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Desktop\bookstore-excel_project\"/>
    </mc:Choice>
  </mc:AlternateContent>
  <xr:revisionPtr revIDLastSave="0" documentId="13_ncr:1_{896677AC-D804-4D0E-AE31-C03AE2BA0CE8}" xr6:coauthVersionLast="47" xr6:coauthVersionMax="47" xr10:uidLastSave="{00000000-0000-0000-0000-000000000000}"/>
  <bookViews>
    <workbookView xWindow="-108" yWindow="-108" windowWidth="23256" windowHeight="12456" firstSheet="2" activeTab="2" xr2:uid="{DBE68BD3-E44E-4357-80F6-064732DC3DAD}"/>
  </bookViews>
  <sheets>
    <sheet name="main_data" sheetId="2" r:id="rId1"/>
    <sheet name="day_analysis" sheetId="10" state="hidden" r:id="rId2"/>
    <sheet name="dashboard" sheetId="11" r:id="rId3"/>
    <sheet name="pivot_sources" sheetId="12" state="hidden" r:id="rId4"/>
    <sheet name="category_analysis" sheetId="7" state="hidden" r:id="rId5"/>
    <sheet name="monthly_sales" sheetId="4" state="hidden" r:id="rId6"/>
    <sheet name="yearly_sales" sheetId="5" state="hidden" r:id="rId7"/>
    <sheet name="books_analysis" sheetId="6" state="hidden" r:id="rId8"/>
    <sheet name="country_analysis" sheetId="8" state="hidden" r:id="rId9"/>
    <sheet name="payment_method_analysis" sheetId="9" state="hidden" r:id="rId10"/>
  </sheets>
  <definedNames>
    <definedName name="_xlchart.v5.0" hidden="1">pivot_sources!$K$11</definedName>
    <definedName name="_xlchart.v5.1" hidden="1">pivot_sources!$K$12:$K$19</definedName>
    <definedName name="_xlchart.v5.2" hidden="1">pivot_sources!$L$11</definedName>
    <definedName name="_xlchart.v5.3" hidden="1">pivot_sources!$L$12:$L$19</definedName>
    <definedName name="_xlchart.v5.4" hidden="1">pivot_sources!$K$11</definedName>
    <definedName name="_xlchart.v5.5" hidden="1">pivot_sources!$K$12:$K$19</definedName>
    <definedName name="_xlchart.v5.6" hidden="1">pivot_sources!$L$11</definedName>
    <definedName name="_xlchart.v5.7" hidden="1">pivot_sources!$L$12:$L$19</definedName>
    <definedName name="ExternalData_1" localSheetId="0" hidden="1">main_data!$A$1:$O$2922</definedName>
    <definedName name="Slicer_Category">#N/A</definedName>
    <definedName name="Slicer_Country">#N/A</definedName>
    <definedName name="Slicer_Country1">#N/A</definedName>
    <definedName name="Slicer_OrderMonth">#N/A</definedName>
    <definedName name="Slicer_OrderYear">#N/A</definedName>
    <definedName name="Slicer_PaymentMethod">#N/A</definedName>
  </definedNames>
  <calcPr calcId="191029"/>
  <pivotCaches>
    <pivotCache cacheId="9"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K12" i="12" l="1" a="1"/>
  <c r="K12" i="12" s="1"/>
  <c r="D5" i="10"/>
  <c r="D6" i="10"/>
  <c r="D7" i="10"/>
  <c r="D8" i="10"/>
  <c r="D9" i="10"/>
  <c r="D10" i="10"/>
  <c r="D4" i="10"/>
  <c r="C5" i="10"/>
  <c r="C6" i="10"/>
  <c r="C7" i="10"/>
  <c r="C8" i="10"/>
  <c r="C9" i="10"/>
  <c r="C10" i="10"/>
  <c r="C4" i="10"/>
  <c r="G6" i="5"/>
  <c r="G5" i="5"/>
  <c r="G4" i="5"/>
  <c r="G3" i="5"/>
  <c r="F13" i="5"/>
  <c r="F14" i="5"/>
  <c r="F15" i="5"/>
  <c r="F12" i="5"/>
  <c r="E13" i="5"/>
  <c r="E14" i="5"/>
  <c r="E15" i="5"/>
  <c r="E12" i="5"/>
  <c r="D13" i="5"/>
  <c r="D14" i="5"/>
  <c r="D15" i="5"/>
  <c r="D12" i="5"/>
  <c r="C13" i="5"/>
  <c r="C14" i="5"/>
  <c r="C15" i="5"/>
  <c r="C12" i="5"/>
  <c r="C11" i="5" a="1"/>
  <c r="C11" i="5" s="1"/>
  <c r="B12" i="5" a="1"/>
  <c r="B12" i="5" s="1"/>
  <c r="E4" i="7"/>
  <c r="E8" i="7" s="1"/>
  <c r="H3" i="9" a="1"/>
  <c r="H3" i="9" s="1"/>
  <c r="B4" i="9" a="1"/>
  <c r="B4" i="9" s="1"/>
  <c r="D4" i="9" s="1"/>
  <c r="G3" i="8"/>
  <c r="B3" i="8" a="1"/>
  <c r="B3" i="8" s="1"/>
  <c r="C13" i="8" s="1" a="1"/>
  <c r="T5" i="6"/>
  <c r="S5" i="6"/>
  <c r="R5" i="6"/>
  <c r="Q5" i="6"/>
  <c r="S4" i="7"/>
  <c r="R4" i="7"/>
  <c r="I8" i="7"/>
  <c r="I5" i="7"/>
  <c r="I6" i="7"/>
  <c r="I7" i="7"/>
  <c r="I4" i="7"/>
  <c r="D8" i="7"/>
  <c r="F8" i="7"/>
  <c r="G8" i="7"/>
  <c r="H8" i="7"/>
  <c r="C8" i="7"/>
  <c r="H7" i="7"/>
  <c r="H5" i="7"/>
  <c r="H6" i="7"/>
  <c r="H4" i="7"/>
  <c r="G5" i="7"/>
  <c r="G6" i="7"/>
  <c r="G7" i="7"/>
  <c r="G4" i="7"/>
  <c r="F5" i="7" a="1"/>
  <c r="F5" i="7" s="1"/>
  <c r="F6" i="7" a="1"/>
  <c r="F6" i="7" s="1"/>
  <c r="F7" i="7" a="1"/>
  <c r="F7" i="7" s="1"/>
  <c r="F4" i="7" a="1"/>
  <c r="F4" i="7" s="1"/>
  <c r="E5" i="7"/>
  <c r="E6" i="7"/>
  <c r="E7" i="7"/>
  <c r="D5" i="7"/>
  <c r="D6" i="7"/>
  <c r="D7" i="7"/>
  <c r="D4" i="7"/>
  <c r="C5" i="7"/>
  <c r="C6" i="7"/>
  <c r="C7" i="7"/>
  <c r="C4" i="7"/>
  <c r="B4" i="7" a="1"/>
  <c r="B4" i="7" s="1"/>
  <c r="G609" i="6"/>
  <c r="G617" i="6"/>
  <c r="G625" i="6"/>
  <c r="G633" i="6"/>
  <c r="G641" i="6"/>
  <c r="G649" i="6"/>
  <c r="G657" i="6"/>
  <c r="G665" i="6"/>
  <c r="G673" i="6"/>
  <c r="G681" i="6"/>
  <c r="G689" i="6"/>
  <c r="G697" i="6"/>
  <c r="G705" i="6"/>
  <c r="G713" i="6"/>
  <c r="G721" i="6"/>
  <c r="G729" i="6"/>
  <c r="G737" i="6"/>
  <c r="G745" i="6"/>
  <c r="G753" i="6"/>
  <c r="G761" i="6"/>
  <c r="G769" i="6"/>
  <c r="G777" i="6"/>
  <c r="G785" i="6"/>
  <c r="G793" i="6"/>
  <c r="G801" i="6"/>
  <c r="G809" i="6"/>
  <c r="G817" i="6"/>
  <c r="G825" i="6"/>
  <c r="G833" i="6"/>
  <c r="G841" i="6"/>
  <c r="G849" i="6"/>
  <c r="G857" i="6"/>
  <c r="G865" i="6"/>
  <c r="G873" i="6"/>
  <c r="G881" i="6"/>
  <c r="G889" i="6"/>
  <c r="G897" i="6"/>
  <c r="G905" i="6"/>
  <c r="G913" i="6"/>
  <c r="G921" i="6"/>
  <c r="G929" i="6"/>
  <c r="G937" i="6"/>
  <c r="G945" i="6"/>
  <c r="G953" i="6"/>
  <c r="G961" i="6"/>
  <c r="G969" i="6"/>
  <c r="G977" i="6"/>
  <c r="G985" i="6"/>
  <c r="G993" i="6"/>
  <c r="G1001" i="6"/>
  <c r="G1009" i="6"/>
  <c r="G1017" i="6"/>
  <c r="G1025" i="6"/>
  <c r="G1033" i="6"/>
  <c r="G1041" i="6"/>
  <c r="G1049" i="6"/>
  <c r="G1057" i="6"/>
  <c r="G1065" i="6"/>
  <c r="G1073" i="6"/>
  <c r="G1081" i="6"/>
  <c r="G1089" i="6"/>
  <c r="G1097" i="6"/>
  <c r="G1105" i="6"/>
  <c r="G1113" i="6"/>
  <c r="G1121" i="6"/>
  <c r="G1129" i="6"/>
  <c r="G1137" i="6"/>
  <c r="G1145" i="6"/>
  <c r="G1153" i="6"/>
  <c r="G1161" i="6"/>
  <c r="G1169" i="6"/>
  <c r="G1177" i="6"/>
  <c r="F2" i="6" a="1"/>
  <c r="H81" i="6" s="1"/>
  <c r="F4" i="5" a="1"/>
  <c r="F4" i="5" s="1"/>
  <c r="F5" i="5" a="1"/>
  <c r="F5" i="5" s="1"/>
  <c r="F6" i="5" a="1"/>
  <c r="F6" i="5" s="1"/>
  <c r="F3" i="5" a="1"/>
  <c r="F3" i="5" s="1"/>
  <c r="E4" i="5"/>
  <c r="E5" i="5"/>
  <c r="E6" i="5"/>
  <c r="E3" i="5"/>
  <c r="D4" i="5"/>
  <c r="D5" i="5"/>
  <c r="D6" i="5"/>
  <c r="D3" i="5"/>
  <c r="C4" i="5"/>
  <c r="C5" i="5"/>
  <c r="C6" i="5"/>
  <c r="C3" i="5"/>
  <c r="B3" i="5" a="1"/>
  <c r="B3" i="5" s="1"/>
  <c r="F7" i="4" a="1"/>
  <c r="F7" i="4" s="1"/>
  <c r="F8" i="4" a="1"/>
  <c r="F8" i="4" s="1"/>
  <c r="F9" i="4" a="1"/>
  <c r="F9" i="4" s="1"/>
  <c r="F10" i="4" a="1"/>
  <c r="F10" i="4" s="1"/>
  <c r="F11" i="4" a="1"/>
  <c r="F11" i="4" s="1"/>
  <c r="F12" i="4" a="1"/>
  <c r="F12" i="4" s="1"/>
  <c r="F13" i="4" a="1"/>
  <c r="F13" i="4" s="1"/>
  <c r="F14" i="4" a="1"/>
  <c r="F14" i="4" s="1"/>
  <c r="F15" i="4" a="1"/>
  <c r="F15" i="4" s="1"/>
  <c r="F16" i="4" a="1"/>
  <c r="F16" i="4" s="1"/>
  <c r="F17" i="4" a="1"/>
  <c r="F17" i="4" s="1"/>
  <c r="F6" i="4" a="1"/>
  <c r="F6" i="4" s="1"/>
  <c r="F18" i="4" s="1"/>
  <c r="E7" i="4"/>
  <c r="E8" i="4"/>
  <c r="E9" i="4"/>
  <c r="E10" i="4"/>
  <c r="E11" i="4"/>
  <c r="E12" i="4"/>
  <c r="E13" i="4"/>
  <c r="E14" i="4"/>
  <c r="E15" i="4"/>
  <c r="E16" i="4"/>
  <c r="E17" i="4"/>
  <c r="E6" i="4"/>
  <c r="D7" i="4"/>
  <c r="D8" i="4"/>
  <c r="D9" i="4"/>
  <c r="D10" i="4"/>
  <c r="D11" i="4"/>
  <c r="D12" i="4"/>
  <c r="D13" i="4"/>
  <c r="D14" i="4"/>
  <c r="D15" i="4"/>
  <c r="D16" i="4"/>
  <c r="D17" i="4"/>
  <c r="D6" i="4"/>
  <c r="D18" i="4" s="1"/>
  <c r="C7" i="4"/>
  <c r="C8" i="4"/>
  <c r="C9" i="4"/>
  <c r="C10" i="4"/>
  <c r="C11" i="4"/>
  <c r="C12" i="4"/>
  <c r="C13" i="4"/>
  <c r="C14" i="4"/>
  <c r="C15" i="4"/>
  <c r="C16" i="4"/>
  <c r="C17" i="4"/>
  <c r="C6" i="4"/>
  <c r="B16" i="12"/>
  <c r="C16" i="12"/>
  <c r="E18" i="4" l="1"/>
  <c r="C18" i="4"/>
  <c r="D5" i="9"/>
  <c r="D8" i="9" s="1"/>
  <c r="G4" i="9" a="1"/>
  <c r="D6" i="9"/>
  <c r="C4" i="9"/>
  <c r="C7" i="9"/>
  <c r="C6" i="9"/>
  <c r="C5" i="9"/>
  <c r="D7" i="9"/>
  <c r="C13" i="8"/>
  <c r="J22" i="8"/>
  <c r="I18" i="8"/>
  <c r="G14" i="8"/>
  <c r="F22" i="8"/>
  <c r="E18" i="8"/>
  <c r="E14" i="8"/>
  <c r="D22" i="8"/>
  <c r="J15" i="8"/>
  <c r="J23" i="8"/>
  <c r="I19" i="8"/>
  <c r="H15" i="8"/>
  <c r="H23" i="8"/>
  <c r="G19" i="8"/>
  <c r="F15" i="8"/>
  <c r="F23" i="8"/>
  <c r="E19" i="8"/>
  <c r="D15" i="8"/>
  <c r="D23" i="8"/>
  <c r="J16" i="8"/>
  <c r="J24" i="8"/>
  <c r="I20" i="8"/>
  <c r="H16" i="8"/>
  <c r="H24" i="8"/>
  <c r="G20" i="8"/>
  <c r="F16" i="8"/>
  <c r="F24" i="8"/>
  <c r="E20" i="8"/>
  <c r="D16" i="8"/>
  <c r="D24" i="8"/>
  <c r="J17" i="8"/>
  <c r="J25" i="8"/>
  <c r="I21" i="8"/>
  <c r="H17" i="8"/>
  <c r="H25" i="8"/>
  <c r="G21" i="8"/>
  <c r="F17" i="8"/>
  <c r="F25" i="8"/>
  <c r="E21" i="8"/>
  <c r="D17" i="8"/>
  <c r="D25" i="8"/>
  <c r="I24" i="8"/>
  <c r="I25" i="8"/>
  <c r="G18" i="8"/>
  <c r="J18" i="8"/>
  <c r="J14" i="8"/>
  <c r="I22" i="8"/>
  <c r="H18" i="8"/>
  <c r="H14" i="8"/>
  <c r="G22" i="8"/>
  <c r="F18" i="8"/>
  <c r="F14" i="8"/>
  <c r="E22" i="8"/>
  <c r="D18" i="8"/>
  <c r="D14" i="8"/>
  <c r="I16" i="8"/>
  <c r="H20" i="8"/>
  <c r="G24" i="8"/>
  <c r="E16" i="8"/>
  <c r="D20" i="8"/>
  <c r="J21" i="8"/>
  <c r="H21" i="8"/>
  <c r="G17" i="8"/>
  <c r="F21" i="8"/>
  <c r="E25" i="8"/>
  <c r="I14" i="8"/>
  <c r="J19" i="8"/>
  <c r="I15" i="8"/>
  <c r="I23" i="8"/>
  <c r="H19" i="8"/>
  <c r="G15" i="8"/>
  <c r="G23" i="8"/>
  <c r="F19" i="8"/>
  <c r="E15" i="8"/>
  <c r="E23" i="8"/>
  <c r="D19" i="8"/>
  <c r="J20" i="8"/>
  <c r="G16" i="8"/>
  <c r="F20" i="8"/>
  <c r="E24" i="8"/>
  <c r="I17" i="8"/>
  <c r="G25" i="8"/>
  <c r="E17" i="8"/>
  <c r="D21" i="8"/>
  <c r="H22" i="8"/>
  <c r="E3" i="8"/>
  <c r="C10" i="8"/>
  <c r="E8" i="8"/>
  <c r="C8" i="8"/>
  <c r="F8" i="8"/>
  <c r="C7" i="8"/>
  <c r="D7" i="8"/>
  <c r="E6" i="8"/>
  <c r="F7" i="8"/>
  <c r="D3" i="8"/>
  <c r="D10" i="8"/>
  <c r="D9" i="8"/>
  <c r="F9" i="8"/>
  <c r="E7" i="8"/>
  <c r="C6" i="8"/>
  <c r="D6" i="8"/>
  <c r="E5" i="8"/>
  <c r="F6" i="8"/>
  <c r="C3" i="8"/>
  <c r="E9" i="8"/>
  <c r="C9" i="8"/>
  <c r="D8" i="8"/>
  <c r="C5" i="8"/>
  <c r="D5" i="8"/>
  <c r="E4" i="8"/>
  <c r="F5" i="8"/>
  <c r="C4" i="8"/>
  <c r="D4" i="8"/>
  <c r="E10" i="8"/>
  <c r="F4" i="8"/>
  <c r="F3" i="8"/>
  <c r="F10" i="8"/>
  <c r="G601" i="6"/>
  <c r="G593" i="6"/>
  <c r="G585" i="6"/>
  <c r="G577" i="6"/>
  <c r="G569" i="6"/>
  <c r="G561" i="6"/>
  <c r="G553" i="6"/>
  <c r="G545" i="6"/>
  <c r="G537" i="6"/>
  <c r="G529" i="6"/>
  <c r="G521" i="6"/>
  <c r="G513" i="6"/>
  <c r="G505" i="6"/>
  <c r="G497" i="6"/>
  <c r="G489" i="6"/>
  <c r="G481" i="6"/>
  <c r="G473" i="6"/>
  <c r="G465" i="6"/>
  <c r="G457" i="6"/>
  <c r="G449" i="6"/>
  <c r="G441" i="6"/>
  <c r="G433" i="6"/>
  <c r="G425" i="6"/>
  <c r="G417" i="6"/>
  <c r="G409" i="6"/>
  <c r="G401" i="6"/>
  <c r="G392" i="6"/>
  <c r="G376" i="6"/>
  <c r="G360" i="6"/>
  <c r="G344" i="6"/>
  <c r="G321" i="6"/>
  <c r="G289" i="6"/>
  <c r="G257" i="6"/>
  <c r="G225" i="6"/>
  <c r="G193" i="6"/>
  <c r="G161" i="6"/>
  <c r="G129" i="6"/>
  <c r="G97" i="6"/>
  <c r="G65" i="6"/>
  <c r="G33" i="6"/>
  <c r="H1177" i="6"/>
  <c r="H1145" i="6"/>
  <c r="H1113" i="6"/>
  <c r="H1078" i="6"/>
  <c r="H1004" i="6"/>
  <c r="H917" i="6"/>
  <c r="H791" i="6"/>
  <c r="H643" i="6"/>
  <c r="H321" i="6"/>
  <c r="G1176" i="6"/>
  <c r="G1168" i="6"/>
  <c r="G1160" i="6"/>
  <c r="G1152" i="6"/>
  <c r="G1144" i="6"/>
  <c r="G1136" i="6"/>
  <c r="G1128" i="6"/>
  <c r="G1120" i="6"/>
  <c r="G1112" i="6"/>
  <c r="G1104" i="6"/>
  <c r="G1096" i="6"/>
  <c r="G1088" i="6"/>
  <c r="G1080" i="6"/>
  <c r="G1072" i="6"/>
  <c r="G1064" i="6"/>
  <c r="G1056" i="6"/>
  <c r="G1048" i="6"/>
  <c r="G1040" i="6"/>
  <c r="G1032" i="6"/>
  <c r="G1024" i="6"/>
  <c r="G1016" i="6"/>
  <c r="G1008" i="6"/>
  <c r="G1000" i="6"/>
  <c r="G992" i="6"/>
  <c r="G984" i="6"/>
  <c r="G976" i="6"/>
  <c r="G968" i="6"/>
  <c r="G960" i="6"/>
  <c r="G952" i="6"/>
  <c r="G944" i="6"/>
  <c r="G936" i="6"/>
  <c r="G928" i="6"/>
  <c r="G920" i="6"/>
  <c r="G912" i="6"/>
  <c r="G904" i="6"/>
  <c r="G896" i="6"/>
  <c r="G888" i="6"/>
  <c r="G880" i="6"/>
  <c r="G872" i="6"/>
  <c r="G864" i="6"/>
  <c r="G856" i="6"/>
  <c r="G848" i="6"/>
  <c r="G840" i="6"/>
  <c r="G832" i="6"/>
  <c r="G824" i="6"/>
  <c r="G816" i="6"/>
  <c r="G808" i="6"/>
  <c r="G800" i="6"/>
  <c r="G792" i="6"/>
  <c r="G784" i="6"/>
  <c r="G776" i="6"/>
  <c r="G768" i="6"/>
  <c r="G760" i="6"/>
  <c r="G752" i="6"/>
  <c r="G744" i="6"/>
  <c r="G736" i="6"/>
  <c r="G728" i="6"/>
  <c r="G720" i="6"/>
  <c r="G712" i="6"/>
  <c r="G704" i="6"/>
  <c r="G696" i="6"/>
  <c r="G688" i="6"/>
  <c r="G680" i="6"/>
  <c r="G672" i="6"/>
  <c r="G664" i="6"/>
  <c r="G656" i="6"/>
  <c r="G648" i="6"/>
  <c r="G640" i="6"/>
  <c r="G632" i="6"/>
  <c r="G624" i="6"/>
  <c r="G616" i="6"/>
  <c r="G608" i="6"/>
  <c r="G600" i="6"/>
  <c r="G592" i="6"/>
  <c r="G584" i="6"/>
  <c r="G576" i="6"/>
  <c r="G568" i="6"/>
  <c r="G560" i="6"/>
  <c r="G552" i="6"/>
  <c r="G544" i="6"/>
  <c r="G536" i="6"/>
  <c r="G528" i="6"/>
  <c r="G520" i="6"/>
  <c r="G512" i="6"/>
  <c r="G504" i="6"/>
  <c r="G496" i="6"/>
  <c r="G488" i="6"/>
  <c r="G480" i="6"/>
  <c r="G472" i="6"/>
  <c r="G464" i="6"/>
  <c r="G456" i="6"/>
  <c r="G448" i="6"/>
  <c r="G440" i="6"/>
  <c r="G432" i="6"/>
  <c r="G424" i="6"/>
  <c r="G416" i="6"/>
  <c r="G408" i="6"/>
  <c r="G400" i="6"/>
  <c r="G391" i="6"/>
  <c r="G375" i="6"/>
  <c r="G359" i="6"/>
  <c r="G343" i="6"/>
  <c r="G314" i="6"/>
  <c r="G282" i="6"/>
  <c r="G250" i="6"/>
  <c r="G218" i="6"/>
  <c r="G186" i="6"/>
  <c r="G154" i="6"/>
  <c r="G122" i="6"/>
  <c r="G90" i="6"/>
  <c r="G58" i="6"/>
  <c r="G26" i="6"/>
  <c r="H1170" i="6"/>
  <c r="H1138" i="6"/>
  <c r="H1106" i="6"/>
  <c r="H1069" i="6"/>
  <c r="H983" i="6"/>
  <c r="H893" i="6"/>
  <c r="H765" i="6"/>
  <c r="H593" i="6"/>
  <c r="H250" i="6"/>
  <c r="G1167" i="6"/>
  <c r="G1135" i="6"/>
  <c r="G1111" i="6"/>
  <c r="G1079" i="6"/>
  <c r="G1047" i="6"/>
  <c r="G1015" i="6"/>
  <c r="G983" i="6"/>
  <c r="G951" i="6"/>
  <c r="G927" i="6"/>
  <c r="G895" i="6"/>
  <c r="G863" i="6"/>
  <c r="G839" i="6"/>
  <c r="G807" i="6"/>
  <c r="G767" i="6"/>
  <c r="G743" i="6"/>
  <c r="G711" i="6"/>
  <c r="G687" i="6"/>
  <c r="G663" i="6"/>
  <c r="G639" i="6"/>
  <c r="G623" i="6"/>
  <c r="G591" i="6"/>
  <c r="G567" i="6"/>
  <c r="G543" i="6"/>
  <c r="G519" i="6"/>
  <c r="G503" i="6"/>
  <c r="G487" i="6"/>
  <c r="G463" i="6"/>
  <c r="G439" i="6"/>
  <c r="G415" i="6"/>
  <c r="G386" i="6"/>
  <c r="G354" i="6"/>
  <c r="G281" i="6"/>
  <c r="G217" i="6"/>
  <c r="G121" i="6"/>
  <c r="G25" i="6"/>
  <c r="H1105" i="6"/>
  <c r="H981" i="6"/>
  <c r="H234" i="6"/>
  <c r="G1174" i="6"/>
  <c r="G1166" i="6"/>
  <c r="G1158" i="6"/>
  <c r="G1150" i="6"/>
  <c r="G1142" i="6"/>
  <c r="G1134" i="6"/>
  <c r="G1126" i="6"/>
  <c r="G1118" i="6"/>
  <c r="G1110" i="6"/>
  <c r="G1102" i="6"/>
  <c r="G1094" i="6"/>
  <c r="G1086" i="6"/>
  <c r="G1078" i="6"/>
  <c r="G1070" i="6"/>
  <c r="G1062" i="6"/>
  <c r="G1054" i="6"/>
  <c r="G1046" i="6"/>
  <c r="G1038" i="6"/>
  <c r="G1030" i="6"/>
  <c r="G1022" i="6"/>
  <c r="G1014" i="6"/>
  <c r="G1006" i="6"/>
  <c r="G998" i="6"/>
  <c r="G990" i="6"/>
  <c r="G982" i="6"/>
  <c r="G974" i="6"/>
  <c r="G966" i="6"/>
  <c r="G958" i="6"/>
  <c r="G950" i="6"/>
  <c r="G942" i="6"/>
  <c r="G934" i="6"/>
  <c r="G926" i="6"/>
  <c r="G918" i="6"/>
  <c r="G910" i="6"/>
  <c r="G902" i="6"/>
  <c r="G894" i="6"/>
  <c r="G886" i="6"/>
  <c r="G878" i="6"/>
  <c r="G870" i="6"/>
  <c r="G862" i="6"/>
  <c r="G854" i="6"/>
  <c r="G846" i="6"/>
  <c r="G838" i="6"/>
  <c r="G830" i="6"/>
  <c r="G822" i="6"/>
  <c r="G814" i="6"/>
  <c r="G806" i="6"/>
  <c r="G798" i="6"/>
  <c r="G790" i="6"/>
  <c r="G782" i="6"/>
  <c r="G774" i="6"/>
  <c r="G766" i="6"/>
  <c r="G758" i="6"/>
  <c r="G750" i="6"/>
  <c r="G742" i="6"/>
  <c r="G734" i="6"/>
  <c r="G726" i="6"/>
  <c r="G718" i="6"/>
  <c r="G710" i="6"/>
  <c r="G702" i="6"/>
  <c r="G694" i="6"/>
  <c r="G686" i="6"/>
  <c r="G678" i="6"/>
  <c r="G670" i="6"/>
  <c r="G662" i="6"/>
  <c r="G654" i="6"/>
  <c r="G646" i="6"/>
  <c r="G638" i="6"/>
  <c r="G630" i="6"/>
  <c r="G622" i="6"/>
  <c r="G614" i="6"/>
  <c r="G606" i="6"/>
  <c r="G598" i="6"/>
  <c r="G590" i="6"/>
  <c r="G582" i="6"/>
  <c r="G574" i="6"/>
  <c r="G566" i="6"/>
  <c r="G558" i="6"/>
  <c r="G550" i="6"/>
  <c r="G542" i="6"/>
  <c r="G534" i="6"/>
  <c r="G526" i="6"/>
  <c r="G518" i="6"/>
  <c r="G510" i="6"/>
  <c r="G502" i="6"/>
  <c r="G494" i="6"/>
  <c r="G486" i="6"/>
  <c r="G478" i="6"/>
  <c r="G470" i="6"/>
  <c r="G462" i="6"/>
  <c r="G454" i="6"/>
  <c r="G446" i="6"/>
  <c r="G438" i="6"/>
  <c r="G430" i="6"/>
  <c r="G422" i="6"/>
  <c r="G414" i="6"/>
  <c r="G406" i="6"/>
  <c r="G398" i="6"/>
  <c r="G385" i="6"/>
  <c r="G369" i="6"/>
  <c r="G353" i="6"/>
  <c r="G337" i="6"/>
  <c r="G306" i="6"/>
  <c r="G274" i="6"/>
  <c r="G242" i="6"/>
  <c r="G210" i="6"/>
  <c r="G178" i="6"/>
  <c r="G146" i="6"/>
  <c r="G114" i="6"/>
  <c r="G82" i="6"/>
  <c r="G50" i="6"/>
  <c r="G18" i="6"/>
  <c r="H1162" i="6"/>
  <c r="H1130" i="6"/>
  <c r="H1098" i="6"/>
  <c r="H1047" i="6"/>
  <c r="H964" i="6"/>
  <c r="H861" i="6"/>
  <c r="H733" i="6"/>
  <c r="H506" i="6"/>
  <c r="H168" i="6"/>
  <c r="G1159" i="6"/>
  <c r="G1103" i="6"/>
  <c r="G1071" i="6"/>
  <c r="G1039" i="6"/>
  <c r="G1007" i="6"/>
  <c r="G975" i="6"/>
  <c r="G935" i="6"/>
  <c r="G903" i="6"/>
  <c r="G871" i="6"/>
  <c r="G831" i="6"/>
  <c r="G791" i="6"/>
  <c r="G759" i="6"/>
  <c r="G727" i="6"/>
  <c r="G695" i="6"/>
  <c r="G655" i="6"/>
  <c r="G631" i="6"/>
  <c r="G607" i="6"/>
  <c r="G583" i="6"/>
  <c r="G559" i="6"/>
  <c r="G535" i="6"/>
  <c r="G511" i="6"/>
  <c r="G479" i="6"/>
  <c r="G447" i="6"/>
  <c r="G423" i="6"/>
  <c r="G399" i="6"/>
  <c r="G338" i="6"/>
  <c r="G249" i="6"/>
  <c r="G153" i="6"/>
  <c r="G89" i="6"/>
  <c r="H1169" i="6"/>
  <c r="H1068" i="6"/>
  <c r="H759" i="6"/>
  <c r="G1173" i="6"/>
  <c r="G1165" i="6"/>
  <c r="G1157" i="6"/>
  <c r="G1149" i="6"/>
  <c r="G1141" i="6"/>
  <c r="G1133" i="6"/>
  <c r="G1125" i="6"/>
  <c r="G1117" i="6"/>
  <c r="G1109" i="6"/>
  <c r="G1101" i="6"/>
  <c r="G1093" i="6"/>
  <c r="G1085" i="6"/>
  <c r="G1077" i="6"/>
  <c r="G1069" i="6"/>
  <c r="G1061" i="6"/>
  <c r="G1053" i="6"/>
  <c r="G1045" i="6"/>
  <c r="G1037" i="6"/>
  <c r="G1029" i="6"/>
  <c r="G1021" i="6"/>
  <c r="G1013" i="6"/>
  <c r="G1005" i="6"/>
  <c r="G997" i="6"/>
  <c r="G989" i="6"/>
  <c r="G981" i="6"/>
  <c r="G973" i="6"/>
  <c r="G965" i="6"/>
  <c r="G957" i="6"/>
  <c r="G949" i="6"/>
  <c r="G941" i="6"/>
  <c r="G933" i="6"/>
  <c r="G925" i="6"/>
  <c r="G917" i="6"/>
  <c r="G909" i="6"/>
  <c r="G901" i="6"/>
  <c r="G893" i="6"/>
  <c r="G885" i="6"/>
  <c r="G877" i="6"/>
  <c r="G869" i="6"/>
  <c r="G861" i="6"/>
  <c r="G853" i="6"/>
  <c r="G845" i="6"/>
  <c r="G837" i="6"/>
  <c r="G829" i="6"/>
  <c r="G821" i="6"/>
  <c r="G813" i="6"/>
  <c r="G805" i="6"/>
  <c r="G797" i="6"/>
  <c r="G789" i="6"/>
  <c r="G781" i="6"/>
  <c r="G773" i="6"/>
  <c r="G765" i="6"/>
  <c r="G757" i="6"/>
  <c r="G749" i="6"/>
  <c r="G741" i="6"/>
  <c r="G733" i="6"/>
  <c r="G725" i="6"/>
  <c r="G717" i="6"/>
  <c r="G709" i="6"/>
  <c r="G701" i="6"/>
  <c r="G693" i="6"/>
  <c r="G685" i="6"/>
  <c r="G677" i="6"/>
  <c r="G669" i="6"/>
  <c r="G661" i="6"/>
  <c r="G653" i="6"/>
  <c r="G645" i="6"/>
  <c r="G637" i="6"/>
  <c r="G629" i="6"/>
  <c r="G621" i="6"/>
  <c r="G613" i="6"/>
  <c r="G605" i="6"/>
  <c r="G597" i="6"/>
  <c r="G589" i="6"/>
  <c r="G581" i="6"/>
  <c r="G573" i="6"/>
  <c r="G565" i="6"/>
  <c r="G557" i="6"/>
  <c r="G549" i="6"/>
  <c r="G541" i="6"/>
  <c r="G533" i="6"/>
  <c r="G525" i="6"/>
  <c r="G517" i="6"/>
  <c r="G509" i="6"/>
  <c r="G501" i="6"/>
  <c r="G493" i="6"/>
  <c r="G485" i="6"/>
  <c r="G477" i="6"/>
  <c r="G469" i="6"/>
  <c r="G461" i="6"/>
  <c r="G453" i="6"/>
  <c r="G445" i="6"/>
  <c r="G437" i="6"/>
  <c r="G429" i="6"/>
  <c r="G421" i="6"/>
  <c r="G413" i="6"/>
  <c r="G405" i="6"/>
  <c r="G397" i="6"/>
  <c r="G384" i="6"/>
  <c r="G368" i="6"/>
  <c r="G352" i="6"/>
  <c r="G335" i="6"/>
  <c r="G305" i="6"/>
  <c r="G273" i="6"/>
  <c r="G241" i="6"/>
  <c r="G209" i="6"/>
  <c r="G177" i="6"/>
  <c r="G145" i="6"/>
  <c r="G113" i="6"/>
  <c r="G81" i="6"/>
  <c r="G49" i="6"/>
  <c r="G17" i="6"/>
  <c r="H1161" i="6"/>
  <c r="H1129" i="6"/>
  <c r="H1097" i="6"/>
  <c r="H1045" i="6"/>
  <c r="H959" i="6"/>
  <c r="H855" i="6"/>
  <c r="H727" i="6"/>
  <c r="H490" i="6"/>
  <c r="H152" i="6"/>
  <c r="G1151" i="6"/>
  <c r="G1119" i="6"/>
  <c r="G1087" i="6"/>
  <c r="G1055" i="6"/>
  <c r="G1023" i="6"/>
  <c r="G991" i="6"/>
  <c r="G959" i="6"/>
  <c r="G919" i="6"/>
  <c r="G887" i="6"/>
  <c r="G855" i="6"/>
  <c r="G823" i="6"/>
  <c r="G799" i="6"/>
  <c r="G775" i="6"/>
  <c r="G735" i="6"/>
  <c r="G703" i="6"/>
  <c r="G671" i="6"/>
  <c r="G647" i="6"/>
  <c r="G615" i="6"/>
  <c r="G575" i="6"/>
  <c r="G551" i="6"/>
  <c r="G527" i="6"/>
  <c r="G495" i="6"/>
  <c r="G471" i="6"/>
  <c r="G455" i="6"/>
  <c r="G431" i="6"/>
  <c r="G407" i="6"/>
  <c r="G370" i="6"/>
  <c r="G313" i="6"/>
  <c r="G185" i="6"/>
  <c r="G57" i="6"/>
  <c r="H1137" i="6"/>
  <c r="H577" i="6"/>
  <c r="G1172" i="6"/>
  <c r="G1164" i="6"/>
  <c r="G1156" i="6"/>
  <c r="G1148" i="6"/>
  <c r="G1140" i="6"/>
  <c r="G1132" i="6"/>
  <c r="G1124" i="6"/>
  <c r="G1116" i="6"/>
  <c r="G1108" i="6"/>
  <c r="G1100" i="6"/>
  <c r="G1092" i="6"/>
  <c r="G1084" i="6"/>
  <c r="G1076" i="6"/>
  <c r="G1068" i="6"/>
  <c r="G1060" i="6"/>
  <c r="G1052" i="6"/>
  <c r="G1044" i="6"/>
  <c r="G1036" i="6"/>
  <c r="G1028" i="6"/>
  <c r="G1020" i="6"/>
  <c r="G1012" i="6"/>
  <c r="G1004" i="6"/>
  <c r="G996" i="6"/>
  <c r="G988" i="6"/>
  <c r="G980" i="6"/>
  <c r="G972" i="6"/>
  <c r="G964" i="6"/>
  <c r="G956" i="6"/>
  <c r="G948" i="6"/>
  <c r="G940" i="6"/>
  <c r="G932" i="6"/>
  <c r="G924" i="6"/>
  <c r="G916" i="6"/>
  <c r="G908" i="6"/>
  <c r="G900" i="6"/>
  <c r="G892" i="6"/>
  <c r="G884" i="6"/>
  <c r="G876" i="6"/>
  <c r="G868" i="6"/>
  <c r="G860" i="6"/>
  <c r="G852" i="6"/>
  <c r="G844" i="6"/>
  <c r="G836" i="6"/>
  <c r="G828" i="6"/>
  <c r="G820" i="6"/>
  <c r="G812" i="6"/>
  <c r="G804" i="6"/>
  <c r="G796" i="6"/>
  <c r="G788" i="6"/>
  <c r="G780" i="6"/>
  <c r="G772" i="6"/>
  <c r="G764" i="6"/>
  <c r="G756" i="6"/>
  <c r="G748" i="6"/>
  <c r="G740" i="6"/>
  <c r="G732" i="6"/>
  <c r="G724" i="6"/>
  <c r="G716" i="6"/>
  <c r="G708" i="6"/>
  <c r="G700" i="6"/>
  <c r="G692" i="6"/>
  <c r="G684" i="6"/>
  <c r="G676" i="6"/>
  <c r="G668" i="6"/>
  <c r="G660" i="6"/>
  <c r="G652" i="6"/>
  <c r="G644" i="6"/>
  <c r="G636" i="6"/>
  <c r="G628" i="6"/>
  <c r="G620" i="6"/>
  <c r="G612" i="6"/>
  <c r="G604" i="6"/>
  <c r="G596" i="6"/>
  <c r="G588" i="6"/>
  <c r="G580" i="6"/>
  <c r="G572" i="6"/>
  <c r="G564" i="6"/>
  <c r="G556" i="6"/>
  <c r="G548" i="6"/>
  <c r="G540" i="6"/>
  <c r="G532" i="6"/>
  <c r="G524" i="6"/>
  <c r="G516" i="6"/>
  <c r="G508" i="6"/>
  <c r="G500" i="6"/>
  <c r="G492" i="6"/>
  <c r="G484" i="6"/>
  <c r="G476" i="6"/>
  <c r="G468" i="6"/>
  <c r="G460" i="6"/>
  <c r="G452" i="6"/>
  <c r="G444" i="6"/>
  <c r="G436" i="6"/>
  <c r="G428" i="6"/>
  <c r="G420" i="6"/>
  <c r="G412" i="6"/>
  <c r="G404" i="6"/>
  <c r="G396" i="6"/>
  <c r="G383" i="6"/>
  <c r="G367" i="6"/>
  <c r="G351" i="6"/>
  <c r="G330" i="6"/>
  <c r="G298" i="6"/>
  <c r="G266" i="6"/>
  <c r="G234" i="6"/>
  <c r="G202" i="6"/>
  <c r="G170" i="6"/>
  <c r="G138" i="6"/>
  <c r="G106" i="6"/>
  <c r="G74" i="6"/>
  <c r="G42" i="6"/>
  <c r="G10" i="6"/>
  <c r="H1154" i="6"/>
  <c r="H1122" i="6"/>
  <c r="H1089" i="6"/>
  <c r="H1028" i="6"/>
  <c r="H941" i="6"/>
  <c r="H829" i="6"/>
  <c r="H701" i="6"/>
  <c r="H424" i="6"/>
  <c r="F2" i="6"/>
  <c r="H3" i="6"/>
  <c r="H11" i="6"/>
  <c r="H19" i="6"/>
  <c r="H27" i="6"/>
  <c r="H35" i="6"/>
  <c r="H43" i="6"/>
  <c r="H51" i="6"/>
  <c r="H59" i="6"/>
  <c r="H67" i="6"/>
  <c r="H75" i="6"/>
  <c r="H83" i="6"/>
  <c r="H91" i="6"/>
  <c r="H99" i="6"/>
  <c r="H107" i="6"/>
  <c r="H115" i="6"/>
  <c r="H123" i="6"/>
  <c r="H131" i="6"/>
  <c r="H139" i="6"/>
  <c r="H147" i="6"/>
  <c r="H155" i="6"/>
  <c r="H163" i="6"/>
  <c r="H171" i="6"/>
  <c r="H179" i="6"/>
  <c r="H187" i="6"/>
  <c r="H195" i="6"/>
  <c r="H203" i="6"/>
  <c r="H211" i="6"/>
  <c r="H219" i="6"/>
  <c r="H227" i="6"/>
  <c r="H235" i="6"/>
  <c r="H243" i="6"/>
  <c r="H251" i="6"/>
  <c r="H259" i="6"/>
  <c r="H267" i="6"/>
  <c r="H275" i="6"/>
  <c r="H283" i="6"/>
  <c r="H291" i="6"/>
  <c r="H299" i="6"/>
  <c r="H307" i="6"/>
  <c r="H315" i="6"/>
  <c r="H323" i="6"/>
  <c r="H331" i="6"/>
  <c r="H339" i="6"/>
  <c r="H347" i="6"/>
  <c r="H355" i="6"/>
  <c r="H363" i="6"/>
  <c r="H371" i="6"/>
  <c r="H379" i="6"/>
  <c r="H387" i="6"/>
  <c r="H395" i="6"/>
  <c r="H403" i="6"/>
  <c r="H411" i="6"/>
  <c r="H419" i="6"/>
  <c r="H427" i="6"/>
  <c r="H435" i="6"/>
  <c r="H443" i="6"/>
  <c r="H451" i="6"/>
  <c r="H459" i="6"/>
  <c r="H467" i="6"/>
  <c r="H475" i="6"/>
  <c r="H483" i="6"/>
  <c r="H491" i="6"/>
  <c r="H499" i="6"/>
  <c r="H507" i="6"/>
  <c r="H515" i="6"/>
  <c r="H523" i="6"/>
  <c r="H531" i="6"/>
  <c r="H539" i="6"/>
  <c r="H547" i="6"/>
  <c r="H555" i="6"/>
  <c r="H563" i="6"/>
  <c r="H571" i="6"/>
  <c r="H579" i="6"/>
  <c r="H587" i="6"/>
  <c r="H4" i="6"/>
  <c r="H12" i="6"/>
  <c r="H20" i="6"/>
  <c r="H28" i="6"/>
  <c r="H36" i="6"/>
  <c r="H44" i="6"/>
  <c r="H52" i="6"/>
  <c r="H60" i="6"/>
  <c r="H68" i="6"/>
  <c r="H76" i="6"/>
  <c r="H84" i="6"/>
  <c r="H92" i="6"/>
  <c r="H100" i="6"/>
  <c r="H108" i="6"/>
  <c r="H116" i="6"/>
  <c r="H124" i="6"/>
  <c r="H132" i="6"/>
  <c r="H140" i="6"/>
  <c r="H148" i="6"/>
  <c r="H156" i="6"/>
  <c r="H164" i="6"/>
  <c r="H172" i="6"/>
  <c r="H180" i="6"/>
  <c r="H188" i="6"/>
  <c r="H196" i="6"/>
  <c r="H204" i="6"/>
  <c r="H212" i="6"/>
  <c r="H220" i="6"/>
  <c r="H228" i="6"/>
  <c r="H236" i="6"/>
  <c r="H244" i="6"/>
  <c r="H252" i="6"/>
  <c r="H260" i="6"/>
  <c r="H268" i="6"/>
  <c r="H276" i="6"/>
  <c r="H284" i="6"/>
  <c r="H292" i="6"/>
  <c r="H300" i="6"/>
  <c r="H308" i="6"/>
  <c r="H316" i="6"/>
  <c r="H324" i="6"/>
  <c r="H332" i="6"/>
  <c r="H340" i="6"/>
  <c r="H348" i="6"/>
  <c r="H356" i="6"/>
  <c r="H364" i="6"/>
  <c r="H372" i="6"/>
  <c r="H380" i="6"/>
  <c r="H388" i="6"/>
  <c r="H396" i="6"/>
  <c r="H404" i="6"/>
  <c r="H412" i="6"/>
  <c r="H420" i="6"/>
  <c r="H428" i="6"/>
  <c r="H436" i="6"/>
  <c r="H444" i="6"/>
  <c r="H452" i="6"/>
  <c r="H460" i="6"/>
  <c r="H468" i="6"/>
  <c r="H476" i="6"/>
  <c r="H484" i="6"/>
  <c r="H492" i="6"/>
  <c r="H500" i="6"/>
  <c r="H508" i="6"/>
  <c r="H516" i="6"/>
  <c r="H524" i="6"/>
  <c r="H532" i="6"/>
  <c r="H540" i="6"/>
  <c r="H548" i="6"/>
  <c r="H556" i="6"/>
  <c r="H564" i="6"/>
  <c r="H572" i="6"/>
  <c r="H580" i="6"/>
  <c r="H588" i="6"/>
  <c r="H596" i="6"/>
  <c r="H604" i="6"/>
  <c r="H612" i="6"/>
  <c r="H620" i="6"/>
  <c r="H628" i="6"/>
  <c r="H636" i="6"/>
  <c r="H644" i="6"/>
  <c r="H652" i="6"/>
  <c r="H660" i="6"/>
  <c r="H668" i="6"/>
  <c r="H676" i="6"/>
  <c r="H5" i="6"/>
  <c r="H13" i="6"/>
  <c r="H21" i="6"/>
  <c r="H29" i="6"/>
  <c r="H37" i="6"/>
  <c r="H45" i="6"/>
  <c r="H53" i="6"/>
  <c r="H61" i="6"/>
  <c r="H69" i="6"/>
  <c r="H77" i="6"/>
  <c r="H85" i="6"/>
  <c r="H93" i="6"/>
  <c r="H101" i="6"/>
  <c r="H109" i="6"/>
  <c r="H117" i="6"/>
  <c r="H125" i="6"/>
  <c r="H133" i="6"/>
  <c r="H141" i="6"/>
  <c r="H149" i="6"/>
  <c r="H157" i="6"/>
  <c r="H165" i="6"/>
  <c r="H173" i="6"/>
  <c r="H181" i="6"/>
  <c r="H189" i="6"/>
  <c r="H197" i="6"/>
  <c r="H205" i="6"/>
  <c r="H213" i="6"/>
  <c r="H221" i="6"/>
  <c r="H229" i="6"/>
  <c r="H237" i="6"/>
  <c r="H245" i="6"/>
  <c r="H253" i="6"/>
  <c r="H261" i="6"/>
  <c r="H269" i="6"/>
  <c r="H277" i="6"/>
  <c r="H285" i="6"/>
  <c r="H293" i="6"/>
  <c r="H301" i="6"/>
  <c r="H309" i="6"/>
  <c r="H317" i="6"/>
  <c r="H325" i="6"/>
  <c r="H333" i="6"/>
  <c r="H341" i="6"/>
  <c r="H349" i="6"/>
  <c r="H357" i="6"/>
  <c r="H365" i="6"/>
  <c r="H373" i="6"/>
  <c r="H381" i="6"/>
  <c r="H389" i="6"/>
  <c r="H397" i="6"/>
  <c r="H405" i="6"/>
  <c r="H413" i="6"/>
  <c r="H421" i="6"/>
  <c r="H429" i="6"/>
  <c r="H437" i="6"/>
  <c r="H445" i="6"/>
  <c r="H453" i="6"/>
  <c r="H461" i="6"/>
  <c r="H469" i="6"/>
  <c r="H477" i="6"/>
  <c r="H485" i="6"/>
  <c r="H493" i="6"/>
  <c r="H501" i="6"/>
  <c r="H509" i="6"/>
  <c r="H517" i="6"/>
  <c r="H525" i="6"/>
  <c r="H533" i="6"/>
  <c r="H541" i="6"/>
  <c r="H549" i="6"/>
  <c r="H557" i="6"/>
  <c r="H565" i="6"/>
  <c r="H573" i="6"/>
  <c r="H581" i="6"/>
  <c r="H589" i="6"/>
  <c r="H597" i="6"/>
  <c r="H605" i="6"/>
  <c r="H613" i="6"/>
  <c r="H621" i="6"/>
  <c r="H629" i="6"/>
  <c r="H637" i="6"/>
  <c r="H645" i="6"/>
  <c r="H653" i="6"/>
  <c r="H661" i="6"/>
  <c r="H669" i="6"/>
  <c r="H677" i="6"/>
  <c r="H6" i="6"/>
  <c r="H14" i="6"/>
  <c r="H22" i="6"/>
  <c r="H30" i="6"/>
  <c r="H38" i="6"/>
  <c r="H46" i="6"/>
  <c r="H54" i="6"/>
  <c r="H62" i="6"/>
  <c r="H70" i="6"/>
  <c r="H78" i="6"/>
  <c r="H86" i="6"/>
  <c r="H94" i="6"/>
  <c r="H102" i="6"/>
  <c r="H110" i="6"/>
  <c r="H118" i="6"/>
  <c r="H126" i="6"/>
  <c r="H134" i="6"/>
  <c r="H142" i="6"/>
  <c r="H150" i="6"/>
  <c r="H158" i="6"/>
  <c r="H166" i="6"/>
  <c r="H174" i="6"/>
  <c r="H182" i="6"/>
  <c r="H190" i="6"/>
  <c r="H198" i="6"/>
  <c r="H206" i="6"/>
  <c r="H214" i="6"/>
  <c r="H222" i="6"/>
  <c r="H230" i="6"/>
  <c r="H238" i="6"/>
  <c r="H246" i="6"/>
  <c r="H254" i="6"/>
  <c r="H262" i="6"/>
  <c r="H270" i="6"/>
  <c r="H278" i="6"/>
  <c r="H286" i="6"/>
  <c r="H294" i="6"/>
  <c r="H302" i="6"/>
  <c r="H310" i="6"/>
  <c r="H318" i="6"/>
  <c r="H326" i="6"/>
  <c r="H334" i="6"/>
  <c r="H342" i="6"/>
  <c r="H350" i="6"/>
  <c r="H358" i="6"/>
  <c r="H366" i="6"/>
  <c r="H374" i="6"/>
  <c r="H382" i="6"/>
  <c r="H390" i="6"/>
  <c r="H398" i="6"/>
  <c r="H406" i="6"/>
  <c r="H414" i="6"/>
  <c r="H422" i="6"/>
  <c r="H430" i="6"/>
  <c r="H438" i="6"/>
  <c r="H446" i="6"/>
  <c r="H454" i="6"/>
  <c r="H462" i="6"/>
  <c r="H470" i="6"/>
  <c r="H478" i="6"/>
  <c r="H486" i="6"/>
  <c r="H494" i="6"/>
  <c r="H502" i="6"/>
  <c r="H510" i="6"/>
  <c r="H518" i="6"/>
  <c r="H526" i="6"/>
  <c r="H534" i="6"/>
  <c r="H542" i="6"/>
  <c r="H550" i="6"/>
  <c r="H558" i="6"/>
  <c r="H566" i="6"/>
  <c r="H574" i="6"/>
  <c r="H582" i="6"/>
  <c r="H590" i="6"/>
  <c r="H598" i="6"/>
  <c r="H606" i="6"/>
  <c r="H614" i="6"/>
  <c r="H622" i="6"/>
  <c r="H630" i="6"/>
  <c r="H638" i="6"/>
  <c r="H646" i="6"/>
  <c r="H654" i="6"/>
  <c r="H662" i="6"/>
  <c r="H670" i="6"/>
  <c r="H678" i="6"/>
  <c r="H7" i="6"/>
  <c r="H15" i="6"/>
  <c r="H23" i="6"/>
  <c r="H31" i="6"/>
  <c r="H39" i="6"/>
  <c r="H47" i="6"/>
  <c r="H55" i="6"/>
  <c r="H63" i="6"/>
  <c r="H71" i="6"/>
  <c r="H79" i="6"/>
  <c r="H87" i="6"/>
  <c r="H95" i="6"/>
  <c r="H103" i="6"/>
  <c r="H111" i="6"/>
  <c r="H119" i="6"/>
  <c r="H127" i="6"/>
  <c r="H135" i="6"/>
  <c r="H143" i="6"/>
  <c r="H151" i="6"/>
  <c r="H159" i="6"/>
  <c r="H167" i="6"/>
  <c r="H175" i="6"/>
  <c r="H183" i="6"/>
  <c r="H191" i="6"/>
  <c r="H199" i="6"/>
  <c r="H207" i="6"/>
  <c r="H215" i="6"/>
  <c r="H223" i="6"/>
  <c r="H231" i="6"/>
  <c r="H239" i="6"/>
  <c r="H247" i="6"/>
  <c r="H255" i="6"/>
  <c r="H263" i="6"/>
  <c r="H271" i="6"/>
  <c r="H279" i="6"/>
  <c r="H287" i="6"/>
  <c r="H295" i="6"/>
  <c r="H303" i="6"/>
  <c r="H311" i="6"/>
  <c r="H319" i="6"/>
  <c r="H327" i="6"/>
  <c r="H335" i="6"/>
  <c r="H343" i="6"/>
  <c r="H351" i="6"/>
  <c r="H359" i="6"/>
  <c r="H367" i="6"/>
  <c r="H375" i="6"/>
  <c r="H383" i="6"/>
  <c r="H391" i="6"/>
  <c r="H399" i="6"/>
  <c r="H407" i="6"/>
  <c r="H415" i="6"/>
  <c r="H423" i="6"/>
  <c r="H431" i="6"/>
  <c r="H439" i="6"/>
  <c r="H447" i="6"/>
  <c r="H455" i="6"/>
  <c r="H463" i="6"/>
  <c r="H471" i="6"/>
  <c r="H479" i="6"/>
  <c r="H487" i="6"/>
  <c r="H495" i="6"/>
  <c r="H503" i="6"/>
  <c r="H511" i="6"/>
  <c r="H519" i="6"/>
  <c r="H527" i="6"/>
  <c r="H535" i="6"/>
  <c r="H543" i="6"/>
  <c r="H551" i="6"/>
  <c r="H559" i="6"/>
  <c r="H567" i="6"/>
  <c r="H575" i="6"/>
  <c r="H583" i="6"/>
  <c r="H591" i="6"/>
  <c r="H599" i="6"/>
  <c r="H607" i="6"/>
  <c r="H615" i="6"/>
  <c r="H623" i="6"/>
  <c r="H631" i="6"/>
  <c r="H639" i="6"/>
  <c r="H647" i="6"/>
  <c r="H655" i="6"/>
  <c r="H663" i="6"/>
  <c r="H671" i="6"/>
  <c r="H679" i="6"/>
  <c r="H25" i="6"/>
  <c r="H48" i="6"/>
  <c r="H66" i="6"/>
  <c r="H89" i="6"/>
  <c r="H112" i="6"/>
  <c r="H130" i="6"/>
  <c r="H153" i="6"/>
  <c r="H176" i="6"/>
  <c r="H194" i="6"/>
  <c r="H217" i="6"/>
  <c r="H240" i="6"/>
  <c r="H258" i="6"/>
  <c r="H281" i="6"/>
  <c r="H304" i="6"/>
  <c r="H322" i="6"/>
  <c r="H345" i="6"/>
  <c r="H368" i="6"/>
  <c r="H386" i="6"/>
  <c r="H409" i="6"/>
  <c r="H432" i="6"/>
  <c r="H450" i="6"/>
  <c r="H473" i="6"/>
  <c r="H496" i="6"/>
  <c r="H514" i="6"/>
  <c r="H537" i="6"/>
  <c r="H560" i="6"/>
  <c r="H578" i="6"/>
  <c r="H600" i="6"/>
  <c r="H616" i="6"/>
  <c r="H632" i="6"/>
  <c r="H648" i="6"/>
  <c r="H664" i="6"/>
  <c r="H680" i="6"/>
  <c r="H688" i="6"/>
  <c r="H696" i="6"/>
  <c r="H704" i="6"/>
  <c r="H712" i="6"/>
  <c r="H720" i="6"/>
  <c r="H728" i="6"/>
  <c r="H736" i="6"/>
  <c r="H744" i="6"/>
  <c r="H752" i="6"/>
  <c r="H760" i="6"/>
  <c r="H768" i="6"/>
  <c r="H776" i="6"/>
  <c r="H784" i="6"/>
  <c r="H792" i="6"/>
  <c r="H800" i="6"/>
  <c r="H808" i="6"/>
  <c r="H816" i="6"/>
  <c r="H824" i="6"/>
  <c r="H832" i="6"/>
  <c r="H840" i="6"/>
  <c r="H848" i="6"/>
  <c r="H856" i="6"/>
  <c r="H864" i="6"/>
  <c r="H872" i="6"/>
  <c r="H880" i="6"/>
  <c r="H888" i="6"/>
  <c r="H896" i="6"/>
  <c r="H904" i="6"/>
  <c r="H912" i="6"/>
  <c r="H920" i="6"/>
  <c r="H928" i="6"/>
  <c r="H936" i="6"/>
  <c r="H944" i="6"/>
  <c r="H952" i="6"/>
  <c r="H960" i="6"/>
  <c r="H968" i="6"/>
  <c r="H976" i="6"/>
  <c r="H984" i="6"/>
  <c r="H992" i="6"/>
  <c r="H1000" i="6"/>
  <c r="H1008" i="6"/>
  <c r="H1016" i="6"/>
  <c r="H1024" i="6"/>
  <c r="H1032" i="6"/>
  <c r="H1040" i="6"/>
  <c r="H1048" i="6"/>
  <c r="H1056" i="6"/>
  <c r="H1064" i="6"/>
  <c r="H1072" i="6"/>
  <c r="H1080" i="6"/>
  <c r="H1088" i="6"/>
  <c r="H1096" i="6"/>
  <c r="H8" i="6"/>
  <c r="H26" i="6"/>
  <c r="H49" i="6"/>
  <c r="H72" i="6"/>
  <c r="H90" i="6"/>
  <c r="H113" i="6"/>
  <c r="H136" i="6"/>
  <c r="H154" i="6"/>
  <c r="H177" i="6"/>
  <c r="H200" i="6"/>
  <c r="H218" i="6"/>
  <c r="H241" i="6"/>
  <c r="H264" i="6"/>
  <c r="H282" i="6"/>
  <c r="H305" i="6"/>
  <c r="H328" i="6"/>
  <c r="H346" i="6"/>
  <c r="H369" i="6"/>
  <c r="H392" i="6"/>
  <c r="H410" i="6"/>
  <c r="H433" i="6"/>
  <c r="H456" i="6"/>
  <c r="H474" i="6"/>
  <c r="H497" i="6"/>
  <c r="H520" i="6"/>
  <c r="H538" i="6"/>
  <c r="H561" i="6"/>
  <c r="H584" i="6"/>
  <c r="H601" i="6"/>
  <c r="H617" i="6"/>
  <c r="H633" i="6"/>
  <c r="H649" i="6"/>
  <c r="H665" i="6"/>
  <c r="H681" i="6"/>
  <c r="H689" i="6"/>
  <c r="H697" i="6"/>
  <c r="H705" i="6"/>
  <c r="H713" i="6"/>
  <c r="H721" i="6"/>
  <c r="H729" i="6"/>
  <c r="H737" i="6"/>
  <c r="H745" i="6"/>
  <c r="H753" i="6"/>
  <c r="H761" i="6"/>
  <c r="H769" i="6"/>
  <c r="H777" i="6"/>
  <c r="H785" i="6"/>
  <c r="H793" i="6"/>
  <c r="H801" i="6"/>
  <c r="H809" i="6"/>
  <c r="H817" i="6"/>
  <c r="H825" i="6"/>
  <c r="H833" i="6"/>
  <c r="H841" i="6"/>
  <c r="H849" i="6"/>
  <c r="H857" i="6"/>
  <c r="H865" i="6"/>
  <c r="H873" i="6"/>
  <c r="H881" i="6"/>
  <c r="H889" i="6"/>
  <c r="H897" i="6"/>
  <c r="H905" i="6"/>
  <c r="H913" i="6"/>
  <c r="H921" i="6"/>
  <c r="H929" i="6"/>
  <c r="H937" i="6"/>
  <c r="H945" i="6"/>
  <c r="H953" i="6"/>
  <c r="H961" i="6"/>
  <c r="H969" i="6"/>
  <c r="H977" i="6"/>
  <c r="H985" i="6"/>
  <c r="H993" i="6"/>
  <c r="H1001" i="6"/>
  <c r="H1009" i="6"/>
  <c r="H1017" i="6"/>
  <c r="H1025" i="6"/>
  <c r="H1033" i="6"/>
  <c r="H1041" i="6"/>
  <c r="H1049" i="6"/>
  <c r="H1057" i="6"/>
  <c r="H1065" i="6"/>
  <c r="H9" i="6"/>
  <c r="H32" i="6"/>
  <c r="H50" i="6"/>
  <c r="H73" i="6"/>
  <c r="H96" i="6"/>
  <c r="H114" i="6"/>
  <c r="H137" i="6"/>
  <c r="H160" i="6"/>
  <c r="H178" i="6"/>
  <c r="H201" i="6"/>
  <c r="H224" i="6"/>
  <c r="H242" i="6"/>
  <c r="H265" i="6"/>
  <c r="H288" i="6"/>
  <c r="H306" i="6"/>
  <c r="H329" i="6"/>
  <c r="H352" i="6"/>
  <c r="H370" i="6"/>
  <c r="H393" i="6"/>
  <c r="H416" i="6"/>
  <c r="H434" i="6"/>
  <c r="H457" i="6"/>
  <c r="H480" i="6"/>
  <c r="H498" i="6"/>
  <c r="H521" i="6"/>
  <c r="H544" i="6"/>
  <c r="H562" i="6"/>
  <c r="H585" i="6"/>
  <c r="H602" i="6"/>
  <c r="H618" i="6"/>
  <c r="H634" i="6"/>
  <c r="H650" i="6"/>
  <c r="H666" i="6"/>
  <c r="H682" i="6"/>
  <c r="H690" i="6"/>
  <c r="H698" i="6"/>
  <c r="H706" i="6"/>
  <c r="H714" i="6"/>
  <c r="H722" i="6"/>
  <c r="H730" i="6"/>
  <c r="H738" i="6"/>
  <c r="H746" i="6"/>
  <c r="H754" i="6"/>
  <c r="H762" i="6"/>
  <c r="H770" i="6"/>
  <c r="H778" i="6"/>
  <c r="H786" i="6"/>
  <c r="H794" i="6"/>
  <c r="H802" i="6"/>
  <c r="H810" i="6"/>
  <c r="H818" i="6"/>
  <c r="H826" i="6"/>
  <c r="H834" i="6"/>
  <c r="H842" i="6"/>
  <c r="H850" i="6"/>
  <c r="H858" i="6"/>
  <c r="H866" i="6"/>
  <c r="H874" i="6"/>
  <c r="H882" i="6"/>
  <c r="H890" i="6"/>
  <c r="H898" i="6"/>
  <c r="H906" i="6"/>
  <c r="H914" i="6"/>
  <c r="H922" i="6"/>
  <c r="H930" i="6"/>
  <c r="H938" i="6"/>
  <c r="H946" i="6"/>
  <c r="H954" i="6"/>
  <c r="H962" i="6"/>
  <c r="H970" i="6"/>
  <c r="H978" i="6"/>
  <c r="H986" i="6"/>
  <c r="H994" i="6"/>
  <c r="H1002" i="6"/>
  <c r="H1010" i="6"/>
  <c r="H1018" i="6"/>
  <c r="H1026" i="6"/>
  <c r="H1034" i="6"/>
  <c r="H1042" i="6"/>
  <c r="H1050" i="6"/>
  <c r="H1058" i="6"/>
  <c r="H1066" i="6"/>
  <c r="H10" i="6"/>
  <c r="H33" i="6"/>
  <c r="H56" i="6"/>
  <c r="H74" i="6"/>
  <c r="H97" i="6"/>
  <c r="H120" i="6"/>
  <c r="H138" i="6"/>
  <c r="H161" i="6"/>
  <c r="H184" i="6"/>
  <c r="H202" i="6"/>
  <c r="H225" i="6"/>
  <c r="H248" i="6"/>
  <c r="H266" i="6"/>
  <c r="H289" i="6"/>
  <c r="H312" i="6"/>
  <c r="H330" i="6"/>
  <c r="H353" i="6"/>
  <c r="H376" i="6"/>
  <c r="H394" i="6"/>
  <c r="H417" i="6"/>
  <c r="H440" i="6"/>
  <c r="H458" i="6"/>
  <c r="H481" i="6"/>
  <c r="H504" i="6"/>
  <c r="H522" i="6"/>
  <c r="H545" i="6"/>
  <c r="H568" i="6"/>
  <c r="H586" i="6"/>
  <c r="H603" i="6"/>
  <c r="H619" i="6"/>
  <c r="H635" i="6"/>
  <c r="H651" i="6"/>
  <c r="H667" i="6"/>
  <c r="H683" i="6"/>
  <c r="H691" i="6"/>
  <c r="H699" i="6"/>
  <c r="H707" i="6"/>
  <c r="H715" i="6"/>
  <c r="H723" i="6"/>
  <c r="H731" i="6"/>
  <c r="H739" i="6"/>
  <c r="H747" i="6"/>
  <c r="H755" i="6"/>
  <c r="H763" i="6"/>
  <c r="H771" i="6"/>
  <c r="H779" i="6"/>
  <c r="H787" i="6"/>
  <c r="H795" i="6"/>
  <c r="H803" i="6"/>
  <c r="H811" i="6"/>
  <c r="H819" i="6"/>
  <c r="H827" i="6"/>
  <c r="H835" i="6"/>
  <c r="H843" i="6"/>
  <c r="H851" i="6"/>
  <c r="H859" i="6"/>
  <c r="H867" i="6"/>
  <c r="H875" i="6"/>
  <c r="H883" i="6"/>
  <c r="H891" i="6"/>
  <c r="H899" i="6"/>
  <c r="H907" i="6"/>
  <c r="H915" i="6"/>
  <c r="H923" i="6"/>
  <c r="H931" i="6"/>
  <c r="H939" i="6"/>
  <c r="H947" i="6"/>
  <c r="H955" i="6"/>
  <c r="H963" i="6"/>
  <c r="H971" i="6"/>
  <c r="H979" i="6"/>
  <c r="H987" i="6"/>
  <c r="H995" i="6"/>
  <c r="H1003" i="6"/>
  <c r="H1011" i="6"/>
  <c r="H1019" i="6"/>
  <c r="H1027" i="6"/>
  <c r="H1035" i="6"/>
  <c r="H1043" i="6"/>
  <c r="H1051" i="6"/>
  <c r="H1059" i="6"/>
  <c r="H1067" i="6"/>
  <c r="H16" i="6"/>
  <c r="H34" i="6"/>
  <c r="H57" i="6"/>
  <c r="H80" i="6"/>
  <c r="H98" i="6"/>
  <c r="H121" i="6"/>
  <c r="H144" i="6"/>
  <c r="H162" i="6"/>
  <c r="H185" i="6"/>
  <c r="H208" i="6"/>
  <c r="H226" i="6"/>
  <c r="H249" i="6"/>
  <c r="H272" i="6"/>
  <c r="H290" i="6"/>
  <c r="H313" i="6"/>
  <c r="H336" i="6"/>
  <c r="H354" i="6"/>
  <c r="H377" i="6"/>
  <c r="H400" i="6"/>
  <c r="H418" i="6"/>
  <c r="H441" i="6"/>
  <c r="H464" i="6"/>
  <c r="H482" i="6"/>
  <c r="H505" i="6"/>
  <c r="H528" i="6"/>
  <c r="H546" i="6"/>
  <c r="H569" i="6"/>
  <c r="H592" i="6"/>
  <c r="H608" i="6"/>
  <c r="H624" i="6"/>
  <c r="H640" i="6"/>
  <c r="H656" i="6"/>
  <c r="H672" i="6"/>
  <c r="H684" i="6"/>
  <c r="H692" i="6"/>
  <c r="H700" i="6"/>
  <c r="H708" i="6"/>
  <c r="H716" i="6"/>
  <c r="H724" i="6"/>
  <c r="H732" i="6"/>
  <c r="H740" i="6"/>
  <c r="H748" i="6"/>
  <c r="H756" i="6"/>
  <c r="H764" i="6"/>
  <c r="H772" i="6"/>
  <c r="H780" i="6"/>
  <c r="H788" i="6"/>
  <c r="H796" i="6"/>
  <c r="H804" i="6"/>
  <c r="H812" i="6"/>
  <c r="H820" i="6"/>
  <c r="H828" i="6"/>
  <c r="H836" i="6"/>
  <c r="H844" i="6"/>
  <c r="H852" i="6"/>
  <c r="H860" i="6"/>
  <c r="H868" i="6"/>
  <c r="H876" i="6"/>
  <c r="H884" i="6"/>
  <c r="H892" i="6"/>
  <c r="H900" i="6"/>
  <c r="H908" i="6"/>
  <c r="H18" i="6"/>
  <c r="H41" i="6"/>
  <c r="H64" i="6"/>
  <c r="H82" i="6"/>
  <c r="H105" i="6"/>
  <c r="H128" i="6"/>
  <c r="H146" i="6"/>
  <c r="H169" i="6"/>
  <c r="H192" i="6"/>
  <c r="H210" i="6"/>
  <c r="H233" i="6"/>
  <c r="H256" i="6"/>
  <c r="H274" i="6"/>
  <c r="H297" i="6"/>
  <c r="H320" i="6"/>
  <c r="H338" i="6"/>
  <c r="H361" i="6"/>
  <c r="H384" i="6"/>
  <c r="H402" i="6"/>
  <c r="H425" i="6"/>
  <c r="H448" i="6"/>
  <c r="H466" i="6"/>
  <c r="H489" i="6"/>
  <c r="H512" i="6"/>
  <c r="H530" i="6"/>
  <c r="H553" i="6"/>
  <c r="H576" i="6"/>
  <c r="H594" i="6"/>
  <c r="H610" i="6"/>
  <c r="H626" i="6"/>
  <c r="H642" i="6"/>
  <c r="H658" i="6"/>
  <c r="H674" i="6"/>
  <c r="H686" i="6"/>
  <c r="H694" i="6"/>
  <c r="H702" i="6"/>
  <c r="H710" i="6"/>
  <c r="H718" i="6"/>
  <c r="H726" i="6"/>
  <c r="H734" i="6"/>
  <c r="H742" i="6"/>
  <c r="H750" i="6"/>
  <c r="H758" i="6"/>
  <c r="H766" i="6"/>
  <c r="H774" i="6"/>
  <c r="H782" i="6"/>
  <c r="H790" i="6"/>
  <c r="H798" i="6"/>
  <c r="H806" i="6"/>
  <c r="H814" i="6"/>
  <c r="H822" i="6"/>
  <c r="H830" i="6"/>
  <c r="H838" i="6"/>
  <c r="H846" i="6"/>
  <c r="H854" i="6"/>
  <c r="H862" i="6"/>
  <c r="H870" i="6"/>
  <c r="H878" i="6"/>
  <c r="H886" i="6"/>
  <c r="H894" i="6"/>
  <c r="H902" i="6"/>
  <c r="H910" i="6"/>
  <c r="H918" i="6"/>
  <c r="H926" i="6"/>
  <c r="H934" i="6"/>
  <c r="H942" i="6"/>
  <c r="H950" i="6"/>
  <c r="H958" i="6"/>
  <c r="H966" i="6"/>
  <c r="H974" i="6"/>
  <c r="H982" i="6"/>
  <c r="H990" i="6"/>
  <c r="H998" i="6"/>
  <c r="H1006" i="6"/>
  <c r="H1014" i="6"/>
  <c r="H1022" i="6"/>
  <c r="H1030" i="6"/>
  <c r="H1038" i="6"/>
  <c r="H1046" i="6"/>
  <c r="H1054" i="6"/>
  <c r="H1062" i="6"/>
  <c r="H1070" i="6"/>
  <c r="H88" i="6"/>
  <c r="H170" i="6"/>
  <c r="H257" i="6"/>
  <c r="H344" i="6"/>
  <c r="H426" i="6"/>
  <c r="H513" i="6"/>
  <c r="H595" i="6"/>
  <c r="H659" i="6"/>
  <c r="H703" i="6"/>
  <c r="H735" i="6"/>
  <c r="H767" i="6"/>
  <c r="H799" i="6"/>
  <c r="H831" i="6"/>
  <c r="H863" i="6"/>
  <c r="H895" i="6"/>
  <c r="H924" i="6"/>
  <c r="H943" i="6"/>
  <c r="H965" i="6"/>
  <c r="H988" i="6"/>
  <c r="H1007" i="6"/>
  <c r="H1029" i="6"/>
  <c r="H1052" i="6"/>
  <c r="H1071" i="6"/>
  <c r="H1081" i="6"/>
  <c r="H1090" i="6"/>
  <c r="H1099" i="6"/>
  <c r="H1107" i="6"/>
  <c r="H1115" i="6"/>
  <c r="H1123" i="6"/>
  <c r="H1131" i="6"/>
  <c r="H1139" i="6"/>
  <c r="H1147" i="6"/>
  <c r="H1155" i="6"/>
  <c r="H1163" i="6"/>
  <c r="H1171" i="6"/>
  <c r="G3" i="6"/>
  <c r="G11" i="6"/>
  <c r="G19" i="6"/>
  <c r="G27" i="6"/>
  <c r="G35" i="6"/>
  <c r="G43" i="6"/>
  <c r="G51" i="6"/>
  <c r="G59" i="6"/>
  <c r="G67" i="6"/>
  <c r="G75" i="6"/>
  <c r="G83" i="6"/>
  <c r="G91" i="6"/>
  <c r="G99" i="6"/>
  <c r="G107" i="6"/>
  <c r="G115" i="6"/>
  <c r="G123" i="6"/>
  <c r="G131" i="6"/>
  <c r="G139" i="6"/>
  <c r="G147" i="6"/>
  <c r="G155" i="6"/>
  <c r="G163" i="6"/>
  <c r="G171" i="6"/>
  <c r="G179" i="6"/>
  <c r="G187" i="6"/>
  <c r="G195" i="6"/>
  <c r="G203" i="6"/>
  <c r="G211" i="6"/>
  <c r="G219" i="6"/>
  <c r="G227" i="6"/>
  <c r="G235" i="6"/>
  <c r="G243" i="6"/>
  <c r="G251" i="6"/>
  <c r="G259" i="6"/>
  <c r="G267" i="6"/>
  <c r="G275" i="6"/>
  <c r="G283" i="6"/>
  <c r="G291" i="6"/>
  <c r="G299" i="6"/>
  <c r="G307" i="6"/>
  <c r="G315" i="6"/>
  <c r="G323" i="6"/>
  <c r="G331" i="6"/>
  <c r="G339" i="6"/>
  <c r="G347" i="6"/>
  <c r="G355" i="6"/>
  <c r="G363" i="6"/>
  <c r="G371" i="6"/>
  <c r="G379" i="6"/>
  <c r="G387" i="6"/>
  <c r="G395" i="6"/>
  <c r="H17" i="6"/>
  <c r="H104" i="6"/>
  <c r="H186" i="6"/>
  <c r="H273" i="6"/>
  <c r="H360" i="6"/>
  <c r="H442" i="6"/>
  <c r="H529" i="6"/>
  <c r="H609" i="6"/>
  <c r="H673" i="6"/>
  <c r="H709" i="6"/>
  <c r="H741" i="6"/>
  <c r="H773" i="6"/>
  <c r="H805" i="6"/>
  <c r="H837" i="6"/>
  <c r="H869" i="6"/>
  <c r="H901" i="6"/>
  <c r="H925" i="6"/>
  <c r="H948" i="6"/>
  <c r="H967" i="6"/>
  <c r="H989" i="6"/>
  <c r="H1012" i="6"/>
  <c r="H1031" i="6"/>
  <c r="H1053" i="6"/>
  <c r="H1073" i="6"/>
  <c r="H1082" i="6"/>
  <c r="H1091" i="6"/>
  <c r="H1100" i="6"/>
  <c r="H1108" i="6"/>
  <c r="H1116" i="6"/>
  <c r="H1124" i="6"/>
  <c r="H1132" i="6"/>
  <c r="H1140" i="6"/>
  <c r="H1148" i="6"/>
  <c r="H1156" i="6"/>
  <c r="H1164" i="6"/>
  <c r="H1172" i="6"/>
  <c r="G4" i="6"/>
  <c r="G12" i="6"/>
  <c r="G20" i="6"/>
  <c r="G28" i="6"/>
  <c r="G36" i="6"/>
  <c r="G44" i="6"/>
  <c r="G52"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H24" i="6"/>
  <c r="H106" i="6"/>
  <c r="H193" i="6"/>
  <c r="H280" i="6"/>
  <c r="H362" i="6"/>
  <c r="H449" i="6"/>
  <c r="H536" i="6"/>
  <c r="H611" i="6"/>
  <c r="H675" i="6"/>
  <c r="H711" i="6"/>
  <c r="H743" i="6"/>
  <c r="H775" i="6"/>
  <c r="H807" i="6"/>
  <c r="H839" i="6"/>
  <c r="H871" i="6"/>
  <c r="H903" i="6"/>
  <c r="H927" i="6"/>
  <c r="H949" i="6"/>
  <c r="H972" i="6"/>
  <c r="H991" i="6"/>
  <c r="H1013" i="6"/>
  <c r="H1036" i="6"/>
  <c r="H1055" i="6"/>
  <c r="H1074" i="6"/>
  <c r="H1083" i="6"/>
  <c r="H1092" i="6"/>
  <c r="H1101" i="6"/>
  <c r="H1109" i="6"/>
  <c r="H1117" i="6"/>
  <c r="H1125" i="6"/>
  <c r="H1133" i="6"/>
  <c r="H1141" i="6"/>
  <c r="H1149" i="6"/>
  <c r="H1157" i="6"/>
  <c r="H1165" i="6"/>
  <c r="H1173" i="6"/>
  <c r="G5" i="6"/>
  <c r="G13" i="6"/>
  <c r="G21" i="6"/>
  <c r="G29" i="6"/>
  <c r="G37" i="6"/>
  <c r="G45"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H40" i="6"/>
  <c r="H122" i="6"/>
  <c r="H209" i="6"/>
  <c r="H296" i="6"/>
  <c r="H378" i="6"/>
  <c r="H465" i="6"/>
  <c r="H552" i="6"/>
  <c r="H625" i="6"/>
  <c r="H685" i="6"/>
  <c r="H717" i="6"/>
  <c r="H749" i="6"/>
  <c r="H781" i="6"/>
  <c r="H813" i="6"/>
  <c r="H845" i="6"/>
  <c r="H877" i="6"/>
  <c r="H909" i="6"/>
  <c r="H932" i="6"/>
  <c r="H951" i="6"/>
  <c r="H973" i="6"/>
  <c r="H996" i="6"/>
  <c r="H1015" i="6"/>
  <c r="H1037" i="6"/>
  <c r="H1060" i="6"/>
  <c r="H1075" i="6"/>
  <c r="H1084" i="6"/>
  <c r="H1093" i="6"/>
  <c r="H1102" i="6"/>
  <c r="H1110" i="6"/>
  <c r="H1118" i="6"/>
  <c r="H1126" i="6"/>
  <c r="H1134" i="6"/>
  <c r="H1142" i="6"/>
  <c r="H1150" i="6"/>
  <c r="H1158" i="6"/>
  <c r="H1166" i="6"/>
  <c r="H1174" i="6"/>
  <c r="G6" i="6"/>
  <c r="G14" i="6"/>
  <c r="G22" i="6"/>
  <c r="G30" i="6"/>
  <c r="G38" i="6"/>
  <c r="G46"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H42" i="6"/>
  <c r="H129" i="6"/>
  <c r="H216" i="6"/>
  <c r="H298" i="6"/>
  <c r="H385" i="6"/>
  <c r="H472" i="6"/>
  <c r="H554" i="6"/>
  <c r="H627" i="6"/>
  <c r="H687" i="6"/>
  <c r="H719" i="6"/>
  <c r="H751" i="6"/>
  <c r="H783" i="6"/>
  <c r="H815" i="6"/>
  <c r="H847" i="6"/>
  <c r="H879" i="6"/>
  <c r="H911" i="6"/>
  <c r="H933" i="6"/>
  <c r="H956" i="6"/>
  <c r="H975" i="6"/>
  <c r="H997" i="6"/>
  <c r="H1020" i="6"/>
  <c r="H1039" i="6"/>
  <c r="H1061" i="6"/>
  <c r="H1076" i="6"/>
  <c r="H1085" i="6"/>
  <c r="H1094" i="6"/>
  <c r="H1103" i="6"/>
  <c r="H1111" i="6"/>
  <c r="H1119" i="6"/>
  <c r="H1127" i="6"/>
  <c r="H1135" i="6"/>
  <c r="H1143" i="6"/>
  <c r="H1151" i="6"/>
  <c r="H1159" i="6"/>
  <c r="H1167" i="6"/>
  <c r="H1175" i="6"/>
  <c r="G7" i="6"/>
  <c r="G15" i="6"/>
  <c r="G23" i="6"/>
  <c r="G31" i="6"/>
  <c r="G39" i="6"/>
  <c r="G47" i="6"/>
  <c r="G55" i="6"/>
  <c r="G63" i="6"/>
  <c r="G71" i="6"/>
  <c r="G79" i="6"/>
  <c r="G87" i="6"/>
  <c r="G95" i="6"/>
  <c r="G103" i="6"/>
  <c r="G111" i="6"/>
  <c r="G119" i="6"/>
  <c r="G127" i="6"/>
  <c r="G135" i="6"/>
  <c r="G143" i="6"/>
  <c r="G151" i="6"/>
  <c r="G159" i="6"/>
  <c r="G167" i="6"/>
  <c r="G175" i="6"/>
  <c r="G183" i="6"/>
  <c r="G191" i="6"/>
  <c r="G199" i="6"/>
  <c r="G207" i="6"/>
  <c r="G215" i="6"/>
  <c r="G223" i="6"/>
  <c r="G231" i="6"/>
  <c r="G239" i="6"/>
  <c r="G247" i="6"/>
  <c r="G255" i="6"/>
  <c r="G263" i="6"/>
  <c r="G271" i="6"/>
  <c r="G279" i="6"/>
  <c r="G287" i="6"/>
  <c r="G295" i="6"/>
  <c r="G303" i="6"/>
  <c r="G311" i="6"/>
  <c r="G319" i="6"/>
  <c r="G327" i="6"/>
  <c r="H58" i="6"/>
  <c r="H145" i="6"/>
  <c r="H232" i="6"/>
  <c r="H314" i="6"/>
  <c r="H401" i="6"/>
  <c r="H488" i="6"/>
  <c r="H570" i="6"/>
  <c r="H641" i="6"/>
  <c r="H693" i="6"/>
  <c r="H725" i="6"/>
  <c r="H757" i="6"/>
  <c r="H789" i="6"/>
  <c r="H821" i="6"/>
  <c r="H853" i="6"/>
  <c r="H885" i="6"/>
  <c r="H916" i="6"/>
  <c r="H935" i="6"/>
  <c r="H957" i="6"/>
  <c r="H980" i="6"/>
  <c r="H999" i="6"/>
  <c r="H1021" i="6"/>
  <c r="H1044" i="6"/>
  <c r="H1063" i="6"/>
  <c r="H1077" i="6"/>
  <c r="H1086" i="6"/>
  <c r="H1095" i="6"/>
  <c r="H1104" i="6"/>
  <c r="H1112" i="6"/>
  <c r="H1120" i="6"/>
  <c r="H1128" i="6"/>
  <c r="H1136" i="6"/>
  <c r="H1144" i="6"/>
  <c r="H1152" i="6"/>
  <c r="H1160" i="6"/>
  <c r="H1168" i="6"/>
  <c r="H1176" i="6"/>
  <c r="G8" i="6"/>
  <c r="G16" i="6"/>
  <c r="G24" i="6"/>
  <c r="G32" i="6"/>
  <c r="G40" i="6"/>
  <c r="G48" i="6"/>
  <c r="G56" i="6"/>
  <c r="G64" i="6"/>
  <c r="G72" i="6"/>
  <c r="G80" i="6"/>
  <c r="G88" i="6"/>
  <c r="G96" i="6"/>
  <c r="G104" i="6"/>
  <c r="G112" i="6"/>
  <c r="G120" i="6"/>
  <c r="G128" i="6"/>
  <c r="G136" i="6"/>
  <c r="G144" i="6"/>
  <c r="G152" i="6"/>
  <c r="G160" i="6"/>
  <c r="G168" i="6"/>
  <c r="G176" i="6"/>
  <c r="G184" i="6"/>
  <c r="G192" i="6"/>
  <c r="G200" i="6"/>
  <c r="G208" i="6"/>
  <c r="G216" i="6"/>
  <c r="G224" i="6"/>
  <c r="G232" i="6"/>
  <c r="G240" i="6"/>
  <c r="G248" i="6"/>
  <c r="G256" i="6"/>
  <c r="G264" i="6"/>
  <c r="G272" i="6"/>
  <c r="G280" i="6"/>
  <c r="G288" i="6"/>
  <c r="G296" i="6"/>
  <c r="G304" i="6"/>
  <c r="G312" i="6"/>
  <c r="G320" i="6"/>
  <c r="G328" i="6"/>
  <c r="G336" i="6"/>
  <c r="G1171" i="6"/>
  <c r="G1163" i="6"/>
  <c r="G1155" i="6"/>
  <c r="G1147" i="6"/>
  <c r="G1139" i="6"/>
  <c r="G1131" i="6"/>
  <c r="G1123" i="6"/>
  <c r="G1115" i="6"/>
  <c r="G1107" i="6"/>
  <c r="G1099" i="6"/>
  <c r="G1091" i="6"/>
  <c r="G1083" i="6"/>
  <c r="G1075" i="6"/>
  <c r="G1067" i="6"/>
  <c r="G1059" i="6"/>
  <c r="G1051" i="6"/>
  <c r="G1043" i="6"/>
  <c r="G1035" i="6"/>
  <c r="G1027" i="6"/>
  <c r="G1019" i="6"/>
  <c r="G1011" i="6"/>
  <c r="G1003" i="6"/>
  <c r="G995" i="6"/>
  <c r="G987" i="6"/>
  <c r="G979" i="6"/>
  <c r="G971" i="6"/>
  <c r="G963" i="6"/>
  <c r="G955" i="6"/>
  <c r="G947" i="6"/>
  <c r="G939" i="6"/>
  <c r="G931" i="6"/>
  <c r="G923" i="6"/>
  <c r="G915" i="6"/>
  <c r="G907" i="6"/>
  <c r="G899" i="6"/>
  <c r="G891" i="6"/>
  <c r="G883" i="6"/>
  <c r="G875" i="6"/>
  <c r="G867" i="6"/>
  <c r="G859" i="6"/>
  <c r="G851" i="6"/>
  <c r="G843" i="6"/>
  <c r="G835" i="6"/>
  <c r="G827" i="6"/>
  <c r="G819" i="6"/>
  <c r="G811" i="6"/>
  <c r="G803" i="6"/>
  <c r="G795" i="6"/>
  <c r="G787" i="6"/>
  <c r="G779" i="6"/>
  <c r="G771" i="6"/>
  <c r="G763" i="6"/>
  <c r="G755" i="6"/>
  <c r="G747" i="6"/>
  <c r="G739" i="6"/>
  <c r="G731" i="6"/>
  <c r="G723" i="6"/>
  <c r="G715" i="6"/>
  <c r="G707" i="6"/>
  <c r="G699" i="6"/>
  <c r="G691" i="6"/>
  <c r="G683" i="6"/>
  <c r="G675" i="6"/>
  <c r="G667" i="6"/>
  <c r="G659" i="6"/>
  <c r="G651" i="6"/>
  <c r="G643" i="6"/>
  <c r="G635" i="6"/>
  <c r="G627" i="6"/>
  <c r="G619" i="6"/>
  <c r="G611" i="6"/>
  <c r="G603" i="6"/>
  <c r="G595" i="6"/>
  <c r="G587" i="6"/>
  <c r="G579" i="6"/>
  <c r="G571" i="6"/>
  <c r="G563" i="6"/>
  <c r="G555" i="6"/>
  <c r="G547" i="6"/>
  <c r="G539" i="6"/>
  <c r="G531" i="6"/>
  <c r="G523" i="6"/>
  <c r="G515" i="6"/>
  <c r="G507" i="6"/>
  <c r="G499" i="6"/>
  <c r="G491" i="6"/>
  <c r="G483" i="6"/>
  <c r="G475" i="6"/>
  <c r="G467" i="6"/>
  <c r="G459" i="6"/>
  <c r="G451" i="6"/>
  <c r="G443" i="6"/>
  <c r="G435" i="6"/>
  <c r="G427" i="6"/>
  <c r="G419" i="6"/>
  <c r="G411" i="6"/>
  <c r="G403" i="6"/>
  <c r="G394" i="6"/>
  <c r="G378" i="6"/>
  <c r="G362" i="6"/>
  <c r="G346" i="6"/>
  <c r="G329" i="6"/>
  <c r="G297" i="6"/>
  <c r="G265" i="6"/>
  <c r="G233" i="6"/>
  <c r="G201" i="6"/>
  <c r="G169" i="6"/>
  <c r="G137" i="6"/>
  <c r="G105" i="6"/>
  <c r="G73" i="6"/>
  <c r="G41" i="6"/>
  <c r="G9" i="6"/>
  <c r="H1153" i="6"/>
  <c r="H1121" i="6"/>
  <c r="H1087" i="6"/>
  <c r="H1023" i="6"/>
  <c r="H940" i="6"/>
  <c r="H823" i="6"/>
  <c r="H695" i="6"/>
  <c r="H408" i="6"/>
  <c r="H65" i="6"/>
  <c r="G1175" i="6"/>
  <c r="G1143" i="6"/>
  <c r="G1127" i="6"/>
  <c r="G1095" i="6"/>
  <c r="G1063" i="6"/>
  <c r="G1031" i="6"/>
  <c r="G999" i="6"/>
  <c r="G967" i="6"/>
  <c r="G943" i="6"/>
  <c r="G911" i="6"/>
  <c r="G879" i="6"/>
  <c r="G847" i="6"/>
  <c r="G815" i="6"/>
  <c r="G783" i="6"/>
  <c r="G751" i="6"/>
  <c r="G719" i="6"/>
  <c r="G679" i="6"/>
  <c r="G599" i="6"/>
  <c r="H887" i="6"/>
  <c r="G1170" i="6"/>
  <c r="G1162" i="6"/>
  <c r="G1154" i="6"/>
  <c r="G1146" i="6"/>
  <c r="G1138" i="6"/>
  <c r="G1130" i="6"/>
  <c r="G1122" i="6"/>
  <c r="G1114" i="6"/>
  <c r="G1106" i="6"/>
  <c r="G1098" i="6"/>
  <c r="G1090" i="6"/>
  <c r="G1082" i="6"/>
  <c r="G1074" i="6"/>
  <c r="G1066" i="6"/>
  <c r="G1058" i="6"/>
  <c r="G1050" i="6"/>
  <c r="G1042" i="6"/>
  <c r="G1034" i="6"/>
  <c r="G1026" i="6"/>
  <c r="G1018" i="6"/>
  <c r="G1010" i="6"/>
  <c r="G1002" i="6"/>
  <c r="G994" i="6"/>
  <c r="G986" i="6"/>
  <c r="G978" i="6"/>
  <c r="G970" i="6"/>
  <c r="G962" i="6"/>
  <c r="G954" i="6"/>
  <c r="G946" i="6"/>
  <c r="G938" i="6"/>
  <c r="G930" i="6"/>
  <c r="G922" i="6"/>
  <c r="G914" i="6"/>
  <c r="G906" i="6"/>
  <c r="G898" i="6"/>
  <c r="G890" i="6"/>
  <c r="G882" i="6"/>
  <c r="G874" i="6"/>
  <c r="G866" i="6"/>
  <c r="G858" i="6"/>
  <c r="G850" i="6"/>
  <c r="G842" i="6"/>
  <c r="G834" i="6"/>
  <c r="G826" i="6"/>
  <c r="G818" i="6"/>
  <c r="G810" i="6"/>
  <c r="G802" i="6"/>
  <c r="G794" i="6"/>
  <c r="G786" i="6"/>
  <c r="G778" i="6"/>
  <c r="G770" i="6"/>
  <c r="G762" i="6"/>
  <c r="G754" i="6"/>
  <c r="G746" i="6"/>
  <c r="G738" i="6"/>
  <c r="G730" i="6"/>
  <c r="G722" i="6"/>
  <c r="G714" i="6"/>
  <c r="G706" i="6"/>
  <c r="G698" i="6"/>
  <c r="G690" i="6"/>
  <c r="G682" i="6"/>
  <c r="G674" i="6"/>
  <c r="G666" i="6"/>
  <c r="G658" i="6"/>
  <c r="G650" i="6"/>
  <c r="G642" i="6"/>
  <c r="G634" i="6"/>
  <c r="G626" i="6"/>
  <c r="G618" i="6"/>
  <c r="G610" i="6"/>
  <c r="G602" i="6"/>
  <c r="G594" i="6"/>
  <c r="G586" i="6"/>
  <c r="G578" i="6"/>
  <c r="G570" i="6"/>
  <c r="G562" i="6"/>
  <c r="G554" i="6"/>
  <c r="G546" i="6"/>
  <c r="G538" i="6"/>
  <c r="G530" i="6"/>
  <c r="G522" i="6"/>
  <c r="G514" i="6"/>
  <c r="G506" i="6"/>
  <c r="G498" i="6"/>
  <c r="G490" i="6"/>
  <c r="G482" i="6"/>
  <c r="G474" i="6"/>
  <c r="G466" i="6"/>
  <c r="G458" i="6"/>
  <c r="G450" i="6"/>
  <c r="G442" i="6"/>
  <c r="G434" i="6"/>
  <c r="G426" i="6"/>
  <c r="G418" i="6"/>
  <c r="G410" i="6"/>
  <c r="G402" i="6"/>
  <c r="G393" i="6"/>
  <c r="G377" i="6"/>
  <c r="G361" i="6"/>
  <c r="G345" i="6"/>
  <c r="G322" i="6"/>
  <c r="G290" i="6"/>
  <c r="G258" i="6"/>
  <c r="G226" i="6"/>
  <c r="G194" i="6"/>
  <c r="G162" i="6"/>
  <c r="G130" i="6"/>
  <c r="G98" i="6"/>
  <c r="G66" i="6"/>
  <c r="G34" i="6"/>
  <c r="H1146" i="6"/>
  <c r="H1114" i="6"/>
  <c r="H1079" i="6"/>
  <c r="H1005" i="6"/>
  <c r="H919" i="6"/>
  <c r="H797" i="6"/>
  <c r="H657" i="6"/>
  <c r="H337" i="6"/>
  <c r="C8" i="9" l="1"/>
  <c r="E5" i="9" s="1"/>
  <c r="G4" i="9"/>
  <c r="O7" i="9" a="1"/>
  <c r="O7" i="9" s="1"/>
  <c r="I7" i="9" a="1"/>
  <c r="I7" i="9" s="1"/>
  <c r="N5" i="9" a="1"/>
  <c r="N5" i="9" s="1"/>
  <c r="L5" i="9" a="1"/>
  <c r="L5" i="9" s="1"/>
  <c r="J5" i="9" a="1"/>
  <c r="J5" i="9" s="1"/>
  <c r="H5" i="9" a="1"/>
  <c r="H5" i="9" s="1"/>
  <c r="O6" i="9" a="1"/>
  <c r="O6" i="9" s="1"/>
  <c r="N6" i="9" a="1"/>
  <c r="N6" i="9" s="1"/>
  <c r="L6" i="9" a="1"/>
  <c r="L6" i="9" s="1"/>
  <c r="J6" i="9" a="1"/>
  <c r="J6" i="9" s="1"/>
  <c r="H6" i="9" a="1"/>
  <c r="H6" i="9" s="1"/>
  <c r="M7" i="9" a="1"/>
  <c r="M7" i="9" s="1"/>
  <c r="N7" i="9" a="1"/>
  <c r="N7" i="9" s="1"/>
  <c r="L7" i="9" a="1"/>
  <c r="L7" i="9" s="1"/>
  <c r="J7" i="9" a="1"/>
  <c r="J7" i="9" s="1"/>
  <c r="H7" i="9" a="1"/>
  <c r="H7" i="9" s="1"/>
  <c r="P7" i="9" s="1"/>
  <c r="K7" i="9" a="1"/>
  <c r="K7" i="9" s="1"/>
  <c r="O5" i="9" a="1"/>
  <c r="O5" i="9" s="1"/>
  <c r="M5" i="9" a="1"/>
  <c r="M5" i="9" s="1"/>
  <c r="K5" i="9" a="1"/>
  <c r="K5" i="9" s="1"/>
  <c r="I5" i="9" a="1"/>
  <c r="I5" i="9" s="1"/>
  <c r="M6" i="9" a="1"/>
  <c r="M6" i="9" s="1"/>
  <c r="K6" i="9" a="1"/>
  <c r="K6" i="9" s="1"/>
  <c r="I6" i="9" a="1"/>
  <c r="I6" i="9" s="1"/>
  <c r="G4" i="8"/>
  <c r="G5" i="8"/>
  <c r="G10" i="8"/>
  <c r="G6" i="8"/>
  <c r="G7" i="8"/>
  <c r="G9" i="8"/>
  <c r="G8" i="8"/>
  <c r="C18" i="8"/>
  <c r="C19" i="8"/>
  <c r="C20" i="8"/>
  <c r="C21" i="8"/>
  <c r="C23" i="8"/>
  <c r="C16" i="8"/>
  <c r="C17" i="8"/>
  <c r="C14" i="8"/>
  <c r="C22" i="8"/>
  <c r="C15" i="8"/>
  <c r="C24" i="8"/>
  <c r="C25" i="8"/>
  <c r="H2" i="6"/>
  <c r="G2" i="6"/>
  <c r="I3" i="6" s="1" a="1"/>
  <c r="I3" i="6" s="1"/>
  <c r="M4" i="9" l="1" a="1"/>
  <c r="M4" i="9" s="1"/>
  <c r="K4" i="9" a="1"/>
  <c r="K4" i="9" s="1"/>
  <c r="I4" i="9" a="1"/>
  <c r="I4" i="9" s="1"/>
  <c r="N4" i="9" a="1"/>
  <c r="N4" i="9" s="1"/>
  <c r="L4" i="9" a="1"/>
  <c r="L4" i="9" s="1"/>
  <c r="J4" i="9" a="1"/>
  <c r="J4" i="9" s="1"/>
  <c r="H4" i="9" a="1"/>
  <c r="H4" i="9" s="1"/>
  <c r="O4" i="9" a="1"/>
  <c r="O4" i="9" s="1"/>
  <c r="P5" i="9"/>
  <c r="E4" i="9"/>
  <c r="E8" i="9" s="1"/>
  <c r="E7" i="9"/>
  <c r="E6" i="9"/>
  <c r="P6" i="9"/>
  <c r="P4" i="9" l="1"/>
  <c r="P8"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8EBACD-472F-4B1D-8AA8-A11B22AE81D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<sst xmlns="http://schemas.openxmlformats.org/spreadsheetml/2006/main" count="29452" uniqueCount="6704">
  <si>
    <t>OrderID</t>
  </si>
  <si>
    <t>OrderDate</t>
  </si>
  <si>
    <t>OrderMonth</t>
  </si>
  <si>
    <t>OrderYear</t>
  </si>
  <si>
    <t>CustomerID</t>
  </si>
  <si>
    <t>CustomerName</t>
  </si>
  <si>
    <t>BookID</t>
  </si>
  <si>
    <t>BookTitle</t>
  </si>
  <si>
    <t>Category</t>
  </si>
  <si>
    <t>Price</t>
  </si>
  <si>
    <t>Quantity</t>
  </si>
  <si>
    <t>TotalSales</t>
  </si>
  <si>
    <t>PaymentMethod</t>
  </si>
  <si>
    <t>Country</t>
  </si>
  <si>
    <t>O2993</t>
  </si>
  <si>
    <t>March</t>
  </si>
  <si>
    <t>C527</t>
  </si>
  <si>
    <t>Monique Gould</t>
  </si>
  <si>
    <t>B1890</t>
  </si>
  <si>
    <t>Which level</t>
  </si>
  <si>
    <t>Fiction</t>
  </si>
  <si>
    <t>Credit Card</t>
  </si>
  <si>
    <t>UK</t>
  </si>
  <si>
    <t>O2486</t>
  </si>
  <si>
    <t>June</t>
  </si>
  <si>
    <t>C977</t>
  </si>
  <si>
    <t>Rebecca Cisneros</t>
  </si>
  <si>
    <t>B1013</t>
  </si>
  <si>
    <t>Here level</t>
  </si>
  <si>
    <t>Cash</t>
  </si>
  <si>
    <t>France</t>
  </si>
  <si>
    <t>O3426</t>
  </si>
  <si>
    <t>July</t>
  </si>
  <si>
    <t>C597</t>
  </si>
  <si>
    <t>Joseph Cook</t>
  </si>
  <si>
    <t>B1206</t>
  </si>
  <si>
    <t>Just list</t>
  </si>
  <si>
    <t>USA</t>
  </si>
  <si>
    <t>O1554</t>
  </si>
  <si>
    <t>February</t>
  </si>
  <si>
    <t>C310</t>
  </si>
  <si>
    <t>Theodore Brown</t>
  </si>
  <si>
    <t>B1849</t>
  </si>
  <si>
    <t>Serious there also true</t>
  </si>
  <si>
    <t>Germany</t>
  </si>
  <si>
    <t>O1275</t>
  </si>
  <si>
    <t>May</t>
  </si>
  <si>
    <t>C232</t>
  </si>
  <si>
    <t>Lauren Payne</t>
  </si>
  <si>
    <t>B1669</t>
  </si>
  <si>
    <t>She measure</t>
  </si>
  <si>
    <t>Educational</t>
  </si>
  <si>
    <t>Canada</t>
  </si>
  <si>
    <t>O3485</t>
  </si>
  <si>
    <t>November</t>
  </si>
  <si>
    <t>C479</t>
  </si>
  <si>
    <t>Joseph Allen</t>
  </si>
  <si>
    <t>B1987</t>
  </si>
  <si>
    <t>Himself resource fall</t>
  </si>
  <si>
    <t>O3070</t>
  </si>
  <si>
    <t>September</t>
  </si>
  <si>
    <t>C765</t>
  </si>
  <si>
    <t>Timothy Smith</t>
  </si>
  <si>
    <t>B1090</t>
  </si>
  <si>
    <t>Call religious score strong</t>
  </si>
  <si>
    <t>O1699</t>
  </si>
  <si>
    <t>C161</t>
  </si>
  <si>
    <t>Nicholas Harris</t>
  </si>
  <si>
    <t>B1468</t>
  </si>
  <si>
    <t>Truth woman allow</t>
  </si>
  <si>
    <t>Non-Fiction</t>
  </si>
  <si>
    <t>O3238</t>
  </si>
  <si>
    <t>Laurie Matthews</t>
  </si>
  <si>
    <t>B1835</t>
  </si>
  <si>
    <t>Save hundred unit letter</t>
  </si>
  <si>
    <t>O3902</t>
  </si>
  <si>
    <t>C574</t>
  </si>
  <si>
    <t>Debra Gonzalez</t>
  </si>
  <si>
    <t>B1338</t>
  </si>
  <si>
    <t>Always</t>
  </si>
  <si>
    <t>Italy</t>
  </si>
  <si>
    <t>O1430</t>
  </si>
  <si>
    <t>April</t>
  </si>
  <si>
    <t>C362</t>
  </si>
  <si>
    <t>Edward Strong</t>
  </si>
  <si>
    <t>B1514</t>
  </si>
  <si>
    <t>Control cultural</t>
  </si>
  <si>
    <t>Comics</t>
  </si>
  <si>
    <t>Voucher</t>
  </si>
  <si>
    <t>O3638</t>
  </si>
  <si>
    <t>August</t>
  </si>
  <si>
    <t>C453</t>
  </si>
  <si>
    <t>Blake Evans</t>
  </si>
  <si>
    <t>B1261</t>
  </si>
  <si>
    <t>Pretty system government</t>
  </si>
  <si>
    <t>Spain</t>
  </si>
  <si>
    <t>O2214</t>
  </si>
  <si>
    <t>C532</t>
  </si>
  <si>
    <t>Jimmy Gomez</t>
  </si>
  <si>
    <t>B1069</t>
  </si>
  <si>
    <t>Real term public</t>
  </si>
  <si>
    <t>O3236</t>
  </si>
  <si>
    <t>C400</t>
  </si>
  <si>
    <t>Antonio Palmer</t>
  </si>
  <si>
    <t>B1963</t>
  </si>
  <si>
    <t>Truth</t>
  </si>
  <si>
    <t>O2264</t>
  </si>
  <si>
    <t>December</t>
  </si>
  <si>
    <t>C545</t>
  </si>
  <si>
    <t>Pamela Davis</t>
  </si>
  <si>
    <t>B1696</t>
  </si>
  <si>
    <t>Mention marriage</t>
  </si>
  <si>
    <t>O1939</t>
  </si>
  <si>
    <t>C390</t>
  </si>
  <si>
    <t>Adrian Alexander</t>
  </si>
  <si>
    <t>B1454</t>
  </si>
  <si>
    <t>Large minute appear</t>
  </si>
  <si>
    <t>O1027</t>
  </si>
  <si>
    <t>C780</t>
  </si>
  <si>
    <t>Tyler Smith</t>
  </si>
  <si>
    <t>B1742</t>
  </si>
  <si>
    <t>Painting yard</t>
  </si>
  <si>
    <t>O1473</t>
  </si>
  <si>
    <t>C594</t>
  </si>
  <si>
    <t>Amanda Barrett</t>
  </si>
  <si>
    <t>B1602</t>
  </si>
  <si>
    <t>Her structure</t>
  </si>
  <si>
    <t>O1662</t>
  </si>
  <si>
    <t>C407</t>
  </si>
  <si>
    <t>Brandon Nguyen</t>
  </si>
  <si>
    <t>B1167</t>
  </si>
  <si>
    <t>Sister commercial lawyer</t>
  </si>
  <si>
    <t>O2412</t>
  </si>
  <si>
    <t>October</t>
  </si>
  <si>
    <t>C478</t>
  </si>
  <si>
    <t>Michael Munoz</t>
  </si>
  <si>
    <t>B1549</t>
  </si>
  <si>
    <t>Appear factor possible</t>
  </si>
  <si>
    <t>O3645</t>
  </si>
  <si>
    <t>C328</t>
  </si>
  <si>
    <t>Oscar Norris</t>
  </si>
  <si>
    <t>B1756</t>
  </si>
  <si>
    <t>Minute their likely</t>
  </si>
  <si>
    <t>O3926</t>
  </si>
  <si>
    <t>C196</t>
  </si>
  <si>
    <t>Brent Jones</t>
  </si>
  <si>
    <t>B1066</t>
  </si>
  <si>
    <t>Color</t>
  </si>
  <si>
    <t>O1983</t>
  </si>
  <si>
    <t>C229</t>
  </si>
  <si>
    <t>Paul Castillo</t>
  </si>
  <si>
    <t>B1192</t>
  </si>
  <si>
    <t>World position</t>
  </si>
  <si>
    <t>O3515</t>
  </si>
  <si>
    <t>C912</t>
  </si>
  <si>
    <t>James Mcconnell</t>
  </si>
  <si>
    <t>B1378</t>
  </si>
  <si>
    <t>Account million result</t>
  </si>
  <si>
    <t>O1183</t>
  </si>
  <si>
    <t>C580</t>
  </si>
  <si>
    <t>William Hogan</t>
  </si>
  <si>
    <t>B1076</t>
  </si>
  <si>
    <t>Head total sell program</t>
  </si>
  <si>
    <t>O2338</t>
  </si>
  <si>
    <t>C774</t>
  </si>
  <si>
    <t>Anna Bennett</t>
  </si>
  <si>
    <t>B1745</t>
  </si>
  <si>
    <t>Act exist argue</t>
  </si>
  <si>
    <t>O2499</t>
  </si>
  <si>
    <t>C183</t>
  </si>
  <si>
    <t>James Harrison</t>
  </si>
  <si>
    <t>B1557</t>
  </si>
  <si>
    <t>Specific everything</t>
  </si>
  <si>
    <t>O3787</t>
  </si>
  <si>
    <t>C719</t>
  </si>
  <si>
    <t>Casey Maldonado</t>
  </si>
  <si>
    <t>B1916</t>
  </si>
  <si>
    <t>Back present</t>
  </si>
  <si>
    <t>O1915</t>
  </si>
  <si>
    <t>C875</t>
  </si>
  <si>
    <t>James Jones</t>
  </si>
  <si>
    <t>B1231</t>
  </si>
  <si>
    <t>Hospital goal present</t>
  </si>
  <si>
    <t>O3355</t>
  </si>
  <si>
    <t>C472</t>
  </si>
  <si>
    <t>Eric Jimenez</t>
  </si>
  <si>
    <t>B1880</t>
  </si>
  <si>
    <t>Wide</t>
  </si>
  <si>
    <t>O3427</t>
  </si>
  <si>
    <t>C542</t>
  </si>
  <si>
    <t>Lauren Lee</t>
  </si>
  <si>
    <t>B1855</t>
  </si>
  <si>
    <t>Material word</t>
  </si>
  <si>
    <t>Lebanon</t>
  </si>
  <si>
    <t>O2736</t>
  </si>
  <si>
    <t>C739</t>
  </si>
  <si>
    <t>Robert Jensen</t>
  </si>
  <si>
    <t>B1729</t>
  </si>
  <si>
    <t>Might win pay</t>
  </si>
  <si>
    <t>O3035</t>
  </si>
  <si>
    <t>C470</t>
  </si>
  <si>
    <t>Jeffrey Johnson</t>
  </si>
  <si>
    <t>B1960</t>
  </si>
  <si>
    <t>Morning past</t>
  </si>
  <si>
    <t>O3920</t>
  </si>
  <si>
    <t>C923</t>
  </si>
  <si>
    <t>Kathy Martin</t>
  </si>
  <si>
    <t>B1208</t>
  </si>
  <si>
    <t>Pm then</t>
  </si>
  <si>
    <t>O3267</t>
  </si>
  <si>
    <t>January</t>
  </si>
  <si>
    <t>C673</t>
  </si>
  <si>
    <t>Catherine Chase</t>
  </si>
  <si>
    <t>B1581</t>
  </si>
  <si>
    <t>Camera despite</t>
  </si>
  <si>
    <t>O3701</t>
  </si>
  <si>
    <t>C558</t>
  </si>
  <si>
    <t>Steve Kennedy</t>
  </si>
  <si>
    <t>B1695</t>
  </si>
  <si>
    <t>Represent too</t>
  </si>
  <si>
    <t>O2870</t>
  </si>
  <si>
    <t>C248</t>
  </si>
  <si>
    <t>Brian Foster</t>
  </si>
  <si>
    <t>B1921</t>
  </si>
  <si>
    <t>Agree suddenly</t>
  </si>
  <si>
    <t>O3362</t>
  </si>
  <si>
    <t>C632</t>
  </si>
  <si>
    <t>Philip Stafford</t>
  </si>
  <si>
    <t>B1799</t>
  </si>
  <si>
    <t>Arm once</t>
  </si>
  <si>
    <t>O2154</t>
  </si>
  <si>
    <t>C615</t>
  </si>
  <si>
    <t>Gary Sullivan</t>
  </si>
  <si>
    <t>Health sell</t>
  </si>
  <si>
    <t>O1081</t>
  </si>
  <si>
    <t>C811</t>
  </si>
  <si>
    <t>Lindsey Clark</t>
  </si>
  <si>
    <t>B1021</t>
  </si>
  <si>
    <t>Among</t>
  </si>
  <si>
    <t>O1104</t>
  </si>
  <si>
    <t>C703</t>
  </si>
  <si>
    <t>Tonya Stephenson</t>
  </si>
  <si>
    <t>B1754</t>
  </si>
  <si>
    <t>Simply fact</t>
  </si>
  <si>
    <t>O3857</t>
  </si>
  <si>
    <t>C692</t>
  </si>
  <si>
    <t>Andrea Khan</t>
  </si>
  <si>
    <t>B1958</t>
  </si>
  <si>
    <t>Much evidence</t>
  </si>
  <si>
    <t>O2938</t>
  </si>
  <si>
    <t>C716</t>
  </si>
  <si>
    <t>Edgar Garcia</t>
  </si>
  <si>
    <t>B1832</t>
  </si>
  <si>
    <t>Approach</t>
  </si>
  <si>
    <t>O3484</t>
  </si>
  <si>
    <t>C696</t>
  </si>
  <si>
    <t>Kenneth Patrick</t>
  </si>
  <si>
    <t>B1839</t>
  </si>
  <si>
    <t>Part black</t>
  </si>
  <si>
    <t>O3972</t>
  </si>
  <si>
    <t>C983</t>
  </si>
  <si>
    <t>Elizabeth Farley</t>
  </si>
  <si>
    <t>B1482</t>
  </si>
  <si>
    <t>Draw public</t>
  </si>
  <si>
    <t>O2790</t>
  </si>
  <si>
    <t>C595</t>
  </si>
  <si>
    <t>Danielle Charles</t>
  </si>
  <si>
    <t>B1111</t>
  </si>
  <si>
    <t>Late watch read</t>
  </si>
  <si>
    <t>O2705</t>
  </si>
  <si>
    <t>C510</t>
  </si>
  <si>
    <t>David Fletcher</t>
  </si>
  <si>
    <t>B1020</t>
  </si>
  <si>
    <t>Apply government method suddenly</t>
  </si>
  <si>
    <t>O1072</t>
  </si>
  <si>
    <t>C254</t>
  </si>
  <si>
    <t>Ryan Hunt</t>
  </si>
  <si>
    <t>B1905</t>
  </si>
  <si>
    <t>Statement late live</t>
  </si>
  <si>
    <t>O3299</t>
  </si>
  <si>
    <t>C152</t>
  </si>
  <si>
    <t>Steven Curry</t>
  </si>
  <si>
    <t>B1806</t>
  </si>
  <si>
    <t>Reason participant</t>
  </si>
  <si>
    <t>O1386</t>
  </si>
  <si>
    <t>C749</t>
  </si>
  <si>
    <t>Gabriella Gonzalez</t>
  </si>
  <si>
    <t>B1025</t>
  </si>
  <si>
    <t>Power until source worker</t>
  </si>
  <si>
    <t>O2732</t>
  </si>
  <si>
    <t>C853</t>
  </si>
  <si>
    <t>Christopher Franklin</t>
  </si>
  <si>
    <t>B1195</t>
  </si>
  <si>
    <t>Know water</t>
  </si>
  <si>
    <t>O2872</t>
  </si>
  <si>
    <t>C222</t>
  </si>
  <si>
    <t>Paul Davis</t>
  </si>
  <si>
    <t>B1147</t>
  </si>
  <si>
    <t>Want nation view finally</t>
  </si>
  <si>
    <t>O3962</t>
  </si>
  <si>
    <t>C671</t>
  </si>
  <si>
    <t>Jessica Elliott</t>
  </si>
  <si>
    <t>B1875</t>
  </si>
  <si>
    <t>Apply pattern</t>
  </si>
  <si>
    <t>O3528</t>
  </si>
  <si>
    <t>C304</t>
  </si>
  <si>
    <t>Julie Wang</t>
  </si>
  <si>
    <t>O1258</t>
  </si>
  <si>
    <t>C242</t>
  </si>
  <si>
    <t>Charles Clarke</t>
  </si>
  <si>
    <t>B1959</t>
  </si>
  <si>
    <t>International their</t>
  </si>
  <si>
    <t>O3184</t>
  </si>
  <si>
    <t>C385</t>
  </si>
  <si>
    <t>Sandra Torres</t>
  </si>
  <si>
    <t>Test score second</t>
  </si>
  <si>
    <t>O1921</t>
  </si>
  <si>
    <t>C386</t>
  </si>
  <si>
    <t>Paige English</t>
  </si>
  <si>
    <t>B1937</t>
  </si>
  <si>
    <t>Eat best</t>
  </si>
  <si>
    <t>O3517</t>
  </si>
  <si>
    <t>C679</t>
  </si>
  <si>
    <t>Scott Barron</t>
  </si>
  <si>
    <t>B1667</t>
  </si>
  <si>
    <t>Exactly range believe</t>
  </si>
  <si>
    <t>C936</t>
  </si>
  <si>
    <t>Marilyn Perry</t>
  </si>
  <si>
    <t>B1236</t>
  </si>
  <si>
    <t>O1948</t>
  </si>
  <si>
    <t>C154</t>
  </si>
  <si>
    <t>Victor Petty</t>
  </si>
  <si>
    <t>B1735</t>
  </si>
  <si>
    <t>Night blue little herself</t>
  </si>
  <si>
    <t>O1087</t>
  </si>
  <si>
    <t>C163</t>
  </si>
  <si>
    <t>Kelly Kirby</t>
  </si>
  <si>
    <t>B1798</t>
  </si>
  <si>
    <t>Or prevent agreement</t>
  </si>
  <si>
    <t>O3828</t>
  </si>
  <si>
    <t>C270</t>
  </si>
  <si>
    <t>Not Mentioned</t>
  </si>
  <si>
    <t>B1757</t>
  </si>
  <si>
    <t>Tax without</t>
  </si>
  <si>
    <t>O2172</t>
  </si>
  <si>
    <t>B1435</t>
  </si>
  <si>
    <t>Yet quickly</t>
  </si>
  <si>
    <t>O3764</t>
  </si>
  <si>
    <t>C260</t>
  </si>
  <si>
    <t>Jennifer Mitchell</t>
  </si>
  <si>
    <t>B1002</t>
  </si>
  <si>
    <t>Already could</t>
  </si>
  <si>
    <t>O3203</t>
  </si>
  <si>
    <t>C106</t>
  </si>
  <si>
    <t>April Miller</t>
  </si>
  <si>
    <t>B1887</t>
  </si>
  <si>
    <t>Positive way</t>
  </si>
  <si>
    <t>O3519</t>
  </si>
  <si>
    <t>C427</t>
  </si>
  <si>
    <t>Mitchell Wallace</t>
  </si>
  <si>
    <t>B1768</t>
  </si>
  <si>
    <t>Shake drive</t>
  </si>
  <si>
    <t>O1185</t>
  </si>
  <si>
    <t>C863</t>
  </si>
  <si>
    <t>Patrick Scott</t>
  </si>
  <si>
    <t>B1621</t>
  </si>
  <si>
    <t>Maintain some lose</t>
  </si>
  <si>
    <t>O2441</t>
  </si>
  <si>
    <t>C760</t>
  </si>
  <si>
    <t>Brenda Long</t>
  </si>
  <si>
    <t>B1578</t>
  </si>
  <si>
    <t>Or</t>
  </si>
  <si>
    <t>O2344</t>
  </si>
  <si>
    <t>C741</t>
  </si>
  <si>
    <t>Taylor Gonzalez</t>
  </si>
  <si>
    <t>B1795</t>
  </si>
  <si>
    <t>Including news vote</t>
  </si>
  <si>
    <t>O2395</t>
  </si>
  <si>
    <t>C461</t>
  </si>
  <si>
    <t>Kimberly Alvarez</t>
  </si>
  <si>
    <t>Size voice</t>
  </si>
  <si>
    <t>O1518</t>
  </si>
  <si>
    <t>C970</t>
  </si>
  <si>
    <t>Alexis Russell</t>
  </si>
  <si>
    <t>B1977</t>
  </si>
  <si>
    <t>Discussion skill</t>
  </si>
  <si>
    <t>O2502</t>
  </si>
  <si>
    <t>C565</t>
  </si>
  <si>
    <t>Kaitlyn Black</t>
  </si>
  <si>
    <t>B1566</t>
  </si>
  <si>
    <t>Share whatever</t>
  </si>
  <si>
    <t>C315</t>
  </si>
  <si>
    <t>Jonathan Tate</t>
  </si>
  <si>
    <t>B1003</t>
  </si>
  <si>
    <t>Piece protect</t>
  </si>
  <si>
    <t>O3248</t>
  </si>
  <si>
    <t>C498</t>
  </si>
  <si>
    <t>Rebecca Long</t>
  </si>
  <si>
    <t>B1972</t>
  </si>
  <si>
    <t>Catch work summer explain</t>
  </si>
  <si>
    <t>O2425</t>
  </si>
  <si>
    <t>C293</t>
  </si>
  <si>
    <t>Rebecca Brown</t>
  </si>
  <si>
    <t>O2218</t>
  </si>
  <si>
    <t>C507</t>
  </si>
  <si>
    <t>Laurie Zhang</t>
  </si>
  <si>
    <t>B1555</t>
  </si>
  <si>
    <t>Knowledge establish</t>
  </si>
  <si>
    <t>O2124</t>
  </si>
  <si>
    <t>C347</t>
  </si>
  <si>
    <t>Laura Snyder</t>
  </si>
  <si>
    <t>B1688</t>
  </si>
  <si>
    <t>Look every</t>
  </si>
  <si>
    <t>O3063</t>
  </si>
  <si>
    <t>C406</t>
  </si>
  <si>
    <t>Melvin Lee</t>
  </si>
  <si>
    <t>B1651</t>
  </si>
  <si>
    <t>Begin that wind</t>
  </si>
  <si>
    <t>O1957</t>
  </si>
  <si>
    <t>C999</t>
  </si>
  <si>
    <t>Zachary Sanchez</t>
  </si>
  <si>
    <t>B1679</t>
  </si>
  <si>
    <t>Mean forward</t>
  </si>
  <si>
    <t>O2477</t>
  </si>
  <si>
    <t>C233</t>
  </si>
  <si>
    <t>Paige Cunningham</t>
  </si>
  <si>
    <t>B1986</t>
  </si>
  <si>
    <t>Cut admit</t>
  </si>
  <si>
    <t>O1318</t>
  </si>
  <si>
    <t>Billy Barker</t>
  </si>
  <si>
    <t>B1102</t>
  </si>
  <si>
    <t>Life she fire</t>
  </si>
  <si>
    <t>O3797</t>
  </si>
  <si>
    <t>C926</t>
  </si>
  <si>
    <t>Eric Clark</t>
  </si>
  <si>
    <t>B1954</t>
  </si>
  <si>
    <t>Appear interview would another</t>
  </si>
  <si>
    <t>O1300</t>
  </si>
  <si>
    <t>C948</t>
  </si>
  <si>
    <t>Michael Carlson</t>
  </si>
  <si>
    <t>B1794</t>
  </si>
  <si>
    <t>Practice father</t>
  </si>
  <si>
    <t>O1143</t>
  </si>
  <si>
    <t>C988</t>
  </si>
  <si>
    <t>Stacy Snyder</t>
  </si>
  <si>
    <t>B1328</t>
  </si>
  <si>
    <t>Late begin</t>
  </si>
  <si>
    <t>O1819</t>
  </si>
  <si>
    <t>C514</t>
  </si>
  <si>
    <t>Kimberly Morris</t>
  </si>
  <si>
    <t>B1764</t>
  </si>
  <si>
    <t>Successful</t>
  </si>
  <si>
    <t>O3437</t>
  </si>
  <si>
    <t>C487</t>
  </si>
  <si>
    <t>Stephanie Dean</t>
  </si>
  <si>
    <t>B1229</t>
  </si>
  <si>
    <t>Gun area</t>
  </si>
  <si>
    <t>O3369</t>
  </si>
  <si>
    <t>C343</t>
  </si>
  <si>
    <t>Travis Davis</t>
  </si>
  <si>
    <t>B1600</t>
  </si>
  <si>
    <t>Parent eat skill</t>
  </si>
  <si>
    <t>O2611</t>
  </si>
  <si>
    <t>C365</t>
  </si>
  <si>
    <t>Brian Baker</t>
  </si>
  <si>
    <t>O1887</t>
  </si>
  <si>
    <t>C878</t>
  </si>
  <si>
    <t>Mrs. Leslie Flores PhD</t>
  </si>
  <si>
    <t>B1572</t>
  </si>
  <si>
    <t>Prove tax</t>
  </si>
  <si>
    <t>O2323</t>
  </si>
  <si>
    <t>C624</t>
  </si>
  <si>
    <t>Laura Bennett</t>
  </si>
  <si>
    <t>B1251</t>
  </si>
  <si>
    <t>Himself pattern environment admit</t>
  </si>
  <si>
    <t>O1624</t>
  </si>
  <si>
    <t>C437</t>
  </si>
  <si>
    <t>Donna Thompson</t>
  </si>
  <si>
    <t>B1466</t>
  </si>
  <si>
    <t>Least current</t>
  </si>
  <si>
    <t>O2806</t>
  </si>
  <si>
    <t>C898</t>
  </si>
  <si>
    <t>Douglas Bond</t>
  </si>
  <si>
    <t>Know democratic still</t>
  </si>
  <si>
    <t>O1952</t>
  </si>
  <si>
    <t>C429</t>
  </si>
  <si>
    <t>Michael Best</t>
  </si>
  <si>
    <t>B1145</t>
  </si>
  <si>
    <t>Administration</t>
  </si>
  <si>
    <t>O2276</t>
  </si>
  <si>
    <t>C738</t>
  </si>
  <si>
    <t>Jaime Carr</t>
  </si>
  <si>
    <t>B1379</t>
  </si>
  <si>
    <t>Order</t>
  </si>
  <si>
    <t>O1032</t>
  </si>
  <si>
    <t>C955</t>
  </si>
  <si>
    <t>Stacey Brown</t>
  </si>
  <si>
    <t>Language current</t>
  </si>
  <si>
    <t>O1526</t>
  </si>
  <si>
    <t>C251</t>
  </si>
  <si>
    <t>Lisa Schmidt</t>
  </si>
  <si>
    <t>B1657</t>
  </si>
  <si>
    <t>Sell born career</t>
  </si>
  <si>
    <t>O3252</t>
  </si>
  <si>
    <t>B1856</t>
  </si>
  <si>
    <t>Music large</t>
  </si>
  <si>
    <t>O3963</t>
  </si>
  <si>
    <t>Nicole Gay</t>
  </si>
  <si>
    <t>B1274</t>
  </si>
  <si>
    <t>Cup player population</t>
  </si>
  <si>
    <t>O1733</t>
  </si>
  <si>
    <t>C164</t>
  </si>
  <si>
    <t>Scott Joseph</t>
  </si>
  <si>
    <t>B1704</t>
  </si>
  <si>
    <t>State follow about</t>
  </si>
  <si>
    <t>O3379</t>
  </si>
  <si>
    <t>C359</t>
  </si>
  <si>
    <t>Michael Smith</t>
  </si>
  <si>
    <t>B1565</t>
  </si>
  <si>
    <t>For tonight allow</t>
  </si>
  <si>
    <t>O3707</t>
  </si>
  <si>
    <t>C221</t>
  </si>
  <si>
    <t>Amanda Rivera</t>
  </si>
  <si>
    <t>O1455</t>
  </si>
  <si>
    <t>C313</t>
  </si>
  <si>
    <t>Stephanie Andersen</t>
  </si>
  <si>
    <t>B1245</t>
  </si>
  <si>
    <t>Support defense</t>
  </si>
  <si>
    <t>O1427</t>
  </si>
  <si>
    <t>C172</t>
  </si>
  <si>
    <t>James Lewis</t>
  </si>
  <si>
    <t>Number young</t>
  </si>
  <si>
    <t>O2237</t>
  </si>
  <si>
    <t>C854</t>
  </si>
  <si>
    <t>Robert Raymond</t>
  </si>
  <si>
    <t>B1864</t>
  </si>
  <si>
    <t>West officer</t>
  </si>
  <si>
    <t>O3095</t>
  </si>
  <si>
    <t>C177</t>
  </si>
  <si>
    <t>Jeffrey Wood</t>
  </si>
  <si>
    <t>B1563</t>
  </si>
  <si>
    <t>Especially improve seek</t>
  </si>
  <si>
    <t>O1519</t>
  </si>
  <si>
    <t>C676</t>
  </si>
  <si>
    <t>Sara Lindsey</t>
  </si>
  <si>
    <t>B1337</t>
  </si>
  <si>
    <t>Activity past</t>
  </si>
  <si>
    <t>O1262</t>
  </si>
  <si>
    <t>C978</t>
  </si>
  <si>
    <t>Jennifer Dyer</t>
  </si>
  <si>
    <t>System hard bag</t>
  </si>
  <si>
    <t>O2466</t>
  </si>
  <si>
    <t>C376</t>
  </si>
  <si>
    <t>Timothy Barr</t>
  </si>
  <si>
    <t>B1357</t>
  </si>
  <si>
    <t>Research</t>
  </si>
  <si>
    <t>O3377</t>
  </si>
  <si>
    <t>C945</t>
  </si>
  <si>
    <t>Jamie Smith</t>
  </si>
  <si>
    <t>B1144</t>
  </si>
  <si>
    <t>Total message activity</t>
  </si>
  <si>
    <t>O1566</t>
  </si>
  <si>
    <t>Renee Ortiz</t>
  </si>
  <si>
    <t>B1450</t>
  </si>
  <si>
    <t>Push learn</t>
  </si>
  <si>
    <t>O1947</t>
  </si>
  <si>
    <t>C257</t>
  </si>
  <si>
    <t>Barbara King</t>
  </si>
  <si>
    <t>B1180</t>
  </si>
  <si>
    <t>Group imagine PM</t>
  </si>
  <si>
    <t>O3763</t>
  </si>
  <si>
    <t>Amanda Farmer</t>
  </si>
  <si>
    <t>B1724</t>
  </si>
  <si>
    <t>Scene start</t>
  </si>
  <si>
    <t>O3622</t>
  </si>
  <si>
    <t>C833</t>
  </si>
  <si>
    <t>Sarah Rodriguez</t>
  </si>
  <si>
    <t>O3751</t>
  </si>
  <si>
    <t>C127</t>
  </si>
  <si>
    <t>Alexander Phillips</t>
  </si>
  <si>
    <t>B1225</t>
  </si>
  <si>
    <t>Entire couple</t>
  </si>
  <si>
    <t>O2995</t>
  </si>
  <si>
    <t>C252</t>
  </si>
  <si>
    <t>Amy Chavez</t>
  </si>
  <si>
    <t>B1935</t>
  </si>
  <si>
    <t>Study wonder</t>
  </si>
  <si>
    <t>O2823</t>
  </si>
  <si>
    <t>B1247</t>
  </si>
  <si>
    <t>Tonight however threat</t>
  </si>
  <si>
    <t>O1809</t>
  </si>
  <si>
    <t>C971</t>
  </si>
  <si>
    <t>Anna Perez DDS</t>
  </si>
  <si>
    <t>B1874</t>
  </si>
  <si>
    <t>Use author from</t>
  </si>
  <si>
    <t>O3803</t>
  </si>
  <si>
    <t>C899</t>
  </si>
  <si>
    <t>Carl Rodriguez</t>
  </si>
  <si>
    <t>B1073</t>
  </si>
  <si>
    <t>Director position reason across</t>
  </si>
  <si>
    <t>O1147</t>
  </si>
  <si>
    <t>C860</t>
  </si>
  <si>
    <t>daniel meyers</t>
  </si>
  <si>
    <t>B1870</t>
  </si>
  <si>
    <t>Can section</t>
  </si>
  <si>
    <t>O1264</t>
  </si>
  <si>
    <t>C468</t>
  </si>
  <si>
    <t>Gloria Cruz</t>
  </si>
  <si>
    <t>B1530</t>
  </si>
  <si>
    <t>Finally too enough onto</t>
  </si>
  <si>
    <t>O2733</t>
  </si>
  <si>
    <t>C569</t>
  </si>
  <si>
    <t>Michael Burns</t>
  </si>
  <si>
    <t>B1730</t>
  </si>
  <si>
    <t>Task morning community</t>
  </si>
  <si>
    <t>O3382</t>
  </si>
  <si>
    <t>C572</t>
  </si>
  <si>
    <t>Kimberly Holmes</t>
  </si>
  <si>
    <t>B1792</t>
  </si>
  <si>
    <t>More natural commercial</t>
  </si>
  <si>
    <t>O1005</t>
  </si>
  <si>
    <t>C835</t>
  </si>
  <si>
    <t>Jacob Velasquez</t>
  </si>
  <si>
    <t>B1995</t>
  </si>
  <si>
    <t>Policy turn</t>
  </si>
  <si>
    <t>O3021</t>
  </si>
  <si>
    <t>C321</t>
  </si>
  <si>
    <t>Ashley Avery</t>
  </si>
  <si>
    <t>B1554</t>
  </si>
  <si>
    <t>Prepare trial</t>
  </si>
  <si>
    <t>O3114</t>
  </si>
  <si>
    <t>C823</t>
  </si>
  <si>
    <t>Ms. Donna Green</t>
  </si>
  <si>
    <t>B1586</t>
  </si>
  <si>
    <t>Professor record style</t>
  </si>
  <si>
    <t>O1562</t>
  </si>
  <si>
    <t>C327</t>
  </si>
  <si>
    <t>Allison Powell</t>
  </si>
  <si>
    <t>Measure suggest possible</t>
  </si>
  <si>
    <t>O3179</t>
  </si>
  <si>
    <t>C980</t>
  </si>
  <si>
    <t>Anita Snow</t>
  </si>
  <si>
    <t>O3069</t>
  </si>
  <si>
    <t>C458</t>
  </si>
  <si>
    <t>Brandon Thomas</t>
  </si>
  <si>
    <t>B1424</t>
  </si>
  <si>
    <t>Know space against safe</t>
  </si>
  <si>
    <t>O3430</t>
  </si>
  <si>
    <t>C618</t>
  </si>
  <si>
    <t>Ryan Smith</t>
  </si>
  <si>
    <t>B1472</t>
  </si>
  <si>
    <t>Pay ahead few magazine</t>
  </si>
  <si>
    <t>O2069</t>
  </si>
  <si>
    <t>C647</t>
  </si>
  <si>
    <t>Ryan Murray</t>
  </si>
  <si>
    <t>B1781</t>
  </si>
  <si>
    <t>Church if</t>
  </si>
  <si>
    <t>O1965</t>
  </si>
  <si>
    <t>C133</t>
  </si>
  <si>
    <t>Anna Brock</t>
  </si>
  <si>
    <t>B1936</t>
  </si>
  <si>
    <t>Evening deal public</t>
  </si>
  <si>
    <t>O1979</t>
  </si>
  <si>
    <t>B1489</t>
  </si>
  <si>
    <t>Fill</t>
  </si>
  <si>
    <t>O3131</t>
  </si>
  <si>
    <t>C604</t>
  </si>
  <si>
    <t>Kevin Johnson</t>
  </si>
  <si>
    <t>B1331</t>
  </si>
  <si>
    <t>Reality different</t>
  </si>
  <si>
    <t>O1985</t>
  </si>
  <si>
    <t>C992</t>
  </si>
  <si>
    <t>Mrs. Rebecca Davis</t>
  </si>
  <si>
    <t>B1036</t>
  </si>
  <si>
    <t>Account assume</t>
  </si>
  <si>
    <t>O3126</t>
  </si>
  <si>
    <t>C259</t>
  </si>
  <si>
    <t>Dr. Joseph Kent</t>
  </si>
  <si>
    <t>B1125</t>
  </si>
  <si>
    <t>Message hotel</t>
  </si>
  <si>
    <t>O2942</t>
  </si>
  <si>
    <t>C357</t>
  </si>
  <si>
    <t>Christopher Smith</t>
  </si>
  <si>
    <t>B1218</t>
  </si>
  <si>
    <t>House political</t>
  </si>
  <si>
    <t>O3931</t>
  </si>
  <si>
    <t>C540</t>
  </si>
  <si>
    <t>Craig Dean</t>
  </si>
  <si>
    <t>Near condition cost</t>
  </si>
  <si>
    <t>O3768</t>
  </si>
  <si>
    <t>C711</t>
  </si>
  <si>
    <t>Kristin Johnson</t>
  </si>
  <si>
    <t>B1611</t>
  </si>
  <si>
    <t>Beat maintain</t>
  </si>
  <si>
    <t>O1943</t>
  </si>
  <si>
    <t>C227</t>
  </si>
  <si>
    <t>Denise Thomas</t>
  </si>
  <si>
    <t>B1931</t>
  </si>
  <si>
    <t>Who training size</t>
  </si>
  <si>
    <t>O2334</t>
  </si>
  <si>
    <t>C934</t>
  </si>
  <si>
    <t>Troy Hardy</t>
  </si>
  <si>
    <t>B1327</t>
  </si>
  <si>
    <t>Player send</t>
  </si>
  <si>
    <t>O3217</t>
  </si>
  <si>
    <t>C940</t>
  </si>
  <si>
    <t>Donna Turner</t>
  </si>
  <si>
    <t>B1912</t>
  </si>
  <si>
    <t>Produce trip site</t>
  </si>
  <si>
    <t>O3452</t>
  </si>
  <si>
    <t>C274</t>
  </si>
  <si>
    <t>Dave Jackson</t>
  </si>
  <si>
    <t>B1700</t>
  </si>
  <si>
    <t>Career second</t>
  </si>
  <si>
    <t>O3948</t>
  </si>
  <si>
    <t>C132</t>
  </si>
  <si>
    <t>Derrick Lamb MD</t>
  </si>
  <si>
    <t>B1708</t>
  </si>
  <si>
    <t>American mother</t>
  </si>
  <si>
    <t>O2647</t>
  </si>
  <si>
    <t>B1320</t>
  </si>
  <si>
    <t>Employee would</t>
  </si>
  <si>
    <t>O1110</t>
  </si>
  <si>
    <t>C648</t>
  </si>
  <si>
    <t>John Brown</t>
  </si>
  <si>
    <t>B1885</t>
  </si>
  <si>
    <t>Doctor maybe campaign</t>
  </si>
  <si>
    <t>O3222</t>
  </si>
  <si>
    <t>C830</t>
  </si>
  <si>
    <t>Kevin Ayers</t>
  </si>
  <si>
    <t>B1433</t>
  </si>
  <si>
    <t>Weight here</t>
  </si>
  <si>
    <t>C543</t>
  </si>
  <si>
    <t>Jasmin House</t>
  </si>
  <si>
    <t>B1276</t>
  </si>
  <si>
    <t>Party computer base</t>
  </si>
  <si>
    <t>O2003</t>
  </si>
  <si>
    <t>C263</t>
  </si>
  <si>
    <t>Bailey Miles</t>
  </si>
  <si>
    <t>B1597</t>
  </si>
  <si>
    <t>Great rise</t>
  </si>
  <si>
    <t>O3560</t>
  </si>
  <si>
    <t>C575</t>
  </si>
  <si>
    <t>Tammy Davis</t>
  </si>
  <si>
    <t>Mean fund</t>
  </si>
  <si>
    <t>O3875</t>
  </si>
  <si>
    <t>Brandon Hall</t>
  </si>
  <si>
    <t>B1018</t>
  </si>
  <si>
    <t>Hour however</t>
  </si>
  <si>
    <t>O1009</t>
  </si>
  <si>
    <t>C717</t>
  </si>
  <si>
    <t>Kristin Rogers</t>
  </si>
  <si>
    <t>B1160</t>
  </si>
  <si>
    <t>Personal safe summer</t>
  </si>
  <si>
    <t>O3527</t>
  </si>
  <si>
    <t>C299</t>
  </si>
  <si>
    <t>Emily Adams</t>
  </si>
  <si>
    <t>B1126</t>
  </si>
  <si>
    <t>Data happy</t>
  </si>
  <si>
    <t>O3456</t>
  </si>
  <si>
    <t>C346</t>
  </si>
  <si>
    <t>Timothy Reed</t>
  </si>
  <si>
    <t>B1269</t>
  </si>
  <si>
    <t>Shoulder debate</t>
  </si>
  <si>
    <t>O1054</t>
  </si>
  <si>
    <t>C256</t>
  </si>
  <si>
    <t>John Lucas</t>
  </si>
  <si>
    <t>B1585</t>
  </si>
  <si>
    <t>Partner another</t>
  </si>
  <si>
    <t>O2616</t>
  </si>
  <si>
    <t>C821</t>
  </si>
  <si>
    <t>Cory Espinoza</t>
  </si>
  <si>
    <t>B1234</t>
  </si>
  <si>
    <t>Father center</t>
  </si>
  <si>
    <t>O1218</t>
  </si>
  <si>
    <t>C901</t>
  </si>
  <si>
    <t>Michael Wilson</t>
  </si>
  <si>
    <t>B1440</t>
  </si>
  <si>
    <t>Government decade citizen avoid</t>
  </si>
  <si>
    <t>O3289</t>
  </si>
  <si>
    <t>C816</t>
  </si>
  <si>
    <t>Andrea Young</t>
  </si>
  <si>
    <t>B1448</t>
  </si>
  <si>
    <t>Drive food</t>
  </si>
  <si>
    <t>O2187</t>
  </si>
  <si>
    <t>B1930</t>
  </si>
  <si>
    <t>Night all</t>
  </si>
  <si>
    <t>O1030</t>
  </si>
  <si>
    <t>C273</t>
  </si>
  <si>
    <t>Laura Adkins</t>
  </si>
  <si>
    <t>O1946</t>
  </si>
  <si>
    <t>B1016</t>
  </si>
  <si>
    <t>Yet reach question</t>
  </si>
  <si>
    <t>O2554</t>
  </si>
  <si>
    <t>C672</t>
  </si>
  <si>
    <t>Shannon Anderson</t>
  </si>
  <si>
    <t>B1879</t>
  </si>
  <si>
    <t>Purpose trial</t>
  </si>
  <si>
    <t>O3381</t>
  </si>
  <si>
    <t>C408</t>
  </si>
  <si>
    <t>Matthew Murphy</t>
  </si>
  <si>
    <t>O2858</t>
  </si>
  <si>
    <t>C962</t>
  </si>
  <si>
    <t>Russell Gonzalez</t>
  </si>
  <si>
    <t>O3044</t>
  </si>
  <si>
    <t>Brandy Ballard</t>
  </si>
  <si>
    <t>B1143</t>
  </si>
  <si>
    <t>Throughout statement husband</t>
  </si>
  <si>
    <t>O3994</t>
  </si>
  <si>
    <t>C431</t>
  </si>
  <si>
    <t>Stephanie Aguilar</t>
  </si>
  <si>
    <t>B1739</t>
  </si>
  <si>
    <t>If</t>
  </si>
  <si>
    <t>O3085</t>
  </si>
  <si>
    <t>C862</t>
  </si>
  <si>
    <t>Jasmine Franklin</t>
  </si>
  <si>
    <t>B1395</t>
  </si>
  <si>
    <t>Mention own</t>
  </si>
  <si>
    <t>O2786</t>
  </si>
  <si>
    <t>C623</t>
  </si>
  <si>
    <t>Jamie Schroeder</t>
  </si>
  <si>
    <t>B1119</t>
  </si>
  <si>
    <t>Different imagine down</t>
  </si>
  <si>
    <t>O3029</t>
  </si>
  <si>
    <t>C590</t>
  </si>
  <si>
    <t>Warren Brown</t>
  </si>
  <si>
    <t>B1939</t>
  </si>
  <si>
    <t>Image process machine</t>
  </si>
  <si>
    <t>O2288</t>
  </si>
  <si>
    <t>C881</t>
  </si>
  <si>
    <t>Jessica Hansen</t>
  </si>
  <si>
    <t>B1121</t>
  </si>
  <si>
    <t>Consider myself</t>
  </si>
  <si>
    <t>O2468</t>
  </si>
  <si>
    <t>C601</t>
  </si>
  <si>
    <t>Mr. Brian Ellison</t>
  </si>
  <si>
    <t>B1580</t>
  </si>
  <si>
    <t>Part attorney</t>
  </si>
  <si>
    <t>O1460</t>
  </si>
  <si>
    <t>C352</t>
  </si>
  <si>
    <t>Stephanie Cunningham</t>
  </si>
  <si>
    <t>B1381</t>
  </si>
  <si>
    <t>Manage wish condition</t>
  </si>
  <si>
    <t>O2901</t>
  </si>
  <si>
    <t>C450</t>
  </si>
  <si>
    <t>Melinda Adams</t>
  </si>
  <si>
    <t>B1082</t>
  </si>
  <si>
    <t>Yard series beat</t>
  </si>
  <si>
    <t>O2265</t>
  </si>
  <si>
    <t>C225</t>
  </si>
  <si>
    <t>Troy Clark</t>
  </si>
  <si>
    <t>B1232</t>
  </si>
  <si>
    <t>All why</t>
  </si>
  <si>
    <t>O2787</t>
  </si>
  <si>
    <t>C639</t>
  </si>
  <si>
    <t>Taylor Jones</t>
  </si>
  <si>
    <t>B1594</t>
  </si>
  <si>
    <t>Whose trade</t>
  </si>
  <si>
    <t>O2266</t>
  </si>
  <si>
    <t>C214</t>
  </si>
  <si>
    <t>Eddie Mccoy</t>
  </si>
  <si>
    <t>B1398</t>
  </si>
  <si>
    <t>Whole traditional</t>
  </si>
  <si>
    <t>O3618</t>
  </si>
  <si>
    <t>Wendy Garcia</t>
  </si>
  <si>
    <t>B1948</t>
  </si>
  <si>
    <t>Chair</t>
  </si>
  <si>
    <t>O1888</t>
  </si>
  <si>
    <t>C480</t>
  </si>
  <si>
    <t>Lance Le</t>
  </si>
  <si>
    <t>B1840</t>
  </si>
  <si>
    <t>Theory fall wall simple</t>
  </si>
  <si>
    <t>O3838</t>
  </si>
  <si>
    <t>C415</t>
  </si>
  <si>
    <t>William Edwards</t>
  </si>
  <si>
    <t>Call artist through</t>
  </si>
  <si>
    <t>O2905</t>
  </si>
  <si>
    <t>Melissa Bailey</t>
  </si>
  <si>
    <t>B1273</t>
  </si>
  <si>
    <t>Reveal reflect</t>
  </si>
  <si>
    <t>O2622</t>
  </si>
  <si>
    <t>C286</t>
  </si>
  <si>
    <t>Brian Peters</t>
  </si>
  <si>
    <t>B1726</t>
  </si>
  <si>
    <t>Business success</t>
  </si>
  <si>
    <t>O1049</t>
  </si>
  <si>
    <t>B1624</t>
  </si>
  <si>
    <t>Notice Mrs language</t>
  </si>
  <si>
    <t>O2135</t>
  </si>
  <si>
    <t>C460</t>
  </si>
  <si>
    <t>Frank Johnson</t>
  </si>
  <si>
    <t>B1189</t>
  </si>
  <si>
    <t>Interesting either</t>
  </si>
  <si>
    <t>O3596</t>
  </si>
  <si>
    <t>C995</t>
  </si>
  <si>
    <t>Curtis Harvey</t>
  </si>
  <si>
    <t>B1736</t>
  </si>
  <si>
    <t>Whether remember</t>
  </si>
  <si>
    <t>C930</t>
  </si>
  <si>
    <t>Stephanie Perkins</t>
  </si>
  <si>
    <t>B1281</t>
  </si>
  <si>
    <t>O3653</t>
  </si>
  <si>
    <t>Perhaps low economy page</t>
  </si>
  <si>
    <t>O2949</t>
  </si>
  <si>
    <t>Michelle Hamilton</t>
  </si>
  <si>
    <t>B1332</t>
  </si>
  <si>
    <t>Wish</t>
  </si>
  <si>
    <t>O2507</t>
  </si>
  <si>
    <t>C771</t>
  </si>
  <si>
    <t>B1918</t>
  </si>
  <si>
    <t>Describe</t>
  </si>
  <si>
    <t>O3246</t>
  </si>
  <si>
    <t>C412</t>
  </si>
  <si>
    <t>Suzanne Smith</t>
  </si>
  <si>
    <t>Election gun</t>
  </si>
  <si>
    <t>O2202</t>
  </si>
  <si>
    <t>We town too</t>
  </si>
  <si>
    <t>O3296</t>
  </si>
  <si>
    <t>C388</t>
  </si>
  <si>
    <t>Amanda Adams</t>
  </si>
  <si>
    <t>O1709</t>
  </si>
  <si>
    <t>C396</t>
  </si>
  <si>
    <t>Monica Stone</t>
  </si>
  <si>
    <t>B1744</t>
  </si>
  <si>
    <t>Institution night pull</t>
  </si>
  <si>
    <t>O1022</t>
  </si>
  <si>
    <t>Brian Johnson</t>
  </si>
  <si>
    <t>B1008</t>
  </si>
  <si>
    <t>Story partner professional</t>
  </si>
  <si>
    <t>O2810</t>
  </si>
  <si>
    <t>C538</t>
  </si>
  <si>
    <t>John Taylor</t>
  </si>
  <si>
    <t>B1560</t>
  </si>
  <si>
    <t>American list</t>
  </si>
  <si>
    <t>O1094</t>
  </si>
  <si>
    <t>Randy Yoder</t>
  </si>
  <si>
    <t>B1721</t>
  </si>
  <si>
    <t>Draw study</t>
  </si>
  <si>
    <t>O1791</t>
  </si>
  <si>
    <t>C336</t>
  </si>
  <si>
    <t>Robert Goodman</t>
  </si>
  <si>
    <t>B1490</t>
  </si>
  <si>
    <t>Source affect too</t>
  </si>
  <si>
    <t>O1828</t>
  </si>
  <si>
    <t>C107</t>
  </si>
  <si>
    <t>Kevin Bates</t>
  </si>
  <si>
    <t>O3605</t>
  </si>
  <si>
    <t>B1552</t>
  </si>
  <si>
    <t>Simply available</t>
  </si>
  <si>
    <t>O1870</t>
  </si>
  <si>
    <t>B1542</t>
  </si>
  <si>
    <t>Mission bit</t>
  </si>
  <si>
    <t>O1038</t>
  </si>
  <si>
    <t>C204</t>
  </si>
  <si>
    <t>Maria Berry</t>
  </si>
  <si>
    <t>B1943</t>
  </si>
  <si>
    <t>Specific eat</t>
  </si>
  <si>
    <t>O2883</t>
  </si>
  <si>
    <t>C109</t>
  </si>
  <si>
    <t>Victoria Brady</t>
  </si>
  <si>
    <t>O2080</t>
  </si>
  <si>
    <t>C568</t>
  </si>
  <si>
    <t>Angie Alexander</t>
  </si>
  <si>
    <t>Matter community fund</t>
  </si>
  <si>
    <t>O3692</t>
  </si>
  <si>
    <t>Information once affect</t>
  </si>
  <si>
    <t>O1606</t>
  </si>
  <si>
    <t>C438</t>
  </si>
  <si>
    <t>Jeffery Byrd</t>
  </si>
  <si>
    <t>B1596</t>
  </si>
  <si>
    <t>Type stay politics</t>
  </si>
  <si>
    <t>O3249</t>
  </si>
  <si>
    <t>C278</t>
  </si>
  <si>
    <t>adam sparks</t>
  </si>
  <si>
    <t>B1528</t>
  </si>
  <si>
    <t>Per executive let</t>
  </si>
  <si>
    <t>O3572</t>
  </si>
  <si>
    <t>C677</t>
  </si>
  <si>
    <t>Rebecca Bates</t>
  </si>
  <si>
    <t>B1659</t>
  </si>
  <si>
    <t>Nothing about</t>
  </si>
  <si>
    <t>O2031</t>
  </si>
  <si>
    <t>C234</t>
  </si>
  <si>
    <t>Russell Stanley</t>
  </si>
  <si>
    <t>B1462</t>
  </si>
  <si>
    <t>Field better</t>
  </si>
  <si>
    <t>O2584</t>
  </si>
  <si>
    <t>C709</t>
  </si>
  <si>
    <t>Mrs. Emily Gray</t>
  </si>
  <si>
    <t>B1064</t>
  </si>
  <si>
    <t>International college</t>
  </si>
  <si>
    <t>O1688</t>
  </si>
  <si>
    <t>C333</t>
  </si>
  <si>
    <t>Jennifer Donovan</t>
  </si>
  <si>
    <t>B1652</t>
  </si>
  <si>
    <t>Improve become price against</t>
  </si>
  <si>
    <t>O1851</t>
  </si>
  <si>
    <t>C120</t>
  </si>
  <si>
    <t>Melissa Savage</t>
  </si>
  <si>
    <t>B1556</t>
  </si>
  <si>
    <t>Major of determine</t>
  </si>
  <si>
    <t>O2037</t>
  </si>
  <si>
    <t>C876</t>
  </si>
  <si>
    <t>Heather Burns</t>
  </si>
  <si>
    <t>B1349</t>
  </si>
  <si>
    <t>Allow</t>
  </si>
  <si>
    <t>O2953</t>
  </si>
  <si>
    <t>B1903</t>
  </si>
  <si>
    <t>Walk blue address</t>
  </si>
  <si>
    <t>O1677</t>
  </si>
  <si>
    <t>C993</t>
  </si>
  <si>
    <t>Thomas Harrell</t>
  </si>
  <si>
    <t>B1501</t>
  </si>
  <si>
    <t>Hotel imagine sign</t>
  </si>
  <si>
    <t>O2443</t>
  </si>
  <si>
    <t>C998</t>
  </si>
  <si>
    <t>Kevin Reed</t>
  </si>
  <si>
    <t>Reach game black</t>
  </si>
  <si>
    <t>O3407</t>
  </si>
  <si>
    <t>C446</t>
  </si>
  <si>
    <t>Steven Morrow</t>
  </si>
  <si>
    <t>B1240</t>
  </si>
  <si>
    <t>Manage catch maybe</t>
  </si>
  <si>
    <t>O1076</t>
  </si>
  <si>
    <t>B1377</t>
  </si>
  <si>
    <t>Activity system</t>
  </si>
  <si>
    <t>O2673</t>
  </si>
  <si>
    <t>C366</t>
  </si>
  <si>
    <t>Kyle Bruce</t>
  </si>
  <si>
    <t>B1876</t>
  </si>
  <si>
    <t>Around garden</t>
  </si>
  <si>
    <t>O2505</t>
  </si>
  <si>
    <t>C151</t>
  </si>
  <si>
    <t>Patrick Green IV</t>
  </si>
  <si>
    <t>O1555</t>
  </si>
  <si>
    <t>C114</t>
  </si>
  <si>
    <t>Brian Davis</t>
  </si>
  <si>
    <t>B1006</t>
  </si>
  <si>
    <t>Report every force</t>
  </si>
  <si>
    <t>O2615</t>
  </si>
  <si>
    <t>C100</t>
  </si>
  <si>
    <t>Jon Reyes</t>
  </si>
  <si>
    <t>O2538</t>
  </si>
  <si>
    <t>C562</t>
  </si>
  <si>
    <t>Joshua Smith</t>
  </si>
  <si>
    <t>B1613</t>
  </si>
  <si>
    <t>Anything skill blood</t>
  </si>
  <si>
    <t>O3673</t>
  </si>
  <si>
    <t>C714</t>
  </si>
  <si>
    <t>Courtney Taylor</t>
  </si>
  <si>
    <t>B1038</t>
  </si>
  <si>
    <t>Include know</t>
  </si>
  <si>
    <t>O2379</t>
  </si>
  <si>
    <t>C873</t>
  </si>
  <si>
    <t>Ashley Hubbard</t>
  </si>
  <si>
    <t>B1492</t>
  </si>
  <si>
    <t>Adult</t>
  </si>
  <si>
    <t>O2211</t>
  </si>
  <si>
    <t>C455</t>
  </si>
  <si>
    <t>Douglas Jimenez</t>
  </si>
  <si>
    <t>B1573</t>
  </si>
  <si>
    <t>Decade step</t>
  </si>
  <si>
    <t>O2096</t>
  </si>
  <si>
    <t>C573</t>
  </si>
  <si>
    <t>Teresa Brennan</t>
  </si>
  <si>
    <t>O1767</t>
  </si>
  <si>
    <t>C942</t>
  </si>
  <si>
    <t>lauren dixon</t>
  </si>
  <si>
    <t>B1612</t>
  </si>
  <si>
    <t>Baby realize</t>
  </si>
  <si>
    <t>O3849</t>
  </si>
  <si>
    <t>B1157</t>
  </si>
  <si>
    <t>Certain option</t>
  </si>
  <si>
    <t>O3045</t>
  </si>
  <si>
    <t>Donald Anderson</t>
  </si>
  <si>
    <t>B1753</t>
  </si>
  <si>
    <t>Audience into think</t>
  </si>
  <si>
    <t>O3623</t>
  </si>
  <si>
    <t>C844</t>
  </si>
  <si>
    <t>Julie Young</t>
  </si>
  <si>
    <t>B1761</t>
  </si>
  <si>
    <t>Explain discover</t>
  </si>
  <si>
    <t>O2430</t>
  </si>
  <si>
    <t>C247</t>
  </si>
  <si>
    <t>Richard Allen</t>
  </si>
  <si>
    <t>B1504</t>
  </si>
  <si>
    <t>Card throughout across</t>
  </si>
  <si>
    <t>O3255</t>
  </si>
  <si>
    <t>Michelle Ryan</t>
  </si>
  <si>
    <t>B1344</t>
  </si>
  <si>
    <t>Herself wrong deal brother</t>
  </si>
  <si>
    <t>O1470</t>
  </si>
  <si>
    <t>C536</t>
  </si>
  <si>
    <t>Jeffrey Bolton</t>
  </si>
  <si>
    <t>O1186</t>
  </si>
  <si>
    <t>C130</t>
  </si>
  <si>
    <t>Malik Morris</t>
  </si>
  <si>
    <t>Type action</t>
  </si>
  <si>
    <t>O2925</t>
  </si>
  <si>
    <t>Jason Morton</t>
  </si>
  <si>
    <t>B1738</t>
  </si>
  <si>
    <t>Relate tree</t>
  </si>
  <si>
    <t>O1106</t>
  </si>
  <si>
    <t>C339</t>
  </si>
  <si>
    <t>Angela Lopez</t>
  </si>
  <si>
    <t>O2855</t>
  </si>
  <si>
    <t>C651</t>
  </si>
  <si>
    <t>Claudia Williams</t>
  </si>
  <si>
    <t>B1506</t>
  </si>
  <si>
    <t>Avoid financial career</t>
  </si>
  <si>
    <t>O2033</t>
  </si>
  <si>
    <t>C616</t>
  </si>
  <si>
    <t>Alexander Collins</t>
  </si>
  <si>
    <t>O3018</t>
  </si>
  <si>
    <t>C586</t>
  </si>
  <si>
    <t>Christopher Douglas</t>
  </si>
  <si>
    <t>Budget season</t>
  </si>
  <si>
    <t>O3745</t>
  </si>
  <si>
    <t>Tami Clark</t>
  </si>
  <si>
    <t>O3411</t>
  </si>
  <si>
    <t>C710</t>
  </si>
  <si>
    <t>Donna Clements</t>
  </si>
  <si>
    <t>O2531</t>
  </si>
  <si>
    <t>C158</t>
  </si>
  <si>
    <t>Beth Bridges</t>
  </si>
  <si>
    <t>B1223</t>
  </si>
  <si>
    <t>Carry movie</t>
  </si>
  <si>
    <t>O1735</t>
  </si>
  <si>
    <t>C392</t>
  </si>
  <si>
    <t>Randy Olson</t>
  </si>
  <si>
    <t>B1925</t>
  </si>
  <si>
    <t>Spend</t>
  </si>
  <si>
    <t>O1423</t>
  </si>
  <si>
    <t>C886</t>
  </si>
  <si>
    <t>Tammy Hardy</t>
  </si>
  <si>
    <t>Consider box</t>
  </si>
  <si>
    <t>O2629</t>
  </si>
  <si>
    <t>O1687</t>
  </si>
  <si>
    <t>Kayla Snow</t>
  </si>
  <si>
    <t>O3917</t>
  </si>
  <si>
    <t>B1179</t>
  </si>
  <si>
    <t>Despite animal</t>
  </si>
  <si>
    <t>O2385</t>
  </si>
  <si>
    <t>C713</t>
  </si>
  <si>
    <t>Phillip Bailey</t>
  </si>
  <si>
    <t>O2181</t>
  </si>
  <si>
    <t>C621</t>
  </si>
  <si>
    <t>Amy Obrien</t>
  </si>
  <si>
    <t>B1460</t>
  </si>
  <si>
    <t>Happy</t>
  </si>
  <si>
    <t>O2122</t>
  </si>
  <si>
    <t>Chloe Santiago</t>
  </si>
  <si>
    <t>B1109</t>
  </si>
  <si>
    <t>Perform wait wait</t>
  </si>
  <si>
    <t>O2805</t>
  </si>
  <si>
    <t>B1805</t>
  </si>
  <si>
    <t>From house push stuff</t>
  </si>
  <si>
    <t>O1988</t>
  </si>
  <si>
    <t>B1105</t>
  </si>
  <si>
    <t>Front action</t>
  </si>
  <si>
    <t>O2440</t>
  </si>
  <si>
    <t>becky chen</t>
  </si>
  <si>
    <t>O1182</t>
  </si>
  <si>
    <t>C746</t>
  </si>
  <si>
    <t>Brent Wise</t>
  </si>
  <si>
    <t>B1996</t>
  </si>
  <si>
    <t>As value recently</t>
  </si>
  <si>
    <t>O2405</t>
  </si>
  <si>
    <t>C825</t>
  </si>
  <si>
    <t>Alexis Sanders</t>
  </si>
  <si>
    <t>Notice cell</t>
  </si>
  <si>
    <t>O3307</t>
  </si>
  <si>
    <t>House food</t>
  </si>
  <si>
    <t>O2798</t>
  </si>
  <si>
    <t>Particular trouble soon</t>
  </si>
  <si>
    <t>O3980</t>
  </si>
  <si>
    <t>C908</t>
  </si>
  <si>
    <t>John Woods</t>
  </si>
  <si>
    <t>Organization himself play whole</t>
  </si>
  <si>
    <t>O3627</t>
  </si>
  <si>
    <t>C403</t>
  </si>
  <si>
    <t>Kevin Sanchez</t>
  </si>
  <si>
    <t>Difficult doctor</t>
  </si>
  <si>
    <t>O3997</t>
  </si>
  <si>
    <t>O3196</t>
  </si>
  <si>
    <t>B1413</t>
  </si>
  <si>
    <t>Thus movie and</t>
  </si>
  <si>
    <t>O2557</t>
  </si>
  <si>
    <t>C768</t>
  </si>
  <si>
    <t>James Wagner</t>
  </si>
  <si>
    <t>Tv during song</t>
  </si>
  <si>
    <t>O3718</t>
  </si>
  <si>
    <t>C531</t>
  </si>
  <si>
    <t>Tammy Li</t>
  </si>
  <si>
    <t>B1172</t>
  </si>
  <si>
    <t>Represent pretty ten</t>
  </si>
  <si>
    <t>O2365</t>
  </si>
  <si>
    <t>B1851</t>
  </si>
  <si>
    <t>Glass trip though</t>
  </si>
  <si>
    <t>O1004</t>
  </si>
  <si>
    <t>B1553</t>
  </si>
  <si>
    <t>Region where gas</t>
  </si>
  <si>
    <t>O2914</t>
  </si>
  <si>
    <t>C236</t>
  </si>
  <si>
    <t>Michael Roberts</t>
  </si>
  <si>
    <t>B1350</t>
  </si>
  <si>
    <t>Yet</t>
  </si>
  <si>
    <t>O3995</t>
  </si>
  <si>
    <t>C809</t>
  </si>
  <si>
    <t>Kimberly King</t>
  </si>
  <si>
    <t>B1237</t>
  </si>
  <si>
    <t>Successful move</t>
  </si>
  <si>
    <t>O2667</t>
  </si>
  <si>
    <t>Helen Wilson</t>
  </si>
  <si>
    <t>O1346</t>
  </si>
  <si>
    <t>C887</t>
  </si>
  <si>
    <t>Sheila Mann</t>
  </si>
  <si>
    <t>Office</t>
  </si>
  <si>
    <t>O2734</t>
  </si>
  <si>
    <t>B1910</t>
  </si>
  <si>
    <t>After</t>
  </si>
  <si>
    <t>O1505</t>
  </si>
  <si>
    <t>Ann Lambert</t>
  </si>
  <si>
    <t>Nation do price</t>
  </si>
  <si>
    <t>O1239</t>
  </si>
  <si>
    <t>C435</t>
  </si>
  <si>
    <t>Carrie Adams</t>
  </si>
  <si>
    <t>B1737</t>
  </si>
  <si>
    <t>Among after value</t>
  </si>
  <si>
    <t>O3317</t>
  </si>
  <si>
    <t>C796</t>
  </si>
  <si>
    <t>Michael Kirk</t>
  </si>
  <si>
    <t>B1850</t>
  </si>
  <si>
    <t>Such step way</t>
  </si>
  <si>
    <t>O1539</t>
  </si>
  <si>
    <t>C745</t>
  </si>
  <si>
    <t>Todd Cook</t>
  </si>
  <si>
    <t>Board player</t>
  </si>
  <si>
    <t>O3913</t>
  </si>
  <si>
    <t>Jennifer Klein</t>
  </si>
  <si>
    <t>O2312</t>
  </si>
  <si>
    <t>C654</t>
  </si>
  <si>
    <t>Kelly Johnson</t>
  </si>
  <si>
    <t>B1715</t>
  </si>
  <si>
    <t>Way style difficult</t>
  </si>
  <si>
    <t>O3461</t>
  </si>
  <si>
    <t>B1475</t>
  </si>
  <si>
    <t>Goal bit alone wife</t>
  </si>
  <si>
    <t>O3133</t>
  </si>
  <si>
    <t>C166</t>
  </si>
  <si>
    <t>Julie Hinton</t>
  </si>
  <si>
    <t>B1607</t>
  </si>
  <si>
    <t>She so event</t>
  </si>
  <si>
    <t>O2340</t>
  </si>
  <si>
    <t>C885</t>
  </si>
  <si>
    <t>Crystal Bowman</t>
  </si>
  <si>
    <t>B1763</t>
  </si>
  <si>
    <t>Surface music</t>
  </si>
  <si>
    <t>O2474</t>
  </si>
  <si>
    <t>C169</t>
  </si>
  <si>
    <t>Rachel Guerrero</t>
  </si>
  <si>
    <t>B1777</t>
  </si>
  <si>
    <t>Technology guess</t>
  </si>
  <si>
    <t>O1570</t>
  </si>
  <si>
    <t>C192</t>
  </si>
  <si>
    <t>Brian Garrison</t>
  </si>
  <si>
    <t>Hope these</t>
  </si>
  <si>
    <t>O2582</t>
  </si>
  <si>
    <t>Emily Moody</t>
  </si>
  <si>
    <t>Knowledge white</t>
  </si>
  <si>
    <t>O1976</t>
  </si>
  <si>
    <t>C329</t>
  </si>
  <si>
    <t>James Lopez</t>
  </si>
  <si>
    <t>Want pretty</t>
  </si>
  <si>
    <t>O3892</t>
  </si>
  <si>
    <t>C813</t>
  </si>
  <si>
    <t>Leslie Johns</t>
  </si>
  <si>
    <t>B1071</t>
  </si>
  <si>
    <t>Nor book</t>
  </si>
  <si>
    <t>O3019</t>
  </si>
  <si>
    <t>C110</t>
  </si>
  <si>
    <t>Jeffrey Cole</t>
  </si>
  <si>
    <t>B1558</t>
  </si>
  <si>
    <t>Him truth seem</t>
  </si>
  <si>
    <t>O1534</t>
  </si>
  <si>
    <t>C974</t>
  </si>
  <si>
    <t>Alexandra Blake</t>
  </si>
  <si>
    <t>B1258</t>
  </si>
  <si>
    <t>Heart issue top</t>
  </si>
  <si>
    <t>O2020</t>
  </si>
  <si>
    <t>C794</t>
  </si>
  <si>
    <t>Michelle Reed</t>
  </si>
  <si>
    <t>Close free mention</t>
  </si>
  <si>
    <t>O2110</t>
  </si>
  <si>
    <t>C554</t>
  </si>
  <si>
    <t>Dave Vasquez</t>
  </si>
  <si>
    <t>B1226</t>
  </si>
  <si>
    <t>Free</t>
  </si>
  <si>
    <t>O1599</t>
  </si>
  <si>
    <t>C426</t>
  </si>
  <si>
    <t>Jonathan Lawrence</t>
  </si>
  <si>
    <t>B1297</t>
  </si>
  <si>
    <t>Effort white any majority</t>
  </si>
  <si>
    <t>O1319</t>
  </si>
  <si>
    <t>C255</t>
  </si>
  <si>
    <t>Michael Valentine</t>
  </si>
  <si>
    <t>B1815</t>
  </si>
  <si>
    <t>Picture event place four</t>
  </si>
  <si>
    <t>O2244</t>
  </si>
  <si>
    <t>O2766</t>
  </si>
  <si>
    <t>C449</t>
  </si>
  <si>
    <t>Lauren Best</t>
  </si>
  <si>
    <t>O3547</t>
  </si>
  <si>
    <t>C551</t>
  </si>
  <si>
    <t>B1775</t>
  </si>
  <si>
    <t>Occur type</t>
  </si>
  <si>
    <t>O1937</t>
  </si>
  <si>
    <t>C539</t>
  </si>
  <si>
    <t>Andrea Miller</t>
  </si>
  <si>
    <t>B1382</t>
  </si>
  <si>
    <t>Key send make</t>
  </si>
  <si>
    <t>O3637</t>
  </si>
  <si>
    <t>C891</t>
  </si>
  <si>
    <t>Christie Novak</t>
  </si>
  <si>
    <t>Market region issue</t>
  </si>
  <si>
    <t>O3529</t>
  </si>
  <si>
    <t>C984</t>
  </si>
  <si>
    <t>Aaron Baker</t>
  </si>
  <si>
    <t>O3911</t>
  </si>
  <si>
    <t>O1327</t>
  </si>
  <si>
    <t>Melissa Ramirez</t>
  </si>
  <si>
    <t>B1982</t>
  </si>
  <si>
    <t>Suddenly medical</t>
  </si>
  <si>
    <t>William Parker</t>
  </si>
  <si>
    <t>B1620</t>
  </si>
  <si>
    <t>Shake research</t>
  </si>
  <si>
    <t>O3955</t>
  </si>
  <si>
    <t>B1828</t>
  </si>
  <si>
    <t>Car rock billion</t>
  </si>
  <si>
    <t>O3272</t>
  </si>
  <si>
    <t>Juan Lynch</t>
  </si>
  <si>
    <t>O1752</t>
  </si>
  <si>
    <t>Monica Aguilar</t>
  </si>
  <si>
    <t>O3576</t>
  </si>
  <si>
    <t>C356</t>
  </si>
  <si>
    <t>Jimmy Simmons</t>
  </si>
  <si>
    <t>Difficult others</t>
  </si>
  <si>
    <t>O1660</t>
  </si>
  <si>
    <t>Blake Gibson</t>
  </si>
  <si>
    <t>O3848</t>
  </si>
  <si>
    <t>B1356</t>
  </si>
  <si>
    <t>Church discover ago</t>
  </si>
  <si>
    <t>O1203</t>
  </si>
  <si>
    <t>C309</t>
  </si>
  <si>
    <t>Jennifer Haynes</t>
  </si>
  <si>
    <t>Space them</t>
  </si>
  <si>
    <t>O2864</t>
  </si>
  <si>
    <t>B1822</t>
  </si>
  <si>
    <t>Toward spend</t>
  </si>
  <si>
    <t>O1549</t>
  </si>
  <si>
    <t>Sean Jenkins MD</t>
  </si>
  <si>
    <t>B1033</t>
  </si>
  <si>
    <t>Commercial move finally</t>
  </si>
  <si>
    <t>O2693</t>
  </si>
  <si>
    <t>Lynn Jones</t>
  </si>
  <si>
    <t>B1407</t>
  </si>
  <si>
    <t>Now thus because</t>
  </si>
  <si>
    <t>O2958</t>
  </si>
  <si>
    <t>C378</t>
  </si>
  <si>
    <t>Toni White</t>
  </si>
  <si>
    <t>B1093</t>
  </si>
  <si>
    <t>Treatment place</t>
  </si>
  <si>
    <t>O3580</t>
  </si>
  <si>
    <t>B1911</t>
  </si>
  <si>
    <t>Technology real oil</t>
  </si>
  <si>
    <t>O1410</t>
  </si>
  <si>
    <t>C707</t>
  </si>
  <si>
    <t>James Barber</t>
  </si>
  <si>
    <t>B1841</t>
  </si>
  <si>
    <t>Stop opportunity tonight</t>
  </si>
  <si>
    <t>O3423</t>
  </si>
  <si>
    <t>B1984</t>
  </si>
  <si>
    <t>True somebody</t>
  </si>
  <si>
    <t>O1331</t>
  </si>
  <si>
    <t>Timothy Hernandez</t>
  </si>
  <si>
    <t>B1417</t>
  </si>
  <si>
    <t>Third whatever</t>
  </si>
  <si>
    <t>O1050</t>
  </si>
  <si>
    <t>C958</t>
  </si>
  <si>
    <t>Lydia Carter</t>
  </si>
  <si>
    <t>B1564</t>
  </si>
  <si>
    <t>Consider or</t>
  </si>
  <si>
    <t>O2885</t>
  </si>
  <si>
    <t>Terry Wright</t>
  </si>
  <si>
    <t>B1725</t>
  </si>
  <si>
    <t>Relationship treatment</t>
  </si>
  <si>
    <t>O3466</t>
  </si>
  <si>
    <t>Victoria Morrow</t>
  </si>
  <si>
    <t>B1968</t>
  </si>
  <si>
    <t>Would large</t>
  </si>
  <si>
    <t>O2002</t>
  </si>
  <si>
    <t>Debra Barton</t>
  </si>
  <si>
    <t>Common hear simple</t>
  </si>
  <si>
    <t>O3223</t>
  </si>
  <si>
    <t>O3630</t>
  </si>
  <si>
    <t>C757</t>
  </si>
  <si>
    <t>Laura Miller</t>
  </si>
  <si>
    <t>O2517</t>
  </si>
  <si>
    <t>C393</t>
  </si>
  <si>
    <t>Courtney Anderson</t>
  </si>
  <si>
    <t>B1277</t>
  </si>
  <si>
    <t>Will foot wait</t>
  </si>
  <si>
    <t>O1486</t>
  </si>
  <si>
    <t>C553</t>
  </si>
  <si>
    <t>Angela Dennis</t>
  </si>
  <si>
    <t>B1425</t>
  </si>
  <si>
    <t>Though nation during community</t>
  </si>
  <si>
    <t>O2064</t>
  </si>
  <si>
    <t>C870</t>
  </si>
  <si>
    <t>Gregory Simmons</t>
  </si>
  <si>
    <t>Prove off</t>
  </si>
  <si>
    <t>O1047</t>
  </si>
  <si>
    <t>C814</t>
  </si>
  <si>
    <t>Grace Hartman</t>
  </si>
  <si>
    <t>O1097</t>
  </si>
  <si>
    <t>B1117</t>
  </si>
  <si>
    <t>Expert at health</t>
  </si>
  <si>
    <t>O3794</t>
  </si>
  <si>
    <t>B1782</t>
  </si>
  <si>
    <t>Debate deep</t>
  </si>
  <si>
    <t>O2027</t>
  </si>
  <si>
    <t>B1969</t>
  </si>
  <si>
    <t>Become medical</t>
  </si>
  <si>
    <t>O2155</t>
  </si>
  <si>
    <t>C389</t>
  </si>
  <si>
    <t>Mr. Kyle Walker</t>
  </si>
  <si>
    <t>B1127</t>
  </si>
  <si>
    <t>As name manager</t>
  </si>
  <si>
    <t>O3333</t>
  </si>
  <si>
    <t>C907</t>
  </si>
  <si>
    <t>Casey Diaz</t>
  </si>
  <si>
    <t>Seven exist whatever development</t>
  </si>
  <si>
    <t>O1101</t>
  </si>
  <si>
    <t>C379</t>
  </si>
  <si>
    <t>Jeremy Sparks</t>
  </si>
  <si>
    <t>Great forward</t>
  </si>
  <si>
    <t>O3845</t>
  </si>
  <si>
    <t>School</t>
  </si>
  <si>
    <t>O2537</t>
  </si>
  <si>
    <t>C858</t>
  </si>
  <si>
    <t>Justin Salazar</t>
  </si>
  <si>
    <t>O3177</t>
  </si>
  <si>
    <t>C839</t>
  </si>
  <si>
    <t>Beverly Arroyo</t>
  </si>
  <si>
    <t>B1698</t>
  </si>
  <si>
    <t>Before station</t>
  </si>
  <si>
    <t>O2100</t>
  </si>
  <si>
    <t>Peggy Tucker</t>
  </si>
  <si>
    <t>Nothing approach image</t>
  </si>
  <si>
    <t>C868</t>
  </si>
  <si>
    <t>Tara Lane</t>
  </si>
  <si>
    <t>O1458</t>
  </si>
  <si>
    <t>B1319</t>
  </si>
  <si>
    <t>Which</t>
  </si>
  <si>
    <t>O1695</t>
  </si>
  <si>
    <t>C165</t>
  </si>
  <si>
    <t>John Davis</t>
  </si>
  <si>
    <t>West however election</t>
  </si>
  <si>
    <t>O1245</t>
  </si>
  <si>
    <t>Writer despite</t>
  </si>
  <si>
    <t>O2046</t>
  </si>
  <si>
    <t>C287</t>
  </si>
  <si>
    <t>Kristin Black</t>
  </si>
  <si>
    <t>O3738</t>
  </si>
  <si>
    <t>C340</t>
  </si>
  <si>
    <t>Amanda Thompson</t>
  </si>
  <si>
    <t>O3186</t>
  </si>
  <si>
    <t>C758</t>
  </si>
  <si>
    <t>Robert Williams</t>
  </si>
  <si>
    <t>B1767</t>
  </si>
  <si>
    <t>Arrive</t>
  </si>
  <si>
    <t>O2511</t>
  </si>
  <si>
    <t>C418</t>
  </si>
  <si>
    <t>Lauren Nguyen</t>
  </si>
  <si>
    <t>O1216</t>
  </si>
  <si>
    <t>C933</t>
  </si>
  <si>
    <t>Daniel Dillon</t>
  </si>
  <si>
    <t>B1308</t>
  </si>
  <si>
    <t>Leader well they most</t>
  </si>
  <si>
    <t>O3771</t>
  </si>
  <si>
    <t>C249</t>
  </si>
  <si>
    <t>Brittany Schmidt</t>
  </si>
  <si>
    <t>O3286</t>
  </si>
  <si>
    <t>Pamela Thompson</t>
  </si>
  <si>
    <t>O1368</t>
  </si>
  <si>
    <t>C235</t>
  </si>
  <si>
    <t>Richard Osborne</t>
  </si>
  <si>
    <t>B1080</t>
  </si>
  <si>
    <t>Set wall</t>
  </si>
  <si>
    <t>O3754</t>
  </si>
  <si>
    <t>C920</t>
  </si>
  <si>
    <t>Angelica Zhang</t>
  </si>
  <si>
    <t>O2284</t>
  </si>
  <si>
    <t>C750</t>
  </si>
  <si>
    <t>Ann Smith</t>
  </si>
  <si>
    <t>B1895</t>
  </si>
  <si>
    <t>Summer agent improve</t>
  </si>
  <si>
    <t>O1878</t>
  </si>
  <si>
    <t>C987</t>
  </si>
  <si>
    <t>Pamela Allen</t>
  </si>
  <si>
    <t>O1357</t>
  </si>
  <si>
    <t>C303</t>
  </si>
  <si>
    <t>Michael Walker</t>
  </si>
  <si>
    <t>B1074</t>
  </si>
  <si>
    <t>Present listen</t>
  </si>
  <si>
    <t>O2523</t>
  </si>
  <si>
    <t>C755</t>
  </si>
  <si>
    <t>Jesus Torres</t>
  </si>
  <si>
    <t>B1773</t>
  </si>
  <si>
    <t>Drive recognize accept</t>
  </si>
  <si>
    <t>O2179</t>
  </si>
  <si>
    <t>C294</t>
  </si>
  <si>
    <t>Steven Santos</t>
  </si>
  <si>
    <t>O2895</t>
  </si>
  <si>
    <t>C683</t>
  </si>
  <si>
    <t>Sarah Porter</t>
  </si>
  <si>
    <t>O3171</t>
  </si>
  <si>
    <t>C405</t>
  </si>
  <si>
    <t>Kenneth Webb</t>
  </si>
  <si>
    <t>Christina Steele MD</t>
  </si>
  <si>
    <t>B1471</t>
  </si>
  <si>
    <t>O1002</t>
  </si>
  <si>
    <t>Team provide</t>
  </si>
  <si>
    <t>O3328</t>
  </si>
  <si>
    <t>James Miller</t>
  </si>
  <si>
    <t>B1335</t>
  </si>
  <si>
    <t>Religious partner southern</t>
  </si>
  <si>
    <t>O1173</t>
  </si>
  <si>
    <t>B1926</t>
  </si>
  <si>
    <t>Where member</t>
  </si>
  <si>
    <t>O2599</t>
  </si>
  <si>
    <t>B1933</t>
  </si>
  <si>
    <t>Radio we crime</t>
  </si>
  <si>
    <t>O3104</t>
  </si>
  <si>
    <t>C267</t>
  </si>
  <si>
    <t>Lauren Jenkins</t>
  </si>
  <si>
    <t>B1917</t>
  </si>
  <si>
    <t>Ok American probably</t>
  </si>
  <si>
    <t>O1259</t>
  </si>
  <si>
    <t>C239</t>
  </si>
  <si>
    <t>Tammy Griffin</t>
  </si>
  <si>
    <t>O1494</t>
  </si>
  <si>
    <t>B1294</t>
  </si>
  <si>
    <t>Strategy never anyone</t>
  </si>
  <si>
    <t>O1247</t>
  </si>
  <si>
    <t>C179</t>
  </si>
  <si>
    <t>Corey Howard</t>
  </si>
  <si>
    <t>B1614</t>
  </si>
  <si>
    <t>News air</t>
  </si>
  <si>
    <t>O2410</t>
  </si>
  <si>
    <t>C641</t>
  </si>
  <si>
    <t>Emily Dyer</t>
  </si>
  <si>
    <t>Always lot</t>
  </si>
  <si>
    <t>O2300</t>
  </si>
  <si>
    <t>C483</t>
  </si>
  <si>
    <t>Michael Reed</t>
  </si>
  <si>
    <t>B1728</t>
  </si>
  <si>
    <t>Surface daughter hair</t>
  </si>
  <si>
    <t>O3635</t>
  </si>
  <si>
    <t>C985</t>
  </si>
  <si>
    <t>Ronald Howard</t>
  </si>
  <si>
    <t>B1099</t>
  </si>
  <si>
    <t>Affect a coach</t>
  </si>
  <si>
    <t>O3259</t>
  </si>
  <si>
    <t>Angela Montes</t>
  </si>
  <si>
    <t>O3914</t>
  </si>
  <si>
    <t>Martin Hutchinson</t>
  </si>
  <si>
    <t>Usually pay attorney</t>
  </si>
  <si>
    <t>O2706</t>
  </si>
  <si>
    <t>Lindsay Scott</t>
  </si>
  <si>
    <t>B1295</t>
  </si>
  <si>
    <t>Stay beyond</t>
  </si>
  <si>
    <t>O1958</t>
  </si>
  <si>
    <t>C982</t>
  </si>
  <si>
    <t>Blake Moore</t>
  </si>
  <si>
    <t>O3244</t>
  </si>
  <si>
    <t>Offer say</t>
  </si>
  <si>
    <t>O3327</t>
  </si>
  <si>
    <t>C966</t>
  </si>
  <si>
    <t>John Moore</t>
  </si>
  <si>
    <t>B1512</t>
  </si>
  <si>
    <t>Job somebody</t>
  </si>
  <si>
    <t>O2164</t>
  </si>
  <si>
    <t>C759</t>
  </si>
  <si>
    <t>Travis Hicks</t>
  </si>
  <si>
    <t>O1842</t>
  </si>
  <si>
    <t>C559</t>
  </si>
  <si>
    <t>Catherine Lee</t>
  </si>
  <si>
    <t>Personal</t>
  </si>
  <si>
    <t>O3945</t>
  </si>
  <si>
    <t>C695</t>
  </si>
  <si>
    <t>Lori Hoffman</t>
  </si>
  <si>
    <t>B1983</t>
  </si>
  <si>
    <t>Knowledge other ground</t>
  </si>
  <si>
    <t>O1966</t>
  </si>
  <si>
    <t>Christopher Peterson</t>
  </si>
  <si>
    <t>B1348</t>
  </si>
  <si>
    <t>Wear life song</t>
  </si>
  <si>
    <t>O1379</t>
  </si>
  <si>
    <t>B1341</t>
  </si>
  <si>
    <t>Person very always</t>
  </si>
  <si>
    <t>O2937</t>
  </si>
  <si>
    <t>Hannah Smith</t>
  </si>
  <si>
    <t>B1046</t>
  </si>
  <si>
    <t>Must government</t>
  </si>
  <si>
    <t>O1140</t>
  </si>
  <si>
    <t>C358</t>
  </si>
  <si>
    <t>Dalton Anderson</t>
  </si>
  <si>
    <t>B1654</t>
  </si>
  <si>
    <t>Something describe security</t>
  </si>
  <si>
    <t>O3191</t>
  </si>
  <si>
    <t>C947</t>
  </si>
  <si>
    <t>Alicia Walker</t>
  </si>
  <si>
    <t>O1417</t>
  </si>
  <si>
    <t>C210</t>
  </si>
  <si>
    <t>Evan Santana</t>
  </si>
  <si>
    <t>Old billion research</t>
  </si>
  <si>
    <t>O1726</t>
  </si>
  <si>
    <t>O2882</t>
  </si>
  <si>
    <t>Michelle Castillo</t>
  </si>
  <si>
    <t>B1521</t>
  </si>
  <si>
    <t>Final responsibility</t>
  </si>
  <si>
    <t>O3501</t>
  </si>
  <si>
    <t>C175</t>
  </si>
  <si>
    <t>Stephanie Watkins</t>
  </si>
  <si>
    <t>Music thought</t>
  </si>
  <si>
    <t>O2451</t>
  </si>
  <si>
    <t>C456</t>
  </si>
  <si>
    <t>Maureen Cole</t>
  </si>
  <si>
    <t>B1086</t>
  </si>
  <si>
    <t>Wall center its</t>
  </si>
  <si>
    <t>O1769</t>
  </si>
  <si>
    <t>C622</t>
  </si>
  <si>
    <t>William Klein</t>
  </si>
  <si>
    <t>Peace collection theory</t>
  </si>
  <si>
    <t>O3105</t>
  </si>
  <si>
    <t>B1383</t>
  </si>
  <si>
    <t>Leg see low true</t>
  </si>
  <si>
    <t>O2025</t>
  </si>
  <si>
    <t>C124</t>
  </si>
  <si>
    <t>Joseph Scott</t>
  </si>
  <si>
    <t>B1094</t>
  </si>
  <si>
    <t>Discuss bad article</t>
  </si>
  <si>
    <t>O1234</t>
  </si>
  <si>
    <t>B1823</t>
  </si>
  <si>
    <t>Six</t>
  </si>
  <si>
    <t>O1227</t>
  </si>
  <si>
    <t>C752</t>
  </si>
  <si>
    <t>Megan Smith</t>
  </si>
  <si>
    <t>O2863</t>
  </si>
  <si>
    <t>Amy Mejia</t>
  </si>
  <si>
    <t>B1072</t>
  </si>
  <si>
    <t>Space art bed wall</t>
  </si>
  <si>
    <t>O1261</t>
  </si>
  <si>
    <t>Vanessa Tate</t>
  </si>
  <si>
    <t>B1389</t>
  </si>
  <si>
    <t>President read lawyer</t>
  </si>
  <si>
    <t>O2047</t>
  </si>
  <si>
    <t>C171</t>
  </si>
  <si>
    <t>John Cunningham</t>
  </si>
  <si>
    <t>O2362</t>
  </si>
  <si>
    <t>C776</t>
  </si>
  <si>
    <t>Peggy Rivera</t>
  </si>
  <si>
    <t>B1780</t>
  </si>
  <si>
    <t>Course turn also</t>
  </si>
  <si>
    <t>O1189</t>
  </si>
  <si>
    <t>Felicia Rodriguez</t>
  </si>
  <si>
    <t>B1453</t>
  </si>
  <si>
    <t>Record statement phone</t>
  </si>
  <si>
    <t>O3489</t>
  </si>
  <si>
    <t>C871</t>
  </si>
  <si>
    <t>Erica Meyer</t>
  </si>
  <si>
    <t>O2094</t>
  </si>
  <si>
    <t>C843</t>
  </si>
  <si>
    <t>Donald Wilson</t>
  </si>
  <si>
    <t>B1165</t>
  </si>
  <si>
    <t>Recognize range since particularly</t>
  </si>
  <si>
    <t>O2782</t>
  </si>
  <si>
    <t>C850</t>
  </si>
  <si>
    <t>Luke Martinez</t>
  </si>
  <si>
    <t>O3444</t>
  </si>
  <si>
    <t>C877</t>
  </si>
  <si>
    <t>Samuel Hawkins</t>
  </si>
  <si>
    <t>Bit bed</t>
  </si>
  <si>
    <t>O1740</t>
  </si>
  <si>
    <t>O2495</t>
  </si>
  <si>
    <t>Robert Jackson</t>
  </si>
  <si>
    <t>O3563</t>
  </si>
  <si>
    <t>Jenna Vazquez</t>
  </si>
  <si>
    <t>O1556</t>
  </si>
  <si>
    <t>C219</t>
  </si>
  <si>
    <t>Angela Gates</t>
  </si>
  <si>
    <t>B1323</t>
  </si>
  <si>
    <t>Actually west</t>
  </si>
  <si>
    <t>O3439</t>
  </si>
  <si>
    <t>C949</t>
  </si>
  <si>
    <t>Aaron Wilson</t>
  </si>
  <si>
    <t>B1246</t>
  </si>
  <si>
    <t>Real teacher</t>
  </si>
  <si>
    <t>O3207</t>
  </si>
  <si>
    <t>Thomas Ross</t>
  </si>
  <si>
    <t>Better</t>
  </si>
  <si>
    <t>O2482</t>
  </si>
  <si>
    <t>B1502</t>
  </si>
  <si>
    <t>Dinner side</t>
  </si>
  <si>
    <t>O3062</t>
  </si>
  <si>
    <t>O1766</t>
  </si>
  <si>
    <t>Bad knowledge already</t>
  </si>
  <si>
    <t>O2612</t>
  </si>
  <si>
    <t>C836</t>
  </si>
  <si>
    <t>Angela Schwartz</t>
  </si>
  <si>
    <t>Here positive necessary</t>
  </si>
  <si>
    <t>O1145</t>
  </si>
  <si>
    <t>Bobby Mayo</t>
  </si>
  <si>
    <t>Receive add past</t>
  </si>
  <si>
    <t>O3240</t>
  </si>
  <si>
    <t>C440</t>
  </si>
  <si>
    <t>Timothy Horton</t>
  </si>
  <si>
    <t>Service go</t>
  </si>
  <si>
    <t>O2799</t>
  </si>
  <si>
    <t>B1788</t>
  </si>
  <si>
    <t>Technology</t>
  </si>
  <si>
    <t>O2318</t>
  </si>
  <si>
    <t>C893</t>
  </si>
  <si>
    <t>Emily Martin</t>
  </si>
  <si>
    <t>B1124</t>
  </si>
  <si>
    <t>Partner we guess record</t>
  </si>
  <si>
    <t>O1674</t>
  </si>
  <si>
    <t>C846</t>
  </si>
  <si>
    <t>Rachel Cline</t>
  </si>
  <si>
    <t>Open large difficult summer</t>
  </si>
  <si>
    <t>O1696</t>
  </si>
  <si>
    <t>C788</t>
  </si>
  <si>
    <t>Kyle Thompson</t>
  </si>
  <si>
    <t>Research base</t>
  </si>
  <si>
    <t>O2195</t>
  </si>
  <si>
    <t>C669</t>
  </si>
  <si>
    <t>Robert Cross</t>
  </si>
  <si>
    <t>B1203</t>
  </si>
  <si>
    <t>Student child</t>
  </si>
  <si>
    <t>O2868</t>
  </si>
  <si>
    <t>C207</t>
  </si>
  <si>
    <t>Mary Lucero</t>
  </si>
  <si>
    <t>President food news</t>
  </si>
  <si>
    <t>O1136</t>
  </si>
  <si>
    <t>B1485</t>
  </si>
  <si>
    <t>Station resource lot</t>
  </si>
  <si>
    <t>O3812</t>
  </si>
  <si>
    <t>O1029</t>
  </si>
  <si>
    <t>Susan Miller</t>
  </si>
  <si>
    <t>Sort group</t>
  </si>
  <si>
    <t>O3343</t>
  </si>
  <si>
    <t>B1052</t>
  </si>
  <si>
    <t>Than pass</t>
  </si>
  <si>
    <t>O1345</t>
  </si>
  <si>
    <t>B1041</t>
  </si>
  <si>
    <t>Drug economic</t>
  </si>
  <si>
    <t>O2178</t>
  </si>
  <si>
    <t>Douglas Terry</t>
  </si>
  <si>
    <t>O1690</t>
  </si>
  <si>
    <t>C708</t>
  </si>
  <si>
    <t>Donald Ali</t>
  </si>
  <si>
    <t>O2865</t>
  </si>
  <si>
    <t>Sheila Peterson</t>
  </si>
  <si>
    <t>Significant too fill</t>
  </si>
  <si>
    <t>O1513</t>
  </si>
  <si>
    <t>O2206</t>
  </si>
  <si>
    <t>C125</t>
  </si>
  <si>
    <t>Christine Barker</t>
  </si>
  <si>
    <t>Standard real</t>
  </si>
  <si>
    <t>O1232</t>
  </si>
  <si>
    <t>Amy Ramirez</t>
  </si>
  <si>
    <t>B1128</t>
  </si>
  <si>
    <t>Move term</t>
  </si>
  <si>
    <t>O1003</t>
  </si>
  <si>
    <t>C979</t>
  </si>
  <si>
    <t>Lisa Carpenter</t>
  </si>
  <si>
    <t>B1762</t>
  </si>
  <si>
    <t>Treatment in weight</t>
  </si>
  <si>
    <t>O1490</t>
  </si>
  <si>
    <t>Jessica Smith</t>
  </si>
  <si>
    <t>O2961</t>
  </si>
  <si>
    <t>O1849</t>
  </si>
  <si>
    <t>C583</t>
  </si>
  <si>
    <t>Jose Smith</t>
  </si>
  <si>
    <t>B1656</t>
  </si>
  <si>
    <t>Entire far admit</t>
  </si>
  <si>
    <t>O2735</t>
  </si>
  <si>
    <t>B1818</t>
  </si>
  <si>
    <t>Will system call</t>
  </si>
  <si>
    <t>O3129</t>
  </si>
  <si>
    <t>Performance which</t>
  </si>
  <si>
    <t>O3540</t>
  </si>
  <si>
    <t>O3280</t>
  </si>
  <si>
    <t>C822</t>
  </si>
  <si>
    <t>Jacqueline Moore</t>
  </si>
  <si>
    <t>B1248</t>
  </si>
  <si>
    <t>New hotel</t>
  </si>
  <si>
    <t>O3464</t>
  </si>
  <si>
    <t>Station else nation</t>
  </si>
  <si>
    <t>O3766</t>
  </si>
  <si>
    <t>Deborah Johnson</t>
  </si>
  <si>
    <t>B1077</t>
  </si>
  <si>
    <t>Hundred owner baby</t>
  </si>
  <si>
    <t>O2305</t>
  </si>
  <si>
    <t>C957</t>
  </si>
  <si>
    <t>Maria Garza</t>
  </si>
  <si>
    <t>O3843</t>
  </si>
  <si>
    <t>O1583</t>
  </si>
  <si>
    <t>C374</t>
  </si>
  <si>
    <t>Bruce Brown</t>
  </si>
  <si>
    <t>B1877</t>
  </si>
  <si>
    <t>Fine move</t>
  </si>
  <si>
    <t>O2713</t>
  </si>
  <si>
    <t>Paul Day</t>
  </si>
  <si>
    <t>B1817</t>
  </si>
  <si>
    <t>Weight attorney</t>
  </si>
  <si>
    <t>O3128</t>
  </si>
  <si>
    <t>Forward city direction</t>
  </si>
  <si>
    <t>O2353</t>
  </si>
  <si>
    <t>C806</t>
  </si>
  <si>
    <t>William Rodriguez</t>
  </si>
  <si>
    <t>B1663</t>
  </si>
  <si>
    <t>Evening detail under</t>
  </si>
  <si>
    <t>O1108</t>
  </si>
  <si>
    <t>O1778</t>
  </si>
  <si>
    <t>C705</t>
  </si>
  <si>
    <t>Mark Munoz</t>
  </si>
  <si>
    <t>Better company</t>
  </si>
  <si>
    <t>O2497</t>
  </si>
  <si>
    <t>C477</t>
  </si>
  <si>
    <t>Tami Rodriguez</t>
  </si>
  <si>
    <t>O3888</t>
  </si>
  <si>
    <t>B1266</t>
  </si>
  <si>
    <t>Vote source outside</t>
  </si>
  <si>
    <t>O1469</t>
  </si>
  <si>
    <t>C855</t>
  </si>
  <si>
    <t>Cole Edwards</t>
  </si>
  <si>
    <t>B1703</t>
  </si>
  <si>
    <t>Crime market</t>
  </si>
  <si>
    <t>O1339</t>
  </si>
  <si>
    <t>Kara Rivas</t>
  </si>
  <si>
    <t>O2900</t>
  </si>
  <si>
    <t>O1044</t>
  </si>
  <si>
    <t>He almost health light</t>
  </si>
  <si>
    <t>O3753</t>
  </si>
  <si>
    <t>B1385</t>
  </si>
  <si>
    <t>Course plant</t>
  </si>
  <si>
    <t>O1052</t>
  </si>
  <si>
    <t>B1517</t>
  </si>
  <si>
    <t>Discover truth about</t>
  </si>
  <si>
    <t>O2600</t>
  </si>
  <si>
    <t>B1949</t>
  </si>
  <si>
    <t>Dream agree</t>
  </si>
  <si>
    <t>O1033</t>
  </si>
  <si>
    <t>Courtney Cox</t>
  </si>
  <si>
    <t>B1140</t>
  </si>
  <si>
    <t>Idea each south</t>
  </si>
  <si>
    <t>O3898</t>
  </si>
  <si>
    <t>Jeff Oneal</t>
  </si>
  <si>
    <t>Away specific</t>
  </si>
  <si>
    <t>O1571</t>
  </si>
  <si>
    <t>Edwin Brown</t>
  </si>
  <si>
    <t>Mean sing</t>
  </si>
  <si>
    <t>O3273</t>
  </si>
  <si>
    <t>William Howell</t>
  </si>
  <si>
    <t>O2807</t>
  </si>
  <si>
    <t>C246</t>
  </si>
  <si>
    <t>Kelli Butler</t>
  </si>
  <si>
    <t>B1264</t>
  </si>
  <si>
    <t>Learn enter military</t>
  </si>
  <si>
    <t>O1157</t>
  </si>
  <si>
    <t>Antonio Schultz</t>
  </si>
  <si>
    <t>O1359</t>
  </si>
  <si>
    <t>C620</t>
  </si>
  <si>
    <t>Elizabeth Brown</t>
  </si>
  <si>
    <t>B1394</t>
  </si>
  <si>
    <t>Defense result</t>
  </si>
  <si>
    <t>O2191</t>
  </si>
  <si>
    <t>Kyle Leblanc</t>
  </si>
  <si>
    <t>B1437</t>
  </si>
  <si>
    <t>Brother old</t>
  </si>
  <si>
    <t>O1927</t>
  </si>
  <si>
    <t>Robert Cooper</t>
  </si>
  <si>
    <t>B1978</t>
  </si>
  <si>
    <t>Defense enjoy newspaper</t>
  </si>
  <si>
    <t>O3409</t>
  </si>
  <si>
    <t>C281</t>
  </si>
  <si>
    <t>Mark Rice</t>
  </si>
  <si>
    <t>B1714</t>
  </si>
  <si>
    <t>Wonder position save</t>
  </si>
  <si>
    <t>O2223</t>
  </si>
  <si>
    <t>C975</t>
  </si>
  <si>
    <t>Jeremy Stevenson</t>
  </si>
  <si>
    <t>Interview worry edge</t>
  </si>
  <si>
    <t>O2696</t>
  </si>
  <si>
    <t>C801</t>
  </si>
  <si>
    <t>Tommy Murphy</t>
  </si>
  <si>
    <t>B1268</t>
  </si>
  <si>
    <t>Generation behind</t>
  </si>
  <si>
    <t>O3283</t>
  </si>
  <si>
    <t>B1901</t>
  </si>
  <si>
    <t>Of move somebody</t>
  </si>
  <si>
    <t>O2401</t>
  </si>
  <si>
    <t>C140</t>
  </si>
  <si>
    <t>Andrew Nelson</t>
  </si>
  <si>
    <t>O3752</t>
  </si>
  <si>
    <t>C664</t>
  </si>
  <si>
    <t>Adrian Braun</t>
  </si>
  <si>
    <t>B1896</t>
  </si>
  <si>
    <t>Idea direction</t>
  </si>
  <si>
    <t>O2263</t>
  </si>
  <si>
    <t>Aaron Kelly</t>
  </si>
  <si>
    <t>O3603</t>
  </si>
  <si>
    <t>Michael Pierce</t>
  </si>
  <si>
    <t>Indicate rich</t>
  </si>
  <si>
    <t>O1548</t>
  </si>
  <si>
    <t>Matthew Williams</t>
  </si>
  <si>
    <t>Bring picture</t>
  </si>
  <si>
    <t>O2215</t>
  </si>
  <si>
    <t>Sharon Owens</t>
  </si>
  <si>
    <t>O1225</t>
  </si>
  <si>
    <t>C996</t>
  </si>
  <si>
    <t>Jeffery Dominguez</t>
  </si>
  <si>
    <t>B1439</t>
  </si>
  <si>
    <t>Main</t>
  </si>
  <si>
    <t>O2015</t>
  </si>
  <si>
    <t>C111</t>
  </si>
  <si>
    <t>Craig Henry</t>
  </si>
  <si>
    <t>B1797</t>
  </si>
  <si>
    <t>Billion similar</t>
  </si>
  <si>
    <t>O1498</t>
  </si>
  <si>
    <t>C950</t>
  </si>
  <si>
    <t>Shannon Wells</t>
  </si>
  <si>
    <t>B1994</t>
  </si>
  <si>
    <t>Pressure father exist hour</t>
  </si>
  <si>
    <t>O1521</t>
  </si>
  <si>
    <t>Jason Collier</t>
  </si>
  <si>
    <t>B1217</t>
  </si>
  <si>
    <t>Task Democrat last</t>
  </si>
  <si>
    <t>O2059</t>
  </si>
  <si>
    <t>C686</t>
  </si>
  <si>
    <t>Mary Hardy</t>
  </si>
  <si>
    <t>B1353</t>
  </si>
  <si>
    <t>Early prepare</t>
  </si>
  <si>
    <t>O1568</t>
  </si>
  <si>
    <t>O2697</t>
  </si>
  <si>
    <t>C134</t>
  </si>
  <si>
    <t>Spencer Sampson</t>
  </si>
  <si>
    <t>B1486</t>
  </si>
  <si>
    <t>Help executive arrive</t>
  </si>
  <si>
    <t>O1373</t>
  </si>
  <si>
    <t>Church on</t>
  </si>
  <si>
    <t>O2931</t>
  </si>
  <si>
    <t>Never day</t>
  </si>
  <si>
    <t>O1179</t>
  </si>
  <si>
    <t>C742</t>
  </si>
  <si>
    <t>Rachel Williams</t>
  </si>
  <si>
    <t>B1662</t>
  </si>
  <si>
    <t>Guess growth</t>
  </si>
  <si>
    <t>O3397</t>
  </si>
  <si>
    <t>C428</t>
  </si>
  <si>
    <t>Jillian Lopez</t>
  </si>
  <si>
    <t>O3197</t>
  </si>
  <si>
    <t>B1488</t>
  </si>
  <si>
    <t>Make machine budget</t>
  </si>
  <si>
    <t>O2685</t>
  </si>
  <si>
    <t>Jennifer Erickson</t>
  </si>
  <si>
    <t>B1496</t>
  </si>
  <si>
    <t>Heavy issue</t>
  </si>
  <si>
    <t>O1246</t>
  </si>
  <si>
    <t>B1639</t>
  </si>
  <si>
    <t>Pull behind bring</t>
  </si>
  <si>
    <t>Education fear difficult</t>
  </si>
  <si>
    <t>O2572</t>
  </si>
  <si>
    <t>Michael Burton</t>
  </si>
  <si>
    <t>B1047</t>
  </si>
  <si>
    <t>Professor more</t>
  </si>
  <si>
    <t>O1909</t>
  </si>
  <si>
    <t>Stephanie Jones</t>
  </si>
  <si>
    <t>B1191</t>
  </si>
  <si>
    <t>Land rate treat</t>
  </si>
  <si>
    <t>O3424</t>
  </si>
  <si>
    <t>C448</t>
  </si>
  <si>
    <t>Patrick Calderon</t>
  </si>
  <si>
    <t>O2976</t>
  </si>
  <si>
    <t>O1879</t>
  </si>
  <si>
    <t>O3302</t>
  </si>
  <si>
    <t>C462</t>
  </si>
  <si>
    <t>Tanner Williams</t>
  </si>
  <si>
    <t>Goal child development</t>
  </si>
  <si>
    <t>O2986</t>
  </si>
  <si>
    <t>Jennifer Collins</t>
  </si>
  <si>
    <t>B1243</t>
  </si>
  <si>
    <t>Few remain</t>
  </si>
  <si>
    <t>O1968</t>
  </si>
  <si>
    <t>C919</t>
  </si>
  <si>
    <t>Elizabeth Schultz</t>
  </si>
  <si>
    <t>High</t>
  </si>
  <si>
    <t>O2182</t>
  </si>
  <si>
    <t>Jeremy Stuart</t>
  </si>
  <si>
    <t>B1635</t>
  </si>
  <si>
    <t>Though resource five</t>
  </si>
  <si>
    <t>O3078</t>
  </si>
  <si>
    <t>C269</t>
  </si>
  <si>
    <t>Katherine Howard</t>
  </si>
  <si>
    <t>O3932</t>
  </si>
  <si>
    <t>C884</t>
  </si>
  <si>
    <t>Thomas Cook</t>
  </si>
  <si>
    <t>B1991</t>
  </si>
  <si>
    <t>Thought tough everybody</t>
  </si>
  <si>
    <t>O2084</t>
  </si>
  <si>
    <t>C591</t>
  </si>
  <si>
    <t>Mr. Joe Williams</t>
  </si>
  <si>
    <t>O3727</t>
  </si>
  <si>
    <t>B1800</t>
  </si>
  <si>
    <t>Nor city</t>
  </si>
  <si>
    <t>O3546</t>
  </si>
  <si>
    <t>C384</t>
  </si>
  <si>
    <t>Kathryn Daniels</t>
  </si>
  <si>
    <t>O1575</t>
  </si>
  <si>
    <t>Kathryn Sanchez</t>
  </si>
  <si>
    <t>B1075</t>
  </si>
  <si>
    <t>Probably seek subject</t>
  </si>
  <si>
    <t>O1495</t>
  </si>
  <si>
    <t>C213</t>
  </si>
  <si>
    <t>Christopher Richard</t>
  </si>
  <si>
    <t>B1091</t>
  </si>
  <si>
    <t>Security although</t>
  </si>
  <si>
    <t>O1334</t>
  </si>
  <si>
    <t>Brittany Roberson</t>
  </si>
  <si>
    <t>O3229</t>
  </si>
  <si>
    <t>C642</t>
  </si>
  <si>
    <t>Kevin Wright</t>
  </si>
  <si>
    <t>O3443</t>
  </si>
  <si>
    <t>C895</t>
  </si>
  <si>
    <t>Carl Harris</t>
  </si>
  <si>
    <t>O3091</t>
  </si>
  <si>
    <t>B1515</t>
  </si>
  <si>
    <t>Tell should away</t>
  </si>
  <si>
    <t>O1684</t>
  </si>
  <si>
    <t>C697</t>
  </si>
  <si>
    <t>Kimberly Cummings</t>
  </si>
  <si>
    <t>B1690</t>
  </si>
  <si>
    <t>Option loss</t>
  </si>
  <si>
    <t>O1434</t>
  </si>
  <si>
    <t>Breanna Bell</t>
  </si>
  <si>
    <t>O3101</t>
  </si>
  <si>
    <t>Andrea Brown</t>
  </si>
  <si>
    <t>O3292</t>
  </si>
  <si>
    <t>Which money</t>
  </si>
  <si>
    <t>O1977</t>
  </si>
  <si>
    <t>B1649</t>
  </si>
  <si>
    <t>Analysis per</t>
  </si>
  <si>
    <t>O1414</t>
  </si>
  <si>
    <t>B1481</t>
  </si>
  <si>
    <t>Piece thought during fly</t>
  </si>
  <si>
    <t>O2198</t>
  </si>
  <si>
    <t>Joseph Moody</t>
  </si>
  <si>
    <t>O2613</t>
  </si>
  <si>
    <t>B1746</t>
  </si>
  <si>
    <t>Particularly fast day</t>
  </si>
  <si>
    <t>O1475</t>
  </si>
  <si>
    <t>Elizabeth Mcbride</t>
  </si>
  <si>
    <t>B1392</t>
  </si>
  <si>
    <t>Answer accept</t>
  </si>
  <si>
    <t>O3037</t>
  </si>
  <si>
    <t>C187</t>
  </si>
  <si>
    <t>Joshua Thompson</t>
  </si>
  <si>
    <t>B1465</t>
  </si>
  <si>
    <t>Entire month</t>
  </si>
  <si>
    <t>O1128</t>
  </si>
  <si>
    <t>C305</t>
  </si>
  <si>
    <t>Linda Murphy</t>
  </si>
  <si>
    <t>B1221</t>
  </si>
  <si>
    <t>Together training few</t>
  </si>
  <si>
    <t>O2815</t>
  </si>
  <si>
    <t>Administration despite everyone</t>
  </si>
  <si>
    <t>O3060</t>
  </si>
  <si>
    <t>C354</t>
  </si>
  <si>
    <t>Brian Scott MD</t>
  </si>
  <si>
    <t>Difference back</t>
  </si>
  <si>
    <t>O3872</t>
  </si>
  <si>
    <t>B1096</t>
  </si>
  <si>
    <t>Later light avoid</t>
  </si>
  <si>
    <t>O1296</t>
  </si>
  <si>
    <t>B1456</t>
  </si>
  <si>
    <t>May agent</t>
  </si>
  <si>
    <t>O1420</t>
  </si>
  <si>
    <t>C280</t>
  </si>
  <si>
    <t>Joseph Chapman</t>
  </si>
  <si>
    <t>B1304</t>
  </si>
  <si>
    <t>Purpose present Mr</t>
  </si>
  <si>
    <t>O2707</t>
  </si>
  <si>
    <t>C973</t>
  </si>
  <si>
    <t>Michael Brooks</t>
  </si>
  <si>
    <t>B1361</t>
  </si>
  <si>
    <t>Goal girl culture</t>
  </si>
  <si>
    <t>O1288</t>
  </si>
  <si>
    <t>Jessica Thompson</t>
  </si>
  <si>
    <t>B1469</t>
  </si>
  <si>
    <t>Nation reduce lot</t>
  </si>
  <si>
    <t>O3339</t>
  </si>
  <si>
    <t>C115</t>
  </si>
  <si>
    <t>Amber Brown</t>
  </si>
  <si>
    <t>B1684</t>
  </si>
  <si>
    <t>Challenge federal</t>
  </si>
  <si>
    <t>O2564</t>
  </si>
  <si>
    <t>Kayla Potter</t>
  </si>
  <si>
    <t>Structure body fine include</t>
  </si>
  <si>
    <t>B1396</t>
  </si>
  <si>
    <t>Defense identify</t>
  </si>
  <si>
    <t>O1899</t>
  </si>
  <si>
    <t>C927</t>
  </si>
  <si>
    <t>Dustin Thomas</t>
  </si>
  <si>
    <t>B1686</t>
  </si>
  <si>
    <t>Finally protect</t>
  </si>
  <si>
    <t>O2014</t>
  </si>
  <si>
    <t>C728</t>
  </si>
  <si>
    <t>Thomas Jones</t>
  </si>
  <si>
    <t>B1464</t>
  </si>
  <si>
    <t>O1663</t>
  </si>
  <si>
    <t>Austin Jenkins</t>
  </si>
  <si>
    <t>B1610</t>
  </si>
  <si>
    <t>Choose mission ten</t>
  </si>
  <si>
    <t>O2448</t>
  </si>
  <si>
    <t>C526</t>
  </si>
  <si>
    <t>Sarah Wright</t>
  </si>
  <si>
    <t>School into</t>
  </si>
  <si>
    <t>O3387</t>
  </si>
  <si>
    <t>C712</t>
  </si>
  <si>
    <t>Sarah Osborn</t>
  </si>
  <si>
    <t>O1190</t>
  </si>
  <si>
    <t>C691</t>
  </si>
  <si>
    <t>Joyce Davis</t>
  </si>
  <si>
    <t>O3199</t>
  </si>
  <si>
    <t>C401</t>
  </si>
  <si>
    <t>Miranda Shepherd</t>
  </si>
  <si>
    <t>O3725</t>
  </si>
  <si>
    <t>C517</t>
  </si>
  <si>
    <t>Andrew Miller</t>
  </si>
  <si>
    <t>B1290</t>
  </si>
  <si>
    <t>Per occur speech</t>
  </si>
  <si>
    <t>O2601</t>
  </si>
  <si>
    <t>C636</t>
  </si>
  <si>
    <t>Trevor Thornton</t>
  </si>
  <si>
    <t>B1375</t>
  </si>
  <si>
    <t>Computer alone</t>
  </si>
  <si>
    <t>O3652</t>
  </si>
  <si>
    <t>O2121</t>
  </si>
  <si>
    <t>Richard Ellis</t>
  </si>
  <si>
    <t>B1106</t>
  </si>
  <si>
    <t>Seem heart arrive</t>
  </si>
  <si>
    <t>O3723</t>
  </si>
  <si>
    <t>C121</t>
  </si>
  <si>
    <t>Dr. Lynn Hansen</t>
  </si>
  <si>
    <t>B1416</t>
  </si>
  <si>
    <t>Everyone window</t>
  </si>
  <si>
    <t>O1328</t>
  </si>
  <si>
    <t>C523</t>
  </si>
  <si>
    <t>Joshua Boyd</t>
  </si>
  <si>
    <t>B1083</t>
  </si>
  <si>
    <t>Trip again since front</t>
  </si>
  <si>
    <t>O1634</t>
  </si>
  <si>
    <t>B1536</t>
  </si>
  <si>
    <t>Good simply</t>
  </si>
  <si>
    <t>O3882</t>
  </si>
  <si>
    <t>B1115</t>
  </si>
  <si>
    <t>Window support early</t>
  </si>
  <si>
    <t>O2335</t>
  </si>
  <si>
    <t>C381</t>
  </si>
  <si>
    <t>Gregory Williams</t>
  </si>
  <si>
    <t>B1476</t>
  </si>
  <si>
    <t>How</t>
  </si>
  <si>
    <t>O1580</t>
  </si>
  <si>
    <t>B1177</t>
  </si>
  <si>
    <t>Mouth young simply</t>
  </si>
  <si>
    <t>O1567</t>
  </si>
  <si>
    <t>Colin Scott</t>
  </si>
  <si>
    <t>B1718</t>
  </si>
  <si>
    <t>Change cultural</t>
  </si>
  <si>
    <t>O1422</t>
  </si>
  <si>
    <t>C546</t>
  </si>
  <si>
    <t>Sarah Lynch</t>
  </si>
  <si>
    <t>Cause official</t>
  </si>
  <si>
    <t>O2959</t>
  </si>
  <si>
    <t>C521</t>
  </si>
  <si>
    <t>Daniel Cohen</t>
  </si>
  <si>
    <t>O3140</t>
  </si>
  <si>
    <t>C785</t>
  </si>
  <si>
    <t>stephanie gibson</t>
  </si>
  <si>
    <t>O3198</t>
  </si>
  <si>
    <t>B1360</t>
  </si>
  <si>
    <t>Professional scene author</t>
  </si>
  <si>
    <t>O3498</t>
  </si>
  <si>
    <t>O3765</t>
  </si>
  <si>
    <t>C300</t>
  </si>
  <si>
    <t>Angela Pierce</t>
  </si>
  <si>
    <t>B1222</t>
  </si>
  <si>
    <t>Wait reality</t>
  </si>
  <si>
    <t>O3750</t>
  </si>
  <si>
    <t>O1657</t>
  </si>
  <si>
    <t>Vanessa Walker</t>
  </si>
  <si>
    <t>B1085</t>
  </si>
  <si>
    <t>Business new public</t>
  </si>
  <si>
    <t>O2322</t>
  </si>
  <si>
    <t>C661</t>
  </si>
  <si>
    <t>Brittany Jackson</t>
  </si>
  <si>
    <t>Nice effort surface</t>
  </si>
  <si>
    <t>O1483</t>
  </si>
  <si>
    <t>C334</t>
  </si>
  <si>
    <t>Brooke Reyes</t>
  </si>
  <si>
    <t>O2392</t>
  </si>
  <si>
    <t>Donna Aguilar</t>
  </si>
  <si>
    <t>B1533</t>
  </si>
  <si>
    <t>Political threat</t>
  </si>
  <si>
    <t>O3565</t>
  </si>
  <si>
    <t>C726</t>
  </si>
  <si>
    <t>Matthew Spencer</t>
  </si>
  <si>
    <t>B1716</t>
  </si>
  <si>
    <t>World sit</t>
  </si>
  <si>
    <t>O3971</t>
  </si>
  <si>
    <t>Hear black writer</t>
  </si>
  <si>
    <t>O3957</t>
  </si>
  <si>
    <t>B1022</t>
  </si>
  <si>
    <t>National feeling</t>
  </si>
  <si>
    <t>O3081</t>
  </si>
  <si>
    <t>O1426</t>
  </si>
  <si>
    <t>Luis Davis</t>
  </si>
  <si>
    <t>B1541</t>
  </si>
  <si>
    <t>Happen network represent</t>
  </si>
  <si>
    <t>O2922</t>
  </si>
  <si>
    <t>Teresa Armstrong</t>
  </si>
  <si>
    <t>Theory charge</t>
  </si>
  <si>
    <t>O1278</t>
  </si>
  <si>
    <t>Jamie Chavez</t>
  </si>
  <si>
    <t>B1098</t>
  </si>
  <si>
    <t>Understand citizen</t>
  </si>
  <si>
    <t>O1986</t>
  </si>
  <si>
    <t>B1044</t>
  </si>
  <si>
    <t>Letter process cause</t>
  </si>
  <si>
    <t>O2948</t>
  </si>
  <si>
    <t>B1599</t>
  </si>
  <si>
    <t>Beyond each teacher</t>
  </si>
  <si>
    <t>O2485</t>
  </si>
  <si>
    <t>Support well</t>
  </si>
  <si>
    <t>O1799</t>
  </si>
  <si>
    <t>Girl ready</t>
  </si>
  <si>
    <t>O3308</t>
  </si>
  <si>
    <t>C549</t>
  </si>
  <si>
    <t>Melinda Valenzuela</t>
  </si>
  <si>
    <t>Interview sound</t>
  </si>
  <si>
    <t>O3592</t>
  </si>
  <si>
    <t>Jason Reynolds</t>
  </si>
  <si>
    <t>Shake spring care</t>
  </si>
  <si>
    <t>O3521</t>
  </si>
  <si>
    <t>C350</t>
  </si>
  <si>
    <t>Randall Lopez</t>
  </si>
  <si>
    <t>B1186</t>
  </si>
  <si>
    <t>Yourself what lot</t>
  </si>
  <si>
    <t>O1320</t>
  </si>
  <si>
    <t>Kelly Hernandez</t>
  </si>
  <si>
    <t>B1945</t>
  </si>
  <si>
    <t>First wind view</t>
  </si>
  <si>
    <t>O2595</t>
  </si>
  <si>
    <t>Brittney Burch</t>
  </si>
  <si>
    <t>Eight</t>
  </si>
  <si>
    <t>C688</t>
  </si>
  <si>
    <t>Cory Davis</t>
  </si>
  <si>
    <t>Grow magazine</t>
  </si>
  <si>
    <t>O3613</t>
  </si>
  <si>
    <t>C167</t>
  </si>
  <si>
    <t>Brenda Gonzalez</t>
  </si>
  <si>
    <t>Clear resource follow</t>
  </si>
  <si>
    <t>O2444</t>
  </si>
  <si>
    <t>C452</t>
  </si>
  <si>
    <t>Sheena Hernandez</t>
  </si>
  <si>
    <t>B1942</t>
  </si>
  <si>
    <t>Example relate break</t>
  </si>
  <si>
    <t>O3658</t>
  </si>
  <si>
    <t>B1307</t>
  </si>
  <si>
    <t>Treat</t>
  </si>
  <si>
    <t>O2954</t>
  </si>
  <si>
    <t>Anthony Hammond</t>
  </si>
  <si>
    <t>O3200</t>
  </si>
  <si>
    <t>C772</t>
  </si>
  <si>
    <t>Crystal Powell</t>
  </si>
  <si>
    <t>Itself TV</t>
  </si>
  <si>
    <t>O3679</t>
  </si>
  <si>
    <t>Source raise</t>
  </si>
  <si>
    <t>O1175</t>
  </si>
  <si>
    <t>C420</t>
  </si>
  <si>
    <t>Kathleen Johnson</t>
  </si>
  <si>
    <t>Gun watch culture identify</t>
  </si>
  <si>
    <t>O1928</t>
  </si>
  <si>
    <t>Enter dream</t>
  </si>
  <si>
    <t>O1973</t>
  </si>
  <si>
    <t>C766</t>
  </si>
  <si>
    <t>Amanda May</t>
  </si>
  <si>
    <t>B1650</t>
  </si>
  <si>
    <t>Affect son sister</t>
  </si>
  <si>
    <t>O3275</t>
  </si>
  <si>
    <t>B1689</t>
  </si>
  <si>
    <t>Eight ability section</t>
  </si>
  <si>
    <t>O1905</t>
  </si>
  <si>
    <t>Fly ground measure</t>
  </si>
  <si>
    <t>O3689</t>
  </si>
  <si>
    <t>C240</t>
  </si>
  <si>
    <t>Jordan Richardson</t>
  </si>
  <si>
    <t>B1169</t>
  </si>
  <si>
    <t>Find reveal</t>
  </si>
  <si>
    <t>O1918</t>
  </si>
  <si>
    <t>Themselves in from</t>
  </si>
  <si>
    <t>O1158</t>
  </si>
  <si>
    <t>B1355</t>
  </si>
  <si>
    <t>Toward area</t>
  </si>
  <si>
    <t>O3341</t>
  </si>
  <si>
    <t>C720</t>
  </si>
  <si>
    <t>Norma Walker</t>
  </si>
  <si>
    <t>O3152</t>
  </si>
  <si>
    <t>C423</t>
  </si>
  <si>
    <t>Ashley Duncan</t>
  </si>
  <si>
    <t>Simply cell recently</t>
  </si>
  <si>
    <t>O1333</t>
  </si>
  <si>
    <t>B1539</t>
  </si>
  <si>
    <t>Our deal record</t>
  </si>
  <si>
    <t>O1643</t>
  </si>
  <si>
    <t>C635</t>
  </si>
  <si>
    <t>Daniel Martin</t>
  </si>
  <si>
    <t>Go society interest</t>
  </si>
  <si>
    <t>O2918</t>
  </si>
  <si>
    <t>Star long</t>
  </si>
  <si>
    <t>O2849</t>
  </si>
  <si>
    <t>Tax hour budget more</t>
  </si>
  <si>
    <t>O1880</t>
  </si>
  <si>
    <t>C690</t>
  </si>
  <si>
    <t>Christina Martinez</t>
  </si>
  <si>
    <t>O2731</t>
  </si>
  <si>
    <t>Elizabeth Skinner</t>
  </si>
  <si>
    <t>B1300</t>
  </si>
  <si>
    <t>Table huge</t>
  </si>
  <si>
    <t>O3410</t>
  </si>
  <si>
    <t>O1795</t>
  </si>
  <si>
    <t>C743</t>
  </si>
  <si>
    <t>Robert Barry</t>
  </si>
  <si>
    <t>O1066</t>
  </si>
  <si>
    <t>B1844</t>
  </si>
  <si>
    <t>Those attack themselves together</t>
  </si>
  <si>
    <t>O1865</t>
  </si>
  <si>
    <t>B1056</t>
  </si>
  <si>
    <t>Reveal each them</t>
  </si>
  <si>
    <t>O2023</t>
  </si>
  <si>
    <t>Arthur Wilson</t>
  </si>
  <si>
    <t>O3681</t>
  </si>
  <si>
    <t>O2144</t>
  </si>
  <si>
    <t>B1369</t>
  </si>
  <si>
    <t>Goal thank</t>
  </si>
  <si>
    <t>O1635</t>
  </si>
  <si>
    <t>C541</t>
  </si>
  <si>
    <t>Mr. Robert Tanner DDS</t>
  </si>
  <si>
    <t>Population reflect issue father</t>
  </si>
  <si>
    <t>O2501</t>
  </si>
  <si>
    <t>C657</t>
  </si>
  <si>
    <t>Steven Kirby</t>
  </si>
  <si>
    <t>B1997</t>
  </si>
  <si>
    <t>What seem</t>
  </si>
  <si>
    <t>O2681</t>
  </si>
  <si>
    <t>O1557</t>
  </si>
  <si>
    <t>Argue sort</t>
  </si>
  <si>
    <t>O3819</t>
  </si>
  <si>
    <t>C826</t>
  </si>
  <si>
    <t>Teresa Miller</t>
  </si>
  <si>
    <t>B1701</t>
  </si>
  <si>
    <t>Half three board</t>
  </si>
  <si>
    <t>O1310</t>
  </si>
  <si>
    <t>Tiffany Lawson</t>
  </si>
  <si>
    <t>O1615</t>
  </si>
  <si>
    <t>C377</t>
  </si>
  <si>
    <t>Kimberly Davenport</t>
  </si>
  <si>
    <t>O1785</t>
  </si>
  <si>
    <t>Gregory Cook</t>
  </si>
  <si>
    <t>O3483</t>
  </si>
  <si>
    <t>Mr. William Harrison</t>
  </si>
  <si>
    <t>B1766</t>
  </si>
  <si>
    <t>Write very</t>
  </si>
  <si>
    <t>O3722</t>
  </si>
  <si>
    <t>B1011</t>
  </si>
  <si>
    <t>Similar whatever care</t>
  </si>
  <si>
    <t>O2462</t>
  </si>
  <si>
    <t>C473</t>
  </si>
  <si>
    <t>Joshua Rogers</t>
  </si>
  <si>
    <t>O1201</t>
  </si>
  <si>
    <t>Rachel Morris</t>
  </si>
  <si>
    <t>B1882</t>
  </si>
  <si>
    <t>From son account little</t>
  </si>
  <si>
    <t>O1902</t>
  </si>
  <si>
    <t>C959</t>
  </si>
  <si>
    <t>Derrick Bean</t>
  </si>
  <si>
    <t>Image Mrs</t>
  </si>
  <si>
    <t>O1812</t>
  </si>
  <si>
    <t>Derrick Carter</t>
  </si>
  <si>
    <t>B1826</t>
  </si>
  <si>
    <t>Instead resource</t>
  </si>
  <si>
    <t>O2840</t>
  </si>
  <si>
    <t>Nicole Clark</t>
  </si>
  <si>
    <t>B1588</t>
  </si>
  <si>
    <t>Budget</t>
  </si>
  <si>
    <t>O2941</t>
  </si>
  <si>
    <t>O3833</t>
  </si>
  <si>
    <t>B1403</t>
  </si>
  <si>
    <t>Our could reality</t>
  </si>
  <si>
    <t>O3816</t>
  </si>
  <si>
    <t>C291</t>
  </si>
  <si>
    <t>Robert Henderson Jr.</t>
  </si>
  <si>
    <t>B1500</t>
  </si>
  <si>
    <t>Box foreign deal whom</t>
  </si>
  <si>
    <t>O1771</t>
  </si>
  <si>
    <t>Kristen Williams</t>
  </si>
  <si>
    <t>B1004</t>
  </si>
  <si>
    <t>Care edge</t>
  </si>
  <si>
    <t>O3169</t>
  </si>
  <si>
    <t>Angela Pineda</t>
  </si>
  <si>
    <t>Exactly however choice green</t>
  </si>
  <si>
    <t>O2892</t>
  </si>
  <si>
    <t>Penny Lewis</t>
  </si>
  <si>
    <t>O3842</t>
  </si>
  <si>
    <t>Mia Herman</t>
  </si>
  <si>
    <t>O2205</t>
  </si>
  <si>
    <t>B1583</t>
  </si>
  <si>
    <t>Home study</t>
  </si>
  <si>
    <t>O3342</t>
  </si>
  <si>
    <t>O2841</t>
  </si>
  <si>
    <t>Heart score beautiful</t>
  </si>
  <si>
    <t>O2645</t>
  </si>
  <si>
    <t>Derrick Thomas</t>
  </si>
  <si>
    <t>Listen</t>
  </si>
  <si>
    <t>O1978</t>
  </si>
  <si>
    <t>C290</t>
  </si>
  <si>
    <t>Michael Nichols</t>
  </si>
  <si>
    <t>B1814</t>
  </si>
  <si>
    <t>Find available your prove</t>
  </si>
  <si>
    <t>O3758</t>
  </si>
  <si>
    <t>Kyle Nelson</t>
  </si>
  <si>
    <t>Allow page indicate</t>
  </si>
  <si>
    <t>O1161</t>
  </si>
  <si>
    <t>C198</t>
  </si>
  <si>
    <t>Frances Shaw</t>
  </si>
  <si>
    <t>O2739</t>
  </si>
  <si>
    <t>C571</t>
  </si>
  <si>
    <t>Joyce Garrison</t>
  </si>
  <si>
    <t>O3564</t>
  </si>
  <si>
    <t>Police include dream</t>
  </si>
  <si>
    <t>O1907</t>
  </si>
  <si>
    <t>C148</t>
  </si>
  <si>
    <t>Cynthia Potter</t>
  </si>
  <si>
    <t>O3778</t>
  </si>
  <si>
    <t>Clarence Washington</t>
  </si>
  <si>
    <t>O3977</t>
  </si>
  <si>
    <t>Angela Anthony</t>
  </si>
  <si>
    <t>O2035</t>
  </si>
  <si>
    <t>B1359</t>
  </si>
  <si>
    <t>Information central</t>
  </si>
  <si>
    <t>O3516</t>
  </si>
  <si>
    <t>C552</t>
  </si>
  <si>
    <t>Barry Mosley</t>
  </si>
  <si>
    <t>Draw able</t>
  </si>
  <si>
    <t>O2373</t>
  </si>
  <si>
    <t>C325</t>
  </si>
  <si>
    <t>Jocelyn Hill</t>
  </si>
  <si>
    <t>O1653</t>
  </si>
  <si>
    <t>O3135</t>
  </si>
  <si>
    <t>O2074</t>
  </si>
  <si>
    <t>C729</t>
  </si>
  <si>
    <t>Lauren Foster</t>
  </si>
  <si>
    <t>Series film better</t>
  </si>
  <si>
    <t>O3331</t>
  </si>
  <si>
    <t>O1070</t>
  </si>
  <si>
    <t>Patrick Jacobson</t>
  </si>
  <si>
    <t>B1263</t>
  </si>
  <si>
    <t>Similar attorney</t>
  </si>
  <si>
    <t>O1672</t>
  </si>
  <si>
    <t>C607</t>
  </si>
  <si>
    <t>Angel Flowers</t>
  </si>
  <si>
    <t>B1569</t>
  </si>
  <si>
    <t>Wall take</t>
  </si>
  <si>
    <t>O3908</t>
  </si>
  <si>
    <t>O2301</t>
  </si>
  <si>
    <t>B1053</t>
  </si>
  <si>
    <t>And fine</t>
  </si>
  <si>
    <t>O1440</t>
  </si>
  <si>
    <t>B1410</t>
  </si>
  <si>
    <t>Artist glass</t>
  </si>
  <si>
    <t>O2670</t>
  </si>
  <si>
    <t>O1477</t>
  </si>
  <si>
    <t>B1957</t>
  </si>
  <si>
    <t>Part social</t>
  </si>
  <si>
    <t>O1607</t>
  </si>
  <si>
    <t>C730</t>
  </si>
  <si>
    <t>Yesenia Glenn</t>
  </si>
  <si>
    <t>B1414</t>
  </si>
  <si>
    <t>Record attention ability name</t>
  </si>
  <si>
    <t>O2151</t>
  </si>
  <si>
    <t>Laura Garner</t>
  </si>
  <si>
    <t>Skill could</t>
  </si>
  <si>
    <t>O1210</t>
  </si>
  <si>
    <t>C361</t>
  </si>
  <si>
    <t>Cathy Hanson</t>
  </si>
  <si>
    <t>B1411</t>
  </si>
  <si>
    <t>The same ten</t>
  </si>
  <si>
    <t>O3374</t>
  </si>
  <si>
    <t>Jill Brown</t>
  </si>
  <si>
    <t>B1067</t>
  </si>
  <si>
    <t>Must notice million</t>
  </si>
  <si>
    <t>O3398</t>
  </si>
  <si>
    <t>Heather Hines</t>
  </si>
  <si>
    <t>Marriage have</t>
  </si>
  <si>
    <t>O3358</t>
  </si>
  <si>
    <t>B1976</t>
  </si>
  <si>
    <t>Join source successful</t>
  </si>
  <si>
    <t>O3561</t>
  </si>
  <si>
    <t>O2249</t>
  </si>
  <si>
    <t>Seven everybody</t>
  </si>
  <si>
    <t>O2428</t>
  </si>
  <si>
    <t>C275</t>
  </si>
  <si>
    <t>Debbie Adams</t>
  </si>
  <si>
    <t>B1028</t>
  </si>
  <si>
    <t>Price senior whom down</t>
  </si>
  <si>
    <t>O2104</t>
  </si>
  <si>
    <t>Michael Jones</t>
  </si>
  <si>
    <t>B1999</t>
  </si>
  <si>
    <t>Need meeting hope</t>
  </si>
  <si>
    <t>O3802</t>
  </si>
  <si>
    <t>C322</t>
  </si>
  <si>
    <t>Alexander Garcia</t>
  </si>
  <si>
    <t>O3965</t>
  </si>
  <si>
    <t>Reach third else</t>
  </si>
  <si>
    <t>O2552</t>
  </si>
  <si>
    <t>Garden company</t>
  </si>
  <si>
    <t>O1174</t>
  </si>
  <si>
    <t>C186</t>
  </si>
  <si>
    <t>Thomas Woods</t>
  </si>
  <si>
    <t>B1713</t>
  </si>
  <si>
    <t>Fill customer off</t>
  </si>
  <si>
    <t>O2243</t>
  </si>
  <si>
    <t>C272</t>
  </si>
  <si>
    <t>Elizabeth Garner</t>
  </si>
  <si>
    <t>O3111</t>
  </si>
  <si>
    <t>O3165</t>
  </si>
  <si>
    <t>Chance Democrat college</t>
  </si>
  <si>
    <t>O1207</t>
  </si>
  <si>
    <t>Andrew Marsh</t>
  </si>
  <si>
    <t>B1924</t>
  </si>
  <si>
    <t>Act service place</t>
  </si>
  <si>
    <t>O3514</t>
  </si>
  <si>
    <t>Shannon Vance</t>
  </si>
  <si>
    <t>O3154</t>
  </si>
  <si>
    <t>B1576</t>
  </si>
  <si>
    <t>He kid budget</t>
  </si>
  <si>
    <t>O1863</t>
  </si>
  <si>
    <t>Michelle Forbes</t>
  </si>
  <si>
    <t>O1394</t>
  </si>
  <si>
    <t>C416</t>
  </si>
  <si>
    <t>Eric Spencer</t>
  </si>
  <si>
    <t>Husband throughout pattern</t>
  </si>
  <si>
    <t>O1450</t>
  </si>
  <si>
    <t>B1176</t>
  </si>
  <si>
    <t>Power on town</t>
  </si>
  <si>
    <t>O1120</t>
  </si>
  <si>
    <t>Jennifer Greene</t>
  </si>
  <si>
    <t>B1664</t>
  </si>
  <si>
    <t>Game side</t>
  </si>
  <si>
    <t>O1283</t>
  </si>
  <si>
    <t>Paul Small</t>
  </si>
  <si>
    <t>B1199</t>
  </si>
  <si>
    <t>Mind either need</t>
  </si>
  <si>
    <t>O1614</t>
  </si>
  <si>
    <t>Alexander Bradford</t>
  </si>
  <si>
    <t>O1969</t>
  </si>
  <si>
    <t>C324</t>
  </si>
  <si>
    <t>Catherine Rodriguez</t>
  </si>
  <si>
    <t>B1137</t>
  </si>
  <si>
    <t>Lawyer modern south somebody</t>
  </si>
  <si>
    <t>O3478</t>
  </si>
  <si>
    <t>C353</t>
  </si>
  <si>
    <t>Cody Simon</t>
  </si>
  <si>
    <t>B1449</t>
  </si>
  <si>
    <t>Process social room</t>
  </si>
  <si>
    <t>O2857</t>
  </si>
  <si>
    <t>O2605</t>
  </si>
  <si>
    <t>Class argue</t>
  </si>
  <si>
    <t>O1872</t>
  </si>
  <si>
    <t>Bill fly</t>
  </si>
  <si>
    <t>O1739</t>
  </si>
  <si>
    <t>O3357</t>
  </si>
  <si>
    <t>B1567</t>
  </si>
  <si>
    <t>Economic open</t>
  </si>
  <si>
    <t>O2534</t>
  </si>
  <si>
    <t>Jocelyn Reyes</t>
  </si>
  <si>
    <t>O3900</t>
  </si>
  <si>
    <t>Kelsey Vasquez</t>
  </si>
  <si>
    <t>High alone without</t>
  </si>
  <si>
    <t>O1838</t>
  </si>
  <si>
    <t>C646</t>
  </si>
  <si>
    <t>Jennifer Davidson</t>
  </si>
  <si>
    <t>O2568</t>
  </si>
  <si>
    <t>C845</t>
  </si>
  <si>
    <t>Melissa Sanford</t>
  </si>
  <si>
    <t>O1561</t>
  </si>
  <si>
    <t>B1104</t>
  </si>
  <si>
    <t>Four leg</t>
  </si>
  <si>
    <t>O1930</t>
  </si>
  <si>
    <t>Jillian Horn</t>
  </si>
  <si>
    <t>O2432</t>
  </si>
  <si>
    <t>Jeffrey Whitaker</t>
  </si>
  <si>
    <t>O3607</t>
  </si>
  <si>
    <t>C904</t>
  </si>
  <si>
    <t>Bryan Larson</t>
  </si>
  <si>
    <t>B1293</t>
  </si>
  <si>
    <t>Rest</t>
  </si>
  <si>
    <t>O3611</t>
  </si>
  <si>
    <t>Jennifer Garrett</t>
  </si>
  <si>
    <t>Black tree</t>
  </si>
  <si>
    <t>O1552</t>
  </si>
  <si>
    <t>O2356</t>
  </si>
  <si>
    <t>Ask house produce</t>
  </si>
  <si>
    <t>O3621</t>
  </si>
  <si>
    <t>O3122</t>
  </si>
  <si>
    <t>C504</t>
  </si>
  <si>
    <t>Paula Mosley</t>
  </si>
  <si>
    <t>B1368</t>
  </si>
  <si>
    <t>Line board</t>
  </si>
  <si>
    <t>O2547</t>
  </si>
  <si>
    <t>Aaron Rodriguez</t>
  </si>
  <si>
    <t>O3910</t>
  </si>
  <si>
    <t>C660</t>
  </si>
  <si>
    <t>Ricky Wall</t>
  </si>
  <si>
    <t>O1589</t>
  </si>
  <si>
    <t>Late</t>
  </si>
  <si>
    <t>O2434</t>
  </si>
  <si>
    <t>Lindsay Parker</t>
  </si>
  <si>
    <t>B1254</t>
  </si>
  <si>
    <t>Forward trial</t>
  </si>
  <si>
    <t>O1533</t>
  </si>
  <si>
    <t>C519</t>
  </si>
  <si>
    <t>Mitchell Hall</t>
  </si>
  <si>
    <t>Plant ago</t>
  </si>
  <si>
    <t>O3119</t>
  </si>
  <si>
    <t>Bonnie Jackson</t>
  </si>
  <si>
    <t>B1455</t>
  </si>
  <si>
    <t>Home part</t>
  </si>
  <si>
    <t>O3639</t>
  </si>
  <si>
    <t>C818</t>
  </si>
  <si>
    <t>Nicole Martinez</t>
  </si>
  <si>
    <t>O1236</t>
  </si>
  <si>
    <t>Amy Saunders</t>
  </si>
  <si>
    <t>Authority music writer</t>
  </si>
  <si>
    <t>O3151</t>
  </si>
  <si>
    <t>Lauren White</t>
  </si>
  <si>
    <t>O3664</t>
  </si>
  <si>
    <t>Around today</t>
  </si>
  <si>
    <t>O1273</t>
  </si>
  <si>
    <t>C488</t>
  </si>
  <si>
    <t>Lauren Drake</t>
  </si>
  <si>
    <t>Far happy fight</t>
  </si>
  <si>
    <t>O3016</t>
  </si>
  <si>
    <t>O3966</t>
  </si>
  <si>
    <t>O3798</t>
  </si>
  <si>
    <t>O3853</t>
  </si>
  <si>
    <t>B1342</t>
  </si>
  <si>
    <t>Mind beyond result</t>
  </si>
  <si>
    <t>O2624</t>
  </si>
  <si>
    <t>C802</t>
  </si>
  <si>
    <t>Michael Fox</t>
  </si>
  <si>
    <t>O2549</t>
  </si>
  <si>
    <t>Joshua Mccullough</t>
  </si>
  <si>
    <t>B1162</t>
  </si>
  <si>
    <t>Media without who</t>
  </si>
  <si>
    <t>O3347</t>
  </si>
  <si>
    <t>C123</t>
  </si>
  <si>
    <t>Kurt Lynch</t>
  </si>
  <si>
    <t>B1434</t>
  </si>
  <si>
    <t>Day relationship than buy</t>
  </si>
  <si>
    <t>O2980</t>
  </si>
  <si>
    <t>O2423</t>
  </si>
  <si>
    <t>Charles Humphrey</t>
  </si>
  <si>
    <t>Threat yes often</t>
  </si>
  <si>
    <t>O3436</t>
  </si>
  <si>
    <t>B1058</t>
  </si>
  <si>
    <t>Big strong above</t>
  </si>
  <si>
    <t>O1289</t>
  </si>
  <si>
    <t>Russell Odonnell</t>
  </si>
  <si>
    <t>B1834</t>
  </si>
  <si>
    <t>Catch practice</t>
  </si>
  <si>
    <t>O3790</t>
  </si>
  <si>
    <t>Account year movement</t>
  </si>
  <si>
    <t>O1488</t>
  </si>
  <si>
    <t>Dana Patrick</t>
  </si>
  <si>
    <t>B1279</t>
  </si>
  <si>
    <t>Nice nation</t>
  </si>
  <si>
    <t>O3632</t>
  </si>
  <si>
    <t>C610</t>
  </si>
  <si>
    <t>Ricky Wong</t>
  </si>
  <si>
    <t>Where today</t>
  </si>
  <si>
    <t>O2000</t>
  </si>
  <si>
    <t>Structure security good two</t>
  </si>
  <si>
    <t>O2402</t>
  </si>
  <si>
    <t>O1843</t>
  </si>
  <si>
    <t>C367</t>
  </si>
  <si>
    <t>Brittany Giles</t>
  </si>
  <si>
    <t>O2130</t>
  </si>
  <si>
    <t>Renee Scott</t>
  </si>
  <si>
    <t>Thing able church</t>
  </si>
  <si>
    <t>O3144</t>
  </si>
  <si>
    <t>O3459</t>
  </si>
  <si>
    <t>Katherine Henry</t>
  </si>
  <si>
    <t>Record your</t>
  </si>
  <si>
    <t>O3543</t>
  </si>
  <si>
    <t>O3881</t>
  </si>
  <si>
    <t>Theresa Webb</t>
  </si>
  <si>
    <t>O3048</t>
  </si>
  <si>
    <t>B1853</t>
  </si>
  <si>
    <t>Dark hope</t>
  </si>
  <si>
    <t>O2821</t>
  </si>
  <si>
    <t>O2142</t>
  </si>
  <si>
    <t>B1561</t>
  </si>
  <si>
    <t>Long fire</t>
  </si>
  <si>
    <t>O3677</t>
  </si>
  <si>
    <t>Andre Cohen</t>
  </si>
  <si>
    <t>O3422</t>
  </si>
  <si>
    <t>O1914</t>
  </si>
  <si>
    <t>Joshua Sandoval</t>
  </si>
  <si>
    <t>O3780</t>
  </si>
  <si>
    <t>B1457</t>
  </si>
  <si>
    <t>New they ever long</t>
  </si>
  <si>
    <t>O2068</t>
  </si>
  <si>
    <t>C633</t>
  </si>
  <si>
    <t>Impact else born</t>
  </si>
  <si>
    <t>O1271</t>
  </si>
  <si>
    <t>Christopher Lee</t>
  </si>
  <si>
    <t>Cultural put buy</t>
  </si>
  <si>
    <t>O1600</t>
  </si>
  <si>
    <t>O1537</t>
  </si>
  <si>
    <t>C869</t>
  </si>
  <si>
    <t>Erica York</t>
  </si>
  <si>
    <t>B1548</t>
  </si>
  <si>
    <t>Room short</t>
  </si>
  <si>
    <t>O2099</t>
  </si>
  <si>
    <t>Reflect</t>
  </si>
  <si>
    <t>O1710</t>
  </si>
  <si>
    <t>Sean Harper</t>
  </si>
  <si>
    <t>O1999</t>
  </si>
  <si>
    <t>C476</t>
  </si>
  <si>
    <t>Dr. Alexis Smith DVM</t>
  </si>
  <si>
    <t>B1322</t>
  </si>
  <si>
    <t>Son job watch attorney</t>
  </si>
  <si>
    <t>O3225</t>
  </si>
  <si>
    <t>B1012</t>
  </si>
  <si>
    <t>Apply</t>
  </si>
  <si>
    <t>O2039</t>
  </si>
  <si>
    <t>Wife why</t>
  </si>
  <si>
    <t>O1099</t>
  </si>
  <si>
    <t>B1388</t>
  </si>
  <si>
    <t>Quickly five direction</t>
  </si>
  <si>
    <t>O3136</t>
  </si>
  <si>
    <t>C589</t>
  </si>
  <si>
    <t>Brittany Hall</t>
  </si>
  <si>
    <t>O1416</t>
  </si>
  <si>
    <t>Kimberly Pena</t>
  </si>
  <si>
    <t>O2956</t>
  </si>
  <si>
    <t>B1503</t>
  </si>
  <si>
    <t>House attention check</t>
  </si>
  <si>
    <t>O2063</t>
  </si>
  <si>
    <t>C795</t>
  </si>
  <si>
    <t>Margaret Orozco</t>
  </si>
  <si>
    <t>O2957</t>
  </si>
  <si>
    <t>Katrina Young</t>
  </si>
  <si>
    <t>O3773</t>
  </si>
  <si>
    <t>B1149</t>
  </si>
  <si>
    <t>Piece choice</t>
  </si>
  <si>
    <t>O3982</t>
  </si>
  <si>
    <t>C911</t>
  </si>
  <si>
    <t>Anthony Underwood</t>
  </si>
  <si>
    <t>B1441</t>
  </si>
  <si>
    <t>Two son</t>
  </si>
  <si>
    <t>O3039</t>
  </si>
  <si>
    <t>Stephanie Schmidt</t>
  </si>
  <si>
    <t>B1354</t>
  </si>
  <si>
    <t>Create issue</t>
  </si>
  <si>
    <t>O1801</t>
  </si>
  <si>
    <t>C951</t>
  </si>
  <si>
    <t>Cynthia Torres MD</t>
  </si>
  <si>
    <t>Or top</t>
  </si>
  <si>
    <t>O2610</t>
  </si>
  <si>
    <t>Danielle Howell</t>
  </si>
  <si>
    <t>O1622</t>
  </si>
  <si>
    <t>C402</t>
  </si>
  <si>
    <t>Travis Salinas</t>
  </si>
  <si>
    <t>B1627</t>
  </si>
  <si>
    <t>Score compare</t>
  </si>
  <si>
    <t>O3746</t>
  </si>
  <si>
    <t>B1487</t>
  </si>
  <si>
    <t>Social much generation</t>
  </si>
  <si>
    <t>O3391</t>
  </si>
  <si>
    <t>C682</t>
  </si>
  <si>
    <t>Alicia Rosario</t>
  </si>
  <si>
    <t>B1278</t>
  </si>
  <si>
    <t>Inside green</t>
  </si>
  <si>
    <t>Jeffery Davidson</t>
  </si>
  <si>
    <t>O3473</t>
  </si>
  <si>
    <t>Kelly Ramirez</t>
  </si>
  <si>
    <t>O3858</t>
  </si>
  <si>
    <t>O3014</t>
  </si>
  <si>
    <t>C842</t>
  </si>
  <si>
    <t>Dr. Nicole Davis MD</t>
  </si>
  <si>
    <t>O1164</t>
  </si>
  <si>
    <t>C550</t>
  </si>
  <si>
    <t>Christopher Oliver</t>
  </si>
  <si>
    <t>O3315</t>
  </si>
  <si>
    <t>C191</t>
  </si>
  <si>
    <t>Nicholas Larson</t>
  </si>
  <si>
    <t>B1591</t>
  </si>
  <si>
    <t>Loss test word produce</t>
  </si>
  <si>
    <t>O1442</t>
  </si>
  <si>
    <t>C335</t>
  </si>
  <si>
    <t>Jeanne Lewis</t>
  </si>
  <si>
    <t>B1296</t>
  </si>
  <si>
    <t>Trouble two</t>
  </si>
  <si>
    <t>O2945</t>
  </si>
  <si>
    <t>C266</t>
  </si>
  <si>
    <t>Christina Warner</t>
  </si>
  <si>
    <t>O3859</t>
  </si>
  <si>
    <t>Kristie Molina</t>
  </si>
  <si>
    <t>O2585</t>
  </si>
  <si>
    <t>Jordan Koch</t>
  </si>
  <si>
    <t>B1088</t>
  </si>
  <si>
    <t>Reach budget</t>
  </si>
  <si>
    <t>O2604</t>
  </si>
  <si>
    <t>O2640</t>
  </si>
  <si>
    <t>C754</t>
  </si>
  <si>
    <t>Heather Blake</t>
  </si>
  <si>
    <t>O2437</t>
  </si>
  <si>
    <t>Andrew Yoder</t>
  </si>
  <si>
    <t>Those small</t>
  </si>
  <si>
    <t>O3318</t>
  </si>
  <si>
    <t>O3270</t>
  </si>
  <si>
    <t>C783</t>
  </si>
  <si>
    <t>Cheyenne Sullivan</t>
  </si>
  <si>
    <t>Middle serve understand</t>
  </si>
  <si>
    <t>O3806</t>
  </si>
  <si>
    <t>Kristin Stewart</t>
  </si>
  <si>
    <t>O1836</t>
  </si>
  <si>
    <t>Kimberly Perez</t>
  </si>
  <si>
    <t>B1865</t>
  </si>
  <si>
    <t>Interview quickly central</t>
  </si>
  <si>
    <t>O2594</t>
  </si>
  <si>
    <t>Ricardo Richards</t>
  </si>
  <si>
    <t>O3598</t>
  </si>
  <si>
    <t>Performance performance continue</t>
  </si>
  <si>
    <t>O2388</t>
  </si>
  <si>
    <t>O3782</t>
  </si>
  <si>
    <t>C383</t>
  </si>
  <si>
    <t>Sarah Richards</t>
  </si>
  <si>
    <t>B1922</t>
  </si>
  <si>
    <t>Lay arm</t>
  </si>
  <si>
    <t>O1215</t>
  </si>
  <si>
    <t>C856</t>
  </si>
  <si>
    <t>Dale Brown</t>
  </si>
  <si>
    <t>B1316</t>
  </si>
  <si>
    <t>Image purpose notice</t>
  </si>
  <si>
    <t>O2456</t>
  </si>
  <si>
    <t>O1124</t>
  </si>
  <si>
    <t>B1989</t>
  </si>
  <si>
    <t>Activity field weight</t>
  </si>
  <si>
    <t>O2590</t>
  </si>
  <si>
    <t>C101</t>
  </si>
  <si>
    <t>Dr. Patrick Frazier PhD</t>
  </si>
  <si>
    <t>B1197</t>
  </si>
  <si>
    <t>Ago event history</t>
  </si>
  <si>
    <t>O1344</t>
  </si>
  <si>
    <t>B1317</t>
  </si>
  <si>
    <t>House chair occur</t>
  </si>
  <si>
    <t>O3538</t>
  </si>
  <si>
    <t>O1853</t>
  </si>
  <si>
    <t>B1677</t>
  </si>
  <si>
    <t>Event spend buy</t>
  </si>
  <si>
    <t>O3209</t>
  </si>
  <si>
    <t>O2642</t>
  </si>
  <si>
    <t>Now act maybe way</t>
  </si>
  <si>
    <t>O3555</t>
  </si>
  <si>
    <t>O3728</t>
  </si>
  <si>
    <t>B1438</t>
  </si>
  <si>
    <t>Me over stock practice</t>
  </si>
  <si>
    <t>O3883</t>
  </si>
  <si>
    <t>Mackenzie Lee</t>
  </si>
  <si>
    <t>Culture argue</t>
  </si>
  <si>
    <t>O3188</t>
  </si>
  <si>
    <t>C883</t>
  </si>
  <si>
    <t>Matthew Miller</t>
  </si>
  <si>
    <t>Author</t>
  </si>
  <si>
    <t>O2975</t>
  </si>
  <si>
    <t>O3300</t>
  </si>
  <si>
    <t>Send manage offer</t>
  </si>
  <si>
    <t>O3890</t>
  </si>
  <si>
    <t>B1139</t>
  </si>
  <si>
    <t>News</t>
  </si>
  <si>
    <t>O3304</t>
  </si>
  <si>
    <t>Jody Camacho</t>
  </si>
  <si>
    <t>Activity little</t>
  </si>
  <si>
    <t>O2745</t>
  </si>
  <si>
    <t>C874</t>
  </si>
  <si>
    <t>Tammy Perez</t>
  </si>
  <si>
    <t>O2972</t>
  </si>
  <si>
    <t>Lisa Patterson</t>
  </si>
  <si>
    <t>Will door case</t>
  </si>
  <si>
    <t>O1654</t>
  </si>
  <si>
    <t>Capital art</t>
  </si>
  <si>
    <t>O3959</t>
  </si>
  <si>
    <t>O3068</t>
  </si>
  <si>
    <t>Staff rest</t>
  </si>
  <si>
    <t>O3173</t>
  </si>
  <si>
    <t>Robyn Campbell</t>
  </si>
  <si>
    <t>O1205</t>
  </si>
  <si>
    <t>C775</t>
  </si>
  <si>
    <t>Janet Woods</t>
  </si>
  <si>
    <t>Despite easy there</t>
  </si>
  <si>
    <t>O3831</t>
  </si>
  <si>
    <t>Woman within</t>
  </si>
  <si>
    <t>O1784</t>
  </si>
  <si>
    <t>Brian Figueroa</t>
  </si>
  <si>
    <t>Laugh</t>
  </si>
  <si>
    <t>O3544</t>
  </si>
  <si>
    <t>Danielle Wall</t>
  </si>
  <si>
    <t>B1257</t>
  </si>
  <si>
    <t>Central professional sort</t>
  </si>
  <si>
    <t>O1760</t>
  </si>
  <si>
    <t>James Gonzales MD</t>
  </si>
  <si>
    <t>Put knowledge consumer</t>
  </si>
  <si>
    <t>O1815</t>
  </si>
  <si>
    <t>Evan Hardy</t>
  </si>
  <si>
    <t>It sit</t>
  </si>
  <si>
    <t>O2217</t>
  </si>
  <si>
    <t>Avoid pay</t>
  </si>
  <si>
    <t>O3481</t>
  </si>
  <si>
    <t>O3429</t>
  </si>
  <si>
    <t>Kimberly Garcia</t>
  </si>
  <si>
    <t>O2026</t>
  </si>
  <si>
    <t>Might free standard</t>
  </si>
  <si>
    <t>O1720</t>
  </si>
  <si>
    <t>O3089</t>
  </si>
  <si>
    <t>Daniel Fernandez</t>
  </si>
  <si>
    <t>O2168</t>
  </si>
  <si>
    <t>A music per deal</t>
  </si>
  <si>
    <t>O2493</t>
  </si>
  <si>
    <t>O2679</t>
  </si>
  <si>
    <t>Diane Ramsey</t>
  </si>
  <si>
    <t>O3215</t>
  </si>
  <si>
    <t>O2236</t>
  </si>
  <si>
    <t>C791</t>
  </si>
  <si>
    <t>Bryan Jenkins</t>
  </si>
  <si>
    <t>B1063</t>
  </si>
  <si>
    <t>Best weight yeah</t>
  </si>
  <si>
    <t>O1813</t>
  </si>
  <si>
    <t>C570</t>
  </si>
  <si>
    <t>Tammy Lynn</t>
  </si>
  <si>
    <t>O2476</t>
  </si>
  <si>
    <t>C502</t>
  </si>
  <si>
    <t>Stephen Bryant</t>
  </si>
  <si>
    <t>O1675</t>
  </si>
  <si>
    <t>C732</t>
  </si>
  <si>
    <t>Tracy Martin</t>
  </si>
  <si>
    <t>O2491</t>
  </si>
  <si>
    <t>C364</t>
  </si>
  <si>
    <t>Susan Fowler</t>
  </si>
  <si>
    <t>B1774</t>
  </si>
  <si>
    <t>Increase about catch hold</t>
  </si>
  <si>
    <t>O1676</t>
  </si>
  <si>
    <t>B1230</t>
  </si>
  <si>
    <t>Third yeah</t>
  </si>
  <si>
    <t>O3372</t>
  </si>
  <si>
    <t>O1886</t>
  </si>
  <si>
    <t>C147</t>
  </si>
  <si>
    <t>Mr. Lucas Hansen MD</t>
  </si>
  <si>
    <t>O2363</t>
  </si>
  <si>
    <t>O1776</t>
  </si>
  <si>
    <t>O2969</t>
  </si>
  <si>
    <t>Richard Perkins</t>
  </si>
  <si>
    <t>Government far</t>
  </si>
  <si>
    <t>O2687</t>
  </si>
  <si>
    <t>Quickly short measure</t>
  </si>
  <si>
    <t>O3011</t>
  </si>
  <si>
    <t>Katherine Smith</t>
  </si>
  <si>
    <t>O3026</t>
  </si>
  <si>
    <t>Mark Moore</t>
  </si>
  <si>
    <t>O3499</t>
  </si>
  <si>
    <t>C436</t>
  </si>
  <si>
    <t>Kenneth Brown</t>
  </si>
  <si>
    <t>O1449</t>
  </si>
  <si>
    <t>B1532</t>
  </si>
  <si>
    <t>Inside section figure</t>
  </si>
  <si>
    <t>O1199</t>
  </si>
  <si>
    <t>Career hot</t>
  </si>
  <si>
    <t>O3583</t>
  </si>
  <si>
    <t>O3655</t>
  </si>
  <si>
    <t>Laura Vega</t>
  </si>
  <si>
    <t>O1358</t>
  </si>
  <si>
    <t>Dustin Anderson</t>
  </si>
  <si>
    <t>Third course interesting</t>
  </si>
  <si>
    <t>O1761</t>
  </si>
  <si>
    <t>C939</t>
  </si>
  <si>
    <t>Heather Gonzales</t>
  </si>
  <si>
    <t>Congress by old nature</t>
  </si>
  <si>
    <t>O2162</t>
  </si>
  <si>
    <t>C960</t>
  </si>
  <si>
    <t>Angelica Thomas</t>
  </si>
  <si>
    <t>O2684</t>
  </si>
  <si>
    <t>Put star expect close</t>
  </si>
  <si>
    <t>O3922</t>
  </si>
  <si>
    <t>C913</t>
  </si>
  <si>
    <t>Tammy Pineda</t>
  </si>
  <si>
    <t>O2159</t>
  </si>
  <si>
    <t>C471</t>
  </si>
  <si>
    <t>Jacqueline Heath</t>
  </si>
  <si>
    <t>O1516</t>
  </si>
  <si>
    <t>C501</t>
  </si>
  <si>
    <t>Christy Scott</t>
  </si>
  <si>
    <t>O1057</t>
  </si>
  <si>
    <t>Jimmy Nichols</t>
  </si>
  <si>
    <t>O2478</t>
  </si>
  <si>
    <t>Seth Roberts</t>
  </si>
  <si>
    <t>Day worry</t>
  </si>
  <si>
    <t>O3455</t>
  </si>
  <si>
    <t>O3385</t>
  </si>
  <si>
    <t>O3400</t>
  </si>
  <si>
    <t>O2730</t>
  </si>
  <si>
    <t>B1518</t>
  </si>
  <si>
    <t>Require difficult find</t>
  </si>
  <si>
    <t>O3633</t>
  </si>
  <si>
    <t>Kathy Hensley</t>
  </si>
  <si>
    <t>Notice sense pass</t>
  </si>
  <si>
    <t>O1854</t>
  </si>
  <si>
    <t>Oil size up</t>
  </si>
  <si>
    <t>O1682</t>
  </si>
  <si>
    <t>Jessica Cooper</t>
  </si>
  <si>
    <t>O3250</t>
  </si>
  <si>
    <t>B1173</t>
  </si>
  <si>
    <t>Design while</t>
  </si>
  <si>
    <t>O1704</t>
  </si>
  <si>
    <t>C241</t>
  </si>
  <si>
    <t>Tanya Townsend</t>
  </si>
  <si>
    <t>B1390</t>
  </si>
  <si>
    <t>Commercial more</t>
  </si>
  <si>
    <t>O3258</t>
  </si>
  <si>
    <t>O3985</t>
  </si>
  <si>
    <t>C199</t>
  </si>
  <si>
    <t>James Rivas</t>
  </si>
  <si>
    <t>O1193</t>
  </si>
  <si>
    <t>Frank Reed</t>
  </si>
  <si>
    <t>Set fine soldier</t>
  </si>
  <si>
    <t>O3490</t>
  </si>
  <si>
    <t>Robert Martin</t>
  </si>
  <si>
    <t>Experience suggest</t>
  </si>
  <si>
    <t>O2126</t>
  </si>
  <si>
    <t>C852</t>
  </si>
  <si>
    <t>Larry Fuller</t>
  </si>
  <si>
    <t>B1409</t>
  </si>
  <si>
    <t>Friend reveal no</t>
  </si>
  <si>
    <t>O2813</t>
  </si>
  <si>
    <t>O3836</t>
  </si>
  <si>
    <t>Cassidy Long</t>
  </si>
  <si>
    <t>B1034</t>
  </si>
  <si>
    <t>Instead sea</t>
  </si>
  <si>
    <t>O2352</t>
  </si>
  <si>
    <t>O3642</t>
  </si>
  <si>
    <t>Lori Gray</t>
  </si>
  <si>
    <t>O3017</t>
  </si>
  <si>
    <t>C484</t>
  </si>
  <si>
    <t>Karen Schultz</t>
  </si>
  <si>
    <t>O2902</t>
  </si>
  <si>
    <t>C441</t>
  </si>
  <si>
    <t>Jessica Rogers</t>
  </si>
  <si>
    <t>Senior yeah</t>
  </si>
  <si>
    <t>O3933</t>
  </si>
  <si>
    <t>Lisa Martinez</t>
  </si>
  <si>
    <t>O1126</t>
  </si>
  <si>
    <t>C864</t>
  </si>
  <si>
    <t>Brandon Mays</t>
  </si>
  <si>
    <t>Later baby everybody</t>
  </si>
  <si>
    <t>O1195</t>
  </si>
  <si>
    <t>C944</t>
  </si>
  <si>
    <t>Dustin Hinton</t>
  </si>
  <si>
    <t>B1640</t>
  </si>
  <si>
    <t>Hundred your</t>
  </si>
  <si>
    <t>O3616</t>
  </si>
  <si>
    <t>C464</t>
  </si>
  <si>
    <t>Matthew Wilson</t>
  </si>
  <si>
    <t>O2071</t>
  </si>
  <si>
    <t>C155</t>
  </si>
  <si>
    <t>Kimberly Nunez</t>
  </si>
  <si>
    <t>O3582</t>
  </si>
  <si>
    <t>C563</t>
  </si>
  <si>
    <t>Kevin Williams</t>
  </si>
  <si>
    <t>For art modern</t>
  </si>
  <si>
    <t>O1834</t>
  </si>
  <si>
    <t>B1351</t>
  </si>
  <si>
    <t>Seat food sort</t>
  </si>
  <si>
    <t>O2788</t>
  </si>
  <si>
    <t>B1250</t>
  </si>
  <si>
    <t>Republican</t>
  </si>
  <si>
    <t>O3013</t>
  </si>
  <si>
    <t>Daniel Rogers</t>
  </si>
  <si>
    <t>O1553</t>
  </si>
  <si>
    <t>Kristen Blair</t>
  </si>
  <si>
    <t>B1623</t>
  </si>
  <si>
    <t>Capital soldier situation</t>
  </si>
  <si>
    <t>O3103</t>
  </si>
  <si>
    <t>O3918</t>
  </si>
  <si>
    <t>C799</t>
  </si>
  <si>
    <t>Kayla Stanton</t>
  </si>
  <si>
    <t>O2930</t>
  </si>
  <si>
    <t>Over pick</t>
  </si>
  <si>
    <t>O3332</t>
  </si>
  <si>
    <t>C849</t>
  </si>
  <si>
    <t>Autumn Little</t>
  </si>
  <si>
    <t>B1451</t>
  </si>
  <si>
    <t>Decision edge</t>
  </si>
  <si>
    <t>O2232</t>
  </si>
  <si>
    <t>C417</t>
  </si>
  <si>
    <t>William Hatfield</t>
  </si>
  <si>
    <t>B1253</t>
  </si>
  <si>
    <t>News better</t>
  </si>
  <si>
    <t>O3057</t>
  </si>
  <si>
    <t>Deborah Hunt</t>
  </si>
  <si>
    <t>O3071</t>
  </si>
  <si>
    <t>Regina Porter</t>
  </si>
  <si>
    <t>O3552</t>
  </si>
  <si>
    <t>B1114</t>
  </si>
  <si>
    <t>Be</t>
  </si>
  <si>
    <t>O2779</t>
  </si>
  <si>
    <t>O3325</t>
  </si>
  <si>
    <t>B1647</t>
  </si>
  <si>
    <t>Finish recent each</t>
  </si>
  <si>
    <t>O1712</t>
  </si>
  <si>
    <t>C143</t>
  </si>
  <si>
    <t>Samantha Hall</t>
  </si>
  <si>
    <t>Fish question lay</t>
  </si>
  <si>
    <t>O2438</t>
  </si>
  <si>
    <t>B1305</t>
  </si>
  <si>
    <t>Choice yard list</t>
  </si>
  <si>
    <t>O3562</t>
  </si>
  <si>
    <t>O2873</t>
  </si>
  <si>
    <t>O1091</t>
  </si>
  <si>
    <t>Rise</t>
  </si>
  <si>
    <t>O2509</t>
  </si>
  <si>
    <t>C699</t>
  </si>
  <si>
    <t>Charles Hobbs</t>
  </si>
  <si>
    <t>O3277</t>
  </si>
  <si>
    <t>C131</t>
  </si>
  <si>
    <t>Anthony Lowe</t>
  </si>
  <si>
    <t>O2184</t>
  </si>
  <si>
    <t>Karen Reed</t>
  </si>
  <si>
    <t>Task without</t>
  </si>
  <si>
    <t>O1835</t>
  </si>
  <si>
    <t>B1340</t>
  </si>
  <si>
    <t>Phone move base</t>
  </si>
  <si>
    <t>O3469</t>
  </si>
  <si>
    <t>O2876</t>
  </si>
  <si>
    <t>O3074</t>
  </si>
  <si>
    <t>C880</t>
  </si>
  <si>
    <t>Alan Zamora</t>
  </si>
  <si>
    <t>B1474</t>
  </si>
  <si>
    <t>Every bill</t>
  </si>
  <si>
    <t>O2947</t>
  </si>
  <si>
    <t>Nancy Green</t>
  </si>
  <si>
    <t>O3585</t>
  </si>
  <si>
    <t>Drop necessary course</t>
  </si>
  <si>
    <t>O2273</t>
  </si>
  <si>
    <t>C902</t>
  </si>
  <si>
    <t>Deanna Rose</t>
  </si>
  <si>
    <t>O1950</t>
  </si>
  <si>
    <t>Tyler Wade</t>
  </si>
  <si>
    <t>B1932</t>
  </si>
  <si>
    <t>Democratic mother</t>
  </si>
  <si>
    <t>O3413</t>
  </si>
  <si>
    <t>Rule become</t>
  </si>
  <si>
    <t>O2251</t>
  </si>
  <si>
    <t>B1894</t>
  </si>
  <si>
    <t>Home material the</t>
  </si>
  <si>
    <t>O2253</t>
  </si>
  <si>
    <t>C567</t>
  </si>
  <si>
    <t>Sean Butler</t>
  </si>
  <si>
    <t>O3779</t>
  </si>
  <si>
    <t>Joshua Rodriguez</t>
  </si>
  <si>
    <t>O3818</t>
  </si>
  <si>
    <t>Mary Taylor</t>
  </si>
  <si>
    <t>B1210</t>
  </si>
  <si>
    <t>Door my respond</t>
  </si>
  <si>
    <t>O3820</t>
  </si>
  <si>
    <t>C773</t>
  </si>
  <si>
    <t>Thomas Thompson</t>
  </si>
  <si>
    <t>B1691</t>
  </si>
  <si>
    <t>Carry part</t>
  </si>
  <si>
    <t>O3792</t>
  </si>
  <si>
    <t>O1936</t>
  </si>
  <si>
    <t>Larry Watson</t>
  </si>
  <si>
    <t>Recently some</t>
  </si>
  <si>
    <t>O3187</t>
  </si>
  <si>
    <t>C828</t>
  </si>
  <si>
    <t>Tracey Reynolds</t>
  </si>
  <si>
    <t>Teacher eye star them</t>
  </si>
  <si>
    <t>O3127</t>
  </si>
  <si>
    <t>O2442</t>
  </si>
  <si>
    <t>B1138</t>
  </si>
  <si>
    <t>Peace</t>
  </si>
  <si>
    <t>O2748</t>
  </si>
  <si>
    <t>O3909</t>
  </si>
  <si>
    <t>O1746</t>
  </si>
  <si>
    <t>Paul Delacruz</t>
  </si>
  <si>
    <t>O1146</t>
  </si>
  <si>
    <t>Travis Cervantes</t>
  </si>
  <si>
    <t>Full after wear</t>
  </si>
  <si>
    <t>O1109</t>
  </si>
  <si>
    <t>Andrea Burch</t>
  </si>
  <si>
    <t>O2587</t>
  </si>
  <si>
    <t>C798</t>
  </si>
  <si>
    <t>Sheri Anderson</t>
  </si>
  <si>
    <t>B1252</t>
  </si>
  <si>
    <t>School price federal</t>
  </si>
  <si>
    <t>O2067</t>
  </si>
  <si>
    <t>C867</t>
  </si>
  <si>
    <t>Joyce Foster</t>
  </si>
  <si>
    <t>Sense</t>
  </si>
  <si>
    <t>O1574</t>
  </si>
  <si>
    <t>O1332</t>
  </si>
  <si>
    <t>Through well spend</t>
  </si>
  <si>
    <t>O3737</t>
  </si>
  <si>
    <t>B1299</t>
  </si>
  <si>
    <t>Not shoulder</t>
  </si>
  <si>
    <t>O2045</t>
  </si>
  <si>
    <t>C150</t>
  </si>
  <si>
    <t>Scott Richardson</t>
  </si>
  <si>
    <t>B1751</t>
  </si>
  <si>
    <t>At two early company</t>
  </si>
  <si>
    <t>O3674</t>
  </si>
  <si>
    <t>B1444</t>
  </si>
  <si>
    <t>Market</t>
  </si>
  <si>
    <t>O3488</t>
  </si>
  <si>
    <t>C297</t>
  </si>
  <si>
    <t>Craig Little</t>
  </si>
  <si>
    <t>B1510</t>
  </si>
  <si>
    <t>Environment what executive</t>
  </si>
  <si>
    <t>O2689</t>
  </si>
  <si>
    <t>O1370</t>
  </si>
  <si>
    <t>C491</t>
  </si>
  <si>
    <t>Matthew Warner</t>
  </si>
  <si>
    <t>B1866</t>
  </si>
  <si>
    <t>Economic likely determine newspaper</t>
  </si>
  <si>
    <t>O3827</t>
  </si>
  <si>
    <t>B1339</t>
  </si>
  <si>
    <t>Skill action view</t>
  </si>
  <si>
    <t>O3525</t>
  </si>
  <si>
    <t>O1119</t>
  </si>
  <si>
    <t>O1364</t>
  </si>
  <si>
    <t>O2169</t>
  </si>
  <si>
    <t>Whether seven</t>
  </si>
  <si>
    <t>O2921</t>
  </si>
  <si>
    <t>O2602</t>
  </si>
  <si>
    <t>O1509</t>
  </si>
  <si>
    <t>B1604</t>
  </si>
  <si>
    <t>Sit trial those</t>
  </si>
  <si>
    <t>O2879</t>
  </si>
  <si>
    <t>B1055</t>
  </si>
  <si>
    <t>Later</t>
  </si>
  <si>
    <t>O1984</t>
  </si>
  <si>
    <t>C689</t>
  </si>
  <si>
    <t>Victoria Travis</t>
  </si>
  <si>
    <t>O1096</t>
  </si>
  <si>
    <t>O3271</t>
  </si>
  <si>
    <t>O1384</t>
  </si>
  <si>
    <t>Sergio Brown</t>
  </si>
  <si>
    <t>O2174</t>
  </si>
  <si>
    <t>C505</t>
  </si>
  <si>
    <t>Breanna Howell</t>
  </si>
  <si>
    <t>Concern capital</t>
  </si>
  <si>
    <t>O2403</t>
  </si>
  <si>
    <t>O1178</t>
  </si>
  <si>
    <t>O3625</t>
  </si>
  <si>
    <t>O3688</t>
  </si>
  <si>
    <t>C790</t>
  </si>
  <si>
    <t>Gregory Mahoney</t>
  </si>
  <si>
    <t>B1391</t>
  </si>
  <si>
    <t>Be entire phone actually</t>
  </si>
  <si>
    <t>O2055</t>
  </si>
  <si>
    <t>C637</t>
  </si>
  <si>
    <t>Mr. Jacob Perez PhD</t>
  </si>
  <si>
    <t>O1903</t>
  </si>
  <si>
    <t>C162</t>
  </si>
  <si>
    <t>lisa fowler dds</t>
  </si>
  <si>
    <t>O1438</t>
  </si>
  <si>
    <t>C777</t>
  </si>
  <si>
    <t>Adrian Deleon</t>
  </si>
  <si>
    <t>Newspaper put key</t>
  </si>
  <si>
    <t>O2331</t>
  </si>
  <si>
    <t>Jennifer Alvarado</t>
  </si>
  <si>
    <t>O2245</t>
  </si>
  <si>
    <t>O1034</t>
  </si>
  <si>
    <t>O1369</t>
  </si>
  <si>
    <t>Kaitlyn Richardson</t>
  </si>
  <si>
    <t>B1374</t>
  </si>
  <si>
    <t>Different although wall</t>
  </si>
  <si>
    <t>O3175</t>
  </si>
  <si>
    <t>O1844</t>
  </si>
  <si>
    <t>Derek Bush</t>
  </si>
  <si>
    <t>B1367</t>
  </si>
  <si>
    <t>Picture particularly season together</t>
  </si>
  <si>
    <t>O1866</t>
  </si>
  <si>
    <t>C649</t>
  </si>
  <si>
    <t>Thomas Richards</t>
  </si>
  <si>
    <t>O2822</t>
  </si>
  <si>
    <t>Become option marriage</t>
  </si>
  <si>
    <t>O2682</t>
  </si>
  <si>
    <t>C925</t>
  </si>
  <si>
    <t>Julie Drake</t>
  </si>
  <si>
    <t>B1040</t>
  </si>
  <si>
    <t>Section attorney last take</t>
  </si>
  <si>
    <t>O2984</t>
  </si>
  <si>
    <t>Tracie White</t>
  </si>
  <si>
    <t>O3700</t>
  </si>
  <si>
    <t>Task admit sit</t>
  </si>
  <si>
    <t>O2259</t>
  </si>
  <si>
    <t>Melissa Cruz</t>
  </si>
  <si>
    <t>O2971</t>
  </si>
  <si>
    <t>Sherri Rice</t>
  </si>
  <si>
    <t>O1139</t>
  </si>
  <si>
    <t>B1668</t>
  </si>
  <si>
    <t>Try occur</t>
  </si>
  <si>
    <t>O1229</t>
  </si>
  <si>
    <t>B1166</t>
  </si>
  <si>
    <t>Ever</t>
  </si>
  <si>
    <t>O3448</t>
  </si>
  <si>
    <t>O3557</t>
  </si>
  <si>
    <t>C218</t>
  </si>
  <si>
    <t>Jessica Butler</t>
  </si>
  <si>
    <t>O2695</t>
  </si>
  <si>
    <t>C687</t>
  </si>
  <si>
    <t>Robert Holland</t>
  </si>
  <si>
    <t>B1302</t>
  </si>
  <si>
    <t>Focus politics major</t>
  </si>
  <si>
    <t>O1255</t>
  </si>
  <si>
    <t>C173</t>
  </si>
  <si>
    <t>Alicia Thomas</t>
  </si>
  <si>
    <t>B1419</t>
  </si>
  <si>
    <t>Can</t>
  </si>
  <si>
    <t>O1100</t>
  </si>
  <si>
    <t>O2136</t>
  </si>
  <si>
    <t>C292</t>
  </si>
  <si>
    <t>Darlene Cole</t>
  </si>
  <si>
    <t>B1867</t>
  </si>
  <si>
    <t>Care interest themselves</t>
  </si>
  <si>
    <t>O1487</t>
  </si>
  <si>
    <t>C136</t>
  </si>
  <si>
    <t>Lee Blair</t>
  </si>
  <si>
    <t>O3735</t>
  </si>
  <si>
    <t>John Raymond</t>
  </si>
  <si>
    <t>O3288</t>
  </si>
  <si>
    <t>Robert Hall</t>
  </si>
  <si>
    <t>O3984</t>
  </si>
  <si>
    <t>Amanda Bailey</t>
  </si>
  <si>
    <t>B1666</t>
  </si>
  <si>
    <t>Fast foot whom</t>
  </si>
  <si>
    <t>O1137</t>
  </si>
  <si>
    <t>B1031</t>
  </si>
  <si>
    <t>Letter possible</t>
  </si>
  <si>
    <t>O3075</t>
  </si>
  <si>
    <t>Justin Olsen</t>
  </si>
  <si>
    <t>O1403</t>
  </si>
  <si>
    <t>Mitchell Shepherd</t>
  </si>
  <si>
    <t>Black commercial</t>
  </si>
  <si>
    <t>O3821</t>
  </si>
  <si>
    <t>O2771</t>
  </si>
  <si>
    <t>O3734</t>
  </si>
  <si>
    <t>O3028</t>
  </si>
  <si>
    <t>Allison Coleman</t>
  </si>
  <si>
    <t>Mother ball</t>
  </si>
  <si>
    <t>O2699</t>
  </si>
  <si>
    <t>O2077</t>
  </si>
  <si>
    <t>C372</t>
  </si>
  <si>
    <t>Nicholas Nelson</t>
  </si>
  <si>
    <t>O3854</t>
  </si>
  <si>
    <t>O2795</t>
  </si>
  <si>
    <t>Leah Harper</t>
  </si>
  <si>
    <t>O2982</t>
  </si>
  <si>
    <t>Decade section gun including</t>
  </si>
  <si>
    <t>O2500</t>
  </si>
  <si>
    <t>C178</t>
  </si>
  <si>
    <t>Brian Byrd</t>
  </si>
  <si>
    <t>O1698</t>
  </si>
  <si>
    <t>Jennifer Kelly</t>
  </si>
  <si>
    <t>Hot tree cost</t>
  </si>
  <si>
    <t>O2884</t>
  </si>
  <si>
    <t>C380</t>
  </si>
  <si>
    <t>William Clark</t>
  </si>
  <si>
    <t>Experience let</t>
  </si>
  <si>
    <t>O2277</t>
  </si>
  <si>
    <t>O1992</t>
  </si>
  <si>
    <t>Brian Walsh</t>
  </si>
  <si>
    <t>Phone</t>
  </si>
  <si>
    <t>O3651</t>
  </si>
  <si>
    <t>C413</t>
  </si>
  <si>
    <t>Lucas Cortez</t>
  </si>
  <si>
    <t>O3929</t>
  </si>
  <si>
    <t>Art allow</t>
  </si>
  <si>
    <t>O2480</t>
  </si>
  <si>
    <t>C592</t>
  </si>
  <si>
    <t>Tyler Schultz</t>
  </si>
  <si>
    <t>O3575</t>
  </si>
  <si>
    <t>B1198</t>
  </si>
  <si>
    <t>Remember share this</t>
  </si>
  <si>
    <t>O2625</t>
  </si>
  <si>
    <t>O2267</t>
  </si>
  <si>
    <t>C112</t>
  </si>
  <si>
    <t>Monica Horton</t>
  </si>
  <si>
    <t>Amount finish</t>
  </si>
  <si>
    <t>O1658</t>
  </si>
  <si>
    <t>B1432</t>
  </si>
  <si>
    <t>Girl last say</t>
  </si>
  <si>
    <t>O2618</t>
  </si>
  <si>
    <t>B1365</t>
  </si>
  <si>
    <t>Stuff all arrive</t>
  </si>
  <si>
    <t>O1610</t>
  </si>
  <si>
    <t>Joseph Hammond</t>
  </si>
  <si>
    <t>Behavior</t>
  </si>
  <si>
    <t>O1680</t>
  </si>
  <si>
    <t>C253</t>
  </si>
  <si>
    <t>Crystal Ross</t>
  </si>
  <si>
    <t>Friend style agent</t>
  </si>
  <si>
    <t>O3290</t>
  </si>
  <si>
    <t>C600</t>
  </si>
  <si>
    <t>Mark Moody</t>
  </si>
  <si>
    <t>Thank</t>
  </si>
  <si>
    <t>O3206</t>
  </si>
  <si>
    <t>O2928</t>
  </si>
  <si>
    <t>O3559</t>
  </si>
  <si>
    <t>O1713</t>
  </si>
  <si>
    <t>O3141</t>
  </si>
  <si>
    <t>Easy bar</t>
  </si>
  <si>
    <t>O2097</t>
  </si>
  <si>
    <t>Craig Miller</t>
  </si>
  <si>
    <t>In</t>
  </si>
  <si>
    <t>O2607</t>
  </si>
  <si>
    <t>C756</t>
  </si>
  <si>
    <t>Steven Brown</t>
  </si>
  <si>
    <t>O1435</t>
  </si>
  <si>
    <t>O3927</t>
  </si>
  <si>
    <t>C457</t>
  </si>
  <si>
    <t>Sara Heath</t>
  </si>
  <si>
    <t>O3160</t>
  </si>
  <si>
    <t>Water investment federal</t>
  </si>
  <si>
    <t>O1060</t>
  </si>
  <si>
    <t>B1852</t>
  </si>
  <si>
    <t>Mean</t>
  </si>
  <si>
    <t>O1728</t>
  </si>
  <si>
    <t>C953</t>
  </si>
  <si>
    <t>Rickey Martinez DDS</t>
  </si>
  <si>
    <t>Field growth</t>
  </si>
  <si>
    <t>O2160</t>
  </si>
  <si>
    <t>C865</t>
  </si>
  <si>
    <t>Ronald Goodwin</t>
  </si>
  <si>
    <t>Street president course</t>
  </si>
  <si>
    <t>O2856</t>
  </si>
  <si>
    <t>O2408</t>
  </si>
  <si>
    <t>C492</t>
  </si>
  <si>
    <t>Chad Pena</t>
  </si>
  <si>
    <t>O2361</t>
  </si>
  <si>
    <t>O1751</t>
  </si>
  <si>
    <t>C582</t>
  </si>
  <si>
    <t>Kenneth Gonzalez</t>
  </si>
  <si>
    <t>Writer raise rate</t>
  </si>
  <si>
    <t>O3683</t>
  </si>
  <si>
    <t>Stay determine number</t>
  </si>
  <si>
    <t>O3086</t>
  </si>
  <si>
    <t>C892</t>
  </si>
  <si>
    <t>Debra Booker</t>
  </si>
  <si>
    <t>O1448</t>
  </si>
  <si>
    <t>C767</t>
  </si>
  <si>
    <t>Collin Rivera</t>
  </si>
  <si>
    <t>Reveal second</t>
  </si>
  <si>
    <t>O1528</t>
  </si>
  <si>
    <t>Dan Smith</t>
  </si>
  <si>
    <t>O1935</t>
  </si>
  <si>
    <t>Stephanie Gibson</t>
  </si>
  <si>
    <t>Myself number hold</t>
  </si>
  <si>
    <t>O3871</t>
  </si>
  <si>
    <t>O2935</t>
  </si>
  <si>
    <t>C395</t>
  </si>
  <si>
    <t>Bradley Flynn</t>
  </si>
  <si>
    <t>B1598</t>
  </si>
  <si>
    <t>People instead thousand</t>
  </si>
  <si>
    <t>O3480</t>
  </si>
  <si>
    <t>O2391</t>
  </si>
  <si>
    <t>O1389</t>
  </si>
  <si>
    <t>Someone live bill</t>
  </si>
  <si>
    <t>O1335</t>
  </si>
  <si>
    <t>Treatment see point</t>
  </si>
  <si>
    <t>O3438</t>
  </si>
  <si>
    <t>Prepare world court</t>
  </si>
  <si>
    <t>O2677</t>
  </si>
  <si>
    <t>Positive near</t>
  </si>
  <si>
    <t>O3036</t>
  </si>
  <si>
    <t>C411</t>
  </si>
  <si>
    <t>Emily Rodriguez</t>
  </si>
  <si>
    <t>Music human</t>
  </si>
  <si>
    <t>O2897</t>
  </si>
  <si>
    <t>O2861</t>
  </si>
  <si>
    <t>C659</t>
  </si>
  <si>
    <t>Emily Barrett</t>
  </si>
  <si>
    <t>B1497</t>
  </si>
  <si>
    <t>House significant forget war</t>
  </si>
  <si>
    <t>O2623</t>
  </si>
  <si>
    <t>O2859</t>
  </si>
  <si>
    <t>C722</t>
  </si>
  <si>
    <t>Elizabeth Kelly</t>
  </si>
  <si>
    <t>B1727</t>
  </si>
  <si>
    <t>Physical prove</t>
  </si>
  <si>
    <t>O3146</t>
  </si>
  <si>
    <t>O2650</t>
  </si>
  <si>
    <t>Father pass debate</t>
  </si>
  <si>
    <t>O1485</t>
  </si>
  <si>
    <t>Larry Haynes</t>
  </si>
  <si>
    <t>Audience new although</t>
  </si>
  <si>
    <t>O1603</t>
  </si>
  <si>
    <t>O1807</t>
  </si>
  <si>
    <t>O1192</t>
  </si>
  <si>
    <t>B1314</t>
  </si>
  <si>
    <t>Green treat speech</t>
  </si>
  <si>
    <t>O2620</t>
  </si>
  <si>
    <t>George Rollins</t>
  </si>
  <si>
    <t>O2797</t>
  </si>
  <si>
    <t>O3338</t>
  </si>
  <si>
    <t>Olivia Harris</t>
  </si>
  <si>
    <t>O1191</t>
  </si>
  <si>
    <t>O1681</t>
  </si>
  <si>
    <t>Jeffrey Smith</t>
  </si>
  <si>
    <t>O3992</t>
  </si>
  <si>
    <t>C320</t>
  </si>
  <si>
    <t>Elizabeth Cook</t>
  </si>
  <si>
    <t>O2712</t>
  </si>
  <si>
    <t>O3976</t>
  </si>
  <si>
    <t>B1820</t>
  </si>
  <si>
    <t>City if</t>
  </si>
  <si>
    <t>O1122</t>
  </si>
  <si>
    <t>Catherine Rasmussen</t>
  </si>
  <si>
    <t>O2001</t>
  </si>
  <si>
    <t>B1616</t>
  </si>
  <si>
    <t>Court break hear</t>
  </si>
  <si>
    <t>O2526</t>
  </si>
  <si>
    <t>B1861</t>
  </si>
  <si>
    <t>Chair Mrs</t>
  </si>
  <si>
    <t>O1445</t>
  </si>
  <si>
    <t>David Craig</t>
  </si>
  <si>
    <t>Choose consider draw</t>
  </si>
  <si>
    <t>O3419</t>
  </si>
  <si>
    <t>Jason Jackson</t>
  </si>
  <si>
    <t>O3597</t>
  </si>
  <si>
    <t>B1387</t>
  </si>
  <si>
    <t>Scene two among</t>
  </si>
  <si>
    <t>O2525</t>
  </si>
  <si>
    <t>O1159</t>
  </si>
  <si>
    <t>Melissa Carrillo</t>
  </si>
  <si>
    <t>Pressure American</t>
  </si>
  <si>
    <t>O3365</t>
  </si>
  <si>
    <t>Green while early</t>
  </si>
  <si>
    <t>O3973</t>
  </si>
  <si>
    <t>Six value blood</t>
  </si>
  <si>
    <t>O1845</t>
  </si>
  <si>
    <t>C454</t>
  </si>
  <si>
    <t>Jacqueline Brady</t>
  </si>
  <si>
    <t>O2752</t>
  </si>
  <si>
    <t>O2358</t>
  </si>
  <si>
    <t>O1267</t>
  </si>
  <si>
    <t>Sean Robles</t>
  </si>
  <si>
    <t>O1608</t>
  </si>
  <si>
    <t>White it</t>
  </si>
  <si>
    <t>O1491</t>
  </si>
  <si>
    <t>Brooke Bennett</t>
  </si>
  <si>
    <t>B1154</t>
  </si>
  <si>
    <t>Next admit</t>
  </si>
  <si>
    <t>O2463</t>
  </si>
  <si>
    <t>B1740</t>
  </si>
  <si>
    <t>International play</t>
  </si>
  <si>
    <t>O1638</t>
  </si>
  <si>
    <t>Matthew Stevenson</t>
  </si>
  <si>
    <t>Hit store</t>
  </si>
  <si>
    <t>O1142</t>
  </si>
  <si>
    <t>Director</t>
  </si>
  <si>
    <t>O3090</t>
  </si>
  <si>
    <t>C535</t>
  </si>
  <si>
    <t>Ashley Morgan</t>
  </si>
  <si>
    <t>O1355</t>
  </si>
  <si>
    <t>Media suddenly</t>
  </si>
  <si>
    <t>O2203</t>
  </si>
  <si>
    <t>O3983</t>
  </si>
  <si>
    <t>Christopher Nichols</t>
  </si>
  <si>
    <t>O1655</t>
  </si>
  <si>
    <t>Samuel Perez</t>
  </si>
  <si>
    <t>O1102</t>
  </si>
  <si>
    <t>Cynthia Conrad</t>
  </si>
  <si>
    <t>O2290</t>
  </si>
  <si>
    <t>Manage piece</t>
  </si>
  <si>
    <t>O2469</t>
  </si>
  <si>
    <t>David Mccoy</t>
  </si>
  <si>
    <t>B1634</t>
  </si>
  <si>
    <t>Campaign take mention</t>
  </si>
  <si>
    <t>O2522</t>
  </si>
  <si>
    <t>Local citizen</t>
  </si>
  <si>
    <t>O1048</t>
  </si>
  <si>
    <t>C938</t>
  </si>
  <si>
    <t>John Hansen</t>
  </si>
  <si>
    <t>O1284</t>
  </si>
  <si>
    <t>Behind staff</t>
  </si>
  <si>
    <t>O2150</t>
  </si>
  <si>
    <t>Sarah Schaefer</t>
  </si>
  <si>
    <t>O2459</t>
  </si>
  <si>
    <t>C475</t>
  </si>
  <si>
    <t>Mary Gilbert</t>
  </si>
  <si>
    <t>O2983</t>
  </si>
  <si>
    <t>Peace least find</t>
  </si>
  <si>
    <t>O1456</t>
  </si>
  <si>
    <t>Amanda Dorsey</t>
  </si>
  <si>
    <t>B1426</t>
  </si>
  <si>
    <t>Others series lay</t>
  </si>
  <si>
    <t>O1774</t>
  </si>
  <si>
    <t>Richard Snyder</t>
  </si>
  <si>
    <t>Thus will watch</t>
  </si>
  <si>
    <t>O3468</t>
  </si>
  <si>
    <t>Daniel Clements</t>
  </si>
  <si>
    <t>B1284</t>
  </si>
  <si>
    <t>Wife without</t>
  </si>
  <si>
    <t>O1584</t>
  </si>
  <si>
    <t>B1183</t>
  </si>
  <si>
    <t>Sea hold</t>
  </si>
  <si>
    <t>O3899</t>
  </si>
  <si>
    <t>Taylor Chambers</t>
  </si>
  <si>
    <t>O3096</t>
  </si>
  <si>
    <t>C706</t>
  </si>
  <si>
    <t>Jason Collins</t>
  </si>
  <si>
    <t>Mention smile</t>
  </si>
  <si>
    <t>O1587</t>
  </si>
  <si>
    <t>Vincent Mcneil</t>
  </si>
  <si>
    <t>Clearly day</t>
  </si>
  <si>
    <t>O2586</t>
  </si>
  <si>
    <t>Michael Vincent</t>
  </si>
  <si>
    <t>O1312</t>
  </si>
  <si>
    <t>Victoria Banks</t>
  </si>
  <si>
    <t>B1120</t>
  </si>
  <si>
    <t>Claim particular</t>
  </si>
  <si>
    <t>O2791</t>
  </si>
  <si>
    <t>B1445</t>
  </si>
  <si>
    <t>Factor buy</t>
  </si>
  <si>
    <t>O1747</t>
  </si>
  <si>
    <t>C250</t>
  </si>
  <si>
    <t>Carla Rodriguez</t>
  </si>
  <si>
    <t>Second reduce career</t>
  </si>
  <si>
    <t>O3937</t>
  </si>
  <si>
    <t>O2435</t>
  </si>
  <si>
    <t>Rebecca Byrd</t>
  </si>
  <si>
    <t>O1803</t>
  </si>
  <si>
    <t>B1511</t>
  </si>
  <si>
    <t>Live</t>
  </si>
  <si>
    <t>O1402</t>
  </si>
  <si>
    <t>Emily Rowe</t>
  </si>
  <si>
    <t>O2608</t>
  </si>
  <si>
    <t>O3180</t>
  </si>
  <si>
    <t>C135</t>
  </si>
  <si>
    <t>Sarah Herring</t>
  </si>
  <si>
    <t>O1000</t>
  </si>
  <si>
    <t>C439</t>
  </si>
  <si>
    <t>Erin Hernandez</t>
  </si>
  <si>
    <t>B1049</t>
  </si>
  <si>
    <t>Poor film measure</t>
  </si>
  <si>
    <t>O2472</t>
  </si>
  <si>
    <t>C217</t>
  </si>
  <si>
    <t>Christopher Cruz</t>
  </si>
  <si>
    <t>O2165</t>
  </si>
  <si>
    <t>C694</t>
  </si>
  <si>
    <t>Michele Roberts</t>
  </si>
  <si>
    <t>O1540</t>
  </si>
  <si>
    <t>Small approach doctor</t>
  </si>
  <si>
    <t>O2974</t>
  </si>
  <si>
    <t>C509</t>
  </si>
  <si>
    <t>Thomas Smith</t>
  </si>
  <si>
    <t>Nothing</t>
  </si>
  <si>
    <t>O2129</t>
  </si>
  <si>
    <t>Friend pass</t>
  </si>
  <si>
    <t>O3486</t>
  </si>
  <si>
    <t>Future look</t>
  </si>
  <si>
    <t>O3506</t>
  </si>
  <si>
    <t>C678</t>
  </si>
  <si>
    <t>Daniel Burgess</t>
  </si>
  <si>
    <t>O2173</t>
  </si>
  <si>
    <t>Paula Atkinson</t>
  </si>
  <si>
    <t>O2540</t>
  </si>
  <si>
    <t>O3297</t>
  </si>
  <si>
    <t>C737</t>
  </si>
  <si>
    <t>Denise Bright</t>
  </si>
  <si>
    <t>O1748</t>
  </si>
  <si>
    <t>Nothing summer</t>
  </si>
  <si>
    <t>O2291</t>
  </si>
  <si>
    <t>Within major other</t>
  </si>
  <si>
    <t>O1885</t>
  </si>
  <si>
    <t>Melissa Carter</t>
  </si>
  <si>
    <t>O1130</t>
  </si>
  <si>
    <t>Beyond may official</t>
  </si>
  <si>
    <t>O3999</t>
  </si>
  <si>
    <t>Woman mother</t>
  </si>
  <si>
    <t>O3695</t>
  </si>
  <si>
    <t>Jacqueline Mitchell</t>
  </si>
  <si>
    <t>O3406</t>
  </si>
  <si>
    <t>O3741</t>
  </si>
  <si>
    <t>O2814</t>
  </si>
  <si>
    <t>O3788</t>
  </si>
  <si>
    <t>John Hall</t>
  </si>
  <si>
    <t>O1890</t>
  </si>
  <si>
    <t>Mario King</t>
  </si>
  <si>
    <t>B1772</t>
  </si>
  <si>
    <t>Watch prevent</t>
  </si>
  <si>
    <t>O1649</t>
  </si>
  <si>
    <t>Jessica Maldonado</t>
  </si>
  <si>
    <t>Interview professor per</t>
  </si>
  <si>
    <t>O2393</t>
  </si>
  <si>
    <t>Nicholas Johnson</t>
  </si>
  <si>
    <t>O3137</t>
  </si>
  <si>
    <t>Hunter Montoya</t>
  </si>
  <si>
    <t>Option</t>
  </si>
  <si>
    <t>O3719</t>
  </si>
  <si>
    <t>O3205</t>
  </si>
  <si>
    <t>Patrick Castro</t>
  </si>
  <si>
    <t>O2319</t>
  </si>
  <si>
    <t>B1927</t>
  </si>
  <si>
    <t>Wish fly admit</t>
  </si>
  <si>
    <t>O3460</t>
  </si>
  <si>
    <t>Friend clearly</t>
  </si>
  <si>
    <t>O1188</t>
  </si>
  <si>
    <t>C193</t>
  </si>
  <si>
    <t>Cathy Lopez</t>
  </si>
  <si>
    <t>O2433</t>
  </si>
  <si>
    <t>B1262</t>
  </si>
  <si>
    <t>Expect itself involve study</t>
  </si>
  <si>
    <t>O2107</t>
  </si>
  <si>
    <t>C946</t>
  </si>
  <si>
    <t>Shannon Perez</t>
  </si>
  <si>
    <t>Item morning</t>
  </si>
  <si>
    <t>O3390</t>
  </si>
  <si>
    <t>B1376</t>
  </si>
  <si>
    <t>Girl happy quickly</t>
  </si>
  <si>
    <t>O3535</t>
  </si>
  <si>
    <t>O1314</t>
  </si>
  <si>
    <t>Lay region</t>
  </si>
  <si>
    <t>O3234</t>
  </si>
  <si>
    <t>O2886</t>
  </si>
  <si>
    <t>O1351</t>
  </si>
  <si>
    <t>O1859</t>
  </si>
  <si>
    <t>Brett Baker</t>
  </si>
  <si>
    <t>Under little able</t>
  </si>
  <si>
    <t>O3161</t>
  </si>
  <si>
    <t>O1861</t>
  </si>
  <si>
    <t>Steven Kennedy</t>
  </si>
  <si>
    <t>Health recognize</t>
  </si>
  <si>
    <t>O3739</t>
  </si>
  <si>
    <t>B1015</t>
  </si>
  <si>
    <t>Each agent</t>
  </si>
  <si>
    <t>O3530</t>
  </si>
  <si>
    <t>C530</t>
  </si>
  <si>
    <t>Samuel Walker</t>
  </si>
  <si>
    <t>O3761</t>
  </si>
  <si>
    <t>O2977</t>
  </si>
  <si>
    <t>B1131</t>
  </si>
  <si>
    <t>Indeed fast too</t>
  </si>
  <si>
    <t>O3040</t>
  </si>
  <si>
    <t>Deep lay</t>
  </si>
  <si>
    <t>O2634</t>
  </si>
  <si>
    <t>Ashley Brown</t>
  </si>
  <si>
    <t>B1362</t>
  </si>
  <si>
    <t>Risk quickly finally</t>
  </si>
  <si>
    <t>O3239</t>
  </si>
  <si>
    <t>O2772</t>
  </si>
  <si>
    <t>O1800</t>
  </si>
  <si>
    <t>C681</t>
  </si>
  <si>
    <t>Nancy Johnson</t>
  </si>
  <si>
    <t>B1152</t>
  </si>
  <si>
    <t>Exactly Republican</t>
  </si>
  <si>
    <t>O3504</t>
  </si>
  <si>
    <t>Television</t>
  </si>
  <si>
    <t>O3629</t>
  </si>
  <si>
    <t>O1425</t>
  </si>
  <si>
    <t>C989</t>
  </si>
  <si>
    <t>Past try American</t>
  </si>
  <si>
    <t>O2321</t>
  </si>
  <si>
    <t>O2112</t>
  </si>
  <si>
    <t>Surface past</t>
  </si>
  <si>
    <t>O3584</t>
  </si>
  <si>
    <t>O2636</t>
  </si>
  <si>
    <t>O2189</t>
  </si>
  <si>
    <t>Ashley Lewis</t>
  </si>
  <si>
    <t>B1803</t>
  </si>
  <si>
    <t>Behavior available</t>
  </si>
  <si>
    <t>O3644</t>
  </si>
  <si>
    <t>O3213</t>
  </si>
  <si>
    <t>Thought him may</t>
  </si>
  <si>
    <t>O3805</t>
  </si>
  <si>
    <t>O2773</t>
  </si>
  <si>
    <t>Include form</t>
  </si>
  <si>
    <t>O2296</t>
  </si>
  <si>
    <t>Coach by</t>
  </si>
  <si>
    <t>O3990</t>
  </si>
  <si>
    <t>C613</t>
  </si>
  <si>
    <t>Phyllis Dunn</t>
  </si>
  <si>
    <t>Free when recently</t>
  </si>
  <si>
    <t>O2368</t>
  </si>
  <si>
    <t>Kelly Brooks</t>
  </si>
  <si>
    <t>B1042</t>
  </si>
  <si>
    <t>Star when</t>
  </si>
  <si>
    <t>O2842</t>
  </si>
  <si>
    <t>C433</t>
  </si>
  <si>
    <t>Jeffrey Thornton</t>
  </si>
  <si>
    <t>B1648</t>
  </si>
  <si>
    <t>Investment figure sing</t>
  </si>
  <si>
    <t>O3606</t>
  </si>
  <si>
    <t>C181</t>
  </si>
  <si>
    <t>David Cross</t>
  </si>
  <si>
    <t>O1078</t>
  </si>
  <si>
    <t>Center</t>
  </si>
  <si>
    <t>O2078</t>
  </si>
  <si>
    <t>robert anderson</t>
  </si>
  <si>
    <t>O1503</t>
  </si>
  <si>
    <t>Indeed trade main</t>
  </si>
  <si>
    <t>O2399</t>
  </si>
  <si>
    <t>O1906</t>
  </si>
  <si>
    <t>C537</t>
  </si>
  <si>
    <t>Mark Mitchell</t>
  </si>
  <si>
    <t>O2521</t>
  </si>
  <si>
    <t>B1181</t>
  </si>
  <si>
    <t>Green level</t>
  </si>
  <si>
    <t>O2419</t>
  </si>
  <si>
    <t>O2400</t>
  </si>
  <si>
    <t>O1163</t>
  </si>
  <si>
    <t>Mind morning</t>
  </si>
  <si>
    <t>O3577</t>
  </si>
  <si>
    <t>O1777</t>
  </si>
  <si>
    <t>Back wonder follow</t>
  </si>
  <si>
    <t>O3670</t>
  </si>
  <si>
    <t>O2738</t>
  </si>
  <si>
    <t>Jacqueline Smith</t>
  </si>
  <si>
    <t>Very population</t>
  </si>
  <si>
    <t>O1542</t>
  </si>
  <si>
    <t>Johnny Morgan</t>
  </si>
  <si>
    <t>O3454</t>
  </si>
  <si>
    <t>O3867</t>
  </si>
  <si>
    <t>Andrea Sims</t>
  </si>
  <si>
    <t>Stuff yet</t>
  </si>
  <si>
    <t>O3970</t>
  </si>
  <si>
    <t>Elaine Rivera</t>
  </si>
  <si>
    <t>O2955</t>
  </si>
  <si>
    <t>Fast forward appear</t>
  </si>
  <si>
    <t>O2166</t>
  </si>
  <si>
    <t>Erica Medina</t>
  </si>
  <si>
    <t>Single country huge</t>
  </si>
  <si>
    <t>O2923</t>
  </si>
  <si>
    <t>Amanda Smith</t>
  </si>
  <si>
    <t>B1645</t>
  </si>
  <si>
    <t>Need red</t>
  </si>
  <si>
    <t>O1826</t>
  </si>
  <si>
    <t>C159</t>
  </si>
  <si>
    <t>Carol Kim</t>
  </si>
  <si>
    <t>About nature social above</t>
  </si>
  <si>
    <t>O2770</t>
  </si>
  <si>
    <t>C337</t>
  </si>
  <si>
    <t>Matthew Jackson</t>
  </si>
  <si>
    <t>O2246</t>
  </si>
  <si>
    <t>C557</t>
  </si>
  <si>
    <t>Marvin Hughes</t>
  </si>
  <si>
    <t>O1759</t>
  </si>
  <si>
    <t>Jennifer Hill</t>
  </si>
  <si>
    <t>Justin Williams</t>
  </si>
  <si>
    <t>B1062</t>
  </si>
  <si>
    <t>O3266</t>
  </si>
  <si>
    <t>O3740</t>
  </si>
  <si>
    <t>O1405</t>
  </si>
  <si>
    <t>C763</t>
  </si>
  <si>
    <t>Heather Rogers</t>
  </si>
  <si>
    <t>O2832</t>
  </si>
  <si>
    <t>O1852</t>
  </si>
  <si>
    <t>O1788</t>
  </si>
  <si>
    <t>Wind minute never</t>
  </si>
  <si>
    <t>O2313</t>
  </si>
  <si>
    <t>O2494</t>
  </si>
  <si>
    <t>B1633</t>
  </si>
  <si>
    <t>Final usually former</t>
  </si>
  <si>
    <t>O3837</t>
  </si>
  <si>
    <t>O3958</t>
  </si>
  <si>
    <t>O2146</t>
  </si>
  <si>
    <t>O3687</t>
  </si>
  <si>
    <t>O3364</t>
  </si>
  <si>
    <t>B1270</t>
  </si>
  <si>
    <t>Position clear question</t>
  </si>
  <si>
    <t>O1419</t>
  </si>
  <si>
    <t>C820</t>
  </si>
  <si>
    <t>Jennifer Taylor</t>
  </si>
  <si>
    <t>Low machine</t>
  </si>
  <si>
    <t>O1602</t>
  </si>
  <si>
    <t>C474</t>
  </si>
  <si>
    <t>Darin Brown</t>
  </si>
  <si>
    <t>O2725</t>
  </si>
  <si>
    <t>Sport catch</t>
  </si>
  <si>
    <t>O3573</t>
  </si>
  <si>
    <t>C500</t>
  </si>
  <si>
    <t>Allen Wallace</t>
  </si>
  <si>
    <t>O2257</t>
  </si>
  <si>
    <t>Stephanie Ramirez</t>
  </si>
  <si>
    <t>Project develop decide</t>
  </si>
  <si>
    <t>O1697</t>
  </si>
  <si>
    <t>B1891</t>
  </si>
  <si>
    <t>Deal conference director</t>
  </si>
  <si>
    <t>O2691</t>
  </si>
  <si>
    <t>B1133</t>
  </si>
  <si>
    <t>Easy stock</t>
  </si>
  <si>
    <t>O2503</t>
  </si>
  <si>
    <t>Kristina Wyatt</t>
  </si>
  <si>
    <t>O1276</t>
  </si>
  <si>
    <t>O1131</t>
  </si>
  <si>
    <t>Edward Patterson</t>
  </si>
  <si>
    <t>Art position staff</t>
  </si>
  <si>
    <t>O3895</t>
  </si>
  <si>
    <t>C138</t>
  </si>
  <si>
    <t>John Hess</t>
  </si>
  <si>
    <t>O2460</t>
  </si>
  <si>
    <t>O2216</t>
  </si>
  <si>
    <t>O1991</t>
  </si>
  <si>
    <t>O2539</t>
  </si>
  <si>
    <t>O2558</t>
  </si>
  <si>
    <t>Majority reduce</t>
  </si>
  <si>
    <t>O1576</t>
  </si>
  <si>
    <t>Mary Gregory</t>
  </si>
  <si>
    <t>B1029</t>
  </si>
  <si>
    <t>Material economy</t>
  </si>
  <si>
    <t>O3610</t>
  </si>
  <si>
    <t>Kayla Hill</t>
  </si>
  <si>
    <t>O1848</t>
  </si>
  <si>
    <t>O2372</t>
  </si>
  <si>
    <t>C787</t>
  </si>
  <si>
    <t>Allen Newman</t>
  </si>
  <si>
    <t>O3321</t>
  </si>
  <si>
    <t>O2519</t>
  </si>
  <si>
    <t>B1519</t>
  </si>
  <si>
    <t>Compare two hand</t>
  </si>
  <si>
    <t>O3696</t>
  </si>
  <si>
    <t>O2453</t>
  </si>
  <si>
    <t>Kim Watkins</t>
  </si>
  <si>
    <t>O2034</t>
  </si>
  <si>
    <t>Nicole Ortega</t>
  </si>
  <si>
    <t>Five PM glass</t>
  </si>
  <si>
    <t>O2794</t>
  </si>
  <si>
    <t>B1170</t>
  </si>
  <si>
    <t>Admit smile</t>
  </si>
  <si>
    <t>O1165</t>
  </si>
  <si>
    <t>O1572</t>
  </si>
  <si>
    <t>Shelby Gonzales</t>
  </si>
  <si>
    <t>O2808</t>
  </si>
  <si>
    <t>O1896</t>
  </si>
  <si>
    <t>C805</t>
  </si>
  <si>
    <t>Diana Butler</t>
  </si>
  <si>
    <t>O1365</t>
  </si>
  <si>
    <t>Kevin Wilson</t>
  </si>
  <si>
    <t>O1971</t>
  </si>
  <si>
    <t>Michael Friedman</t>
  </si>
  <si>
    <t>Gun mother paper</t>
  </si>
  <si>
    <t>Remember key</t>
  </si>
  <si>
    <t>O3408</t>
  </si>
  <si>
    <t>C829</t>
  </si>
  <si>
    <t>Rachel Herring</t>
  </si>
  <si>
    <t>O1609</t>
  </si>
  <si>
    <t>C459</t>
  </si>
  <si>
    <t>Lisa Lee</t>
  </si>
  <si>
    <t>B1259</t>
  </si>
  <si>
    <t>Traditional four talk</t>
  </si>
  <si>
    <t>O2632</t>
  </si>
  <si>
    <t>O1377</t>
  </si>
  <si>
    <t>Zachary Harris</t>
  </si>
  <si>
    <t>Though land garden</t>
  </si>
  <si>
    <t>O1063</t>
  </si>
  <si>
    <t>B1873</t>
  </si>
  <si>
    <t>Read moment</t>
  </si>
  <si>
    <t>O3309</t>
  </si>
  <si>
    <t>C307</t>
  </si>
  <si>
    <t>Chelsea King</t>
  </si>
  <si>
    <t>O2417</t>
  </si>
  <si>
    <t>O3301</t>
  </si>
  <si>
    <t>Caitlin Pham</t>
  </si>
  <si>
    <t>O3615</t>
  </si>
  <si>
    <t>C561</t>
  </si>
  <si>
    <t>Samantha Ortega</t>
  </si>
  <si>
    <t>B1010</t>
  </si>
  <si>
    <t>Eat any</t>
  </si>
  <si>
    <t>O2328</t>
  </si>
  <si>
    <t>C812</t>
  </si>
  <si>
    <t>John Lowe DDS</t>
  </si>
  <si>
    <t>O2101</t>
  </si>
  <si>
    <t>Dylan Baker</t>
  </si>
  <si>
    <t>Herself</t>
  </si>
  <si>
    <t>O2119</t>
  </si>
  <si>
    <t>Decide</t>
  </si>
  <si>
    <t>O1706</t>
  </si>
  <si>
    <t>O1876</t>
  </si>
  <si>
    <t>O2638</t>
  </si>
  <si>
    <t>C489</t>
  </si>
  <si>
    <t>David Roy</t>
  </si>
  <si>
    <t>Visit key</t>
  </si>
  <si>
    <t>O2726</t>
  </si>
  <si>
    <t>O3084</t>
  </si>
  <si>
    <t>C888</t>
  </si>
  <si>
    <t>Debra King</t>
  </si>
  <si>
    <t>O2339</t>
  </si>
  <si>
    <t>O2415</t>
  </si>
  <si>
    <t>C265</t>
  </si>
  <si>
    <t>Ethan Macias</t>
  </si>
  <si>
    <t>O2926</t>
  </si>
  <si>
    <t>Sandra Jones</t>
  </si>
  <si>
    <t>B1364</t>
  </si>
  <si>
    <t>State create</t>
  </si>
  <si>
    <t>O3847</t>
  </si>
  <si>
    <t>O1349</t>
  </si>
  <si>
    <t>John Wilson</t>
  </si>
  <si>
    <t>O2201</t>
  </si>
  <si>
    <t>C285</t>
  </si>
  <si>
    <t>Jamie Larson</t>
  </si>
  <si>
    <t>O3375</t>
  </si>
  <si>
    <t>C341</t>
  </si>
  <si>
    <t>Melissa Galvan</t>
  </si>
  <si>
    <t>O1279</t>
  </si>
  <si>
    <t>O1476</t>
  </si>
  <si>
    <t>O2580</t>
  </si>
  <si>
    <t>Moment customer</t>
  </si>
  <si>
    <t>O1717</t>
  </si>
  <si>
    <t>C556</t>
  </si>
  <si>
    <t>Steven Olsen</t>
  </si>
  <si>
    <t>B1709</t>
  </si>
  <si>
    <t>Prevent likely technology same</t>
  </si>
  <si>
    <t>O1551</t>
  </si>
  <si>
    <t>O1001</t>
  </si>
  <si>
    <t>Gregory Mathis</t>
  </si>
  <si>
    <t>O3757</t>
  </si>
  <si>
    <t>Region society</t>
  </si>
  <si>
    <t>O2366</t>
  </si>
  <si>
    <t>C244</t>
  </si>
  <si>
    <t>William Obrien</t>
  </si>
  <si>
    <t>Recently take</t>
  </si>
  <si>
    <t>O1013</t>
  </si>
  <si>
    <t>Child pick artist clear</t>
  </si>
  <si>
    <t>O1605</t>
  </si>
  <si>
    <t>Larry Lloyd</t>
  </si>
  <si>
    <t>O3942</t>
  </si>
  <si>
    <t>B1477</t>
  </si>
  <si>
    <t>Own today</t>
  </si>
  <si>
    <t>O2278</t>
  </si>
  <si>
    <t>Gabrielle Hernandez</t>
  </si>
  <si>
    <t>B1947</t>
  </si>
  <si>
    <t>Hour indeed</t>
  </si>
  <si>
    <t>O1855</t>
  </si>
  <si>
    <t>Daniel Wood</t>
  </si>
  <si>
    <t>Claim clear</t>
  </si>
  <si>
    <t>O1148</t>
  </si>
  <si>
    <t>Joshua Alvarado</t>
  </si>
  <si>
    <t>B1626</t>
  </si>
  <si>
    <t>Mrs collection</t>
  </si>
  <si>
    <t>O3000</t>
  </si>
  <si>
    <t>O3384</t>
  </si>
  <si>
    <t>B1159</t>
  </si>
  <si>
    <t>Nation somebody far</t>
  </si>
  <si>
    <t>O2234</t>
  </si>
  <si>
    <t>O1590</t>
  </si>
  <si>
    <t>O2013</t>
  </si>
  <si>
    <t>Mary Wu</t>
  </si>
  <si>
    <t>O2464</t>
  </si>
  <si>
    <t>O1378</t>
  </si>
  <si>
    <t>Gary Little</t>
  </si>
  <si>
    <t>O3841</t>
  </si>
  <si>
    <t>O1869</t>
  </si>
  <si>
    <t>O2357</t>
  </si>
  <si>
    <t>O3284</t>
  </si>
  <si>
    <t>O2655</t>
  </si>
  <si>
    <t>Ability rise</t>
  </si>
  <si>
    <t>O1429</t>
  </si>
  <si>
    <t>C840</t>
  </si>
  <si>
    <t>Justin Gilmore</t>
  </si>
  <si>
    <t>B1529</t>
  </si>
  <si>
    <t>Care soon</t>
  </si>
  <si>
    <t>O1336</t>
  </si>
  <si>
    <t>B1980</t>
  </si>
  <si>
    <t>Under treatment</t>
  </si>
  <si>
    <t>O2153</t>
  </si>
  <si>
    <t>B1309</t>
  </si>
  <si>
    <t>Force may</t>
  </si>
  <si>
    <t>O3080</t>
  </si>
  <si>
    <t>O3744</t>
  </si>
  <si>
    <t>O1874</t>
  </si>
  <si>
    <t>C832</t>
  </si>
  <si>
    <t>Jacob Adams</t>
  </si>
  <si>
    <t>Line perhaps enjoy</t>
  </si>
  <si>
    <t>O1960</t>
  </si>
  <si>
    <t>O1594</t>
  </si>
  <si>
    <t>C824</t>
  </si>
  <si>
    <t>Tina Fowler</t>
  </si>
  <si>
    <t>Allow personal</t>
  </si>
  <si>
    <t>O2700</t>
  </si>
  <si>
    <t>Beyond but</t>
  </si>
  <si>
    <t>O3503</t>
  </si>
  <si>
    <t>O2375</t>
  </si>
  <si>
    <t>O1846</t>
  </si>
  <si>
    <t>O2108</t>
  </si>
  <si>
    <t>C702</t>
  </si>
  <si>
    <t>Emily Johnson</t>
  </si>
  <si>
    <t>Look fall trip</t>
  </si>
  <si>
    <t>O1827</t>
  </si>
  <si>
    <t>B1352</t>
  </si>
  <si>
    <t>Now small whole upon</t>
  </si>
  <si>
    <t>O1794</t>
  </si>
  <si>
    <t>Act feeling</t>
  </si>
  <si>
    <t>O2021</t>
  </si>
  <si>
    <t>Melissa Morales</t>
  </si>
  <si>
    <t>Message pay race</t>
  </si>
  <si>
    <t>O1055</t>
  </si>
  <si>
    <t>O3799</t>
  </si>
  <si>
    <t>O1550</t>
  </si>
  <si>
    <t>O2371</t>
  </si>
  <si>
    <t>C848</t>
  </si>
  <si>
    <t>Monica Martin</t>
  </si>
  <si>
    <t>O2630</t>
  </si>
  <si>
    <t>Bobby Mckee</t>
  </si>
  <si>
    <t>O2532</t>
  </si>
  <si>
    <t>B1807</t>
  </si>
  <si>
    <t>Knowledge beyond lot</t>
  </si>
  <si>
    <t>O2775</t>
  </si>
  <si>
    <t>Mary Davis</t>
  </si>
  <si>
    <t>O2627</t>
  </si>
  <si>
    <t>B1227</t>
  </si>
  <si>
    <t>Half bad the</t>
  </si>
  <si>
    <t>O3581</t>
  </si>
  <si>
    <t>O1113</t>
  </si>
  <si>
    <t>Raymond Garcia</t>
  </si>
  <si>
    <t>O3567</t>
  </si>
  <si>
    <t>Car they</t>
  </si>
  <si>
    <t>O2254</t>
  </si>
  <si>
    <t>Rachel Porter</t>
  </si>
  <si>
    <t>O3539</t>
  </si>
  <si>
    <t>Randy Hall</t>
  </si>
  <si>
    <t>O2924</t>
  </si>
  <si>
    <t>O3699</t>
  </si>
  <si>
    <t>B1836</t>
  </si>
  <si>
    <t>Red themselves</t>
  </si>
  <si>
    <t>O1219</t>
  </si>
  <si>
    <t>Early garden position</t>
  </si>
  <si>
    <t>O1269</t>
  </si>
  <si>
    <t>Marilyn Parker</t>
  </si>
  <si>
    <t>O1042</t>
  </si>
  <si>
    <t>Anthony Best</t>
  </si>
  <si>
    <t>B1423</t>
  </si>
  <si>
    <t>Bring stuff adult</t>
  </si>
  <si>
    <t>O3767</t>
  </si>
  <si>
    <t>O2111</t>
  </si>
  <si>
    <t>Tanya Parks</t>
  </si>
  <si>
    <t>O2212</t>
  </si>
  <si>
    <t>O1893</t>
  </si>
  <si>
    <t>B1672</t>
  </si>
  <si>
    <t>Center color</t>
  </si>
  <si>
    <t>O2274</t>
  </si>
  <si>
    <t>O2965</t>
  </si>
  <si>
    <t>C129</t>
  </si>
  <si>
    <t>Robert Alvarez</t>
  </si>
  <si>
    <t>O3944</t>
  </si>
  <si>
    <t>O3463</t>
  </si>
  <si>
    <t>B1107</t>
  </si>
  <si>
    <t>Water require he</t>
  </si>
  <si>
    <t>O3912</t>
  </si>
  <si>
    <t>C104</t>
  </si>
  <si>
    <t>Dalton Mendoza</t>
  </si>
  <si>
    <t>O2377</t>
  </si>
  <si>
    <t>Help cause</t>
  </si>
  <si>
    <t>O3099</t>
  </si>
  <si>
    <t>O2467</t>
  </si>
  <si>
    <t>Debra Snyder</t>
  </si>
  <si>
    <t>O1295</t>
  </si>
  <si>
    <t>C216</t>
  </si>
  <si>
    <t>Casey Hines</t>
  </si>
  <si>
    <t>Down</t>
  </si>
  <si>
    <t>O1626</t>
  </si>
  <si>
    <t>John Gray</t>
  </si>
  <si>
    <t>O2996</t>
  </si>
  <si>
    <t>Likely red</t>
  </si>
  <si>
    <t>O3363</t>
  </si>
  <si>
    <t>O3698</t>
  </si>
  <si>
    <t>O1260</t>
  </si>
  <si>
    <t>C578</t>
  </si>
  <si>
    <t>Julie Anderson</t>
  </si>
  <si>
    <t>Them change</t>
  </si>
  <si>
    <t>O3351</t>
  </si>
  <si>
    <t>O2710</t>
  </si>
  <si>
    <t>Sarah Harris</t>
  </si>
  <si>
    <t>O2829</t>
  </si>
  <si>
    <t>C467</t>
  </si>
  <si>
    <t>Jamie Hanson</t>
  </si>
  <si>
    <t>O2513</t>
  </si>
  <si>
    <t>B1484</t>
  </si>
  <si>
    <t>Computer word</t>
  </si>
  <si>
    <t>O1302</t>
  </si>
  <si>
    <t>Melissa Ford</t>
  </si>
  <si>
    <t>B1546</t>
  </si>
  <si>
    <t>Lay agent account</t>
  </si>
  <si>
    <t>O1637</t>
  </si>
  <si>
    <t>O2692</t>
  </si>
  <si>
    <t>Hot meet list</t>
  </si>
  <si>
    <t>O2081</t>
  </si>
  <si>
    <t>Leave while</t>
  </si>
  <si>
    <t>O3536</t>
  </si>
  <si>
    <t>O3312</t>
  </si>
  <si>
    <t>B1883</t>
  </si>
  <si>
    <t>Part until</t>
  </si>
  <si>
    <t>O2906</t>
  </si>
  <si>
    <t>O2351</t>
  </si>
  <si>
    <t>O1399</t>
  </si>
  <si>
    <t>Start test standard</t>
  </si>
  <si>
    <t>O2553</t>
  </si>
  <si>
    <t>Gregory Allen</t>
  </si>
  <si>
    <t>O1311</t>
  </si>
  <si>
    <t>Joshua Bush</t>
  </si>
  <si>
    <t>Security human ground</t>
  </si>
  <si>
    <t>O3665</t>
  </si>
  <si>
    <t>Heather Baxter</t>
  </si>
  <si>
    <t>O1152</t>
  </si>
  <si>
    <t>O2784</t>
  </si>
  <si>
    <t>O1463</t>
  </si>
  <si>
    <t>B1748</t>
  </si>
  <si>
    <t>Trip newspaper</t>
  </si>
  <si>
    <t>O3210</t>
  </si>
  <si>
    <t>O3800</t>
  </si>
  <si>
    <t>B1463</t>
  </si>
  <si>
    <t>Half energy smile</t>
  </si>
  <si>
    <t>O1489</t>
  </si>
  <si>
    <t>Both agency shoulder</t>
  </si>
  <si>
    <t>O2869</t>
  </si>
  <si>
    <t>O3822</t>
  </si>
  <si>
    <t>O3392</t>
  </si>
  <si>
    <t>O1644</t>
  </si>
  <si>
    <t>C190</t>
  </si>
  <si>
    <t>Claire Kent</t>
  </si>
  <si>
    <t>O1447</t>
  </si>
  <si>
    <t>Participant development great much</t>
  </si>
  <si>
    <t>O1299</t>
  </si>
  <si>
    <t>B1813</t>
  </si>
  <si>
    <t>None push</t>
  </si>
  <si>
    <t>O2847</t>
  </si>
  <si>
    <t>B1112</t>
  </si>
  <si>
    <t>Choose ground staff</t>
  </si>
  <si>
    <t>O1592</t>
  </si>
  <si>
    <t>B1998</t>
  </si>
  <si>
    <t>More least low</t>
  </si>
  <si>
    <t>O3467</t>
  </si>
  <si>
    <t>O2022</t>
  </si>
  <si>
    <t>B1303</t>
  </si>
  <si>
    <t>Top Republican</t>
  </si>
  <si>
    <t>O2091</t>
  </si>
  <si>
    <t>Karina Wilkins</t>
  </si>
  <si>
    <t>O3760</t>
  </si>
  <si>
    <t>O2196</t>
  </si>
  <si>
    <t>O1123</t>
  </si>
  <si>
    <t>Brian Cook</t>
  </si>
  <si>
    <t>O1366</t>
  </si>
  <si>
    <t>Leader computer one</t>
  </si>
  <si>
    <t>O2514</t>
  </si>
  <si>
    <t>O2569</t>
  </si>
  <si>
    <t>O3523</t>
  </si>
  <si>
    <t>Adam Sparks</t>
  </si>
  <si>
    <t>O3487</t>
  </si>
  <si>
    <t>Cost edge</t>
  </si>
  <si>
    <t>O3678</t>
  </si>
  <si>
    <t>O3281</t>
  </si>
  <si>
    <t>C585</t>
  </si>
  <si>
    <t>Stephen Willis</t>
  </si>
  <si>
    <t>Country kid environment</t>
  </si>
  <si>
    <t>O1693</t>
  </si>
  <si>
    <t>Kenneth Johnson</t>
  </si>
  <si>
    <t>Assume</t>
  </si>
  <si>
    <t>O1718</t>
  </si>
  <si>
    <t>C827</t>
  </si>
  <si>
    <t>Lee Stephens</t>
  </si>
  <si>
    <t>B1909</t>
  </si>
  <si>
    <t>Eat certainly way</t>
  </si>
  <si>
    <t>O2190</t>
  </si>
  <si>
    <t>Nicole Cruz</t>
  </si>
  <si>
    <t>B1946</t>
  </si>
  <si>
    <t>Poor western market</t>
  </si>
  <si>
    <t>O1734</t>
  </si>
  <si>
    <t>O1472</t>
  </si>
  <si>
    <t>Erica Poole</t>
  </si>
  <si>
    <t>Fire stock</t>
  </si>
  <si>
    <t>O3893</t>
  </si>
  <si>
    <t>Reason</t>
  </si>
  <si>
    <t>O2889</t>
  </si>
  <si>
    <t>C188</t>
  </si>
  <si>
    <t>John Jones</t>
  </si>
  <si>
    <t>O3276</t>
  </si>
  <si>
    <t>Luis Pearson</t>
  </si>
  <si>
    <t>O1750</t>
  </si>
  <si>
    <t>C770</t>
  </si>
  <si>
    <t>Donna Higgins</t>
  </si>
  <si>
    <t>O2090</t>
  </si>
  <si>
    <t>C721</t>
  </si>
  <si>
    <t>Ashley Ellis</t>
  </si>
  <si>
    <t>B1289</t>
  </si>
  <si>
    <t>Tonight</t>
  </si>
  <si>
    <t>O3306</t>
  </si>
  <si>
    <t>O2252</t>
  </si>
  <si>
    <t>O2032</t>
  </si>
  <si>
    <t>O1428</t>
  </si>
  <si>
    <t>James Henry</t>
  </si>
  <si>
    <t>B1393</t>
  </si>
  <si>
    <t>Nor speak</t>
  </si>
  <si>
    <t>O2576</t>
  </si>
  <si>
    <t>O3998</t>
  </si>
  <si>
    <t>O1116</t>
  </si>
  <si>
    <t>B1706</t>
  </si>
  <si>
    <t>Receive hotel fly</t>
  </si>
  <si>
    <t>O1250</t>
  </si>
  <si>
    <t>Michelle Dougherty</t>
  </si>
  <si>
    <t>O3023</t>
  </si>
  <si>
    <t>O2803</t>
  </si>
  <si>
    <t>Society relate choose</t>
  </si>
  <si>
    <t>O2701</t>
  </si>
  <si>
    <t>B1418</t>
  </si>
  <si>
    <t>Themselves lay</t>
  </si>
  <si>
    <t>O3002</t>
  </si>
  <si>
    <t>Three blue property</t>
  </si>
  <si>
    <t>O3713</t>
  </si>
  <si>
    <t>O1224</t>
  </si>
  <si>
    <t>Jennifer Patton</t>
  </si>
  <si>
    <t>Simply camera</t>
  </si>
  <si>
    <t>O2666</t>
  </si>
  <si>
    <t>B1653</t>
  </si>
  <si>
    <t>Audience million strategy</t>
  </si>
  <si>
    <t>O3260</t>
  </si>
  <si>
    <t>What ability wonder</t>
  </si>
  <si>
    <t>O2907</t>
  </si>
  <si>
    <t>O3124</t>
  </si>
  <si>
    <t>O3680</t>
  </si>
  <si>
    <t>C323</t>
  </si>
  <si>
    <t>Stephanie Stone MD</t>
  </si>
  <si>
    <t>O3502</t>
  </si>
  <si>
    <t>B1618</t>
  </si>
  <si>
    <t>Benefit tax</t>
  </si>
  <si>
    <t>O1036</t>
  </si>
  <si>
    <t>O1868</t>
  </si>
  <si>
    <t>Jonathan Obrien</t>
  </si>
  <si>
    <t>O2314</t>
  </si>
  <si>
    <t>O3110</t>
  </si>
  <si>
    <t>Employee wonder scene</t>
  </si>
  <si>
    <t>O1535</t>
  </si>
  <si>
    <t>C338</t>
  </si>
  <si>
    <t>Sara Ramirez</t>
  </si>
  <si>
    <t>B1871</t>
  </si>
  <si>
    <t>Cold push country</t>
  </si>
  <si>
    <t>O3558</t>
  </si>
  <si>
    <t>C302</t>
  </si>
  <si>
    <t>Alyssa Chavez</t>
  </si>
  <si>
    <t>O2113</t>
  </si>
  <si>
    <t>C119</t>
  </si>
  <si>
    <t>Megan Riley</t>
  </si>
  <si>
    <t>O2789</t>
  </si>
  <si>
    <t>O2029</t>
  </si>
  <si>
    <t>C409</t>
  </si>
  <si>
    <t>Joseph Christian</t>
  </si>
  <si>
    <t>Standard something</t>
  </si>
  <si>
    <t>O1024</t>
  </si>
  <si>
    <t>Philip Watson III</t>
  </si>
  <si>
    <t>O1265</t>
  </si>
  <si>
    <t>C872</t>
  </si>
  <si>
    <t>Jeffrey Harris DDS</t>
  </si>
  <si>
    <t>O3368</t>
  </si>
  <si>
    <t>Kimberly Liu</t>
  </si>
  <si>
    <t>O3518</t>
  </si>
  <si>
    <t>O3553</t>
  </si>
  <si>
    <t>C271</t>
  </si>
  <si>
    <t>Chelsea Newman</t>
  </si>
  <si>
    <t>O1595</t>
  </si>
  <si>
    <t>Matthew Rogers</t>
  </si>
  <si>
    <t>Sometimes seek product</t>
  </si>
  <si>
    <t>O1452</t>
  </si>
  <si>
    <t>Kathryn Morrison</t>
  </si>
  <si>
    <t>O2496</t>
  </si>
  <si>
    <t>Result lead</t>
  </si>
  <si>
    <t>O1053</t>
  </si>
  <si>
    <t>O2420</t>
  </si>
  <si>
    <t>C667</t>
  </si>
  <si>
    <t>John Lopez</t>
  </si>
  <si>
    <t>O3178</t>
  </si>
  <si>
    <t>O1313</t>
  </si>
  <si>
    <t>C511</t>
  </si>
  <si>
    <t>Dawn Wright</t>
  </si>
  <si>
    <t>O1006</t>
  </si>
  <si>
    <t>C658</t>
  </si>
  <si>
    <t>O1062</t>
  </si>
  <si>
    <t>C797</t>
  </si>
  <si>
    <t>Michael Taylor</t>
  </si>
  <si>
    <t>O3668</t>
  </si>
  <si>
    <t>O1642</t>
  </si>
  <si>
    <t>C451</t>
  </si>
  <si>
    <t>William Martin</t>
  </si>
  <si>
    <t>Almost suggest behind</t>
  </si>
  <si>
    <t>O3636</t>
  </si>
  <si>
    <t>Less national</t>
  </si>
  <si>
    <t>O2289</t>
  </si>
  <si>
    <t>O2287</t>
  </si>
  <si>
    <t>Denise Young</t>
  </si>
  <si>
    <t>O1944</t>
  </si>
  <si>
    <t>Animal firm stand</t>
  </si>
  <si>
    <t>O3520</t>
  </si>
  <si>
    <t>C744</t>
  </si>
  <si>
    <t>Patrick Johnson</t>
  </si>
  <si>
    <t>O2270</t>
  </si>
  <si>
    <t>O1240</t>
  </si>
  <si>
    <t>O1772</t>
  </si>
  <si>
    <t>Season if story run</t>
  </si>
  <si>
    <t>O2817</t>
  </si>
  <si>
    <t>O2370</t>
  </si>
  <si>
    <t>B1345</t>
  </si>
  <si>
    <t>My establish indeed let</t>
  </si>
  <si>
    <t>O3232</t>
  </si>
  <si>
    <t>O2316</t>
  </si>
  <si>
    <t>Card</t>
  </si>
  <si>
    <t>O3065</t>
  </si>
  <si>
    <t>Painting vote</t>
  </si>
  <si>
    <t>O3474</t>
  </si>
  <si>
    <t>O3475</t>
  </si>
  <si>
    <t>O2224</t>
  </si>
  <si>
    <t>Beth Osborne</t>
  </si>
  <si>
    <t>B1722</t>
  </si>
  <si>
    <t>Exactly while rich</t>
  </si>
  <si>
    <t>O2487</t>
  </si>
  <si>
    <t>O3706</t>
  </si>
  <si>
    <t>C156</t>
  </si>
  <si>
    <t>Michael Ortega</t>
  </si>
  <si>
    <t>Similar gun</t>
  </si>
  <si>
    <t>O2479</t>
  </si>
  <si>
    <t>O2657</t>
  </si>
  <si>
    <t>O2964</t>
  </si>
  <si>
    <t>O1172</t>
  </si>
  <si>
    <t>O2387</t>
  </si>
  <si>
    <t>See exactly</t>
  </si>
  <si>
    <t>O2076</t>
  </si>
  <si>
    <t>C932</t>
  </si>
  <si>
    <t>Eric Johnson</t>
  </si>
  <si>
    <t>Though begin trouble</t>
  </si>
  <si>
    <t>O3886</t>
  </si>
  <si>
    <t>O3496</t>
  </si>
  <si>
    <t>O3669</t>
  </si>
  <si>
    <t>O2086</t>
  </si>
  <si>
    <t>Janet Mccullough</t>
  </si>
  <si>
    <t>B1283</t>
  </si>
  <si>
    <t>During final into</t>
  </si>
  <si>
    <t>O2871</t>
  </si>
  <si>
    <t>O3781</t>
  </si>
  <si>
    <t>O2073</t>
  </si>
  <si>
    <t>B1825</t>
  </si>
  <si>
    <t>System news enough</t>
  </si>
  <si>
    <t>O2617</t>
  </si>
  <si>
    <t>Justin Smith</t>
  </si>
  <si>
    <t>O1744</t>
  </si>
  <si>
    <t>O2820</t>
  </si>
  <si>
    <t>B1141</t>
  </si>
  <si>
    <t>Simple care</t>
  </si>
  <si>
    <t>O1507</t>
  </si>
  <si>
    <t>O1531</t>
  </si>
  <si>
    <t>Angela Scott</t>
  </si>
  <si>
    <t>O2951</t>
  </si>
  <si>
    <t>O2910</t>
  </si>
  <si>
    <t>B1809</t>
  </si>
  <si>
    <t>Action mother game</t>
  </si>
  <si>
    <t>O1897</t>
  </si>
  <si>
    <t>Dr. Philip Martin MD</t>
  </si>
  <si>
    <t>O3703</t>
  </si>
  <si>
    <t>O1941</t>
  </si>
  <si>
    <t>O1043</t>
  </si>
  <si>
    <t>O2528</t>
  </si>
  <si>
    <t>O1212</t>
  </si>
  <si>
    <t>Susan Curtis</t>
  </si>
  <si>
    <t>Us part data</t>
  </si>
  <si>
    <t>O3227</t>
  </si>
  <si>
    <t>B1577</t>
  </si>
  <si>
    <t>White six hard</t>
  </si>
  <si>
    <t>O3817</t>
  </si>
  <si>
    <t>Mary Vazquez</t>
  </si>
  <si>
    <t>O2429</t>
  </si>
  <si>
    <t>O1297</t>
  </si>
  <si>
    <t>C666</t>
  </si>
  <si>
    <t>Lisa Vega</t>
  </si>
  <si>
    <t>O2816</t>
  </si>
  <si>
    <t>O2651</t>
  </si>
  <si>
    <t>O1996</t>
  </si>
  <si>
    <t>Perform degree</t>
  </si>
  <si>
    <t>O3846</t>
  </si>
  <si>
    <t>O2087</t>
  </si>
  <si>
    <t>Impact family</t>
  </si>
  <si>
    <t>O3345</t>
  </si>
  <si>
    <t>O1847</t>
  </si>
  <si>
    <t>Christina White</t>
  </si>
  <si>
    <t>O2421</t>
  </si>
  <si>
    <t>O1084</t>
  </si>
  <si>
    <t>Julie Sullivan</t>
  </si>
  <si>
    <t>Already natural fine share</t>
  </si>
  <si>
    <t>O1501</t>
  </si>
  <si>
    <t>B1447</t>
  </si>
  <si>
    <t>Nearly western into</t>
  </si>
  <si>
    <t>O1922</t>
  </si>
  <si>
    <t>O2960</t>
  </si>
  <si>
    <t>O2436</t>
  </si>
  <si>
    <t>O1454</t>
  </si>
  <si>
    <t>C373</t>
  </si>
  <si>
    <t>Mary Smith</t>
  </si>
  <si>
    <t>Treatment them</t>
  </si>
  <si>
    <t>O1492</t>
  </si>
  <si>
    <t>O3712</t>
  </si>
  <si>
    <t>O2943</t>
  </si>
  <si>
    <t>O1171</t>
  </si>
  <si>
    <t>O3224</t>
  </si>
  <si>
    <t>B1493</t>
  </si>
  <si>
    <t>Sure money white</t>
  </si>
  <si>
    <t>O1959</t>
  </si>
  <si>
    <t>Democratic</t>
  </si>
  <si>
    <t>O1630</t>
  </si>
  <si>
    <t>C223</t>
  </si>
  <si>
    <t>Christopher Thomas</t>
  </si>
  <si>
    <t>People scientist</t>
  </si>
  <si>
    <t>O3201</t>
  </si>
  <si>
    <t>Member movement market</t>
  </si>
  <si>
    <t>O3121</t>
  </si>
  <si>
    <t>O2347</t>
  </si>
  <si>
    <t>B1260</t>
  </si>
  <si>
    <t>Even structure</t>
  </si>
  <si>
    <t>O3366</t>
  </si>
  <si>
    <t>Large history same</t>
  </si>
  <si>
    <t>O2247</t>
  </si>
  <si>
    <t>O1898</t>
  </si>
  <si>
    <t>Sure particularly</t>
  </si>
  <si>
    <t>O2163</t>
  </si>
  <si>
    <t>Eduardo Kennedy</t>
  </si>
  <si>
    <t>Establish</t>
  </si>
  <si>
    <t>O3417</t>
  </si>
  <si>
    <t>O1249</t>
  </si>
  <si>
    <t>Steven Lewis</t>
  </si>
  <si>
    <t>O3251</t>
  </si>
  <si>
    <t>C495</t>
  </si>
  <si>
    <t>Seth Stewart</t>
  </si>
  <si>
    <t>Benefit modern</t>
  </si>
  <si>
    <t>O3291</t>
  </si>
  <si>
    <t>C928</t>
  </si>
  <si>
    <t>Joyce Powell</t>
  </si>
  <si>
    <t>O2470</t>
  </si>
  <si>
    <t>O2141</t>
  </si>
  <si>
    <t>O1754</t>
  </si>
  <si>
    <t>B1900</t>
  </si>
  <si>
    <t>Country country</t>
  </si>
  <si>
    <t>O1285</t>
  </si>
  <si>
    <t>Jamie Peters</t>
  </si>
  <si>
    <t>Just speech whom</t>
  </si>
  <si>
    <t>O1337</t>
  </si>
  <si>
    <t>Vicki Ball</t>
  </si>
  <si>
    <t>B1233</t>
  </si>
  <si>
    <t>Work opportunity</t>
  </si>
  <si>
    <t>O2750</t>
  </si>
  <si>
    <t>O3755</t>
  </si>
  <si>
    <t>O1316</t>
  </si>
  <si>
    <t>Threat present really</t>
  </si>
  <si>
    <t>O2727</t>
  </si>
  <si>
    <t>B1201</t>
  </si>
  <si>
    <t>Time team want wish</t>
  </si>
  <si>
    <t>O2946</t>
  </si>
  <si>
    <t>O3804</t>
  </si>
  <si>
    <t>C394</t>
  </si>
  <si>
    <t>Lauren Holland</t>
  </si>
  <si>
    <t>O3532</t>
  </si>
  <si>
    <t>Tony Carson</t>
  </si>
  <si>
    <t>O3659</t>
  </si>
  <si>
    <t>C142</t>
  </si>
  <si>
    <t>Erin Garcia</t>
  </si>
  <si>
    <t>O3450</t>
  </si>
  <si>
    <t>O2085</t>
  </si>
  <si>
    <t>Sense economic against himself</t>
  </si>
  <si>
    <t>O3785</t>
  </si>
  <si>
    <t>O2853</t>
  </si>
  <si>
    <t>O3589</t>
  </si>
  <si>
    <t>O1317</t>
  </si>
  <si>
    <t>B1776</t>
  </si>
  <si>
    <t>Talk finish</t>
  </si>
  <si>
    <t>O3710</t>
  </si>
  <si>
    <t>C941</t>
  </si>
  <si>
    <t>Edward Lewis</t>
  </si>
  <si>
    <t>O2992</t>
  </si>
  <si>
    <t>Deep for rule</t>
  </si>
  <si>
    <t>O3880</t>
  </si>
  <si>
    <t>O2671</t>
  </si>
  <si>
    <t>O1743</t>
  </si>
  <si>
    <t>C929</t>
  </si>
  <si>
    <t>Daniel Young</t>
  </si>
  <si>
    <t>O2275</t>
  </si>
  <si>
    <t>O3054</t>
  </si>
  <si>
    <t>C202</t>
  </si>
  <si>
    <t>Kelsey Hammond</t>
  </si>
  <si>
    <t>O1705</t>
  </si>
  <si>
    <t>Joshua Aguilar</t>
  </si>
  <si>
    <t>Crime hospital others</t>
  </si>
  <si>
    <t>O2383</t>
  </si>
  <si>
    <t>O1756</t>
  </si>
  <si>
    <t>O2147</t>
  </si>
  <si>
    <t>Kyle Duran</t>
  </si>
  <si>
    <t>O2839</t>
  </si>
  <si>
    <t>B1194</t>
  </si>
  <si>
    <t>Positive about</t>
  </si>
  <si>
    <t>O1412</t>
  </si>
  <si>
    <t>O3189</t>
  </si>
  <si>
    <t>B1537</t>
  </si>
  <si>
    <t>Production significant wrong</t>
  </si>
  <si>
    <t>O1466</t>
  </si>
  <si>
    <t>Kyle Moore</t>
  </si>
  <si>
    <t>Production eight citizen</t>
  </si>
  <si>
    <t>O3646</t>
  </si>
  <si>
    <t>O1090</t>
  </si>
  <si>
    <t>Kenneth Savage</t>
  </si>
  <si>
    <t>Year</t>
  </si>
  <si>
    <t>O2152</t>
  </si>
  <si>
    <t>Jonathan Ferguson</t>
  </si>
  <si>
    <t>Hear its</t>
  </si>
  <si>
    <t>O2342</t>
  </si>
  <si>
    <t>O3685</t>
  </si>
  <si>
    <t>O2880</t>
  </si>
  <si>
    <t>O1731</t>
  </si>
  <si>
    <t>Justin Juarez</t>
  </si>
  <si>
    <t>O3789</t>
  </si>
  <si>
    <t>Jack Johnson</t>
  </si>
  <si>
    <t>B1061</t>
  </si>
  <si>
    <t>Goal eat discussion</t>
  </si>
  <si>
    <t>O2637</t>
  </si>
  <si>
    <t>O1340</t>
  </si>
  <si>
    <t>O3492</t>
  </si>
  <si>
    <t>Language</t>
  </si>
  <si>
    <t>O1150</t>
  </si>
  <si>
    <t>O2473</t>
  </si>
  <si>
    <t>C931</t>
  </si>
  <si>
    <t>Ronald Harris</t>
  </si>
  <si>
    <t>O1080</t>
  </si>
  <si>
    <t>C731</t>
  </si>
  <si>
    <t>Jason Robinson</t>
  </si>
  <si>
    <t>O2286</t>
  </si>
  <si>
    <t>O3356</t>
  </si>
  <si>
    <t>C355</t>
  </si>
  <si>
    <t>Blake Bates</t>
  </si>
  <si>
    <t>Perhaps seek</t>
  </si>
  <si>
    <t>O1926</t>
  </si>
  <si>
    <t>C486</t>
  </si>
  <si>
    <t>Virginia White</t>
  </si>
  <si>
    <t>O1222</t>
  </si>
  <si>
    <t>Belinda Hardy</t>
  </si>
  <si>
    <t>O1325</t>
  </si>
  <si>
    <t>O1382</t>
  </si>
  <si>
    <t>B1860</t>
  </si>
  <si>
    <t>Window hundred</t>
  </si>
  <si>
    <t>O1884</t>
  </si>
  <si>
    <t>Calvin Diaz</t>
  </si>
  <si>
    <t>O2341</t>
  </si>
  <si>
    <t>O1014</t>
  </si>
  <si>
    <t>O1253</t>
  </si>
  <si>
    <t>O2546</t>
  </si>
  <si>
    <t>O2009</t>
  </si>
  <si>
    <t>Miguel Watson</t>
  </si>
  <si>
    <t>May able bar</t>
  </si>
  <si>
    <t>O2177</t>
  </si>
  <si>
    <t>Timothy Sanchez</t>
  </si>
  <si>
    <t>Stay view truth</t>
  </si>
  <si>
    <t>O2793</t>
  </si>
  <si>
    <t>O1204</t>
  </si>
  <si>
    <t>O1342</t>
  </si>
  <si>
    <t>O1280</t>
  </si>
  <si>
    <t>O3950</t>
  </si>
  <si>
    <t>O1074</t>
  </si>
  <si>
    <t>O2656</t>
  </si>
  <si>
    <t>O2836</t>
  </si>
  <si>
    <t>O2092</t>
  </si>
  <si>
    <t>Michael Edwards</t>
  </si>
  <si>
    <t>B1059</t>
  </si>
  <si>
    <t>Often tend</t>
  </si>
  <si>
    <t>O2455</t>
  </si>
  <si>
    <t>Tv affect</t>
  </si>
  <si>
    <t>O2271</t>
  </si>
  <si>
    <t>B1228</t>
  </si>
  <si>
    <t>Around</t>
  </si>
  <si>
    <t>O3006</t>
  </si>
  <si>
    <t>Timothy Burns</t>
  </si>
  <si>
    <t>O1669</t>
  </si>
  <si>
    <t>Natalie Glover</t>
  </si>
  <si>
    <t>O3714</t>
  </si>
  <si>
    <t>O2543</t>
  </si>
  <si>
    <t>B1285</t>
  </si>
  <si>
    <t>Ten whose</t>
  </si>
  <si>
    <t>O1633</t>
  </si>
  <si>
    <t>Stacie Holmes</t>
  </si>
  <si>
    <t>Clearly</t>
  </si>
  <si>
    <t>O2668</t>
  </si>
  <si>
    <t>Already both</t>
  </si>
  <si>
    <t>O2374</t>
  </si>
  <si>
    <t>O1987</t>
  </si>
  <si>
    <t>B1155</t>
  </si>
  <si>
    <t>Source action recent</t>
  </si>
  <si>
    <t>O2714</t>
  </si>
  <si>
    <t>It wish</t>
  </si>
  <si>
    <t>O3007</t>
  </si>
  <si>
    <t>O2512</t>
  </si>
  <si>
    <t>Anthony Ali</t>
  </si>
  <si>
    <t>Later brother</t>
  </si>
  <si>
    <t>O1668</t>
  </si>
  <si>
    <t>C295</t>
  </si>
  <si>
    <t>Alex Bernard</t>
  </si>
  <si>
    <t>B1531</t>
  </si>
  <si>
    <t>Economic ok</t>
  </si>
  <si>
    <t>O1243</t>
  </si>
  <si>
    <t>O3891</t>
  </si>
  <si>
    <t>O2345</t>
  </si>
  <si>
    <t>Kristi Taylor</t>
  </si>
  <si>
    <t>O2720</t>
  </si>
  <si>
    <t>O3033</t>
  </si>
  <si>
    <t>O1636</t>
  </si>
  <si>
    <t>Gary Matthews</t>
  </si>
  <si>
    <t>B1692</t>
  </si>
  <si>
    <t>Outside want beyond</t>
  </si>
  <si>
    <t>O2228</t>
  </si>
  <si>
    <t>O2621</t>
  </si>
  <si>
    <t>O3211</t>
  </si>
  <si>
    <t>O2711</t>
  </si>
  <si>
    <t>B1200</t>
  </si>
  <si>
    <t>Site low important</t>
  </si>
  <si>
    <t>O1385</t>
  </si>
  <si>
    <t>O2903</t>
  </si>
  <si>
    <t>O3109</t>
  </si>
  <si>
    <t>Christina Payne</t>
  </si>
  <si>
    <t>O1496</t>
  </si>
  <si>
    <t>Drug might</t>
  </si>
  <si>
    <t>O3969</t>
  </si>
  <si>
    <t>O2646</t>
  </si>
  <si>
    <t>Stock</t>
  </si>
  <si>
    <t>O2728</t>
  </si>
  <si>
    <t>O3098</t>
  </si>
  <si>
    <t>O1238</t>
  </si>
  <si>
    <t>C258</t>
  </si>
  <si>
    <t>Brandi Beard</t>
  </si>
  <si>
    <t>O2109</t>
  </si>
  <si>
    <t>Joshua Hoover</t>
  </si>
  <si>
    <t>B1037</t>
  </si>
  <si>
    <t>To story claim</t>
  </si>
  <si>
    <t>O1305</t>
  </si>
  <si>
    <t>B1491</t>
  </si>
  <si>
    <t>Father if</t>
  </si>
  <si>
    <t>O3360</t>
  </si>
  <si>
    <t>O1802</t>
  </si>
  <si>
    <t>O1625</t>
  </si>
  <si>
    <t>Judy Mendoza</t>
  </si>
  <si>
    <t>Method building</t>
  </si>
  <si>
    <t>O3855</t>
  </si>
  <si>
    <t>O1824</t>
  </si>
  <si>
    <t>Timothy James</t>
  </si>
  <si>
    <t>Reveal wide</t>
  </si>
  <si>
    <t>O3263</t>
  </si>
  <si>
    <t>Site improve expect</t>
  </si>
  <si>
    <t>O3378</t>
  </si>
  <si>
    <t>Itself physical</t>
  </si>
  <si>
    <t>O2145</t>
  </si>
  <si>
    <t>O2749</t>
  </si>
  <si>
    <t>Andrew Brown</t>
  </si>
  <si>
    <t>O2741</t>
  </si>
  <si>
    <t>O1347</t>
  </si>
  <si>
    <t>Kelly Herman</t>
  </si>
  <si>
    <t>Everything everyone enter</t>
  </si>
  <si>
    <t>O3672</t>
  </si>
  <si>
    <t>O2279</t>
  </si>
  <si>
    <t>C918</t>
  </si>
  <si>
    <t>Kathryn Camacho MD</t>
  </si>
  <si>
    <t>O2981</t>
  </si>
  <si>
    <t>O2674</t>
  </si>
  <si>
    <t>O3415</t>
  </si>
  <si>
    <t>Natasha Morrow</t>
  </si>
  <si>
    <t>O3256</t>
  </si>
  <si>
    <t>O2936</t>
  </si>
  <si>
    <t>O2398</t>
  </si>
  <si>
    <t>O2664</t>
  </si>
  <si>
    <t>O1652</t>
  </si>
  <si>
    <t>Image opportunity</t>
  </si>
  <si>
    <t>O3235</t>
  </si>
  <si>
    <t>O3675</t>
  </si>
  <si>
    <t>O3003</t>
  </si>
  <si>
    <t>C584</t>
  </si>
  <si>
    <t>Teresa Martin</t>
  </si>
  <si>
    <t>O2970</t>
  </si>
  <si>
    <t>O3826</t>
  </si>
  <si>
    <t>O1520</t>
  </si>
  <si>
    <t>O2225</t>
  </si>
  <si>
    <t>O3393</t>
  </si>
  <si>
    <t>O3388</t>
  </si>
  <si>
    <t>O1381</t>
  </si>
  <si>
    <t>O1543</t>
  </si>
  <si>
    <t>C108</t>
  </si>
  <si>
    <t>Jimmy Bruce</t>
  </si>
  <si>
    <t>O3194</t>
  </si>
  <si>
    <t>O2075</t>
  </si>
  <si>
    <t>Dr. Victor Snyder</t>
  </si>
  <si>
    <t>B1759</t>
  </si>
  <si>
    <t>Third his indicate past</t>
  </si>
  <si>
    <t>O2447</t>
  </si>
  <si>
    <t>Financial service ten</t>
  </si>
  <si>
    <t>O2510</t>
  </si>
  <si>
    <t>Computer again cup</t>
  </si>
  <si>
    <t>O1611</t>
  </si>
  <si>
    <t>Mark Collins</t>
  </si>
  <si>
    <t>O3595</t>
  </si>
  <si>
    <t>O2348</t>
  </si>
  <si>
    <t>James Riley</t>
  </si>
  <si>
    <t>Professor sometimes</t>
  </si>
  <si>
    <t>O3470</t>
  </si>
  <si>
    <t>O2170</t>
  </si>
  <si>
    <t>kevin sanchez</t>
  </si>
  <si>
    <t>O3979</t>
  </si>
  <si>
    <t>Bryan Miller</t>
  </si>
  <si>
    <t>O3934</t>
  </si>
  <si>
    <t>O1942</t>
  </si>
  <si>
    <t>B1694</t>
  </si>
  <si>
    <t>Edge fact</t>
  </si>
  <si>
    <t>O2200</t>
  </si>
  <si>
    <t>O2188</t>
  </si>
  <si>
    <t>B1765</t>
  </si>
  <si>
    <t>Whom bit phone</t>
  </si>
  <si>
    <t>O3170</t>
  </si>
  <si>
    <t>O3053</t>
  </si>
  <si>
    <t>O3903</t>
  </si>
  <si>
    <t>O3736</t>
  </si>
  <si>
    <t>O1875</t>
  </si>
  <si>
    <t>O3769</t>
  </si>
  <si>
    <t>Jessica Jones</t>
  </si>
  <si>
    <t>O3601</t>
  </si>
  <si>
    <t>Joseph Russell</t>
  </si>
  <si>
    <t>O1156</t>
  </si>
  <si>
    <t>Exactly unit visit</t>
  </si>
  <si>
    <t>O2483</t>
  </si>
  <si>
    <t>O2007</t>
  </si>
  <si>
    <t>Robert Hoover</t>
  </si>
  <si>
    <t>O2988</t>
  </si>
  <si>
    <t>O1214</t>
  </si>
  <si>
    <t>Amanda Edwards</t>
  </si>
  <si>
    <t>B1717</t>
  </si>
  <si>
    <t>Sense race seat</t>
  </si>
  <si>
    <t>O1586</t>
  </si>
  <si>
    <t>At must your</t>
  </si>
  <si>
    <t>O2635</t>
  </si>
  <si>
    <t>O1823</t>
  </si>
  <si>
    <t>C994</t>
  </si>
  <si>
    <t>David Myers</t>
  </si>
  <si>
    <t>Why once</t>
  </si>
  <si>
    <t>O2004</t>
  </si>
  <si>
    <t>Monique Hernandez MD</t>
  </si>
  <si>
    <t>Staff example</t>
  </si>
  <si>
    <t>O2389</t>
  </si>
  <si>
    <t>O2574</t>
  </si>
  <si>
    <t>O1961</t>
  </si>
  <si>
    <t>O1714</t>
  </si>
  <si>
    <t>B1938</t>
  </si>
  <si>
    <t>World</t>
  </si>
  <si>
    <t>O3507</t>
  </si>
  <si>
    <t>O2465</t>
  </si>
  <si>
    <t>O1683</t>
  </si>
  <si>
    <t>O3087</t>
  </si>
  <si>
    <t>O1067</t>
  </si>
  <si>
    <t>C116</t>
  </si>
  <si>
    <t>Dr. Jesus Roy</t>
  </si>
  <si>
    <t>O1821</t>
  </si>
  <si>
    <t>O2042</t>
  </si>
  <si>
    <t>O1783</t>
  </si>
  <si>
    <t>Angela Johnson</t>
  </si>
  <si>
    <t>First newspaper stock nation</t>
  </si>
  <si>
    <t>O2597</t>
  </si>
  <si>
    <t>B1420</t>
  </si>
  <si>
    <t>Prove involve</t>
  </si>
  <si>
    <t>O2577</t>
  </si>
  <si>
    <t>B1702</t>
  </si>
  <si>
    <t>Party budget let month</t>
  </si>
  <si>
    <t>O2508</t>
  </si>
  <si>
    <t>O1375</t>
  </si>
  <si>
    <t>Scott Mejia</t>
  </si>
  <si>
    <t>O1071</t>
  </si>
  <si>
    <t>O2762</t>
  </si>
  <si>
    <t>O2763</t>
  </si>
  <si>
    <t>O3925</t>
  </si>
  <si>
    <t>Stacey Gibson</t>
  </si>
  <si>
    <t>B1508</t>
  </si>
  <si>
    <t>Improve eye</t>
  </si>
  <si>
    <t>O2043</t>
  </si>
  <si>
    <t>Tammy Johnson</t>
  </si>
  <si>
    <t>O2131</t>
  </si>
  <si>
    <t>Michael Johnson</t>
  </si>
  <si>
    <t>Common adult</t>
  </si>
  <si>
    <t>O3702</t>
  </si>
  <si>
    <t>O2149</t>
  </si>
  <si>
    <t>Melissa Cabrera</t>
  </si>
  <si>
    <t>O3032</t>
  </si>
  <si>
    <t>O2294</t>
  </si>
  <si>
    <t>Miss decade</t>
  </si>
  <si>
    <t>O3793</t>
  </si>
  <si>
    <t>O3218</t>
  </si>
  <si>
    <t>C344</t>
  </si>
  <si>
    <t>Cameron Hall</t>
  </si>
  <si>
    <t>Society floor red</t>
  </si>
  <si>
    <t>O3869</t>
  </si>
  <si>
    <t>C351</t>
  </si>
  <si>
    <t>Chad Jones</t>
  </si>
  <si>
    <t>O1051</t>
  </si>
  <si>
    <t>Ashley Mendez</t>
  </si>
  <si>
    <t>B1406</t>
  </si>
  <si>
    <t>Experience cell</t>
  </si>
  <si>
    <t>O2364</t>
  </si>
  <si>
    <t>O3190</t>
  </si>
  <si>
    <t>O3762</t>
  </si>
  <si>
    <t>Sense third commercial</t>
  </si>
  <si>
    <t>O1981</t>
  </si>
  <si>
    <t>Yvonne Jones</t>
  </si>
  <si>
    <t>O2527</t>
  </si>
  <si>
    <t>O2118</t>
  </si>
  <si>
    <t>Free assume position</t>
  </si>
  <si>
    <t>O2991</t>
  </si>
  <si>
    <t>O2747</t>
  </si>
  <si>
    <t>O3878</t>
  </si>
  <si>
    <t>O2093</t>
  </si>
  <si>
    <t>O2183</t>
  </si>
  <si>
    <t>O2210</t>
  </si>
  <si>
    <t>O1908</t>
  </si>
  <si>
    <t>Sheila Myers DDS</t>
  </si>
  <si>
    <t>B1854</t>
  </si>
  <si>
    <t>Career his</t>
  </si>
  <si>
    <t>O2890</t>
  </si>
  <si>
    <t>Although goal</t>
  </si>
  <si>
    <t>O2060</t>
  </si>
  <si>
    <t>O2120</t>
  </si>
  <si>
    <t>B1495</t>
  </si>
  <si>
    <t>Central small commercial</t>
  </si>
  <si>
    <t>O3801</t>
  </si>
  <si>
    <t>O2916</t>
  </si>
  <si>
    <t>Christopher Murphy</t>
  </si>
  <si>
    <t>O2226</t>
  </si>
  <si>
    <t>O1994</t>
  </si>
  <si>
    <t>Ronald Long</t>
  </si>
  <si>
    <t>Word traditional tend</t>
  </si>
  <si>
    <t>O1980</t>
  </si>
  <si>
    <t>Next</t>
  </si>
  <si>
    <t>O3708</t>
  </si>
  <si>
    <t>O2011</t>
  </si>
  <si>
    <t>O2998</t>
  </si>
  <si>
    <t>Lisa Estrada</t>
  </si>
  <si>
    <t>O1083</t>
  </si>
  <si>
    <t>Becky Chen</t>
  </si>
  <si>
    <t>O1588</t>
  </si>
  <si>
    <t>O2908</t>
  </si>
  <si>
    <t>O2641</t>
  </si>
  <si>
    <t>Drew Mcguire</t>
  </si>
  <si>
    <t>O3168</t>
  </si>
  <si>
    <t>O3349</t>
  </si>
  <si>
    <t>Claim need speak</t>
  </si>
  <si>
    <t>O2573</t>
  </si>
  <si>
    <t>O2562</t>
  </si>
  <si>
    <t>B1386</t>
  </si>
  <si>
    <t>Several phone seek rule</t>
  </si>
  <si>
    <t>O1408</t>
  </si>
  <si>
    <t>James Smith</t>
  </si>
  <si>
    <t>O3425</t>
  </si>
  <si>
    <t>O2040</t>
  </si>
  <si>
    <t>Leg close discuss</t>
  </si>
  <si>
    <t>O3221</t>
  </si>
  <si>
    <t>Elizabeth Roberson</t>
  </si>
  <si>
    <t>O1363</t>
  </si>
  <si>
    <t>B1525</t>
  </si>
  <si>
    <t>Other edge radio</t>
  </si>
  <si>
    <t>O1967</t>
  </si>
  <si>
    <t>C211</t>
  </si>
  <si>
    <t>Meghan Diaz</t>
  </si>
  <si>
    <t>O1166</t>
  </si>
  <si>
    <t>Dennis White</t>
  </si>
  <si>
    <t>Prevent allow</t>
  </si>
  <si>
    <t>O1640</t>
  </si>
  <si>
    <t>B1625</t>
  </si>
  <si>
    <t>Building pay</t>
  </si>
  <si>
    <t>O3042</t>
  </si>
  <si>
    <t>O3220</t>
  </si>
  <si>
    <t>Lisa Hunter</t>
  </si>
  <si>
    <t>O3513</t>
  </si>
  <si>
    <t>O3873</t>
  </si>
  <si>
    <t>O2781</t>
  </si>
  <si>
    <t>O1390</t>
  </si>
  <si>
    <t>Michelle Harris</t>
  </si>
  <si>
    <t>O3139</t>
  </si>
  <si>
    <t>O2676</t>
  </si>
  <si>
    <t>Short consumer</t>
  </si>
  <si>
    <t>O1692</t>
  </si>
  <si>
    <t>O1982</t>
  </si>
  <si>
    <t>O3693</t>
  </si>
  <si>
    <t>O3264</t>
  </si>
  <si>
    <t>O3093</t>
  </si>
  <si>
    <t>O1627</t>
  </si>
  <si>
    <t>Susan Campos</t>
  </si>
  <si>
    <t>O3149</t>
  </si>
  <si>
    <t>O3370</t>
  </si>
  <si>
    <t>O3866</t>
  </si>
  <si>
    <t>O3921</t>
  </si>
  <si>
    <t>O2219</t>
  </si>
  <si>
    <t>O3278</t>
  </si>
  <si>
    <t>C317</t>
  </si>
  <si>
    <t>Claire Bennett</t>
  </si>
  <si>
    <t>O1121</t>
  </si>
  <si>
    <t>Start way always</t>
  </si>
  <si>
    <t>O2324</t>
  </si>
  <si>
    <t>O2475</t>
  </si>
  <si>
    <t>Joseph Davis</t>
  </si>
  <si>
    <t>Produce imagine memory use</t>
  </si>
  <si>
    <t>O3285</t>
  </si>
  <si>
    <t>Or already along</t>
  </si>
  <si>
    <t>O1187</t>
  </si>
  <si>
    <t>O3156</t>
  </si>
  <si>
    <t>O1641</t>
  </si>
  <si>
    <t>O3420</t>
  </si>
  <si>
    <t>O1196</t>
  </si>
  <si>
    <t>O1564</t>
  </si>
  <si>
    <t>O3591</t>
  </si>
  <si>
    <t>O2920</t>
  </si>
  <si>
    <t>Wendy Hines</t>
  </si>
  <si>
    <t>O2186</t>
  </si>
  <si>
    <t>Alicia Horn</t>
  </si>
  <si>
    <t>O1722</t>
  </si>
  <si>
    <t>Thomas Oneill</t>
  </si>
  <si>
    <t>Case</t>
  </si>
  <si>
    <t>O2376</t>
  </si>
  <si>
    <t>O1020</t>
  </si>
  <si>
    <t>B1405</t>
  </si>
  <si>
    <t>Although physical some clear</t>
  </si>
  <si>
    <t>O3159</t>
  </si>
  <si>
    <t>O3479</t>
  </si>
  <si>
    <t>O2454</t>
  </si>
  <si>
    <t>O3600</t>
  </si>
  <si>
    <t>O1954</t>
  </si>
  <si>
    <t>O2089</t>
  </si>
  <si>
    <t>O3471</t>
  </si>
  <si>
    <t>They add season</t>
  </si>
  <si>
    <t>O2133</t>
  </si>
  <si>
    <t>Dawn Freeman</t>
  </si>
  <si>
    <t>O1350</t>
  </si>
  <si>
    <t>O2255</t>
  </si>
  <si>
    <t>C751</t>
  </si>
  <si>
    <t>Lisa Guerra</t>
  </si>
  <si>
    <t>O1307</t>
  </si>
  <si>
    <t>Short across happy</t>
  </si>
  <si>
    <t>O3143</t>
  </si>
  <si>
    <t>O1304</t>
  </si>
  <si>
    <t>Type everybody</t>
  </si>
  <si>
    <t>O1021</t>
  </si>
  <si>
    <t>O1804</t>
  </si>
  <si>
    <t>O3148</t>
  </si>
  <si>
    <t>O1621</t>
  </si>
  <si>
    <t>C410</t>
  </si>
  <si>
    <t>Carol Golden</t>
  </si>
  <si>
    <t>Month whole</t>
  </si>
  <si>
    <t>O2310</t>
  </si>
  <si>
    <t>O1028</t>
  </si>
  <si>
    <t>C316</t>
  </si>
  <si>
    <t>Vanessa Carter</t>
  </si>
  <si>
    <t>Difficult personal film</t>
  </si>
  <si>
    <t>O1536</t>
  </si>
  <si>
    <t>O1149</t>
  </si>
  <si>
    <t>O3620</t>
  </si>
  <si>
    <t>O2041</t>
  </si>
  <si>
    <t>Tiffany Simpson</t>
  </si>
  <si>
    <t>This billion per</t>
  </si>
  <si>
    <t>Daniel Perez</t>
  </si>
  <si>
    <t>O3100</t>
  </si>
  <si>
    <t>O2932</t>
  </si>
  <si>
    <t>O3155</t>
  </si>
  <si>
    <t>B1869</t>
  </si>
  <si>
    <t>Learn have culture</t>
  </si>
  <si>
    <t>O2490</t>
  </si>
  <si>
    <t>O2811</t>
  </si>
  <si>
    <t>O3852</t>
  </si>
  <si>
    <t>O1685</t>
  </si>
  <si>
    <t>C238</t>
  </si>
  <si>
    <t>Kerri Miller</t>
  </si>
  <si>
    <t>Structure much evidence</t>
  </si>
  <si>
    <t>O1287</t>
  </si>
  <si>
    <t>O1073</t>
  </si>
  <si>
    <t>Michelle Hess</t>
  </si>
  <si>
    <t>O2378</t>
  </si>
  <si>
    <t>C146</t>
  </si>
  <si>
    <t>Cathy Rodriguez</t>
  </si>
  <si>
    <t>O1107</t>
  </si>
  <si>
    <t>More discussion democratic</t>
  </si>
  <si>
    <t>O1929</t>
  </si>
  <si>
    <t>O2095</t>
  </si>
  <si>
    <t>C800</t>
  </si>
  <si>
    <t>Willie Hernandez</t>
  </si>
  <si>
    <t>O3556</t>
  </si>
  <si>
    <t>O1118</t>
  </si>
  <si>
    <t>C963</t>
  </si>
  <si>
    <t>Jaime Taylor</t>
  </si>
  <si>
    <t>O3241</t>
  </si>
  <si>
    <t>Why various</t>
  </si>
  <si>
    <t>O1522</t>
  </si>
  <si>
    <t>Daniel Lynn</t>
  </si>
  <si>
    <t>Great firm</t>
  </si>
  <si>
    <t>O2639</t>
  </si>
  <si>
    <t>O1089</t>
  </si>
  <si>
    <t>Section community</t>
  </si>
  <si>
    <t>O2222</t>
  </si>
  <si>
    <t>O1532</t>
  </si>
  <si>
    <t>O1372</t>
  </si>
  <si>
    <t>Juan Miller</t>
  </si>
  <si>
    <t>B1752</t>
  </si>
  <si>
    <t>Forward</t>
  </si>
  <si>
    <t>O1956</t>
  </si>
  <si>
    <t>O2484</t>
  </si>
  <si>
    <t>O1144</t>
  </si>
  <si>
    <t>O2767</t>
  </si>
  <si>
    <t>O2461</t>
  </si>
  <si>
    <t>O2723</t>
  </si>
  <si>
    <t>O3493</t>
  </si>
  <si>
    <t>B1783</t>
  </si>
  <si>
    <t>Though</t>
  </si>
  <si>
    <t>O2481</t>
  </si>
  <si>
    <t>O3887</t>
  </si>
  <si>
    <t>O2578</t>
  </si>
  <si>
    <t>O3724</t>
  </si>
  <si>
    <t>O2325</t>
  </si>
  <si>
    <t>O3125</t>
  </si>
  <si>
    <t>O1841</t>
  </si>
  <si>
    <t>O1443</t>
  </si>
  <si>
    <t>O1153</t>
  </si>
  <si>
    <t>Difference on</t>
  </si>
  <si>
    <t>O1497</t>
  </si>
  <si>
    <t>B1272</t>
  </si>
  <si>
    <t>All often growth friend</t>
  </si>
  <si>
    <t>O2530</t>
  </si>
  <si>
    <t>O3777</t>
  </si>
  <si>
    <t>Sara Cox</t>
  </si>
  <si>
    <t>O1117</t>
  </si>
  <si>
    <t>Nicole Mcdaniel</t>
  </si>
  <si>
    <t>Training easy</t>
  </si>
  <si>
    <t>O2406</t>
  </si>
  <si>
    <t>O1530</t>
  </si>
  <si>
    <t>O2306</t>
  </si>
  <si>
    <t>C685</t>
  </si>
  <si>
    <t>Brooke Alvarado</t>
  </si>
  <si>
    <t>O3877</t>
  </si>
  <si>
    <t>C518</t>
  </si>
  <si>
    <t>Kathryn Thompson</t>
  </si>
  <si>
    <t>O3453</t>
  </si>
  <si>
    <t>O1881</t>
  </si>
  <si>
    <t>O2702</t>
  </si>
  <si>
    <t>O1082</t>
  </si>
  <si>
    <t>C882</t>
  </si>
  <si>
    <t>Cindy Wilson</t>
  </si>
  <si>
    <t>O2208</t>
  </si>
  <si>
    <t>O3465</t>
  </si>
  <si>
    <t>Larry Brewer</t>
  </si>
  <si>
    <t>O2336</t>
  </si>
  <si>
    <t>O3824</t>
  </si>
  <si>
    <t>O2231</t>
  </si>
  <si>
    <t>O2686</t>
  </si>
  <si>
    <t>O1508</t>
  </si>
  <si>
    <t>C903</t>
  </si>
  <si>
    <t>Jeffery Brown</t>
  </si>
  <si>
    <t>O3619</t>
  </si>
  <si>
    <t>O1015</t>
  </si>
  <si>
    <t>Kirsten Pena</t>
  </si>
  <si>
    <t>O3116</t>
  </si>
  <si>
    <t>Ryan Wang</t>
  </si>
  <si>
    <t>O2742</t>
  </si>
  <si>
    <t>Roberto Ryan</t>
  </si>
  <si>
    <t>O2818</t>
  </si>
  <si>
    <t>O3661</t>
  </si>
  <si>
    <t>Marco Haas</t>
  </si>
  <si>
    <t>Catherine Rios</t>
  </si>
  <si>
    <t>O2862</t>
  </si>
  <si>
    <t>B1940</t>
  </si>
  <si>
    <t>Person near</t>
  </si>
  <si>
    <t>O1436</t>
  </si>
  <si>
    <t>O3163</t>
  </si>
  <si>
    <t>O1286</t>
  </si>
  <si>
    <t>Campaign</t>
  </si>
  <si>
    <t>O1667</t>
  </si>
  <si>
    <t>Brad Soto</t>
  </si>
  <si>
    <t>O1648</t>
  </si>
  <si>
    <t>Kevin Ruiz</t>
  </si>
  <si>
    <t>B1148</t>
  </si>
  <si>
    <t>Become wide onto</t>
  </si>
  <si>
    <t>O3442</t>
  </si>
  <si>
    <t>O3935</t>
  </si>
  <si>
    <t>O2180</t>
  </si>
  <si>
    <t>Finally remember</t>
  </si>
  <si>
    <t>O3907</t>
  </si>
  <si>
    <t>David Gutierrez</t>
  </si>
  <si>
    <t>B1256</t>
  </si>
  <si>
    <t>Future treatment last</t>
  </si>
  <si>
    <t>O3996</t>
  </si>
  <si>
    <t>Dinner usually</t>
  </si>
  <si>
    <t>O1900</t>
  </si>
  <si>
    <t>O3311</t>
  </si>
  <si>
    <t>B1693</t>
  </si>
  <si>
    <t>Claim run measure tax</t>
  </si>
  <si>
    <t>O3986</t>
  </si>
  <si>
    <t>O1913</t>
  </si>
  <si>
    <t>O2653</t>
  </si>
  <si>
    <t>O3061</t>
  </si>
  <si>
    <t>O3012</t>
  </si>
  <si>
    <t>O2167</t>
  </si>
  <si>
    <t>O3889</t>
  </si>
  <si>
    <t>O2079</t>
  </si>
  <si>
    <t>O1035</t>
  </si>
  <si>
    <t>O2768</t>
  </si>
  <si>
    <t>Player happen</t>
  </si>
  <si>
    <t>O2913</t>
  </si>
  <si>
    <t>O2867</t>
  </si>
  <si>
    <t>O1938</t>
  </si>
  <si>
    <t>O3056</t>
  </si>
  <si>
    <t>O1814</t>
  </si>
  <si>
    <t>B1014</t>
  </si>
  <si>
    <t>Impact could</t>
  </si>
  <si>
    <t>O3772</t>
  </si>
  <si>
    <t>O2298</t>
  </si>
  <si>
    <t>O2834</t>
  </si>
  <si>
    <t>O3989</t>
  </si>
  <si>
    <t>C718</t>
  </si>
  <si>
    <t>Peter Johnston</t>
  </si>
  <si>
    <t>O3604</t>
  </si>
  <si>
    <t>Michael Hartman</t>
  </si>
  <si>
    <t>O1825</t>
  </si>
  <si>
    <t>Aaron Gutierrez</t>
  </si>
  <si>
    <t>B1084</t>
  </si>
  <si>
    <t>Reach property</t>
  </si>
  <si>
    <t>O1679</t>
  </si>
  <si>
    <t>Raymond Thomas</t>
  </si>
  <si>
    <t>O1220</t>
  </si>
  <si>
    <t>Figure as</t>
  </si>
  <si>
    <t>O1479</t>
  </si>
  <si>
    <t>O3759</t>
  </si>
  <si>
    <t>O1923</t>
  </si>
  <si>
    <t>O2036</t>
  </si>
  <si>
    <t>Man direction door</t>
  </si>
  <si>
    <t>O2072</t>
  </si>
  <si>
    <t>O3449</t>
  </si>
  <si>
    <t>O3839</t>
  </si>
  <si>
    <t>O2800</t>
  </si>
  <si>
    <t>O3814</t>
  </si>
  <si>
    <t>O2680</t>
  </si>
  <si>
    <t>O2541</t>
  </si>
  <si>
    <t>Jacob Gibbs</t>
  </si>
  <si>
    <t>O3796</t>
  </si>
  <si>
    <t>O2698</t>
  </si>
  <si>
    <t>O2809</t>
  </si>
  <si>
    <t>Cynthia Hernandez</t>
  </si>
  <si>
    <t>O1917</t>
  </si>
  <si>
    <t>Environmental such tonight</t>
  </si>
  <si>
    <t>O3975</t>
  </si>
  <si>
    <t>O3334</t>
  </si>
  <si>
    <t>O1064</t>
  </si>
  <si>
    <t>O1995</t>
  </si>
  <si>
    <t>C668</t>
  </si>
  <si>
    <t>Roger Davis MD</t>
  </si>
  <si>
    <t>O2979</t>
  </si>
  <si>
    <t>O1322</t>
  </si>
  <si>
    <t>O3537</t>
  </si>
  <si>
    <t>O3335</t>
  </si>
  <si>
    <t>O1694</t>
  </si>
  <si>
    <t>O1670</t>
  </si>
  <si>
    <t>O2317</t>
  </si>
  <si>
    <t>O1732</t>
  </si>
  <si>
    <t>O2250</t>
  </si>
  <si>
    <t>O1862</t>
  </si>
  <si>
    <t>Stephen Ferrell</t>
  </si>
  <si>
    <t>O3860</t>
  </si>
  <si>
    <t>O3157</t>
  </si>
  <si>
    <t>O2678</t>
  </si>
  <si>
    <t>Michael Lamb</t>
  </si>
  <si>
    <t>O3626</t>
  </si>
  <si>
    <t>O3228</t>
  </si>
  <si>
    <t>O3367</t>
  </si>
  <si>
    <t>O3522</t>
  </si>
  <si>
    <t>Continue citizen whatever</t>
  </si>
  <si>
    <t>O2235</t>
  </si>
  <si>
    <t>O3242</t>
  </si>
  <si>
    <t>O1112</t>
  </si>
  <si>
    <t>B1791</t>
  </si>
  <si>
    <t>Talk teach both</t>
  </si>
  <si>
    <t>O2498</t>
  </si>
  <si>
    <t>O3380</t>
  </si>
  <si>
    <t>B1422</t>
  </si>
  <si>
    <t>Any body region</t>
  </si>
  <si>
    <t>O3268</t>
  </si>
  <si>
    <t>O3634</t>
  </si>
  <si>
    <t>O1806</t>
  </si>
  <si>
    <t>O1945</t>
  </si>
  <si>
    <t>kathryn sanchez</t>
  </si>
  <si>
    <t>Learn</t>
  </si>
  <si>
    <t>O2204</t>
  </si>
  <si>
    <t>O3313</t>
  </si>
  <si>
    <t>O3599</t>
  </si>
  <si>
    <t>Foot American</t>
  </si>
  <si>
    <t>O1391</t>
  </si>
  <si>
    <t>C698</t>
  </si>
  <si>
    <t>Brett Stewart</t>
  </si>
  <si>
    <t>O1046</t>
  </si>
  <si>
    <t>O2049</t>
  </si>
  <si>
    <t>Town through</t>
  </si>
  <si>
    <t>O3494</t>
  </si>
  <si>
    <t>Jared Gregory</t>
  </si>
  <si>
    <t>O3991</t>
  </si>
  <si>
    <t>O3550</t>
  </si>
  <si>
    <t>O2233</t>
  </si>
  <si>
    <t>O2330</t>
  </si>
  <si>
    <t>Actually again lot</t>
  </si>
  <si>
    <t>O3457</t>
  </si>
  <si>
    <t>Theory relationship structure</t>
  </si>
  <si>
    <t>O1871</t>
  </si>
  <si>
    <t>O2030</t>
  </si>
  <si>
    <t>Drive put</t>
  </si>
  <si>
    <t>O3106</t>
  </si>
  <si>
    <t>Matthew Mayer</t>
  </si>
  <si>
    <t>O3586</t>
  </si>
  <si>
    <t>O2239</t>
  </si>
  <si>
    <t>O3749</t>
  </si>
  <si>
    <t>O2404</t>
  </si>
  <si>
    <t>O3253</t>
  </si>
  <si>
    <t>Sean Delgado</t>
  </si>
  <si>
    <t>O2672</t>
  </si>
  <si>
    <t>O3978</t>
  </si>
  <si>
    <t>O1623</t>
  </si>
  <si>
    <t>O3783</t>
  </si>
  <si>
    <t>O3079</t>
  </si>
  <si>
    <t>Melinda Mcgee DDS</t>
  </si>
  <si>
    <t>Some value</t>
  </si>
  <si>
    <t>O1931</t>
  </si>
  <si>
    <t>O3072</t>
  </si>
  <si>
    <t>O1708</t>
  </si>
  <si>
    <t>C296</t>
  </si>
  <si>
    <t>Justin Oneal</t>
  </si>
  <si>
    <t>O2197</t>
  </si>
  <si>
    <t>O3401</t>
  </si>
  <si>
    <t>O3579</t>
  </si>
  <si>
    <t>O2533</t>
  </si>
  <si>
    <t>O3775</t>
  </si>
  <si>
    <t>O2350</t>
  </si>
  <si>
    <t>O2545</t>
  </si>
  <si>
    <t>O2737</t>
  </si>
  <si>
    <t>C588</t>
  </si>
  <si>
    <t>Julie Brown MD</t>
  </si>
  <si>
    <t>O1919</t>
  </si>
  <si>
    <t>O1529</t>
  </si>
  <si>
    <t>O3588</t>
  </si>
  <si>
    <t>O2878</t>
  </si>
  <si>
    <t>O1468</t>
  </si>
  <si>
    <t>O1282</t>
  </si>
  <si>
    <t>C230</t>
  </si>
  <si>
    <t>Robert Anderson</t>
  </si>
  <si>
    <t>O3350</t>
  </si>
  <si>
    <t>O3915</t>
  </si>
  <si>
    <t>O3055</t>
  </si>
  <si>
    <t>O2329</t>
  </si>
  <si>
    <t>O3733</t>
  </si>
  <si>
    <t>Elizabeth Boone</t>
  </si>
  <si>
    <t>O3657</t>
  </si>
  <si>
    <t>O3809</t>
  </si>
  <si>
    <t>Dawn Cook</t>
  </si>
  <si>
    <t>O1628</t>
  </si>
  <si>
    <t>B1833</t>
  </si>
  <si>
    <t>Worry government be</t>
  </si>
  <si>
    <t>O3102</t>
  </si>
  <si>
    <t>Tyler Kim</t>
  </si>
  <si>
    <t>O2898</t>
  </si>
  <si>
    <t>O1181</t>
  </si>
  <si>
    <t>C430</t>
  </si>
  <si>
    <t>William Ortiz</t>
  </si>
  <si>
    <t>B1928</t>
  </si>
  <si>
    <t>Lay form everyone</t>
  </si>
  <si>
    <t>O3870</t>
  </si>
  <si>
    <t>O3981</t>
  </si>
  <si>
    <t>O3279</t>
  </si>
  <si>
    <t>O1404</t>
  </si>
  <si>
    <t>O2563</t>
  </si>
  <si>
    <t>O3811</t>
  </si>
  <si>
    <t>O3183</t>
  </si>
  <si>
    <t>O2764</t>
  </si>
  <si>
    <t>O1474</t>
  </si>
  <si>
    <t>Finally note work</t>
  </si>
  <si>
    <t>O2722</t>
  </si>
  <si>
    <t>O1742</t>
  </si>
  <si>
    <t>O2833</t>
  </si>
  <si>
    <t>O2652</t>
  </si>
  <si>
    <t>O3747</t>
  </si>
  <si>
    <t>O3001</t>
  </si>
  <si>
    <t>O2054</t>
  </si>
  <si>
    <t>O2320</t>
  </si>
  <si>
    <t>O3919</t>
  </si>
  <si>
    <t>O1457</t>
  </si>
  <si>
    <t>B1540</t>
  </si>
  <si>
    <t>Stay tend</t>
  </si>
  <si>
    <t>O1025</t>
  </si>
  <si>
    <t>O2102</t>
  </si>
  <si>
    <t>O1151</t>
  </si>
  <si>
    <t>C579</t>
  </si>
  <si>
    <t>James Alvarez</t>
  </si>
  <si>
    <t>O2297</t>
  </si>
  <si>
    <t>B1845</t>
  </si>
  <si>
    <t>Line prepare some</t>
  </si>
  <si>
    <t>O3330</t>
  </si>
  <si>
    <t>O1577</t>
  </si>
  <si>
    <t>O3936</t>
  </si>
  <si>
    <t>O2038</t>
  </si>
  <si>
    <t>O3742</t>
  </si>
  <si>
    <t>O1894</t>
  </si>
  <si>
    <t>Joseph Thompson</t>
  </si>
  <si>
    <t>Sport positive central</t>
  </si>
  <si>
    <t>O1138</t>
  </si>
  <si>
    <t>William Rivera</t>
  </si>
  <si>
    <t>O2010</t>
  </si>
  <si>
    <t>Michele Cox</t>
  </si>
  <si>
    <t>O1467</t>
  </si>
  <si>
    <t>Wrong sit</t>
  </si>
  <si>
    <t>O3237</t>
  </si>
  <si>
    <t>O2369</t>
  </si>
  <si>
    <t>Kayla Garcia</t>
  </si>
  <si>
    <t>O3774</t>
  </si>
  <si>
    <t>O1387</t>
  </si>
  <si>
    <t>O2845</t>
  </si>
  <si>
    <t>O1745</t>
  </si>
  <si>
    <t>C102</t>
  </si>
  <si>
    <t>Sarah Perry</t>
  </si>
  <si>
    <t>O3195</t>
  </si>
  <si>
    <t>O1356</t>
  </si>
  <si>
    <t>O2127</t>
  </si>
  <si>
    <t>Page method strategy</t>
  </si>
  <si>
    <t>O1315</t>
  </si>
  <si>
    <t>Laura Edwards</t>
  </si>
  <si>
    <t>O3458</t>
  </si>
  <si>
    <t>Nathan Mclaughlin</t>
  </si>
  <si>
    <t>O2354</t>
  </si>
  <si>
    <t>O1439</t>
  </si>
  <si>
    <t>Our do</t>
  </si>
  <si>
    <t>O3960</t>
  </si>
  <si>
    <t>O1820</t>
  </si>
  <si>
    <t>O1738</t>
  </si>
  <si>
    <t>O3421</t>
  </si>
  <si>
    <t>O3614</t>
  </si>
  <si>
    <t>O3709</t>
  </si>
  <si>
    <t>O1645</t>
  </si>
  <si>
    <t>Ellen Gordon MD</t>
  </si>
  <si>
    <t>B1723</t>
  </si>
  <si>
    <t>Increase behind movie</t>
  </si>
  <si>
    <t>O3115</t>
  </si>
  <si>
    <t>B1920</t>
  </si>
  <si>
    <t>Face happen employee</t>
  </si>
  <si>
    <t>O3491</t>
  </si>
  <si>
    <t>B1326</t>
  </si>
  <si>
    <t>Crime hour</t>
  </si>
  <si>
    <t>O2844</t>
  </si>
  <si>
    <t>O1326</t>
  </si>
  <si>
    <t>O2665</t>
  </si>
  <si>
    <t>Jeffery Robinson</t>
  </si>
  <si>
    <t>O3233</t>
  </si>
  <si>
    <t>O2283</t>
  </si>
  <si>
    <t>O2285</t>
  </si>
  <si>
    <t>Three well</t>
  </si>
  <si>
    <t>O2801</t>
  </si>
  <si>
    <t>Danny Smith</t>
  </si>
  <si>
    <t>O3337</t>
  </si>
  <si>
    <t>O1702</t>
  </si>
  <si>
    <t>O1920</t>
  </si>
  <si>
    <t>O2579</t>
  </si>
  <si>
    <t>O1964</t>
  </si>
  <si>
    <t>O2888</t>
  </si>
  <si>
    <t>O1256</t>
  </si>
  <si>
    <t>O1421</t>
  </si>
  <si>
    <t>C370</t>
  </si>
  <si>
    <t>Rebecca King</t>
  </si>
  <si>
    <t>O2413</t>
  </si>
  <si>
    <t>O2912</t>
  </si>
  <si>
    <t>O1856</t>
  </si>
  <si>
    <t>Brian Wise</t>
  </si>
  <si>
    <t>O3569</t>
  </si>
  <si>
    <t>O2827</t>
  </si>
  <si>
    <t>O3939</t>
  </si>
  <si>
    <t>O1701</t>
  </si>
  <si>
    <t>C894</t>
  </si>
  <si>
    <t>Adriana Allen</t>
  </si>
  <si>
    <t>Even specific</t>
  </si>
  <si>
    <t>O1689</t>
  </si>
  <si>
    <t>O2240</t>
  </si>
  <si>
    <t>William Miller</t>
  </si>
  <si>
    <t>O1601</t>
  </si>
  <si>
    <t>C465</t>
  </si>
  <si>
    <t>Tabitha Calhoun</t>
  </si>
  <si>
    <t>O1617</t>
  </si>
  <si>
    <t>Mary Schroeder</t>
  </si>
  <si>
    <t>Too option health</t>
  </si>
  <si>
    <t>O3894</t>
  </si>
  <si>
    <t>Although police</t>
  </si>
  <si>
    <t>O3025</t>
  </si>
  <si>
    <t>O2471</t>
  </si>
  <si>
    <t>O1707</t>
  </si>
  <si>
    <t>O1502</t>
  </si>
  <si>
    <t>Per course my</t>
  </si>
  <si>
    <t>O3510</t>
  </si>
  <si>
    <t>O3879</t>
  </si>
  <si>
    <t>O2571</t>
  </si>
  <si>
    <t>O2761</t>
  </si>
  <si>
    <t>O3066</t>
  </si>
  <si>
    <t>C900</t>
  </si>
  <si>
    <t>Elizabeth Reyes</t>
  </si>
  <si>
    <t>O1437</t>
  </si>
  <si>
    <t>O2567</t>
  </si>
  <si>
    <t>O1341</t>
  </si>
  <si>
    <t>O2881</t>
  </si>
  <si>
    <t>Foot blood member</t>
  </si>
  <si>
    <t>O2631</t>
  </si>
  <si>
    <t>O2396</t>
  </si>
  <si>
    <t>O2148</t>
  </si>
  <si>
    <t>B1847</t>
  </si>
  <si>
    <t>Region assume career</t>
  </si>
  <si>
    <t>O2854</t>
  </si>
  <si>
    <t>System seek</t>
  </si>
  <si>
    <t>O3928</t>
  </si>
  <si>
    <t>O2987</t>
  </si>
  <si>
    <t>O2550</t>
  </si>
  <si>
    <t>O2994</t>
  </si>
  <si>
    <t>O2411</t>
  </si>
  <si>
    <t>O3447</t>
  </si>
  <si>
    <t>O3230</t>
  </si>
  <si>
    <t>O3609</t>
  </si>
  <si>
    <t>O3361</t>
  </si>
  <si>
    <t>Anna Williams</t>
  </si>
  <si>
    <t>O2106</t>
  </si>
  <si>
    <t>O2724</t>
  </si>
  <si>
    <t>O1538</t>
  </si>
  <si>
    <t>Arm third</t>
  </si>
  <si>
    <t>O3720</t>
  </si>
  <si>
    <t>O1703</t>
  </si>
  <si>
    <t>Decide ok wish</t>
  </si>
  <si>
    <t>O1656</t>
  </si>
  <si>
    <t>Sharon Kerr</t>
  </si>
  <si>
    <t>Authority open</t>
  </si>
  <si>
    <t>O2262</t>
  </si>
  <si>
    <t>O1353</t>
  </si>
  <si>
    <t>Elizabeth Miles</t>
  </si>
  <si>
    <t>B1473</t>
  </si>
  <si>
    <t>Enjoy couple herself cultural</t>
  </si>
  <si>
    <t>O3298</t>
  </si>
  <si>
    <t>O1481</t>
  </si>
  <si>
    <t>Meredith Stewart</t>
  </si>
  <si>
    <t>O1829</t>
  </si>
  <si>
    <t>Daniel Meyers</t>
  </si>
  <si>
    <t>O2661</t>
  </si>
  <si>
    <t>Julie Roberts</t>
  </si>
  <si>
    <t>O3073</t>
  </si>
  <si>
    <t>O1270</t>
  </si>
  <si>
    <t>O2457</t>
  </si>
  <si>
    <t>O1525</t>
  </si>
  <si>
    <t>Richard Simon</t>
  </si>
  <si>
    <t>O3587</t>
  </si>
  <si>
    <t>O1932</t>
  </si>
  <si>
    <t>O3371</t>
  </si>
  <si>
    <t>O2754</t>
  </si>
  <si>
    <t>O3004</t>
  </si>
  <si>
    <t>O2830</t>
  </si>
  <si>
    <t>O3590</t>
  </si>
  <si>
    <t>Item how</t>
  </si>
  <si>
    <t>O3247</t>
  </si>
  <si>
    <t>O3192</t>
  </si>
  <si>
    <t>O2088</t>
  </si>
  <si>
    <t>Mr. Luke Bradley PhD</t>
  </si>
  <si>
    <t>O1233</t>
  </si>
  <si>
    <t>C371</t>
  </si>
  <si>
    <t>Michelle Gilbert</t>
  </si>
  <si>
    <t>B1837</t>
  </si>
  <si>
    <t>Word right</t>
  </si>
  <si>
    <t>O1895</t>
  </si>
  <si>
    <t>B1329</t>
  </si>
  <si>
    <t>Stock once by</t>
  </si>
  <si>
    <t>O3034</t>
  </si>
  <si>
    <t>O2242</t>
  </si>
  <si>
    <t>O3923</t>
  </si>
  <si>
    <t>Sarah Walker</t>
  </si>
  <si>
    <t>O2380</t>
  </si>
  <si>
    <t>O2721</t>
  </si>
  <si>
    <t>O2019</t>
  </si>
  <si>
    <t>O3795</t>
  </si>
  <si>
    <t>O1810</t>
  </si>
  <si>
    <t>O1736</t>
  </si>
  <si>
    <t>Michael Wiley</t>
  </si>
  <si>
    <t>O1396</t>
  </si>
  <si>
    <t>O1111</t>
  </si>
  <si>
    <t>O2660</t>
  </si>
  <si>
    <t>O1811</t>
  </si>
  <si>
    <t>O2024</t>
  </si>
  <si>
    <t>O2307</t>
  </si>
  <si>
    <t>Taylor Mills</t>
  </si>
  <si>
    <t>O2756</t>
  </si>
  <si>
    <t>O2746</t>
  </si>
  <si>
    <t>O2227</t>
  </si>
  <si>
    <t>O1970</t>
  </si>
  <si>
    <t>O3705</t>
  </si>
  <si>
    <t>C419</t>
  </si>
  <si>
    <t>Charles Powell</t>
  </si>
  <si>
    <t>O1955</t>
  </si>
  <si>
    <t>Robert Garcia</t>
  </si>
  <si>
    <t>O3336</t>
  </si>
  <si>
    <t>O1659</t>
  </si>
  <si>
    <t>Jamie Adams</t>
  </si>
  <si>
    <t>Speak move</t>
  </si>
  <si>
    <t>O1361</t>
  </si>
  <si>
    <t>O1294</t>
  </si>
  <si>
    <t>O1558</t>
  </si>
  <si>
    <t>Rebecca Mathis</t>
  </si>
  <si>
    <t>B1116</t>
  </si>
  <si>
    <t>Top heavy executive</t>
  </si>
  <si>
    <t>O2837</t>
  </si>
  <si>
    <t>O2758</t>
  </si>
  <si>
    <t>O3445</t>
  </si>
  <si>
    <t>O3083</t>
  </si>
  <si>
    <t>O2272</t>
  </si>
  <si>
    <t>O1593</t>
  </si>
  <si>
    <t>C443</t>
  </si>
  <si>
    <t>Juan Le</t>
  </si>
  <si>
    <t>O3497</t>
  </si>
  <si>
    <t>Phillip Griffin</t>
  </si>
  <si>
    <t>O3142</t>
  </si>
  <si>
    <t>O1230</t>
  </si>
  <si>
    <t>B1603</t>
  </si>
  <si>
    <t>Television should product thought</t>
  </si>
  <si>
    <t>O1678</t>
  </si>
  <si>
    <t>Albert Key</t>
  </si>
  <si>
    <t>O2835</t>
  </si>
  <si>
    <t>C748</t>
  </si>
  <si>
    <t>Stephanie Mcdaniel</t>
  </si>
  <si>
    <t>O1612</t>
  </si>
  <si>
    <t>O2777</t>
  </si>
  <si>
    <t>C976</t>
  </si>
  <si>
    <t>Troy Hendrix</t>
  </si>
  <si>
    <t>O2103</t>
  </si>
  <si>
    <t>C715</t>
  </si>
  <si>
    <t>Amy Hall</t>
  </si>
  <si>
    <t>O2866</t>
  </si>
  <si>
    <t>O3671</t>
  </si>
  <si>
    <t>O3041</t>
  </si>
  <si>
    <t>O1446</t>
  </si>
  <si>
    <t>Attorney</t>
  </si>
  <si>
    <t>O1041</t>
  </si>
  <si>
    <t>O3956</t>
  </si>
  <si>
    <t>O3987</t>
  </si>
  <si>
    <t>O2609</t>
  </si>
  <si>
    <t>O3993</t>
  </si>
  <si>
    <t>O1380</t>
  </si>
  <si>
    <t>Gregory Dean</t>
  </si>
  <si>
    <t>O3376</t>
  </si>
  <si>
    <t>O3756</t>
  </si>
  <si>
    <t>O2114</t>
  </si>
  <si>
    <t>Bring cut</t>
  </si>
  <si>
    <t>O3876</t>
  </si>
  <si>
    <t>O2997</t>
  </si>
  <si>
    <t>O1786</t>
  </si>
  <si>
    <t>O2978</t>
  </si>
  <si>
    <t>O1597</t>
  </si>
  <si>
    <t>C243</t>
  </si>
  <si>
    <t>Angela Henderson</t>
  </si>
  <si>
    <t>It worker</t>
  </si>
  <si>
    <t>O1465</t>
  </si>
  <si>
    <t>O1581</t>
  </si>
  <si>
    <t>O3641</t>
  </si>
  <si>
    <t>O3402</t>
  </si>
  <si>
    <t>O3566</t>
  </si>
  <si>
    <t>O3172</t>
  </si>
  <si>
    <t>O3568</t>
  </si>
  <si>
    <t>O1462</t>
  </si>
  <si>
    <t>O1990</t>
  </si>
  <si>
    <t>O2132</t>
  </si>
  <si>
    <t>O2663</t>
  </si>
  <si>
    <t>O2052</t>
  </si>
  <si>
    <t>Joshua Jones</t>
  </si>
  <si>
    <t>B1760</t>
  </si>
  <si>
    <t>Agreement tree</t>
  </si>
  <si>
    <t>O1953</t>
  </si>
  <si>
    <t>O3482</t>
  </si>
  <si>
    <t>O3743</t>
  </si>
  <si>
    <t>O2176</t>
  </si>
  <si>
    <t>Eric Larson</t>
  </si>
  <si>
    <t>O3612</t>
  </si>
  <si>
    <t>O2899</t>
  </si>
  <si>
    <t>O2309</t>
  </si>
  <si>
    <t>O2156</t>
  </si>
  <si>
    <t>O3648</t>
  </si>
  <si>
    <t>O1514</t>
  </si>
  <si>
    <t>Kitchen think evening environmental</t>
  </si>
  <si>
    <t>O2824</t>
  </si>
  <si>
    <t>O1362</t>
  </si>
  <si>
    <t>O1170</t>
  </si>
  <si>
    <t>O3005</t>
  </si>
  <si>
    <t>O2565</t>
  </si>
  <si>
    <t>O3549</t>
  </si>
  <si>
    <t>B1399</t>
  </si>
  <si>
    <t>Yes skill their sort</t>
  </si>
  <si>
    <t>O1134</t>
  </si>
  <si>
    <t>Edward Howard</t>
  </si>
  <si>
    <t>O3874</t>
  </si>
  <si>
    <t>O3694</t>
  </si>
  <si>
    <t>O1075</t>
  </si>
  <si>
    <t>B1135</t>
  </si>
  <si>
    <t>Tv institution</t>
  </si>
  <si>
    <t>O2139</t>
  </si>
  <si>
    <t>Arthur Harrison</t>
  </si>
  <si>
    <t>O2062</t>
  </si>
  <si>
    <t>O1768</t>
  </si>
  <si>
    <t>C915</t>
  </si>
  <si>
    <t>Kimberly Brown</t>
  </si>
  <si>
    <t>O3138</t>
  </si>
  <si>
    <t>Girl kind</t>
  </si>
  <si>
    <t>O1217</t>
  </si>
  <si>
    <t>Such research</t>
  </si>
  <si>
    <t>O1061</t>
  </si>
  <si>
    <t>C548</t>
  </si>
  <si>
    <t>Lauren Dixon</t>
  </si>
  <si>
    <t>Sign meeting training bill</t>
  </si>
  <si>
    <t>O1321</t>
  </si>
  <si>
    <t>Michael Thomas</t>
  </si>
  <si>
    <t>O2709</t>
  </si>
  <si>
    <t>C967</t>
  </si>
  <si>
    <t>Anthony Ray</t>
  </si>
  <si>
    <t>O2927</t>
  </si>
  <si>
    <t>O1272</t>
  </si>
  <si>
    <t>O1730</t>
  </si>
  <si>
    <t>Mallory Dickerson</t>
  </si>
  <si>
    <t>O2934</t>
  </si>
  <si>
    <t>O3608</t>
  </si>
  <si>
    <t>O3721</t>
  </si>
  <si>
    <t>O1241</t>
  </si>
  <si>
    <t>C113</t>
  </si>
  <si>
    <t>Jenny Black</t>
  </si>
  <si>
    <t>Force road</t>
  </si>
  <si>
    <t>O1563</t>
  </si>
  <si>
    <t>O3389</t>
  </si>
  <si>
    <t>Barbara Moore</t>
  </si>
  <si>
    <t>O3715</t>
  </si>
  <si>
    <t>B1178</t>
  </si>
  <si>
    <t>Special seven</t>
  </si>
  <si>
    <t>O1598</t>
  </si>
  <si>
    <t>B1966</t>
  </si>
  <si>
    <t>Write image make</t>
  </si>
  <si>
    <t>O1974</t>
  </si>
  <si>
    <t>O2386</t>
  </si>
  <si>
    <t>O1858</t>
  </si>
  <si>
    <t>O3130</t>
  </si>
  <si>
    <t>O3348</t>
  </si>
  <si>
    <t>O2515</t>
  </si>
  <si>
    <t>Or environmental</t>
  </si>
  <si>
    <t>O2683</t>
  </si>
  <si>
    <t>O3542</t>
  </si>
  <si>
    <t>O2848</t>
  </si>
  <si>
    <t>O1616</t>
  </si>
  <si>
    <t>O2548</t>
  </si>
  <si>
    <t>O2123</t>
  </si>
  <si>
    <t>O2057</t>
  </si>
  <si>
    <t>Steven Smith</t>
  </si>
  <si>
    <t>Final key evening</t>
  </si>
  <si>
    <t>O2589</t>
  </si>
  <si>
    <t>Sound or</t>
  </si>
  <si>
    <t>O1200</t>
  </si>
  <si>
    <t>O3832</t>
  </si>
  <si>
    <t>O1040</t>
  </si>
  <si>
    <t>O1715</t>
  </si>
  <si>
    <t>O2851</t>
  </si>
  <si>
    <t>O2390</t>
  </si>
  <si>
    <t>O3394</t>
  </si>
  <si>
    <t>O2311</t>
  </si>
  <si>
    <t>O3462</t>
  </si>
  <si>
    <t>O1719</t>
  </si>
  <si>
    <t>However member let</t>
  </si>
  <si>
    <t>O3650</t>
  </si>
  <si>
    <t>O3404</t>
  </si>
  <si>
    <t>O2303</t>
  </si>
  <si>
    <t>O3548</t>
  </si>
  <si>
    <t>O3431</t>
  </si>
  <si>
    <t>O3663</t>
  </si>
  <si>
    <t>O1167</t>
  </si>
  <si>
    <t>Enjoy also</t>
  </si>
  <si>
    <t>O2066</t>
  </si>
  <si>
    <t>Series go actually</t>
  </si>
  <si>
    <t>O3373</t>
  </si>
  <si>
    <t>O2588</t>
  </si>
  <si>
    <t>O3807</t>
  </si>
  <si>
    <t>O2304</t>
  </si>
  <si>
    <t>O1248</t>
  </si>
  <si>
    <t>O2128</t>
  </si>
  <si>
    <t>O1309</t>
  </si>
  <si>
    <t>O1202</t>
  </si>
  <si>
    <t>O1132</t>
  </si>
  <si>
    <t>Kenneth Perez</t>
  </si>
  <si>
    <t>Hear camera</t>
  </si>
  <si>
    <t>O1949</t>
  </si>
  <si>
    <t>O3697</t>
  </si>
  <si>
    <t>O1753</t>
  </si>
  <si>
    <t>Caroline Prince</t>
  </si>
  <si>
    <t>O2719</t>
  </si>
  <si>
    <t>O2838</t>
  </si>
  <si>
    <t>O1716</t>
  </si>
  <si>
    <t>B1397</t>
  </si>
  <si>
    <t>Course</t>
  </si>
  <si>
    <t>O1023</t>
  </si>
  <si>
    <t>Antonio Kaufman</t>
  </si>
  <si>
    <t>O1591</t>
  </si>
  <si>
    <t>O2192</t>
  </si>
  <si>
    <t>Jeffrey Bailey</t>
  </si>
  <si>
    <t>O1789</t>
  </si>
  <si>
    <t>O3329</t>
  </si>
  <si>
    <t>O1506</t>
  </si>
  <si>
    <t>O1673</t>
  </si>
  <si>
    <t>Jade Fleming</t>
  </si>
  <si>
    <t>O3193</t>
  </si>
  <si>
    <t>Interview say</t>
  </si>
  <si>
    <t>O2302</t>
  </si>
  <si>
    <t>O1352</t>
  </si>
  <si>
    <t>Single contain</t>
  </si>
  <si>
    <t>O1500</t>
  </si>
  <si>
    <t>O1796</t>
  </si>
  <si>
    <t>O2765</t>
  </si>
  <si>
    <t>O2704</t>
  </si>
  <si>
    <t>B1207</t>
  </si>
  <si>
    <t>Great couple enjoy</t>
  </si>
  <si>
    <t>O1065</t>
  </si>
  <si>
    <t>O3861</t>
  </si>
  <si>
    <t>O2933</t>
  </si>
  <si>
    <t>O2143</t>
  </si>
  <si>
    <t>Coach recognize majority</t>
  </si>
  <si>
    <t>O2384</t>
  </si>
  <si>
    <t>O1911</t>
  </si>
  <si>
    <t>C851</t>
  </si>
  <si>
    <t>Kathy Davis</t>
  </si>
  <si>
    <t>O1211</t>
  </si>
  <si>
    <t>O3097</t>
  </si>
  <si>
    <t>O1213</t>
  </si>
  <si>
    <t>Logan Burgess</t>
  </si>
  <si>
    <t>O2939</t>
  </si>
  <si>
    <t>O1459</t>
  </si>
  <si>
    <t>O2492</t>
  </si>
  <si>
    <t>O2053</t>
  </si>
  <si>
    <t>Richard Harris</t>
  </si>
  <si>
    <t>B1784</t>
  </si>
  <si>
    <t>Power second everybody</t>
  </si>
  <si>
    <t>O3150</t>
  </si>
  <si>
    <t>O2315</t>
  </si>
  <si>
    <t>O3212</t>
  </si>
  <si>
    <t>O1565</t>
  </si>
  <si>
    <t>Michelle Williams</t>
  </si>
  <si>
    <t>O2194</t>
  </si>
  <si>
    <t>Emily Price</t>
  </si>
  <si>
    <t>O1432</t>
  </si>
  <si>
    <t>O2450</t>
  </si>
  <si>
    <t>O3022</t>
  </si>
  <si>
    <t>O1545</t>
  </si>
  <si>
    <t>Sarah Davila</t>
  </si>
  <si>
    <t>O2207</t>
  </si>
  <si>
    <t>O2917</t>
  </si>
  <si>
    <t>O2083</t>
  </si>
  <si>
    <t>O2524</t>
  </si>
  <si>
    <t>O2185</t>
  </si>
  <si>
    <t>O1517</t>
  </si>
  <si>
    <t>O2050</t>
  </si>
  <si>
    <t>Chase Castro</t>
  </si>
  <si>
    <t>B1749</t>
  </si>
  <si>
    <t>Page data ahead suggest</t>
  </si>
  <si>
    <t>O2804</t>
  </si>
  <si>
    <t>O2452</t>
  </si>
  <si>
    <t>O2566</t>
  </si>
  <si>
    <t>O3726</t>
  </si>
  <si>
    <t>B1182</t>
  </si>
  <si>
    <t>Require stay away</t>
  </si>
  <si>
    <t>O3118</t>
  </si>
  <si>
    <t>O1235</t>
  </si>
  <si>
    <t>Tracey Hartman</t>
  </si>
  <si>
    <t>O1910</t>
  </si>
  <si>
    <t>Mario Green</t>
  </si>
  <si>
    <t>O1511</t>
  </si>
  <si>
    <t>Cindy Taylor</t>
  </si>
  <si>
    <t>B1184</t>
  </si>
  <si>
    <t>Loss magazine</t>
  </si>
  <si>
    <t>O1367</t>
  </si>
  <si>
    <t>B1615</t>
  </si>
  <si>
    <t>Society interesting interest</t>
  </si>
  <si>
    <t>O2633</t>
  </si>
  <si>
    <t>O1168</t>
  </si>
  <si>
    <t>O3786</t>
  </si>
  <si>
    <t>O3319</t>
  </si>
  <si>
    <t>O2619</t>
  </si>
  <si>
    <t>O1997</t>
  </si>
  <si>
    <t>Cynthia Franklin</t>
  </si>
  <si>
    <t>They by need</t>
  </si>
  <si>
    <t>O1221</t>
  </si>
  <si>
    <t>O2675</t>
  </si>
  <si>
    <t>Jacob Johnson</t>
  </si>
  <si>
    <t>O1877</t>
  </si>
  <si>
    <t>Daniel Norman</t>
  </si>
  <si>
    <t>B1816</t>
  </si>
  <si>
    <t>His population factor</t>
  </si>
  <si>
    <t>O2760</t>
  </si>
  <si>
    <t>O3840</t>
  </si>
  <si>
    <t>O3314</t>
  </si>
  <si>
    <t>O1180</t>
  </si>
  <si>
    <t>O3216</t>
  </si>
  <si>
    <t>O3340</t>
  </si>
  <si>
    <t>O1883</t>
  </si>
  <si>
    <t>O1329</t>
  </si>
  <si>
    <t>B1719</t>
  </si>
  <si>
    <t>Away social</t>
  </si>
  <si>
    <t>O2134</t>
  </si>
  <si>
    <t>Nothing show both</t>
  </si>
  <si>
    <t>O1934</t>
  </si>
  <si>
    <t>Foreign consumer arrive</t>
  </si>
  <si>
    <t>O1729</t>
  </si>
  <si>
    <t>Henry Duncan</t>
  </si>
  <si>
    <t>Effect challenge kitchen</t>
  </si>
  <si>
    <t>O1133</t>
  </si>
  <si>
    <t>Allow trip military</t>
  </si>
  <si>
    <t>O3344</t>
  </si>
  <si>
    <t>O2349</t>
  </si>
  <si>
    <t>O3440</t>
  </si>
  <si>
    <t>O2843</t>
  </si>
  <si>
    <t>O2911</t>
  </si>
  <si>
    <t>O2299</t>
  </si>
  <si>
    <t>O3897</t>
  </si>
  <si>
    <t>O1413</t>
  </si>
  <si>
    <t>O1160</t>
  </si>
  <si>
    <t>O3164</t>
  </si>
  <si>
    <t>O1031</t>
  </si>
  <si>
    <t>O3412</t>
  </si>
  <si>
    <t>O2098</t>
  </si>
  <si>
    <t>Language serve</t>
  </si>
  <si>
    <t>O3432</t>
  </si>
  <si>
    <t>O3784</t>
  </si>
  <si>
    <t>O3346</t>
  </si>
  <si>
    <t>O1228</t>
  </si>
  <si>
    <t>O1691</t>
  </si>
  <si>
    <t>O3046</t>
  </si>
  <si>
    <t>O3204</t>
  </si>
  <si>
    <t>O1397</t>
  </si>
  <si>
    <t>B1707</t>
  </si>
  <si>
    <t>Fund</t>
  </si>
  <si>
    <t>O3791</t>
  </si>
  <si>
    <t>O1306</t>
  </si>
  <si>
    <t>Out agree spend</t>
  </si>
  <si>
    <t>O3027</t>
  </si>
  <si>
    <t>O1330</t>
  </si>
  <si>
    <t>Name third</t>
  </si>
  <si>
    <t>O3602</t>
  </si>
  <si>
    <t>O2360</t>
  </si>
  <si>
    <t>O2759</t>
  </si>
  <si>
    <t>O2606</t>
  </si>
  <si>
    <t>O2628</t>
  </si>
  <si>
    <t>O2929</t>
  </si>
  <si>
    <t>Happy behavior white</t>
  </si>
  <si>
    <t>O2016</t>
  </si>
  <si>
    <t>O3531</t>
  </si>
  <si>
    <t>O3120</t>
  </si>
  <si>
    <t>O1763</t>
  </si>
  <si>
    <t>Stephanie Willis</t>
  </si>
  <si>
    <t>Be task manager</t>
  </si>
  <si>
    <t>O1263</t>
  </si>
  <si>
    <t>O2367</t>
  </si>
  <si>
    <t>C576</t>
  </si>
  <si>
    <t>Dr. Joshua Jones</t>
  </si>
  <si>
    <t>O2989</t>
  </si>
  <si>
    <t>O2193</t>
  </si>
  <si>
    <t>O2583</t>
  </si>
  <si>
    <t>O2343</t>
  </si>
  <si>
    <t>O2896</t>
  </si>
  <si>
    <t>O1017</t>
  </si>
  <si>
    <t>B1205</t>
  </si>
  <si>
    <t>Admit his</t>
  </si>
  <si>
    <t>O1632</t>
  </si>
  <si>
    <t>O2333</t>
  </si>
  <si>
    <t>O3640</t>
  </si>
  <si>
    <t>O1962</t>
  </si>
  <si>
    <t>Suzanne Wilkerson</t>
  </si>
  <si>
    <t>O2422</t>
  </si>
  <si>
    <t>Brandon Miller</t>
  </si>
  <si>
    <t>O1177</t>
  </si>
  <si>
    <t>Space general game</t>
  </si>
  <si>
    <t>O2171</t>
  </si>
  <si>
    <t>Melissa Patrick</t>
  </si>
  <si>
    <t>B1587</t>
  </si>
  <si>
    <t>Read</t>
  </si>
  <si>
    <t>O1045</t>
  </si>
  <si>
    <t>Michael White</t>
  </si>
  <si>
    <t>O2877</t>
  </si>
  <si>
    <t>Lauren Guzman</t>
  </si>
  <si>
    <t>B1446</t>
  </si>
  <si>
    <t>Baby</t>
  </si>
  <si>
    <t>O1737</t>
  </si>
  <si>
    <t>O3446</t>
  </si>
  <si>
    <t>Door receive</t>
  </si>
  <si>
    <t>O1480</t>
  </si>
  <si>
    <t>C506</t>
  </si>
  <si>
    <t>David Allison</t>
  </si>
  <si>
    <t>O3320</t>
  </si>
  <si>
    <t>O3451</t>
  </si>
  <si>
    <t>O1618</t>
  </si>
  <si>
    <t>O1093</t>
  </si>
  <si>
    <t>O1510</t>
  </si>
  <si>
    <t>Sheryl Parker</t>
  </si>
  <si>
    <t>O3570</t>
  </si>
  <si>
    <t>O3930</t>
  </si>
  <si>
    <t>O2535</t>
  </si>
  <si>
    <t>Throughout front in</t>
  </si>
  <si>
    <t>O1686</t>
  </si>
  <si>
    <t>Candidate pressure</t>
  </si>
  <si>
    <t>O1252</t>
  </si>
  <si>
    <t>Need wrong benefit</t>
  </si>
  <si>
    <t>O2751</t>
  </si>
  <si>
    <t>O3010</t>
  </si>
  <si>
    <t>O2230</t>
  </si>
  <si>
    <t>O3511</t>
  </si>
  <si>
    <t>O3508</t>
  </si>
  <si>
    <t>O3158</t>
  </si>
  <si>
    <t>O3967</t>
  </si>
  <si>
    <t>O3884</t>
  </si>
  <si>
    <t>O3182</t>
  </si>
  <si>
    <t>O3185</t>
  </si>
  <si>
    <t>O3624</t>
  </si>
  <si>
    <t>O2688</t>
  </si>
  <si>
    <t>O3176</t>
  </si>
  <si>
    <t>O2669</t>
  </si>
  <si>
    <t>O1613</t>
  </si>
  <si>
    <t>O1882</t>
  </si>
  <si>
    <t>O3112</t>
  </si>
  <si>
    <t>O3257</t>
  </si>
  <si>
    <t>O1837</t>
  </si>
  <si>
    <t>Kimberly West</t>
  </si>
  <si>
    <t>O1274</t>
  </si>
  <si>
    <t>O3905</t>
  </si>
  <si>
    <t>O2559</t>
  </si>
  <si>
    <t>O3554</t>
  </si>
  <si>
    <t>Rebecca May</t>
  </si>
  <si>
    <t>O3684</t>
  </si>
  <si>
    <t>O2269</t>
  </si>
  <si>
    <t>O1444</t>
  </si>
  <si>
    <t>O2694</t>
  </si>
  <si>
    <t>O3524</t>
  </si>
  <si>
    <t>O2715</t>
  </si>
  <si>
    <t>O1343</t>
  </si>
  <si>
    <t>Do help</t>
  </si>
  <si>
    <t>O2952</t>
  </si>
  <si>
    <t>O2327</t>
  </si>
  <si>
    <t>O1484</t>
  </si>
  <si>
    <t>Maria Cummings</t>
  </si>
  <si>
    <t>O3418</t>
  </si>
  <si>
    <t>O3850</t>
  </si>
  <si>
    <t>O1559</t>
  </si>
  <si>
    <t>B1164</t>
  </si>
  <si>
    <t>Near lay</t>
  </si>
  <si>
    <t>O2292</t>
  </si>
  <si>
    <t>O3261</t>
  </si>
  <si>
    <t>O3863</t>
  </si>
  <si>
    <t>O1169</t>
  </si>
  <si>
    <t>O1114</t>
  </si>
  <si>
    <t>B1249</t>
  </si>
  <si>
    <t>Run pick carry pass</t>
  </si>
  <si>
    <t>O1308</t>
  </si>
  <si>
    <t>O3038</t>
  </si>
  <si>
    <t>O2826</t>
  </si>
  <si>
    <t>O2282</t>
  </si>
  <si>
    <t>O2488</t>
  </si>
  <si>
    <t>O1830</t>
  </si>
  <si>
    <t>O1818</t>
  </si>
  <si>
    <t>O2825</t>
  </si>
  <si>
    <t>O3896</t>
  </si>
  <si>
    <t>O2489</t>
  </si>
  <si>
    <t>O1650</t>
  </si>
  <si>
    <t>C662</t>
  </si>
  <si>
    <t>Jodi Carson</t>
  </si>
  <si>
    <t>O3662</t>
  </si>
  <si>
    <t>O2213</t>
  </si>
  <si>
    <t>O1582</t>
  </si>
  <si>
    <t>O3551</t>
  </si>
  <si>
    <t>O1925</t>
  </si>
  <si>
    <t>Donald Bennett</t>
  </si>
  <si>
    <t>O1711</t>
  </si>
  <si>
    <t>O3940</t>
  </si>
  <si>
    <t>O2140</t>
  </si>
  <si>
    <t>O1700</t>
  </si>
  <si>
    <t>O3654</t>
  </si>
  <si>
    <t>C631</t>
  </si>
  <si>
    <t>Emily Smith</t>
  </si>
  <si>
    <t>O2802</t>
  </si>
  <si>
    <t>O1493</t>
  </si>
  <si>
    <t>Us democratic phone nearly</t>
  </si>
  <si>
    <t>O1400</t>
  </si>
  <si>
    <t>O3323</t>
  </si>
  <si>
    <t>O3405</t>
  </si>
  <si>
    <t>O2875</t>
  </si>
  <si>
    <t>O3208</t>
  </si>
  <si>
    <t>O2268</t>
  </si>
  <si>
    <t>O3829</t>
  </si>
  <si>
    <t>O1039</t>
  </si>
  <si>
    <t>O2852</t>
  </si>
  <si>
    <t>O2261</t>
  </si>
  <si>
    <t>O2753</t>
  </si>
  <si>
    <t>O3076</t>
  </si>
  <si>
    <t>O2439</t>
  </si>
  <si>
    <t>O3043</t>
  </si>
  <si>
    <t>O2887</t>
  </si>
  <si>
    <t>O2963</t>
  </si>
  <si>
    <t>O2238</t>
  </si>
  <si>
    <t>O3865</t>
  </si>
  <si>
    <t>B1429</t>
  </si>
  <si>
    <t>Agency modern travel</t>
  </si>
  <si>
    <t>O1268</t>
  </si>
  <si>
    <t>Eat</t>
  </si>
  <si>
    <t>O1671</t>
  </si>
  <si>
    <t>O1725</t>
  </si>
  <si>
    <t>O2536</t>
  </si>
  <si>
    <t>Nicholas Williams</t>
  </si>
  <si>
    <t>O3476</t>
  </si>
  <si>
    <t>O3691</t>
  </si>
  <si>
    <t>O2831</t>
  </si>
  <si>
    <t>O1779</t>
  </si>
  <si>
    <t>Michael Griffin</t>
  </si>
  <si>
    <t>O3534</t>
  </si>
  <si>
    <t>Zachary Keller</t>
  </si>
  <si>
    <t>O3729</t>
  </si>
  <si>
    <t>O2778</t>
  </si>
  <si>
    <t>O2999</t>
  </si>
  <si>
    <t>O3262</t>
  </si>
  <si>
    <t>O1011</t>
  </si>
  <si>
    <t>O2968</t>
  </si>
  <si>
    <t>O2446</t>
  </si>
  <si>
    <t>O1409</t>
  </si>
  <si>
    <t>O1424</t>
  </si>
  <si>
    <t>C630</t>
  </si>
  <si>
    <t>James Wells</t>
  </si>
  <si>
    <t>O2414</t>
  </si>
  <si>
    <t>O3574</t>
  </si>
  <si>
    <t>O3472</t>
  </si>
  <si>
    <t>O2658</t>
  </si>
  <si>
    <t>O1058</t>
  </si>
  <si>
    <t>O1755</t>
  </si>
  <si>
    <t>O3730</t>
  </si>
  <si>
    <t>O1095</t>
  </si>
  <si>
    <t>O2570</t>
  </si>
  <si>
    <t>O1924</t>
  </si>
  <si>
    <t>O2332</t>
  </si>
  <si>
    <t>O3359</t>
  </si>
  <si>
    <t>O1541</t>
  </si>
  <si>
    <t>O3326</t>
  </si>
  <si>
    <t>O1135</t>
  </si>
  <si>
    <t>O3717</t>
  </si>
  <si>
    <t>O1127</t>
  </si>
  <si>
    <t>Offer fly</t>
  </si>
  <si>
    <t>O1453</t>
  </si>
  <si>
    <t>O2556</t>
  </si>
  <si>
    <t>O1115</t>
  </si>
  <si>
    <t>O3428</t>
  </si>
  <si>
    <t>O2070</t>
  </si>
  <si>
    <t>O1972</t>
  </si>
  <si>
    <t>O2644</t>
  </si>
  <si>
    <t>O2409</t>
  </si>
  <si>
    <t>O3269</t>
  </si>
  <si>
    <t>O3134</t>
  </si>
  <si>
    <t>O3123</t>
  </si>
  <si>
    <t>O3656</t>
  </si>
  <si>
    <t>Four set</t>
  </si>
  <si>
    <t>O3254</t>
  </si>
  <si>
    <t>C986</t>
  </si>
  <si>
    <t>Ashley Anderson</t>
  </si>
  <si>
    <t>O1916</t>
  </si>
  <si>
    <t>C786</t>
  </si>
  <si>
    <t>Jill Lopez</t>
  </si>
  <si>
    <t>B1050</t>
  </si>
  <si>
    <t>Bank able</t>
  </si>
  <si>
    <t>O2780</t>
  </si>
  <si>
    <t>O2175</t>
  </si>
  <si>
    <t>O2648</t>
  </si>
  <si>
    <t>O2729</t>
  </si>
  <si>
    <t>Teacher one base</t>
  </si>
  <si>
    <t>O1839</t>
  </si>
  <si>
    <t>Brian Marsh</t>
  </si>
  <si>
    <t>Read shoulder us</t>
  </si>
  <si>
    <t>O1998</t>
  </si>
  <si>
    <t>Light term</t>
  </si>
  <si>
    <t>O2028</t>
  </si>
  <si>
    <t>C656</t>
  </si>
  <si>
    <t>Lisa Hendrix</t>
  </si>
  <si>
    <t>Local difficult feeling</t>
  </si>
  <si>
    <t>O2221</t>
  </si>
  <si>
    <t>O3731</t>
  </si>
  <si>
    <t>O2115</t>
  </si>
  <si>
    <t>C645</t>
  </si>
  <si>
    <t>Jonathan Schwartz</t>
  </si>
  <si>
    <t>Partner community</t>
  </si>
  <si>
    <t>O3414</t>
  </si>
  <si>
    <t>O3924</t>
  </si>
  <si>
    <t>O1781</t>
  </si>
  <si>
    <t>O2138</t>
  </si>
  <si>
    <t>O3167</t>
  </si>
  <si>
    <t>O3830</t>
  </si>
  <si>
    <t>O3020</t>
  </si>
  <si>
    <t>O1298</t>
  </si>
  <si>
    <t>Republican after live</t>
  </si>
  <si>
    <t>O1790</t>
  </si>
  <si>
    <t>O1546</t>
  </si>
  <si>
    <t>William Mejia</t>
  </si>
  <si>
    <t>O3885</t>
  </si>
  <si>
    <t>O1547</t>
  </si>
  <si>
    <t>O3059</t>
  </si>
  <si>
    <t>O3951</t>
  </si>
  <si>
    <t>O2248</t>
  </si>
  <si>
    <t>O3052</t>
  </si>
  <si>
    <t>O1832</t>
  </si>
  <si>
    <t>O1569</t>
  </si>
  <si>
    <t>O3051</t>
  </si>
  <si>
    <t>O1418</t>
  </si>
  <si>
    <t>O2116</t>
  </si>
  <si>
    <t>B1617</t>
  </si>
  <si>
    <t>Attention teacher</t>
  </si>
  <si>
    <t>O2716</t>
  </si>
  <si>
    <t>O3295</t>
  </si>
  <si>
    <t>O1037</t>
  </si>
  <si>
    <t>C609</t>
  </si>
  <si>
    <t>Sylvia Anderson</t>
  </si>
  <si>
    <t>O1103</t>
  </si>
  <si>
    <t>C103</t>
  </si>
  <si>
    <t>James Woodward</t>
  </si>
  <si>
    <t>O1940</t>
  </si>
  <si>
    <t>Robin Harvey</t>
  </si>
  <si>
    <t>O1266</t>
  </si>
  <si>
    <t>History daughter movement</t>
  </si>
  <si>
    <t>O1411</t>
  </si>
  <si>
    <t>Live method girl visit</t>
  </si>
  <si>
    <t>O3594</t>
  </si>
  <si>
    <t>O3952</t>
  </si>
  <si>
    <t>O2355</t>
  </si>
  <si>
    <t>O3386</t>
  </si>
  <si>
    <t>O2018</t>
  </si>
  <si>
    <t>O1792</t>
  </si>
  <si>
    <t>O1867</t>
  </si>
  <si>
    <t>Sheryl Bates</t>
  </si>
  <si>
    <t>B1312</t>
  </si>
  <si>
    <t>Court answer task</t>
  </si>
  <si>
    <t>O1226</t>
  </si>
  <si>
    <t>O2117</t>
  </si>
  <si>
    <t>Just machine participant account</t>
  </si>
  <si>
    <t>O1604</t>
  </si>
  <si>
    <t>O3808</t>
  </si>
  <si>
    <t>C674</t>
  </si>
  <si>
    <t>Kevin Mcconnell</t>
  </si>
  <si>
    <t>O3834</t>
  </si>
  <si>
    <t>O1077</t>
  </si>
  <si>
    <t>O3628</t>
  </si>
  <si>
    <t>O3667</t>
  </si>
  <si>
    <t>O3676</t>
  </si>
  <si>
    <t>O1840</t>
  </si>
  <si>
    <t>O2561</t>
  </si>
  <si>
    <t>O1141</t>
  </si>
  <si>
    <t>O3245</t>
  </si>
  <si>
    <t>O2966</t>
  </si>
  <si>
    <t>Task make</t>
  </si>
  <si>
    <t>O1773</t>
  </si>
  <si>
    <t>O2740</t>
  </si>
  <si>
    <t>O3541</t>
  </si>
  <si>
    <t>O1441</t>
  </si>
  <si>
    <t>O2506</t>
  </si>
  <si>
    <t>O1619</t>
  </si>
  <si>
    <t>Major business single</t>
  </si>
  <si>
    <t>O2397</t>
  </si>
  <si>
    <t>O2555</t>
  </si>
  <si>
    <t>O1012</t>
  </si>
  <si>
    <t>C778</t>
  </si>
  <si>
    <t>Anthony Hanson</t>
  </si>
  <si>
    <t>O3433</t>
  </si>
  <si>
    <t>O3835</t>
  </si>
  <si>
    <t>O2757</t>
  </si>
  <si>
    <t>O2690</t>
  </si>
  <si>
    <t>O1354</t>
  </si>
  <si>
    <t>B1802</t>
  </si>
  <si>
    <t>Base Mrs various</t>
  </si>
  <si>
    <t>O2427</t>
  </si>
  <si>
    <t>O1727</t>
  </si>
  <si>
    <t>O2337</t>
  </si>
  <si>
    <t>O1891</t>
  </si>
  <si>
    <t>Democrat air chair</t>
  </si>
  <si>
    <t>O3690</t>
  </si>
  <si>
    <t>O1993</t>
  </si>
  <si>
    <t>O3265</t>
  </si>
  <si>
    <t>O3354</t>
  </si>
  <si>
    <t>O1665</t>
  </si>
  <si>
    <t>O1393</t>
  </si>
  <si>
    <t>O3495</t>
  </si>
  <si>
    <t>O3353</t>
  </si>
  <si>
    <t>O2394</t>
  </si>
  <si>
    <t>O3399</t>
  </si>
  <si>
    <t>O3856</t>
  </si>
  <si>
    <t>O3153</t>
  </si>
  <si>
    <t>O1154</t>
  </si>
  <si>
    <t>Wanda Frye</t>
  </si>
  <si>
    <t>O1392</t>
  </si>
  <si>
    <t>Nicole Lopez</t>
  </si>
  <si>
    <t>O3322</t>
  </si>
  <si>
    <t>O2407</t>
  </si>
  <si>
    <t>O1406</t>
  </si>
  <si>
    <t>O1105</t>
  </si>
  <si>
    <t>O2776</t>
  </si>
  <si>
    <t>O2703</t>
  </si>
  <si>
    <t>O3050</t>
  </si>
  <si>
    <t>O1765</t>
  </si>
  <si>
    <t>O1822</t>
  </si>
  <si>
    <t>O1579</t>
  </si>
  <si>
    <t>C740</t>
  </si>
  <si>
    <t>Jacob Young</t>
  </si>
  <si>
    <t>O2785</t>
  </si>
  <si>
    <t>O2985</t>
  </si>
  <si>
    <t>O3815</t>
  </si>
  <si>
    <t>C153</t>
  </si>
  <si>
    <t>Jesus Burch</t>
  </si>
  <si>
    <t>O2718</t>
  </si>
  <si>
    <t>O1912</t>
  </si>
  <si>
    <t>Best but</t>
  </si>
  <si>
    <t>O2293</t>
  </si>
  <si>
    <t>O1762</t>
  </si>
  <si>
    <t>O1798</t>
  </si>
  <si>
    <t>O3732</t>
  </si>
  <si>
    <t>Truth from wife myself</t>
  </si>
  <si>
    <t>O3864</t>
  </si>
  <si>
    <t>O2281</t>
  </si>
  <si>
    <t>O1451</t>
  </si>
  <si>
    <t>O3403</t>
  </si>
  <si>
    <t>O3092</t>
  </si>
  <si>
    <t>O2105</t>
  </si>
  <si>
    <t>O3968</t>
  </si>
  <si>
    <t>O2774</t>
  </si>
  <si>
    <t>O3117</t>
  </si>
  <si>
    <t>O2828</t>
  </si>
  <si>
    <t>Sherry Cross</t>
  </si>
  <si>
    <t>O3416</t>
  </si>
  <si>
    <t>O2158</t>
  </si>
  <si>
    <t>O1857</t>
  </si>
  <si>
    <t>O3058</t>
  </si>
  <si>
    <t>O2654</t>
  </si>
  <si>
    <t>B1908</t>
  </si>
  <si>
    <t>Page</t>
  </si>
  <si>
    <t>O2819</t>
  </si>
  <si>
    <t>O1524</t>
  </si>
  <si>
    <t>O2598</t>
  </si>
  <si>
    <t>O1461</t>
  </si>
  <si>
    <t>Easy ever</t>
  </si>
  <si>
    <t>O3132</t>
  </si>
  <si>
    <t>O2280</t>
  </si>
  <si>
    <t>O2449</t>
  </si>
  <si>
    <t>O3108</t>
  </si>
  <si>
    <t>O2560</t>
  </si>
  <si>
    <t>O3310</t>
  </si>
  <si>
    <t>O1963</t>
  </si>
  <si>
    <t>B1313</t>
  </si>
  <si>
    <t>Little eight campaign</t>
  </si>
  <si>
    <t>O1831</t>
  </si>
  <si>
    <t>Kevin Gomez</t>
  </si>
  <si>
    <t>O2359</t>
  </si>
  <si>
    <t>O1889</t>
  </si>
  <si>
    <t>O1989</t>
  </si>
  <si>
    <t>O3324</t>
  </si>
  <si>
    <t>O3947</t>
  </si>
  <si>
    <t>O3825</t>
  </si>
  <si>
    <t>O2382</t>
  </si>
  <si>
    <t>O2950</t>
  </si>
  <si>
    <t>O2962</t>
  </si>
  <si>
    <t>O1085</t>
  </si>
  <si>
    <t>O2017</t>
  </si>
  <si>
    <t>Lance Schwartz PhD</t>
  </si>
  <si>
    <t>O1782</t>
  </si>
  <si>
    <t>O2581</t>
  </si>
  <si>
    <t>O1873</t>
  </si>
  <si>
    <t>O3593</t>
  </si>
  <si>
    <t>O2295</t>
  </si>
  <si>
    <t>O1290</t>
  </si>
  <si>
    <t>O1793</t>
  </si>
  <si>
    <t>O3287</t>
  </si>
  <si>
    <t>O2424</t>
  </si>
  <si>
    <t>O3711</t>
  </si>
  <si>
    <t>O1242</t>
  </si>
  <si>
    <t>B1211</t>
  </si>
  <si>
    <t>Contain letter reflect</t>
  </si>
  <si>
    <t>O2717</t>
  </si>
  <si>
    <t>O2874</t>
  </si>
  <si>
    <t>O3094</t>
  </si>
  <si>
    <t>O3226</t>
  </si>
  <si>
    <t>O3282</t>
  </si>
  <si>
    <t>O2603</t>
  </si>
  <si>
    <t>O3015</t>
  </si>
  <si>
    <t>O3862</t>
  </si>
  <si>
    <t>O2256</t>
  </si>
  <si>
    <t>O1515</t>
  </si>
  <si>
    <t>O3512</t>
  </si>
  <si>
    <t>O2006</t>
  </si>
  <si>
    <t>Tyler Chen</t>
  </si>
  <si>
    <t>O2990</t>
  </si>
  <si>
    <t>Fine way probably</t>
  </si>
  <si>
    <t>O2967</t>
  </si>
  <si>
    <t>O2940</t>
  </si>
  <si>
    <t>O3851</t>
  </si>
  <si>
    <t>O1741</t>
  </si>
  <si>
    <t>O2418</t>
  </si>
  <si>
    <t>O2308</t>
  </si>
  <si>
    <t>O3219</t>
  </si>
  <si>
    <t>O2542</t>
  </si>
  <si>
    <t>O1388</t>
  </si>
  <si>
    <t>O2551</t>
  </si>
  <si>
    <t>O1125</t>
  </si>
  <si>
    <t>Matthew Patterson</t>
  </si>
  <si>
    <t>O3943</t>
  </si>
  <si>
    <t>O1560</t>
  </si>
  <si>
    <t>Teach word listen</t>
  </si>
  <si>
    <t>O2529</t>
  </si>
  <si>
    <t>O1478</t>
  </si>
  <si>
    <t>Casey Bradford</t>
  </si>
  <si>
    <t>Forget scene</t>
  </si>
  <si>
    <t>O3526</t>
  </si>
  <si>
    <t>O3174</t>
  </si>
  <si>
    <t>O2626</t>
  </si>
  <si>
    <t>O2596</t>
  </si>
  <si>
    <t>O2044</t>
  </si>
  <si>
    <t>Sign physical car</t>
  </si>
  <si>
    <t>O1975</t>
  </si>
  <si>
    <t>C170</t>
  </si>
  <si>
    <t>Gabriel Simmons</t>
  </si>
  <si>
    <t>B1087</t>
  </si>
  <si>
    <t>Require role realize</t>
  </si>
  <si>
    <t>O1596</t>
  </si>
  <si>
    <t>Jessica Thomas</t>
  </si>
  <si>
    <t>O2346</t>
  </si>
  <si>
    <t>O3067</t>
  </si>
  <si>
    <t>O3202</t>
  </si>
  <si>
    <t>O3293</t>
  </si>
  <si>
    <t>O1757</t>
  </si>
  <si>
    <t>O3509</t>
  </si>
  <si>
    <t>O1162</t>
  </si>
  <si>
    <t>O1301</t>
  </si>
  <si>
    <t>Kimberly Mcdonald</t>
  </si>
  <si>
    <t>O1620</t>
  </si>
  <si>
    <t>O2769</t>
  </si>
  <si>
    <t>O3660</t>
  </si>
  <si>
    <t>O3964</t>
  </si>
  <si>
    <t>O1850</t>
  </si>
  <si>
    <t>O3631</t>
  </si>
  <si>
    <t>O1523</t>
  </si>
  <si>
    <t>Jennifer Banks</t>
  </si>
  <si>
    <t>O3770</t>
  </si>
  <si>
    <t>O2944</t>
  </si>
  <si>
    <t>O2426</t>
  </si>
  <si>
    <t>O1069</t>
  </si>
  <si>
    <t>Become them new</t>
  </si>
  <si>
    <t>O2137</t>
  </si>
  <si>
    <t>O2504</t>
  </si>
  <si>
    <t>O1086</t>
  </si>
  <si>
    <t>O3477</t>
  </si>
  <si>
    <t>O2662</t>
  </si>
  <si>
    <t>O1527</t>
  </si>
  <si>
    <t>Emily Burch</t>
  </si>
  <si>
    <t>B1919</t>
  </si>
  <si>
    <t>Safe great</t>
  </si>
  <si>
    <t>O3954</t>
  </si>
  <si>
    <t>O1764</t>
  </si>
  <si>
    <t>O3008</t>
  </si>
  <si>
    <t>O2743</t>
  </si>
  <si>
    <t>O1860</t>
  </si>
  <si>
    <t>O1787</t>
  </si>
  <si>
    <t>Christian Weber</t>
  </si>
  <si>
    <t>O2614</t>
  </si>
  <si>
    <t>O2458</t>
  </si>
  <si>
    <t>O2125</t>
  </si>
  <si>
    <t>Would above hand</t>
  </si>
  <si>
    <t>O1237</t>
  </si>
  <si>
    <t>O1780</t>
  </si>
  <si>
    <t>James Wilson</t>
  </si>
  <si>
    <t>O1482</t>
  </si>
  <si>
    <t>O3617</t>
  </si>
  <si>
    <t>O3395</t>
  </si>
  <si>
    <t>O3214</t>
  </si>
  <si>
    <t>O3545</t>
  </si>
  <si>
    <t>O3047</t>
  </si>
  <si>
    <t>O3941</t>
  </si>
  <si>
    <t>O2860</t>
  </si>
  <si>
    <t>O1817</t>
  </si>
  <si>
    <t>O1398</t>
  </si>
  <si>
    <t>O1176</t>
  </si>
  <si>
    <t>C482</t>
  </si>
  <si>
    <t>Nicole Ellis</t>
  </si>
  <si>
    <t>Stuff reality person</t>
  </si>
  <si>
    <t>O2649</t>
  </si>
  <si>
    <t>O2850</t>
  </si>
  <si>
    <t>O1223</t>
  </si>
  <si>
    <t>O1206</t>
  </si>
  <si>
    <t>O3666</t>
  </si>
  <si>
    <t>O3904</t>
  </si>
  <si>
    <t>O2445</t>
  </si>
  <si>
    <t>O3077</t>
  </si>
  <si>
    <t>O2157</t>
  </si>
  <si>
    <t>O1068</t>
  </si>
  <si>
    <t>C608</t>
  </si>
  <si>
    <t>Shannon Nichols</t>
  </si>
  <si>
    <t>Total special child</t>
  </si>
  <si>
    <t>O2919</t>
  </si>
  <si>
    <t>O3643</t>
  </si>
  <si>
    <t>O3505</t>
  </si>
  <si>
    <t>O3946</t>
  </si>
  <si>
    <t>O3844</t>
  </si>
  <si>
    <t>O2051</t>
  </si>
  <si>
    <t>B1842</t>
  </si>
  <si>
    <t>Back professor because own</t>
  </si>
  <si>
    <t>O2082</t>
  </si>
  <si>
    <t>O1395</t>
  </si>
  <si>
    <t>O3166</t>
  </si>
  <si>
    <t>O2708</t>
  </si>
  <si>
    <t>O3082</t>
  </si>
  <si>
    <t>O1666</t>
  </si>
  <si>
    <t>O2416</t>
  </si>
  <si>
    <t>O2909</t>
  </si>
  <si>
    <t>O1374</t>
  </si>
  <si>
    <t>O2755</t>
  </si>
  <si>
    <t>O2894</t>
  </si>
  <si>
    <t>O3810</t>
  </si>
  <si>
    <t>O3578</t>
  </si>
  <si>
    <t>O2744</t>
  </si>
  <si>
    <t>O2659</t>
  </si>
  <si>
    <t>O3868</t>
  </si>
  <si>
    <t>O1198</t>
  </si>
  <si>
    <t>O3953</t>
  </si>
  <si>
    <t>O2792</t>
  </si>
  <si>
    <t>O3823</t>
  </si>
  <si>
    <t>O1155</t>
  </si>
  <si>
    <t>O3434</t>
  </si>
  <si>
    <t>O1646</t>
  </si>
  <si>
    <t>O2209</t>
  </si>
  <si>
    <t>O2973</t>
  </si>
  <si>
    <t>O2220</t>
  </si>
  <si>
    <t>O1629</t>
  </si>
  <si>
    <t>B1606</t>
  </si>
  <si>
    <t>Compare community now red</t>
  </si>
  <si>
    <t>O2258</t>
  </si>
  <si>
    <t>O3974</t>
  </si>
  <si>
    <t>O1758</t>
  </si>
  <si>
    <t>Shawn Black</t>
  </si>
  <si>
    <t>Itself thought</t>
  </si>
  <si>
    <t>O3441</t>
  </si>
  <si>
    <t>O1244</t>
  </si>
  <si>
    <t>O1471</t>
  </si>
  <si>
    <t>O2544</t>
  </si>
  <si>
    <t>O2783</t>
  </si>
  <si>
    <t>O2904</t>
  </si>
  <si>
    <t>O2058</t>
  </si>
  <si>
    <t>Long yes PM</t>
  </si>
  <si>
    <t>O3305</t>
  </si>
  <si>
    <t>O2516</t>
  </si>
  <si>
    <t>O3906</t>
  </si>
  <si>
    <t>O3147</t>
  </si>
  <si>
    <t>O1433</t>
  </si>
  <si>
    <t>C345</t>
  </si>
  <si>
    <t>Corey Johnson</t>
  </si>
  <si>
    <t>O3988</t>
  </si>
  <si>
    <t>O2381</t>
  </si>
  <si>
    <t>O1208</t>
  </si>
  <si>
    <t>O1079</t>
  </si>
  <si>
    <t>O1371</t>
  </si>
  <si>
    <t>B1544</t>
  </si>
  <si>
    <t>Successful bag</t>
  </si>
  <si>
    <t>O2846</t>
  </si>
  <si>
    <t>O1056</t>
  </si>
  <si>
    <t>William Cooper</t>
  </si>
  <si>
    <t>O3049</t>
  </si>
  <si>
    <t>O1277</t>
  </si>
  <si>
    <t>O2431</t>
  </si>
  <si>
    <t>O3938</t>
  </si>
  <si>
    <t>O3682</t>
  </si>
  <si>
    <t>O3748</t>
  </si>
  <si>
    <t>O2812</t>
  </si>
  <si>
    <t>O1808</t>
  </si>
  <si>
    <t>O3916</t>
  </si>
  <si>
    <t>O3704</t>
  </si>
  <si>
    <t>O3181</t>
  </si>
  <si>
    <t>O3088</t>
  </si>
  <si>
    <t>O3162</t>
  </si>
  <si>
    <t>O1383</t>
  </si>
  <si>
    <t>O3901</t>
  </si>
  <si>
    <t>O3316</t>
  </si>
  <si>
    <t>O1194</t>
  </si>
  <si>
    <t>C139</t>
  </si>
  <si>
    <t>Terry Johnson</t>
  </si>
  <si>
    <t>O3243</t>
  </si>
  <si>
    <t>O2241</t>
  </si>
  <si>
    <t>O2008</t>
  </si>
  <si>
    <t>B1009</t>
  </si>
  <si>
    <t>Life policy run three</t>
  </si>
  <si>
    <t>O3274</t>
  </si>
  <si>
    <t>O2891</t>
  </si>
  <si>
    <t>O1512</t>
  </si>
  <si>
    <t>They next past</t>
  </si>
  <si>
    <t>O3716</t>
  </si>
  <si>
    <t>O3776</t>
  </si>
  <si>
    <t>O3949</t>
  </si>
  <si>
    <t>O2643</t>
  </si>
  <si>
    <t>O1661</t>
  </si>
  <si>
    <t>Nicole Holland</t>
  </si>
  <si>
    <t>O1816</t>
  </si>
  <si>
    <t>O3383</t>
  </si>
  <si>
    <t>O3294</t>
  </si>
  <si>
    <t>O1664</t>
  </si>
  <si>
    <t>O2056</t>
  </si>
  <si>
    <t>O1324</t>
  </si>
  <si>
    <t>John Stout</t>
  </si>
  <si>
    <t>O3435</t>
  </si>
  <si>
    <t>O1407</t>
  </si>
  <si>
    <t>O1749</t>
  </si>
  <si>
    <t>O2893</t>
  </si>
  <si>
    <t>O1951</t>
  </si>
  <si>
    <t>O2915</t>
  </si>
  <si>
    <t>O3009</t>
  </si>
  <si>
    <t>O3024</t>
  </si>
  <si>
    <t>O1254</t>
  </si>
  <si>
    <t>O1797</t>
  </si>
  <si>
    <t>O3571</t>
  </si>
  <si>
    <t>O3231</t>
  </si>
  <si>
    <t>O2260</t>
  </si>
  <si>
    <t>O1209</t>
  </si>
  <si>
    <t>B1027</t>
  </si>
  <si>
    <t>Task measure kind</t>
  </si>
  <si>
    <t>O2229</t>
  </si>
  <si>
    <t>O3649</t>
  </si>
  <si>
    <t>O3813</t>
  </si>
  <si>
    <t>O1631</t>
  </si>
  <si>
    <t>O3961</t>
  </si>
  <si>
    <t>O2592</t>
  </si>
  <si>
    <t>OrderDay</t>
  </si>
  <si>
    <t>Sunday</t>
  </si>
  <si>
    <t>Monday</t>
  </si>
  <si>
    <t>Friday</t>
  </si>
  <si>
    <t>Paypal</t>
  </si>
  <si>
    <t>Wednesday</t>
  </si>
  <si>
    <t>Tuesday</t>
  </si>
  <si>
    <t>Thursday</t>
  </si>
  <si>
    <t>Saturday</t>
  </si>
  <si>
    <t>Orders Count</t>
  </si>
  <si>
    <t>Total Sales</t>
  </si>
  <si>
    <t xml:space="preserve">Total </t>
  </si>
  <si>
    <t>Avg Sales</t>
  </si>
  <si>
    <t>Median Sales</t>
  </si>
  <si>
    <t>Row Labels</t>
  </si>
  <si>
    <t>Grand Total</t>
  </si>
  <si>
    <t>Total Sales ($USD)</t>
  </si>
  <si>
    <t>Months</t>
  </si>
  <si>
    <t>Top 10 Most Selling Books</t>
  </si>
  <si>
    <t>Top Selling Book Each Year</t>
  </si>
  <si>
    <t>Min Sales</t>
  </si>
  <si>
    <t>Max Sales</t>
  </si>
  <si>
    <t>Total</t>
  </si>
  <si>
    <t>Contribution In Sales (%)</t>
  </si>
  <si>
    <t>Max Sale</t>
  </si>
  <si>
    <t>Min Sale</t>
  </si>
  <si>
    <t>Best Month</t>
  </si>
  <si>
    <t>Method</t>
  </si>
  <si>
    <t>Contribution in Orders</t>
  </si>
  <si>
    <t>Method Usage in Each Country</t>
  </si>
  <si>
    <t>Best Category</t>
  </si>
  <si>
    <t>Day</t>
  </si>
  <si>
    <t>Top 5 Customers Sales</t>
  </si>
  <si>
    <t>Total Sales Per Year</t>
  </si>
  <si>
    <t>Countries</t>
  </si>
  <si>
    <t>Total Sales Per Country</t>
  </si>
  <si>
    <t>Total Sales Per Book Title</t>
  </si>
  <si>
    <t>Sales Trends Over The Year</t>
  </si>
  <si>
    <t>Sales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</si>
</sst>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_(&quot;$&quot;* \(#,##0\);_(&quot;$&quot;* &quot;-&quot;_);_(@_)"/>
    <numFmt numFmtId="44" formatCode="_(&quot;$&quot;* #,##0.00_);_(&quot;$&quot;* \(#,##0.00\);_(&quot;$&quot;* &quot;-&quot;??_);_(@_)"/>
    <numFmt numFmtId="164" formatCode="_(&quot;$&quot;* #,##0_);_(&quot;$&quot;* \(#,##0\);_(&quot;$&quot;* &quot;-&quot;??_);_(@_)"/>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rgb="FF3F3F76"/>
      <name val="Aptos Narrow"/>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CC99"/>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style="thick">
        <color indexed="64"/>
      </right>
      <top style="thick">
        <color indexed="64"/>
      </top>
      <bottom style="thick">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0" fontId="3" fillId="3" borderId="10" applyNumberFormat="0" applyAlignment="0" applyProtection="0"/>
  </cellStyleXfs>
  <cellXfs count="82">
    <xf numFmtId="0" fontId="0" fillId="0" borderId="0" xfId="0"/>
    <xf numFmtId="0" fontId="0" fillId="0" borderId="0" xfId="0" applyNumberFormat="1"/>
    <xf numFmtId="14" fontId="0" fillId="0" borderId="0" xfId="0" applyNumberFormat="1"/>
    <xf numFmtId="44" fontId="0" fillId="0" borderId="0" xfId="1" applyFont="1"/>
    <xf numFmtId="0" fontId="0" fillId="0" borderId="1" xfId="0" applyBorder="1"/>
    <xf numFmtId="164" fontId="0" fillId="0" borderId="1" xfId="1" applyNumberFormat="1" applyFont="1" applyBorder="1"/>
    <xf numFmtId="44" fontId="0" fillId="0" borderId="1" xfId="1" applyFont="1" applyBorder="1"/>
    <xf numFmtId="44" fontId="0" fillId="0" borderId="6" xfId="1" applyFont="1" applyBorder="1"/>
    <xf numFmtId="0" fontId="0" fillId="0" borderId="8" xfId="0" applyBorder="1"/>
    <xf numFmtId="164" fontId="0" fillId="0" borderId="8" xfId="1" applyNumberFormat="1" applyFont="1" applyBorder="1"/>
    <xf numFmtId="164" fontId="0" fillId="0" borderId="9" xfId="1" applyNumberFormat="1"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xf numFmtId="0" fontId="2" fillId="2" borderId="7" xfId="0" applyFont="1" applyFill="1" applyBorder="1"/>
    <xf numFmtId="0" fontId="0" fillId="0" borderId="0" xfId="0" pivotButton="1"/>
    <xf numFmtId="0" fontId="0" fillId="0" borderId="0" xfId="0" applyAlignment="1">
      <alignment horizontal="left"/>
    </xf>
    <xf numFmtId="42" fontId="0" fillId="0" borderId="0" xfId="0" applyNumberFormat="1"/>
    <xf numFmtId="44" fontId="0" fillId="0" borderId="0" xfId="0" applyNumberFormat="1"/>
    <xf numFmtId="0" fontId="2" fillId="2" borderId="2" xfId="0" applyFont="1" applyFill="1" applyBorder="1"/>
    <xf numFmtId="44" fontId="0" fillId="0" borderId="1" xfId="1" applyNumberFormat="1" applyFont="1" applyBorder="1"/>
    <xf numFmtId="44" fontId="0" fillId="0" borderId="8" xfId="1" applyNumberFormat="1" applyFont="1" applyBorder="1"/>
    <xf numFmtId="0" fontId="2" fillId="2" borderId="2" xfId="0" applyFont="1" applyFill="1" applyBorder="1" applyAlignment="1">
      <alignment horizontal="center"/>
    </xf>
    <xf numFmtId="0" fontId="0" fillId="0" borderId="0" xfId="0" applyAlignment="1">
      <alignment horizontal="left" indent="1"/>
    </xf>
    <xf numFmtId="164" fontId="0" fillId="0" borderId="0" xfId="1" applyNumberFormat="1" applyFont="1"/>
    <xf numFmtId="0" fontId="2" fillId="0" borderId="0" xfId="0" applyFont="1"/>
    <xf numFmtId="1" fontId="2" fillId="0" borderId="0" xfId="1" applyNumberFormat="1" applyFont="1"/>
    <xf numFmtId="0" fontId="2" fillId="2" borderId="3" xfId="0" applyFont="1" applyFill="1" applyBorder="1"/>
    <xf numFmtId="0" fontId="2" fillId="2" borderId="4" xfId="0" applyFont="1" applyFill="1" applyBorder="1"/>
    <xf numFmtId="0" fontId="0" fillId="0" borderId="9" xfId="0" applyBorder="1"/>
    <xf numFmtId="44" fontId="0" fillId="0" borderId="8" xfId="1" applyFont="1" applyBorder="1"/>
    <xf numFmtId="0" fontId="2" fillId="2" borderId="11" xfId="0" applyFont="1" applyFill="1" applyBorder="1"/>
    <xf numFmtId="0" fontId="0" fillId="0" borderId="12" xfId="0" applyBorder="1"/>
    <xf numFmtId="164" fontId="0" fillId="0" borderId="12" xfId="1" applyNumberFormat="1" applyFont="1" applyBorder="1"/>
    <xf numFmtId="44" fontId="0" fillId="0" borderId="12" xfId="1" applyFont="1" applyBorder="1"/>
    <xf numFmtId="44" fontId="0" fillId="0" borderId="13" xfId="1" applyFont="1" applyBorder="1"/>
    <xf numFmtId="0" fontId="2" fillId="2" borderId="14" xfId="0" applyFont="1" applyFill="1" applyBorder="1"/>
    <xf numFmtId="0" fontId="0" fillId="0" borderId="15" xfId="0" applyBorder="1"/>
    <xf numFmtId="164" fontId="0" fillId="0" borderId="15" xfId="1" applyNumberFormat="1" applyFont="1" applyBorder="1"/>
    <xf numFmtId="44" fontId="0" fillId="0" borderId="15" xfId="1" applyFont="1" applyBorder="1"/>
    <xf numFmtId="164" fontId="0" fillId="0" borderId="16" xfId="1" applyNumberFormat="1" applyFont="1" applyBorder="1"/>
    <xf numFmtId="10" fontId="0" fillId="0" borderId="0" xfId="0" applyNumberFormat="1"/>
    <xf numFmtId="2" fontId="0" fillId="0" borderId="6" xfId="0" applyNumberFormat="1" applyBorder="1"/>
    <xf numFmtId="2" fontId="0" fillId="0" borderId="13" xfId="0" applyNumberFormat="1" applyBorder="1"/>
    <xf numFmtId="0" fontId="0" fillId="0" borderId="16" xfId="0" applyBorder="1"/>
    <xf numFmtId="2" fontId="0" fillId="0" borderId="15" xfId="1" applyNumberFormat="1" applyFont="1" applyBorder="1"/>
    <xf numFmtId="1" fontId="2" fillId="0" borderId="17" xfId="1" applyNumberFormat="1" applyFont="1" applyBorder="1"/>
    <xf numFmtId="0" fontId="2" fillId="0" borderId="17" xfId="0" applyFont="1" applyBorder="1"/>
    <xf numFmtId="44" fontId="1" fillId="0" borderId="17" xfId="1" applyFont="1" applyBorder="1"/>
    <xf numFmtId="44" fontId="0" fillId="0" borderId="17" xfId="1" applyFont="1" applyBorder="1"/>
    <xf numFmtId="0" fontId="0" fillId="0" borderId="17" xfId="0" applyBorder="1"/>
    <xf numFmtId="164" fontId="0" fillId="0" borderId="6" xfId="1" applyNumberFormat="1" applyFont="1" applyBorder="1"/>
    <xf numFmtId="0" fontId="0" fillId="0" borderId="6" xfId="0" applyBorder="1"/>
    <xf numFmtId="0" fontId="2" fillId="0" borderId="2" xfId="0" applyFont="1" applyBorder="1"/>
    <xf numFmtId="0" fontId="2" fillId="0" borderId="5" xfId="0" applyFont="1" applyBorder="1"/>
    <xf numFmtId="0" fontId="2" fillId="0" borderId="3" xfId="0" applyFont="1" applyBorder="1"/>
    <xf numFmtId="0" fontId="2" fillId="0" borderId="4" xfId="0" applyFont="1" applyBorder="1"/>
    <xf numFmtId="0" fontId="0" fillId="0" borderId="13" xfId="0" applyBorder="1"/>
    <xf numFmtId="0" fontId="2" fillId="2" borderId="21" xfId="0" applyFont="1" applyFill="1" applyBorder="1"/>
    <xf numFmtId="0" fontId="0" fillId="0" borderId="22" xfId="0" applyBorder="1"/>
    <xf numFmtId="164" fontId="0" fillId="0" borderId="22" xfId="1" applyNumberFormat="1" applyFont="1" applyBorder="1"/>
    <xf numFmtId="2" fontId="0" fillId="0" borderId="23" xfId="1" applyNumberFormat="1" applyFont="1" applyBorder="1"/>
    <xf numFmtId="0" fontId="2" fillId="0" borderId="11" xfId="0" applyFont="1" applyBorder="1"/>
    <xf numFmtId="0" fontId="2" fillId="0" borderId="14" xfId="0" applyFont="1" applyBorder="1"/>
    <xf numFmtId="0" fontId="2" fillId="0" borderId="0" xfId="0" applyFont="1" applyAlignment="1">
      <alignment horizontal="center"/>
    </xf>
    <xf numFmtId="0" fontId="3" fillId="3" borderId="18" xfId="2" applyBorder="1" applyAlignment="1">
      <alignment horizontal="center"/>
    </xf>
    <xf numFmtId="0" fontId="3" fillId="3" borderId="19" xfId="2" applyBorder="1" applyAlignment="1">
      <alignment horizontal="center"/>
    </xf>
    <xf numFmtId="0" fontId="3" fillId="3" borderId="20" xfId="2" applyBorder="1" applyAlignment="1">
      <alignment horizontal="center"/>
    </xf>
    <xf numFmtId="0" fontId="0" fillId="0" borderId="15" xfId="0" applyBorder="1" applyAlignment="1">
      <alignment horizontal="center"/>
    </xf>
    <xf numFmtId="0" fontId="0" fillId="0" borderId="5" xfId="0" applyBorder="1"/>
    <xf numFmtId="0" fontId="0" fillId="0" borderId="7" xfId="0"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164" fontId="0" fillId="0" borderId="0" xfId="0" applyNumberFormat="1"/>
    <xf numFmtId="0" fontId="0" fillId="0" borderId="0" xfId="0" applyAlignment="1">
      <alignment horizontal="center"/>
    </xf>
    <xf numFmtId="0" fontId="0" fillId="0" borderId="26" xfId="0" applyBorder="1"/>
    <xf numFmtId="164" fontId="0" fillId="0" borderId="27" xfId="1" applyNumberFormat="1" applyFont="1" applyBorder="1"/>
    <xf numFmtId="0" fontId="0" fillId="0" borderId="28" xfId="0" applyBorder="1"/>
    <xf numFmtId="164" fontId="0" fillId="0" borderId="29" xfId="1" applyNumberFormat="1" applyFont="1" applyBorder="1"/>
    <xf numFmtId="0" fontId="2" fillId="0" borderId="24" xfId="0" applyFont="1" applyBorder="1"/>
    <xf numFmtId="0" fontId="2" fillId="0" borderId="25" xfId="0" applyFont="1" applyBorder="1"/>
  </cellXfs>
  <cellStyles count="3">
    <cellStyle name="Currency" xfId="1" builtinId="4"/>
    <cellStyle name="Input" xfId="2" builtinId="20"/>
    <cellStyle name="Normal" xfId="0" builtinId="0"/>
  </cellStyles>
  <dxfs count="18">
    <dxf>
      <font>
        <b/>
        <i val="0"/>
        <color theme="0"/>
      </font>
    </dxf>
    <dxf>
      <fill>
        <patternFill>
          <bgColor theme="5"/>
        </patternFill>
      </fill>
    </dxf>
    <dxf>
      <numFmt numFmtId="164" formatCode="_(&quot;$&quot;* #,##0_);_(&quot;$&quot;* \(#,##0\);_(&quot;$&quot;* &quot;-&quot;??_);_(@_)"/>
    </dxf>
    <dxf>
      <fill>
        <patternFill patternType="solid">
          <bgColor theme="5"/>
        </patternFill>
      </fill>
    </dxf>
    <dxf>
      <fill>
        <patternFill patternType="none">
          <bgColor auto="1"/>
        </patternFill>
      </fil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s>
  <tableStyles count="4" defaultTableStyle="TableStyleMedium2" defaultPivotStyle="PivotStyleLight16">
    <tableStyle name="Slicer main" pivot="0" table="0" count="5" xr9:uid="{6D42D5AD-42E5-475D-8948-4D24259BEF60}">
      <tableStyleElement type="wholeTable" dxfId="1"/>
      <tableStyleElement type="headerRow" dxfId="0"/>
    </tableStyle>
    <tableStyle name="Slicer Style 1" pivot="0" table="0" count="1" xr9:uid="{EB63222C-F118-48BA-90A1-7D11A1A6E0E7}">
      <tableStyleElement type="wholeTable" dxfId="4"/>
    </tableStyle>
    <tableStyle name="Slicer Style 2" pivot="0" table="0" count="1" xr9:uid="{78820020-B38A-49FB-9F99-452CCD489A55}">
      <tableStyleElement type="wholeTable" dxfId="3"/>
    </tableStyle>
    <tableStyle name="Slicer Style 3" pivot="0" table="0" count="1" xr9:uid="{6A7BE082-DB54-43B0-A450-23B99F0733D1}"/>
  </tableStyles>
  <extLst>
    <ext xmlns:x14="http://schemas.microsoft.com/office/spreadsheetml/2009/9/main" uri="{46F421CA-312F-682f-3DD2-61675219B42D}">
      <x14:dxfs count="4">
        <dxf>
          <fill>
            <patternFill>
              <bgColor theme="0" tint="-0.14996795556505021"/>
            </patternFill>
          </fill>
        </dxf>
        <dxf>
          <fill>
            <patternFill>
              <bgColor theme="0"/>
            </patternFill>
          </fill>
        </dxf>
        <dxf>
          <fill>
            <patternFill>
              <bgColor theme="5"/>
            </patternFill>
          </fill>
        </dxf>
        <dxf>
          <fill>
            <patternFill>
              <bgColor theme="0"/>
            </patternFill>
          </fill>
        </dxf>
      </x14:dxfs>
    </ext>
    <ext xmlns:x14="http://schemas.microsoft.com/office/spreadsheetml/2009/9/main" uri="{EB79DEF2-80B8-43e5-95BD-54CBDDF9020C}">
      <x14:slicerStyles defaultSlicerStyle="SlicerStyleLight1">
        <x14:slicerStyle name="Slicer main">
          <x14:slicerStyleElements>
            <x14:slicerStyleElement type="unselectedItemWithData" dxfId="2"/>
            <x14:slicerStyleElement type="unselectedItemWithNoData" dxfId="0"/>
            <x14:slicerStyleElement type="selectedItemWithData" dxfId="1"/>
          </x14:slicerStyleElements>
        </x14:slicerStyle>
        <x14:slicerStyle name="Slicer Style 1"/>
        <x14:slicerStyle name="Slicer Style 2"/>
        <x14:slicerStyle name="Slicer Style 3">
          <x14:slicerStyleElements>
            <x14:slicerStyleElement type="selectedItemWithData" dxfId="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[analysis.xlsx]day_analysis!PivotTable1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does sales varies through the week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day_analysis!$G$3</c:f>
              <c:strCache>
                <c:ptCount val="1"/>
                <c:pt idx="0">
                  <c:v>Total</c:v>
                </c:pt>
              </c:strCache>
            </c:strRef>
          </c:tx>
          <c:spPr>
            <a:solidFill>
              <a:schemeClr val="accent1"/>
            </a:solidFill>
            <a:ln>
              <a:noFill/>
            </a:ln>
            <a:effectLst/>
          </c:spPr>
          <c:invertIfNegative val="0"/>
          <c:cat>
            <c:strRef>
              <c:f>day_analysis!$G$3</c:f>
              <c:strCache>
                <c:ptCount val="7"/>
                <c:pt idx="0">
                  <c:v>Sunday</c:v>
                </c:pt>
                <c:pt idx="1">
                  <c:v>Monday</c:v>
                </c:pt>
                <c:pt idx="2">
                  <c:v>Tuesday</c:v>
                </c:pt>
                <c:pt idx="3">
                  <c:v>Wednesday</c:v>
                </c:pt>
                <c:pt idx="4">
                  <c:v>Thursday</c:v>
                </c:pt>
                <c:pt idx="5">
                  <c:v>Friday</c:v>
                </c:pt>
                <c:pt idx="6">
                  <c:v>Saturday</c:v>
                </c:pt>
              </c:strCache>
            </c:strRef>
          </c:cat>
          <c:val>
            <c:numRef>
              <c:f>day_analysis!$G$3</c:f>
              <c:numCache>
                <c:formatCode>_("$"* #,##0_);_("$"* \(#,##0\);_("$"* "-"_);_(@_)</c:formatCode>
                <c:ptCount val="7"/>
                <c:pt idx="0">
                  <c:v>7959.17</c:v>
                </c:pt>
                <c:pt idx="1">
                  <c:v>7220.6699999999992</c:v>
                </c:pt>
                <c:pt idx="2">
                  <c:v>6564.6799999999985</c:v>
                </c:pt>
                <c:pt idx="3">
                  <c:v>7790.6400000000012</c:v>
                </c:pt>
                <c:pt idx="4">
                  <c:v>7105.2999999999975</c:v>
                </c:pt>
                <c:pt idx="5">
                  <c:v>5468.5000000000009</c:v>
                </c:pt>
                <c:pt idx="6">
                  <c:v>5616.3900000000031</c:v>
                </c:pt>
              </c:numCache>
            </c:numRef>
          </c:val>
          <c:extLst>
            <c:ext xmlns:c16="http://schemas.microsoft.com/office/drawing/2014/chart" uri="{C3380CC4-5D6E-409C-BE32-E72D297353CC}">
              <c16:uniqueId val="{00000000-8C5B-4DD6-88DF-21069FBC03A0}"/>
            </c:ext>
          </c:extLst>
        </c:ser>
        <c:dLbls>
          <c:showLegendKey val="0"/>
          <c:showVal val="0"/>
          <c:showCatName val="0"/>
          <c:showSerName val="0"/>
          <c:showPercent val="0"/>
          <c:showBubbleSize val="0"/>
        </c:dLbls>
        <c:gapWidth val="219"/>
        <c:overlap val="-27"/>
        <c:axId val="1090711136"/>
        <c:axId val="1090724576"/>
      </c:barChart>
      <c:catAx>
        <c:axId val="109071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24576"/>
        <c:crosses val="autoZero"/>
        <c:auto val="1"/>
        <c:lblAlgn val="ctr"/>
        <c:lblOffset val="100"/>
        <c:noMultiLvlLbl val="0"/>
      </c:catAx>
      <c:valAx>
        <c:axId val="1090724576"/>
        <c:scaling>
          <c:orientation val="minMax"/>
        </c:scaling>
        <c:delete val="0"/>
        <c:axPos val="l"/>
        <c:majorGridlines>
          <c:spPr>
            <a:ln w="9525" cap="flat" cmpd="sng" algn="ctr">
              <a:solidFill>
                <a:schemeClr val="tx1">
                  <a:lumMod val="15000"/>
                  <a:lumOff val="85000"/>
                </a:schemeClr>
              </a:solidFill>
              <a:round/>
            </a:ln>
            <a:effectLst/>
          </c:spPr>
        </c:majorGridlines>
        <c:title>
          <c:tx>
            <c:strRef>
              <c:f>day_analysis!$G$3</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1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[analysis.xlsx]pivot_sources!PivotTable2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pivot_sources!$C$3</c:f>
              <c:strCache>
                <c:ptCount val="1"/>
                <c:pt idx="0">
                  <c:v>Total</c:v>
                </c:pt>
              </c:strCache>
            </c:strRef>
          </c:tx>
          <c:spPr>
            <a:solidFill>
              <a:schemeClr val="accent2"/>
            </a:solidFill>
            <a:ln>
              <a:noFill/>
            </a:ln>
            <a:effectLst/>
          </c:spPr>
          <c:invertIfNegative val="0"/>
          <c:cat>
            <c:strRef>
              <c:f>pivot_sources!$B$4:$B$9</c:f>
              <c:strCache>
                <c:ptCount val="5"/>
                <c:pt idx="0">
                  <c:v>Allison Powell</c:v>
                </c:pt>
                <c:pt idx="1">
                  <c:v>Randall Lopez</c:v>
                </c:pt>
                <c:pt idx="2">
                  <c:v>Danielle Howell</c:v>
                </c:pt>
                <c:pt idx="3">
                  <c:v>Elizabeth Farley</c:v>
                </c:pt>
                <c:pt idx="4">
                  <c:v>Not Mentioned</c:v>
                </c:pt>
              </c:strCache>
            </c:strRef>
          </c:cat>
          <c:val>
            <c:numRef>
              <c:f>pivot_sources!$C$4:$C$9</c:f>
              <c:numCache>
                <c:formatCode>_("$"* #,##0_);_("$"* \(#,##0\);_("$"* "-"_);_(@_)</c:formatCode>
                <c:ptCount val="5"/>
                <c:pt idx="0">
                  <c:v>689.22</c:v>
                </c:pt>
                <c:pt idx="1">
                  <c:v>706.81000000000006</c:v>
                </c:pt>
                <c:pt idx="2">
                  <c:v>742.73</c:v>
                </c:pt>
                <c:pt idx="3">
                  <c:v>802.58999999999992</c:v>
                </c:pt>
                <c:pt idx="4">
                  <c:v>1099.69</c:v>
                </c:pt>
              </c:numCache>
            </c:numRef>
          </c:val>
          <c:extLst>
            <c:ext xmlns:c16="http://schemas.microsoft.com/office/drawing/2014/chart" uri="{C3380CC4-5D6E-409C-BE32-E72D297353CC}">
              <c16:uniqueId val="{00000000-30BD-4254-93C2-F2C6291FDD72}"/>
            </c:ext>
          </c:extLst>
        </c:ser>
        <c:dLbls>
          <c:showLegendKey val="0"/>
          <c:showVal val="0"/>
          <c:showCatName val="0"/>
          <c:showSerName val="0"/>
          <c:showPercent val="0"/>
          <c:showBubbleSize val="0"/>
        </c:dLbls>
        <c:gapWidth val="182"/>
        <c:axId val="115477872"/>
        <c:axId val="115480272"/>
      </c:barChart>
      <c:catAx>
        <c:axId val="11547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80272"/>
        <c:crosses val="autoZero"/>
        <c:auto val="1"/>
        <c:lblAlgn val="ctr"/>
        <c:lblOffset val="100"/>
        <c:noMultiLvlLbl val="0"/>
      </c:catAx>
      <c:valAx>
        <c:axId val="11548027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7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[analysis.xlsx]pivot_sources!PivotTable3</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pivot_sources!$F$3</c:f>
              <c:strCache>
                <c:ptCount val="1"/>
                <c:pt idx="0">
                  <c:v>Total</c:v>
                </c:pt>
              </c:strCache>
            </c:strRef>
          </c:tx>
          <c:spPr>
            <a:solidFill>
              <a:schemeClr val="accent2"/>
            </a:solidFill>
            <a:ln>
              <a:noFill/>
            </a:ln>
            <a:effectLst/>
          </c:spPr>
          <c:invertIfNegative val="0"/>
          <c:cat>
            <c:strRef>
              <c:f>pivot_sources!$E$4:$E$8</c:f>
              <c:strCache>
                <c:ptCount val="4"/>
                <c:pt idx="0">
                  <c:v>2022</c:v>
                </c:pt>
                <c:pt idx="1">
                  <c:v>2023</c:v>
                </c:pt>
                <c:pt idx="2">
                  <c:v>2024</c:v>
                </c:pt>
                <c:pt idx="3">
                  <c:v>2025</c:v>
                </c:pt>
              </c:strCache>
            </c:strRef>
          </c:cat>
          <c:val>
            <c:numRef>
              <c:f>pivot_sources!$F$4:$F$8</c:f>
              <c:numCache>
                <c:formatCode>_("$"* #,##0_);_("$"* \(#,##0\);_("$"* "-"_);_(@_)</c:formatCode>
                <c:ptCount val="4"/>
                <c:pt idx="0">
                  <c:v>6540.7200000000039</c:v>
                </c:pt>
                <c:pt idx="1">
                  <c:v>32455.249999999982</c:v>
                </c:pt>
                <c:pt idx="2">
                  <c:v>31419.230000000021</c:v>
                </c:pt>
                <c:pt idx="3">
                  <c:v>10790.359999999999</c:v>
                </c:pt>
              </c:numCache>
            </c:numRef>
          </c:val>
          <c:extLst>
            <c:ext xmlns:c16="http://schemas.microsoft.com/office/drawing/2014/chart" uri="{C3380CC4-5D6E-409C-BE32-E72D297353CC}">
              <c16:uniqueId val="{00000000-0607-428B-B108-2BFF3FDA53B3}"/>
            </c:ext>
          </c:extLst>
        </c:ser>
        <c:dLbls>
          <c:showLegendKey val="0"/>
          <c:showVal val="0"/>
          <c:showCatName val="0"/>
          <c:showSerName val="0"/>
          <c:showPercent val="0"/>
          <c:showBubbleSize val="0"/>
        </c:dLbls>
        <c:gapWidth val="219"/>
        <c:overlap val="-27"/>
        <c:axId val="1079124576"/>
        <c:axId val="1083645056"/>
      </c:barChart>
      <c:catAx>
        <c:axId val="107912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3645056"/>
        <c:crosses val="autoZero"/>
        <c:auto val="1"/>
        <c:lblAlgn val="ctr"/>
        <c:lblOffset val="100"/>
        <c:noMultiLvlLbl val="0"/>
      </c:catAx>
      <c:valAx>
        <c:axId val="1083645056"/>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912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[analysis.xlsx]pivot_sources!PivotTable6</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Trends Over The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pivot_sources!$C$19</c:f>
              <c:strCache>
                <c:ptCount val="1"/>
                <c:pt idx="0">
                  <c:v>Total</c:v>
                </c:pt>
              </c:strCache>
            </c:strRef>
          </c:tx>
          <c:spPr>
            <a:ln w="28575" cap="rnd">
              <a:solidFill>
                <a:schemeClr val="accent1"/>
              </a:solidFill>
              <a:round/>
            </a:ln>
            <a:effectLst/>
          </c:spPr>
          <c:marker>
            <c:symbol val="none"/>
          </c:marker>
          <c:cat>
            <c:strRef>
              <c:f>pivot_sources!$B$20:$B$32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pivot_sources!$C$20:$C$32</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EFBF-4F95-9AD2-93629BFDA052}"/>
            </c:ext>
          </c:extLst>
        </c:ser>
        <c:dLbls>
          <c:showLegendKey val="0"/>
          <c:showVal val="0"/>
          <c:showCatName val="0"/>
          <c:showSerName val="0"/>
          <c:showPercent val="0"/>
          <c:showBubbleSize val="0"/>
        </c:dLbls>
        <c:smooth val="0"/>
        <c:axId val="108239360"/>
        <c:axId val="108236480"/>
      </c:lineChart>
      <c:catAx>
        <c:axId val="10823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6480"/>
        <c:crosses val="autoZero"/>
        <c:auto val="1"/>
        <c:lblAlgn val="ctr"/>
        <c:lblOffset val="100"/>
        <c:noMultiLvlLbl val="0"/>
      </c:catAx>
      <c:valAx>
        <c:axId val="10823648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[analysis.xlsx]pivot_sources!PivotTable7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Book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pivot_sources!$F$11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pivot_sources!$E$12:$E$22</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pivot_sources!$F$12:$F$22</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AC5E-44C5-9949-539D0580285F}"/>
            </c:ext>
          </c:extLst>
        </c:ser>
        <c:dLbls>
          <c:dLblPos val="outEnd"/>
          <c:showLegendKey val="0"/>
          <c:showVal val="1"/>
          <c:showCatName val="0"/>
          <c:showSerName val="0"/>
          <c:showPercent val="0"/>
          <c:showBubbleSize val="0"/>
        </c:dLbls>
        <c:gapWidth val="182"/>
        <c:axId val="406227920"/>
        <c:axId val="406228400"/>
      </c:barChart>
      <c:catAx>
        <c:axId val="406227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6228400"/>
        <c:crosses val="autoZero"/>
        <c:auto val="1"/>
        <c:lblAlgn val="ctr"/>
        <c:lblOffset val="100"/>
        <c:noMultiLvlLbl val="0"/>
      </c:catAx>
      <c:valAx>
        <c:axId val="406228400"/>
        <c:scaling>
          <c:orientation val="minMax"/>
        </c:scaling>
        <c:delete val="1"/>
        <c:axPos val="b"/>
        <c:numFmt formatCode="_(&quot;$&quot;* #,##0_);_(&quot;$&quot;* \(#,##0\);_(&quot;$&quot;* &quot;-&quot;_);_(@_)" sourceLinked="1"/>
        <c:majorTickMark val="out"/>
        <c:minorTickMark val="none"/>
        <c:tickLblPos val="nextTo"/>
        <c:crossAx val="40622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Contribution In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category_analysis!$I$3</c:f>
              <c:strCache>
                <c:ptCount val="1"/>
                <c:pt idx="0">
                  <c:v>Contribution In Sales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39-405E-87CE-CB5B484329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39-405E-87CE-CB5B484329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39-405E-87CE-CB5B484329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39-405E-87CE-CB5B484329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category_analysis!$B$4:$B$7</c:f>
              <c:strCache>
                <c:ptCount val="4"/>
                <c:pt idx="0">
                  <c:v>Fiction</c:v>
                </c:pt>
                <c:pt idx="1">
                  <c:v>Educational</c:v>
                </c:pt>
                <c:pt idx="2">
                  <c:v>Non-Fiction</c:v>
                </c:pt>
                <c:pt idx="3">
                  <c:v>Comics</c:v>
                </c:pt>
              </c:strCache>
            </c:strRef>
          </c:cat>
          <c:val>
            <c:numRef>
              <c:f>category_analysis!$I$4:$I$7</c:f>
              <c:numCache>
                <c:formatCode>0.00</c:formatCode>
                <c:ptCount val="4"/>
                <c:pt idx="0">
                  <c:v>32.615813594166255</c:v>
                </c:pt>
                <c:pt idx="1">
                  <c:v>17.71739833210702</c:v>
                </c:pt>
                <c:pt idx="2">
                  <c:v>32.194565285141231</c:v>
                </c:pt>
                <c:pt idx="3">
                  <c:v>17.472222788585491</c:v>
                </c:pt>
              </c:numCache>
            </c:numRef>
          </c:val>
          <c:extLst>
            <c:ext xmlns:c16="http://schemas.microsoft.com/office/drawing/2014/chart" uri="{C3380CC4-5D6E-409C-BE32-E72D297353CC}">
              <c16:uniqueId val="{00000000-2351-458C-ABFD-C1278403271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[analysis.xlsx]monthly_sales!PivotTable1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does the sales trends over the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monthly_sales!$I$5</c:f>
              <c:strCache>
                <c:ptCount val="1"/>
                <c:pt idx="0">
                  <c:v>Total</c:v>
                </c:pt>
              </c:strCache>
            </c:strRef>
          </c:tx>
          <c:spPr>
            <a:ln w="28575" cap="rnd">
              <a:solidFill>
                <a:schemeClr val="accent1"/>
              </a:solidFill>
              <a:round/>
            </a:ln>
            <a:effectLst/>
          </c:spPr>
          <c:marker>
            <c:symbol val="none"/>
          </c:marker>
          <c:cat>
            <c:strRef>
              <c:f>monthly_sales!$I$5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monthly_sales!$I$5</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67CA-44B7-9E5A-F99803707E7A}"/>
            </c:ext>
          </c:extLst>
        </c:ser>
        <c:dLbls>
          <c:showLegendKey val="0"/>
          <c:showVal val="0"/>
          <c:showCatName val="0"/>
          <c:showSerName val="0"/>
          <c:showPercent val="0"/>
          <c:showBubbleSize val="0"/>
        </c:dLbls>
        <c:smooth val="0"/>
        <c:axId val="2049182304"/>
        <c:axId val="2049182784"/>
      </c:lineChart>
      <c:catAx>
        <c:axId val="20491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784"/>
        <c:crosses val="autoZero"/>
        <c:auto val="1"/>
        <c:lblAlgn val="ctr"/>
        <c:lblOffset val="100"/>
        <c:noMultiLvlLbl val="0"/>
      </c:catAx>
      <c:valAx>
        <c:axId val="2049182784"/>
        <c:scaling>
          <c:orientation val="minMax"/>
        </c:scaling>
        <c:delete val="0"/>
        <c:axPos val="l"/>
        <c:majorGridlines>
          <c:spPr>
            <a:ln w="9525" cap="flat" cmpd="sng" algn="ctr">
              <a:solidFill>
                <a:schemeClr val="tx1">
                  <a:lumMod val="15000"/>
                  <a:lumOff val="85000"/>
                </a:schemeClr>
              </a:solidFill>
              <a:round/>
            </a:ln>
            <a:effectLst/>
          </c:spPr>
        </c:majorGridlines>
        <c:title>
          <c:tx>
            <c:strRef>
              <c:f>monthly_sales!$I$5</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Year</a:t>
            </a:r>
            <a:endParaRPr lang="en-US"/>
          </a:p>
        </c:rich>
      </c:tx>
      <c:layout>
        <c:manualLayout>
          <c:xMode val="edge"/>
          <c:yMode val="edge"/>
          <c:x val="0.353039048455923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yearly_sales!$D$2</c:f>
              <c:strCache>
                <c:ptCount val="1"/>
                <c:pt idx="0">
                  <c:v>Total Sales</c:v>
                </c:pt>
              </c:strCache>
            </c:strRef>
          </c:tx>
          <c:spPr>
            <a:solidFill>
              <a:schemeClr val="accent1"/>
            </a:solidFill>
            <a:ln>
              <a:noFill/>
            </a:ln>
            <a:effectLst/>
          </c:spPr>
          <c:invertIfNegative val="0"/>
          <c:cat>
            <c:numRef>
              <c:f>yearly_sales!$B$3:$B$6</c:f>
              <c:numCache>
                <c:formatCode>General</c:formatCode>
                <c:ptCount val="4"/>
                <c:pt idx="0">
                  <c:v>2022</c:v>
                </c:pt>
                <c:pt idx="1">
                  <c:v>2023</c:v>
                </c:pt>
                <c:pt idx="2">
                  <c:v>2024</c:v>
                </c:pt>
                <c:pt idx="3">
                  <c:v>2025</c:v>
                </c:pt>
              </c:numCache>
            </c:numRef>
          </c:cat>
          <c:val>
            <c:numRef>
              <c:f>yearly_sales!$D$3:$D$6</c:f>
              <c:numCache>
                <c:formatCode>_("$"* #,##0_);_("$"* \(#,##0\);_("$"* "-"??_);_(@_)</c:formatCode>
                <c:ptCount val="4"/>
                <c:pt idx="0">
                  <c:v>19043.510000000002</c:v>
                </c:pt>
                <c:pt idx="1">
                  <c:v>95481.19999999991</c:v>
                </c:pt>
                <c:pt idx="2">
                  <c:v>93758.330000000118</c:v>
                </c:pt>
                <c:pt idx="3">
                  <c:v>32532.17</c:v>
                </c:pt>
              </c:numCache>
            </c:numRef>
          </c:val>
          <c:extLst>
            <c:ext xmlns:c16="http://schemas.microsoft.com/office/drawing/2014/chart" uri="{C3380CC4-5D6E-409C-BE32-E72D297353CC}">
              <c16:uniqueId val="{00000000-5BD6-470A-B6E5-DE7830378599}"/>
            </c:ext>
          </c:extLst>
        </c:ser>
        <c:dLbls>
          <c:showLegendKey val="0"/>
          <c:showVal val="0"/>
          <c:showCatName val="0"/>
          <c:showSerName val="0"/>
          <c:showPercent val="0"/>
          <c:showBubbleSize val="0"/>
        </c:dLbls>
        <c:gapWidth val="219"/>
        <c:overlap val="-27"/>
        <c:axId val="86975359"/>
        <c:axId val="86972479"/>
      </c:barChart>
      <c:catAx>
        <c:axId val="8697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2479"/>
        <c:crosses val="autoZero"/>
        <c:auto val="1"/>
        <c:lblAlgn val="ctr"/>
        <c:lblOffset val="100"/>
        <c:noMultiLvlLbl val="0"/>
      </c:catAx>
      <c:valAx>
        <c:axId val="86972479"/>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5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[analysis.xlsx]books_analysis!PivotTable1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books_analysis!$C$2</c:f>
              <c:strCache>
                <c:ptCount val="1"/>
                <c:pt idx="0">
                  <c:v>Total Sales</c:v>
                </c:pt>
              </c:strCache>
            </c:strRef>
          </c:tx>
          <c:spPr>
            <a:solidFill>
              <a:schemeClr val="accent1"/>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books_analysis!$C$3:$C$13</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17FF-46AB-88FF-5C3815639295}"/>
            </c:ext>
          </c:extLst>
        </c:ser>
        <c:ser>
          <c:idx val="1"/>
          <c:order val="1"/>
          <c:tx>
            <c:strRef>
              <c:f>books_analysis!$D$2</c:f>
              <c:strCache>
                <c:ptCount val="1"/>
                <c:pt idx="0">
                  <c:v>Orders Count</c:v>
                </c:pt>
              </c:strCache>
            </c:strRef>
          </c:tx>
          <c:spPr>
            <a:solidFill>
              <a:schemeClr val="accent2"/>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books_analysis!$D$3:$D$13</c:f>
              <c:numCache>
                <c:formatCode>General</c:formatCode>
                <c:ptCount val="10"/>
                <c:pt idx="0">
                  <c:v>4</c:v>
                </c:pt>
                <c:pt idx="1">
                  <c:v>6</c:v>
                </c:pt>
                <c:pt idx="2">
                  <c:v>4</c:v>
                </c:pt>
                <c:pt idx="3">
                  <c:v>6</c:v>
                </c:pt>
                <c:pt idx="4">
                  <c:v>5</c:v>
                </c:pt>
                <c:pt idx="5">
                  <c:v>5</c:v>
                </c:pt>
                <c:pt idx="6">
                  <c:v>6</c:v>
                </c:pt>
                <c:pt idx="7">
                  <c:v>5</c:v>
                </c:pt>
                <c:pt idx="8">
                  <c:v>5</c:v>
                </c:pt>
                <c:pt idx="9">
                  <c:v>6</c:v>
                </c:pt>
              </c:numCache>
            </c:numRef>
          </c:val>
          <c:extLst>
            <c:ext xmlns:c16="http://schemas.microsoft.com/office/drawing/2014/chart" uri="{C3380CC4-5D6E-409C-BE32-E72D297353CC}">
              <c16:uniqueId val="{00000001-17FF-46AB-88FF-5C3815639295}"/>
            </c:ext>
          </c:extLst>
        </c:ser>
        <c:dLbls>
          <c:showLegendKey val="0"/>
          <c:showVal val="0"/>
          <c:showCatName val="0"/>
          <c:showSerName val="0"/>
          <c:showPercent val="0"/>
          <c:showBubbleSize val="0"/>
        </c:dLbls>
        <c:gapWidth val="182"/>
        <c:axId val="731681503"/>
        <c:axId val="731690623"/>
      </c:barChart>
      <c:catAx>
        <c:axId val="73168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90623"/>
        <c:crosses val="autoZero"/>
        <c:auto val="1"/>
        <c:lblAlgn val="ctr"/>
        <c:lblOffset val="100"/>
        <c:noMultiLvlLbl val="0"/>
      </c:catAx>
      <c:valAx>
        <c:axId val="73169062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8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[analysis.xlsx]country_analysis!PivotTable6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Countries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country_analysis!$M$2</c:f>
              <c:strCache>
                <c:ptCount val="1"/>
                <c:pt idx="0">
                  <c:v>Total</c:v>
                </c:pt>
              </c:strCache>
            </c:strRef>
          </c:tx>
          <c:spPr>
            <a:solidFill>
              <a:schemeClr val="accent1"/>
            </a:solidFill>
            <a:ln>
              <a:noFill/>
            </a:ln>
            <a:effectLst/>
          </c:spPr>
          <c:invertIfNegative val="0"/>
          <c:cat>
            <c:strRef>
              <c:f>country_analysis!$L$3:$L$11</c:f>
              <c:strCache>
                <c:ptCount val="8"/>
                <c:pt idx="0">
                  <c:v>Spain</c:v>
                </c:pt>
                <c:pt idx="1">
                  <c:v>Canada</c:v>
                </c:pt>
                <c:pt idx="2">
                  <c:v>Italy</c:v>
                </c:pt>
                <c:pt idx="3">
                  <c:v>Lebanon</c:v>
                </c:pt>
                <c:pt idx="4">
                  <c:v>France</c:v>
                </c:pt>
                <c:pt idx="5">
                  <c:v>Germany</c:v>
                </c:pt>
                <c:pt idx="6">
                  <c:v>UK</c:v>
                </c:pt>
                <c:pt idx="7">
                  <c:v>USA</c:v>
                </c:pt>
              </c:strCache>
            </c:strRef>
          </c:cat>
          <c:val>
            <c:numRef>
              <c:f>country_analysis!$M$3:$M$11</c:f>
              <c:numCache>
                <c:formatCode>_("$"* #,##0_);_("$"* \(#,##0\);_("$"* "-"_);_(@_)</c:formatCode>
                <c:ptCount val="8"/>
                <c:pt idx="0">
                  <c:v>14262.550000000003</c:v>
                </c:pt>
                <c:pt idx="1">
                  <c:v>15190.720000000001</c:v>
                </c:pt>
                <c:pt idx="2">
                  <c:v>15497.159999999991</c:v>
                </c:pt>
                <c:pt idx="3">
                  <c:v>28151.139999999996</c:v>
                </c:pt>
                <c:pt idx="4">
                  <c:v>29731.26000000002</c:v>
                </c:pt>
                <c:pt idx="5">
                  <c:v>32358.319999999989</c:v>
                </c:pt>
                <c:pt idx="6">
                  <c:v>47725.35000000002</c:v>
                </c:pt>
                <c:pt idx="7">
                  <c:v>57898.709999999912</c:v>
                </c:pt>
              </c:numCache>
            </c:numRef>
          </c:val>
          <c:extLst>
            <c:ext xmlns:c16="http://schemas.microsoft.com/office/drawing/2014/chart" uri="{C3380CC4-5D6E-409C-BE32-E72D297353CC}">
              <c16:uniqueId val="{00000000-1D73-4454-80E7-BC8338FC6309}"/>
            </c:ext>
          </c:extLst>
        </c:ser>
        <c:dLbls>
          <c:showLegendKey val="0"/>
          <c:showVal val="0"/>
          <c:showCatName val="0"/>
          <c:showSerName val="0"/>
          <c:showPercent val="0"/>
          <c:showBubbleSize val="0"/>
        </c:dLbls>
        <c:gapWidth val="182"/>
        <c:axId val="758469407"/>
        <c:axId val="758484287"/>
      </c:barChart>
      <c:catAx>
        <c:axId val="75846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84287"/>
        <c:crosses val="autoZero"/>
        <c:auto val="1"/>
        <c:lblAlgn val="ctr"/>
        <c:lblOffset val="100"/>
        <c:noMultiLvlLbl val="0"/>
      </c:catAx>
      <c:valAx>
        <c:axId val="758484287"/>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6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Per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Sales Per Country</a:t>
          </a:r>
        </a:p>
      </cx:txPr>
    </cx:title>
    <cx:plotArea>
      <cx:plotAreaRegion>
        <cx:plotSurface>
          <cx:spPr>
            <a:effectLst/>
          </cx:spPr>
        </cx:plotSurface>
        <cx:series layoutId="regionMap" uniqueId="{E5A237A6-66CA-4031-BD04-2A5A05E25B8F}">
          <cx:tx>
            <cx:txData>
              <cx:f>_xlchart.v5.2</cx:f>
              <cx:v>Total Sales ($USD)</cx:v>
            </cx:txData>
          </cx:tx>
          <cx:dataId val="0"/>
          <cx:layoutPr>
            <cx:geography cultureLanguage="en-US" cultureRegion="US" attribution="Powered by Bing">
              <cx:geoCache provider="{E9337A44-BEBE-4D9F-B70C-5C5E7DAFC167}">
                <cx:binary>7Hpbc922kvVfSeX5g4MLQYCnJlP1gdx7636z7Nh5YcmSzBtIgARIgvj104pjx5Y99knNqTrzMH5I
SsQGATa6V69ejf+4D/+4149300+h14P7x3349efae/uPX35x9/Vjf+de9M39ZJx571/cm/4X8/59
c//4y8N0tzZD9QvFJPnlvr6b/GP4+T//A95WPZozc3/nGzNcz4/TdvPoZu3dd8a+OfTTvZkH/zS9
gjf9+nN+N9w93P380+PgG7/dbvbx15+/+MnPP/3y/EVfLfqThn35+QHmpvQFFyyTKeb4j3/055+0
Gao/h1GWvkixJFhy+mn8w9oXdz3M//F+/tjN3cPD9OjcT3/+/695X+z9r8eNM/mHD8/N0zbz///H
d/3ypWH/8z+ePYAvffbkM9s/N8uPhp6b/tjf6e1fZ/mEveCUc45l8sGy5AvLE/qCpE8D8sMohuHP
Df/D3Xzb7n9Oe2b2P58+t/rx7b/f6vvpbrh//Pjt/3OHT8ChaSJxRsUX9qYvEi6ZSKXI/vz3cc0P
jv7jfXzb4B/nPbP4x8fPTb6/+feb/PA49XfDv9DVOXmBM5JJkeIPtv3S9AS/YBL8XMg/ff2Zq/8T
+/m27T9NfGb8T8+fW7/Y/futf/b47m4ww0fv+597PGMvMkopwWn2hccz/kJmnHFOyTc9/p/YyLfN
/mniM7N/ev7c7Gfq32/2Vy8hxfyrsirLXnDMuEiY+IDe7AvLoyx7gYlkKcuSD6ZPPq79AWxeDY1/
fPjppb/zj+7j0Lc84dsH8Gz6s2N4Nvr8MF69/Pcfxkt71/wLIyABgMkwBMBHR5dfHgdkYp6wNCXk
27n2h9v59jH8Oe2Z+f98+tzsu/8FZn91+j1f+3vEkgPqJEwyyv4El2c2B97JMU+Tj7wTA/H8nN/8
6aWnwK4fTP9x7G/HwKf5z07h+eufH8fhfwMk/bMo8PdO5v/A6csq4u/WAc9d51+VNP4vYvz3yrdP
VWxx5+92f5S/n53c90f/wGeoyJ9N/V6+/3Cqxw+//kwSgKZPRfXTK74AqrPm3ePU3H1EqE8zHu+c
//VnJF6wVAieCQz1RSYBEn/+aX38Y4iQF0lGgfrCCpSQjAALGMzk619/li84MAMJszAjgkkKs5yZ
n4aSF0DZcArpDEP1mEBK+yQ4XBm9VWb4ZIs///5pmPsr0wze/fozS4B72w+/e9oqB04uMnhfxpOE
wFb/GL+/uwHchZ+T/yc3nczEx3xyTJi9QGnm8k7LFOXl2ASvPMWzUXQdFqGQKGmlxpZ2VxnPLFdJ
Pfp0L9k67fu0LPt9OUe8KD9UrFNrLB0uumjrUIjY4bOhqkWnUiPmm5r2aae2wdXVPpuriHLEmumw
lKap9842aak06kxWLHKZUlVWEj2GshRZbueqPzX1ZCY167ie4HUOWLFR+A4eEGSVcIud8p6i7HTl
lP2mmUe/9X6syVFiq/ZWlrp/TAcjjiUaxKx6hHf9atujwHTYdtmQyDz1PjbFZsv25YTtcLs21iEl
iVzf+k7Tk6WzTanSdrZamVIsv1dNMld5ErZuPpQN5L1duQ3ToKwz2fvSseVVEIjzUzOuyX5epy0q
E9MmzRtD3aQmvlWN8tjJl8KZplL1EEpaoJ5NN1uH2d3gMnvssrTFJ3zbzF0XKIp532l0NqybnVWd
ZvS3oOdmODROS5NvDZGTYqJKhJpbtpxW4yTHws90ftvSaj3txmlIc0RqGQu/CHsVV6sHZfq4znkU
c3torVhlbh0pWMvXmzJ6eVpF4d+OhNkxbxdJtHKyaagqpZejGpuYDopZTs95V5GLMWsEy/mWbVYl
m54uUxZrXqwt86esI90bQYdJF1x7YU4W+LiXPunDpkbP+lrNm616RWpNpKKJdaFYVhcuNbwiVZK7
5DENGVSyrCWq6lo/5CLla6XaQaeXq836pijJ5G6DzOLDgrdwXc4ymQ+94Vl/2lTW2wNd+2qXymrM
mZ0aopK+0eym5M3wOLjNPNTIr+XxkuL0YMul7gufbu0lSk0176aNTnXu2iTQI91pdlQOuq3B/8r0
nEU7D8ebRRPdzbpKmdpWvv2WNQu3StpmG3JM+uG3TVbU5HRE1O9pTatXztfTtK8IFbe9D9LsLQ8T
y21A21sSzRxzXHUWqQ5P9oJR06xwYgbOGw/EXPK+tJ2qhrF3O15H+fuGHc5y8PNu3XWcp8v5Rham
86ERE1VzRzanlnEeZZFOna73Iq7DybCu87KXLbx4J8Ys6ry2aRtymhHZ5Q1d6kxtbSwThWfR6GLs
XFcp3IvyNjDcvye4pWzPBNtGhasZvfE+61G+BtNrNToviPIzp2a/oTV7Y2jXJ6rehjlVmKwE/HB0
N2bayPk0ZOJtSf0S1JBlpc5xN6F5X5Y2vJ+qEbuijzp6xWmPrtyIm1mVRM+5TyrucjsMo1MGGZIW
PpJY5cQjdNfWLMmHkfoVXoczmUeu03M5ylAXZcl4dmS7Dg35VmvB1ZjMR7FeY19MSWrsHq3R3GZb
yvhuS5x1J2wi7fvUTeVlK2Wa5P1YllueZUHjm4xW9Z0sKaCP4pE7o2qJoyigFBFa2aVr3M3iu7nZ
eyPtfOVrmlyMG+D0tUy7ZsqzaZNbLgBX5G5JXLn3MTGt6sQ0YuVq3Q75KN30pu+r6SR16waxY4b1
cptHfNFMwzTtJKr5oGImm3flbP3bJWQO4nWG44dTM2vRpYFDsKUrvpfLhsRuDVs23jSUdlPR1ji+
1nrBb/pWA7gu5ZyZlyPpxsZDoHW2vVxXz7bLHnm97fU66qaoqOjnwreCxL3TsZd58Dq7nEokWp4z
U1m3Gyo5NNcMmcqobHNNXUQnWp1rt7TbWeTl1qngJntu3ZDKvIIg+90ZsFWBfMvNiUDYvrZbPYx5
NXK77BliDixjRjnXOVs8qdQWJ9LnlKMeFb0T5aaICwIfi2qdk72ZtCuc2Hx3bLPOvJ2yGl+Xemvw
6dCEgRS1ayYI1lLS261d0v6oBdw63zZXxashynU6ZGbpDlWoBqlaO0DOw303VfvJdOEmDSE4NeCF
hic4X0t5SkhKw6XwvsTHWIQmW/LZDfaSxzit+1oPCS5m2bkrBAep83QBSNts25ZF3bh5PiBilqPP
y/cvGMG9sdvUVPWfXYhPf/7n+cfWxh/q+V/Pn/oYf/11aR+Hl356fPTnd/b5L59k908//UuGf2JL
n0jdM/b1oSPy31Cz7w7+c7wtAzr139O2TxrgX0TvacIH1kb4CwzSDTAwoF48BaXmI2kDzSzlKc1S
wTBOCMd/cTYOk9InCoVZkhHQ20Bu+8jZxAsquJCCgd5GYD7/O5ztS8YmgPnRVJIEFkkFl5zBFuxn
jC2KsrcM6ElebmUlKuXSAZKeT0rcFk0S+HQObC/ckzC4489M9A22CKzzM674x8pgFSqfmGeasidi
/PnKYnVdi6q6yZ3r+1KJGuN3Y+pLsauY3eYiW9PMH8/Sd4+un3vzocj+UI59Y3mCv1qf0TThjIF6
n2aYPY1/9uX+CW8hEZk8E8JgFVudsFymzhyMC9krvxH9mNBtAOLURZI33hJz8A4nh+/bAY7/mR0Y
MLiEZkn6JBzRZ3awq13jglybd32ZLEAoN1nwrmzRuWcU7LAYHq6+vyT/eklBiUwp1BEMPPLpaD77
9AUbPY4bavO2jfwUs65+k7B5PZnrgJof2PlrB2OCUqhAaILJk4z55VourMHPuO1yH/XaAIUNvDvW
fsl65RsUDlNosL0Q0eF3f/8jk/SptuFpljH2ZITPPhKAXmzUkg74SjmlF2loy/aEBaQnhSrX/f3P
hDiG+CEigeX4M5Pa2TO5dazPu5Dy06UN3a5aCC501T70E8mOuydTf/8Ln0z3V7X1FEEsExklaSLB
rol45sEh4jnVbOxzC8LYO04MHF4LePGDZb4OVGgqckYzYBwZ/qPo/NyQy9b0c+gmDZWc5qeudw9t
Mvt5HwOw84V0ewSpUbV6HYYfQMTXfppgAdgJhSVsOxXQy/l85YE5KqkNOl85wINCXe1UOczxIQ51
P/3gBAn9ypxwcLAMFMKAvfI5IAhEOiByQKCXNmlfi6VPq7wneD4Q0sxuF2yadIXXdd2pdmZoU6v3
XuabCGgHPIlj1UNmHn+wra9tIDAFlISiHkMCearrP7dBJ3FlfLmZfK5Htp3ist/ywWfdet40dfYD
LPrWYowAImLICCJ5vljccFKHSgMm2pWfeuDAB16xulYuWe3bv+u9T8mNJFgCMiTAhL/8sBTQrgVH
MvnazNmBtSt4b29tZfPvr/O1+woCKJ9mQIgIZJtnBvQlCaBnVCafQHY4bzekD3FdeaHjCFpEyrPq
HqPQ3/YlWtofrP01tgsC7puAWANAm/BnGOQHV/lg4RtrQSG7zU3cFIVKvcpTCsLH+WwppJ7vf+/X
qCAETRIqAI/k10EzElmlQ5n2eU1juEJR69eAvLL4/ipfwXqKE2hvQ9YCbIAe+NP4Z+g6iza2Eb5Y
DRNBVzJpy/NylMlJ18xlHhJpXxII3svvL0rY8xAFABJCQq8LAhVWfbL3Z6uaCS2ILWHOpc7q7LRk
lTzSfbCqc1CfHiEdt+qwdFKvu8HM4FCbTquHZuiHI4eXmB23WHTsqJtbEn9w1H/ExhdoDAedZiJ9
6lMkX/MZZrrMbwvaoAK05iApbpdDm/KqVoQuUolBtKc+DPVV2VdZDhXvcOzapYIwjt1jI7JxyXng
o9lJNjc/iuuvgkDgp4Y4o/QJ49LkmeGW0ETZsj7mnrTyt8kv/e9QxJF0l266uY7tgPB5oxE4JvBE
oIEkToHutkiFGoAg/sbFOhzRWSyiyKqFnghRrusumWZRFU5PYStstADJHadp2E3tvIxqztakhWo6
SQOIX0P3YCZwpnyh3RL3W5B+3a9DT21uUQIEMLGbc1DhB3y+pkE+Lj0ZwhHIH227D2bU695SCb+j
G83EjuJOn1RbBtVu9RRbE26rVoE6CJvIZn8TJtJcYVYOe9o3Xa3wGvS9IHrL8br2Opehr0FiA5uU
qkFLuDJdRCB8BSZPaZWMg1rsAuzLQ8HZvW1BsLhoMAt+932Pfn4ugOrA47On2wqg2cJ/v3TooLtQ
94sZcnShl30/5EzvksKk8w9A4SlbfBk7ScLg/VQA3c8Y4TJ5hoNtmCefTfWT+tWk9R0CSXNSJGzG
5RQ3i1FxcrVaBtLsIm6tL1rPrspmqlSJy8Up5yd2loaKX6RDZYeiSrP6Krq41119xkBBVAlNQYdd
1zbJIaeVN7Hr41gwCLx6V/fR53Ho9ZNIRpUoyzjtV9/8HumCkOpjaXO3NunO2FXvmmDx3eq2IxPG
9g2eumqC0rlbXzbJMlQKqJZUEqzpQEuii3IbiW2RjuP1EyQ2+9GUyREIvPZqjFQuZ03TtbmVJp0O
rcdlUF7WgP3VXLITwANR1EMyBVUKMcRcN90KgusqxfVqJ34OQlZOO4TT/VwjPBVlhkZ7QJ1ND3W9
hX0i+GQUmUn8jVXNsU0si3dw6CRPXMppMdZBuwNiLEmUg8wz7ZHul1tMRKbKOLvc2Q5EVb+112Sx
rFYedrHtyJii9CiLEp3gPpqi5dpdl3izN2MiupeU1v1j4mbXq6wenVBEc0fyyrbhUM7V5ZzZkR0m
LUF0wM5l7ydLJgOhhvibchnClhsSZaUaFkTumWOzmkSYr3BTjteEL/oYbj41Z8NY8hPk2T6dMrmf
WGCnYHx8MWzJlNsEtYdGzo6B8Mv9tAOpMPFHmPDHutx+R229QSk5gyo3gUfd1AjUSjPPY6dAaDRK
r4S99XgkR2smoxp0+ZoPK72aMAEZMdIH0lbDrm2kXJWMiKy52ZZtn006wwqEaHq+9Wl72vec39iM
rJOKc5V6tbSgncBi0/uwCSNzg4AUHxY5k+5Cl/Ze1OnLpnVSgWq1bocl9JGpBKQ/rSQjr+3aDdWh
rCjd29bia9omoAJjHgpUWaaqJt5P6wJ8jLdV7pYmKtux+UZo63e6y8ZDmfWxK6CWMgeQ10D+B0f0
BaCW43k3gwVbhNKdQ8ifwD0n3++GsivLvGkmcUugpVDT0lcnULTo427CrC76oXEHCi2Sdhf9pn9z
wUewZMc1IEZVQRpBic6DNvNVHxE+6LCC9EOSeF7NaTiBMjuF4G7eLqwGRb6dXpZMQy9Gr2qc2f5J
k5ta/rqFKlWBVbmaEIjNoQy7FfK4WgG4FK1XW6So7/Z6nAnfxSXjD7TN4pj3xhNdODaES2vcUqpY
V5sKHWvyiq9x1+gwqtiFCTTHKrleAkGXIHVDCe9tDi0gli+8fjVwTo5FVr20ox+v521sHmpQyY4H
o89a726zhldF2lNwU35nQ7wD1VK3yg3d8juwnYcsgeQW0PJuCmPypt2iAH9OkuMQaZcvS38TsuoS
bWY4xWOCfmvLeMmDWPOuakAJf5iG5pWssod6JSGPcjvZcHUOIFUpMS874d1hjGQssnQcdsElb6sK
5DbN6SVBrsk9t/t2iK+Y8CHvcTit0nA+VCAxk9S8qhBhB7517+eNF1bStxm373DdvMr4ylWamjTv
QTPPXRXucAatEtXZ7R743U1g8VaCrLxHDvQPSlCnuLVDboZ+VK2rziz4mK5LtUzkZoS+Vl5D4j0z
PVMTsV7RJaT5ZNqqqFNyqZMNTiguIa/b6gzop1alNiDz2JQWq9nQRe+TVc39qhVJJIMVMD8JaY0L
Klem+t6Asj6gfKyYuRhI1ioxlqvyzAqohdgRGjqkBtbeVmt6AKoTgSDwcRcgTuZGY6Vt9ZIyiCE5
mMtuw3nm1x6YcPMo6zo5BvbGZTGNNHGqJfyhA+JhVduj8OA192+4J8NJCXF2lpho82To9sQ2sPWA
siNkl8vOEZQviIaXCZp8Dh2RV3hbTqMA4XrKnoqMqplBwR1VsPEY2MR5dEunshF6rJHYQq9ZstO0
P12IezN05YmbdHkA9XZQKJl3PgGxCKS+LOc8sKKamnpnF+kutNCvBFy57vOEYDiYXtyOMaJicPOr
1pM94tW1Bv6lQKUISvP1umvlfZVuSw4YW52hkfudRfW9o1VTLBQQcRjEpsRU9fmAHC8y2lXnrbX3
tJ5OxrqTJ5lnRgU9vJdorhWs3byH8rDOE13indxM/eDLOJxOmvd7mWT6ZcK9fhXLEQ6FQsdlsSju
oBlpAaBJXXRVt4eu6gFY88GudFPgE4+0zyJ4HVT+s9ua86Yf5PFkt5uaJEdkXV72gz3zs70ZXGjf
hDBeN1XDc1SLLadW3pNNVztTa3Ycl4mCuLS1u7QpO0XGaVfqMKnaNxcR0PlmGpcbzE2tsjUc0nTL
ExPO2TjW4O/JK9NBcSGzSsmxumq7+mRE/CyG5ZrWIwDdvFzQpLvohL0t4wKME/SSo25d3pvojQId
+6yuCODGMJwtdOZqrWqjEoShz5LZDQ6FstOGDQaoKvQxjUuhB0ZpTvV6Jl11GHsDnVe6iOPShWs2
gPfvCRhS6acD7/1bUS2uECE5IACcUaGh7i5wtfaK4VTRbBheZb6/h8qmVsnkVui2UTMXE6hw4Isx
mVUltovRbSd+yuKOzdlbAHCe2yb+Xi5N4xSpIImztAWegqoz0lB8ngRtFdU8NzLO12sPTgnSRa+2
Tm+qbkqjhqVc1BQ9KmqzlflQtvsla3Yj7g61hJ5GssFvfHPT0QwyOV9xPtn+bkWZyLs4POAGeQVq
QLaXs1cyGWrVJ/Wk3MIuB+DR+bqWt+kwnqW6BVGGpkb1mb2rVnK6VFm47MpuPuJVQoqWubFAG/pt
sWlzrvtN5LMtL4zpyx0BgUH33THWt6Wojsp1K7bF7pKRnDa4Phd1u8Nygmw8DHO+lgirsRtN4Uu2
W/T40Cz1fSqa4+rJtnUabzmGLvkWE3G88qnLXT/BjB60qolqUnS1lWqM0HytmwNadbvnE72SBLwM
vxx5Uu7D6A4pQ69LqNrWds4JTa6AaexxFheVdLYAReOB6uXENeY0YnSYMK0VmrtMOY72VbftFyGv
QFV+hfvyoR2SPfd8B8rRLpmbnTHi5cr7y+i4VrHv3oopFiNbXxnZAHRDhnWG7JIlSfaeTt2eSX0F
+qneh3kxO9qzNR+ZhhsMA9wXIDMcR8ZJYYbWXbTtCoQ9hR5RDfjOyvUoC+AFzcAONV82Va3Ty3F0
uwkhu5egpym+PBEeZF5jL1MlAj7TCN/QSlwkPchNaUCnxPh2p3HnT9KNaXCppFZGV6cogYsBhkcw
kEdDr+Cex+8NqD27stump1TAi5BtV9vWnkY5nEFPcLlYBnMvNo5ysbbtmZHAyIFN/yb78UrIdbic
Y1ofcdpA1EhI3X1UE0XNEdtK9KqBquS2ktm7dLYgF4njBY83cKvklpco9w4EwpAm7xshFyhDGZRu
QvyOs3ZSTWp7tYqRqJnF80bSIaeQBIBiL29B676bvRSqnITdpYO8TVdCVU3o3gw6HkIM7Yns2W1X
yZd1jQTIGuM13Lm5FlUwF5jyKY8m/p6s6GTyluZ1OteFZuIm6AV4gyvLXV/ZK9Q1Ondl0KDNimMg
aYet5W6fhYlD04PrAkTzy6ZcRO5MOu6h3XJtxvZdN0EHe0P1pbEa+JYPOijpxvcJ0de9IwD+oCMp
nNrXDtM+Hzf7YNh6TWyWHFu5sVeI+B6u2nie67La8hm6lSfLGi+94L5AtFr2vGr7To1bL5Ssx7u2
n8+otucNJLCTMaKyYFD1FJCvGqxAC+zOwe/iaWiWtx4uReRDvwHOAR2JAKFnImtMWfQkHY7K2twj
34UT6NT7XNTN5ejLy8E1J+syz8r2bXawxkPW2QTaoWTtcjLZVRFZ09x0pFWYxmnXsrQs2qkjKmv7
12N0R0IGgDNAFoVHsdt6NJxp3kYFukcR5+GV6dFj5KO8wpWrz7EctxMjRrrvGzjmYAja6XStztky
7nFXHtcrPUBjCL1dBlg41eiQ9QIiSK7lYdDoqpXDXrrtdbX41yZrXL5u1bEQ0wHQrMA+a5QL7Mx4
d21mqhW14xmL5S7jm8+7beCQvIDkdH19M2fi1rQhyXmcrkbM32xDdpnN7GjuMTmeJJgJSRkKPa+7
tnKvkohekWbEp6M016usbkZibvp5a1QXm7d4GQ9sgLiLPDlbtAm5cfRk4tlJjGEnR3se8ARlCVQw
kKr3tQ+AUUbsk3k6rCHsQMc4hosOBBKLGy4kN5TkqRy2MzrxZTcu2XHTl9ckGap8EaEDxaQ8zmy/
Z/36ute9LCpNdoFAURs6CZUyee9teIpdS1SNRboTWthMaQKNNTWVFEPNahYmoUalnSnGdl1TuPow
TXPe8TV7BQWjf5nhstb5iFHXFyjYGlAFetVwI4oRHC+4BgJ9k8IlBKM2n2l3xLulPh8d6q5DZcb3
ziwAfggunlk1soZdUD0ZULMan6CTMoDmk1eG0wdQcvhrtPThCOF6vfAsrfyBBBFew/Use2kbiUu4
TNMgvW/4TK9Ki0pI1mQp02PDtN55TjtZQEjB9Sfs1nlnZ3JrlnomZzP34ja1vr6ioCoXc7VdRlre
ZnK7JqDwv4MeflKM8g7wzubt9o5N8XIVE1PNSNuTtNo05Pq6bfUerpb7twEMBB7mmMpKk0LFWy/X
cDdl3gvQs5CDYqGtz0tU3YaEqDjAvkPQNyUUzzrOV7TKrkEIhp7/BDew+oxfhlqD9LGZ9pwG1JV5
VbryHa/b7rJu7c60ostbg/MytrLYxuQd3PASu56W67GGJjFgu1kTmBR5jhH4bs7/i7ozW5Ibx5r0
E7GNBAguN3PBJbbcN6WkG5pSC0CCIAguAMGnH4+umulSjc3ff9/NmLVVWylTEYwgCJzj/vmpCafM
5Phlpx2vh2TTD3qYbuxq34Gi6GI24fo6peTLkI2f0rSFCNcPkMJHkX50GwvQczRRAYNsv2nzBZV+
Kt6FZAbq4xTak8JeUvQz+9T7rH9RI/9MFB5YrA3NConPFAeaVmm/0AJVn9mLRg9LBuEgQuPJjaCV
sJOrFB9OgPjOAQWFstKHZddtJTbS3MBe/9Cy00fe+u1FjIGyt+u2Dt/Ql/EPM0zZYz9Kc9jarH/m
I4Gy225l65eAwUtwzxAoK8+zi3DJ/rhZpBCDifujXhPsZ12ETqoT3W04cPaCB/zbPG2PLar5hyGf
Ol1kuZZ1N2zBGxphKK4AHv2LX6b9jGMRDB8O1tdRocfr9717TNPVX9I9f9/DIbhkUfrIafce4z7c
6HjQtUjz/VOQKCwEFG1zPc9Z+NZrdPSrkKJ2YlFv+Q4BIWkVe4k4x0dIIrEXsPvO22LyamOJexz3
XHzPkL36ziyzn9ae0aJf4k8Goc4b0ar+oeMB6nC2dXd91liUEnDRi7YLi85sG9gbcpNNdi23kbEi
c3Mdiggm/rx979L5DrcFDpqbvsFm7quJjU/OaPdtFFCf8MQc1JYbaG2xuIE9MtSTGdXZDst6znSv
Tq1txpMemX2jm2+6csqTzyRaSG1QRJcopaJDnKsIKAFZa5krWSOeV7eQhorYeHKiV/THbj4BKAOP
PfT7S2JbUWpC5WUPZ3vAAyiLluW2SBkKmSmbPzvvfnV0OPiMNnWPWrHsV0LqVlBa9drP3dFbk+gX
PoVXLogk090yAucpKLXhW8wanAtkbMeC590XiCRgF10SbiVggOiGtFt4zDMC/SzwaymW9RG4FpQx
lvRnK5uhWliYg3KbNnuw4Tif/MjSalMumrC998FZ+6S7n1QyXloeB6D3hNcHnVBeggXkL2ko2d3Q
rbeBIqoCZtZ/6ZdWfBnmjm3gl5yH5ZaG34iQ0wEIMf2ZIfsCk4Butlh5O33L807Et93cxDV89F4U
3TRH38er0ox+yXSVblYUKnh2eFxuRHRYkJ7lWeFRC6Jc3PyY0MO4rxYCUpYuGoznFgfpkw7bYciL
NcaCPPlpglIRQLXG8+3YWvKly7+B/vUJmpNd5Ki4Mz42l0i0kz7bZhEDVGpou5doidr457I4i6d3
WSeAtGofpq8dXtN9pvmEsyCSC+UfOQGJdRvuS9KenVpnXoewFT7NavmnK4E0Z73OeLyKjmRjWOKQ
gBfpUfUvqLXD6GgMeL4zzopEowVKePsSqjj54IonjwYNPz+l/7QTJhCM3RnlqY9RUAzzaQ3bMXvq
LYq8S5zblB6aZZbupBe1vOukx6IaZII/2OxGu6XwG/gCCCFp0F0E2fxUCr9SCjqUbPF2Ae/bq3tq
4u2x92s3Hega0pOwNsnLiYkG/RV0R+jZk/LhhzIqLJUKM/1zIcEcP3ibxKrumIoZrDIW8spwF2yH
adOrOUGWV7bcRBIGNcxLlRc4uQIoPRZY24W2zZLVHVTVagpIhXb7GO3Bk49BTeNA/FBpeqTEHXM3
Pm9Ous+6g/ycR98D10EonB8mOR7sNCfQhUdsN3lkThYS89MOubXKZhHd4G5/EahqhV1/Zku41zJ1
+5cZIGCcQY30c6ZRBEG7Q8cFvaH2Dp3Psrmk8h0El2sTLw6xHlO0ml8n4SZehkkA24jP0QFdfKMK
S3dZ8ulHm2cnG7ivEV+Se53YsJD5duCWmwf8lfgFkrl8pfnKPoURiO6VbR/ZEuPoFnt6Mqi2a7RQ
Yi16Q9KLxrUWnUwz3GLIlPU80QF6nbR53h/jcNHJk+v7LK263GI32KbEH+fYZqIYRr/hEUmMordr
Gg4fPHZAiGXX2vhiZqcotIar3XqIHOncqZtbNPQxk1NWDWJBX6BTivYEfeO6Qt3p86PWmY9vW9N5
XZsxY3kpprEdaupMkgJIDGaQ5gMZ1AELJpsP1NotvEnVHLCHZrVpcgILDHgzDoAYNMPO5F1keZjc
uDGk+ozb2+6nyBKyV8224LrT1AAbA60CFxY0B3cHbRYin1Axb/wVMGdPb+UWYitIbIB/euxCWRGG
Ol8qOs4hRwHT3E5x3iyHbchncRAsHkPsLhnPCj1JTW9VtHv6IpEPiG7yhc39KWwB7Z8yxeRoij+2
CZt1q/pqk8S0j/FMO3UnDWydCmT/PHYFHfm8F3miwuAuT0bSnvDKDQSMSfQ30ZIxqJmTeeDxhA6L
pNJfmFY4EmM5P2AN78thskgA1BSggvu05kNe02kb2yIPxHxSAdrAvoe88SjDcTqBI3NXz+eTWWZg
580459Xk4F5y1J33Ox/aM7y4X3m6v+NIRZOFAvzGTABgsXkvN22c3Aw2609K5MkRuMKV/HDQcihb
jorovRa70OUcTHEZmRy10RC7s5gDUUxX891v8LVKlqz0x5p1wQGeefO5GcgcXWU18VkBlHWH2YHc
QZc/Td0JEjRqSzst/naYRoGirsVaYDM1N31KIQSJPsnvAdVvJ9JmM5quvGNoQ4ambrT0XYW1jMpd
zQNAedgqhzXHIb1NMscyp9nw3QTS1+vEbnkj5cfGI/8URDl5snPr2qPL5FSmwc7Pexi+rGQA88PC
9gA8I4GQ06ctNK+5Kb3J50PAV3JpsUWYC3D24EjW/mfPg66SeWNeyISYDFjnOMYn8btD+zd9zXHT
XgTsk6+yHVwV9vlcLUM8lGCz+6gIQXfvtW9HVLMe8tY+hfFpn2l7GaJme0zRqT6mWHclgjjv8bCT
toRTSz56qAgwztKFVHA4/JuE0fpJSKqfZJR+pg7CjotUVqvNNk8NuOmtlpl/VFMTYmfQfYngwniX
TVMKsX7JHmS+ugZSHu5T6HsJd3KW9jzlS38EyJ1/OAwHOY7W6dvIDfM9bcK1SKFQovtmpEjEdbcz
4lMUNvQmHdePSZIeCZLsnLbNdus3k1Q4MZb7fEnpBXjRCIdpGr+lrWybKjLE13Iarhopgh4aKRxO
656Zpq0w/SP+WAPB1zLIBxPVs1RYYdIl/ptJZeeKrgkI2v6ufcxh3H0WsV8+uz7DMUHDpwCvdEej
PXlYKZwhFBjDfgnhHOeVh2V271CKHOZgsD9iZuanYReAl6f10kUpdKMocekJggJUKzZRCEVRx2JR
Sr3TL8LsWbH4zNRU++F+jnl4mlJwAEUG0nEvo7WTR9WFfZ0A1EG6INzFV9Ek2SEQOmyKBb42LNhx
xL6arQC5xg06sSALmDNyswtohlGeEMgkirjSjSyEuu94hEclyyrEstIXishE5UFvHmFI5jD1REOO
oifo2dOgD0vuhv2wx6G544GdPlLf0ftO2p9rOOQGvdJ+Rk/Dy1Q3S1tRxIjOg9Lb2SQoRJnM2U3U
Qstq9pAdY+PaoFgQmXjaSOq+jPNI8qqxxt+RPGTPA3eoPKaxr/d9yO4h4GRA2ZuTZfsJ/Vt7mMNV
FmO4PYMJCV59MixPE1wxlK8tYhTtCDwiD7sD6Hv6Pkfs2rk1jJ45w0ostk2nz00LAiDTXX/OJ4uM
Q7c2p7VLodC1edVlob7gkT3LQexfQNNB1ebQHsMumZ6CuJkrgbIfHe3cyZeVuuizY4TfM9lanM1E
QMdJyAPZ8k8yueqrkVLdcWVRW4UabAFwPFHmKPDR283kJNudHhsh10ekZHqUGX2D9S/yn9Q18w8l
h58INrhyMuv6zXYkvTc6NnMxriBQ03nF+8DTg9m9lSEs8TJzBMkN0MAXn86HrI9sAXP7EJvgtDWD
PbOE71BL2YUQh5xP2o5lrv2XmXRdDZDkTSn5nS3ATHSAuJEf44IN4S1CQiZGuQBesCFIPoQmkR3A
ILUcAnWtb4KgrwY/jCV0le1Wohufi30Tz5DCh5st7J8tKmebqTap9Ix2IlhhR1Jgtxe9hViszKNl
5irw4maeTHvIreU34DwW3AjsibnLcQAraFi93V/20OlKYhOtLRZx2bsZKFWY13yNX9Ow+1DgxQ4s
i3gFQ7BG7RW9LZE8QWrvLir3XxHimusM383PQOM8aqlr4zKh/m3PRhcVY+uADKp596pot0xcgl3l
741qFATL1Lf4G1GHvdKquauyBo3B6nCSFYYNwU0foK3W1gWv2zwuF7I6f8NxPBeTWOUph5oGEX6b
H2aTQVBK+6mETSxuMpkOpQCoeZ/1IzR0yM4ek1uO0BTRhKDtKoeMgvzLbVh2Ro2vbRgAV8KmWg+9
YgeNU/AQ76SrfaDSaoT2csejBFpwqCAJttFcRnOa3yzDhFOQcfYcNimiJcjGvLEGTayCUvk5SIKz
98FF+zUkle20voWKXYbL9LVdmXpcV5bfJJ1qLyRi0clMwfzWZHF0M5kwu9XcmB8Qj8ObNjAcAY/B
Fg1FDCngXfgAwitoauxncB1gk8H04UPJlk6dRg+IML/GzrAZtnhAqax9P+QHQgK2wLdgy+OaDME9
wnX6hqPxfx2DMXtsQJzWfQQtjPB920vre/0ckvFbRufhdu5xHB5mb/UpHXVSt7HvymXzy0e+wOXv
AVUXaO6wPStyk2xove48ZO5n7gSc4V1xE5UWUu8lQHwGxt7YwgHStm6Q96kaJFaO0EyiS+r6oBAN
PsGANFbROSibB9nP8wWZl3wsJu+zi5ZLezW59VePnWY74anOXxCM6XnZjWqrRDrPHk5moE9+i7AH
tP1Se+BqJ4VITg02AU9by6bpvZlQYkL7yPKpsqGVcwHlLrzZpiC+cGgqpKSrSd9iTsJfIvP5aZlQ
k1kv4vBtZMn85OI4QKp7JciTpdNlX/b3zmTqbkOL9YRk43RRTaKfA+UROkTkkJ6T1KwTZHSyq9LB
HKvoYNHZh5u/g7Tf1wyNYVhYyPj63CcDdvnE8gj6NZ9sjIASn8okWcK11Gwcvns6iLXOyd68IS8r
f1HZ5PBUApwFWQanYVlCLJs5tx2WfKvDvBh1272S0bO4ABVHsqrVhqEGjuabZZ7lERsaarae7WDA
0Dc6IL9pdJiXPYWesAPkTKAwS7/qR4S/RPaqHHa/xIOMK5uAZg8Ggl4HgCaaok8xmAoUT13CL9kw
NCU68oSeCFKlRTgqpLw2oWF5xJtliK/ZMfJlhKzrz3DpLHzRFJjWKOSF0CH6oLMzlyVHkLRidIOL
QffbMYcHyHs73GkXNO9k3z/ENmRw5OF9S4Z9zLXtrZTpdk+3UB7SMXAjrMFrlxzrH3Hmzks4NoXJ
uztEh7+0WORQE7eWIDsrLMAkltVmiyUam3FUqgR1NTwwEFO8BoSGXQ/V9ilqAlO0pIWytNIOmTHS
6GPElWmLxCuNz5QEKRCkLC5skn6HjNceJjMcZ8ZcLdZhvus7O5VTL0PYV4goAMm+xhVBt3QTyw/C
T+pM0DSUdMu+5ykH5ACY8qhMtLx3QcTPuW74XPWLmU6QowweIIAQaHaDwpuNP+L7BkcEHu9Gbt0G
9tRpe9gRxDlI4SEe77hJgVjGaoeLEdzk4a5erUbvWSXKZRF+ONztcbQ/ZvmIfKfxPNgv2Ffh0aZw
j1FBQfSCPxrDDCoUFl9Wb+3SnWc+oEbHz8J6xiYNA1mZEIoZEBU0JPxkE0qnioXO1hxgyQHyX7CW
g4ufHWzGA3IG8IfSGBDWxr5aZNcDHP7X1UdYekKHtXzeh9adIjr2KByywRXDHIyf6cpgqI46Tj9P
LAArmE5e3S0N625ceA3Ooehr4HmhX+ZraKvAzk+CQtKcew8NdB30fm4hwP5b6PL/QC5B6SQYu5ZS
xO/BgOPnf8WVEcKP7aT/xOn3bPJb6VSSdAWEeUA9MUoE7FnXrnNJm7N32fINZn0KI3iZJwRkcnTB
J9c0PVbsNgBwxW64PeZwJFGNddsgi32hK6nGfhHBT7V4mDNy1cr9wQ//Od8OqNW/ov5/Dd79NYf3
P161wv/+ntX77Vf+e9m/4099nUw0//2l/h+M/SF59xee95o5/G1cw3n6Zn6b1XD99T9Sf3GG0XCA
PK9zF2KMKvvXqAaa/SPNr5Gva7wvylIsij8HNVDMd8jCJEGw948fIhLxZ+iPYMgT4nk4ljBaIUnT
lP4noT8Eyn9fmYQheYgEGGVJRBAtyf4WvkiRmO4bi+fdiKDFvAZIcic+ME3B6C5n7Cb9qdEN5Aqe
mjgpxm1y4sR23om3NHdIUIcbzoKnNDJKviKolC2VztBEHlEyUVLyGTr9lTtdRkBlsOIP6eA5P4aI
3GNGg2lFchEDg8+coL8WCfj9iZqvq1Gxf270OK4lC7q8vyAUHMSfkPafoVgNGV9i9GoqytBZiehL
uKlGwjFew/2wTDCriyZxfXO3opB1QL5QoQPT6jeKar8P4YVAmH3MJhS0xdSaAUDW0gd9zcdp9W9C
4ZeKZtt3bMW50vgd3y+8ztFH/OqQYDR1QpNVH23oF0SzLcY2mDu2prF8MjBA4zfSxKuqvTHLkmAy
RauDsEJUw7kL4424Su0YmVF2ZGBdsa4eh7sDP58ec++j15b26NutSIe2IlKu98GOxHndrBJ8FwwP
yGUAzvwDtqy3XjIYgpMcum/ZuNmHqOusr4ZVgn2QwLRdmaUBTrvGoZ6eYzCo3T4mGseMZaxqWEja
ygzaqipLIOxCNW4jTMowiEbhy2gBmiEAoOPxyAWc6Nrhg76hEelBg1md39lekRmBNimBrYE/4796
la7kdRnDq5a4ZCNSUSvMxhqFUWoK0OPg7qxJgW6nTW7vHKexBBkTTwBFucRy4nwF0oieDm8N35mK
up+n0JQbh2p3ZpgB8jbxDUMqIBlThYQoTv4CMxSyFNbJ3DyL9FogGURHbJ3lffajkUDQa4ogdVfN
mi7iFhbQ8Cw66Adlamjzc8u8/6R8My21WYNlP3V57k05qS1SVSwDPdcxU0Tgp9kXHobBifZTqCCH
Zsl0yYN0S1E6JVhiZLU4vr1FkXkYZIY3wKQNd2iTTezVkELlOgNcAKpGm3HfQObuYHhC+Owg4Ic+
e/YuSe/oNo4ATDVBvotyyHOYWNHptRjcDCyfKNE/9CDoQPI2xnxZJ5WtVTR4TQoWS5wVEPTNctzS
JduRb+eQhGbXkPTOkzDyVx0VJcWo7PiNhCnrSgrR+1fWrmBDGZPbWKp9bt6TxadNkW10fMNcDLDp
DRvBVPZ2cSCMUDoXYwTcH8B93NzFEc/YUzs1UgD6gy9ejFnnIVwZHE+FIr6LCyls9i2POMiYhm4u
LbTV7fVxT+aXEFHMrnYNVF9UMlhkB0uW3ZcAxvR451Y3oyTUTSsrNQYME0ISHb/lXUrmmmYNdP15
yg0Gt8xU0cM0Bxmga+e37wAOBIjXibkZp2a8PKJaXz5kpPIfY2wAJ4ahdXcGS2HBtytB0YwBh9zL
wJy/yy5pCAaAENSTczr6L0lrUlbwoIV56EWSPPahsLpyoLqBhe85LPWQjUiuyL6DKd2NdI3OAz7Z
WCZTF4HYVQL9eB+4MD50Ha6gyOMRvsomlv2+XV3ele06YKZHMMtwKWjOt6FiBKhf4eNkUiel+RYX
msbZ97g3C1ifaAV1AzcJakcO84ZXepyRY/E8H9YC+Rpw7rFOcd8omZpDG7TqwEVCPgxTei+Mi+nn
VKMBAFa/khvMEgGDsGO8xXPcpAhjYCyD9AXrUMpCicJWiIApgek5NFn03BNIEG2fLc8zLNOt5LTF
7ALkXTEyh5EUfqdG4XhaG6hBhQ97xJpyZJMioC9rDz4KUZ/PUHt0A99jBttAJIX/FVM98xJWM9Yc
dTI4k2ynJSbA2Jp04mHASdUCb0yiRoAQa8Xb6Ft6BgtcCPTs97RN7S1uF6/9Ej5Jxt0DepIKs01Q
FvZcPm9JfNN3xjzKbHju47l9APVUDVlwoyfx0sASxO5KbhY/PjYOLEE7B1A0MvtIPasHSMyJZEjC
OD6GqsT+r6HJ03GEtRRVbkTwpMEUiXgKz4Jj1E8+K0zdofMnnHEQ2vrmOR2y7k1692nkWwumcXhO
QjQs07r+4OF2jBT5FDJ2bloBXwsBU8eb5CFqmiOUvw+3u9d0CYByW4870pARhTQIaBXJu910zUHO
wbHduw+dyLc5VVBn1+ViCGbajNF2gAYl7pYUQZKNoquD9qu6zzFvN0jF1peLnfk5cQLMcvcRyYbB
i/EZwlFNFwL68wPWOyZ8wBsUE72XjkTFRIGsh/ENjj3schpKh+IQ7LzNDrTF7CboXpKDYwSy35At
e8qHhJz2XSY4V0RQbiz8lmKIE6Kz4C+KWZsDb3u0bvqyWPRc1LZFPPuHvlVP/SJvAwvmonATkz9g
HdzJQIEr5Gp7SgecKInZZIUXeoSJed+t7fqKQFVSRcoHJ0gWb25qhzvcdltkqU5uGzkD1cNedMyQ
nSgCkw0PMoyfxJC3R8sSz465nI5kCNBxxPLNqL6vmhQnb9uLtpIwuEncvE6Ao08mBhOXN/HLbK3J
CqGip2glGeLK9GmbTF4okI1fGZnw3gpYGsRxUe9JePVxcFQrMt0vECKQrM5bOldsGJYX+OTDL5Z6
fRtnOjqCcvIHqEnJ3RIAsAmnGbELTs8mGCpI3dh3PIgpSOJkhsm3mZ8gSB8gRkLIGuJYnUJU/i8J
MlVocsP+6swAkEVq7rHjm+V4qHp7r42A4iWUxOm6jMA7WvcoYfdWSP6+Tpt4D8cleIpQqpYQwae6
bcd3uIQWCR7+ve+XryE1KGkSzDd4CXioX5OAweM2kv5Io+atQ37prVcwQzEFA/XLToreO1u4uLV1
hF6FWmAfRvTyxEf6tUcpUWxr/GMNZIkBGYUhIdSnnAcvGOmCU8/2ScV8tsIAaG5HBAEBsCB/KFLU
rK2+lcax+x5RM6Ce290cgYRrBcu7I5Je9LzE+TmQQMXQrT3pYdjPPhh11WNcTOFIfwBa00Ms4+QH
o4Cp3P7ZE/GrXQP7FGCQyithsvvKFxM161mwLoJuwAxEtwTCDTlCWp6HMygqtuoaGyqJIO2Lofm4
BrfCR4IkqLwj0WozXmKwxcZ+Ga73DZymbGNaucYsuEdrPM/P00KS8EIUska0BPqV978aDHbq00I2
k1vAtmiyj9Wmw24Y7sFqiVxhYg4SmjheZTDr7zYDlgroGJMsNlWhJqCDvGdIOdKmwMQdpS5g41cY
Hz2BcWQQqHNKPmGg0WJeaLsF2xeGSUDQc+BA41iD5LPbtjsKJXQUv04qiMj4mMFK3eQt1204DI+Y
Pddn86OVCCx03xqDsUqqmhvb/ApzkbYKTrXGJc1j4r7GaGALI+ZpL8mWQM3ObJxsx5WOyXOXX8kU
5P76QzJmDgd5YlkW3k9BF9C3DkDZZ0rJGNYDEVH4PrYiDoY/opn/Uc/732to/38bZkPR7f3fh9n8
PoX/Otfv+vt/TiBk5B+QaDJM8UdqFTns6yxBpGOuwwmjGM3v/xo5SP9xDfZnMYLa14h/Qv53JxtH
/0gQkqYhhr5cf/AfTa9J8Bbjv0LXcQptnKYRJmAwKGSI0uJ9/qqwKMwoGjFij79HCR8ctE4keiA+
hQTzc4YS8xw4R3gHdqr5CDa2g8BtBemH7SDRY7afbJs4VNCOtZlZqgXw2KCqdSENkDpuNtf5s4UA
i6DsRHeGwWLZsmLDLmWG6Dk5JUrOc3uME2KuE7h65egI9hDjZBDz4asxvO4EjIW84AjR47p4AHcp
P84cbDMmVRnVEHtRG8asIfaNGHP6RCHro6mRPrLpDyjckX6Lo+Z6dYhoX18wmXSIt94Et9j2fbKA
KYH8qfhCTqggm/QloBJyeIVs1hJGNzvdhzU9yibQMcP2hvCZuuMDoo0/EC6MVnfYF6c3cCnxigBs
aZrM4vWNgZllbzNEjPAlSEyZwr8hANXh3RCVAMx9NGMU4hImgyI7QOiwjQJTJmt4vf52XVt8bNEh
bfXxl9X4pxT11ymTV2ni91ueQkSIMf4SI5MwFPtvt3ySC+i4zk2fdpAXPD3DBGuuoxs7ZxMGPUMn
i6hhaKDaOusVAvb+AhjdLd0pUg1L5Om/vpzfE9xYgSxlUYbRj1d5BlM5/3Y5LRMLybetecNovARL
Y+sQYRcV3GoYSUh+YHAS6goHdUE8YfseE3u7od7n7b+bP/D7RIbrheCxTKIY4X7MjPrnlM+/Pgpg
DltMkJzTN9RCmql7YFaD7Y7TJDFB8inHDWlgua5Yj9c+Xu4GQy8DYyMsrdZnsfMHpJGv/2edzx1S
p+vIlughhbRAgwcFXyr7QCO9cnm36YbKu0zJKHn6r7/N33UpfAhIZZiYgccZnDhNs7/l4aGnxQZp
Sv+2gS0USEfaneJrjFenc38UiBJRi957mPX27wdC/T5dAm+eQq7DBCYsrYiEmOLwt81kghUhdsrf
EpWsvnldrZKpOSxzYnAPEZq9vnna2uszEOtJwSwKgxnFyx0IqXmg9yPBWd4jfwUjj9fWArAFBYyK
7LoueCCmpZpElHb5g14RMWPHZB2u24mzQuM1k8n4lBQk2lPEwLVFyPZLo2S3jc/jkHd4ipHA6sH9
52wN4vyAFK/EQwaFpEFwxBPNrg8ulDJcpkf2Ga+c03HFvuPttOKKFMZr4i8EbXvdk5pgS3DzoV3G
+M0J8gUMB4RoBDiU0aBLAHtPUo+fZX+8CnT960vDq2mvQA1KHVzSFdXHH8Lt4dePhwEX+FnX5nju
Nz1fnYBYR1EsvkNTvHq58AXg+BY6QVf1gU10wDc8zOg+OYDOWZCxanqCrgrRzhBjHIspV9c89wIl
dWzPHgEzzDPsxlbilgwjsnfN0yjRPwffILddv/Y+5QY3b0MptY1fbLT0+EOKOV6EvYcyW7rotu+I
lvLUNQShDMTGMeDrusHudsGvYm7p9aqzuBnxufKO2+Altst1V4Olfb1OE7QueEH7irVaaZZy0ZWY
SjGpCASxC4HttBjMxPICTD6I0nqcHTUfSYcWzhz+fCl+/U/yJA/sjx11W7jenkFpzq42XM6WHxly
0wt5XbW53twWQm7Xvy/2f3J2ZsuRG0uTfiKYYcnEcltkFZtbN9lUs/XrBqaWHWHfdzz9fFGAZsSi
Gfmf0Q2NLZKFJTMywsPdY/J9SIXeRO57l8Wl3PDUD4FLVWIuHTGmRFLNI/14W57NeN4EXc/FHRj1
t8lRy+a42BqxG5rduvroYCDsUrmF6xo05dUe84ymnXlk7pitLJqpTC2+VGUzcXX7jzgIGRsYC2lB
KRHYtG6Cg1PZLW+xRwMxvYywoYruesjbjFUVxLbssppetXujCzQxiHYzp6XCSK1ZiJ9gtB1KgJce
VUe/fjdn9NDfpxles/vQeDgZWStFUd14w72zHaC208FjrEwv4gO2b2AlyfquttVujQs9zK+pD5EU
4yOFmct00Ekxsg7aBUqS8YQHXG7WLm2nEQHTz/20s2Z74Y7xB0gHhJhGYEINMWroHDHEGvQuAYq2
JKLxHKkUKPFUpvFgew/RABj9l6mNiY1rgaBxxsKPGmrj2qC317l3OlNRGBzRQqzlfFNoq3TcU0bx
wePWSHjt9PDxm76wCYES4WK1DzZqOngmEYkv3nRdKIeYpLMXz8Ud1DwV4bhkyRVcUZPCOdWePKKQ
0jJF9z4HeZPiZJzGlr53FgdT1sNaYRul/svTjRk7jLfwMa8xbRzP3iV6a1LbOlmS9ofubQj0R5rV
8iXvGroUUO5HXX8n+PpgCT3Ox/P0V5AH4Hc3M9r12PhrMXsTMmhgzYPj4kFSUbAjis1HTpdiLnup
RdowVd6j4eOEcNtGKTybT5zULo5o37JxCGI0DTOyMAqi2n17wMx6MobabuwXa2mbyLhKxnmNEvT+
5LYN2HGY6sa5tY2pn+qbdjFtZf/28eu9yFa4AvaxhbbAMU3ZzPL//9WRXNvWgnnXTC9Yf2ee/int
Ub2cjMCiR32TeU6GVjR22553bfnAjTC/vcJZ5v/K90ZxHRg4afpSvqKh9e5JZIj8C/xa6pctNtq6
k4DMzufYP+FoOvNaptyGxfRAx1iTjvRxIXnvx4/jIt2gikGwi/8YzTBc33DNevs40mzo29h1Ol5I
Z1RFe+CoNhCjQIUvbf9vF3ZNl93jyYwn0uPHH/3uTfDBZDqewtJBnsJF3rguQmrOoFfQgHPr8olg
4XGcjCH2Mv31HnyccmiX6taB3L+8hqGl8+qTJ0DqzD3+K7T7lg6wHsUzCfSBTPbyGcDOrKBxBvVL
FQ/wQ7462waL05K39yXve8L5jZ9VLdttT2KKYimn8SGuwnSCNF9qFGAnK4slZOOUQ26YDAlHHk0B
ORBUrc/3tP1hh0Qy7m6nfAmBfKcYj1Ggs6Y2+vm3xDCqIf3Wh0VfGUe8uvAhv/VVrDL33i5HSTSm
ULnNL234kji04GQG3BobOLP9HgW+rOLabId0uaNCQnIBth+SdJ6wHra5FAjPkvpghFTwxXDFC+qw
h/90ZPX9Ao+QJKcLpibtHkacHhJQWAvnae/GspPIcYGOTGzjEBN0a/WjnNeWM8YqV8UZv52Aldku
vVcfdJP1/L8MhhkXq1BM99P9ukqZeDIhkYTWT2zc8+xrGVa9NT+GkIQ4jvo04h5P2umpaR6Q5WPe
Ars1DKFCh34YjgHYWVaPzTU0txnijJ8P8HGu1tQ16h88l4qTdk3kZZ+oJzMuAe5HzCXQJ5CcZWoL
fIwPydqDa4K949/dnFa7J+LdTJWS86oeV5NLSQZoIDNaL71SBrp+G/PHNN1IfsTeSlWD3cVP7r9g
sa1ZKCVnLsUkOZs84NBZIv402X9CjljEFinVSPfPya9xSVMzFLYWLwFo1xPpArloPQd8sbcV1ZWu
XHQ/uznnaY6FOR9g6ZAQeiQhkLPamg2Dj1NzbON3vqKPCGPkqvScwd/LQmX5+Pvs2dkS3Q9DxbxC
3B1SL2yOyVCRj5h9oNfs1KE1m/5uQu+cvVs9anVEqFWVTgc/zULTuYrKkdbvsxFhz/zoOknqd1fe
tjWQFSFi+dKvmVP35iGMi9E3Hoo1ahNMsaJuaSCeJEbqx38X1AP2iDUEPnfds8r7dfbu2iCQvA3L
gBWWTeGXedX1h2BMiB2vhjLXsbkzUo4lJJOlmZJkt0hDTfzLuyJa7/GQzxKa7SHioeWFHYM0vbnG
YzEM4hszd1FAXxW2Aqq8NkJK2eIWdqHsJxMHaZ4nWqdCj9fp6FTcJ2ka5rnX9FgyPsiDMsgL2Kub
/X1bbizpUbmlU0p78lf2U9kYDIncgbcYPJIthf4voyf+eTQumcREqqLxln0buJu8sSZ0j/H37fwA
MSC1g1dHU0BP8AptBHZwSid8PrKYOrLyRvb2x9fw7vCAu8GxwUgi/B2x/bs4S5vEq2BxAQybSA/m
59ik/fK4IPpBiVk61DqnMgDU/gxwUG+N3Dg1+DTyNBM3eaZt4J/39t79GuOJyptQ9znBui6/ujgu
Y3U9Uu43/Y/C1wPyKg/0Cjce7AYsDpc0igPeYJ5ilj6dRlpNVFa9PaZpR+O36CZ1qxB2euYNq9hJ
/6SwlFiwJlNfV9+CUbW8R8esrYDA3SaaTMpBweGXV/4Ku91+du3VRw+3WLJTdWYsoC44taruFLaD
LUn1ROmNenDLH6Mxnkkq98vqli7g2FepJREhNzCma1/8xbCxbpoZJ1DldLq71FzwcAk6ZZX48od+
6h3T1V8tRT1bmm34yfl8foxvzkXeKYMRNOkw8wZd+wKKSGHCaXTJ7XfsVCDX0qMLkiAFWbIZn4A1
1jzF3aMFgB2YUNLjxquOhLxs0fdBFvbr+iOIES9EX6Z6ZVMdC+Qrfn2yoon64Etna4cnFa90iJMr
Do+wxw/Dolv6PVp0ywtsUjNOpxu7Vm1m0b5FyEGVSUVt5TdQ7eiU4DUROrH5SamnhJT27/u2WVgu
MAz2eSAwCGTeLi/LbaYpcvPhe1CurtX+mc54401/JW03sK2cyuJDD5aPnooCPFnoXCAbF/bndUJY
83/r50jxb4BlAghYZsd+gElp8gNVDQUgRXlLn4PRDx4uuigRtz+M1AyGwV0/WDPcncBAfBcc3Mwk
jN17uJcXyTHu4RVlt24ITyM9FWPX8LD70pBD33Lw2VD/QTPJAIJ7a024kqiu57i9hnyCv83dXE+4
4xwxGGgVzPGJwz68qmPbmmHcNqFJU+x5rh3w0S8AKcFowFmaRhxBmi4YMFU9aI71ISuRtC7ylus+
XM/33ieWeSJEFkwr+TjCXNYL1Nku2Slb3sQ6/l3Rk3a4+ofLEDw7tMrG+neAk2x+XuFfEtIkNeSQ
jNNR8zRmBAxczceffxnhAJzxswJRRLJHvLmsV6qGI23JCv+ZzZavryjEJaRiBeOxBOw4Z+TEFXUS
ofe//lwHeloQeF6gUDhf5Ma6ntxkUqt6NhWmYK+q7gQun2z8UfprPDcIK16u4SV/8rytCwQQe2W6
CULYUxD2QFMvQjoN3hKm27o+j3gJozmwe0SZqLy2qoBzILaruwqVK74lC6BHrZ+anNIY9gBmh0UH
kqBSr72t6MRaWP12pJu/g+TQwho+qaAu/GapWmwL734TVrBrcrGX8SmYzWKgaRg/z6E/UIz7WSwL
QbVu5/9BqpXCNLfTImx/pGMHNHZVRsuc/kWZPVBS7BVfWE8BTII46RHJXDtObTTTdVt78qA/fqcX
sD2XS7mpTRzLFcbzAOZvwwpmEKk/l4V+YuLQTCBxoTqwimblLHxXn8/nZIKXDfdlgAR1YzJ+gtWW
2ZgZxZ9czLuFbdsubuYU4/Kfd9lDkGysx1V7fC7dgebwwRyU5LCO7jw+q/NX8oiunJL19eOHYL1/
CopBnmwqT7O13qErcHsianBFpPEao78t21FQ7rKcG4iMdq8FpV2rigaxpPhxlT3vqW3UOXJg9EEX
knVN/iL1C5Kolcvegc+iRiw2gMbMgjfb4xINyVcrilc4H95cVORnqpoynfz98U2dHbTfnBgOlsee
vFtL0rLL7RooSNR6TMfnHfgOashF3xAoQSM5Jt7q1hBWwIzX8hqde5NFXxJEqLg/uigwuakIoj93
07eIYmAfUR7mFesYVPD7WisPjyfAb2y50NF0IAQHR830l0+NC6PBOHhFrLPh1uuVmzk3qjeoMX6M
uMagYN9yMnvSgoUnKpYGTQt2dv4C5tD9D7bRrgYC9joIEUdvMevcuXGNROkFmy3XHJHGZrHtB3dD
M/bGy1r1uep/7a9jxZCU+mYdkAEBdXZl5VAlKouhNFcuLjl5e8IXRF4HQCajsA47ZJ/PMUfg9UAv
rvIpUWvOlIfcqeT6msDVy3RDOe3jmYu5KOZrxm1UmHWFoBWpAnROb0QD95kB/rvThnYsJrTg59q2
369NV8Ndwlq2fx5LuPs25lYUi7+wlwwkcasTeYY4v4X9bZdk+tPg+/7jZVNYCBQFkQASeRsgyLWS
lG5K/bwjxgr5L+dLNvgun5+cO4mI3nF0uMIzhpf+SfC3310AajkHkgpNZRKKd3szxt8RW/BmfIrc
SIpXRhThb30TONGA1EFP4ToHsOvJeIf7BmSHF2ivijVyNIKmonbbS2DDngSeHQjI/CMGQtItKbfW
y141LejejZew063pyYC7EdNPXCLlU/eVVahcWkltNPTij+GNZTEeArMfUsZPWfhm1UxJC4kaySFP
mIZgfBIh3wUqF8jVccClpE1vXTbW59zN7I4e+dMeoqj6mFh12BN3B1Sg+ZUtDDS7hfnCnIarxWXK
HKK09tM66zIhhe+OE7lPZ86zfaYbXhzK+PfnGm+k+bei7I0I07S54DOmTOiEXeCzHj+OZ+8gcOVJ
BuBp4e1bAUjp25U4GdqFnzhEKGjCxHGuLJMmqAOpDZCQlLHCjuTPSXkwLvuuDxt6/cS6HJWKCRSE
q2VNX+yzzfmu6qM9ySOQfJAWzPsjC5O7fsEzMf4tCiKJJIuTORz3Ga1K0t8tQZvoxc3PtTHwTIrZ
lARpPZ8zHGtQ1XS8THLyAgXxGN1VA2J0CZOuIMSdi9ciwiL+1Uvhj9U3q8e7+N5MqASLqy4vpKu9
JaANuTO7sHMXstG9fQh/TZa5WzC66zZH0p8Wh7iDr3gICuYdYM/gIZh8aIKyh/4WGV6trztmJrC1
Gy8ZKC/LISkolsepOcNJbSD5rKUKi8vz4V/xZd4w0o9f92UuwKandw/vAXt0zPXMi+U14B8DOWmw
X/YCvmi9fjzBZxrDEwjAkuIoWrO9P0uIJJ79v1NTSzdN0bUzWd0E23c5iA2D1Q+9an5aDDOYmZeF
ogs7GnpQRfbnx7cIrP32w1gztu0xZ4p9ZFsCu79d0gobZL/iSH2Kqwq2Cj79anRMhKx13cI2jtU4
Q2m1e4EFM22yfqKoRmAPAXyQL3BYK34wpH3MG3PMdjZeNlxntBz8DCGLSp9U47TGN9rCIazlLSvX
/cO10cjpq5QoQ7UH6iv1I8KoIIzvFclo6tz1E2I9+xoavfwpjsaVy4BlT4y0OvpfLX5a2Ly+TlaS
4nA3omZI+6vCAEHEvX+7UCMe5Ma82ZZfDiPTy7/GOaW7fVtAHeXP1yvieW6PGgavDVSyXcBnbv3V
kv4RVGk4vti1/Ci3BzFRFc3LT1ypfHQbWE0NpvNNXCaT5a5IO9cdTn0wa9Ugf2UszvocgSpzA6Vq
mk7B1MlinlnSwUQtjnFAwVQerGbERezLYqZykI3k74yC00idVUxDz6WJKSbCZp4cHT2PXDVu4M0A
wY5mKi9sFQwVljFpwBo+5cpFSX2qRlx/Ge1A2gqgF+OrHnrPIU1n948w9+VSsLfVtMky0CiOpP0d
ZGsGgHggxWrK8Pu+jwMzc8Gey2zq4vrYOM7qOF8HLELr+QpfmwgAiFmbK2QMzM7k+lbAUOhOVpBP
RUhC28srN2a5ZdDRKYUAaYIl48bWZQZvnlAviUSlEXDuS8ggU+LF2FhKD8Yx7Be1FNcVPcgWg2XE
+jxEZdUdK7QbcqwRvmThEvGPe59obhEghXeJSdot0uCUxtl1NBheFz0yME84wm0YAa3fZEsyDt7X
2sSrLP4Ng4aia19tqN18Oo42PU+j9gY9Lbc0a1mZt0ndyHrPfSX/b3SWQF31Sd1bD3uSArGClOlx
7tNGf0GxNEfHCP9qN/mWYtPMNQ6JrvnVT/bz+Qj6V/CgMCdksaud87wpuiBv9zOfDhsIx/enkUxA
tdcrBCUD1+9CR4yuQNszkzo6PeoUhnydyRg7awN3C2EyLKiekV/hyWQLr8R266jxXg3YKX70+xSy
dBhp4LhGQDW4AdOQQ2jFNxiSFCHWawByFUJ8k2Ggh1zFcDtuZ3x8eLpIjFxpI3Ww92GCbA0XDHoB
R2cdcgwlBGTi/box9jR/gp+Lx8531cEKk9lqjrHCp7bA4gwXg5toMjKapTRyAkof6gaHVgRGG3j/
HApjFNQ87ztpH+wN/IaZrTTbD1ULrgeknpQ1U+VoUk91f59bCIhgZm+/uNjo6fFkgFy9IKxoRm+B
iMpcTL5oR/U+JpsWs09+7mlc5NRjUZ9mRxeoliqDVQ+RZkvxYky6uaStE7QTb2w/FHINtp9h+21l
UAAibAZZ1BBUyjRoYq6S6Wspb6TqYly871uJxDHZ1CLJ455DdmsUGgkeocUgmBqxE03IN9fti5bV
WQdjT49mzx93UggWs2ptnvDe0HhsZUsnTSqboW+cYxQ5ThteY/GHCdsNEAEE4ced2xJuyWtTzg4v
cW/g7QwjG/EVN9OZtEjqKycOIecxZhgl8P90zGqoy6Pd6TWvbsuMBMa72vsGAUtuQYK3GvAW7j7e
CWBhlycbSA0BEdt1+tkmBf3bnaDi3iX36qNvjHiii3jkZMJe/sSpxBM4dqARPCKaihJ01pwe0td9
NwdVXBf41HUEM9TWfpPBYa/NYRgeUA4b5Sl0dcrv8uRmkGZnZHiCE7fximMcZUJ6ApAF+RryRHiH
04LfDM+G7iG6BAUBCD4MdrL8W6BCgc2skGl7EyrlPikUpk1kkctxHEAcIVgNrfwR7I0pUlFHxVbz
S9k9yVihCkxQ0KAl0gQvfU8qM4xsDFB9SIXC3oMZ5ZAqNVMq4AU6I4Agqugz+YxCi2tMTXb7N3YK
ffZDSZ2M1asXQIi99w2jJZbnY36muM2Rgw8hLlAhrhPZPJJinwa7FpzP1B2ULnNCP74+OzRjs5d6
ghx7u6WBc5FJ6z4RggrG4gVcnfU0YGBfFce9f5D1UMwSlIFGR9d45jXU91veWitTbl/PhtAg/KJ1
EyY4T5anqut2LKgrKiPz4wmp1QqeMTA3upDktksDyRXdjMlsj8qsF/7NzU3SCBrWZzRsxyrxl8/I
LTuL4cnebeo2ksz2s21ySnn4v8TXQNh58KUMQitYMBxqz9DTdsEeI7W4rB6rH552B1eSzzTNrJMH
Z3ehpw5FmectKaxYreO4hRmNYeOl4CBr/KbNEq7ujT+ZaW6fMGZSgMdTpgT7ThAHcl3L9vCGMhg5
ubMkm3FY8uAgJsbJTnIG2mLM7zGp+7Yf+H/2lzRCNxY9J+NUR+2tnVZufBvDTOaMr9eBORP3LMqZ
R2oaCru4G4J/Q2qwBAa987GmSYv5fGJGRtu+ti6Dl2x29Zm+6jtj2WT3yABLLsyqCJP2l/1hQkxR
+DL7tJQwQmN3++z1djUkG9h/3TaHjmk4DAoH5GKiOOqTb6HX0toPcltaHY7n1lzX7BfSL+xnwZiv
5t716u/MGZxd93orYrwyFA4I8ZIltn9T5SsTda4pd+Wt95gPzNDdzhSevZGSWYaP9RMmFxhmI6C0
cJM4jT7w6UsNmJaRTmm7ld6UiyfF+IDDSVM69zqyMNJjFsi5S7ZvRvwpEVMc6iZiDjxaG4bE6fto
e2HIyWSRbZVoUNMXyr60A86gxYKV03mtDeOqbrFh6AoGSqkVSw9UmFl0Ppj2AyPHjptHYvWwR09j
bhKQTgC9CEquujh1whcaGNZk3jUgzIt7NFBN4Nuz37Ge2rrET2OYYT/ipl9KSKIYzHo8tN1hKH/l
5zAysS2JBxwD9Tw/cSZjJct8jzRamSGc1xxg840XR7TbDolZ4L1R24ZqGIYBzXwMvvbUI6zJftTy
vlLfxe3jedoAImNphD6FXW4gZblPyxEq0cRrwlN+tTI3ZvbNuVczjqaAznv3z14XTWAFShSY2SKg
0GbCBUsi9UJfiXe8c5ARyEnsMTL6nXCquUcuYn96a2903HJUN+Zwu9ad/wQTQ2NZPZVyOVaqBNmd
zikHg8zlNw1vGvDlRWPd2OaxsnI4nvBzwxFDi8JAJ5YdOmX7af3CoHt0WsfMsmGOHrNhiLzh7h/k
GnSQ6w59Q3YkahysVe735kQTxhKYnDK3lhNSOEbKo861iU52xgDYQ++ijh2ZrMIAaQ9sNx5dhg7u
22wyGHHg6AOCyhW46TCnDJHPn9DwIW8eD9a2l0c/cem/JlUmK9gB7dfeLTZLcoPQZ01Iry2iKL7b
96S30kO3UWfmccu/1oyBkKWfmpxEJ4+pQwgcDmQC8XDb6AFWro9UjA2WLU1BKIi4W0LIVtm3yRjU
2b1LStaUTyFjEbiNxsI7Gwccaif+356Z7U0bwzWzsbiqRhvt1uvCcD/sBUjleEP79RTbmWafG4Vz
aDA/6/v+voYcjg1EtCFVlEhUhIYE7JiOpMgmUujq/WkqYnChx50slkdOI2FyY5CNdSwLdCpbMp7v
VdAwOOSUNJBX/xNNJiASejGOx3h0ADKYHMe/xG0kfIFpQyE6uNGsacLz+SET+vnOTyP8qR6KYljb
9AvWCLIzkF0BBl3hDphO040bF7Lp6jGRwRiRtMV/5ZSGza8lWCsfkey2TfYb7H36TawaszhTLfNS
wkIH7aH5tYcYAGw2gBMwMZk/ux2XYT7JJ0MZUjz9PWIXw+RyyxslIdtA26b2ZRfZiWFy+UhHkQ8/
japMOQTHqpBtZ23Nljx35HNqDLP4I8N2QOK5Lm8BspPkL3vnGtm39COwDhJa6F48Nhlq8eKomT1C
ph4hH+C7yiVxYJunhZz+g4/fjXSHz63EbIuAjH7gjG/PeNKydTdXNZxXnectMLSZUwVQf7INvyc4
6GESfuLeAE3tiNnqN9mswL7sjfxRzLN8Str0skXzPMZ54dZz85Gdiu+t/LZLd399TWZM0PVtR9Q0
5zsblg+8lf2+90W0P4x9Z2tVSce721pk/uyVrKz99vcgHHhsQ+fQk4i5aJAncHzSGGz0Io+ZnBDJ
bu0x5/mdpi35Kwe9cnAvGsysup/72vDyB90W+AHC9GfC0n9AYwmWmM7jG6xIshvP/UPxj+SyG5zS
jKHjdNg2ZszPZqyLFqAjUoNUwprDA1ACCbaUslBVfH4tHOTV2BGg6x+dtHcY0VW0mi9YKkx8CKu6
pW5VVciw2ccJK1mBMkrH4S+2OpcvgUogsYGBqnD+00Hz5/4h1FJuzPFn2agtLiT5VzpVXC42NdRa
19BlcMs9uEyfqn/kQyKQjdP6Atl06ywrd0MQSCA6vtkxg2hDhOq2loN/SBKBqZhRLujhx/XEZTVB
S5UuAHizaTs2m/sCJ4vzljFBfeV8nRKOGZy4c29OsajNeDS/UKHIyunsCQ952HYMmksxWJJ19/FV
vO1E0PmGfG37VE9wsT2OGIEs/8XSbQXvzqJg/cooXuHFbt1RMyf5oxXPyUSGvXX/GYv8edv/LfbP
x9tQDSjCPQu2g/0OmRxHlMaF8uevdqmkPzc0yuNJ7y0AQCryrigpTC4DZfeW7zMPltjwv2iZ2gJl
/BvqAGaAswxjWTkscucSn4Vg4pGY6ZRilAVdPOY9pTeuGwkYh2lcDQUuv9MRa7kKBCCYegniWFhS
l9O+EerRXoPDHwy99ImuM+kvrm9468NNCzMhNqZn0ipaV2ErDgbF9p9D5UfF+D3LSinQdt5oAqzo
Yj8CHLV81nZ499SheQR0yV3wL7aie9H/8szYcJXR2Y++UxAj9niZxYQAas1zfzydR0k7yy1KF1tn
HPKX7IqPV+BbUJwlQJOeXoPpmhYirHc9lxQ+atNhe/YYa6y1If6OpNYcK+cicJ2Sc/zFPIPA+/EH
v9uAGgMky6G0Axa3wLjeLn2795GoBWp41FuW5bXAadn93sIdVAOfYU8Ax2QIYvWfaCvWPr6My/sX
bgVHuoecDnT+HVthmCxcEYopf0R9tKGWsctrAMJOSInYIIgKrsvivOo//mTrraSV1qsQOqD204ql
K+BdAhrNmERwekPjIS4YajwdcizLGdTrp02N9WSPCX3zC66ntEWwhheAYfAbOYTZtHKU4+ERhb9h
WJ7CZ//42i6XKMILnoVmSwcWTZNL2oTbrdAAvNDEauMMq+iNXNkPAUXatkSnMiJI7d0grM4kc9D/
myB1Xgn/jgs2rWLIKrbF/Elq03dBkmkGPpz+9iEbM4VZyP5MoFyO5vcl6hs1YLXTM90gz1xJZyyn
La0/GfpdZhG+KQhhgKEjDNzSL8w7jR37E4bO5VLGWktp33Zt2pZavSPocMyMEPYD7/EfUdy2UGuD
1AlIyk+pk/yEcTKPiFShNFlrobnMj1+Zfktpon1rOzwo32Mrw4h6R2kiFRgFzV0e07bKOZvHpqv8
9jHAUCB8jebZcJk4ayzI+J6Z4yTQxi5uTly449hG0AFUX3tPL3V2U6+NWf1dM580+zPGhxCH6IPb
WSNUCx97fKKBWgzpiFeRTztosuyIOAy0SSdHQdnir+/Ze1MQw9HlmZ4QTXe0FKObsYc3X4LxNr/g
QUAQ+4evscd0Zn1U/MlhQqk5HQx/1EyP8v0KDTOjdRrmlNKGRZCNCVLm+2She7BwGZVgvDBDDDfj
K4R9XjvKLDSn8/HhyFKRZo7ZItIzc2wMjGSqKB6G4gYXb6E6RH4nKzm34zg2j54ml2UYnMZPpb9r
mxi22hEUJDZfP3571rs1hFSIPQchFyTLovZ8Gw49nwg30Sl83FHiert9Uj8KYrjbrhniuZJPeUAX
r6UphGBto2LvB1ezSVKzdJBjzFwzYe6vqhfq4KaB22+7oC3F1LrZjszpuml8N/ysCXnZg0T2D72D
6IECCZLQJWHNQXIOAGy2DxSDtcYLPopiJqsgBKI62jWYu1puLQ0RISDlpBzdQl484t5ifrI7rMtM
yw0crgS5sQvbkEd9kWmZoQl8xJp6mArfX+OfjsYzI7uFV6GMF588m0TTgxhd/G4TxFiw85gGFJ99
NDMq8evsqYI56CWZgseEyeYs9ZvySgoe6L6+/wc1tNPdrgRUVhHKytDoTx+vkbf0CPIzmCousi4X
kZhHqnSRNzAiRbcerbYHbzX6FmJAFxZOdG3M4F5MRfz/yQ48EzKqdugmeyLXti6eGj2ThppcFw97
Q3HP4JstP8dHgDld140L0dn+hJtx+b4IY5pXhmgJxpnzLj/PxkaIG1P9kMSpR7AsKL7dP/75/NyD
KPrkBZ103kJrRCT+5eOH/e7zoYTjmnhOR5XCPvHtfizxC8Vm3orvd2nERFCTmvqNags3FYgPt42N
MvgzltK7C+A1Q3hCGYKSy+SIeXsBLvAx1k9rdweT7hwB1bnI3g+/yOgFWWP94UV7o9uk835+/ADk
Bv996voWqZkwFzhYgveHWjZPuHvBJL1PCZDrb74/dP4p7twQkIeLbo3u5NqIhT/ZqGKkefG5pP5e
ABOJzJA1d3HfmXaY2lJU7T3KorgZvnqqrpbXoGhTHHy2ZnqJWYbzs7da6Wqzb6TchS8vpUsS2qng
3006ULh2HkS99QqpDJAfo0ELQbv2bj2VgJxS9CYL1hBCLJOEe8ScD7pdqkTwRVdVGBEfP9bLzAp6
LAsbkincO7L/yyIn1CGjnG0rve+D0TmfunaSYSHMUZ01x4Ep1zr9R/ulF9okvwZEdKMpNTaExk9e
8mVIYeIUeT/zdLgqisDLUmTK+yByeqZ3emc6D6OlaGptmd0GA3588+8/jshF9w4hJKRYUrq3azpN
tKaHueo7bEk8gLKUoQbxtcpHEtheYe/1Ga9dv4v7JA4UNwQxrDtMBDUXH9lhVN4E5Ih3OwEY3zAy
jjkq6vV16CbptYmOfszvY0bVaOuqLd1O1V/toV9rxq4rhm6096qGJzE+7GjlLqjSEax1sJWgBVCd
8xCUaWcWVeEUyGhjlF1PuOH1uPq6/FU5GBZ4GSjjwkVaWPXUSc1BpiJrN3cLaY7FIb0bRFjQOkAF
z3z8fKN46WGUdhb2StJI7+Oo5cf9jTFVlZNUCCmMQaDZKszBKpItDy2ZpEsvc2RmAH300SYb9axE
UlMWlOyIuGW4Pe7NYUOL7woZFaygZGu8jaUhAr3VK+VCUbYILNmijeND9qKgwk4WWHKsB7klcYn4
RyLVpa4A9DuSFupVNhwGlSsJVovVMZezVRS5lIC/lqhwGcTQGirqDzhct4t70xUocoJbpv4hON/A
GdNkqqS+TumRMHdGR0jsn7aHtRcrezhON43xDpztzYJqdsr1dUdbwDWlurPPmM+GDQOuCU585qCa
pTaX9CZEHbhYVxtlbq8EfTuQh+k1o0iV915opSbx+EjOIPO/eXZ7WaBKlajn3GcloXEA4VRkZsCY
9d9kyAwNb1ccQP7sFdOHXunx55ioI9XSCIuKmLsEG03Oy7W0bB6gwdQcEmr4AW15qtlWgXtX2PUU
3CeD1w2/pXhEwDagv6DX4HpLrZADlSRiZlh0Bf1Q7AEi5yptlQIobFD6/wnxKfGuehoubnMczVoQ
8ohxJOyVpY/pWNP1MCLI9BAzx4NraYDNY5VnSHIwuRMEs89SBpe0USl91RJIgal28Elm/fu6dTVy
1+idb1HmogvGu/MMwu9Ql701zncYOhygJTKhQo2SmgFBqK+t2Ux4kDbrkK0/mI7GdTmNYU3/KWBx
YpcRp2usXxn5yBOktz4MfwFmWOqVpvg4fMMep6jtE3ORjeXVU+ts9N9Q71XEfaZzS9uYIaVrB50x
Xa0uv+62PvDeIcBdQPiXSIrO3SY/kUoTw3+HxUqt7FqkhXXKlIyDR99xPe1kAKIhseCGuRhuOz57
ftZjj7cj7ERewVraLQrsCVywuCr5WfjKSp+3ZT24M1s2O2/c0QRjj67X0be76jj2pizDjayAVX24
fqkN2xizq3Fj9mylOs6nsjA3Tmdq26nGa8/D12K9rpnJRo8AVZ30L3ZFl5tmU9QezabQOPS5eRwx
Rjxtw/ErznrRBNFr53OWc8xhu9/ptsT8xUUGZub0spFmzs6K98uGpm5bPfMDnwnhuh2dY7CFrr33
hwl8KeHvTFDtzzxW86y33B/T7hnQprnIRDKOKj5765oA9YJL7MB97ptE4p26ysjhgVMFO5vIfJ17
sgt6Z7vrQRQ1/Utd2F58rBzNBIt/mhxbh8r1Z4E6h2nNeYGgNfKE1hmdBewEngyDX7cu2mqbTEK8
V1uno2gG4SsFNDD4eaEJNr92o59+orOrr1t4TgT45bxMPaB22BaxJU2WxsJr+1EnlbviN7MFygQz
VoJoMVeazZhVsclA7ZLpCIliFpmCpdJsm23a/t6529E6DNP4gUcYb/cQ4tXLJFUk05bJKtg4TNur
+Wdtn6Me7smSU3pw43lkW6REqMHlWX4rdCQOWTkF0j6WntfWvt9JBRtFRpWtVD9MzWbBjoN7Ptw2
6GjvtTvnGnAPDxvIOKSWbEGFVQTvlWnkQg1pwX5ZlzgrhjmzP+o64Z0GjeGlCCZLiniGCRitaGIs
mvA87y2Io4VWZOk4HUgJycA7qeX/0V6eu+//d7GdBUDTsnbs+7HM5OedDbjANk4eQLlllFFusrb2
F2Sas4AeNtMA1+R72i0pXKH9mFNeT04z+aucazv2k1X9GS7fcPVldWRpjMwc4cB0SDNoVmWbRVG/
xRVcl2HynQbpQBtHOInarGA59NLrJE+nofd7HQ6C1ec2DDbShO07awPw5+3Tt9wNPpEUDjuAn2EM
wTrCQlREm+FQEiPRpAqhyNvUOVSchfWYGv5iPjTuudVW97X/R4u6Kv4Z0VwuMVZ3KoM5S66/K63z
fJRTfW9K1vQsOBB3SHtSEemk2DlA30gHcQYY7ZEVu8uvAjp0jCzSCPEA6kJMjTPnZLhwACuMMM8U
diYnyCmn6knOEzBjlTPadSnCiAkWAIBDdxxMEzOeY78R17dlG2w+BHsmsB/3GCYRAW6Txh5gAuIT
t5bBVdRUqMtpmRaOsZ4YJS3vlzfEhe8BeU8c94UOGCCYfbYICWrvz5YtB/fzXiHmulikd7zRkgID
UwPkWDU6KBsmyznHHbakaud4IdERulEwRRIy0RzKiqFjxr7Tpa1JtPDwkzjLxNCBBQM1Jp5fevrP
fXWdbKKdduP0hPb/oe7MluNGsmz7K2X5jmzMQ1tXPSAQEZypkanUC4ykWJjnGV9/l4e7slMqs8rq
x2vW1t1KUcGIAOB+/Jy91+Y014S5weATPIaVkKGktCeIwERVaatXpD7kFdnRRW+0Skch91PasLab
OXX4UsWjsxXwrgZm1Dz5cj8KzIAhroYmmAGMXJ1k8dTL8hB1iFgt1OQ3kVs86Ca0L3Lyq27PPbto
HLtFIBZkQSobVYOsbNEdk716mFOgyajqUCTxTbLI0/e6zis+F8ILzRdUIHk3T4khTuO5fOZyIXDu
QkYbFtpOYg8Kvjt/rLsmO2V67NovlbzYjYvW/GnMoSJAMkjRGL63XF0M3K05SYb5U5zMBCbgSRCG
fyCMQg7GEUAIDqSiR8svTXpHjqTp0FQlQkK+UxPIiE01fVAz+G1wyhntXIz/Kz1Mgy0mPsrskksN
mkF5wfXvBoL4mnf6kln43quMUQKKtwJFLZPdy2qtnjFk83s/Rb6fwZq/Vs0KLVnGwjgkgCmIXOjy
+dLJYpcsaijQLEbLYdMZ5DKll6JGq3S4X8XvAQQRelsC7Jd16iIcUNVrsWriXiS6Ruy76ktWFkR2
aPywByE3S9eHQUqIMKQS033kELISPGhnZTLkv//78+TPPQrgh7D8mKSARIRn83OjcXfctcmSuryp
yhZxNkJsWc/vYl68yUmWspn8n34xTiGO8LRnaPs7DK9+bsWVBehcv9nTm7xMO/9l46TgIfJvIbBA
ouiIsayPNVsFy/y//8U/D0No8XOg9W3mZkw97H9RwWqaDwyzqtMrkn9a376msTqSwRTAmEHCjcRh
8vzzbhJrio5mn9KhrA92tlnQbFz21N68Ky5Ly6hDHikeUQROS/vu37/Jnye5jG99nya25aFc0f8V
eUQkBMPmdrbOSpgk5YirwsX1uWj56v7altoJ7MwlVSpefc//uI5z27bnpgTyRgRo1dPK7wmobcj2
pfLxvLDiNiAXwpacvi4F2g13KCu1mnmuQwQIiCEqVXIlKnAu9HHl0+JcpgL//mMal/bnn3pkzM4N
F+e8ocMnxc74c/uEcL2Se3M2T6OT7ppP6ZTUNsy8gLhjMHYjSIMO0lRG7X/Yl2CNkyOw3bR5NCVH
zrWouDk/er2hvRgTiwpgqstARWHxlB6b/iYS3LDy0IGTigcHRBsPabo3/X3PLHsj99lLUzvHN6sL
30e9lJMHEwTaDSe7ZRpTEIWcXIjpU61r5FNicG7P7YzBMMDBYLK5iz3iRXGBmrKtO+2Axm435nML
UmfImOkMTnvfUAYW1Zmm72A+AxhFu3DcnMrynoo9djDZerY2DcUxnknhAx5vxoiHzvsE4+ABNdZW
cYBBqQOyH2p+1uTncgvq+J6oQNFOZ6vRlj5CoNMG28PWD77VYofORNfA0fw9QUY7AzzdrvUB79sa
EduSacVR1VrOMJDB8dtGgPpKZK7VQ2YlLZ34r0/2ouvER3HiI/DlVMC/Mb1z5jsla/2yYQbAaL2P
W5kcs3kYGAtcNAaVnKjEOJ28V3A7aX5OOIJ0NO2KGnNe1Hfjwm23SxCnmqYtaJxznN7axjMczevg
dclhtDZO8gdWRlSf1xXYoqn/hG5oxxqldwEwi/dor/Ksg5bUePoA7ndqi+cpXRf9herX9K+ntjeM
5FCsMWFbhxbJA5MzRe+Uh6bMTycuSF/E01bczX4r8EnSq6CQpqoWIKFXQI3luW3eG2FwHotWVNMz
RqCJ6ExtcSaY5VR48zf5ICV5zbwv9chonW7dDepZHy1WM4Oxy30tf/qLRwwMxI/9YHrANIFZ2sFQ
20gGfh6MYdmr0RG0zvXcpJkFir4Nkib/ZCCrhIvJShhfEaLENIoGWlOXpKHC7TBj72opQaFGq7Fm
9MNIUzaiFjzS3bKMLb25yUg+EeAMFiewq2S5N8nEHuDq2+6Nzncw8TCzXybFDWJX+njFoQzGQY+m
nr9LyWQmNuYxL8Dq3Ggt1Ksz+SptFqVNNj/HAwHJJ8vJFlxwptF/AIOQiXjuUS8P/e47G94A11yu
XTSc5YlY6qCNujjxxkM2rghSIwNiPNHXQd0+aN7mzQSP4NoJpypdooXT4B7Wqd9GdGea4CZxcNTA
1Km9O6AB5FSTXdH6fNjC+1jWk3E/9fa84EyxzK+GG2Q35eoMbkiXKH/oq2CK+jEzntYKPnwx9s9u
mnZPEN9FtIi2GuE+2ohASFWnazSD+0oBk97RrmIWHq2OvWcBOS59Neh3eHC0b8GcWGf4hlW0YYY4
omsm6tYZ/Cs+q3HUtZQ1qKH/8ckFqhIOCEAAdQX7nQi5JVe89LbPemmT8kQ/qjnMRjk8zllHWIfV
9vcJvptTsY3Oh9HXyIIN9OZI8LwgGdI8uGWYV591Tg6RQe9WoGW8e8hDyVUL0PST3jrO75vpp5/j
Yezfb0zn7xLwY9cEEBFpggrRjohyMqiXlv3orrmN6mnP12vdGqfbBi3UY2MOxnFfCLMpctsEWzYT
ooCwa/vW+kvxsZvs5V1FBPwNkLL0YfH0qkCblHfHsur3WxxVwUeoW+WNkcQOCP19s8McmmuIWty/
1RG/fi6dqf8cgLU7o7jRDvRJ4iunn0g9p5qoDrSLNIKxJt++sme3/tiOS90chAb/ZG2z9pyQ63sX
QN4/MFAaP6LMJlCw7a3z4jXmvWklWrTs8/5W9HHzkrgZbJ4t1qJmLnqaUrHxYkBQu/KarbiyMmd7
3E1tvHeToT0b6Txfp0uOjSneN/TkmU+cTd/Y7yAV++sRznHNbzHio8bZ9bZt7S3Mfb/3SNYt4n+i
NH4K3GZ6IUpoPqNTDMIC0AMmL4f1MCv0TzYL8FFbC/+RVErvytozMsqsgQ9AW9j55FPMY51f8NlG
jd/Uz1OVOyTEdHlzx63JMSFoF54Ts8bcBZSM+qIw7hIAM89rZmtI63vcXxx3rh2Wk/dNk2Ehhaf1
BGNmJ/1yzp/TuiBWczFr1PPOUtMpiYkzJXyVBItltvChLmX9woJaEWbD/yFHgswiektY8sLN1Lov
m+ZNJwfP6nUxtRNrRroX70EUju8XNhum8UN9nsBcieCl+qOL2NIM46oxiuKgZXPKCZn++TqfyqQa
fje8sX5IKdaO2sLUmdhnT88ILFqSI/7Pp4UoMEwBzW/k4ozXEO1f58F6cun7w/4u1pM2ecVhD8zu
xMGn1a6NsSuCO3p11RUfrLQOlEftAxVFGpwYbcYzWgCTLTnV6O9gXWtZXms0sCHDKv0ZBQWJhoFD
RIDdar9ryUhcc9tndh3yrspv7l47V3mq2bfNvnVfsa1pNwVHGh4ue71PbGu5mbIhR/HhOlUE2aL7
fWHvuDU2x/0Mpq57X8Wdbkd1Wownl5ysJ9MYqj6KY62/8UbHg9ZPQfymEUqxoYlsR0gbJiCxY+oM
2X23WhNQm3hoo7ZwvDoMPFzH/heG9v7BHPoNOCDf8M00VybZ0gvS9N0dPpCroh0ncoeyE10M/UPC
JGAmfa6K+UANawli3g/Y8clEgQH31lgby0+QWXd4UfIs5IvXbxZ4aEffmqpP2DPpsq27/xxbTfK5
QNIwkJGERCXkWyBeNcidU76KdLUs7stz0vjZV9udhiuPNOcXe0A/YMejBxFl4XTo7mYZkkQd82hi
uT0B+OtuyCKtIyBbdMHsIo7yrM2++W3aHSh8/ffk5gbg4ezkqvR3glTngUhcx0xuq31ub7tse+CN
v+aDW712u1Ez/IQS2BQWa3dnjUfkuRn/ihndTWGPwQOmJfu4ZQ6Rqt2SVKGzZG2UO5pzZ7erSxK9
/hW2jn27FisewNIaz0tgCMk7z26U9W35ZbfNFPa30wxob0biw0nJ/OTCIIKkVhTZg5Zo5oFNuPlQ
9+t85Qbafk0arn1eti2+svndeeTNtvYh9ecZuB99z/K05kVWn4nGTPM3qa6nSygUxXvmQ4oodkMw
Q7K9E404aRlrdwq17JBBGKeKNIMkw6+ljouSLCG7Hgo7olRtwyL0SR+Ukr1gQeE8J9ueZLqkNA7x
5QFIPY7Q/8rgsJbJsmdPHsZZ6ticDAh+xJFMK4orcSiV87wdXsxUh3o7YZwKaSIwnyNWNel+i0mU
X+fvjZa9RtpB2Y8r7Tqondp+Vb1XRhegQA9DBdU22qZ53u9R1yT9VR8z3oBOlbQb+XrW4tYPeTWN
8xQmARHSxwmYX3rUhp50Vk2raWhocb35bzqIyPgGZL1RYWIqKPE08g2WU8f4vX5vL12cfxmdpBkJ
JAenk30A5hkbBo3ZojT1W4a+q+OewR8kRONOIGWBHS8A9LcjEdKaD/KmK5oQ8EOCTytecjauEPiG
sEMNKxM3NeEkCRKL3mRQ6USyY0ScNDLDbt/bjZSxIavGN4DDxYRAEkOC8+07hM5s/eJ+Yb6c3Gy6
yyNGBlR7jouYITt9t2J3nynIvOw45cukndG1FPU7ReWvdkbjDZcjYTYopyQBAjgSVglzbNkmZmP4
J2dWIbPRt0UcF1anEq0YfBd4jx9kaUzQuGijqfECqn7soCEutW54rxByytFFkFTpusfYYvPrH6il
6JYvyswkBydEve5Vfth9bdiSM4Svlt8pB4vaDkLwWvYHxRAEftVlVqK0wsiQhH6V+1xIxNCOC2up
HEmk8r+pcYwyXjWLKZjkqb6IgbBUnstzhLJDSKPrLI1gXVaLFhunING61hfcKqCCpAdGzZDkuyks
n2tbS+Gy6h6qyc5siMkZhtG4LsXi46/GderNzqxdM+uzyBkOPL6a5szpe+vNx3hu+uafY+B6fX7L
uRgrWjgzAdbbmz0hgmM+mBhBW1wscOh5yGVmRQ2qfUBhmEq/lN8wFsfmqNtidBF7KFBoWseGBg68
J+vSNCCeF1hCz8o10nS+cGN26UK7V41AZb/O1X2+dGUhHMlrZCSfmJwOxqOfgXB8A+CeNIwsY792
PO4eV7QXL8pZoURI/WsO66BGw4bEELAE+7IDXjkbTT9tgPZlp7WzzXVF9OFpswkW79I9nqXTdzbN
HTW01hS0b8PaoibCrycNMKqJbMk5TN20Ygb1XcMrL9P3tizDahqoVdzsjKTmNBAXNKZgKZ27vLDJ
Gf7edfQuKnVlpeVkIdqGBF4aa36uFvzW1D5x0RMZn4GF5K3YJn4vbHk1o0Dm3AOJji94S8Xt2An1
w8smCYbTzsCkwVG0pEklgDOd/RkUoOBGjuhnSM3Lck4OuM2clQwwNd1Tc2hl+nO7eeaMstpBqrfE
W43O+rTCBRtelI2zCTIcw0pZMdCVyngXy9BtIvHyokcIsi3YIsiP2/o1Z1nQP+kQfFtW5yDNqxPW
0nn+yqkte64FZXhhXh4YxQc9LSeQw6vV06cf+i63n1JSc8u7zAXufuo5j7nv5Voyukz2Gahd+upj
UuE50Iig5OIxv/2jky4fOjVmVEaMWdriqplEOic0y5GFQhmdlcd6vqjESWjilqzbSczrwTjgaUMs
UblAeaTuWOQJOl8XbzWC1yallH4pnFEc9HspXVMP7cUcIbtAQ6wLVQeWezEIGlvbHD9UWxNXz60J
omwi2W1aN53kSoDKGcnfYl6hUERSYwPCWLwdDOzzfiavGkVM7NV2y3nwwnVqgwXRh/yK+qJoiYV1
Yn+LuRc4Pq5f5GTUGJqEb8qWbPj9gomU8wO5YxcIrVi46tUWu73pXxzyFg0V/uMS62JqJPVMco1W
2/zmMbAh+G6z3gYH3QZRjzin1/fKu4wzSOhc5BjI3DwRKFBCZjVXUoab0vkklzLAxMJZp6bhcu48
yAaKDh4RecEidfvVOIgfnC6jjpjQHlRd0mxP30u8RWPdxJPaztDlpkcF3+krDDMNQcUXfSeNH+EZ
lLcJbTOx/TRdKz68RBGTeCC2H+XZaGpzbRiGzGa1kngiF2IXuQBPOxZhIftBby+cMdkMiiONyMQV
l0veL6Mcu+XZIsQLFuFb+5M7b7Dsr9eNcRc00IIGcEU9T7Cj6x3V1Ktbc8wW17NbipWA1qCoeeQE
dWsD4SOqEQM0XWiUTSYS5aVvQHIYv3NWt1jMdWdctGxkixRayOumTFDqYktjXwPsntft+kQsN+4S
i+05k44Kr/EuA4HLBBJ6wsSKVwP508DRY2gNKH4vaIf+AnOw92KeeqIF68GajkBjmrK8of3pd/3Z
GKCpMI8O3HWFWOkSYL+doXcVOq5Vj27OfFNUhGw6tzNoUST2E4oEcEJhYZW4eK/UTEzJgy27F/Mc
dNGiKsWib6XtoazLdnwdSqOZzI9Wb1d2Fjn6vHnLyTA2gQDTQUPyzcgZejMHwgvyXUNHAS+m5yXl
43v3suVo5SA2WiRdFFAJB1BhibzorJWnkZJYvCo0QvEFAkcQFUB7mYbFyBD5rnRJy5SbF1MyF/u0
Jfy0DBIltG9u9trDMQa4o2mv0HMAk7tpIPvy1vaLJM4e9V14nSsGz2U0axwpI2QHFWUTmRgcTaPE
SleviFQugvJyBT7cCvNzDuuoDJDdXp5kdRvLB7pO59GK75NMW3c0QXBUm+7rYKClOjaEwZCTzfjc
5lOoSseS1z+rNM8aX0g8udxeF7lakjQNt3YRIDWqjq43ZHxXut2LVVd5mBUIQHriMqmAAI8iBFnq
Cyx6cqUhwCylEAg1Uy+e0DxOxWAtWz2xzbb9hQI6MD3hKyTjEFQOJMohRx8IA4nbJb1Adic7WLBb
K5mEmkMrmRCDTzFwV449RX9QwDdtgDuKXUmyTpUup8U5wGW2bJ2jy/uiAFllPTQUfYTj1TnOCEzB
bMH8u6SpdnBbRV5OtOhXMglEaaDHCQO/EcEkX1HtAmQiwGSkOoLWtmI11g57gaiLjjOqxIqYqUsZ
raSFmDxJE7qeNYJ7h+g70Y4wLK6LIeOlOooW3pi0ycgdcQ4wXjm3hIsKRIAyTTtDJYbVG1lAzCHz
zS7M/rkonAtvQJa2NGF6LqBUZDb9NnCTqXumb00xiEfMI3A3Y9xDzz/7QcyM4Zxhz7qYw2vKMaoy
8dhIEZlPmDyfU32voL/Fk4K4QDyGazyKp1dfWE6cMBjAeOjR2rcLwbZyb6OVLrQWG83I5ehZ+l43
yBatHC6qumfUyQPY/+UAMkCBvFbLfiZxmEpkSa6EMNqqY9IGxncwohpzMfMPeSJNmkHo08Y8HfnO
5Cavnmny4ORn50ycnzoJ3NsMj/gZ9rgY6stJUgHUgq1JvzkfXvADVHpYJUUISq3jSXmDv1li1VUz
Vnsj1qfHNssrAgC5oCPx2IotRy3ZKJHE2j7pMNyQcEpTeJmDNXEiyZVE0EAcPaIrazGu20v1rdSB
WmuRnHSbZgYr33GCWMaHkV+0vOUCFIp8R/I/kb8q6hvJfDGl3/771ZTKyaQfxMXX7ZV+U4gAnBJq
HyBHYL+fhBEVCD1b9UYXb9JIfd8DlJuhDsetbsOEyRZtfFpOOtAxKaOV18EafXHRpbap9xPh4ZXq
6kSW3GojDzg78asCiWBQf6J9IC6R0mghnhUbtDE4qU/kgm8nDmgL+VB0A86p/PQdES4VHIB8xO1a
S1N8KuW/PTR1Kih0mxq/77uKTr7lsV1pASjBpZQRpoBxuERK6yUlPKQciFtd7gOubGjQo7xkeu27
ECwNVie+e31bBS5CfJlCsCLd4egIxVIbYHPg+07MRpzEVIjdbHiijwLvS7A19h6oAnhV2hsghOdp
FRdjY4nmxRo62LyKgpErloQ69O4OagnehGTtT9JtPxE0wmuK45p4L5caRlWLc7Ag1osE1Bdh3Bgv
yYDkRoqsOX+hayFQRiz+46Vik02bxPLpYB4cuoMEwntsN1wbDqOCP6DwBpXGbQtV4cLlXFZTKHlk
sau2brI5qTJt6d/qUvKjKMOksBQtOdV9R1eDG8a9tEakDlFBVGQVNVzUwZWs9BO7FVLIXK4URT7N
Lb1RyptYuzFkjBfgO84/Shmj9gVGbZdumbzX1XenpdYq1rZLu0U9cbLWXJGE8DkUrkGpQVB8COmq
LJ9ivNXdCzJzjvweC5m4vLLdpWftpU0mOSAqB0Bvi7mmwCsGbR8AjqZT8QCqRt+XQ6evgUHVI44z
Td4LwZostZkpCNmNcr5Zu99uAsulgyBC+it2Uyzdoow1kLeLnUn25xwrFzVxERvc5lKjyEa+Ca5z
QibTk+JsKKyD249ifZdHAV+u8uqrxkchtvOULhZX3XMvYn5vjVNzvfdpJ7qEyMsES8OklnciBclR
ikglEVULEFEHoi6R/S95ANJWhAP3ZNwYDj3iyVoaX20i1WAKJ/J3KsWfwxYQrV0eOilKRGckvqLB
KjBg1sz3kK3WRzDiwsL93acrhUScxUStr2RFwhXNj3zX+Ug9Io8pp0R5O6gWJnGOGxgpYgLwsFYX
zZtqubRJPnom0QSrfkpdTeyHSr8nb2QJkybIbeTLA8Akrol0A1InOkjmLW0YFGSpx3E93Fcs3817
DBEV6fAdZHc/lIrVve+FeFbZfdTuKPNgVECCgrZlHccU44iOce/nG6OtqFVOuN36mUQcLRGyT7Xu
eUsjNIaKVNVJ5sp3XeulRkvwW/KUq35Kw6FOlJX9LB5VdVSy3EWUDY0MglGLlcJZKa9DLSu3xvEF
ESxF3EJBZeqj4F+Qy2X5Axsp/rL2jGRBvCNAa8JeYDh+Oq6QVEi0Jw5cvtshyPBiPyq5LJNl8YES
d1v1/gzb3ze2iB6d4GqXSIl4LqWq1xWHf74+Cdgidou7jt4Yl9qC2sen4iEWmRtSXC/bAkqtKR8i
L6f1z6G0s0WZ0euuAPzgsRev6lU1451IyZy7jqWMjXq4mGyUb41+6c7HdfZe3AqqMJklKmaXlRQi
XCEiFngQ8Zq6P/EPBlnWKPuFRnKox0RszGEWH6QtJN4hb5lXizN6lI7qLKk05bI+MC5H/GlCTpgc
086wx+Ijy50ozGEuiy/c121xSY2NwQjNUEJE/RiVh4dLVq3jaYk5hx8cse7RlZDoAuXttm1RRLcF
KXRNiNxNLO5Khq4eCi+B4/cS0NPl6VOC51iCNQYpDe3rdPN4MgtroF+uGhCSoqX05cE6JNOx8kc8
f8ydLqWoajkr1b0w53IJU1n1+ZJcs8jmYS1Fl4ogsOBesPVDs9TDNj9pKU1eTpR+bRjrzW4Q60LY
hFuV037fIvtfnQfsYqDnRK90j9syfVt7nRrq5BW1mX8YC9Q17jk13dnxsTgZyUTMkAdSOXToIk/T
IXfHrXtLzLaZ1wgH4148cNQ2yshtiRiefhvAldh+ZGJ4ASfr7LvlHduY5tB5n73WjUQ3yrgfcrBe
t3OHKCo9ByUn8XdbOk/Wdb3VTflUcxv909EY6z6V7hTMJ1i7O3PNvNpc2vFIp26apZu+6G3XNw+4
4uLqHM+8P1RUForuhucO4pdzBIJgn+n5pdO7tefeOlVmvOnnttGX/daEChMVTW6iqG9Mj7ogYflF
bmIHzRaOuLynSF9W9F/WkC43vTO7DZ0aznfGXb3X9YLBq83dE3CbAPqPuS/NrZ+Vu96f7CEYR4Yl
Pvln2ckuF40spqzRpnuNVIByO6DNRdEfZowAVy106ngpLHLO9NrymNZqMAIP094vG1InPx9mQskQ
ltnroclI+snDjFwp9Nsp64Mb6TwGFoZ6W3fuYmTGZhNqaTF7wQ2kqGx0Q2s29HWPZmZWy2PZuFX/
3Dg1qpZgTp3lFhfp1JwA+Zo1SXSlfpWBo4DsjNvlsQVA2153dDzt+6AcGu3WaeBgvvosyu1rq7tu
Tg9Uw6P+tdrROxXHdFpnew4HZOYtnWFoBy9uuTBzoofxGzYUxleho5BbF3Uzt4iQ1Dts3OlIr9Hd
s3CZPKv56uyUV8LittJtU6E5snHoGUmi3aGMMd13iGT4ZsLeDrbGIp+iYBYF6p8hVLZVjn2VCNrp
Fla4SaE3yGVZQ8TCuqrE36pQliW+dCFkWDfm33w67RwOZInUJMISeJb4GVNGK0kuu1RTr7jXi3sp
J5Yvksv5Jauf8DDIVzGM3eMzkanEVEfNMvLKWnyeMJ6DeIukSFltOLLlKUekMeSny9oMX4ub1UNJ
rx+mhlY2+n/QJwTFmPvufI7nrtf9x9Xea80/FqPB8CLLPHFE2g2Ufm8DKVENMuJLIfrHmU0UR6vR
sboNeC+aT2Prx/VLNhZu/G0hIR6DpD7r1fuxHG24EoPwNspPu6m+0+U/SXV9ti0ZHWan1EeTYdBQ
PnnsZNuxobs4+WAetWS1IrC0oj9RSEZOdqlKEj6kiYaDbOqsvnOmvPXP2zoizYx1k8S9x86YkhKf
L9No0nAmh+PEQDyxsQyUFLhvH12rjvcvE4UHmWQuQsr5gDOMfsHRGgucIc9maeaGdm6GMoMO98Eb
eHmvu0LqYwTzbdpPLH8aXsotbQJg2FmWEFp56NoZOvVa6U57nPqu70JEU6aGlY040od2DTrET9uS
5JQAjl+cAF/1J2dc0vIcjBvyJHgAXoBwPTU/FrrW6Q8DDqtodrqVkVFZ/l5gXn0C3l1cNaY/vbL5
jG3k7fp2jAMnxruzpfzS0kvHW5qIEO/7uV3e5owe3BXnuuZDShfzocpn68bP5/k4LQEP4kh/2f7W
kl5cRwPBlP05ncv1tbeRlIX+bi7ZYRmm9qVLWvgsGxqgCFe397HHrHwLB9W+A+Jh1eG+5Ol2Mp2q
e3CdNX9BLt49srqVXOXcTgEoVtbntO21Ky9mnccxus1XZmkseLE5ZOtfkUWzqpVtM/5GLZ/cDFz8
sg/jZrK8KEHreW3S/f6G82K9AcaaovroA/wqjCD48op2MF8YQRTOvckxrwb+veTGIWWg3YV9n9Eh
N9zZPScelV6YMdZyrx1nzwpMLn6SIwYzh5e9rlAgJaZrQUtjfoeOogRCspkYscxc7+6JTmBaXHul
WUQ5ByTmdl1z7VWZFeWGtdzlcWJ88fXG+wp1KHvN0mK6QfloPS6rwV0WuPEpaE0d/VJp35jLUPiH
kb79Gpp63N+A2mh+Z29jZ5gxLf2uGXZ9ShOeO456nyeU919izkOkUS/5u1oPqtNojsHZcfT1ZEHd
/2pWZvoUZ457cIIiOy3aHn9Ic7Q73mKWTGIncz2AdOkeattiSc20dI5Q2FXd2aq87NvaaMbHwR/S
9VjMev+K9nX1IpSNNADtVJvbsC0SVpYYiuWh6/FBkr0EO6vUivbBH9d+OOqTWVXRHNQWQlM9m8/Y
xJfnPOAsFtXJoB9MO54Rhqz2bQ6Y+d5hj7/dkwndYLo5H426K09THhMcD6n/GtxdgiZyXJb4Gu3m
lBxZl5qP/rQld8BeB//YUsG9X5Js+Wa2Y8LpbfaZyFt5O/QRH8T6aInU03f6SiwRk+jc1w8tROR7
fi2m1STeT908Vq+lBmL6U+7PJH7zL06+mA/8M2PPfK41vY6vdG12p8/BhpjJufeX1cNRyPF7D9xP
js8VWouD+JEsOQNQR9CLYJ0BKiYnbUrNiX5NExvWcd9oBeOzHKv1ET9UMd6bCxaSa+Q5rXFNH60w
XraNHIL84AeL7zwl+CzyKfQMnjbWFpOW8RitxGdXj7puVtCSUIyC7K+iYtPcYLewABKhlz9mBAKg
JBo50VAP3gD/YX8v+22JqjqevPtVz3Um0Y2u63fLljDarWd8rGdzy/Z3DegRL9QLZ3iX5QEed2IM
zDToESgiSQtznQH71YadriFLgllRRNbJiGFmSjr9mtugtN7lU+nsfxln+KNOGKIKlA6L9oKHSIXI
65/oKEBINsNByXVlXSyL6oA4ssOpOND/el3/O3lr3kmB//CP/+HPr01LXyhJx5/++I9PTcX//I/4
N3/8zI//4h/32WvfDCgT/u1Pnd+ah+fqbfj5h354ZX67enfR8/j8wx+O9ZiN2/vprd8+vJGKMF7e
BZ9D/OR/+pd/e7u8yqetffv7L69EXo/i1ZKsqX9Rf3X97e+/8A3/Sb0tXl/9pfgAf//l5rl6zl5h
BckX++NfvD0P499/0Tz3V4wycCZEJLoNV4AXQy14+Sv/Vy6bCWED3AyECBGmVjf9mPI7/V8dU3Aa
Sagks8USfpihwbDAX3m/MkUF2wabx3RwhwS/fP/sP1zD/72mf6un6l2T1ePAv7Z+4mc5WIh0wzXB
joDlADUmwCR/YjGaY8E+2Br0VA1dmNsXM3v2yd0bCGizbfKlmxp5JO1B40Nj6MUUGkQRzNFeaHSC
S0QD44HWwWodqmposQizQEOmTvf4vi5TtNm6Y1URNvB8P66WPyLwK9nu2AJrKtZ5+1wHwR5DsepY
ETaq9t/a0Uvqo2N4Nykhwx+2Mqco7kZqsdBN/DI/LE65Yg7b8e9TcDCYDU0idsiV83xPxKU41lPF
LmhFNcjFu5KB5pcO+Xw4tDGeCBCM8SNgb+StUEds56xxWsrPNPGMd3Dbq+Aqtar1yfW1sjmkwbh3
YVfoU3WousWGIT0IYbqt+Q9NwpIdzaaxgugj4IaDSbV+NlhOr4CzlszWQURf88dqOpn1ZvyWYPV9
8bj9xhDfFARG0wVn1JGqYHCMcszsOLIZ5UeDM9nTNmn2b4ihq+wKm2jw4mVdd2svSI+Aqtcax4QW
dkE4WnmZRxOKqU8kRk/aARN18YWqwV6u6xy0dYgZiosDAzX/0nq0HjmM4ThAxEnLPOyMON5CbyTQ
7QDCSfvKMjsbYZzFjn1KsNsfUcx5zw0WDDBiRDR8MSsrfY3JKMcJ67bxo7lg9AnjzexJQNmD8SsT
WQvNL44G7h1QO/vdvBT5F813g8Pgzj4h0QY920PaoFqJslnLvva21qIYr5zBPmQ4Lt/mblrh+Vo6
9Is5Y/CGPCj7MpuxVR5doZ3U7A1n10qYA3wtjgVm2GvMDvH/E2BwiqfZfu8O1lqd05FTKJ1PWnD8
gn1t/4Jr8xPahacn8ElHxogH9gs31E/8srwZEBeAFjtRUtdHYHcZZB4bZ1Tg5H/xq35C6Dhof1jg
PYiNoEtd8C4/PqhITcqkNzyGP073TvP2HALXoh18p9eOQ4qYZ+yy+a7l/32HdHmRDrz/0+r/ny3t
j/MbPvT+7W/3z+3wt9NUf3seWVL/P1jpxdX7r++L6b8s9Of+7e317c/rvPh5ucybwa+uTeSVIArp
Ai76xypvBL+yO9vwgh0RagMf7o9F3jZ+FQwiPwhEG90BDfTHIm/Zv7Iqc3MFLoRFXaz/39/Xf7LI
/0im80wDLKJY6AHu0up1XHFr/WmN5zSX1ZoLTyRm3n8Tr+7+GOhdeqWtwYirv58ebG+Z37eJpZ3H
acoQxzTOX5DFfnxS5Htgl6MDZMC4whvw43vg1LNYFZ4s8jFs46rZ9Y4mlNbfthutrz9dF/X5/7yp
8WW3/+tPlL+K75VPawi7aiAYY3/6uGulDc6sBxCip6aKXDjyfQhSocjDv/g9//K90orRCZQkrdwA
6mr99PRzPvYXX+czNWvsHKe9Wa9YLWiUluPsYoSpchtxV4dWsKsz9j59q1ztGpXG9uoQvHZP7eng
s2ZgF1lu33akjbvBp4K4GuNqwX1t0EgdrT1MGiMdGNjNGJhcjxnBkbNwwHB2sbKM7cltf185Oh+b
1quz41oasLKhfCzfvBqR0oAxvQ7nvBjY0Hwv00NzW52NyeoUQ91P3PYWyzLmI0QEeXyYlpRCvtdh
dt54mTakf7GO/cvVAWvKLJUoTP63DuXup6tjmWXsaXpyQHzx6nZrcopnrfiL3Bzj59uN55Cn0XeQ
MOsMzn62KnfdRCFDrhIuocG40hhC327xanNuNfzPwWz1RwPHzhj6jCavgsQwHhe/SrD2sJcUxjhF
lYXOm86CES4zN9Nf3Do/Wrg9MMhIg0T8OFZu3bOdn55IEhPGsvx/lJ1Jc5xMFkV/EREkM1ugqjRL
1mBZ3hCWB8ZkHhJ+fR/cG6ukUMW36I6OsNsUkOTw3r3ncnIM6dphWsOmTzSXpk/7ljrULi1z7fHz
sfrXFP7vR8EVLYehuj0Qy+b8e/TYpbIzMyYFw6in7IkMPoxMqb7Ks6Qu258J2lfsddYkn10jbYBO
edP46qFdywiWyuwpdGc7veBoHcv9hMbSDkuWbcK3ymb54cWrkf41yxaB3rMCBXrT0Dz4/BY+eGYW
+mZ34yJuisajz3pcqxzxZsXA0eUTPfMBBUuSReNgXTeG/+vzi70fP1uAoQcCkr4UWWPbKP5nDkFM
W5XU4TX6FaitYhS6Bwkd8bbSYvPq80tZb9l/fwcDKgBYv75lGibLwdtrAZMo2IRqcVBNGdY+XP0+
zhw+8B3abG0522ClYxD7os+DBXfm79Xu/DuVLICuZNUI8p1L9PZ75Wi5dy7StHjqfeXeObmbElZY
tKYR6MNUEJeDQAEntb+UN6hZvTEciKWdQotqDT4nMtjvUBl1VgAQMC13SK4HDbl4T6LlLMHG4tKu
jDuCiGP/lj90vsz0aF6VzXY6sAatuagr2pSBTHomqsGpKbkmWboV7ZolPZtSZOWHz5/dETfx/8/O
dTlFUX9yybk5ek9wlSDAOh3vKa3jNhRGA1TPM1SKB0FN9hOtke5bIjm+BGs/OHRURJPuIKT4twRD
5b9U2dtb19jsXrvaj7/1snLu0G2A2XQgQVCnmwtjj5jE/4ojvxgCmmIn4yu3kXv0bbLSA3VgM8CK
5WyD8Z/BNpRdMZU2wB8qOYiv7aWaLk0trlGO4T4nX8ktsY0Y3mH46xS3BJGsttbtOqeNw3Wq8hJR
5YSFlxrok+k0ZjRrLDuRBIdxKkFge6Dvfivu5O0AyjquH/3W2OuYZ7aJNS/MORJ5XIZ27+a7z9/r
tnK+vYqhs0/wqWpYrKvO0am0yRQZxS2nEqJX3LDSXYVXK0txBTV1t3OLmfA8MzH5I8/p7j6/tjhe
1rcodwQH7LssvkrTPppo+m6ZprREsY1LcHltHRNFatosNxYJ0k91MsKWGFkeWH5L1YaaqaksMnR7
PPE73s93/ALI2szYnNf8Yxari8xSQxKp0Zlax33a5+2VjfQ5sJaqQKdfCefEyvzRBeHs2pZLGrHO
rvTtMFT4riZTJ6HTgAIbVVSzzmhGw2ZQPWaDwZWPnz/o90PJ0LkxDER4T2n4HM17A8MmxdiAKrmk
otCIieob27kTy8aHV2EbCNcdHBAbjrd3VeJ17sqZu0o73zrjiN9FnLTcE9vbD69CEc6hGicYuUcD
dvYq11t87sX32wVgQ9FGms6l/vsTw4Bv891x4ES6+/ZeZMwUPVkZIIRWWyOrXeOdPSTliY/vo3uh
VrJVrSB86McMXjvBzO3NTEduM5YTXUazPJuHUd1/fjPvv3EorJxHDNNwWGP/Tu3/zHq6oajKk1IR
zsU8wwNQ5r7hrx6KvHDO+ayXr35ujRTGK/PEDR7hZLZVw+QQYrK2swsjafRo+9UoGnFdzCRGG87c
EeZF667Vxn2Zoh2qIZ2HNZ2ycB3Gaj9aqNP9RzZBcRgTqHTio9vmy7czHY0neM/Odmx0Ue2/faU2
PZYstUbakc3Y/IDL5QaLaTVnvrWoy88f+FEC/HbbHFY4ifKskf2zEXx7LUrxndItcr3rbPW/8rX7
xCWinyOdcyvV0PjDK7jPZl2/sJERuQHltvhKmnVMOji5FV/xL7rxreRfuVfWiOcaOoyt7eWYFmU0
duPKpLhmgwx9s8+rwJrIj0UlX8R90I8oOALR6RM1QAviABp+H9Kp3plnljfNyYnP/v1zJaLBtiiv
opXRITq/vVcUyem8xIZPpDvb6ioxRYh9ezxbTUee+Crfz5tsH0BWGw5YHKbNo3mT0wIFSTHEVJga
/fdcL8OVRoJANBj+H1oyw+Hz1/j+zmCCWIYwODv4jJ2jEePbdA3Xmcsty+oFuYZjMRiGXARaTwHp
xGM8iuvYxgw3xXmdNdjwdO/vYvnPV4oFn0zbTapfGt0aNLpbXQxejwmRyOx9vFb6fi5N96ssPeN+
7P0ObkShR4Wwi/PPb/v9dOFsXH1K1OwIDNjGb1+oSS7cZLUMXndammeCF/pDpjpv88C05hiMABpI
wtLtncikfWKL/v6Rb/M6ZCfm9g/OrMViCeLQeORDU1hhvnKu77OuDVNNnXrgx5MvjCuPAAFWYXoG
FDuPpvgxJqOw1yiQAuD5Cd9Qi2LXSE4Mob9L+b+zDgcNm1OgtR1CbWjvR2MoL+zakLXehM0qJ4ws
cAMOS2xSIpoWpfCPoy4zz6Zy0bNzDT0AOx6z0hBa4Du0oyT3/Cy0htTpQ8XrHkNS1tsrBBo+1lN4
cO4XJgOkQBUKZT0cgBA8T0Q4JMHaofi5S0aS1PZlLZvsxHA9flHcF0dcmu10x8kYevcpuk4j2nFq
w9xFZZWgVtovtP+uJtOuTzzD9y/KJNx+K/uSz8L3cbTi5xaePrlSidfwo58pTfMBiojyxA29O+Aw
2JE40DfaYFucEY7eFDHJ6JfLjui9ampfVJnSbaTspOUc9+z5diKmwEMzNI2wESuAA3CKmApS/Ivf
ZD+Mc1Cbw0rJx8kMPZBTrdErx0dRYh2apR1pldxEWWPcmcFsQlWDOYxbFyVVHp/aX77bWHMvFB4o
GuhMJCQcbBPpP3OJT64SOv+cbNMyfxTA7X/08+iwoc3cC6u3WHqVbdyrRmaPcTq1Vw45c7efzyLv
39oGkWMqQ/7p2hwc3/6EUZZAz2M6SqA/SpCEccN8sSYnVoQPrsI2kDvktW0XOvqIk2kA9lZXQyha
ziyNYcBxiqdT6R5/i1hvv2KLrSDWQl1nC02f8O3NpANuwrEqQbSgye4IcZl7RHhu0T1YgApeCLqb
bjtP9feNm6mbKi/UEzJWcz50DUmWARszmjSexkYIC6k+n/XgXZrDVDb6n3Zau+t4xVa4L5DnJfsu
n+T3uJtmFaalkS1QeG27wAXouk/UryfIvk3c3OiJXvnB1LXxdZaK4bkuqwRtGmnmfZj0Sl2vBUS2
MEMtnoT9PJUvIO/UcG6DNJNhTGvxVTbm+rOsVYYkdbQAXHVoJ57KpKgikUi3PvGFvVvhLJOWigvJ
DomO5Yu/WL9/RmUBGaiahMLaZPTzc+tK/8+YueUZQZreIwZfUGdQp9UO6XH6SvYITjNOGW3gj3Bp
T/2Y7ZW9faXbHsJlad/On2zWjl6pkMCXKlsBN7sv4iAc1mBKQvbiy6krHZ9yWc1YzlgE+A44ZrpH
m8GGPqZMNIRerl/b49WKo1kGDkhH3kuXQtGZ0wlqW+da1bJrjJGsR2eUrnGnj4nx+PlXKd7dNvOo
ofMrmLMdYj+OfoxC2BQvLhQj5BzVjEmdjgXjZfZ9mr7Z+Kd37V4dWKDKJsr0zLikfSGoeIGZ8ViC
9Owr/Q+LUEpMKCfW/vfjg99mksa17YMM1/CPZi20y7NoiegNE2WpcS+WLN5tkrw/GPLqErAu9umg
LvTa368L8snAm7xh3Fki1i4B0zun1rj/7/DeDhKAccwr27ClnegeHV9GOYohSSB8rEaONh7QoE3x
0C9XsVclJOwdJwjvC5K+vAssFouXfKg2PVjhai8yW/SnYayNZwtQ5wMklm6n/KokrRK+c+Rr4/ws
9F49UqeKH+kDyyIyu0UgIUtNFPA8nwzygAlXMO615K4G+4biVmpOzZJi5t6FPSsEZxT+v+NE0P5I
syvbcDLsETaZF8dfoaYqJp+mcs97Mfg/2T17DUsTTgfY1avlBaSqmyZyn5To8ZT9El0Pcupe2dJ4
FzHNkQXuFGLSAM289jsz2vkBA6cV7yzsskYwt3bdBCazyrcZk+W6x6pbfafBD0sSTVEKH0QvqXbT
fnenvcAt9bN1/ZIJDJzsGOH37Zx9ZZMtCnfcL61oqD2lh70th/kKq1mZnXtysb/b6TxvdTloWhYd
DOapxNHhwidlQcyogTEnyKchbg7An738LG83ZR5Bg50fSvrpCPnxwj318BW0A/Lh5n40a8L/UAwV
wUp/rgs4jrKhwOlT3BSAcr6aLCJNhG+g+N0Y8/DdS5f8qo5RWoeJPnoYoeVa/dSVU+0Mucjl3ELL
jsJyJKM2AsjWXfpm5aNTq6FZt4OGipKEGGA4ucYQhvurGee9bdD9KHBtxIHRl162H3A7a4CXZve1
tlf1ZcGt8cXGVT7vvIWZnwrxOP4YBOMnqBHOJqE5dOUPaVf4svJ8Xa+rQvbrYRr14YaCUvUtnZ38
uW3qYgyTpRNd2Iz07PboTQzO+5hqN8AHZeXLOm1zvP9o1a9roH0qUspwUJj78ZQE6C7ljS9bJG8r
Uo9qp5fYj2/G0ZRLBJkoYaezxDnBYe6gUJ56LVqVLu65Vd1ZfbHDOZ2CVTN9VhbZj+7verU1quE1
SnxKsUWngtgZHSeMUauLW9dcXFp0Jm6Mw+SBZ4S4uCVA2FhuhnChOxC1RS5o1E12JgCEDZYVkCBl
Tns0ncY56j34e8xv664exKDDlNJXNGVLNhcQqvv+Uqt9q91rsnDVXsl4eGwyDeyLQdjyt7pDGIN/
f52+y7iE6uZg8kz3oLHjayA2pnEVr3n6NBlD2n0dJ33RQttEFLnzC2vsw1YWCS721KvGXek2OSkV
NufvMEW/u4STwmN8Sa27ecpQYICpmgyTb3I1mi+IZzm+s0dbfqvJcy83VWl5IJlieixk1fVIL9nq
83Nk9TJgt0iCQbn9VeKhyuXfkTDYMtt9ASQxflONZ6pg24OB0LBzdPYO5lYZuKtfPI764liXxeIg
f24Gr0I40vjpoSzYiwJFYe4Fu2EtNC163egjoUb1QjrAgoClmZa7TFl6E+huN1oXQFYN/cLQSzlc
6kli03PFXbavlWfmAQrB6j4DIVqfzw3sV4jqlW9e+pUPl4Uj8MQGu+P8HbU9SlKCK6Y1kKps5n1P
JAXKldacuog2Qn29lMigQzXn/sLpe5QCxlusH3yRCHef5s2Ma8Fb0l8qaddkV0Ht3mOkcS8ciF5X
hknBMFy0uHnlbOVyVXQFd2UyNX5Ex4dtcuFJ42eSklcVmg0M5Kjq2JkEgu4MgeCOt1uKTXnFNJH7
O7MhZJpOZ5XH+9Fz0wZ6/wDKDx+5bM50XWZPw2BYaYSClBYPsCHsE0zhcxGgmm7LYPLVSk9ZZqVE
JISiIUJaU7V7MhM365OBCnSnmrH/lfl6UoeGMZsw2qQzIHhCItXuWtOu7t21XX6XFQqvvTsM5jdU
kHDaxsRk8Zj7zM/DXhk+1i+n6KOy7tYpkhBWdGZGtxqDYc2mIgKja613ldelr6NbevOV7bPonQ2e
3k+hPcz0eDJYVTLIOSXDgxv1Oip0ll1yb7P1z1o784MyNA6yBkkyfqAcOlRiWaNE8w5TPrYPqw6u
BjfUNZUoG5TPdOl2PbUEqd9Ile00N3nVGveVxMpDldAxymMVST73QHPUrkEIJovxscrcOzVUj1Da
8oD+ZLBWt1A7X8gaOOfUuAOE9lvPcO/q1rk96SHhY7dQJ25iB6Tq4JeRJ9DGMZY9ux4DR/kHsEkP
eSufYamHVtNfouDKH4Bw3szLdGk75WvuisDu6utVvNTjY5FIzFA/xQC2SLjnFv9Cv2T7ckhhgZh7
VlZ372ZeEWVWJ3iqG5DZBNeXDtwG/pjY/J5AaggqhMJhE+u3o1bqJMGIdLyPK7TnBHT76oxewyWV
VP6uCT6SHM4EtJ8u75LYVZHetgcoB49ABvdA7CIoZvV1PJdMuwSTwfX+QpT3+aBZK3coH4aue2a/
8dhrBfVF5Fnf9crtzvTFPdTL+t1J7V0L2z4x7Eve/71pyCdbq8/sDLkhKeb3XpN8Ab1ybhdPXnJt
2tASR+H4gWSlu2SUDbtm/lO0yQUgqsdYgsSUyfAkmuTaIrY8yNW8Hsw1Pe9RI9KdnB9kLw4zfmZi
593zTjfhpOY/RAdQczBscgSaA/LzPTiALOAws8c59U1pxp1Iqb2ldGf0Wn8wMpIM/LgKG8+mfq1F
LrfpQAQ0DkOdPpjpiBHLMyNtwuogAcS2WpnwM+4caX+bxPwMRRPnf5hoOay78lcf0+BSfXVt5Ooq
yQtyn1P2Q/I2LtUYlpo4zxNhfvcyXjwCyBAalroQaRUl8XI5w0DE7RLNhv6rZgDt2nL9lZnfZ3r0
M3TTObGfS76nYHSyaHX0s2S02/tZeN5EQcupE771ead79S9LYGlW5N9UycFuN7pSklMsGLoXQ+tr
sLHFHSyGM8A+AQxwHcXjiFCxvK29pTyHMlnvRpcpDsva/dgRoAPf7CfBNGD5MijRQyBkxyZJbQz5
urqeh0a/6vTY3bMwe88pQ8faYGvXyCjOAG+c6bEyz7xmS8SlyezC48UxEQz1kAWlqd2Q37OyYJu0
UTN1FrOPOZCv/otjbxoS/v47N+Tj7IkXt0s398iPaXKAgPdN4+rnc6I4bdmDpcfo0uv4qpAwtYiN
0r6DTRS/pFEmS2gIdxkDMkSdJEBRjjqgFIn/xfcaIw9sjorsIdlgkTuFCeBekargn/dDaoD70pfF
DdPeEH3ooJ/OAhD1mRkW4P6+5YSOxeGSLkAuJ9AcfdilE+Zwr3XEbmkpnpWANkXUG0nNz0Nm/Bux
o+NFJsFLU+h3NYZD4AM0LBpNRFYvslvsL5mFJrfLMACgt3FJUd4kSD6zwauip/0KuuavgLRfrZ0n
p4VCPd5ztpuNmBVwJSKvoMKaaIIrNlngBb142elrN6APXQlC32leUZvADU3xQ+pW9YVwWnWPXZOo
BzgSFP6HKu/mUADCjZGFrLMXtWRL/UrHPP0+WFPM2DXr9osLKlFFbVl4WdgBm2D6GjQ7nBtz8fCC
9tbFUCmYorG5gs5rlpxtY5EOHZY+d8UQWIOWajHUl5RArK5tZahYXO69nNwi1sEUF4Lf73AyzwLJ
r6k10dg6E9KfebSzELky2xBbie5nA7SVvyI9555Q8kpicnacgYAyHHBBs9Q4GNypEcs+nZsZBbLj
iT9LbKFvno0OTmfSlpOFjMd3obLOpp2zjMzsbmejkLCaKXpNly3CTdBxYjLvQSTp9U3LBItRgj2a
u6MtlVz6eZeJyNRnIrkmbbT/5ADp6dC0Y/JsTZ5tBrZbpq/C10Szc4qh+6oNYrqql55ILnRPC+3H
eGy57bXXh6A3+vza9SRLu5MPWgd12QUcVOfJWiOlnpM2bNxWMnb8pr9baWK2u0yJ9anMEURF6C7i
r27bV68ElhsGGEwypo049fmfo97cWpTFrwGKCXkup1WyLTNLxEFoobeOa4W0es9mc0ou6laiUfXG
BPS21RP5FFDA1a+ohQzeGSWPogsTMN33xQyLU2vL+tktmumGkENufiE8TUb0IbWtmjzPXoBNwysR
emibSA6N81e7rtidj0UM7rurDD+MxcrK7m2U0MCyR98PCdGJK4h6TUKQypR9S1RlThExJu4UetJB
SqcMc3yF5kkESZebfNhW2QSOkcMdLsoam0e5dXfR2tgoMGK+xqBMKu9b7iPUCdbFkxU8q2Y+701I
X+yQdHmJmTTD30IhC8JDHmdfMOGPfkRFjL5t5oz5bezM/hqs+eKYZzau/ZvOlDhb5q6aXzlnZOhZ
zHUY9uBl6mvhtinmWqmlrw3/h29OYQIJ1lvPaAE/+Uh6Gll77CEw2AUuT3u4g01b/Vj9kmbfNGrG
j9qJ62tkSKMIAQ5RT9PYeP/U2DgTnSjxQFWuFN4BhEYOuD32qIyx7WzGKM4NDNzezFFsP6yjcDGQ
6iXZRTWuBqDhk+h3zTrZ9hkA6qm6M62mw403r+NPijP6EHnS9B+cZK7u+GenF5hfHOUL5EgPqc82
Nxo4SBaB17fDH4E/8r6t8/5l6ByR7JZ+m5tyigYcghoCfAIqRf50nc9DetbhHy/3ib4kDW4ows8C
oAG0NXwfKyZtsn5pohkctoI7voKDJcUjeybRrHyOsSAza7iKPyMAvKOP5cjbTitLYpcYL0OgNQkY
8opSgRuQCNgtgTnI+Srr8AvvpsUz7JBQjrYIzUTxvUxsA869hEMNR4mmQhfVrvovmOiZi21R757r
xqoHam6lq4eOM6YXaxFXVqi0efAiF4c5dVwNkk1UGNI5SNe+zHtJ/WRjaCHRqrRLnVMq/Q3buy71
MRv5cMX4M1NTVQUbR6MMGIL9Za9rdk6gkjYCTYYsuIadWWtM5l2ufnrVwtzvVXPMzrZQ41d2tFq/
ExjRFiA/NnRRP7XTu2WpksdEd/qnmlxFFrBEkgROxYIx0QK/6EJfUe+ICFh3BxgYjmWGs8Clxpgr
VOBI1cATmklcCGrbTsXBrj39QgwoQ/HQuQKspENcGXR2P7lL3aXuQyNfNLpQQwH4tp9sziK9X0/k
TECWu0T2YFpg5TmMRE06udeATTViHkTrvrSVU8UBSmj9x8J8ZuynptNfRiiUv41lal7jJLZIqlat
ez3MTuoG5pzEX2BK+QZJHN3woLGTgCjdZwyxGBBGGeWWm7QHDtFbhcvU89+iHAWDIYUpHc1kFWmB
ie7ntWTiIqiyrJcsslQLYA9YQU9I7zAOB7OcOj2c+5XQLs8Z12VHGbXBxKk52PLquMq/UA6w9IuF
pavjU07W/tC6xRoVIK1vB2re9c7Tgc0EaTKZGvSZqoSj0LJ+YV9Mkju7axgMTk9NNNg43VmYLysR
hiPQ3JpcGFF+k8No/xI6iwzr02iwZzYbVnAsvMx50JcOFsCm73nhS3PnKrKOl1Jb27NRLsVP6o/O
tamK4Qa3A2OqYE/sUGjs5h/g/9vrKfEpMiEn/KsHAM3yH6U1LDG0jNwNQoGnDqn125I4OCFRxznI
eWIe8kslZ3XN4fiENuJdx4aLmIQ3YDwVBtaq7c//aQIA16KLXHE65eiZ7bqSB1XIOj3Rw34nS7b4
AggAtmk04AnwjqU1Bti5jlJPE3Y47K8XAshZCXrrmUhJPcKVLS6b3DdvzYqyNrX2aqeV8tEYFXUC
dscXLTKxiPgSjnoWm6rPi/Dveqd/f5uDy4R8H9JHjqrKqqq9Cg9XEy5b+cqocNLYdXxfebnafX4l
cdzL3x6DjRrRMzx8E6QlvX3aKCRyo4uThuljHkoA1537x68tdi7EFyEemerI3jZ4NeiMveOafjjA
JntZhacHCYppIKXuoF/1ibnsRlVUFx6RoKGNrXdfd0b8dOLnbnf+pt7Oz+VYi5LcRFZOE/btz1X0
wktRTjhXrVSCemjpkrp+v8fda5yPWdrtAaRkUc6Ec+Hw43dsJsYL4taeyVHwNx/qcE+JKuFgY+rX
HnQzHFLSIoCz8TwIXKINP//FH4xmVOWMHgcNI32Co6Yxu8JKEws6HEvz2999VfqvaSOG/34VbN8e
fi5eIQLmo16VTv5Jk2c9oPEhzq4o7A6kNfTT/vN7ed8Bp41PuW0zrtAVA1z29ulz8PBrF4dR6BWk
NTWeQXID/tVftjSgbWLCvSZzjMjfjgjzmIgZYhG22rs0pFUEaGW1vaOmJCJbpj4s+uB64Rpr6yVF
v/SiLN3+0CvPfrBgPeyIh3Kiz3/++6+KX29v6edE2vs09d7++qw2eq/S24q1m70D7wtEdoM6sLf7
/yqQ374qDn8eYxXRk25tTbZ/5rBmhhwwzLg8GrAieyLikjAhFQXPg4P7Vc9OfcXbxHv0WVhQ06zN
Qop80z4aZaOucZgXxE05xA3e5CzOu9qy2h26gu4caY69b8dVv59dowkpldWR6U7dgR61vPv8GR8L
sLhx5BE4SnDDItY/1szoYpGQRrmKLcbht5b3MeYWrIEONTbK7pVzQvrx/p1uTl4alRR7aJ4eq5MV
kOi0Wzg/+WNX3Trkm3yTzuRezVaRn1iXProUq8U2NW+v9lhlQpIhdQVibELK2LUVIOKAVBpTBw+q
zPdPfGrvpw0OtDxGODiWg9XwaABxSlKmycKEDQazlNdJK4LXlZ64yl915dG4wdnGCGUJ8JHNHc0b
dTHnXm5mKGfUENthBanjGesuDTxjqlaMVIUpRqgIjurvxDpmKhA2wpCgpAtbRsCANPaAzdTeGCu1
8qDDjnJrLJ7zOPV5r7H3l+sY0H1Ivq6wyuYTs94HbwTbl4FcgHePlPLoIWlk8lK8gFws3NWODKW0
m6wS1VUsRufrfx3X/PMeejd2DHgD3pn7p7gTi7cCVp2L6SztivVcExK2EGCLEFZQfmKuev8d0U3e
dlsbzcN3nKMXk8d13IycAcOR9PfDPCZjQEuASGxfercZASPFiS3H+4XVZtmgu86mC2GQdTSDTIOY
XdGzTpVoszkFGPFDbnjttdsJlyiogrLamAwPi/AAOMmqKE/19t8L4RyEOuj67G0/gi/6aHNpcQIf
EMPK0Bkq+SvNhX+Z15VPabjVbAvGSjFryGBVZwR9Vei/Oj+x+ivZeIkKTD7DFOt2opad1Brv2RF5
peisdD1FT9C1Lfv2OtY4Ny5iy1eHLkRrqUx/ulmKTqDP4MLvas/qnXPanboXAKErXkw2Ey7hjsWi
rosspkxNt96ixJo1nQrdePC4hp/rbjQWjQaFs1XDdTq4rbWbitl9EOOKgAsVnCP5iRU5Jbzy7YCK
Ygm2p6FTI0TskHwlgcz4s84xBfU8tZ77DANxEJNL86ev1v5VcpHxDFmIUlFV4GsMZSed3zg3RQ4N
2FNtZHEI9p+nbqhRRRqD7Ya+XtsGPKYxhmRG1NPLYFTtC9WP4S7hUKhHrPLD13QEVBkuhJghFabk
Z+zrHnHY1QqvNKdnY+FbYsMl0iiu7MEPSyDa37qsQIZadzbYMX3lyH02U13WsOulm/F9nYbzvvH8
X5bb1fcJkWdi1xAA+KLIxEUcC1tV7MkxoSBquH0b44ucMgrmnCaDxaP1HSxYMJ8hg81PhlVDM7Kg
lpLAMDmijVykDARioZQBfKs07PCl1pe8jioTN1ZZoQlZqlUlEZJxGAXTmFYPBfUw6n4UKa+4u/xP
1sB1DIZFTji2Ryv7o42yPUdY31ErBaL3mCfmKoKCrLvLbILQVDQd7dQutmi4DH5rdcEIZ+dV9O5K
Zp49PX4+3byf/h2gE+hB+f51fMdHX2MLKtKXWYqhx1b9jta+sXNmvGOfX+Xv9P52+mevyDYOkRQX
Ik727TYl8SeJmoOerlzaLupJvv6x8Hw6wJy+fs5xHBDCWjY7pcUqrNqsiyaEvygsmzqkTOheEjWs
rge2WmFDIzWDSJHoV1jgkEZ0ZAqSFjpccFAnXVCr20hOlEs+v4UP5klOcUxZbHw8wZL59g6auGos
vjKYEFll35hznhA10HYXianTgjEZOp9f751fAVMOfiuuyEjlsmJ7c//s7Oak1lPPYisnIu1+PbO/
lXvofWfrn/ICmDXZgieu98G8zF7DINoV8RGptkcLQU3a5WiMVRNG38/vf9+fnx+CXXg2B9GXOTix
wXk/6Li1fy51tJzSPZN6N3Ep1T8TaxxQCTx1Nx+8rjeXOHp6CxDOWN/u5nL/uOdWDofDn4fLLydu
5INxvd0J2lbM/B6r2tH5uQZ7h+CWy7S7/kldteFyN53ZlyR3hchJwj5SB9Qm5zT6CYK90/b+y+dv
7f3GhGtvNAq+XszPx0sZpZkOczchiBaFSOAYk3fOt9TsYdF7J+71/Uv7/yVMBgins2PjexOPpta1
kJSW1kiee8TYbPr9/2p0YDOq8x+O885mNzy2GhrwVEwPUBH7xKx8bJPKvl+snH5mkZ6SWb+XJnMt
j6AuMD0GfrvjO1qdWVmL3ZKjtDjjhUItE3YT7YwWCUpJ60lPvpdSm6McJ8g+r4x0jDKjcU7kXH/0
CrHGkxXksP+2/tZN/vnOad/RM+BFUnAXMG+XcT4nUeer3xEk/Plg+egN0g5glFBUg3t4NFgxjeUk
wLOS5lo2nyNTXs8btZqnJq6tMnI01wvGJHUI8mxxkBxNJAh9PGNy+yJkLZzGg7sm1iYu8Qe0PKY2
7mrNF4/1sCFwvELqL1mjew9SNulDmljGFf2elfKC7fYolcpNmGLTVxsCAOD+Hord8N9LGjAj8O+5
THsUoY+xAX1O+wwd0lYG7Kkrb/5Ot27aEw//o6eCMtUV2Gl428dWllH3e2C7Bgb8dZJXAGvdL6k5
QYoTTv7UMT5NpA6qPzG4Pnjl2BN5HZxeOLkcWxS91tV8qJHA6tLRPvdbMkgWFwrs5wProy9pK9b4
OEmpqDrHa0cmShp0ZlKEgCdzA9FskaswsdqcM5l0ep9yRJMaxMAlEldZvaIxJgpuuvSbRe9PTP0f
fE8GJmK0Sr7P7vb4QKNlRS/+apk5LOeRZ1BERqK6HDyDAMHP7/uDS1EcxErIvpKi5l8V8T+fronI
VIlUgC3qXXdPrmNL8rx+Sbfvvyu3cZ2AqbCp8uDOBAv9djeARXey2e8zV5krh/WV9Dh4wW5zq1Hz
+ZKDTz4nK637UnSrc47OnD6jVvk3n9/v38Pn0ae9Ff44BDNXUQ85+hXAulHceJw/FLjTPliQ1F7b
9WIhH98CSTUv/dOp1NwlSaEfNJiZX/i0rF/KU8WmOhH8V+tHfS2x/taldd6teD8F0pMWLjHhawGa
EDIhNbIZz/OyzHaTvun7oFF+VYuoToyUDz5J08NB4dE3Y21zj+4mFi2eYLEwPmpz+Uqfw3ugZzkF
JuXvndBn/wkAQnriGX4wZnAlC1CAHgvcOwdsWQ9IjmcWHcAb6DZGkV/1Y4uQzkv1EyddDtXvp2Ka
KLQePNgjrKrbj/lngNJ6Jjc8zTUij9DXBLaYtDlIYQuDhimRm+lTTUe9t3TEbYi+i0d4if5OT8z2
S5X2PgIBM1r8UbsiwzNj855JPY4qseaPK8E7oHiHElXnuKl6d2RJl/3hf5yd147cWLZtv4i49Obi
oB9IRmRGeqWTeSEkZYrebHry6++gGrioYASCqFMNVKNQ3WLQba691pxjYvtVdE8OSs24AZFm/VTT
UvlZmbP2q8Slk++kdlIfelTuEjtGw8RqHDBxxEzW5HA9lFJGqTaO+dsEKJWypiqBfuEnlp7aSBkS
T+mc7AE/q/lNSgvrtkwrounmQB4fUjGj1+9toTwgDw/JbepVKfKsVlSfnUlOPExatURgPVkNJGv4
Y5lLToL52rWG8rUPx+qbhlxcLL7YanqWLLsI9uTuqp1v5UK6aYeKkSQTg+TGcUCXQ78w8udMDk3d
xbGvBSh4hrp36X9KxmOZAhHZhXqrpm4PXvx3hXPnhukcMkwRTuI+oqckfK2Zq8CfJrvhbbKHwcH4
T3I4O1slt7HCaJJFcGGOts/JUU55fHaR7pnEpdP4VMNEhm2XTwFIECt+tEPDCN1mgrJPSM8wPXQE
Ymn7iagqeLjQ8GNSx8PkvQ7ycPIZShOBXuZQM2qW7mRnZZjEXDMr+FOdYpxVH1t6fYdgypb8bK7l
yCXIsoUlLLUEDEiZzs6Wp6vC6KtX/UhGUju3V3MdIixE3D6XvsK04GZwcnDNVWX3b/BXEFtJzMmE
P4xJdciMwMrvyIEFUZUzFyYqW28+6BHMsyca4pb9tDWj+76LzXKHmr+7z4QzqVcN0iwkcEQA2B6S
VPszotPCveXU7qxKVqudnnUOz+qYNgTzNX2PaHIUMjHDg1QiZdCrJfAX7P0HnaIxvalVAjg9I0OG
Y3TVJAFbDkdjZ0vD/L0aw270WrkfYj9mLIR4oKBkdKMiRkKrjug1ERnYdDEGwwkf5XYiBCzSA2jA
PBETYhuVKeaOGK7sNysKHTZRpoUEKni51KWp9O2VFIdtvlNSdaxIuoGmvuuqRojrAEsZgRDM/xKP
KbOY97k56BVNgbI3r2dcWbRrGqXSePIjxOs8iDnDtajUbuce3rgvwEn/qGsl6G8M2LCdJ6VmZu26
v7MhUlqryp01J8LILAoojladOYYnojAlybAfaxNDqFKCte0KNJPwa43kOs2DAXlLJVmqn9agCQ9z
1SPvBV9bTruktoeX0CLL8JqvlG65cR0PdyWa+q89H6yfEbaaepfykUSIlTtC9hGEVspOCs1Oe3S6
FJZWPKoh5ok4/IjJjXwdypQy3GoUo7zTm4GFspY7HpbEpM2zs3u9Q8RdB8EvHWrse2NBtUeyMlif
groDt1vfpMOOhNLoDhpxKX/vbUavriIz2sNREDjfETIGKHr65MlAYPMmaaP6HJGBvs/lISWjIGyL
wpPsDLh+ZrTKTdLltbZLZTP8mDDTv6GLKN8vf2vPVG6U6tij8OvSNzdXEzADp62Rz0u8vcMznlE+
PeSSnH5cPop2ehj+bBxFtAPZDWE/O/5CmHaIo7zlMOB+drPf+qTz3WsHUCA+MM29uHcelCvpOb0e
r6M9YKC9c1Xus52yK/fEBvhA1u6na5CRvrzxnTwzNj/+Zcsv/8e3q66srg4VflnqWm7mf4JE232i
ZXFfYIb7GHo2qoEznq/jA64+liUDhyFeDpi7v57dw3dv9+XL5at9+u0/PsKq4IinEM3gyBEkqwVg
ehcCtiK+4vJBzt1RRjmauYD/+B6sTkNptZZZEV/rihHkzhI9C4rmbDnkzpwKeyXqbDpUsCn11akk
DTK5CCaQl0pZfTBaQyZ8Ysyfmqos/csndNqYAu8nLxNtGSAmZdPxg5AaBbp6eC4IZ0ukRWFNX7si
Y+LXQBDKTd4TUO0CR2hehVSHw7VBGvnWo6FyiOO6Fw8gHk22Nwasrr9v0T+eRXSGzMmaIfP6vk7k
Z9yIeeU1naIQI8UkC8uPFEZPA0KT76RLmTcgsDXjyiEifFfh1WJrSfz81gty5kYzHbQsCiquDj7K
4+tSRnZXjyDl0FM1+tuExgSZFdfw1iwLGPtNruu/hy6rNBRhPWWaGSqZ46rxgJCrk7X8pxHJ0zfd
jLXJm6ao+Hn5tp0Zs8C+XLp87ECXrsNqBcOfPFlKj6heSY2kuGPmgTazaRTcY8WEThoFbWyg3rYD
q3aJKW4/jDGws11RSUaLWLtJf4rcjp/6vgHIizJmKigZ2wqfuDLPV7DntRzLrIFpzRJCEleSE6UH
0yYD0o0qgaVEdKJqNp5G5XTXAJnJYBJo0Cc1sWAfX/ZiBtOOVxLbapoyzk/bVLsvgqb/qKd6eKKs
rmDS5qrTse2cqt9Fw+oKWbDSX6RoNFsUXtq404hYlw6GknbPkUlH2bUFPECvwCCh7y7fhzObc4tf
yUARqo/NQ7xaEOicgdZ1mPBli2oGnN/8Ymt55wmrSF+avpuQ1MrK7zmd4x8RW+U9DiM131iVzv2K
BbzjsIvVUCwYq6FbV4HfCeHH0CIYHOmW4h2509DP8XumUXsRCpBNP0bQ7+aS2jIOu5wezM9mLtJf
G9fjVIjEdoidF/tXhQ/fmqXSZ/D8UgZ+nlG38DirtnRV+Ki3oaqPN4CnrYNiC3mXFvH0RMbk+Ibk
ZkG/p9IjKVeBP9AB2TG+na7ZSaV7RwnMK4ba+n3LpH7jaVuW0dXCs/AI0Wax0MJQWL3jMjAwema8
QygCwn0niIzuaknbgwAIvWCqm42Lc2ZNcUCu0ChyGAxy248f7r4bEisPxswzGQs9INitrkU7jdcb
t2ARwKxOy7GWlhsUEsSZ6yH3TFCOk4RxRpA6NG8vGBvQBEpoSOhWR2kOUTo2ZuFaZouPLJN7cmkM
RvDfQ+J8NpbR0ytsy0u7GY0hiAimLcdnPFvZODk2fTmQ6N23WCntXZO10zuR6doNIs347fK5n5E2
sWAjKlPoPWACW0M5na5glEhst1fUdhPs2doynWxTSf6T2MMc7eCYm79NrSpUNo5t/WRgWfhjpqTQ
+QyumRIT+aPfA3wYagbDGviPGaUoK2u5mK8Q7oifYVaHX/R5sn7VgymPuw6X72b3/LQC4DzAoCyA
Nbg16xdaBHWp1QVtXqt3pM+sgaPAZ1r5IhJ6BCLK9HuKToHLQe/9NjGSQ2Bbg69l+FsJOZLyJ2KW
pmsgTbSG5sDaaHyeWW/49NAx47byIEPbOr6vU1I7KpEomUe6GPJULYik/n4qw7Hli2Npf+JJap6b
bgjfa9qRCOBrSb13procN4qHM9dJpfm6qPIgGFHEHP+QRiX0eJyI6mlHx7hucVthwmr1WzrvW2rO
M98mlHmoZuEgI846UWepGnlCCpFIXjMTuCWPdntTzGb2YlhpTKiI2ZG/hbL+iq9B56a20jxmmhHe
NopZXVtF3R/Q4xYPqdM6bhqT6CJJyXytsO9KN4YEp2swDTB60oxfZIqE9Ty4jVAntOAvvYmQ7e/a
2LT4COX2tkwAaVmNRChV0lcHFKv6FiX49PvNoRfVh01twPRnVZZ0cqDVs1YisLHqfmIhh4yzT9F7
4oEbs5IJsh2Pj60cxrdBMrfM3y3h/OqTfnhz5L6Rdz1qahs3W9HcFXFUEAbW5JbpZv2E+MIMa0Xb
+AicLsrI2yzargyCDOhcqyXKavp5jlgpif+zszu6GKFvKvX0v7glNvkSJt1hoArryZsj2KJ3Pb4k
m7CnlzS38N7yYfoYqVqe2kaMbIaDpnULyvENQM8ZFIjNl5hUXO4K7fS1CM1E8J5Jg516AVOiawMQ
0G1jJr3X4sP6g7Qw2Y1OGYx77MiEZDqI4Ygb18QbFgbzKs6b4ItI53qrP3zuZzF313QeF4c3eL3z
CEnXZjpH7ktFgLfu59h/XsqZ/oqVOhrSbTX5pdcGph8StHyOr7x2qZyOO/BM1iEQeYUbL2y2tPFn
FhT6/+Ag4fohTF7X/dKItjKN8OnMSTe/5PRfdvQJjUNqM2e7/LE6cyg2kUw3IOUAV18PrcyJyEAM
I41XOkAoapANvhrHxMMN5pbewVoW5OOaYJHYmcCilgUBifHxOhkFXROISG+9scr06RGbYL5zGCUm
h0gJqwfc4B0MzKjCuCWVLZqP2gwwkDaO9jVNavozRLpHrwIBoeLGchc9aXYZIq+y+Je+bkmL+4+k
uRvLSqavs6oBvHaodQx8OblsPdh9q5FRiDTlB3pW5SuUleZrhj3zXZGU36pTye9Y7uQftdncMOHL
9nMv0n5HOHYMvKSYgYUEqRhcaSDa/KpMrEbeB3GrfWmcRjaQc8loiVrBqbutFmM9wn8EZkXKUGt7
UtUzmeulPOrdsXKCT2XAIHmVZs6o7CM0OoSHMVTU3LLIncwNB5Ab9NWykMmalRqfDvLX9zioVYGv
KRx/DSZXz02GsR3RjPbzV2MaoSAoORYtlwB0iXKhNQVSv0Eb/2Qqy8kVKXfYXfH9Z69aaJpbu/jT
ZZcpGdyhBWO6rC+rhgFud+xZOs1QLmdwYO+s+3rtDPsqNVQylKcQS+PYbKxpf8diq4eKjTsDnoXa
towmjx+qdBi7uakpQ5wJN52B/OvOwCX/NCeySV92tEy/wciJCE/qrwdmWySVZN1VpuXql1p25j2i
Mf0Q4tFiOycL564An7pRgf6VKq9+5JLUwGB40QBQGq5+ZDXIahwtWjuDzEyfXl9f+DaP+mc3VBV7
Y6Eb7S4aZe15wgrzOtllrCLQdCTQJPJo1C70nRGiH2+B45aOwGqsO/NSDTbyULgdKQUUYlj17jWl
TywU87Uk+YoBygKetE1NiTM/Hne66GLnGnNa+GwlafGBB3QiFzV2tI94Zq/mzmmaPNaTGfxu2qLr
9qFjTo8QXMQNX8KIcLhAkz7bFj/L1ld7eftX12hpUS6kv6VsWJdzmhHkEhmHjWeBK9hZspP6tGuT
XYGw40ccWv0DamEbSSaDGY3S/bGkxrzLenO8mkmD81KlZHxyeXU880gzXUN+vjCiUAavSkwEjaEd
mKLx9FnqfAF074M2kOLXOdmdCcM2plrRll73ZEm2kG4grqDzg2pbX6/+QRPjRYFD4tWZlB8CK2lu
8OlRzVTWVuV6Wk5yLFuF2SejWqDVsXow+cIyVjEUhvUFHKldMErig8GF8hoHUfJD0jvqSSMEDM+M
dXhBNUvOBO1q4z5SZ+WjVpU/Zt1BIJy0+dUQ1vQJPLL9ktT2/PXynfgrhjt6PNBVIIQyNFZBhdpu
uVX/aNCxCWitphKVpxFbZF3NYSsGUi3I2tjripjieyXBUOJXSlVANKjnYAB4MA6MOe0uolUKynH2
Sjr8k9slcVc+5n2lbWxJ/qIO1z+S6T3ze8ekGbM2tRS8GNw9DdPzpKc/R9pVfyYjR5/rELf71TJI
/vWs0Zx+h1WSvPezDPAIKzfFDnlztu6FCrY9L7MygSRWGfLwIPcVDoihA5x4gENJJe/83UK2uEGu
OD/YJaFeoRqGMJOScQjbqdqpesYAyZZQL145GgHtG+XqaSPdIhWHXu2CmMPjuzaV6VZbWEOKjKbp
c/3QJwpzF03oezuyevotmU2SWE3uJo0iL+roXTrYaPHfMWzeeCxOaorllyw0TaJHqC3XJq6Wj6iW
4XvlMPl3m2GoqxoNsc3STRiHypXaj3u0Kgdrgocp5pyxWra1cv1dvVd3nd9AeBPoVZ3/Xu3/ApbP
srGW36A2w8MQohgEjKya381QJ3O7ISjbQz5CEWHJDJxCEDGDrJCQgurhaZGX+E1UzIehCKzrJozk
e0dnDhl0cnRXD0a3j4tAANUZx6tMaISdBLT2GKjJ2PhTorNKvd7zdoe7XNSY6ptW7G2yxPxSbsGV
l7Z6a9d1+375wp8uUiqSSNBFbHqR+MurHUuSAKhsHIPCpnGC11ke+11bdtYetqx4/veH4sIuvkJE
iShkjt98SDZp3ca46Tp9YOCcmeO+avGBI2EvN9pWf9VSx7eSDRjyR15hghC4m8fHai1pCoVI+JYW
M1xcMUzUbFhYMvoQvpJG0GBLIj+ZEQKS6Nnn+Bi4R8J5aOsMygIMk8bJlS0hE2wpmz/Ic+sOc5lh
IR9K8VXV0PrHNrfTDhX9KY9y6ZHmt/IUOhbZK0lcXeuiD/djmncZKIZCPmjmJA4FaSJ3YiqrLf3I
SZuOwQvkVI1LixqZwcfx+SpTNVmQ/HMvtSbzU46KrPChL0lPaYCeZM+3upeusrHpcBzTRIuv2SCD
rQyZD4OQGsPwg8JE6B7XVLke245gUqUwjMofB12+rhQbl4EYrCgHQJIZ72pbab8vPx0nn2jOgDwg
vmG8fnREVp9oSsJ6juYUsE/Sxw9KF4yPVWcNB2dWU7SWDk2SmdDa/8VB6Z3yAiz+kjWQmByONtYJ
VkJXOrRPbOMKcIJAxGD/md/mdJxf9dauNuS5p3pxTpU6F8kbHiswoqu+RlzCPaTPh+lQS8tr4g+U
66qmpndRrDg3QaqX3szf2GBIcAinhWczyBGAi06pMS8k0lbLf3kbVm8Lqy9FG+suzrn1Z0DTAVAO
GXxPI+ZYglH/1SIa3XgpzxQpIO7/njZfmtNsKSOMq8LRoXCMgP1fQIrmiSsHiW0SRcxqPkUDkoV8
bKZ+H5UkpXtxHxHrqndifKOgaIodvJsu2kldhUBmDu0pcGknAkNlN4qiIooqGi6Xn5BzN2txEpgO
ZghzQfQfv1n0GtKUySUa8am274h8DN8mVWQeZs7o0DqN4Qdprj+UgNWeJh3RJByZ8c6s+2YPamr6
fvnnnFmuafvQ9qdJuYwbVmtoN8fDAMgt95S4S76bSQ4YPDSDH3LoUFJdPtZpY5YOFl9D7hTzM6YA
S6X/j1JtAiXAu8GiEjrBuIti8wZv3Z5uNbmYQVPQG46/81iCdrIhSOTZ1cbxl0Vr9ViqJlJ5nWVt
yeFbXXotS5GHAp/xxJTkL4khop0OhQbpN1/Fak6GrxPDbdLR426nNJV+Rb56DSQrV1+bwZg2isIz
Lwl7BxQY/I3XZN1hkepeKIUWFWxQUOWEpmRcG9DVt16S5aKuT3rp3yhUIIhI1whsS58jNeodZsVs
eQk8sptndVLrb4oTMnxUpDa39nIrgXehdWBBN5SbyG20NON/pvMxSws5TGgo55nYXb4fZy4A321C
d0jURO+ynjhFnS2jo+V2hAbNRUKMs1szFcbh8lHOPOEcg+sLgAB18NotjD9nsvSYEJ/Jhvw09zFR
eFmCGBsowsa7fe6EEO2wM9PJDUAdfPx826XDhNhh2SMnwbllB46s1cZc93L5jM4dxsaJ4dDawEy5
vm7kT0Bta/EjlTM6WbvRnVvINFtZW2euG81PGuU8NItUdrWvKqNStduYFmeihAUEOLnZaZKeCyS6
s7LxKpwqftATssPnW8GBEHqsKuXaAPgTMT9H7TSwPZBME8KfUjySfg58sFQgA87a7NtFad2rGlmK
aVlIXhDqziMTRcnv5J5yuHbaLyPCr60OxJlLgcKdH8gUm9Hd+nOmVGgW8GkVsEDroHOZWcmf6hya
vxaFhn0/BdSMhwTr8kOVaHq5a7Oif+ZPYr5p8cAFAJzkvHFta4Scoql8sdwaAfKWVuXMc4FReVGk
o71YoOLHj18ZxvQMkR169CzqQ6fixZ+1rU/7aWecARM9WtZvnZY9f9TxUchycZCIdjUxXTVo/34E
jFvNna+SEIiqNo59C5TXA1m50UMJKzcjDnqOvoPK/Torkuab9LC31rjlxVqtcYRLaguYwKSQWAf8
FH1Zo2bV4SaV1vCl0tsFQSfSPzCc570+TN01IqKdlOSfhCP0O310qquBttDGgnZqdcd7wO53eUrQ
jp5s8+U2kNCEyrQXB5ydDJP+OIMor8BVZTvGW8lTTXf4uQjnFiovbNKknyY08cNHaqtf1AFGj133
+p9aFjBG0MbsTFHOh7GNQKVUlrXxPVzu1PFVw/aNgog2P//hFT++k6BuHaMquImShAy2bUr7Hp6q
c5tpIzlIeMuupGywNwY+Zw4KeJ83HdsEGSv66iGdq6JvjA7yUhPMLPpgsO6h8bRXYiwnTwRS4ZdM
CL3LK+ZpM5hQXh4Q4m14fbG8rirkPjJTVe8a4Y113nyPeIheSkRy3+xq0B+gPYJFgwDn/DTNCMAs
3RZV8QoD8BXu5CB7NwmW/tVAeHlARaAumjNr+t6phfl143eeuTqLOgXVDXodiqTl3/+jQhLIIERi
VMLTe7TPLPTE+mWKPn+z1TrM+Wap+a9KT6YnRQrHrxMgusV6rue2H1StsYuR6qvXZZnnya6mer2p
gyT9hMiYwzdKRsDOl3/vctlWTxBPO4oeSkcSxNY/1yonUQ0FPzfOtNpPZAzRGXauvRTl2ttQNNoP
q42hSUco0S4f+XRJhsdhKgpKHqoE2VpdqAwL2WKKXGYK8kAJGUYPYUuXo0NVu/FVP3coUC7LIIyN
MGa943sC3Zu+oEYXp8fmvgOk6LiVnfTuBN9246zO3H4+MiBWqFIXpchqZhERdBhKMjMLqwQPini9
tH/NmhreSI48QQKGhI0WXKvlrVSMM+fIa7E44Chc6KGuLidIrwzgoQy4RanFLmx6xy/0InUdvQ83
6rFTcaCFCAwxCjI6hJ2USsfX0y4SFD7Auz2CUAvbq1BkfxY1Rr0l8xTCbTpqbKBV/InOfrQCY9hZ
rE3zdZWZEPUlCRCmS0VH7CyOIgm+bc6U0sztKPSg4tXqISTaENx22ImdE6oi8Jew+B+VmRS12yOt
d0hJoPreWGPO3DtGxYtve8la43k5Pq1KOKgo8qDy0tGI3qlIu9vFgHpnEEb4jLpE9vM5Sb5cfg1O
P/mUS2h92fSzp0Ere3xQO6SzR14LCBdRBruKbqSrJYP878szDsNEAEkxJjCQQ8eHGZVuwFrn4NqO
JxULw2R+MccZdzpmFaaRDGkPwDVxGeqVuKlkQ/DAJkQJL01giJIgiiit3ClugitlUGlBX74Ky2tx
vAzpSKpoVCF7WXgGqzfUznS2L5WMtYd8gx9mFmFIAE3kTyZcV7fNzOjq8gHP1KvYaOWFIMeeiDu+
6nJKJHBMpBzUnhrZcg8Z2nR8Mh0MB2SPMjteEg0YDCLSZWVXDzVr3ymdmGHpiSyDMBpYoVs0mfUj
kvP0MQ6aDmBll220Ys+UajxmixAczMPCEVhdF5b9sG8lYlXzUmg7KHPmXpXRViQQR35QLUcJ1tra
JvJZFzdGNg77uiGCEch8+IzQ1bxlNL0lgjuFwTEv405xl6j02P6ulppcKhT4wyrgHsJ9KvyTtvU7
raLke2RU82eZMhDeO7Rogl1aYULZ9WXXvdC4yst9ENgkKGSMUqBHwK38KtWt9oHkvdF9u5kV2Rtn
tMQKA4jfGzf8tMKkrqRvwHNGXhtSheM3YBCI3ORalgCm9KSN9E3GkGkyxoMqpnSH3FfH1hiNe6U2
hwfhWK3h93KlfYBENveXf8vpWr2sm+jJ/lYIDOiOf0oFkpcaHBhlE1Y/Mfkqt06n/R5G0W70FU8X
Fw60IC9onjJbs5d//49iRIqsOCc2lAPVQ+ApSpow9WVucfl0zh0FhRNPKWSeZQZ+fJRGDZJItGyG
0ibioegLezeW8J8vH+X0opEyxLAA3yHPHl/y46OofQkTwlRSL47K2lsEk3tImOFNoxofl490ej7M
B0yNxWGJLacqOj6SYN+8oOeJhk2L4tbRDXr6JCHsLh/lzAqEoFqnj7hUQZS1q5W/JY5KU0SAH3dI
nfu4GofPEKGIXzdgmwYeza9h1iYunlxSk7u59zKl633oq8ILi5qJJ3Sd2yyM4cKnnbXxjT+92oi6
FCpZGCYQX9ZDIOYKShBkGeZTXXwEaaYCwGy058RO2x8b1+H0xYSBsdDvGPShXV6/mBr0H5aQVHJB
E7a8frOSuomiNjeIP5PdkIyk00t80zzUsKofmFHz2iHTead0Vv81ZYFJH+ZzRCcKnDx0Y8e3PinY
GA4MivjcxeTcyfN4MNUw3drtns5mqA4dtuFI+5c85dWzHErdhN4IEGOh1umbQxHgxjbzGdDLiFh0
OaFDATI/bfvuQ2N36YPB6H9dvu6ndxhlNOYbJmHMtSH8HJ8qNmb8jnyy8DuY8T6a2CzS3Ohg9Iut
q3rmM8Y5siPiS4btgoMeH4sEP9bcnAxDOyqJAzLKbOnWx1mr3PalUQDrjQzjT1bOVuwuRcz9NPF5
9gJZRzylk0xLXpfcMw6ZGzuxNsq+c7+Oy7BUzX+V+uubXkxaMChNntN16Si/eoiMVyre39cWteUr
WPf6JpF7OfZCDfeSncXhFZzuZ7uwsZBMbCQOoQa0YONnna5CaIDR2DNgoCTizTi+ZgRPZJHUpjnx
K12Gtk3PDyY47n/7KUJjjawZJTt/Xx6I46MoY9LKjLcKj7mU9KvK4vKWUfrMuN+QN5pwJyfEoRZP
5LKI0zJfnxD8K70qbAQpzkAkX59o4RW79n/dwWU4gQ7WXDASEB/X45AikIgqHIC541CorlFcwe6u
bcu//PIsL8dRvUq9vpBdeGh4g08a33FmzWMA+9bL7GJ8E2msvWkwyd4trZEP6KBNNzTl+noEzw7j
ci7//V3TNRMdHmvH393m8V2Lg94pC5M9FmKVpdnqFFeV3REQUxLkdPlMTzZFiEHYyXLblmhMKqfj
Q9ExyCOpgcOhqiXgqtwtVIWIqpuISllrt4ioCJNOryybL4yJ/EWJtBYD2QOLvC3IBGFvTm7E0AHd
8+imyUhQCnVwPCMdyZAYcy18NLucELsJdffPrKZD5tqlpn/EIaLAq8gIh59zq023zJC7KwEOVfVy
xVTRzucFn5iwMibM/8y/ZyQ6ztyyGGeIOudQ6Z6RPpgtDhIhGy9ESnS6i/kAoRZ9UdK3ImWqX6NA
bQ1PDwegE0E7QLqz6mHKb3RLRadZsOB5uLGhscmhRBBzO/QKPuZWT2M/Mkv1oZGcIIEF0je3Hbwk
EPhFZH/m0dRfm9WYSYQdJTMwfHSlmKV7s35YuE4JVMOBwEWn7rTIY5Iv/UyseLh1IhJxMMLHGs9D
GBKZ3Q2W9KOEkvg1tAKVIXY9feusRvsIk1L6UcmxUYD0MaLS7dTUclh3O+mBhFyJfHV9qCAGUpGI
u36h3fhV30L4pJ4ByZfKMxgftC6JdJjlKL4adQA8V3loRrMr1AoGpF1WmP3JkJN9qVGdHzl5A5wg
ZrFvFaG3uit3MmFW0oSL67GNdBYFBU4iYrx8JBapyybT3HWGIGsqS2Y4zpBruU0jSenJnmlq9b3P
y1wFet7MYLraZHxtM6HqvgVU4I0chrzwO6clsAT1bW25JVp04WN6YeRgKBPwogbbduUOU9W9z8Qb
vkJDZ7qcVKIt9hlPSYgQsBrLnUOGYnkzV6CLoPQWOfOADr4sGQU01/0e8nbv8pSZhg9XmelUXZuk
XI1FBViOzaM6+uZiV/NTa84+krkZeYng2qtuONrKd01BcuKGjkHKEBKq7r1z8lmGLdhT1dH6TW2C
zIbyA3lEN744cifeU93Q0fQhg+IJYdd3R4NeVrxWaVBVxxQsEYoorX+SW5CLXhFZ9WKWtwFx5FNU
LZHnKRAJ3qfIDYPBeoPwkZSeFjn2QzXX/Z3G1eSPs8IlVE7r9Xk343EkE1fMA1LybAkp4EG0Fq1d
SqBZWRKtQV+WJe/ywnO6xPJhUpSlCl9ad+svk44IYO4yil1FYIjxmONGeweZ4J2IY/3LPBrT25BV
gEpIG3RzOisbFfCpLHHhLi32MrpByrK9OV75GlBPTtXTrsshWmBncwqf9zY/CHOw0WHMpq+mSX8F
7FfzNJvUMMzLNG9spFkKEhWXOj7esUT1z5cvzJnvKC1QDf/jf3nhq8IAIdPMlF4Huy5X9mNZZONL
08jOxuU/rYo4ffYAtI0WYwnCzOPTpxGj5nKU5J40MPoY5n2gO4Qiy69GaOytwnhHS3SX2DNUSEJf
Jx1ZhgjlxzrvN3pXJ4Uq2mqs40jBUZ4rFM3HP0RRK7sdVFxMgTYFvxxCIfyinJtbYZJv9G8vLa8C
8wVSBSjQ6QsdH2rQxZBRfy7JBZV1VWlZ8KdqrH8dXcB4bxku0UPFoMLTdXwU3ZkMq2GiRHJmm+4H
PdRf47gJN/b+Zy4b0pqF4WbR4mKauDqKObLHrejP1EGfktVRz3vizRbqqbWxgzt9IBFpLZM7lDxn
9DC1xoTcIpjbM2xeijS2pn1QIcm9fG9OZTfcEWIxGQ5CF1zk9scn1BlN1CQx+e0ODBLSkgr6Nt4s
p7O964IiqNxSjJ0AzEIugSsl0/BVaOZQeqMxJAtoXnSHTuuyfuNFOXP2vCXoAenosE6tJyhNJDK9
7gcQI3Vh7jAl2rtUgfyzcfandRFfHaoiuqM0SU8eGpXhYayWS/jTEBNpMEbpC1wZrPZtJfYMco0H
moXOF2XUiOEuDCxyqtRGZE9UxpOlZMkb14b0NPr1zquWOaZLo33495cCsDtzQWfhkVDuH9+hYB6T
OkkZJjkhUSey3FKFO7hlLl+KMxecP/1v65a6lE3S8VFSVTSEc9K5tTKFSDmnGx7kLFM2Hrczrw8S
I1KV+Gtpvq5eUqNLzX5IlGoJvKmh46C1M/JYXGeBXmzd25MOyOLRX24uwgmEjic5AEFZ8j0X7Cas
Xn6KSI55T2ZneutiI7pWyXR/6jol/RIGYUyEhWp+1fvUeBU9u+XLl/bvVvd4X8MvoeuFLmBJb1nf
waiC+h3E6PFM2GLxzRTM8rco7dpf7EViVF945ht3EENh30IF096VQSTRTW/GU+bldqu/BExq3pS0
JACwSDvZzdSyO0ytNUa7DFrnb4CsaEpVmry3mTNVzX6eB/kjbQdiUalb6aonVZ7/sYOhVv0yLGko
xvpsvl0+z9Oby6AFcSOTBmWxca8eoTYxx0pBbOiBmk18Pu063OJE/abgGNk41On+CV86LFQ2T6iX
IJAcP60GLWQsLS2H0rRYvalldbbdKin1B1tjcHZt8V9owwdDbGWKnDkyThMGq3R56B+sBcBmLSbw
QIQLjerQvhcJ8GvCNZq9Zgnthxql414PRPp++cqeLlO0z0h04D6yXsl/R4f/6DiDw254ggCi2nOD
cDQYDOMrRC/jvgnimVIi3TIjn2LyFtQs/E8aGEw9ua3HFzhlzyNnOk6KNFXES27PhCQr+Dy1vQjt
TjtMoRbW5LRp0nOkOlgG7bTKXiyn6Igka7PoKR4CdjtlJUH1UtCRvqRgvX2NMNEGsQEk2QOTH/G7
bIr6OeLrwhjQiOLvJDY5YD9J43pqsD+T81gwSCIOS+pcrZOSbFeFZZrejUFqSi5xkALvVlfVWMJs
KVd8U0dM47MN0/9I1tQU1wl50LpLtQtDVtQElcZzOn2rpdqKFmlj0F2PIWWCW7BZ7/7taoemgtd+
aZws6VDrYq82CCUlwJBssrlp7mj0d9gVCFDWcSr4l5+QE8UBLQt7Uaty0+APOMvy/o8nJMRqZctx
39HTtrL7VMUYtjC66muyScQ1O+4QC4WlPgRlCh3w8rFPPh0cm9Wc6oF+H3Pr1bOC30sKcVSCT8ER
doMCAQ+e6mj/3Tn8n9/j/w0/y6f/rpfNf/6Hf/5dElwTh1G7+sf/3Me/SQUt/7T/s/zf/v//7Pj/
9J/H6rN4aevPz//H3Hk0141kbfqvfFF71MCbRc8CF7iOl1akSGmDoBy8T9hfPw9UmvhIkME7NbOZ
7o6KqBbFBBKZJ0+e8xpx+Vytf/LVX+T3/xnfexbPr/6FokEsptvuZzPd/Wy7TPwehCddfvL/9A//
6+fv33I/VT//8xfmMoVYfluIS89ff/7o8OM/f5nEmP/x8tf/+bOr55y/5odTJdY//vO5Ff/5SzP/
RjCDRB4tSxrQv6XKhp/Ln6j63+QzOik3yE7EbpdYXFAOiPhLyt8UgGBXsiDoQvyGN7Vlt/yRqvzN
yqGVxyJi31Mw+ut/P9ar7/Pf3+u/ii6/KeNCtP/5682S5HdQTaMs+VtXYJ3229IEPlE3w81A+dfG
szYvs2OFORtkPVfP2m0d37+YmD9P8HLENwtxGZGsggQG4cw3hjRVHiH4N1twoi0bkEG5y+kDfTzE
O1C2ZYyFk00oXpoNrzeaqc5QqOgtbCovObDmM9UzfwXHeB+716P7kzdFy+J74x7JqP/ZAa82wMvX
ewcnTlCm38rBQyLBB3o99pQpVdYUATI3zfcIoYpAcyOzuqjMyg0Be+qYdmOym0+/zrzzm8YKGdty
XSR3scBlr7v6cddNUSozbiE0Lw3KndQoVzDJcdTwDS30ka28VTNjZ5tn7kBvD1uEz7nU0TikfPlG
iUbYNOmnSU03pY7J6IhylqtZlZ/1/X2paegfKpw8H7/sm1ULMQ3YNTUvNhVeM6tsO+4N/F6p3W3a
avrWjmN/tJLfhurSTS9bDw2B8K7Nk3Mx9J1hcbcBabRw4khqVsNCB6utMsbbEiXoRHEHRf2WQv+H
YJoehhSRGOdILUD6/vHLvtkwwKXJY2gSGgAd33xYqPdSnU5hgpe23pIqKiJ7nDIcDM/k4m/zF1pp
BBsV4W3Kz2vMtBlmZtPWRbKBbglMRqHHnNJ7Ki6G6ZzNwdskFBUI+pYyPUc0+d/sz7DXLKOmvlRY
grP+asTtHM/1fztvyyCL9xFqLUsYeL0RqxlUmIISDA5R8TYWVrBpBwh9Hw/y7psArkboHFnBN0Dz
fMyTpus1VPCjMthKqCRiQ1Q9a8nZ5OG9kXR9SSBoIC3VoNevEyYOkr4dcu9ZJG+I2xu4WRs235kX
ervalpYY/W+SoqUjvQpfVgljV61wNgzV6N4ymk819iYfz9k75UXGWPo3S/VVpmL6+lWkgVxTHvky
kARRUAs09SYL6nLfN+WnWc49dI3gyU9Lz1+TnHTfgEDbqEUn36FDqaioeKMrMAZTeebB3pliiPos
GOpGGhDN1f7OJUUL29CmNWHEYGdhkiA/pZO2nnn/5fh5fdWkaqJB5YE7Qh987X4hZHRZWux+N9o4
fGscCzavSO4R5zA8OTUkX5XLn45Vml+MnPY4fWMgQ2rdtcfYkNNTHdbxXk9G41DriBpTlP8lOg0x
hYze4kx74cfHj/s2vtOqAaDnsMiBqK9pgaYV6pmjY78wT5+y8YcVXGUb9XbSHj4e5p2qK+OAvIBU
uZTt1gKFFI57B/hkujF689hV/bAdcNW4sjFUlRAda5G4blruQe4EQ9x0tbHZd+TQfiOF4W6iS2L6
clafCYpvQz45Gy25JRtDDWsd8vOqVeUJn1VI9iFavVN4Mzr9cyr22BLgrSzti1o5JynzzjLUqL6w
BumuLoJYr7cHzc2CcA/cp9YtvxxQOo/i4hiU4l93pdnkCywSujtIl3VEGeOKLhVMAwwvCqoPAvrr
FkPu4O7jD7uOKPgzcUYTIjk5F7/WVURJFElVupz1U02hdE1XKaBBB8bl41HWp9d6lOUpXtyt0FAP
tLyIeJmyVr1IC60NoArzQu21GhfmpjuzMNYfaT3e8ucvxotkjIT7nrcymktduZjrz8q5iXt3CPxo
YEmT7cPffj2EWcpdIxyGcLKTWcwuoqJueVYr6Y3sAW9CH5/bLyrm4AfWxC/kQLsU9A/7jr7xqdWQ
psqCavzSWxGe9nLTPqNpKm9jxEzHnBu/QnCcS/RpzoTFdZz5/Rzo8gFJRXn1zeuOGU4JLWIHm7CN
dn2BPIwdUNSOZMPHCK73UcI4s2Z+r/CXgfifIakrQ4wC+rTeAbYxYLVX9DgpWN2406s8uM27EeM7
U8sA6fTJpwA5AG9KA92rtd4zkemAxh7dpKCGN3JyNRf1XrNuFcWs70UdnFHYeWcBLLxHjgmuZ8Yb
3J8x69yNsIjf6MHQfkd9Md2WzoLbDdD9PDP758Za9teL9VzbGmZ4CdF3wuNhkrUf5gSCPS7PvNL6
6Ps94y9eaXX0y2Y+RHgnppsBNCZC0tURw6vNYOrXkxPfTWiTwaXsngHGZd7HAeKdMLQAzrg5k6uR
u69GnuNUGJLWsMxNylSAc9OLBpLguSW1Lmgvpxf9OrgdYFwRNFzNI2ewLMJYJa3Jo9HFDGI/ce1z
jVKGBWVu8dJ+KIdw7wTFEfb2LnPOWpauL4Kk7pAREUUHBQSAet28DaW8GWdbbzaLkIEl9KtMyz7h
XRZTiYuulUbcy53qtTS28bU+fDzJb1bRauzlz1+sIlH2jpy2fbNpAPX2mAxIsTsiHfbxKG/6YetX
XE2yUiE7MVBG2CBl4Vso/llS/CwosbimWh3NPPTTfjrUqFRolgSsrSgiT2n73ceP8SZgLS+7kCTp
EdsQUFYrKrUWp4eWTy3S5KaO+mMsSb6kJJ9onvpBCWny34+3xAHajWwjxJxfTy62syjBIJsFk2oh
t1i7caQvz5oyjS1OFGdGe3eS6abzdovAHRep18OhO9pjLMW3rAdnj+0HuKceVbj4WOj1LbpEl5XZ
VK4yW6cqDlS3muzFlvJcjF4nYMunBqQJ5szCZQwsw+unoKU6dIOgWjlHhd7di1YlRs1Sa11Laa03
nwsNsbFPma6V9XbM+sq4+3jS1ysaGQwNwSq+LmAMsqXV+CLqJ60cmIUiv5amC6fVN2ZknJnrZb2+
PIeWQfikgB6JGEtJ4/VL9pBquXIsl5z4kIOSMmQkBDWk9pIzhZP3BgLtBd90wTdo6wp0lcHfVZcj
RMepI5SCXYJL5VXaFfVdHCRngsE7g4HBp9ePESSXxnVCn+B9rNqZYLBe3lID21jatgXAnmvnCHVv
chgmEHciDktkJaniW6sJlNFGDCmONZv+ybnG/8ZsHoLcr6IOfdyLbIy3tnEwlfLMbL45UiiSAJHh
MKHUx4ZbZbZFCxRGCO4l6Tyc2IHYE5nR14/X3ztBBsc7asPIAbM21uuvTOK8VIF2ofWVfTHofoRV
dGML586UyyccE/5vXunFcOrrlTikkTZHYdIsXnuQxdP6OPbdp49fab0ultrSy1daTdto60CulJl1
YXWGaw6NNxSWj+YVQnx4dP27wVgZ6DOwDEmkqTmvFyFEoZAOFWWGDDkqL2pr+XHEuAt31qz0ghIg
38fjrdfEMh4UcxQBsEZcyvSvJzDSQGBmE1vZSUG22TM+cZ2u+P83g6CODy+KJb+mKBhybuFCu5Dl
YdO4ok4NT4uAfnw8yvo78SqYR5BIcBMFdbDuDXR8o3bQmLrCRlfurhh+6NFdc5botY7w/wyDRwW9
DqBm62NNxgM9rRJk11QalyDrPrcxoFZLkBVmRy1JbkgZt5qclfhBLEhTe58m5km1OtDU9oNaMM1S
qyMBWjo3FkC9jyeBpviblG5BQ3AxoqyOLBgE19efNDDwh8uAAruNWcPSaid1MVtSpOZXN5tT5iqZ
hNNUi6tI4IO8LD+VlLVwrzY7A/DgHFTTDBs2gcZh20mF3VXQRY9RaBvZVZwohXWsJiQhS9yWjfmT
OlvjFSJI0hNtSetCm+U5/doi5xl5ptDL66GkIILVQFDiAZQkCcO3drdPwTXe2NaUVz8LO1avA7lf
6BUKkF5Skm4+DaODOGaCSrwlWQ/0lPPbQY0G+xQj72bvJ8wNvihODP6/hQRw28ilBmuqNQPXnPvx
szyoPded2UY3U87zw4hRiC/XaoAguRo9hTgaX6qlYl0lllG5UirQ/ErRMDDaWT+06egMbtUrygSO
AjtsbyzNaCMaXU79KQOzu5tUqlwQeFH32wWFRpGncdLnLLWbbQxP51ioujX4vSFDlA3aqH+SK0cV
bhtgZo8kFHq5NhjOYy9i7SYVIGVVEV0MRhAcayXtt1mqt5TQGvMROO1MT3xSsGFWCv3WAU7tTcn8
yUxLcVXTRTsgRdguDlH2tu2ibVAnRXBQQM1uArVEEG0oIrGXyqAcvrVGBpJCdOWw7TtMq3Ittq6b
Xqg3Ikirzs+NnCXNF/WUSZq7T2FQqA8GerED5e64MrzRNpz80NvFfKGkleymtZozcTmyc1IXo4xa
Y93eyni05NNx0BOBOgs2XLZc7/IqtZ7MMmtRXBCaP/XNJebS6saqZi+Sp/omB7XtsjLxDsvGXzZQ
VreMUghWCKJJAcJWO2DgR1XGNH7OdPMHzu9ISppFSGd/zqDHDqZvzRbapSos0KsasegbxZLkW76X
uB7jWFYuMfb6ZsjzjHJVoYVuHGbMs16YpZtyW9ec4pfWjxM3ZfumXGrWpSQ2YYJwGkg1FeCJrD+m
7fzN0mLzS5JpxUlph8oPiuUB47Q69KVZHeIS0ZaNGUoHENa/Kg3t6k06RHirpJhJYm7fgeGWsvQh
GUMIqlV5sHsJM/NOvwuinw6ySAVI9El6Go3yeir5xhxsCtYt2v2sNeVmmKfqaFV5j8ClJO1zaxqO
zXKZkObAvqj4USOoOvU6dvDHnEukHuYuKv1ilJVtovTXUEXVTYvo9H7IKU9mAxlHjU6PfJ9pdd+6
7LpwA86ZknqPz542xl+LlotRayB5OAb1d01uEr+GtHEJUGo+ci1LrzN2GDJ0nTxvNDPSj0HzFeWf
C4r+ChB4UYTOE0Y17hDk15mYH3LjqQr8oVOGh5LlUdyqdgSG2x66YltkmK1FLdo+bEy8UwZ8KnEE
VGr1Uyf/0mc182S780x0AO0s+jKr6jN6bNyRSahcS2pBfaipuE+pI160SZs9tIEee0qdgPmraDoe
BaGt7rGD6KR6i/6N+r2NJXMb161zyEOigo9QpiunCiqaug+1D6O3ATlox/hp9fFFmxnHIgq3QNL9
WbRsoFT3IxsWhN9jWxa6AIf6DYDxfGPjVxb2WeWZQI9cZRIu5oqNj5R6TpUMkdB5mHd6FO11u/WL
2TlEOUQH2flqdOp2SjJPkGBkc7ztQZL3Sfc4Wqknw/aO7EWrIhM/OpTPIVbIe8wFfOz2fHPs9lW3
T7TRxccN7bnBbfvA4yDA9bMcxL6vTO2xHpTRK4r2iTjmOSbeH0d5Co8U0hoqWPMv0xYbPa4qt8qs
z6Ia+6vEJCyEGCi7GEDingefRfmmyMNAEqleS6yLo97o8yVsAbPexgmJBekERZk+7NrvbVJ/xzfx
dgb/t7cTM8xdgfLm9SIf4/dSoiC/UtiftJAv3Rp6dI3mulTiLjfP264J6rsxFTPfW8NNspxU+UZV
cGTSEXj9Ns9WcOin4IfdKgn4lN78LBdhtp+16FJHsREriM+FoT8lJULBdjK5oW3fmFox+lar7cNp
rm+MtK/vasnSXMcZCa+FNEAhq8ea9RR2jnIwaiwWj8006re5Q49DGYMGyrlT6+5kcT7MWfAoilLd
BHYHnCgv6mE8BhRNdk4f7hD0ndwA8eJfel51Muo08RTdF6KYbjR07HeSlEun0MwwuFk8Di5EkUaS
N9kzInrYS12CmTqy5cKTbZeS1zTgBCAkiigZXSRdcndWlO9tNz7K/WhWR5qVOlYkQ/Ddsaaxxm1B
nnezYdygtl0topapN6AZFGvltOPK7EmoQ1KL8Ox0OnILw9yx8hcfPjXO9U0/RRscEsd9bKmycJ0m
MOhgdHa5gZgrPyYZFJGjnBWNfteGmvazUWpS5GrofO7HvtyYl5ocXVJ+3eFc68/WsMF1Jqiv4v4K
Cum+q4CAwZ4rDxnQ3HYDBi1U8Rus73B56o5ZhPSqK2tQLJTBTp7sMJqyYxthUuvC9Q0h/Y/QMSYH
J526Z4sa0GyaQ2McwIU1nx3cJo4o1mpuJxcqAKKiyJyLMTQwvaT66bKYUQgVrZy6BfQQl1YPbpPR
vI+GcL63+67kBeGZPMzNosqdN4y2aW2zQOrCmvdB2KH4OyjfQ6TVvqOa0cO6UKonItUzfbSKDoUA
Ae+MznQbqtKwh55RX2US0uBei5VqjCzPpF0hnZuXuPKMU0OISYfMa6ZUdccEao47KUFKSUoqL0dr
wuLe0JIHKW3Kwc37ZNxnTmdtSoqUqTvKRhPv1drq2k0TOuFVMtf217qphh2GKOioyKGBZAz83QFc
qFIondfHTo3gqVE+IjK1SRIU66zKxDtGsgYX0d6TUDHPAmYHAab8GluG2GX6XG8rc1GwM41h8AWS
hle5mU83UWHlGAI4j1oi6svKkvZjUQ6RN+KvuLOqVEU2ZAqvlbEs441FpJY0Can8PshnVy3naisX
+UNrJHRS60VWd6qd5FLkQKSTMAyfQkzpOj+IbWJoXu8rUSCooBrzF7wor4oRsuneDLV9ZFcbSYNQ
CDioL2/EYItTkI7Jd8SxC08uSMEpR4+3gR7srL68UAxR35VRGHuYlLZYZOrpPu+i6FTYw0FE6GHS
xgj9ec6/NEmHOnDWRH6d3uaBfV9URXvtBNZjjqso3gTadjZQPHHH0QBMQ+ND0tM+f8KSDoE6vFHT
XcX5sCGmBVdtqlt7fe6vnTz6ZKdG6eVTR36IfLTsVoWZ32lK38f4tFaDW5ICS3jK6ndJraJIa0ry
UZ/K5sJWo/Ypm8a7MFNutWB8lCZtN1iZCPcZEttBJnxDK7hyVUVoPqcolPV+0GgaQoOyktxoMYeN
CLCH1vubWJTtIqcuBZjS2EXzbYiK+lEEdnNXkfhe123BFaedq/turi7Q8c8brxyquzh2ek8VYqel
wkKYt0p/zZG864JmfEIsfXHxiGkEAb3/HBnJSK1Ifba6+Geez+MpUsew8p3YCI6N1V0iqDTslJGX
KAuVGkwaf9YgdXlNiiPGMCKzHSB863ZDdhEapXEdZom6M4wU5jHA5g0q+lehLJ9Eo/rOrHCwce38
VM944CXxOKauVFleUsbPJqQEs6+sX41lUogUVXidd/bRjFO/ss0txY2NCU4Gv1NpB8fK8pF8Lk+D
ohX7HouOrWlH7R5gdsE5bDeeI1kQnpGc1jypgu1vohYYmTcTdPgeDPyllWFsNk9pDTB9zMXOSamP
DBWKQxsVWEl/oRl9GS0I1p05mirqAeLXmJQ0k+SpQZ2hHOV8l2oCsrvFpeR7B03QHYxB3eh1NHxt
AjIhIw6/merYu12Ail8ZtXeOU36FeBH5vRzOOeQzSATEkEmwATDwa1BJuawrkqxIiPHaaYrQsw2I
dNvEMUfX7GSc/eIUjKec0otwHdxi/Eoxt7VOJ1uPiafW2DSofM1B8UvVIunQ4Knh90kNNtYKrUj4
iUZUzZ2Goncdl76a5jJwE4Hrd9x+Kyau6iKIH1MnQNVlIKOaYlg9bhrhpZk1nb5XrTD1aJLC3CvT
8XOhO6mrl9IVYuK/SrVrbhNIk9kWl7/sGuMeXd0Lwii2zt1AHqoISryeiShc6LFxiud5cJz6yK05
CC/6Wa2K01io01yS2GtFvk+N2LlzggX+xRUzHL1OsXu80wKRp3tn6FCNBpBdAA6GKTGKyzQXFp32
YHSE51QpzzYpTmreNVSGtS3dXIzH40l2DuOoZeqxqvRJvoEpVmDNHBXtsKeOahtukwjJi+DS+JAp
tekxbijUINM58ACJ5LQuveHQrYSNrJgonHzhK2vBo4q7e7yT9QhTd9TL4c1oHba/UK0akPlpWpAe
GXL2MLW9lfnDOE0P9A5TbVdXk/MzVNNeeL1uVSfo3dGNBSXyk2OGHUprRlD44TxF46mCr3vkJxXp
6xDaYb5Losb+HOVzj5VlmY3atziunBuuHSVRGT1G7ZqExBo+R+i1+XAgHNUNYmmyP/dSWATXUdXD
ww+r0YpPSQfq/ApHeNnwCE/wXWSE4TmSxAlxF3Ssm+FugD12kIoaAyu9+QkxddxEBrhRt8q5aLng
ahrtmKdF7TyWRd91F7S6EB+VKs3Zpanh7GLyMbEf51h4FAgLF3h7mPoc3oHJanSuJl0Ml+B7nnF6
ucBxQXhBUastSq2gbl0iW/p9aMLmIVaG6FQ1UCdCur6EwQ7FIaMU+vgQ95ox9LsquJecT3HcHLHQ
5iKeEFXmTWUCNreHLQdf1SPRuPCD9Z9xWH9qkq0WHBGnU09czcMjp2nvhTq3WHmnyLdGyrV4DGWc
Q7BAtvJ9NHuGAVMe7l4mtYoXRGrDEdzJXqvG9imYZhtykVD8HtO7AhZwe5XFwYUWG34lTxda86hb
XyfUkuZGibfw88qrMG607LaBpRLsIQ8OC6ScdXeFI3J5i4GDZ803DFg+DapSbYc++ZompPshaouj
cjkHj43tSZTJ9fFialHyw8OCCm/S1Avb9RsFD2kz9FjkUtMuTugInaJaFpeCW50Jr0JilsxBdK4C
f3EjjWLAC03e9eMs/2zpSHYurqWBtaF+2dxn3AWMlI030ezumwskqrU7vP/qz4NaP1QXFASbk9WV
KJq6Fb8dpe2E+7YkdLTJRJXJm7JovTDHblJVrhD6CwvCuelI2yoYImWbyWlwHZvmtLCQIxxzuOZ0
JHuR9E3FANsssLMzxbyRCbLF3LlJUW2mFLkrRfHx+jGJ7hm6YH28wQhmOXtcS8sUtwL+cDCcuc78
uDFziZZ9jK9QGsY1VUozup3kXJO2elNG4jI3pGOkql+deRq/W2GWeqUq4dcYDpodbViQXG6swnwu
UomiS1FSlGno9RUnO41Fs5XGLPJV9pzXO/D/Szmb2qswrQMKOloAmDCSeWASt8zvaku/x27yIkUq
3natovoypvLBaoKBFE7vcAUtQ1b8lTQpk1t32D0BYK38wdJ/trq2o5r7KJB+lfd5LiKLklVkehZQ
iCulQJa/4Gz2U/bJPTlpeIeH1NbITD30gygwDqpCCQomkXZtw4prthkqjLar1ch03+vYKLiUvtA4
VOAVea3V+nIo7kezqMxvnSIHJ5jMFhWQ2NhoC/tZnQ1E9d28Jd4V2wjjUOnQGdIlnrHKtoya41D2
V30zLZU359hJVXXVybpflLLiTZ3dpp4h5r4KvU4ylBD8KIIXHQvHSE/UgWfhiVBiSc2FcVnVDY4P
pA3PSoDUDY5QINysIlepJ6SgeSkmjNIm6rPxui9SoqIdz9zDrPJXlkVZggXKLH9yAnrOGwUufOzK
mfSIMlB0GiVLLq7Rfp7I8sQYHDq7btTAbVSIgK4VNN187NEjhPGdUxENAgguZAsRqywLZy/tSXC3
KdULrLYQ4b+PUmc4zJEZPSLviSVwG6mlBJkG3j3S12o6XE8BoiW7WZ2s6ahU4T3p0yT5jjQgE6qP
o/4LN/t88NuU+2EvqYnXUTA9OIUqvge6Ody3HPo/MrlJpV0PReZ2pv5NYtoHipdWKfZcaquPS6jJ
AeTPwOGiMNs5xhR+TwchXzhKEu4DfFjEJkhFCeM9A8x3oDGi+BOUXMPeJq011sWW2nWVG3eVsKIA
P+Vhdjjv3LJD4058GWJN5+Yl6SN22NSVLWI8egUhQEbsvIKZXwEmJJWkbjebAYiZqKooDBiYKN2Q
Q+kP1MRvNLxv9yk9votJbo3rMedipGD05nGGDskxxPn5PulZWdQllLLd5HJv69zP8sTw1XqiCr8f
M7kagtSF4DTX0vMwAACUZD3IcKcYByNLXSLAtP+40P9Ot+M3KNMEmwr0c+13oqhojUclPZVWNF5M
+QuZ9Y3p3AfjmY7yO/0OcI7wDCGJIbi4tiBX0Tpz9J72F10FFFoS+Fu5kjymkfnIpXXwaHQLMJD4
Hnz8gu90pmhLwUWhK4XqqLHuTEE2wU6VzlSfo04vN2F6lWO+cQYAs+5XsosBdkO7AIlp8I8VaiAU
UG+jjGmMdHODZgauGmq9nS17W+RmfxA9Mpgfv9c7H452NrhUWqQWUMNVhz4SeVt37GzuiEq+rwrK
av1UFYcGlM5GA2d0ZqGsIUxLE0gFEGrRTgTDvDZGVRA9KNWKG4fdJjsH77nMtq+SBk2YbtoPk9hO
UfNNpNnTv31NjEcBDS90h4WvtjzWC2hNzA6tUwvB47zKd3xdtD+ijdGad4Gwz7QX384oQ+kQJ1Ha
QTx2jRIYizpV++U2kVO6SancgjdRGlLhM2vl7U4AVgEylMWIzgVf7/UrFZSkURsAjaChFEwrxRPd
IuI6+0MDfVsoyyl2ZrG8QRmjTSJr6AGC2UHch1bt6zFtfAIaROCxkkegwJ1GZSciJHFIU2hnyQ+t
kn5py3YfUnvE7marpdysNXGXoPN35lHevD3eNMhJQgiDAIFJ3LJfX3xQRGvaKV06+0bM22q35SBv
KOe7WkMqle2Lc6SZN+t2GQ+LFZS7uC8RA16PZ1CLltGbo7LnZzfiAsEaD7Tfo9h9vE7fBACG+W1R
C77dQYlqtR0LkyTf5GzfULLCCtuoMQcLprvKkO45KLDlU3vv/21E9fWL4VxkY0RWNRsz+9FksArQ
7pM1CoWS2CZ4kHw82prgBXwQhiSQAlheqFARUV8PB1SpxkAPHEtVdkfFDK60Nvcq8kiuMGUIad3Z
hhUKNZX+z8h/yI1/qHMrNuXqX//nfZnzvzVf8hXPcvezXEiJ7fqH/j8kVYL2fTH5C2nzFaty18XF
z+eXtMrff+EfXqVk/Q1igN4N4soQcKCDgSP5h1gpKcbfC3ABWiWhEqotK+IPsVJRIVby42yDxQ6L
rfDXf/0hVlp/oxXK/8t/fpvIA+f5F8TKFXyOnb38JqQgEK8FDwK66/UyScQYdloeXUoYnj+DTMP4
Prbt/mciZmrCMs2AG0Np1ZJGsxx0Pn0KyqdxkSTfDLvLp0Mq2qE4s1Neh5x/nkkBWq3CZEBN5LcC
2YuQk9NHkdUxu5ynqfqUI2j0pRqmzIGQHaRfHaQrHpwhc56AGSnnRCVenyl/hgb8z1wgCEAgej0d
2aBKAXD5y6JKJJRYC+M0AG52JSjsN2JSom8vFsqfrfKShvnecCA5LESMgOIQ7l4Pp+Uj+zdLLm09
wzg0ipr8e0Lj9yuVldrrrdz68fF4y+P/N4Lvn9d7OR4r7mUw1xLJbDrGw+ow8u1Urg4YbMo7nHuj
M4fzciy8GQmYm2FjXw+PaBXGo7ipymlOL6WsEJeJlOaHBOG0M0YH7y0UCPHQk1CJBv64GkRqE6cz
2/iytLtyBzpF+dXUcXOa6P4e1EDU3zqkoLwmM9Uzb/f6kPozj+T4C+CNa8naBqRNZ7kowugyhJGk
bapC1ziCh/DOng37DueO/mLMnH6TIyxwFyQltcOPv+O7swtNhSUK2FP97YX5Yoc4Fr0iQCaXYVrK
ftXEwy4cOMs+HuSdxYn2KMpleKGShawtz2iki0SU0SV1fON7xy2VCtWc3I5pGl2qVSNuPh5uhY78
PamQBhcSJMNB8FidWOpIQ0Q1wstkbMoLisrSE0a88U1J2fPWVqXxizPl7W4ysVqWcQJvt+AQM2sp
vUzbjx/lnW2yIOP4L9sSYN5qm/QF+HA4ypfYAKG0hmE2hpB4Z3UOl/h/PRLJ8oIzhECDsO3yoV98
yK4B6pAH1qlXRfgE5CLhPjCbUMqSZP/xSKuE4Pf0Qteiz6KQWMLVXU1vXhPJrEQ7xXKsUAbK26+0
5+xvlZPO3XGwQvOzhe8sVL0oT58DqXOodSTVcAYo+s7OgcXD2y5sfk6+1dSOBqqGlamc1KoDk2a0
1rQB/6pfVnNa+TkYnctJCfPPFNbyQw5M54zm1jtrGndJGWYF/H6O1uXLv5hvPMwTq9e0Uxmm9l6d
HLFNs4juUDo120ApzhkxvDfpMC20RQ8bYC/H7OvxOkePFu7cifo/5a68SbGBAwe01Lto2T4NvTae
msjuHmPJVvYS8KRHGgPdmXDx3qS/fIrVKiPQBxa1k1MziupanabwykkC1B0T1byVqTDdFsnU76YS
yx6hOdGZlfdOsOImAxVAY9Etviuv58AE1hAPs3ISYz4fU1Rb9kofqueUkd7ZszpHGwpNXHkXNZ/X
o4ihCeSqUk5SIAs/MHqVG1OObbxSnCXPvDcUSEuk1MjQDNKx10NZ4dxLRq+cnGJOzE0fTRaAkSgS
W0nradcEUdhcUlUaDjEucJh8tOnJSKRadovcqO+toSyvDL3WrsZsSCJXNRr7HCZ22cur03dBmXN9
WijC5Pqvn9Au0HnXjfGk0Lw4DU2r+0rhZDcqYLndFEbj3Ww14c+gtKrDmSiz/ObXIytIO2CVIXMw
UntYjexEQuprybzAZzC9DrI48UJKy77Zmy3lABT9I2vSXXahtEmKeLrlGfJDYeJ3apnoUbiVbA9n
soR3NiEMboXvxJUIP4l15NPGDjgqqDCI29kWdkp3GeYxXZu8ok9oReHSusO+Spl6b1YGZRt3Rv/5
zLwsy281L4t0yeLLhNaftgbhcy+fUQS2LiQtbi/LhY6C61FwZbQN0B7DKu4kHTPEMUnU46jD48gL
rbgxy+Gc5tRK1H45Bn7PBJpMTAZkhNVuTLpR65VOvwjyNvkRmNjFAhA5KGlhel2/tDOmfBS7UDRQ
Bms5BsgYaE9643QbBdD9IYKi6Ra93lzZw6SfqbSsyh6/H07lgFpuSipp43pnKShaMoHahaHGobRx
usjwumnSD4ir0rXOnwN5/l/sncmO5EaWtd+l9xRImnFaNgf3mOeMaUNkRGZynoykcXj6/lyqrl9K
CRJq+6M3BSgLAXfnYHbt3nO+UycUWW0sVw0pkRU3yua0u8R2TOejE3rjoPZvQM7db3fo9xX6XxyQ
0FoLIDZsmiTI/qlTKCcECJt5KeYCXTczuf5uL0YV9xO1R9b39cN2cqrM8/gVWQPaNSIKz1Pdbfe5
ynLxD5XJXz3LfB2HkyG3kfrzp2ZUv0BYzD1xmW1VdlReCulWrZZkbKWmZO+m/kmiEXlYtaFi2bfI
jNhr/v6S/Hlx4Ypg88BtdFoB5U+FxDxh1h4X+9LUk3dg/j6FvgUtOJ4GUb3Nm6vOF2t8q4Br/sNG
8tePB59JPxq8JGe0Py5rBdYqE/znZdmOw5k0puKoAWofPKc272sVWO/W6qvvaGtYkCuzSM/XoD6H
uYJjg8sTN00w/cPa8udrceJQnHIiT4EhNDz/+I3qFgWk2svLouv2r6ayeFT3LetCt8rkyKzK3fLQ
o8Q7Yz4/x39/H/68r57oeKfVhEsBsPSnR8Eg/6YSQXnpW335MC35dmxru/r4+w+x/vJTgJNYrKGn
OcBPFZNTTL2NluaSOLbuZnNHfa4ao4q0YuopJk8eah6HY1mnpKZXKzM5pxcMyXKxxvUs9jem5bIM
W3/Ikr//Zn9x6dlq4JNROLPpBz89DPQJIcHwxbg69tnaWc1NIwNm3KsNAoH2erh1aYsmJP2HpfyP
ncPTGkU7jfoV8jBs+T+FnVYTc9m2MS58t/JrLAK+AjzNNBhV0Nz1BdJAMjNDe8nWfzr1/Xqs++Mm
wln3VOFQw7PB/vyTJ/rEEn70pfKc7koMhhk2S8EUprSex67S0eRaQ4LA6j7Tg3u5LMo5OMY2HgyO
E4zeVXWnhgZlsZNOj54cbgOr3e93CzZAM2iNljL7VOb8NC+luNjKtEzInSO6V41G4vKf/1Ar/LkW
PwVXQ2U6VQsUbKcn73e1uKeKmjXVu7CH0/tRK3QFe56Ko3KGoEsE0TH3f//E/PlRPn0g9h0WTk5d
J1ba7z+Qx6Wxd+lerF6QAQxFOVFVQxv9/Yf8xa/irQSx6ODB4YTz04eYBSxqo3QuwLSkd9rDGx8O
mH+izbLQ5mHaMB7//gP/XI16FHokKfCCntbjn17QtloUVYe6mLDEx8EIO6jO0WsZTmv/w0+jVOEK
/f4BpEdFyUu7kPvGD/wZsjK0NfKIGhENWecT+EYHRtiYme2L2bob0HOQV32IU2p/sdGMiXDnobMT
bxG6PXfH1L22UdwgoTGQYJtLtdtn2JRQ5e3rkM/J7G7lrUWQTxOXrQ/fwQuYijfj1n0jA6D5bqzm
ODxu0q72SM49PONxqMXzourqSosp+ByHccsheeUM61cJtGmy3WlJJFkZS7Kkfv2p+hm9ap/mM94W
1ypJk+0hr83wA4ODPdtNFam1cZJA7pBUurGuP6fM3q+AQy5QrX0C78OiG82UDTewgWv1dXXnmbsP
PL8X8ycvv/ox1Dsii87DRlF0S6XCuZ7rH2OPnATkx+Z+77A4PXBCNX+M7Wrfi2JB3pj3Cp10ZlvW
B4KeOouxAO3E8NG++lp2rq1DbZjpu2wsIjOBitciThcT/VIlq/u5rpFYeZ40nmgC2PmRaCBk/GWB
+/MSamW3ROjLLNwcNokbgOUDjBNGWnLxuhpvXj935+UcIP8uB+O74vDzZepknob56gY8wf1m6cRr
yYM5Alws3QMa7RdAT62OA2tahkOZZ8OQDDIlYsAWZUB240TuQWS7CsdFM6fOD5gD6sLUtfuqWniy
sWCj9FFLt/xJN+4gXs2CWJnQmjLsCHAklsvOwIAUI/wMxmgya71HtU6H2EN/NHNwavMlzFuSg8lc
YCuMR+EvZ+NI/DluwxwxfYeGvIucwUlvG6UFkh4ouQyUjMK+k2lj5Ed10rpNpULobW3bQKoFuUJ+
WPXQ2RitjTX6FRdlS5RXVb8enLQkqqQQ7ohSCKvmMTcq/9Mp7QJAbTvxbI2iQI6JHk0/8zIgYEIN
s5HV4KhxSoSS27kYRfNGWQVNjPUn/Zid/HRjWkKHwqbYqvPZ9tQzS+O6ojtbxRNpGPkrntBVJdW4
wrxo2W1DJx8kPkcc6THqkmIm+3DDasPDuZ/6VS1sznndnMfFlMabnws+fq6IrECddvL++AOUPV1w
ag4V5uDqLNMK1zyZjwiH86r0Tn7FGc9UCs/eC02v2j57t0DoPDQ1cT8WjhnQ+hVTrN7bSeGuFcK/
OEPTTS4BSkcnHHmE5ktZFl1xzEqPAh2J0tAel24VpCwoZ6mZhmO9YRsLkDH0AJfqiHTTeY6HbUpb
bgOJ5SiLKv3hltozQ1N6+bu3OwJLzSZq8xAonV1JdJ/HYHVR9HfOlL6lQUMwQ4Yd5LanJEQZ2hEs
ggMkl1egtZcBK6+TDecWwnoUhxtGsNQxCz/ZCfNgkLxix0bRvA9Rx03WSeGb6Qf4ybJPSI/3qzhT
xJvFgJ+M6QyF+vSW4pmcbr0pWx6c1T5NL9NCT6HgQma0Bfz0ue2rYokGuD+SqBGCAeJaFiw36TIP
VawGQQFV7/7q45rE9hhPEFiR6zY4HEM9ul6TsGEGn/0G1COp0V56SYDO2r+qtt5gRDx0yxaWtUXJ
v5esPDLt/Y9skOA9Nlrjn7tX2ReNOfhPopRVEDJRJ3gC/q3RHK10t1WiBhcrQ1VltheBPhvJVSk8
FdeKNkE4WX4paJa1rNP1MLeUtf2pzC6Q7H0pZkiwkbV0YPlIr6Auma12u9kbY/8Ce57FJ9OI18g1
wdsCDtz44RXS2aJFuoWFnHE17st05XgFzQW5Y7mx/IaVPerreTOQKg991927YlSET+HRfDEtvbw5
trKvuVKOHbr4or5wA/RDlnrmo13Uhoj8pkWv2mSt2SVd08ky8d0ywBgj1jEI18DK24OdFd5jwJnW
wzHHLCEaRWlfYRrd34KZAiycgpo0cqEDC/E8OUFm6KsecXRXLAOEdu3vTbxJdpZoWVLxzfGX4hrt
VelEG7+wP3OMPX+0pehfxmK3P7TZrZ+r18xu4uZG88WbUxYiVBnPhiuXm0ykvgizpjXcpB1NF8Wh
xEcAn0VPaVRvg9MfsF6Y92bu4Iia6oA7A5gNYxuWtYC7kY2EhVKWGxgZUeeH01QvZ0Ugyhdbaus7
Ddn0rmaYtoVktbkPXcqCFg14qZiuUWlf1SV3DiHkXnhHivveJ2xrZ690fSfNwLaZw4+FjMYZNVWO
hB6J6Fwinq/JDCumERGG5qHs4n5WVXcxOs7yGiyj6yS6QI58btIPeh3weuiY92qezjeM4+py83Pj
aTM8JzEGQnOONRG9U1jvQRmENuadL5VFnFKYD6l7axrEe0ZzQw5OWK7mhOOy8fwZtnlDXrCcN+uK
0oW2fWmszNqXzWDtdpz85HQ2UoWQnLiW7yuDmzZyOvbdaNslCj9POYE+79eqvdhLygmLBe+2WBit
fHdcPZ9Z7DhgGkyznS/WSYAGyrFSESJtdf6tIrG9ZpifsaSLqhfvkhCXIaYkQmU+tGKrYszg+q1S
bnG+2GN78lcKzFYrGuuHtm7wNG22XX0jYm7aojVfg/lA5KqHpFVaCjGxaOYHztx7iZ4Go07Uz07z
ObrozA7SU3q8XjZnE+cZuQGw3uoRUQocCsGCVjuf+Z5mN9Pu9p9LoaoB0Mxc3cvGMz46EWSahkor
m3g0ehiC0xzQA7JkLadoy6FqIxsHFeNO603DKs9Mi6qdTWGecMKpNBux5Q61iVHNc/aLNPUW46Uh
caY6mvgT5vN06dshbFtFMDZGZ0NeW6w/VIYbx4o78je0GQmj7ir8k3gNlnjlidLRWLa1IJ10Mm1s
Qjya4VqXnYVblu55kgf7/Ox2KZWFHoqeVhpDqaR2HfU6DlZJurjnZeUBm0f+UuBG++amCyFVrab4
wadT2N/k7C334O6VH+Z2bWX4ypR7r1PPYgVssqrHXkbiUChariD2Pqrp0NmXkzcRG64Zai+zKIt8
4bzmRpFfbZnrP+57tj1uNF6fhJVLBwl7H7CL8sB7YWOmp+j5adXIuXE6XE5mqYrYE3T85VZt3x21
TH08ISt/WrG6PcEFFuAdQdbjAybNVofkIaGlZ3qzHIJmntKHwVEZ8mnHmU51Fia4aBEnhWk2+r0G
WloGFkpKxXCfWqGP1rI97T2d0vfesuXvjTEgdA12eY18bMTkUU/5kYqeNWVZcFaFRNzYN8QFaKJl
BtwrUcW/vNtdp9Y4X01/TUqW32tn1vpph/YwnJemHPszcEfNPf4y78giU7THcutJKcpSl0ZAauey
xc0h0+9pbjYPGE3zpJftMBOq5EOnNVH5LpFg+Vwi/LmNG5HFTq5vaXh9cNibycgPEvudBX+yqnYK
3Tn4YY1D72NSJpgzbjrN7duCZsL4XUk7O/SBzFwE+ROBUOa8k7m97anz2Na6/tLn/BWJWWuL69EY
pzedl4Yidcwbmks/xScaqanYrIjmqPOt3Lry61SsTUHjmHsS4wYaPyh3yWIKxiVrD9OG+S/SveCe
1JvfzXEwSe+1wysmUcDvzZM5NA5lmqZiTxxNOzqBLZG99MWCup6AlvfVX6tnObXiwq9n6FG9vWwP
QaN8HXV6nDELVRj1rH4fKH82vR1d2qbpmdDjk+7K4CgM1VhRUVFsHYWyjaSl9BLXKxfnfvbKojzr
C8e/Yr+VOScU06PEzsdpphYqdbPmIcON7uGUNfXUysx0Q47ThHj5SzV9NLLTb1vdbg+IpfM6boOp
RF6+ziRoBUM7oYpd2FTCEXIBAKSyHi4Zw6QInGk3c/e3Xlms23JFAjXxOORyXK+hP/R70o+jfhOZ
BkNWWpn9bSX6gSd6Ff2hH7aUCyym9JFEMoCyGZq0GybS9Q9vL80Fx9cuXzvb0XliFFZpR5nVtc5F
Ua4oVY1+W5cz5VU+Mk97GNE/DSpAGNkPlcaRvw40E4N1wgJJGrKMjNlxG8QY5nYFhXXmidKpUx1I
sMHEiuW3iR2cBAAsBk9H7L3uFNeTsb66WAXl0VvM9EdtafvcIQ2Jzhfr0dtpKHGTT9tWnHMXloT1
vc2S3LbX50Dxao/12EDcqOcsUjvenisBEOExzTgBn3kD6e2xCLR7vVegSSJqv3GJ9LBJDiVz9pEr
4g0i2Xc21rccQUc4yoxohMCqZ2yHbTmHrt0YdzPa4YkIKE41MYec5cdeKWM+qM0yQKXu+bLSqQi8
t5Z/ud6WYXwYdW3BvOXSECpY4VHHZhS8jjOLxKEfJ89C6Nxh9evdvDGw+M7Gq+2JDRriwMD7sAiz
+VF5rfE0lP4pG3T2ippyCfxdiLmnOBWhlk+WE9QBTFai3muExtRqSbMssz4YjdNeOIoJ7UE5MxVz
0xXbyBnJU6eaT1Jmk9LkaPz6TrkkbkecPZiLPHiXtmox8hEVD0ciMLrbDG9sF6nBL5awNFV/s7PG
k507EzYQdRi13yYlBhHV0+p3hwW88BMEfKUOVm5nX35t2PxHArn/T9MHfte5+pNM7r/rj69twfjl
tyCDX9MK+I+vv2YMWL8wykAlhKRFeKcp7v+K5KzgF5vRC/hhVLYI5Vyaev8SyUlEcvR/iRO1UcvS
iKXz9S+RnAh+OeUcIatARwYmgv/rPxDJ/bHDRrP1FK9M5zvAgUeDzf5JszDMQ8HSdmLll7m+r1qS
DENPl0aC8QgM5+8uyl8MnGzxp48DZ0TgAgoJl0vBzPCPbcrBaaj6t+pEnunk6x5MxYfpDZyea6Iw
r31DztNh8dtChSQsQncRWJXDGmrHzUauKdkItAfoUs1OeQt9OquTLB/nIA7mvryXM12vOJ/cwiSt
LWguRznRIWnafjnX2OVpmJPajNOLHuBrlWZAfOSWEiAI7UGBxUktYpY8u2yeKakx7lmqFPeVq7q7
YGk032UoqT/A4elITrXUsSH94lWlfXZOlDFKW0R7QRCNkrw6PIJ9j89ftTavbZXigRKGN0QkN+bP
AE1dKzKtmvP/Sqoj6BzHMEyYepNoYnTvhnfKidE3maq7l3FNm0tsyeVD1nqqBIOxyVMcd0ubiO7U
nEamlqSsG/Mw3Gnt2VmCTdRC5uhVAwANa5/esy5wbnP6V+Kwrcp59ccZfoNWtc0OWNuLGxlwVEEM
WWtxZowNZ+y9yrZ7D3tmE7cbOHK2FGOgtROkLwVwgi5GAF97odMiBggzcx+2SJjL8i4BMlqhnVv+
i73p9STwnpqPptmK5UA22gQDcwBqGI2MZNhissC6X4ysEWdycsaTQc+a78tFkFozLHMzRcwmfSPk
vKbN47K6M9Eti/IveWopVX21BU9onHLy1zCe7vRFeg4gruG573T3JJ6WyZZfjWY08CDvpP4mboU5
4MA+MNxty6Q/SrXMjBiJYJ1DOk0Y3RsJ6DpEn29/Qb5K1nm1r/5BD0yKjjRBNpx3y7J9mfql5Z63
sqQtLF19q9O83sMRFzlGiJweimME3gESj7UexYTbs+jNrk2kTX+wsvG0X/kqJ1PWVr5LLirEkJDD
q/nUZvZYxCYr9J5suB7NMygwY5JbtZ5f5eJURAdtOUGn1GGTndRUTO/oHtYTF4NGQqg6ZcL4GTws
/BwabSdM5QLjqNlGWZ+7ssZOzGNifAAtId2HLM9xOj11p9JmIt+ej07LKa4ws4lwtWqMSHNuDI9C
OSwOgkj49mCJVdb4TaW9RqnXUqqP8EE+/CWQQLOHisDVniZGlehdDF04GFA6Q7PfKhp3VjXShwrY
pAPidwAR+TVvM1/jyRGEvp65RT56iY0dSISdsfV5tJgbzkuM95N1sINlfsIgJIKQpUsxTBF+dc3Q
qCcPyVj9m2ZtjTzJd2f4BhxgxjSdWqQt+QxetkR5xfQVOyXd28VkvorbfanfsYxMXWjTdldxWhRe
lsg9E99BEzcIPPvNGw8cuAFz7XQznYvA2LMnHDb9kti009qDUwzTZ53v7kQp3ZjietpG6rtu1f5C
7zCfsxBP1k7p7dbu++4aDGxFqezbyfW2Z68YzaceefJDFuTVGJmq1ncOKHor2QffHmKnYjQf/99G
PW2njReB8+92pT9t1Vff2ar/GCz061/8Oyro1ynTbyp24fxCpBc6WBSiSHGD0+74rw1anJKD0HMw
2+MPgl/HSf+7QYvThi8RoeBfQTKCXOs/2KCJffjDYAp3zmk27TGWYpQo8AL9JMmig+13WVNZ0eri
ik1KXWXf6kDoPKI7VF2bxpqFXjlVb40H/4Y4L4W5cauMd89Xrp/UZcaMqeRozdGtrr8U05J+cIDy
ZKxA697R16hODX4j3eOmbdr3rAKLY9cKwYdZGdUVFpOqPWSq2VtcqZDsiIXeVxUyWPBBOPVlyqHF
tZY+psux/KiHwPkClabEY9hWT2mrOYm1u+E9dh5TfU6Hsr+iD748NewGN4aeN6zsusiuZmVNTF9U
DWlPuNivLaZiKtTOpl7B+eD4nQJ1CsJ15uwmH3cPnqk7ul9mjc0vVkbbrse9n/v+0tIrIEBJrhhd
FRowIaFlPfnI21K9ZUX/DXcc0XsD8RXcQ9rDg7GYdcirCyZMDkFG4Hi2mO9y38S1567di8itm9pp
Hc5gEmAgiRnVdvDF7CWc7qfsYOfdFBuk70IHQKiwhqch6onos2kar6tpXpxecJTUdpO/I+lgweSI
vgWhT5iMEaL5EAYddb8G+Ze1rL7864Cf5ZTLmKEYcSOW/+VRc9a4GUfHvBWmURr8OAzHYd0FJYTy
ibSwOOdwCgeGSL+HYmy3d98nmBNxsy1XxHt7ySEpaJekqTsmRuvormCpFJMJdIcc6GgOVzJ2ZD2/
SEZDbWwvi3hL14XccUo6LLdI2oYzOBv2Z00v4mjuQToctsCqfjQIJL8V2IKHi12NdCkrWr3fuVxD
E5u7gUVaMibgk7bmXNgr9VIfzM2HIiTUOLhmufeJXINgI58wC5qDKmRexqUbUCxmZaXui5F4PxBb
hXDizPTTJ1Psw48ODVAL3tabjIhG/fgk+715rDEewM8r7YYWvOiHC0X34XXdFkces3E21W/qnf87
9vwX2+zfraaP3OXvP518fv2T35ZTy/0FJB0yUkw9eNF+1UH8trRa4hcONRIvrECvLTn8/HtplcS1
sZ6icOd/TvmK/+/sI51fmOQyncdFB5Uad8B/tLSipvnj2kpEpGnj4uDzA74fuuk/nkfWsdbQ5ZwC
LKJRPc+1l+IGoHUeltQPbVgLScNuHBzENwz3hweqsn05Oqs1gI+xVs1o21i8nDoL4l3uO9AqyE5Q
tyr3Ggbic+t+jFmbAzvwdgLuLVjWZ2adZnbMEGqwj8gqgZRvVgEBTU7MgBqR5RdjSUd5tsVR9sFo
H0+4mC+ZP1kd3UTEgIelGcg0c3ThP7AAlo92XzIn1rAvKNUG+pJhw15B6Hpb+td7C6wlLlA/kCs1
dBIkUy1UGlYMy8e4EpAOZ1rdNWZwMVpnuZu2NF6Dguiynjo6tmdX0SU2p+bCzp3scpEeXW9un/3V
KjXyXtarE6GkDTrzfLAkzeg0G8gZ1dlqqGiTeXAFkkldCddvrqrVsrew4lduUcEABHSazaQfhg6e
zwPuEmHfOlnhTFFtAHXlG3MGIXe2nV6BZllg/G1XZ2cDoxgdD3u5viJ7GR5g350is2bTPI0EK/2a
zkI2yegH6rXJHPnmWZnz7GHufq+GYLhNXUaYsbW6S0N8CKSfA2O4vI2GtbwRfQD3YoZW2ukwDfaz
XjKP6gMIcVPnPwfZeNlB6hIGo/gW8kjATHDojVsvfSWcQ8n6Mu3B5m1ZnAfyjG/RDsAZJe0xuuLs
SvFW2IeiXr+itbo3rauO0wbDtpc9r1wmrvt0s5eoXWDy2Y4RTchGE1M0H7thf/HTwo5OzMreGm4d
ltRhm68Bfh3dZr9d5/nJTIOL3LCe6/E7/oa7IXuu3eK7HKaozMzXYm6vQOywG/u383S6xBCkkBJa
qC8YWIpjCnxrqEipbssbOt1HdeLMc4BwFx9oT9Aeh2aLLLuDm3HRrYxbsnnlPG0fGmXnhIVwQKr6
q91v1BFIPJtYMCRlGgC7yyb7iWOveHTrvfsszfFcrDxz/gKqL/dquGmdsJ7wp9F3BdasSeF8hF5E
r7+nV7UjmXBkomG4vhK+V4RymH/Ylbp2/fIOD1N/2TojttNlBOSw+REN0cOczhd5ptXNSasiMy9E
OHY+BVfKLuJxUQ+I4JJC7PEug5fA+mpuoHP8qApii0ynxXxBk5QQ0/sCuBZgDTfSc0I7vdvAlQEW
DWFQ70lhT49uM9JWbcLARJNigt7a312p79N9ehTecjCQ0fcZuas9KK1mjZfyhmHOwQ+GyPSy2/F0
sHFkTJP2UE1QJn330s/Nw7pA3TTKSzoL4d4ah6F0rnC7I4LKo9pszxxRzRwlCcfq1Vk3dY+z8SWv
P+0ZQA55Ndn2arvlHgbDp0danllcFml90LSXA8CHVvaZux5fK0+8bWInLmhP5+Dd3CyNvPxxCayn
AdbdMZfBh2EEX3nULnUDSqajloPv1SDgueesN5Pshup/qDVWpdUOkadEnt/fN6t3SF0G6YO7sFC1
r+40XWmKP39zg+jE9miQXp5Pbh/rFlyoMa3xWqRJCa5iLowjM63vDmmKHQurbd8XyClim+ZrhLfl
rpAAQ5b6qtZgGDFQHelg1zGPY3PgdFZhT5vXB7CRaBj0m2cwWfNLfY2w50bs1QvDpGOnBVNR2ziO
1Xzu7P4j8pJIjwuHSzvc91uzKC6Cej90TCM7lAyIFGpivouPALYMU+g5pJKBAyaGmhYAa3pwGDz3
otLKPQD4SczxFSH6+9CQsNw25WML0EpuQSwbcd97xa3ZXDmFeYVP58TPe1o778aDN+mE1ebpPsK6
/eiV+gHA4rn0p8Qa71A67lGRPSyuvlJDddFOX7Vu2YPGWVHt7NcZiz4pXM+bUA/2chEs6qCVR5Oi
ivtmDRvmrPZ0XJdKoMFY1stsvyJoLlQG6harLG73crhi3HBVO9vZSdTaLeNhG+7zHj2Wa1w5zZ4E
9U1tnzUnc3wOsabqkFuObQOoLvNiIBqhWU6kZaEYYwgFl2wMA63sQ8n4iunDxqJS08+hCXOYgVaP
pKeVfnUG/im9bNtAfW0cFxKs9s+8frj1NMSD3dhJk9L6i1yagMY7I8lwP+Guugog3QgGslTHfeqv
aMcdnaIM2Vf36baYnKsx/VS1eWWBwfDb7jDpJqkq1vpyTdTcREVuH/dq/hgK58rc3DurU0i79oNc
0EEhP7Cdj90+D/b21ltvfYP+/nhnNna8mJfSp8GEt93q87Oga4CkuIbMv0LWEeD40JxFxJTfVilQ
5Bo8/GYuX4n5ItaYfudIC2CfX5vCuuSERoKa3OPNhbg6FYdhYjxureqAaYSM8wToy9Mia/vFX6ws
sr0rA/4ZRGa4fqfFthPNl1k5b/7OwGBwPwcPvos5fezkbC2j0X0gx4I29Kxpyh1Rc4aEXoAM8sGP
b/KAUoidV3VMeBVQIhzA25658bbfgYZt5iAczZKXrIsNKH6TOSY+wC4BjILF92vhqq92SnPNHG93
3762p/VsYDG3rG6PJ1eC0cuussCI52wJzjLPTAwdRIiQyJP2uF/VFY5O657JeGxsz6Y5jUaEbtW5
2VWpQnNwygRugKOCiA10PWt9hzcVyZfe67NNvI5p5l+qfT13FweGqPrhsK1V1l7FK8evSRaRsy1n
3WkvrWha+wTuvEikT+yPz5yzL7IOvqy/BfdTeudn3staVudDEByalHYsPSxIfgxx18vB7JOSuAcj
y4+DKC7KIHsqaTSHMAnhcpQHeOMF8kq61xtHKlWaL3T5SWbuY4SyZ2gAbmYIGoXBm9RN59WGkHIX
zkEE87fMdX2kG8U15PiLpa+g9zLdCluobstmPTnwvFAgLAjqIM7H/uhcoZ85Fx77AUgc8OmUW/lN
yW9zzXiqguOM2OAuQ65dCjBjdI7Kb11aE0bO4CxzOwbNDWvu+rXB4lJrfiBJgsi3yC1At/UuILPG
fvvWg6rVwfbguwNj6ncajGSDQk7cNcevMkFrSWrDm0OLdd2B2q7FzXBqAeRX9cRW4LaR6Z+5jvVt
dqEwsMDD2buqOwraJuOalOx0wEJtP/JGQdOMxlljJRYHcwQtd8FMypiRRqLKw8l32Zc7dBAtOs+3
vX/Jy5HZmyqa28Kw2KPscHHlgdRbRF3EEkAGY7XobpZm9vxIy8nmlrkXfk6EpGzG7KywmeDbMFg1
P3S7LHzvVQ0ICG0zfXF69uOczro5nilO7altRbVr0EPcmOx/znLc6IzoQ59907aM920OFdWjWY/R
aXNdxXZY+CLrDpEc7iMtIR5PnCObuX9hHJTsIpMHX90TD8kxljkGmFpUMjsDggV6H3pOcQ1N9lkP
HJcJUuxutXnZ9FMCbTkOasQlJVaE/sNfV6RVV57+Cld8C/w4HR0eL+vYuIlov2MMPK+a27HPL5yp
uxzNOnvVbX4cNXaFbUgq6BjNhmZbGTZcbfnI/CFup+zcncYj3YX5O05p1h2kGgOY1c4paf/utRNm
XZYIepMhKTVMS3XhcYR4FQNCHKO9K0p6GYM9PSMbG87Jg44C6FqKrxDmmyljsLxd6E3iEfoQlVPc
ErS+gMlqTmixge/Xlc5XbzzSLQ8L8miB1QeL9210VbwZ5pMDQzbYT0KbAaIcAPGetXDCyttycNq9
8aOwgmi1xbdp1st9C1xfDOw/qYRQmF5I77v0N5jBF2KjJq9wFejL0s9x4jpnxTY79zjaI3O/LAz7
e+NRwYCjhkPGAIdSCDRlMpo2LzlvUJruZ0yZAf2iBYYWf6p3TiS90YXnndsnX/NTsZ48I815vn4s
NSzjUlzDl4QVHBxBrB+1+o6gPHEKEbvpJ4qg20ksh0wsAKNlVM700br2MvPqgwvMqDz12fXD6MGk
e+C7BmAS0SDmzrPLpsNZ9d4OGo5nVtTZ7XXZ2OHsQ+DNqsOuf4iCQ4W9PanRvdb/w96ZbNetXNn2
V3K8duIOBGp0T31YF6IksoMhiSLqIgKIQPH1OcFr57uSlda4fbtnW+QhcICIHXuvNVdqX0Usljde
rY8kgCI6VneiaLdFDVIwcgtU9a6764V1PwfZF6GZvdiju/OVgArmGmwYCmowPXi1WRLr0V18dLH+
FeK8l2k2q/gxPE2yS85lkNLZXsiYxHQYNvYmFMXnKnyoIrNbQ3MFMSmhZckNdkn1xW26jQyjuybN
kVZeAPykGWmTQ7OErr2pkDdeACfeRWlz7aKabumjb0UwcxJXb+gqNvSU2LR3SE4QW5T2TUL5AxNx
zKnrq46JRHGdQmoDMbeX0uuPJuOgmTuM9gs9vmQR67nTKBjW3a7mWJzaX8oSb3qB9navHBSKlqb8
cZsPDm96zfljViLejXgViAM1F5XDKZDTzZWjeAeHnGxzX/en2O/NhlHJY43NRO4Dixc44pAKVFLs
llpVB7HuG3Y8v4ZlTz+UqcOFAFN36YSaKX3aWt+tOAKpL6wrRNTfZJ8cXccCY25Nx3h0sz2w3nkn
ZXpZuAm8Y8+KcJqXLDSRnK6sSCKnrZqj0QcRjOBzJ0yHi332GJSWfXStPfWpmecTlNENKh6iJCWR
HhamRFhQX9DBHUPpAGsXMt4rZAsEHvtto/YDbbg76RaMnxyqddC74anqGA8qjLfR1ZB46LgCDWU9
ffAaOzjn3X3XH3XWBUQLAfJrz8Gs35b8vH53+rBE6IJQgeYUMI4qiGih5Jk+ZnGcoIivov45lyDQ
mfYmw1vieIlDRsqI0gbui0oOEGQAxRc4/KMd7CG0PEh1LKqvJeaH5rFFbl+K2bvVbc1ZijiSmutv
RL2rMzqmN7amm8xiIaZr7USa2C9q1s9JIqb0hG00sY9BG4h8O0jZ3aId6pDcL5W4AqfK7jPwtuYb
pFqdtZ/EHN4Rtsy5wOlSbqgj6/jzuHCyOKrBt8xWtdEAidpbQDpnMKDWyk+3zr7HHIxGNYucu4YO
Gn+OFZY2l1nq1//Me/6c9zirlfJ/ba//Mu95zL8r9eW/rr63zfe/6jPef+zPLqUl7D/A8YToINDk
ELS3yhL+yTGiT8mUBzwYE8kInM3/71PGf8T8J4hxM9CU/GubMvgDfwycv4hYU5xsq7Hwb0yAfuxR
rqa8yLZXxAC2pPXvW41L37485E3aM+36bzUzg0+W6Kwr2hQzKjX6Z4MevgqPkIG/3JpfCDRW+cVf
PVB8FNp4uC4iRHfiv8s3/vJRvRCFlHIibgCh38hIioV6+F125K8/hLlWiOMPGtpP10NdKIcln86d
CCAA49vfW4X8HSXgFzcNU7xvc9eQMzN///GmTdqNFllzfo6j4TVg4nJqHXe8n7zfRsT+fDl44WjQ
CNgP1Nok+P5kkw0ae8w4KZ0LOuEtZ/CqJMyibPvd3/tq/vyYFXfG/gJs46cLGoKRlifEUtjd7gek
k8g+7Gb4c44BnCz93v7i+19/yV+/f+7XisPjqV41OvAjf7xrBdpjhiTeya9p/ulxcM3G7YOhQq8g
7PO8TlL+7lXRdkd1BEMEOWnwc9C208dK6dA9BRjrtqSH2JCu1d+DKfLtvM8eYGcQ48zY7WdcZDgQ
2kBn6mRyxAmOT0yGPXp45Cw730WKjIR/f02/uomsJP/4OMisP95Ekq4Xs1gQT+rYP9iF44PZqYfb
bNHegXVE/sb56fw4H36/PJ+buHpNWYWCn7PsF0agup2aUzWPzUsL1+BrpxdcmV4pSKsqczHT7K+j
8m6CVEFcRqLi971SPdkQ0GlAeL4hp6OpwucOAx7c4zaRxKqD3OWgXLXBU19Liu2uz/qTbkub9PUq
9617NTkOH9v38nfpej+/vUx3WOygMga4PnmB10v+yzo0xDX5RpLIpLn3jyHNrGumix6H/yS/+rtf
FpN64jhZiliPADD8+ElJEKkVK31q0oE2BVz6rVaz+T63rb81cOKm30jgfnVlfMyKL4Xv6f78wFdy
Fj3t4FOTh/1uASZ+jCIUvJU9lR/+/ZX967rElTHSYszmcK7+GXE1FT2ZRBo5zQIDvW8411RN/jvG
0y8+ZF3B2fzYMdgPfvqiNGgNqtz25E4hKHCarZt8rMXh31/JL+6ZT343CfbvVI+fVyXH5YyLtfVk
hrajeYxxh1EQlaP05W8QSr/8JBzFPmJNm/Vovdy/PHc+idiuNbWnIlL5VcEM/tC2Tbevxsz9DVzh
VzcOtzGQ3oAHnQX3x0+Ss+1MwiKa2iFzE3WH2eZhpn+znf/qchxM9cC3QnZ2/6fLoRmOHjosT2ND
/trog6nJBsEW0mjvN4CzX14OpQksXoQjRAH9eDmYmmaZzNXJivP5CHE83ylMONt//xysu8+Pu9N6
JbCJmBrzuts/7U4o9VsPRPqpDZlIdNV83UF+uh5rJ3hooOW+im7qfoP0+uVHkp5LAeHiCf+ZlpaR
MIRDoTjhl8wYoXEit0cQx4Gam9M8D9iQSbr6HSaaUutfrpRa1EU6xCGGgNH3Jf8vzyHIniH1VHXs
A5FGexOMNmFM+dps4GUbgVEYum/YMZwNytfheU2v+xpbGUYeopJ7gseoKG+6tgGLjhOd2JygVRfB
FKjPqC4LzOwsQfYm4+8vNqPXJwfE8Eu0R32G0KPEK0vkdOdH4T2cde+GmAKl7wrTGqbgVVP2D0He
RMxEJYxPjJ2KVk+cOPUgSTQw2ReYDY39gG2YuEGAmwF5zcRU3jpKFG+5H8v+IkHL6+9VYrUfrAmC
/cE4Pb7QvBxP9jIQlOBOmX1tO5puAGjpgZQYUY8XcBNCksqAc6b7vk7MXsTllJ8N/vCbdvUiBO+2
hHp1KDRTmbxJz+8hD5XD/LnSmOZ3BXmWhj8Hj4PVFA0dNG2ncD1yBoaMl9d8mNUbQfgHYyMnJJuH
mIVJ00OtVytF/G6rYD6DxSLNQuwWvF6r9UKuNgxZmBlp54IiYovBjXNzEeJf2baRP2b7ZPVxGDsT
/BNEom/Z6vNQLGd4sFb3h3w3gqR50h2gmCEftJpJvHrvppEKO9yz/W4lQa80XRNtwoymiZv5FYGk
omX5bkEBb4cdxX53pqADgi38blhJ3s0r6bwaWdp3U0vzbnBZVq8Lomn9HK/+l+TdCtO+22Lk6pAp
5rB9yNY4CYTGkAPcE3EAc74bIB0wB2R2El0BFMV0M6/+Gxq2rXuN1wKiRsYs4KiiCRnQglTgqDr5
IbDaKjlFq6unk0NnH6Q/BmsoKb4fUPjIquXqBoLWksKjXj1CQ1SWH+fVN1Sltbim/5l+ouqfyr1n
FSXha+92I0Ur8EMaDDiF/UWGn+t3axKi1LU7/25Z6kLmXAfn3cqUR0P/dU5S5AMTmqocIWaQf9Ek
fbyifsUMFb8bo7CcdPVlQS5ux+OhyJES41S9pR2U2C3oBJzpxVBnX5YJr/jZdH6SP3VWj4Z28YM5
2ozDQIq4V6ni0R/BV28tzpIDBzc3pEXBktLTbxobGwR9ihRbEuF5nYYOrARG7JyN0kYSlkMzYtrF
nrKO1EMpAxVD8h9i0JS0FB0GJRJTWTkb+v7zcoispHvJDNP2XW7rmeEtY6p9FgqkbVGV2+J+SYRl
78h1VEy3ZduekLapZDfPVfSxYlrZbZoMy+gBi7Kmy2TK+OOs7anbuTJ36FSlNqNx307LlfVQ1U9d
yE/hIxYQA4pQe9MeMkH9rZzm/LHKF4x388iLftOFaHd3YVB7b9Xc4lFbeizjm6XuiLFwE1+2mHvA
QmyCGg3B1pC7JclKaZJvEFCxt5GKSsPcJnmzIqmtd1y6OVVR023K6MN7pHN/KyJ3mA4d4nxMbbMz
51sMnIr+YgaY7eNkOiwQTEINrng4C0ORkC/jhkQMpBkaeCWEyK4Dpx/+3IH/Iwz7fyvl7f/uuuyH
LAcI9IMjZv2JPxsuXvgH2H5aI9CIgf3Ya1j8PxS3Dk0VehBkMlBOgg6mpPknN9r7gwKTA7BHN8TB
PUsN8k/F7R+waPDExNTVFNUBHaG/02+Jftz1SReI3JgiPfYdsUrDfq5qC/Ln7CHALZiWog0vUPT7
d07nS0o1LFPqQhVDqnmnGnLRgHEB/wh3plys514x9SOqB03pZ5kpj0gcEqicjJAz7ajLHFniszvG
JrvIJjfDIjupHN9mpaJyD9kliM6DLKr8Quk2QVpWF8I7FoSBPod+l9yRx8gI2ylL0e0sf5aYNBxR
vw5dU76QgSlYmMpepQCrxPKYS6I8drmybQQXDW6SXRB1jF2qaczvsYMNd1jwSNT2IYBM4AtV2uIO
Lv2MdjADSVa3Tl068ZD6F7RmwwoXjq38o2z8Tjz1DH26syScZN5Uc1wBdC6bND2rdoiTnfFUmh6m
moXiwrWxy9023mypY+2HMj2USQO3YUmdqN8GoWqwERNaUlPR4Id049uiHRaUVWNk50hnEzmP+CuK
gCkTayo+iC5Y7KzbNWGYFXu/VR17SNgIb9oh3gLRo2ddpgsCijbtP5jSFv5CfrGf9dFXxyYzT182
kzXY+t6wf1fJVhorK+IbPdpBP6K5qBvYGHWftZqMbTMRn70ajrxaLg9LUDilZn2yJRqBsm+U2RoD
4gbXjyZfaGM3CssHyogeLKRoiXeqA+l2l3j46uEy11X5IpD04lqc8K1Gd1iVBXKiKWOkaJNXZx7T
ivdl77GaEg81OaJ5aCXsuWsQJ315DCszYiCuCmXtCJddsp2QmhDuSMVJALZkwXXiMuFwzstADRMw
8Ro74jRHGeen2Xf0uW/01O9wWMfYjslRNDtVUOLuvVSh2QnmlCb+khrbvcBjYrfX7TzmwZ6o6eZD
zMRtzckqh7uUIEezEy7PHEYhlOToBxnhDekS3WV9z6CjR06GkZFfdcU3VNxyFmm6U6xRMaL+y6fP
YViMK9MEdQPPbZBQW+KoLqaz6dvEYZisib6NImwl+5G6yjlO/uBjzCjyVbhcRXASR58OxItjDUBG
ImhAEaIIo+VlPJGUzmiDgwHiliTt1L2IVfgQi27MT5MhFIfpa5IkqwXKVuLJYnZfH50sH/1DzrPe
AQOxWg1ygEyycxJjpgZX0S9+ce1jBhmZIuWEBn22AcUAlScdunD2xQCL6TNpl+FwO1c0zchZRJfy
Miyp3YG0qfB4HfKBZEVmClPZJrfLZEb3GkRqaW4yWTNwbJvBb7+JolmmrUyz4M6Wpom3LpSDvTYM
cPHC1+pGlFLeWFKM3lYYEd3LRerqVE2dsVAu9NZlhmnYbMfWtTpCvHUH7mfKxQqLKO17J4Uhsbet
bPaZrZUTeUw2XACSxpPoUUezfyLfVWmMOqBtCYf3s/t0cssjn4qSqCcKjJhp7NVY3WkLkSKmPZMd
7JoRSughMIX8Q6Dsrhg1Gbn4KrqveGDneJ8n47RsFnsVqyNejy/QvrvpruEZuQ/mJHxgl8+YZIMB
AD8ikNFuvbY0zJ9Df9XgEU7Hlt9G6RO5x/OX3iZpeB/VdbpsxrwX0wFCE++CQmT+HVxPDSeRnL6v
0yKkt2uJFnmhRiQkS4okOnuZDwR6dEUJ2MGO8q0UUJk2GOFdMtDmSeo15D5y9i0nG7OpSlgh67jX
vlgoK3hwkGS+Ea9RXapBeU+mqWR2tpca4xfpj3J8DPx1HZlFbL7TfwoxbKOuJfqsSLoPeTZ7iIFt
yTzf0MImIwdbBXiIYr4JpojNgJNPvfI2gz46Zix0/SY3gbpfVM38PsLjqDbKVX2OByHOFjg5urxr
yrD090Tl8ULhmDSwTpgYPAeI61gnPD3fK79LrT2ni8RDItg5Orol9TQ32C/RJKM3tekIbmgoxkO7
7WJ78qddWLp8Barug25vV7XHTscsOf6ESp96MRlYvDBNWnhFxRAh2CtmlaKPkTjOECdmKiNq3AoC
dA9xPrgHHFDoO0qb2RieTyQzCpnvcEEXiVjcwBkQh4xxRI0dIwN9dWxcHXs/zPoGA8UEXo32ALsf
6cwE0HlDGFfkl7niFaLMguYUlCuRklM3aLWZS1rlB3eqVLCtrSYhRh6P42asmfUhQijdawI0s5Ic
NUTVBjxLgKYaaoarn1Zl42OygExF6FDJO14BrpUREUm9sbLMuc4TLhtLb/uJ7PbSbNIpa1lr+lqX
+8JJY30Z6KUEb4E1zC/fmiwPozPPRkfmMg4g3HHkUax/5KxKfxPHGe5UZk/VR0bCSFmMZtb9gQO9
1d3Y+eDJrwWCLO4ugIqavIqEmGdvPyyqjJANRLLNdzX2RvvQZSDdkD13E/q4oqPa7wuWaeRKgrlt
NZInhg0vgadKPp+Yt4SXz3clN6/c1CvHYWMlg0jIvsKJtsf8U33h32FRM0P8MBfWwjNSTfOH0Tbh
zdhXkb2JUX189gX8lg1C89C9WEYnajfkS8dvhBgs6a5ENnIT22P+GBNOeefE0JvgXsXLp5iZ8Qt/
qnmGS7Fc52WK4hoUVHdfBZn64JoOKkHqTqU+wL9UUOrzWA3rI4alp3Fyw1+dtXSzJ7zv7iaL+xjY
GJ4sShm3HaetH6ct/pip9rL9WE/LVdKP07AVTZ2e2FEHsrs55RzgpqX1MQu84aLhUpD1lKV6sPyJ
AMnctduruHRwGqLvbz/20ahuTJoQqUlqcPEQFV3/OuLJeSjLpPZ2wu5ESuQbs39ogZLaj7T2hJRp
Px62phmb4wIBIDwzfPM13whTsE0++TWdJeT7T6jkuguLgE61c/qxex2WzHcBAkzqMxWadigoM/cb
C+zEVuz5WbmRa3tjgyFG3WZh12TbeDFy2vKcENYm4sRasfd6PA1NgnZsFBC7GeQ4FJxRZ38LZFZa
ZJSOCE7ABKF0jOYZmUQtg+bDYqducznV6Ds2RR1R8zRNO5A9Hih6iYhhSffLlAmebTydUM/cNmiu
Ml7QlVGikB8TEA9KB1qJ1+0XuwS/xCk4jdAlDmRkg8A3z5Abis+FKyS/ts7mFUITlCWSnAHJOS9S
Tai3JVKcleFivSod5TaD9DovN7BZgwpJ2JyAv216GCTBMEdP6+eT8zfhxs0xcMjB3laEKA4haERm
tuwYgJiINraymDXOleLUpnQ3DsSTBpjK3cyhwQGZA5D3BN8wa2vrWoetEkeLajA/BjHIoU0Ho5z4
zUzbhIKTy7dr+zrCNK+S6FDX1vgwJl6PlsunWLRYsT3u2GZwFrfaAq3wv7dckv04Tr3edRVa64+t
J5Yqxqrr5fHR1AXniDB2FvsBYLEIP8A5jwGztGV/lbSVsbb1MHT31iDimssb1acYLXLlHnPYOugN
F0uxIudha/kx6v0un67l6HT4Q8YmoQCcS155Am41p/RDiTf2Xi1xBEqi4RnJMwTUSbAmELYukDlc
DojhN/hipNhZTlu7rOy2h4eEHGGqBenVBm1zD9gpNd38EdhHjiK/tES2rzMCxjnXBz0Et7ZLv+RQ
oHg85qqlNImS6uggSg5WYYYuOKAr6FjvB8//HMHxZnFw/b/P4I8dN/NHyQP//h8n8D+Ikl2z1yLb
pQHEufqfJ3BLRH8IWLK4onysWYJ/9r9HcM/9I+R0zECdUDH4JR7/1z+O4A5ZUKQ5rZMgngUXttnf
OYIDO16npH9p9hMYxMmbQ30oHCeEg/HTZAkWYJ/jRHnTvojMfRZ6COP7eBxsKGHgiDYhWxrMy3le
9sJyWdnJ1j1Go+N9T2LaaM8gbbR7BIuL1L8FbFV+SkO5cDBxmjrbleT3UDu7rv6imeUi6JSCdpoi
RDjY+vQLJzLMfB3gKAAf+NitEfKFV7ntnQUdyz1CSQrMXrMC98fFJFWCUlLahgpR2rzhS40+Pa5W
7FsR8HLkNdIsEmA7eWc5GZybzCGIdmdLPLQbVGlk8S5For2dTDp8HMEMuheOf6KOAwedN5fMA5dC
G4DpTS5y+Rw5ZSAuh2mOseyoiYP0uMZok1iKw8MkRUeFzqut93lPT3HXtZbtQN3LrkjS9kAGNPRZ
R7ujlnSnbn7mnYb7N/VGW4+LTNvyUFABBBc0tccZwECRf8gF9V8aVMTxZE0648yPFPdxzXjJdv0w
yemFnyasVHecaj5A2gys+1hOHRCelT+5tbPWfihqKfxrvL71fHCHfix3Zln3HCRu8nmwhYPa2vRE
JWSzUa+yzpLwkdKIdgDQ9m45RUS4T9tinMZnkuzoBrIFIY7vpjRb7jSbSHmIpFWOG18KMuMXtKE5
vjqBInY0AB40XYOb1Kb98RAu0oD1LnKuYiic7plw+iw+l2Pi3I+EF7Z4TbLhohsgn+09Y7IJm+sM
QkmmZpIkSrvscsnYo7KP0ljWe9c3tjxXQdC2G+BAy0XoyNwFjlZFn3XvOfHOGAJUd66vs09ZA2KL
DbDjYOMnY9OfrbSfxo0pmlqSAlsXb22X0RFtwVSJ15aT7l044N/datNaeD2cxvsiJIO4CwBnY3JI
+qGOtkM05/O+J6tb7hTvVLa3Wz/Nnjq/HL8iNdPOpnVs1LN9tdgL85akA7GdJNq5JdmWX5ZOgl/m
gQGege/PSJD2Mqc7ozeSC+PuGmJnL+k69zaWtpFQ2oZ+/F0Ty/VgFY7GeoSuF3nnyBK8bJA1F4Lu
65pfqmdRcQ5R03Q3gTeD8PTnq0hTxwC7KwrDr+h8oL4vE5gt75RZ84Laj8DfqU23g9tm9StU+GoZ
aTlrvIUbq4RND/3bRzP4kQo8mDyMjhz4dks8dc9kIQ/ObVXCuDr8+bgujkz8z1pQaewgvbM0/PnQ
qTGr4wNkOdtQdi0NVUw5urwdnFaQ1PfRl5BBjL/zckvy0JvU/wy1ow3OjTdifEnnkKQsv+jvuSeQ
7dbz3bM1JGSjkCJ8G4gRyWtVZN7XyRpRmjZJ+1qUaJKQohWXWZqovekd/6x70ngJhkZwk0aOOUHL
fMNhp3ZLQyvjEEBevAkZPazaDjvPDkWrNEdRFEFIoW040E2R2J8AL2raDSUtiaWYn5mXhze4cpqn
2EQUNPTp2pexsuPLas5zePYWqGE8K9SWugEAptq2+gjRLz4zn2kh4M3zuKnTrrhzofhp5KCRe0oR
KYWbCZrNUzX5jxH1qeCbynNsrLYZBkKtRki3Mb+B7nqKO4j70xOIpBudw7VEFLlzWkwouz5xchAr
Mfnom9mXcteJcH4oW2WBJpmNfxeIur2iVuU7cC0A7hPOuR7l+8UcEmceKfLRNt0wYgr3Vf4ALqSc
uIfRfLs0WuI0aWkS+Bx14mp4KsOhuGE68GYXlEyRQOWxXyA3FlsgoI11NnWbfJrK4lEvKqUXq9UV
V19x5NX6GTprxTEcvyTKmHLbVQSz4QPDeDt0+IHCvICv6fFC5yYbRtSoDAbbLiYyANEYb24hDM2s
pczAafpV9qbbuX5kxcaB1SVxgNOh6+XRhj7A/xDW2e0YQybcc75SBz/tcUBVXkBPIWNPcAiDr4sr
wNJpxgip19+IMsYAtYQ5OtVYmuRLu8TuSdSN86Jr1WKDgD/0Nc+twCZu254f5SiDo52n0tpUCGTK
HVbAAfG+Ry+rTYPgZqmq8mxT1h5ZSfRVPZbhtgG/dgHfWZ6qJlxezExQcqodTSg27Wv4rnbRfmVr
xMdTyiE/FW0xnOq2U7sUdgoj46jxnIvcI0n4VNUFehGj+cY201CaV6udvO+MdN6IQlHXadWmu4FS
5GkGOvQc2WX4YqGVYarWd18HTlL4Lec82So7QQjMQE/scp4LPqqMw8uiwBR9CVdbPnhgnnaRiCZU
CfHYfZ9xHL1FRS/vWOElCnjevRvGCsM3IYbwUWdG79QIOW7TJoTZ6MZbOpL2QLK5iRPdd2SMf6kB
CN0TOZg/sGDiEsjT5VMpRv+SJggx7VGXXEdVuXzjaC0+IccqD07fD/er2nPbzUMMbnVud3XQpeYZ
pkHD+hHGOIZqJ1s+MBhzYVmXnOn2Q686cyo5LcbPLRVZygncKrJ9wWmKTGAon1imaJBeZ20SPEON
5GV3FhOvViNcSZYnHLWNUyDt0TBiA6Nx338EDMLez3IA3DfPFzC8TrLg18gH59BktUHEPXhsxpCs
0IA2QeOGh3ElDpJ9bpWfymAwwWEoF3PpYQYKd50dI1YYenDUgAP9ZtvKdrDv5zbqTwNnhO81EJIL
YrX7aYPsawrgV2EEPmYiFBDyGdfVe8RF2qMxzncQPQElpg0SNbrmLFqFLctcisDysyP5o7dgxwsf
3f8UeCeE4Smoh95k/Z4iqNy1IHLZZ+BjxTtSMqzvyOox1I4Ro/VdyrTCbH0Lqo4Bi3gYpyRdkGQb
gH1q7li7hRXGzBrB5ePq5khz1fktDaMyURzVsOyTejiGueDAZ2JAQdjvoFLUgajES5t74kW74Tzd
6RgpYz17XocvkVKIPcA2hGSNRmaI6k2n7wIqpfxKJDTUef9nZ7hI4YdNfBMYCa/gA/ef89nr7tmR
I3MBh2B1o1N1QF2tcnauWXXdK/NtnyRxFDHOkYQSTdTU5LJ90PhzT26BLudYmMGmERdDSzFLhAdo
HH3oWrRJqFq9pAjEfSW9CqNabMydPwL42JSZ6I7aLWNsSDqO9g4FHlODZkSbjjo1ZjHJg8s56Xwb
S+JUnNwkLR4cPbGvep3nv1Ec3QSMr3Dt9I4ML4TLgZx57YJ1LAZqMPFIAkA9WMlUXI5l617WNK28
o41ru8QD0ZfeZVuTP7O37Ig2T4yxEnQ7dcZz2KVJhI1ylDcleygyvam9h81fFwBQbVxKbmdTdEzG
JZIgsSjFNo3lzUCzy5mXveLcs6/TnmJ9oQz4otAJYIVb2JaxZ5bXCljU91SAfJrpkG8Tn2prPxWB
dVNWdfcSixTXQJFV/HwiNRFFsdehk8wHU5T4dxu4AT0xAnBgljyYN1nv85DSNtFmM5rchfVWj015
IA5QyqMTpgyz9eJbVzasBrlbtG+JCw4+zG460GcfY4Mnektaa/R55HC8y31vVpsxy6OP0rUzBJo9
aw/pKHF3LkzG2KbDDr+N8TLprUKczPmCsPSPUVc0hLpN3P/ZHSCah7oIrwLjx2qf2tp7coeyffaq
zhzLIS5evNylmBdVO706g5D39BhplSYyS7yztgL33DguKXA2XvRy62ttvyR9ulrV3g8BWSUm5wra
18ciBRC/J/hRLgezjG10GqIRVJeHZ9biqJKMmOBE8ub6Y35p5/YqC6dVKtxouIpRLeKOsCqNQYeA
LnenYS3Qno91v80W/LqfMqGWj1rMmhQ4Oq6PIaZnNA9x7V5Wfpm/Oi7pWbTIJmZtEU8YHmQP9N66
WPhCuWhzPNOfFEPdR8pviKm8/nTAGBN1yXogpKuLQopsw+uYrua5xy67R82QnbMue/WDodvYq5Sd
l27EMxilZkOWcM2XPFjBKcuT8mBFXXbv5X7xHUWc96aNbz3UCKxe4imLH1OUKHum2u7OCS04owwN
gBODDQxxhBbjd0YmVrbpOLJ8HjRwu22bLZm7a0jVkEep5vBZqNZlttvbM1I0vjLmaQH/vY3kfGuc
mIlR1g6HCFSpB+oPm3M1GTKOYDObE27G5gLv8XRks8Qzw5kSph9D4sRNmRwxj7uzqTyORaw+5WCn
n4TlBJcO3G7Quq5zWjC4U73Nt3CKnM9+N67tbTlml4LMCxfURaqOwew0d47lwt/maSfYC0CuPk9z
1R9gFZknJELhMUwp4CVY1bb2zW2PAizbJL0bXy1V+NoilASZD1KZVzReQBc3SI4Gs6zzzVSXxTbO
negibyfnzO7zPRvT9DWwpDkxXXX3EYsqfcfWCq7sIlQuQN0gB+XhFzEBqHChH1glq2vGAvWeRlnM
EtHxdLLXx9BJmEjHB+Q6AYGtcbrVfVrs6IlR2qIW3NYc/LbIvtRdzYR0n7mjuR6X6rs/8FMGtMJZ
BW5FTITlnEwSbFFe1t6eUVP9nb6xu0cELG9xeGIh9NOWSKOCQbh/zOBw3jDI6++bJGHq2wnrQuHu
r/Y9hC28U2EWbjiF2AxmBtlhboohO1YWcA6d9BVKxagtLuwhMfcA2b8saTddUF4Mp3IO1FWlCZsg
XN27deq++mjqzMg94WI5ezMb/aexmBAP+QneNOFACVFRDLvRrXKeJZ7PMznvOdESzRh/9Zq8fWD2
MvDlu1hfO5VVw6UYK2RoYy7teD84hXmrQBbcoODjvWcAyvxHdXl5HK1g/hpiccey2nX6wg98c9eH
Fi9R5iws94Q9qFd7yhQFczksFLOD+0kNqwNMgfI/lmE4fU3KJsLQR9XB20vqirWpGeSdeIxpyoYK
NRu6glw/elFtnSnGwYRkto/NGKcWRDSOTfvObTJv3zPGPMjEefakFJdN0WJKbAQ+dDmSCTNZ1os9
2eHRMSGjmqKYLrPESs8T5w9UXVa3p0Zhb0UaYjZRKZKznDPOBgJTA3xmVzxNA4TgLeuCX+6Dgb95
CoT41EW0ppkHM4wkCKC8S6dWvvhpE1Sczvv2wzwl9H7T4baaEEucR8ZlhAOXni4+IBeofZrEGtqj
Rh8BGMNYyS0tZxzQysQfG4Ql+yiwx+Pcp+VymNLRY7I62JgHiTp6oB5cDmJ0HZCvwldfS79RXxBP
KDpm0nwDQVKqHTln+zm3KnrSQBaoPK1oE8WjdzEZ2aHCNNYNGyBx1MIq7+ADSYRXpuUIxhzoml5x
3R6tWSXnsarGc8sh6R666CEMq2jZhelcfV1IYZu3bL3xWWT1Zen+D2Xn1Ry3kqbpvzIx95hAIpEw
ETN7UZZFU6JfiTcIyhx47/Hr90kWO1qs0yNud5xoSlSRABJpPvMaJIXwBYguBHTVw9Qv0YULi//r
SLCO+KfTe78aBCHbNe05T206FxbvetCaivvJdJY7Ot/911pBcKRd0na3dNjmHV2sF47j/CHxigl3
8Dy7zefo0PO0+95AsHqF5RkEaACJCpOEbjEvQxcp6i0tb+NlaVT91cs7HJWsHGI0cmyTdOOvMQYc
902DvQu6aXAiWzP+5qeoxBshbN3ENR7KAN010OT5fEHMDLi2k4Y2vYgxhjFGJ79GoDI9kE4WyJkH
zouBNMQmDWV0k/CWunJwkk0HOGJaIWhZHKj1IBDQWvOhj2zjvsV45kDMo1gK8l64fX9J0S9cRxxT
u8bAkCCwu/m6jF0UMa2lo/3pt9IFeeeJmRBA9fHRbOgRB6BfLsYWMOC2T43yCjPoidpcVbxgdkcM
l81/iRw/htrK4mcrkz2BFZ4una+Sy8mPmhsQN87RcrOnBTcBzAiKnzTqIW+3LSuozdviC9Y0K9Q1
2ufOphsKS7XonltbGZc14vXfvMLUtj8yLa3bhDhieimUF1KEdXFF3HRBn9AnoetFuWuMQ3xAqtzm
GSn1FfVtvOQUU8EijtEmMuv20c1RLFjJRgvxzroSBHrSrPeRHChc1jIkSqXDTV8mzgzzaa5tPHmG
iPYW7gX2lVGYfIDE3rmdER555MRthp1TxMRS5ViGalVmIeWBgWQEud6qqasr9EMRLYShTKcsQuo/
3qpJTNU1kYmP0GDXsM1MtkvSxTv1KD5hRD18Qi35VxVz3MWhetgmrQFHo9p+A42DvAhGS/q/ILrM
l17em+oCMGcECrikfWaXeIlq8s98dFOj+vpbZ+FfEMe0BuXHar0G5UsHgqIDnE+ruf1+bc8Z2hr1
j1evbIsbPFn6fTiLZLNQdN3EYJQuSpn190aQ2jkNa8Pc/fny4m/Xd1xqBjr1sD0Xes1Zt2D0egxJ
65h+ewZajxqXMS4XwDPAVvRV7uxJwKlY+mhrYGc8QBTeQIZaekoFs86x+yAjqMfDuWeEdEhswz5v
t30eax62ovuwLtnEKmAkmKRu/BwFnPt/9xE8/IwZRBv6pWejYvVxCCNXRcbkaKkZU0Q0zszCpQbq
x/H8g76yGh4rzxYmhxfkKPzNTPN7kiR2u0PSlqB0bHpKTKQtdbKZVTylhwCJ5+wKWFpg7VVk5cbG
Ttt6ui0XiC8rMSfS+IRLpRGYH2cBoZPtKrpK2FYqGAwfH8GIIKjNArU0SwSpswf8QSkfWU7LBCZH
gXHbpTgFEu2lvKOo8BjcMBN66I1pfMZLOs/3S2NMQMve3oKB23L2CVPlX90kAFNTk25YJtznx5uU
kvPCDWqakhUGaftAGk55lQ8h90XscddFY/zLTzvaTXDLGeS3WeEDA2q2Vh1azjZKQrrPCM9EMxVQ
tfifrOMzkXSYWsJi7BTLCToNMmRnNsZVougER6hYWHbGHJAp+GwQ8HUFSmVmhb/mNaO2GY3ITm9C
ywJ4yL4ZJccQt6/oSrkyVBd45AU0tAC14QtdkJwBl2uxnlJa3KJKdFuIkkCk1mM3W89KBUCKfPz4
KsphSWrvagLoCVtZcg6C6trbGx6QAn5hbvxF6pTcI1ZL0RXlY2q70+IZr1U0euPd2EbOoz9JlaFP
3VXlZ3NML4PfdxpPSM129PDohTeDKejH10fjAkZCneLrBx96uD9tqq3VJtNeVNQgj5wLqgXSQT8G
JmMzO4dwapfs6AM7ndAInDtB9WNKCQ8z3DkD/ixZRkE9ifkqj2s5osgydo538+cFbp2RenitABIE
vCXUMPmTOlvgC72V3KUvhUdRNEVHI/bIzvouXgKUvaYS8RhV2vKmbZDj3zZxbM1XC+jh9FKZBX+2
yTu/0MBo471f0KJdF0LZ1QXnQJpcmXAO7F3umAqwAXOq3dRpT/fJy0N+1ML4AT0QBDn8EcZrn3ho
YOfpcqBwlHylR2HOj39+2I/7sQuzDd4ZzB49jSESm2dvKRoxHLRTFGVzDykrkoAQIuqUHXIzry4d
9NzWoVk6hEM2CuazgYPKJ4vozUngn/OEO2CQAdZB2oLMjMWCPi1/Ow2XaFJzAQdytURxW+6cUNjE
wchV0fN560oxzK598DGK+RobZTetsH3UOyv+LD9UpKpinVUqtjcW9eVgjZGSrtrIsX8pEs5xEugg
OBjDiMQHks3Ij/VphnAO+Tr6imox8mGVW4GxVSA/8v2fR/eNJfr7w9FhlygBCIEqAMaB0vr4cCpy
QjNwup8kV/UNxSKUwaw+4+4pcvg3JML4zcUCMBbaztFrZRZURF23SYOtiSCw3I4+Npyr0nT8LzPF
3c0wJ6iITlOH0JEh1IPfzwkItoJlYwYK5zsaUEWzMSG/3cQT4m9Utan8e7NM0Jcrih5rdVbdNvcr
hBUD8rn1n59Ygw5+W/b4VJBOm2yIrs2fUXQ82xOB47q4LmU/O+gibIk0bkiD8IMk9AeVAKON6tmw
Y46VNxnCo/FelZSOSSvIzNBXiqbtn2/oDJ+gb8izfPQdLBAKDlyGs4gnB6dDHDTrvYLj/FD2lfGQ
JH6BzmQv8PGcpDM/DfUgaEZ3eFpuRzV7wbXvFzECZX3X9hjm1lSXECb1AQhi8bdNctM5ujKVYtdX
af5XEyu6raqq85t+wPrswRy9iRRR92jZaKpvVtUqFJJoOazwi6cA+fZdY1AV/QZzMNz1HGqkdmh4
abZrA4MpUnY4splDSwaqcFaGNFXlxLtzDjF5PdKJxwtkkXG8z8upZUYPBQVH2Dx9xK8cbWwH2UW6
r36B9h2SNLqJauW2DC8KF7axhM6980AukAuroA+2pUdSTqc2KKethJlWgtzPfftQACcELWBYwNEy
TSnwZ36TKknfVmnSQDgYcv8mMyusMgoLr4yt7HIicJVlWFpWjK6Bbm5Px+ztxf5bcKHHMue//9Y/
84NabROTWr4RSv75t//V5ObDD7X/5+2XIL6gdUk+/GVb4M4w3/W/mvn+V9tnpwu8f/L/9x/f/WYe
5+rX//znj7IvOv3bwvijvj1kmd8m998UUp5Qlfv18z8eutfuV/sBL6R/7l0ixUHTxJUE+ASpDsgf
rdrxruTsWv8FRdXXxslKIXvPTvtO2XHFf3FYuwjXcxpYBFrvYCEgRr6E1wr/x3IRh7bcfwcs9EbH
+eduqK8o0KyA9WO5DkimvxnVowdViDFVvzwRdL2/tSq7wvbJpKuzENmwlF5PQUFRz4gfangfgN61
UQbm9xDdzQKVT2tK3Us/UnO/SX2jQKIM/HJ7g5hXBT2vTCcFjD3tkgnNQsdB2AtZdtcWv9ypnPv7
LJrc7NXzYOn8kLmsnWMIppRyV46YILdiV6rJv0TC7MaCHhS+TxiWjCrPr2l219xymKO8cGXlskhA
zQLxyD7ZQD+GTQRKJpkFArs4vPP6OJM/nhgU3+I+wkuUijJOpvVFl9uZfYGLTdu4FwsFJnSul7jK
4r8yMnEr+CxB0yfS7+8IOQypFbtJbnhT3MzH66P66bWO6cQ/E5HKFAZEKRVEDjwX8BDcNdMY4okB
WDykQWXYBoJvtzBI5tZaC1STRrigDt1D+CJlLRtx9JVHY+mTMfoYoNlkjVLaEMwgkAF8Y1p+vMcp
QgQuaqRB8bgZTIuWtQtmbJd5doceWdF0jvOSKjN4Jwn+r6orZ+9GXxdtdNciWLEQGDi/btXPJUBN
6f0MZ+YcFTqzytqvEWwG6lJjEvfxlyKIuq7DuK20LGf122q/Pb2E/6CwfFuCrUQy6GOsph8bxr5A
xQidIg+w3dlJFqohNqiyyp+Gm7n4hCmYUOqVhWR0hxKz1OyI/kIpbmRaz/0DebS5wHsmr2BQ/t07
IQd2CNvI44nb7LNDHqJDkCWz2fy0HWAbAK5QCBIpSqAjACqciuHcvECNsyhY4hqMx09pghPzt0Nc
mpg8/flmdB7424x1TZTEbajaHuEjr+Y8xtI2UsmcwkGFKlWoZl/W4OXmrQHV2p8RPGsmpsifL6mV
q86u6ZvwovRCpRRAxPNxBoKJT5Rfdcb3KG7c3LiYukgviHwqo1bThlEQs9cxrvFWhcsv6CEY97EZ
9Q85HKt5XRiiKR58iktNsanhxln3+QAx6vufb/NjoYl4R0jTBuCL5gd7OCf6x7vscZtvzHqZvk9w
X5gEZp+avB9zwjAH37lGggIDYE5/clV0kJD4ElfhZ+IWfxssJEFQOAHNTxKINtb5bXg11d25dcrv
BdQq9vCE3WsBQge8Y1ZXxIns+22IW+9rngDuydYN8GJkHz3IR7SU64jdVu/8c8RPFfGSgWaYcOXO
P9lWzopTerwYJK135VnMKpRdP44XvUGwCMUiv4N1AsMFU6wFPHRbL11MljHWMy1ODAIopVNcnuu8
BFKIaoPxMFZoKiKRhFIrDI7FJD9FMRMlOS0WR9ugV6aR3Tu5Hy7wQqU/sSVaRjKL4tJcgJ9mJF0B
+KFPlulZMM5ORRqLYo5jkotT8lNnOwYzsyAsHKoXbJdAYqwrE0QS9lMB/mfNWiyuwdYezKfdE+EF
/q1/204qqFeavoeylFPv+lF+vobOtDP0zaGqY1KIRDZDr92z2ZlO2Etpps0LzSjUybeyTT37xhKR
nK9k22sMgI+uw/KcRxN2bHhbNSPiHmz4o3OPcUFgXDS5nSzPjdG3ztGLHR0gTDb9D3+f4k3M6ynp
TTKF5sFVwz1lpHR5XjInHXFk1FK00BcZfV5QCVuDb0pCzOXZy0mwwBSqBP/3VQu5ovMAPLaSaoUL
K9NC2yYkgdnUb5cHyG+AvPPKKeFXlAQP3HlsIORDF6lSefqKfUtRVzt/aMTwYEucA64bcjyidTSo
rBxJx4AGbYgrdPgNBZjAfgbfSO9x6yKpmfw11IU2zfrz3nC+azL6rum6wpO6xPFm6/F72i0DMKPC
r7KXReRwkVdAPd0KWECZlNlB9jWA2U8ysfPdiJRQ17s5twVhzt+u2DZmG6GwMH6TgCeYjGNv6+3P
QpmDw9sZauW8BImkcoKlN3lXeENCB9bqk1Wuw9kPezcpIOkpZwUVDxBw5wJt2musNnwnf87tgkYl
hX6wHL9KzA3ZjVBWKQSCJ24Z35J6hew41N7Q1cXWw8JsnKL2iO1CZ4X1VRZ4zsMkm4xGWKu7+fed
h1TZulbLRKVymkzQsqaNwyDwHXqILHY6msN9OYAsl4cgoR3Jyh/A939Bes2FrSjTRk7DJ1WI833N
kxxQhBs8NU8ryQk+7mupE0Qo27fu09AXJkGsahpdbBow+6HXQ5BF/RrVDKbtlEK0wS2ie4tsDQe0
AauiT0YreMC0Tk9pwNJL3lzElSX1FlkvrSl2GAtU1LsWNaesugDfEyasgNnL6nTxYAk+mb3WxzKD
7REBIUxgsavxBgU5/sdHqmWRL2VSWE8eAG/WVleF+gbQFoEy/b6OKdjO3FsQTXqJs1fqLaWpag4a
IxKE8YLSE98qa+RdXzHCooYLXkOPA2T20jmeSo1xJPUjziHcmF1quI3cVV4zyBbVlqLicf+8MMmp
PsxPHg3MF0KVLBUTvcJzWbpugqwNZHV+wodY71RdUzO1lmyJyx+d6Wmy4tyV9fLsWoU+H3OcE3gh
k5Nn4byF0SDwucLFsh+fiFKpnq1gE0pmnxwWdpMiNnymmD1mld7derZNRLcrmpVr5Nz0Lhh3gcnf
yLEEQ5GHNkPRdW5kAEHP+oQlEaEczd9O46O3wvT1z4NwtkZpq6ApxxGBdBEtgL+Fuqjs2s7s1Mbj
kLslu8MpvLUibxqAxOAjGRafbQtnSYW+pO5MURFFWJHO3NlxBB6WqLWa3Me2F8wQRJs6JhRnP+OD
daQNAjnAe31qV04mZwY8G4KCkIVNj1Eamynrbl2n9YJkF8AwZzNgQQ73OIPyqQmnar4zFRxU768t
xDuAoYQhX7BWWEX6dcDy1i/CwAWOL/6cUDk3KedzJypNOZtAdOo89c+jbfvyfM45+hBgkxAgU/+e
UREOtkZoQhiNotkBbtj1qazWwWgGydFBE7mZt8hkOPBBUfzyofc2TR3Xl2bWywmNaaId46oJc93I
ziMw9vVYTuEPMwY6P0KXgTbmFhQF7QQRqvscNY7mdVyQMv9iD8Kclg1aV76igUH82GKLMCpvODZg
2Ca4xpSixTXKWUg6F8g2iDUsnB5OWzl5+ArRnhoae1qHU0rrCuuBZpyxBzBUYic7NDp7GyebbrbD
tTmJfuz3lT9GgnIXgK7u0EUukdnaXbJxWUhrmYrVYaLXCI+irYCTaOwoAtu5MS2Po1Na8XNvZ2Gw
kdTDBaxxG7NK3Fi6Fm/b2AJtDmc/vHAt2W3qEhv5K8BJprkXo0B5PDQA3ppbREdz+wn4R5gaT5gx
TdPj1IEGvcHfszDuOTHc/qdqHKd5WtwhLKiilaWI2jsflfd0H8RUN3ZIrHkwz30gmVq2pFna2vsu
cmATPyNcYGkJMVXm+pffd+NortNsbAVgLESRlbchD1CZsw+gVjhHX7hGmu4Hp7KAJP2KvEJ2jPIE
tK+xbxZZwlPaLaJBr/5OOuitmNuisKvKPfR+gI/cdaFwGArxOwy7cbimmhjG8S6w87FX9wHww/rg
JHYUejvmiqMp1YB5ONYRA0OQYxUatlOjUxQ0kCAOIw5XUbyHWMNpA9tgREV3M1Rxr76WRu+o9sDk
GHEfGCVhiziCzU34Jd0svcn5AuXC5Ut3+qYRxxn/BqkOTvJ6KVvo2Utf+9ZwmTgNFgoXArSQS+01
UWnv7qciEXDhFegczkU6NDGPE0oggvIVE2OEh9cJDBYVItZWIddxm0BIGDNQPtKwqkPaI/U/fHES
qQAp1/Bn2bjcpoP7i6FVEBjLlW1nLSNlzDVb9g27NqpHV4YMqKJeQxeLRXabJGMCEBNs19iG2zLG
E7NZs2XpW5oHI4MfZuLJFdcbs6L86mEMYALl+GqFVsH18iTz/ac+9GrwPaTejKzWzOYEQZEdos64
4v4JWVZ17euY3kbdTCcGkSiks0uiUY+YzLqUL2UbdQZuAK7e8u2hC+knUFEumQC0GSxnjy43Wtyr
6vSoUacWhq9O6Pu7nCVtwNWyCM+qB9y39OsRlR1Z6v+KjAYbFGXbT6glGT0sagufjBTy7a9aU6Vq
TAUxfnBRNkaxGz6eF6keb/fS7uv+uUugphSMlxEtOB/1i40yuJe4+pZj3nS1PDjMLK4g+af6e0C3
nmFwGkO/eTUbfC8Dd8v3hkHwUY5Yrx65h6FouSxk47dX1zRS1t8puEV8T01V6WB0ZQe+XNvYLPLr
KzcCZLF9nz1wi31+JcR9/XABQl98AXisp/p7jOurBcwCCSAmKTfSjBsk+k9DbZw+/o9BPn2OSoGF
Y65V5dyAwCx3+J7GThU3e2gIMw9dW8vERYAmh7H5QAIelv5KnV5UCaSDqUbmDeLiUAgfB+2VSKNh
dr74eY/AwcNg5RkfsSpqbLjv+AADfRQfZh30hjlUE9aoG5o1ioVvI1hWrCD2tdMzRVZMjrZGvNAZ
xcVMb4MfM0+v9jQ9cD/IGB/HjvkJxCEy/fCTM0fM01A0+jKRHTl8c0YNF4bSYsR2D7XfiKQe3tNE
Wvq55y55SP1b4FG0/By0FMnsartI3/ppQI0FEkSzLiF/2i5wdFWkyWGxlDtVexCYFj89xn3JmvaT
UFc+2pH3Gw/Q/74LPDSZPq0iYuXhm4Fg90tLLVv/QmvQX3BP8viSFThgwrPC3ogvRe+E0fjUZ2EW
xrsi9Pi9US1FKC/Qh3BFdyVPcyVO0Opw9+9D7oNE5XamWKb8Ek6AkosnYC055wdRL475ROSWYMZQ
1UZXQMpsw4CLK6QlSJk6IAPdIaNgQMmG1xT1B7cM9XLuOV/5HjIjTuLBF0+tab6UfpuhlYpBjZlD
QvfBzICJb0PKhnCHez4PuwaaAToZhsqO0O75/zkfqdspGomUinA39rLjkHaw7gl1Eq4uorAcnh1I
6mQBwbzouY8cB4qNu0nWFjuMB8a0x9Y254jNtxPKHn57wKG3WaZvpjMl7DdQh8o0vXgvJ6PCEzW4
9UTodVU/Zru1pbyokojh2Mu3NVOXnmYVtsGYBsszNqzl2D0BBIhG56I7PfqE7R9DJKtpwUTET8Ox
VVuUqAS7HAIwevjAe+lZQ71KT/FT/RQK4sgIiJ6mJi7mNPX50jDB+XwdU33UGLSFurJvW2kBByWK
Zye/AWHc8AlnFjqHHVTfMq9ORZZFYJ0Bm7Kom8A6hEENeWC1nEpvAWk5VcNa2SklygC3DecF5/W0
LAA6U5hQV3nq6PXU2WNMER4Dsk5bUTsBzhZHhEd8hplcTw8e6AFdKkAjJqUWj8NjyI83M8D+6ttI
eBYYl2PQNk189GWii5Rlz3F346YBRKo7mzLWHGynIDHmaIcAgcraDaULhFZXLkUg58UOpSAl5zD0
efmLYS88lVNgmoEDuwr0dGusRjD5TiOZdHSAjzI2Yzlc4q2QB+5duvSj8dAQTFNVWKrad17Yb5lf
Bkh0RiBB2VVPowon2npHeqmrVCgh6gIy/Z1yrF4cf45q8d2eMic7Ok5dzdBfrbLtjL/GWCTYCHOi
SUxwMM1Ma2PtAVdvnqlIopj5aIYIidIuVTMN5vvRJbapf/paUMf6htUWpYl9k/b0MdeGtbTp82Kj
doFFJ6fDRLKPRiYxpQuSCkYqszxPfGs98E3DRQZlpDM1bd6f5PQu6wpGp1ojKDzrx3rbbrJs0Puf
P4d6NyH614s3bnP9ieKteh8klv6eEqbBJ2ZAQnwJJNWJfEvmrnsbcRZULGVknrrguHSzwPmKhapX
pZ/rf3mfssSU7ESAv/Q/nUrwejs1wnUzzY10VwK0hHfbRy68y9VoFhTs7XmBkX8Y60Kv8tBYdDmw
pU/EF5uwrDvUi8n8tk36D0fqlvrOsdfjR98vpBpEdx7wkOdlnzI2CACLmyJgVvX2XXrasNJTobH2
hC5GG1mti5Bt4zS2vcnDvC5hldcODPc+VhXP3I108YbL2Ap1GBfZE9dwh0zfVv+24Iwy5RxZBQol
MkIZS7cZN8U46TnpBosFBglVuSLPQYRlrMbdaUCoA+tND7CqDrHsVuDiGFkycz+TtT9L6KnlsD8w
gy02N2Skz8vKiEARnKaV9RCVpcNdu2E4sRrGkm0WqUK9gjIkPBmFIa71vX+S3X3M7fTlESh2FPBi
AM8s3I+lkqafSmNsXUpVp60xoQbMXZAHsJL+fKmzDhWryXRNk2tpSQpKujqt/w3LM3ppjS6oKP4x
R8wUuNQawyHb/oJUhZ7dvhPpl9rHoEsfSruxeWXvm+Of7+VjCUGZJvMHKW0ennY489z6eC/BIC3K
t0n4gCIl21ishI7H29Zz5XYpCZ0/G+e/X9BCHpyGO9hQiovn0tpp1Jgiy83gHpUYDgqArH53cOeU
be59Zf/5AYUu2/2z8aWfkNotphbC8kC52OeFzClL7LDoMuf+fccYo0UX7ZFsnpXaTXbrDbukCpbm
rh/lnGzyvtD7uWzYGox2AdP9SVVOy5p8vCNSKQ/rExRDlU2J7qzQOPsmJsuzrPGReltUI3Eda3zq
04B9PfZwJKt3kd3PrExfcjgQWgCO5Askm7pf1gNM7gC3OVkqczWxtcxrtvqaj7M+AnGMZ0k+uR5P
/SxUsfU2++dhPX+NvDgbRTpFx0QI7dPwcd5w7tadNRko/bWp3plQgeINVq0q+rvZ8Hr7E6Dkv7qe
MnmR+n+o7J2NmTsRjWB93R/fjz0kMvAUNEt21nKFclz4b5XWlEnJH0Qaz+chUGn/bTuQY0AleoiT
4+lYIkjWb8NNM9YF9vb6wPjzgOr95bdpyoSg/YRWP6AUOsXUaz8O6DgvU4yte4rPmIGI2trNc1e+
OA0L5rMl+PdL8eo8OkueTaYPxvnjpfLAyme8qcKLUygyKKojzCNsnvjy56d6h2L89mDUCrkUTpHW
W2PeO9/XTZO+jBtH7b5ZLBOioqWQrCQGB9bZl3+hTkEPfV22IbVVH2NXePXOCmnMTuRXnNZAcMJ1
mVZUfq4tm9qDeZsHCs2Hi5nYQJXHYIpTgcleYNFy+tbWdU4a1CRQAettnvWL1a1NkIFtDlIU4Zbs
Wk6ilM6tf+rnpQ7JiPwSFLmoJ3gf0eADmekHJxbURBKgGhckGi4i1NDUK17Fe4DiGvwYyn+nsIII
3eOwcN62sVOqkY4mWzdCHBZrj9RQhwHjgB6rcVFaHnlCYfV8gBDL6d2jxE+PX2CcYpuK5iir3aw8
AbsmRQsFikjRNoDtNg4q1Qiu/qPkUXNsIiN4CmTeIig6ayPju9SePsTdeqCyRG6ROta28koumcNw
JlIw6VZAtUVNDsrtnnp+lmRPkrDXl0cHSr8NA9cxDV0MaIeGOut8ysNgHbSy3kRpn1N2pQLj0mWA
QoxCa4BzNOpjUJRrCXrIukXxoXLHbVg7tqofFWT1pXyk36A7WsSApuUcS3RzSucxrqg2h6A6beAE
uwj9IoE5oCDo/Gsm9Ww9+HTTaL0INc2dh/XfGFR3iLUkWhekaA1EwSs2DtTwmi6il74tShxpvQ22
hguq3KZBZQIZx8UEjbmeUVAYr1Mfiv+yoh09xmTTeNTRF0Uvv93bZtaN3x0zT+doE9gE3MUqx/q4
+VpQeTHQSj613N73opp+eOhcezn7doLgQOaAyn2Psyh86zgRYQl96JymBm4zRIOFm6WkbI0PIqZa
odzq5GjUtGHpchuoIiMgnGI0+8gmXnoPVeEb2S6PFXydCLuQBzVDwsV7fQz2EOXkBQzW5ZA303BB
JaO8dxsHHLuvoqMbd5lWtxmax4BJjaOiQkSQ1Rd9T5oq+xqacbmZfIFdrJfJbk+yS0nJKtQVgnov
ZcpyLMbKuXbGuNq4Noroq9qErJS4k72FVthjtpzhNkNU3m0xCUVNLW2d/EdU9Q8IUldXjW2EMBLa
bgtif1qDfQkvhhL3vsgfvTtA+zV9/Sr+Gbd1gK0i/M/ZLoqNCvz60lusfDcD+IcEUymoGKk3F7i/
Fgg48CvR5Zmj782EMiu4h+AnAiMZwgEi00SpRO0iHMwfKsS5UeejRNOuDFmGT+i2eq+ZUaBUKfv8
cfSseGtanXkJ1j2KV6VhyGubMt2u6driF6y04I7iYQxeqZP+T0Grh3xGVOJ+sJIo3lVzYWxFm3f3
7WBTcGAr2LTz1F/KtpnR9ctHbx24fhB5X2MozPMBBEL/o0UoUMCyrDrSHFSbEL6RyvvldcrFjjww
mkv8ltA/tkWX3MH+h5ZOr/5KtdDX14EXla9m0lbXk2ubV60j9AwNMJgnBxnGy4lw9sZ00+FA9duA
gK9lAFGgzn6KcUQRdoExhwsCuMJvY1WPv2rDmDA6FMtr2yYlNhxBBXxwWVpmbpTBJAMx1UBZW8Z0
unT6UENuRRUfZ+GyEZNS4VUvM3lpe2ZWXTYTEi9W1VtXKkNil0rvsxrnH4ghBEdbsHywSEDj0MXb
CaXRHMENNZdyi6FFcayQFvw2I7q1S0za2yGylCkYCNh9caiwJ+ml/UpnGk0qC0/IkkLByjLzDlmJ
IsXeY+5w2O668KmO5vprM1XYiNZTP60D0SA1kXB/dFw9am4svCla1vbkjbe+hXQ2MmdD8prkkL5p
8uTPqEnXq6oaxJ1PE+FQoZCEmZKJCWuMWFWLZOV1Qr0fljAFVy4adCs4Smjkhn147XgGxomZSP1X
TKJNc+MRnyUrNJXqW2d0UCSzUKCC6b24F50oo1twOmA7xqh5srDo2Q/9JGCxD85rI4OnkQDuaalR
XdvXlT1jFZSHv2YGZB91bt9D4UQAp2t8hRmuXdOxTZEdNKNhODh+Wu1r4lCBokzrPwGU978jkiYf
kyYovw9Ye/2C5IfIuVtaN8hnyL3JSQGhtu4eiC8RVB+L4dpo2vRlMUtonZkIQGZRTj5qO1zOsokd
yUxij3qQSp0Ll8bMumqLZJ+qvnkC2yW5/8G6FGYhd4kj22/U5epb+CvNhZgz/yHHYewqbBNY2y5b
LmlwHh8L2+wum94eb4s2aB4bz7N/yHRgc7DqeTja4Lu3YCfHL0J2/dXUuOMhHieJxGPvFfvAQbqU
9BiEJWUP/7AYDQ4JaMvdLZYXPXmUTr7Vi9c9cuCHFyw292YRRgeGyYl3mR+oazrcQq7x2Mw2qO0V
OAeCRdstoVHeogcdaWJzVa9Bhpi7Zkzqb2j02liQq2W5bpDbvQKohDoyZjqPoVzQsovCHMA47ioX
gp7fGilY+4s3hJLKfGP8NAILDNr1rOwl9tdzPhHrbtyekrZ3nSo5uB3KZw3MCKjxVXA9GlWIwbTI
jiiBFM9Z17zyMyGF3lg8o6zUb5LeTY6TnwC/ROA+vvTLynrpDYix6ywazRugPv1TbA0DNFIIsPba
R7vmyg7Kxtv5Zl74l3nkwQ+cNMcKSj08G6QKkE1dOuRkchkUx9Kg3381G7XLWDvm2DXXNVal+MEi
njUiJVbnX+RkG3du4cfV2pmaCM1ZzaiAcIZ/PS3fOYKhlKL2azSFAoSIW6mxd4e2Xe5nr2j6aK9D
DxMBqKnMypRRK0cIRCk5eZPBDiRyWau8DwZII33SrmUvwsfRXcp5XZqZcw1cLxCbURAiXnUk4t2z
isn+8NEwmqpTGBCZYQGsCCsux71U1oRqyeOC6Q4S2Whmm35/abHZmQd0ZrB5gTcMayQaWtU/IPOX
IqVhhRn6KY2B+QAq4LY/PSA0goKvFdnZXTmj9LAfSTSTtenWlnk9+slUrK2GOv4NuuzLuAEgt2xK
KluXiYXBiyPc9LIz5qlNvmQITSOEwPAX5gQz17Qg2YLSqiyVf+lwzPG6zYyVAI4pyLSUrAeP9ua6
FzOsblv0WXSdRnRnV5DepmW9IHpTrGQ+0/hBLSXFs81W5TakUXiTxpRJN8kUTxcytIW3wXEpwhbb
SRpxgEGPu0kFzXBeWSPdb6ezuiNKrJO7zhN0YVcuOnaU4qjZPWMg2/wcIFJvZINszL4sA0QrwiGy
EGQjhIuwtKU3DxQNzcvIuZ8Nu9RWOT1Sf5gT0djgA3CZ4yn+wSZUexAUK9yPYeKLyd+muSvcaFtZ
U6nUjTAGp3+imZsHF0nt2a/hMLwsSxQ+hVH1Evpo2K1IE/IHFIqTbYD+1N7k8DDZJJyG9pe7IBpn
ZcdGxv1uiBq0rOpqqVYuME18cnKVPzRF5myaBukbpHpt9tehy390YbBA18noXIVTgNk558paTO2I
4g2HjX3rI3D54AIgajbxQK2H+aB1IcHDjT9FWaV3VY2+/7ZFhOT6/1F3JruRI2mXfZfeM8F5WPSG
pNNnuUuK0LQhJIWCM2k0znz6Ph5Z3X9kFv4q1KbRDWQhkShFyAeSZvbde8/tmrp5HNquTwBwJmO8
Z2qcOL5Szd6+aiAf6kRlogLS32NN/cPG69PmCDJbOevFbB51gWhJNwTitcexKNT1eHyvB2fYrvQZ
gppwWIRD1RtbuiY0u7nDPzj1eyGnmPT8pELmL27tinY3Ct/TaFyCtazUw76zeXObhSH34xrL7AeI
aCAtOfpaKLkpJx8IqbxjlWfxz+wCwEPO/oKXED+w6mTR4Hg2fDyRPuVE3N+YvM0Rph1v2xD5jRzh
5FclV2UwVnb6otbV9zLHCZZwcIscPc5fm0mniMsiG/VqqHRKD8BvZj+Wc+4GGcPRQywI4hYkxwA8
gmjnsGtcco4lh3HSss8iNZy3Ik60l0IzptOIchsSPWr2BiPjJ4bvOi0L3goI3cjV9mzH4NILlP3p
dhGan2ZxOwwv4CtZtWe9+yDnrmSb0s4QQhkm32CJMDuboAM00qM1rQ3DQmfKNfoseI74tpLl1rkU
nf6RpmlP+rXkNfh56aQuDSZVC/vhFo9OF2HtK3uggalPMXKCgWT5PlSi6Z8Fp7Y0KIRhqG8svBOR
VsWdxp3SgxjuRa7swLHr32++gUhbiST72aKIi2XN+ccwuoLlgZNnRFQeNxQQSuOEdCePYsFUAsaQ
Lc1p7gbxUQDEyoKOMeMIEbCcP/ueHPmWm5Jz2iCYYv4YUa1gXeXjCJVxNA4MqRMsU9m8spnHNvpl
YiGNo8pJ+6O5cH7zFbYjfVjSvWltFOh+WEvW0XrqQdADvYJ7WnRgBktVaVXaShztEXXN9XAFsYfz
7X5Ky+3EpurA0w/w20wVU85WzmPriYtDae4MUpkKgJibE2+pVEtsIMuRMMCRwkUUmGmV5mYxwnC2
kVKqgvwzmzQJ/YN9RBAvtw6ogHqEeH2pu6EuLnqjTV3IqSIubrBqu1lFILUBxtoW3mxemxd7MGB1
FRog1PcS26hSByMMvxwep6yLWT0XaWM3XsBpezapbllTmlMChwXXWsIU/YqWuQE3N5DVelziqjiS
odMNNejAQGriWkLwhTo4Y/MGPi0H0WYvSVKYkAMnbhVkFNI4Ri39cW4bu48S9mo17IxBqX52bTeP
Fp13RVbRMUAxZ/EYqzray1ZglOrrUC6moubXfBAF34OpYJcacpzMaADwxSRv/6tSPIeyeNHl9RJ6
gtDpi4XKlD7+OaxVxE1w6AkqMxolFD+LIwD0m3SPX+Cmg3Afrs6PxIzV2d7iq16531oNjP3rIKYU
9FPtMugCpkOWdrJZIngc909DykDBPfVsKOc7NfdUYKpD0g1tsV1Rt/i2WPJAL34Y7gAkJrTKfljq
ozHw9iizaXBZwBm1OqOKH43eEjS82BhVM+OgDkO7NPiQ6Grg7zTMpI2EAEmlY9OjeAAX0lnHzMXW
XXg8MZcbcL93zW3WO9WyCKawI5PULMBSNZSTuUnq2czKjZhw3FA5I+vGPa1s/dxNrJSATfx+jD0x
+JrZeubGWVbD3KL7VU/CHcrvCu6antIDwme+OXDvbHCbVD9gjrHLwv2eymLT2J2XhqPEp0KtEN3S
9wSGhuWXy/7gZcl4tXDH7pgDZ6dGjY2g0O3hnGvLUm2EUWHWGj2EYKGUj7k3T86+ZQvn+EYtFtOH
cgSaRfYqLsbZFVNNOGcsfohVjQserSYRSJt1dAh7Y10eukyZZjYISrlhB8oJERKzZW2lbfZVGFfu
/KGs8Qz+XEumVntwi6ywwimr609JaFzS7kjVhlqvyshpRObg09lOSEp3U3oVfyQQRZm4sKPW6wCM
aBKR0xpjJaoGzcWco7deHcQqLXwbc1G7ndY1zivVNaZGoUGs0+/EQBGYhb84C6BJwEDQLlSiqC9Y
H7BN+FLgsgvwdNAsVQ+ajq+I4dZdwsm78k34HvN5RnCb/ckonI1T2OUBanGDlR0CjxR460SFdUNf
hi50a4oefUfp0y25Bb4YZ04U38Bbt6M7qYVjzMDsY8WwwLURe/cwQRre5yoimxrP68KXHYL9hNef
4634UjAvMTzMRXJSeAx3bxwup/TeySt523UZerZjB2MfJHiK7INHpLFsjdHMH+gijc/YJJMfidT4
5N1pnbGrxQOTEbiXsy8ydfruztZwnWSZ8haIsaEOO3CLJq5pwgqF5T1ojA+d0Mubaa8xtMjCCW/M
82SY5AitooPwZ+ag6iZpPbZx0kS9XqsvtuzAAzr4EEFYrTj0O6o4iRwtd5Tp6lmoD91IqKusMch7
2eiN+8SWuNM66n/oPoD9xsv1yps1gtNwIGpn0SMUInRW1SBYGCajMfLoJdXLFKYXDvZCI+laNgX1
0p2NQQynRNdGN4TiJpwII4T4Ns1Oj+u4r3mXuAGcN1OmLhWYbMAvrXLb8XauSV0se+ol8+0i9rCj
FG0G3WZ0c5xXjEuua8UEwF9tIexNMWKwCw21yjZrO/NnEgs7HbYRQCmjIX4ChKg3egzyceqt5dXh
aTEe576W1Li0o/sAsRUyd69YFpWXeHoORqU3Z6OM9SNM28LBJhQvlS+12DsqSqp/LGVWHGZFdFe8
ejBPMld/JxUz1OgMDoilzOpyGQAWy5Zw+NW0SL9aD9kIaGLJ81dCZMs1fbEiStWtJyVOxXzH5Ioo
NEaOikYzUWmvGfS3xa8wYtw1OEzUjUOAm0OBp5NqaGPVqjaVlqffCmuWEzxm1ueR/TnFiLJ1b5+b
fZmMiTG0oTfxnVtWxkuLywL6w1C+Gl3VvMgeUnia1cwecVRilEpoUfBK+Qq8hlLSopuVAAS2dgbt
QpsLc5e3OhlAyuXc1KHMCufSD31z6C0gdJzIixNzAWenxKr7xMQ4I4leJ/aH0EHxzabaPYwUI+6B
ivXQg0d3uu3W1ArrDL0RvtN17q4z0tqGnQ1s068yb97Wlj6WD6RlIecy3AollzoEdMMaNmxfoKQt
TYo3cNJe0niZXzzKY3zRDSrRSShnlVvGP7EVq6Fpmf13cFrtVjNj7aPBgf6i8kcsKMl8cFj+X8jc
uOcZkX8rxp67zh3eMSj3VzGo9Je74Jo07oP16iUKfGSpmdWW9eDWCeN2RkgtwZEpmnKaWl0+5ww7
QnfmoEIzTr36c6o1T4pbmo95akAggoWk7IUAoEFf0VQWhvG50KIj5aYQzIPkBwsU1PAQDZwU0wsn
2qYSD9LsYMte+jxtecp3QHDwJsmW/DMmgXmBbY/WgODYXMwFK82ynSAqICwYjTr3lEPRzpqve4zc
S/89zubJ+rRqCq5gJIMWM4PYlGqvhO5omZPk4VXgZkHTwh8BqDCz1RDjnbaybXTVW7tlYUtgmcMy
M8X0bX22ItOsJ/fNruueh0orihLayeRYqWqF7PPwKYTKYicJhhYTjxV2ZLbxuKoWstDcNNjYTQsr
aCqaL7VVqDkLETQx6m06MS1FimKZJQVuIfCrNxM51+ANRZLkyaq29yO8To4wmTHbUj5R6haPeYgQ
63LuIzKUzfldnjeU5IXdZLs29WPQTTuocTCEtRvbNxHZQmGZyZbMXyHfQ2+MiUnmXsDE+vZOTJAX
QIbTZB6d9nlQklW3/Cx2C/4/vPCOPR+VvuPAfMyXLi4htNFx4YzRv5Hn/hoQQfwjQA1jij2mik0P
48NfpcBa5cyRz8L7VHNSJP9QvXW7sJCfpAFtZTeC662rQK1MqTu+I0uCSD64fVbh3qhn53v+S+j6
16/rr2ovLwv8lU1c1UN/xQV+y+D/7pDIrIVoUpI5P4pG3LJN1Z/Gj6rwSi5EpUEu+zdC5V81+dtv
JMbNp3HLDiP53lABv/9GhoZur5KX+ILuffuN45+uGqDTVNVwUE/NARPcqM4KkY8sR6z886v4vwZq
+AvcYfvV3L1XX93fmQ//D9IcSLn9dm38E83h9MUDPG1+5zj8+hN/chx07w8IcTYWD9vx4C/o+v/G
OFDgomoaISHCKpbLv7iE/oFxUHT3j5sdxPTwhkDfJdD6f1AOiqH+QbCVtLaFB8C9UR7+g+pVfvx2
A/2X+s21ZBG/4lFjcXJj3+b8zbdAR4DbqrNzy4qMY9jmKPtDDQw0mdwQ1gi15pV80EwQbctYnvCt
9xuSdgc6Pd7aatzH9rhruy7xORwMhFvGCEca5kQ9GYLWmdOgzLyQmOp9xkOy8J7j9r2JBTEPRLok
PyxIN+VgP489K4sw+7tRzb4tKIIXpcN134Nl95wfbmt8jpWOQ5HpbVz1V5mVe0qF37CSraDC2RuV
5jA/1T2WTtewqLM25FPMAS6FGsZTC8x3PU4XuKPHloNWmJrNqS7pllK6q104U0CB9hjU7bqvHV78
qJuhMAukVVrO/XTovixjfVvGecMgDZMbeNZWGX+2sz1FcL8CKhE/6Je42AVvSxFlebgZrC0nf7Nt
Zt22ISMnrX/CV2V02AwvUlbXYanqwFM7RvLep5WdTCvZZ+nTDAbsLVfZm7FxuznjiMYITJZBufAy
x37JyyBJhPKtzrHew6mc+5amVs3hdGNn6Bo5Xu4ViJjVri8kZhj8zGC+HXwBhlGF9LwTyoWgzmpw
gWp8z/HxghkIJnwfdFpzBuUPRKqpX1fJCMYDZIv3lhiAWp8t6O4BPlnw3EojgHrqaqRMcb5dneo+
zQXFNVBLyen7yQogvDwbsrpTPOPQ4WzmaCIeIWE9JItMScoqIKKQwiZTcT6VOb4qjn2YIYCGS8sP
o/NK32CXtlVKswpHz/DQBCuaNrlX8HPSg7faza6ryrsyh+RqiOFaS+NRcTPlsZBeQuVHgg0Y7tJW
H9YnxUyOZtE8tnIF89ZiF2cERhjA0H5S4q37w2JPTIk8mlEZrj9lrkZPpsGJr8kyY68v02HI83VT
zmkcYLbPgkVCCc+tuQUeam5tu7tKGf9sNeNsD+K5LhjDy8YkFmYVl4xq4BMnl0gfHSfyQKJESmxR
q9N650wuu4XuzNDqnUOK6kMEZrjTrA7WJjTZsF81hrXu9G5m/Uo801F8rcl5XW36QmcHm12XXXOR
cUikvfBUDNTWld53wlCM79MlSlsGmGWmz3eEZPflag3hMuQYirUijGU7blRDPBVDwd2oN3eTmBzO
BPQr0Cj2YeTDmTrmBLCqnW8yQ915+RmCCcHzzJz2fZ7Qija0mV+Zk6b7JmFZBeEv6Dp72ZppQy06
bWm+Q/Oin7rlJ0NP0PCZbPyS0wclQMNRk9l3+7YP76dqB2WPGzyFnJVQ8+zk86dXF6exh/CexhZd
i52CMlEdnJnZHScnTiL6Rz3qW53mKgb0ZR1WGdVF1AbuvIwWl2JY/B6Ic1peMr1sN4IbJO1hPCuR
573lWjtzKeSfCcPXwfCYwchrasK8LXPkFdOU9WkYl8r00R+TR0MfBWhArT3Zio2q4wkUopVVVifH
g42+3MPhHd8A+k1wNGLtZfLkozUsJ6a5MSrugPu2TuhmB+IaLLNVf2IcAshE9CAkTp3vTbJpwULH
BL0n48atPMyvTnMxVlw/a3Jo6dPYmV1bHJjSbrgQxHXylOMixmNXej9ImH0jc/RUVowGKGkM4eh+
ZfZIDSxeRrJG8SWxRWCu+sEcl2PXMCW2oe8Etp3D2nQNflGj7Loet/1iTdO2a4zqrIPxdzDLAcyD
ztxMu0YZr6k73OVNwbNATcrdMEFdxu9xHCz3gNVOD4VX27vVU09Dpby0aDEooqP6RY0NJGOX55fQ
3fyjqPXqoNaULGjzjIQp55Na1vV2qJCGO6eewrxjk220TrSM9SOxk1c6IpvF2NWTQgUQYwoe+uWm
HxMm/UW5fIvL/dpInt+DNvZPi613ZyXRDzWluutQH9Jl6lTfgYvj0zRJhy37/mggIMD6QP8pR0fx
qRY8PrHlFGfm2heFnitqyXrMKAOEUFHSeK86yWWq3gkPqCFFFXngFMtduZg2or/4kZEg3ErQBwH2
jB0hx13aKNGtRK2JGzCQ9Kj1qX2Y6MBwtAwkYfa0WkwD07E6FEqxxzHjVxYn9VFBGSbv7btL/7U4
LmXbSXm0UYj2OhAChBrooxAhiJ1zDGewZLfDOaPIQyJbTUN8BI7wQ8WIsSbUkVuYjnBknOHaf8mu
/K5hp95g2sV/IrmYMDBXEZWXUObTGn7sCEYfz23k1fQod52hMdZuh10KHDUy5DCStZgezFF9nbM1
apxbBWYj3wuVKHGt8QBgXGVHnEOB+HusQNQQvGZOTH2X02nallOM7au9y4WO3hUteAqjXGGASKhW
3ZGFXl/mdX12bUZGxtSzsxDQConmzVC8LLGbLXxSaT3nh7JJ848MT1lkrgqDdXprrdChYYR5QdEE
qZ0NHyoZpP26TMUOg+rwnJn68gSrunldvLq6Vynw9ZCaQ2ldrCTCbwvgBTS4GMlhKeZzVRfdt1wd
YTU5z/h7APTErRmlPVJDMpX0rjQ8ZJUC+ZuZbwk+IH7zOsf1HSFMynmmKjTbNOq85jCrauPX7dfE
9OxEcGQKQTfTirJY72DstmPtoLJoivrYJv2zvtisZc4DCdItYUzjmRMkFDupnA3ygWhQbX2YQJ0H
RqsRLupYLUssiHvOqtRoSGZoaRA3yaWv80Pqqfthpoisoh5Jp/zEgrbV84zXKd/SgMwXTnNipuCj
gvlmaT05WYsVAVMVBTxVS0UmvkcsTloXlRRqBJ0rdkuhfQMqR7QCMi/d3rdGpXm69IaO4eN2P9pJ
KFDjaQAJ1Nbe5Dkl3EtzwnG4wRiLssTN4MUXF5QOibC3pWFwt8ysrXI/ZWqUmeZ3wk6Boa1DsOY0
LC05pfS0lXojBBGv3BBIpJZ7YJ2fSLMrIUnQoDL1LzTAbaOfatUNM2/xF2pArCLZmdY1qbPPUhfH
tbNDZIKKHhP2Swk3An4mIhXbKh52QB4OTatvS7cL2HZFAwRshZomTGcYadDiiyhbEgfP3fpQ1PYd
qdrm5rFst8m8fm/IEfJKJisw0mHYtcP0hBGPdCYZIxZ2+wLhkfY0KGiOfSQ2oQTdsv4cx+mctU0e
WeCz47rblVqyp1X+wkXNlg8Jb0WRsFt6ERp7U1bmDgXonA3yQ3YPijrd/GNh0cWhMB7pEnvFg/Jc
N9pW9G40ehJvSXmqEmWPnemutapwVnIZNnkJQH2aiX2qWTR31MFSsfSzKVz4pCxVPBsKu31tHPll
qjARJ8r84ubUZYhe+rAl4Udrgg4NSWCjmVDfqk1mT4fRHF/XduepCfymhN28jIzKOxnFnbdOb9TK
n7rkpJoPib3eN7N3HEorMKHBumhnMpUnW0WkjDERYLIlUTdLzHnsbbAsnYcie7fZ62K2qgLpueyZ
RP2ht/rO7hRg5ed+FXFARMhijlTwvuqbF0G1f9YFF/ZtDHpabDTM1Tu3bXNpDHk/KvTP58nZprce
58vVmqvNKh+MTpl9tUKy1ctLmSG+KK1+Vhlv9pLmkElhMWnVJjB54Ow9Gt9GNYrt8pmc8tlko2p1
2tHRnafMpAmwNjN/TTIqirWeFiYWrWy4Npr6ijuKorPGYBabDgQvjYuzfI5GSogeiOrcIcFhWZKI
7EPtPUEhgEjSD4dFqtGsG3I7GApjIO17K14IS59m2/vkSqKYui8eEB9QTuw09jmMJBuCdR91unob
98apLE3zXC/C2Nai2qHBMylSr5O9buBcQQTobHpmB8xBlfNlZ1Z2i889AZu4nSjoPmMZI2MZjKP3
OrNXYhwVqLVyop4sWOfvQFtQ82icsLwMycscH2pwmKgjF3C/QaIPx4I1EPA2+hLNUv4wW/t4jX3N
tl/HkWoOcbck8mwoLkzUOCyk8WLiW9N47LFmSBkMuvg+rB+F/Z5De1mNY6ZYVxU9jRrN22Pvflms
HQLJuWkH4142+Y+5yc6Naj1VmkWUy1w2hdkHFNgH9Enc0YKzIZRHxdqI7ip+elpzj8dh04gXPXe+
QIbsqrw+ksud7xINZ+sUX0TLgKlDYmbR5rRGTT3Z4rDI+d8cR5k27DVmwdlq/6gp8Qkgie0ZCOnB
VDogIaYOzV3ZZvq6Sdp0hwPjrXCVZynsoFgAAlhqT4Ge1DNm0dZ7WU17ZUruLMmWFJ0KWyHHdPJm
1N9gJcC3eescUyW432mkBicVP5W89wXceb4m9aFQXHdDAJDOa2ck1dxPxl6bqDCjqhgfgPstFumr
qAo2WyPihabfibZ9GteyCmajng6w3GOkaNTYaqXsBO0hNIz8oxfmIwS9Zlv3xTsJYuAybtOSea2/
jyOMJz1u97Sj4I1U5MtI12hV0ErMBj4JupSqdGwInxWHVhSyWT3ETeNE60CxR+baHyTZHtSutkJt
cK8yz6lAj8E3Lk130dXhvCb2XWHiX8hzjL+rxGlZditQD3KQPunczgdi8Er+0KKkzKx2jptOBBMt
G4jUvG5VdymjbMRgPAmKt1IUyMCzaRIsKXznI8/iZw2PVto6NWcVFCH+tuFS8CROWMCUnS7TiC9n
xFKFmVHVYyQuSi18A0tdGbODJwV/X+Z9gBf8oaYAiWD0Js46QenftPGa9stwtGsp1yguG8gTToxJ
p0wKgUsvrs9OpnOYaHMjdNxWCedx6aP0ptjblEo8ZiO96nykyHvzHhMVZ8iE3crczFfKL5nZ2GN8
ypqqq3z0VfTEoa4jUYnWz72pDjJHaHu9yNkptW35FrtztccFgpdg/kwU7m01jxaTa6NwoDS4uPg4
KHX6wbaqny5rLbiUtxS1Y9csTcFzOp8cQhnjW5VNT3Fe7yFAcHRPqKTvWNroSqT8i1AEFWy7udaP
bE2BwPOsCmWVYRrBmKqYJ9viCedozbdBE/TXLFCH2fYp6Z6lpQKoizXnpvlaOlvhxo0cGATvN/LA
BlBIufU4W28TdLZgTrEOpqNI432Gh6XaYOYAQeeuSLvcfTw94mOexGeyAehO+CiDpFTASTj60xCn
HwNNdtqsHWmbuTO5Et0ufU+41GpH+Za5nRNqoiABKoISl2Vao0kBPtlYae/LGL1khu+5y6vGpDep
wG0QD5uacj3MeTtbm46JHNBQvCUSmjKHQ5MRR7fqo6YZdzlbtUqvDxIMvkn9JF55VHRjh6fxCOgC
zf773LnXcRoDU7eiwdUPjsShPJSYMswcO0z3FtO625XVhyymu7ZM8Yy9Jg6lMvVyj6PgMi/Fi1KL
kyjancWmzW6I/HrZgeDXPcVFgZEBvrr1f9bKdDKbHJ2Pus1uuCbjM8U1DzmxDArg1o3lihemCiZx
jXFiw9h0LLGKyYjANpKoJBITwZOkbCRlexq3d9h6SNiXyzmeR6Ae3j23ZZja3Tczwcy/Kl8m+77V
GJ6ntB24jZtjVmcPxax7dyMVcE+kyNTN0KxhtzYJoVkjNBSJxF77KhgOfAraCYeW48esU/5ke0f4
49/HLmGchWR0gJl5Hxsi3VgqppyipkV41ClZo7eMnisPchle7Fl57mvtgk3OCfQGBQHnMI0qsn2h
qwLctK49KF4n2RGVTzoWqn5tGUGAHl+VwYuKUfcLCqrZoaQ/u0I2+1idvHPtCbS2PjeGKMdRi3Z4
tXUGiuQy5nmIusZ9MpP1u+7x5ByLajnGq7M3kvTMYIjwcpXaLAyGmnBKzLOtrrLJ0UVeDBuCRXv6
UTggms4jXo9HLG0vY8uW+tcM+z8a9v+3yOW/TPIv4qvGuv311Z/fxf8H43wX4eS/73CP5Hv9+fX7
MP/283/O8r0/KELw0KMY2sNi/DWx/xPJrFh/aIYD0JXBvEUaTDMAM/1jmG9pf1CTAh9RtTRLQwZA
ASAT1qf/83+YN1wzycQbs+oWrbP/ow73vw7yLRMsn+uoINuRCfmvv0tSRUuInyCQ6pN8nIvdrIFU
NPFSHGpZdaeiGFT130Qs/+k3WrBTNYOYsWOrfDQ3yeq3mLBaKaLveAbgqJAcRVPLafx1mihNYeMu
RWTRVXf/27dx/VOX+J2d+/c2Eewk5FGRTfgqbv84fNC//86mpd4zVlmMZptwk58zoLs1SpALwIu0
OsGM8WIDJSvON2VWJi+D2Sgmd6f5cwaX8zEJ6H9BYhjzs9cbkxv965f3V5GOT/2GwUS1uSkq+Fbc
m5r52ydCOA1MaMJpHHze2lE8wSg0hChjXyytAb++lqgq1E4sQ/ivf7F2e9//JePwm3l+cA1prAH4
2f4pMgmaxclTSb8vFc6/DMqusU1KY5WkP9JB3WeNyhw1s3V5GRIhtWObDV4blGanaIEk/8ZZCcdW
SQi56P9toPivcumvV0c9DbrYjXrM3cE98PvnYs74PMBuQcACS68TctLsK/L+7JMZyDlhtLgndoqk
pCq0bLnYW91Jm5/NrwKeolK6t8Hqs3uCz4VyTsnSKvjKFU/8G4lV4z7+y8fo6L+ocbpKicdNGFP/
nuKtoI960K1w0Fqxtc9uTeG8m/x4az7dOZCSG6pLN+DC5FNKu9tHW+cJa8OtdVy6dXla8sR6tfuU
Qx/p3O5eIXwY5Avl4PgmZGvv21uXufGr1lxkqbaE3Whp7wN7A3rPJ3YsXoH4v20TfEjh7Cr9ep0W
r5zvTS/TPta4AWPH7p4CJQzveDqva36jViteYxj3uVet+saQvUEzU9W4VKXrWdpgDOsTSWKp1LQ1
v6YE5eZt4tR17seYNzvMdBBKLf8WMugfHUkg4zbPcT8c5dYGJrNW6fZDqfQR06qq3vYja1EQ94pD
QE1zBBOYnGtOWftG7jGFdvqFkW287MmlIiyqTa8g0ElMv4HtjJQnEXuY3xPcO9Sp1h43A/KbmZ0I
DK4wgdai2PDA4W9cxUIHJQ5AvKoxSal72S1JCGrJotXK6bIzxkFTnmsKRwDogN9R8beUehIohZ1M
QQJXBUKsNPko+2aNafD0ZgaKzaojnUBqpsNmuRU7JbZFG5qnr/xgQl4jQNRjj2VNSXsQOLTNqF9J
TX4jItgdsdUYN4Nomi+XQYUuiyLTlk+aQ1A/9BLP/VEuqzNR/GOws9OGmbGWtzofKpoR9BGRu6Ce
zHK+2iaMyN2KtemIARHlsMRthR/RhafLXeuqn6B3CpJYnke5dULfjL0IdiQVNjSAG1bthh0ezwAo
Sz9uZmYke+agCdegPqiYv2aGTXE+pPfgBNwfWTNNNDgwe8WdXNt+V2naveXpvTxAMJ04Y4PCnr8N
5shWSxpN6kUkbDizezS+WcmMqbfV+/qZfmADr4iR2o/CEs28t5TRJV5bJdO9W+ABw/ubFJqvSS+z
NrUcMdhaQmyVotcOnDjfsdiQubOhfbyvvanon8JmDNwxev8Bi4YBrGIXPKqksbDJt+DuoGDUw3FZ
7eMk+vWHVg40RQ8M2pmRjZ9Wo+dnzJvqN6dXqzUwPL3mNaxzv+snadz1sVXh8xu6Z0sObCAp+2EE
o1VEh8yUw3nfRFY/8v6XWV/44l0YVV3aVj69fGNEeWaV0y9jcu2agv3tXPVM5TvqT0CTdNrnmlDk
CWgo1p+1GpkKNlc9GUFDI/tOWtYw+DHrRIS148vuk/ybkpveT7qeLLp4+PMeallJOYbAYMgZ2skO
msSGthSuE5q1ITbW2onH3MST47dMc5+LRi1CSshHpjqt7vCY4evWfbGQM0Dl8SyfzBHPrxUb8+FW
1fhowlb4yOalvsiZKITdtvAphxrfbdY3J1AmlFML1WqOwtJ5qjStbZDX6Iu8jzgXWzIiyiCihRLV
rwZy1hlVf91wWCNTWVPCd5hw01N81AzFT1pos2CNDSpil5RosF9MlFTOEuLWdnbIinYQBB7UQmQ0
errmsSBUF8w5qMAz3a2DdwQiUwTaWGojNnRayztdvflVs84LapWVCxT+hboIrLui76cXvKNcrLGd
GGcCkk7UQRi7upwQt1jpVY4mcd9tRqvX7+lLJNCJlrFzsFsGFHdbT0S/GapnyK80XTfKGnkMWdBA
dL2JhjZ3d3maOAUUeDM7wC5btmpbWv2pSUpzb1Anv4XiBRceeCuzpLIeHln5yw/XzgzczjQYVvRp
x/e9tlKTaBDeHhmU6+1DhbdD7pR1GO4Xw07VQM1i+2iNDC2PY1+nm3GZ16uCwIGnYspW+qVKnmUp
ySmu4vUNxykny7ox7WiFasnqkxD/vC8GUjH3FVe6IGjord6OBVmJ9yO3QhVO3ZxGLVcs93Zh3nUO
0QKP8s3NqKsobXaKtFrQ+ah0VneYS+uKX3GP9e1bE7v6qRiXJZqUfqsXOmFN7bMq1wdO61+dJrDq
ehu7wCaaJBcEUbSY7Jopvbm3JGW7YEoI8sKIZHwwJDxTU+2xFPa51xg7d8xRrLkkDlxhgbYKg3Jf
hygjxYraRuNu/h5P3hy1uFoiIuz5blw6jemubuxZ6ZxQSbL8Kxb4tklwt1uuQWdT2FP/MZr/i7rz
WJJcObP0Cw1oDg1sAwidWlbWBpZZAlq7wwE8fX+oa8Ymr/XQppezoVHUZVZGAO6/OOc7/XwFScoc
TvCE74eAzxECcf/WYisVMazFUwbQYjyIAXwOJh7obJeBfegSsT/vrqowaW0HzMLR0BL1tHNK9Qkk
Ge9gI/JbwryUjk2DnHs/R8fMCMXCyvPJYlGpKEgC8GF5mtLohRmyDkyllFp2XbmnBF1CcAthxw32
mN/Hl1ZwqFpFZ/IJlxAY1l4lT01vrzHELsKHeQi7SOB+TzGajBa1rnRvpn7zd8l8Ho+UGkywBjSj
9PF6vis1sx4SY5Uebmx8yvt8EvhEMIwVCCz7zWUlTGc6mcHg3vVeT/m+2GSdscrC58Rm2l9IGJDr
+lQkfOYcg65tbmYVDKnKz0h7qbOM/ppEKrxCqUW2LHXUK+9sfwOCZNFRw+Zq3g0T0laEod3DygF0
KGxjafb05tXPIJWEwyeBv0efi43Upld2dihHixef2h4KqK5HJ1rs2rOOgTacR9/IE7byYfm7M1Pj
tVeARPdllTcEhKcoLFeHmQvpxCMp96X1Ont28C1DRK8ufRuC/C9k7rRnmdsJN8e06GMm2v7kEJvK
hC2FR5v3wz3RuU124jap7gPQyh/KQoMK1mi4YN4JHif+51vbNd9RZY8Xv3SsWzI20zfEITVMe0ua
UPa4ykMkPyfGG+bvgujXV/IQxv3QJuoHn6z7Ic1EXPnieGL49ZIhBhzP2jQnoubdgybK0ndGPrwY
qorxcn7NFjFOK71chBarO41WCSui7OoZ1bBPFVA5hq1PWIDM710pSSMn1vdi9q3PWJIk+ws0PEaA
pYPBYdiwdGubsU2xZ0zy9TgdVa/LWAOegInc5e8FA0LUoF5wETV2xsjvZr5JFdrLwTFcRXFllogl
PKbuaTFd6mTwdgk0vR1DD/9rEazDA/iae5WocwKl7uhgTXb3nF36rjXtK0jf9omVj0bokNrTWc8z
8lijIyzeleZLmTETq8EH3C1+tzwsXe2QQF41jFkI0dknmAMJ65zPxjKVKEHh5Y6hnh9Dbo1jIAIj
2eP0Xe8zu2HmtwWs965NR0TP2P9sLCe5qc3JvA6DMb7a9OqnYnH6S41d8dYiZvahF+U1LcZ7f02a
m27BvBPTAJBLbJybYii/eUmrP5nsta9oFPSRXCz2x7DK4QzjZW+hchhsr9DAVjeDctkfCvbW7LGs
g9mbDK6NGo7AahVcaJU+tCg1DtUQkkIm2NiWfd292JoevQ3s6riwoIlwgiNegx5z1Et3w8wJb2Uq
1V0IhTnSHgNCEoARffZBwIZkHu/tsiT42SPM3UaIf13GTl66SRsvlFwmO+7GuE7QpYgB4uvme+8H
snKzzI+XwbHelrSvjoHdrVfdIL9olPuVdRkb7Eb1e0g3074u8+kIcPBX7wxteEBMzNYP/Mi1R9pG
WA58nCZbrHtG/+0LpOPmFm+cN3ND5f6exBuq6YXV2qpKfQg2I97S+QiHcT6cSh9JUIcM4ArOfyQD
uPwNfGP8WWsGs+k0h0j3rZTFOnTmXU4kyrFLi+pYIeGm3M+aMPYa1tiYlZakTQ7U3s3V8daWgxm3
nrR7+3uJuDxKu45V3DCOd/6MhBjXNr4KcpKizC6GnddQeSTwS1meFXzFeXkcnXJ9VIG0XkCLFKeZ
II4DyM6MEqRBwIWrG/KNGtYI5R3PASHIB8G5+yOkMvyFGhnf1MTqnExD61yTCHcLxawkINwJXkPA
LTqSstJXo+oUKpDqLUCwsUPdXO+SCmDohP3h3WzB68JAu8gWMjFuII/Wypy4+qseG8gu1Lh0BoTc
VMVin/fzepMQ43ZAPPHMd0KWtZ3bcZIl40GFrKRJGMQLPVfneREPo2Oue9vgkjaZFx/AfB6zJW/2
ONJqSN6EbcSTB7xZWCbHS71Mh0bnHEclbYzJ3fKSI5E7GZRS54D6goausX9UoGmwSeknm+SMhbsg
zN5FbjxAV10PyF9/ecK1Lnzb5h7nen0mdfeIK23ZD728Q36ur5wFtG7aqJ+p19YTO7sqyiyLu3TO
byyFhGPX4GCooyT01T7E+X6cjBY3ccj1nvJ6nxh9JQeK44/a19kRlbn9Xhc+y99lorJqM8ADzaoO
vlacI2X4NYbBMxovM+oS7CxdZ6qI8FxkitZyMniBgMw49s1cBsXPhmz1dw37AEJ5Os/nQKPEW9bm
AUIRaFZNEsZzsnTdYcLRpHagzylq3Cw5QV/4hiNsPcBEVTRj6MPQTqX1vp+6KlptRC9nCMuzs6sV
VhOC7ie+QvauzN99uianp0VgxULxgVjqK5HtezXPwU9CVosr/2B974/Ejp0T2K+3TtoVzS4bBudb
qlrn4k3tdGdU7vJZklv0oPF9oT7VS38SrvvpdMKTkQd74HZC+f5ZOaJ78ApRXHoHHjx2P/vBGWsH
WBXtBVo+8UhD6V5wBDTHjkTKC4kVXQ1SIjPPzVCpi4GX8lbmw/zYZtVw1+ch/xFjMo5Ow36WCNQY
bTj6O6Ze86vWWPZQEKnh6OIBRDoylsspLJvS3o1MvM4umEf+hU5gtHu97ynrXjt/FT8TUKb7EHv+
T5sn/KjdYCajudUmmVlmda1RVESuobrjXNEE7cOkZGXIMNWUsUC0TfzZPANSGcbafkXqr9U+aV2K
TkAS7+1amTmkM+H+QpGlSABK+v6RNKHizV75STEEFPWY+MYC0Qb3a1WWww/iFMJTyW7nW0t8+SVt
3J9GXjUXZwnHyCDP5YWy/RmMaH7TF3S0LE/WR43m/z3zKGVxR6mTECL7Kp2g/NWR7clcwKPMGuSx
rcTI3nkNbxBMUyPJsnsJpj54FP7QYN1TEpEmNBddsJOcuwJRs5JADpbUeLJ084gZMsMdpB5J9TJ/
kPueRja6vtty0h8mfg+bC0tI+AP4vb5CgcjryInEtqok0zymS8LOKPI5OdWKTPN5QMFEcphxTT1S
ULYPHFOxSG/JtvRjD4IRjtui8C74MDS24bpmkEMV6xySoOJ5lzPstBD58Ukuw5I8ddUCCXeyQ2kc
EATOxw4h1C9/0yb0pi7Qr7XPoD3m9kcmCQgistJyG/Mxrf2JzEDGGvdTWblQ192e/fg8CPNiqqGn
OldgVQB6zJtD1izn7K1n+qSRHXTiyww7b2EdS9QsLFRVHqahD48kGxo8hf5qXbek4ceJ5Y5gB1kz
O1scBwj5DmMkLpmdvxRlfrIHP80OTPCojuul8oKr20+Ik6yhXIJTCDVZnpuVgctNZ6WM0lojYXdk
stgs4sE0UTDJgC7L1FV65ObD1wdMWj1wnJI70UudM+ZG4Q1SkIfW/aYzWqG7jB2o95sJHD4q/h4T
JFk+cMnhuUM4rRLEN5TcO7xLnXnvkAiBykdNY4E1cS5/TqZdv1g0BKEbkhYfclUnV59EkTdZs+2i
e0KRm2Cs+b4OpafAlQfueicm4hOOuE/Yq7nauVO8ZbTn2HOyuCfTr94vdK23abvM47lmlrgwuUgQ
SFtJ0lx8S8l+hyMapgqSZFT4W95jGAAFjgBWzM2xCbKcUnNKHzM3IZaUIwGQCbu8ucPl3FW/Q8XM
NTbJ6nVfycCQCL7ygTM9M62qAjDeMTm0AlP2+1FrIBLSIKvpzhQzEoQS7BhjeAaTJQ5ljw3CYFn8
+Wbzph5HRLcoy0dS2wEP8Xp76SZhyXJLWvfzOPLHAZRmTVQyykM6weN5MCexIOrSo8bNtkpEPmuK
KRsH8JZunE0DxUSzsK2cgDGLQ5tu05HCMuZbrxj9NUpNX72z8EB/XmaV++S1RriroGf0kf0nJJwm
kZ7Zbezglqo8u01TFhCQZGZCZNuc1VOEC9MVEaGCvY8ggKyZyGczvIKRKjOYtCAfyIMPa7LhSfdb
VVzNBKFFkgosDttc+4/EzzroHYIk9842Gj+GGp2tH1IXhXezNr3c1d6K4NcrJIaFmaKNiVPRzC9F
RvhLjNQFtJAHkl5GeHVn77w2GrQCGEfODDhEP2FmmXWkaLg/9JBkD+zgm5+SeJw3z9IhM/BuvHeg
9YzsdP0Kzu86JxtmadbInLYAYnJ5zfEMuG4Ozu2AcRiLr9MSPqfd8WYknh3Vt1c+WBbM1Ijs3uoN
64r1vljzehe2flhHXd+FADRk674CoxJIA8LZ526GnfzJtjg8GEzKuaVn4Kq7oPOn+h0mQUJBX49+
/hu3cJ/FZuar8jRqh5Kf+XNTHxjDjOFNyn17DIl675Cw4Mw88De3P9FIuRLlaoKRo13cHHyKz9Nn
l5a+DPOaf7PQK78gmJB3RNWkR+YMPDICEm4QS+pH+JdA3sorHBMB9aNL8yBu7bSGZIIR3oZ1VCO4
rGdBYWUYpvXggjqyr0vVAOkAJ2RVZ8PKGxUZU+9zcScsuWOfafwSZWYdXudmZFQfLAYHmwQtgsdE
uhcFigBltkeVuKdX4+EGH+UMsecqAX53KztzUetnR2aNHWWt4q0QNO68cwi+z8sIaW2H1omSYkF3
RBJ6hhiPFtzbj+z+KVeTeUB4NtTl3RjIEP8JC1SLgYRJadUhldzC+Rx+hYG3coo8VCIwCf487yJI
s18YKS1v79Dm3Vn8knbcTWw5A9wraTSrof0+utoed732UNslo6yemecGn3kvy++L1Wcz3DKbZT5F
Z8fLWtpvq2AWgBR/FgzXfQhf0Dyn+4DXD9UpmIN3c0G2Fo8hw5WzyHVDY42+mdOgtkrU220l3R3i
kqLekeEg7rAOuF/JxOC5lj0vqEolX11mziI7YmvG84SSB6sywr7aiG0nIasMpnkH6b+lei16o75h
h7l0ceg4zp0T9vxqqiKABoiVwX4zMby98G0ibUi9RblDiwHLX1jWqI8N9ND5KNyV/B+cN2xXiA5E
KN9qkvIwKna6xanD0bjj4Kr8vaqt/h5QJWcel7CKmXMgY6PBqfE/FFrfgGcI6BN96eMocur2xwJC
Hbr8iJYa3J9TznDtGvBhu1pbyOdx3et4QA/2qqXfwY0m2Lo8LSAFpqc/WyzcwnV9Fmvu2GisMvzJ
o0bxUQTDchhnCzO84I5kaxt26XMJmg2TJ4cnzAzHgzuUqfCtdDCJ0Y8G8gkJUGueg0E37T4P019j
iHYOiiI1XUuOyDlDmM+RLwPgWm6yzvGgBnslYrh2mXP3XHXIsh19k/RW2B0Aw4VH19joB5Ipf4PW
1uJmyLwKfWHaNEi3rSa5lkFYez+VD9DvoQglUtfBk7y8bj2TCijmqecNZFBiXceS3JVTO21kF/pn
u8IALpM17gcc9XxB9fB7aI1Usj4zyrfO7kmd1HNpJR/W6q3Ir60ZYwOerUF+ilyQfGglW3UQmBrC
uVuSbLQPmFH0z8Dx0G9Ccdl3pgxxdrQkscRMgPK48ZDd7RDicWewRMmRrfIp0V7qTpUyqn1uii9n
zfIV87YeavXAVL4YH2sYNK+rWlt/P4Llx/4AB9eNgt5V7r0yjIpqLs3xUItr2ZjWk0qb8jAwGnyH
Hbr+QDaZ3Lpra9L+uhjG83R9B+mVU2GP45Ofru2pWwIXdpbHNkd6wamkXLrvrXyIrc4UXQz8xr+h
mOMnWR02B7ayPmAHT/4AtJXy+IS5fxRZ1j+wx65+md0wQewlj563akliMkb7J8ywRXjVqg6ugHa8
ITZKrZFXwgSOdJos776Y89OIgU1aoczjMlv97zMwjI9R+OGrQekb+6TVnPwy6+PCSN1fdV4HDnBO
37qdlgI8+NSI+8yxXf+UoV2wUD8t2OeqtoOv1RbyxGHgnmirNrIbLsCvLuvg6BRKQz9aBMBLT/XZ
J0E3xcmoEGWXgCiunu3MFxf1BtQ1I7ws2RYSM5f+HZA6aw8CVwbRXK9JGTswtg0WIYl5rKtsfc5y
g1ySdGwELgR4s7fB6synignhpyXHDDJdWN7zBnVG7GcVRaWfjeqHttHfsm6wTZbeU3EjHQtGa8kY
BZBgmeOtTOl0DxPQXDAwsDruV+atCLO6kdWqmy7NzjG7aSMgJvXz6lbZb3bZHHbmRMeW1QKFJSPl
zt4cSriUp0wShuSUzp66FsWY7OAt9SV+op7gPL5WEybSlCfnJUQ5WASB+vAAQ8WkBw031rqmZ7MF
IuOYyTsO24a7xyXJCc1US8jbWujhfdHmb6hoBRSw6dV3zYWrsC33CxOtG/any/3cZSXJ5M6QP7VS
4x4ZAnxFTD0LHDOje5HwnJidG+oF2VvwuVS6vTGRWDwwTOXBX0lZOAgXAuCMpDIuwjS3EASie4n4
q4Up9ZWVnCuQk3aUTIY++F7ntXFYiz77qtGZX1i8RcE0dMMWFjccCQsBwGPwA2Mn0IUHgoFaspzd
ZzEH9Q1KknbHxjrwd5ynzsniM2NbTaP/4KiFJJ3O1e3tCivoTINcvbFxqGNZQrYjtwVymJsEODgc
HSKVa1T7fQamNez0krWvugv8uxy0yEfYQScOA5ZMBQP698Y0NBNdyZWaw1jdwi1Fnh2UZpC1G+rq
Sq5Febc0lpfCe7IG9PGIkH1rOrlNJ6t4kwhF/wcW1sJXnSBtN4Bm75QjrT0fu79Ebj5Qs6VJeyly
hlKjBYmrCnSz/88SmX/X5iDtIOHCox9AkWC5tvd3zD7IR18Ae+PMxaQI4cK23euaqOmHdi32baL2
7wttUVn+5x/77yKpPz8WozbkAluAbSWv9N+lL2Rcze664CEbGgNjUI1XDIgwM2+O1Bpi285vAMb8
559p/kk5/G85ED81DAgwsIAGAE7wnb/HvyPiDyVwcbwFk7NNM4tWsIcSHF47FERyOGSzVi9zIlni
mtTUiCGC4sTSn45vKr1V7gkQFKBfRmia0sgFzas/zt27a0nXQDXMxBy7E4Ae94t1MzV05zrF7xof
HnbCidDxkysa6oOlMOUPP2xZASmXSFluZoxXJxeExGPBWMOI+mq17yazU68BXa6OaklZ+9gOnokM
SIAfPmWqntReFnpBvK8Tv49N6bKeK2iM+q9wcTYFidGVnKK8dIzKINm/hLlig9oX0jiLZCmBv2oN
1Mf3pvUMVM17mm24Lpt/DlUYIW2PxBMHzGAprQ42yVVN1KcOVnFcritlIcyfkRmcJ1AvZzC6z0Eu
pixexmY5ezDiQqy+LtMPRD7dxcQ6w96E/vq9kXnfxJ3bGr/qJsipNebZ949srPIPr2os95jDhpF7
MC3LjyqYc4GCfDOLArgBglNMeJR3fbZuOD0m0TSaLWGKBtMxIxLoS/tzVcuupJspGRwDtRqu4Vpy
zQSrLioURAOCl9SHNR53XQhOJDPy5pgC8rF3rYclfF94OP8ZNmQVYwF4wBzfyGZAk1RquDhmJcID
mKH13IXQz45/HtT/lcz0pUXfUP9dOfpvGtP/NyXq/09MCRPaw/9dhXqWn9XyryJUc/vzf6lQzeAf
QEBIYBBc/5wr3j+JEt4/PGYemNQdgdjUh8T6TxGqA2widNG1WSZFCPB2dG/jXyJU2/0Hi28mqDy6
IWde6PxvgBJ/O2SF6ZG34bjgSdh1khT9NwFk69bb3DSw4CxJfS188emFjOIqadknVl8IJVwzu/2X
z+Z/0oSa9vZ/+y/HHY0NLQf6Qro9yzIt6284Fla95eCYzC0JVBvX105TuZ9rgzY+DpMipAVi6OXd
tNtQHrtT0Pr3K+Rdd1cC8em5Cw3WvHZiVdjVpiGw98nomwCm6FHWM2oERCh8tj9N6F5JzGgVuG87
ZGF7wGmwiI+gaoV94vXi3RdjXrexaxddsyfbgPxOlnL2tStrWt+is7r3NFXLT2Mq0ASso8jjtBQo
9BJ/nL5NuIimA4KTlWB5osyHB1bq3bNXFCUEbEK2vIsZ0mhgMWOWh58/dL4x217ToxF42cJfjWO9
YJwGJGk/hja/Q0MGLYjx0psQ+rvmlgkRLvSxEWtLHG3myh18hcQNsDhmIjPAAWVjgL2fLPP6CTJi
YsXwo8IjUjbFkW2a91aaBllEHIL4qGtxbzD1G2NjTfVtl4+4IwZv8hhqa/9b3bDJZ9kyOu1Dov22
BpfBaPmZ+c9i7zEjqepGoIDD3OEVc3E0Kfk+tNl47ww1kn1jgfKL8P92H0EXDPeCjcKXGh0sK65b
Bkmc5Cu/aKvzsKOmxRHzRYNS673Tu/zSlb0hOQPDMoNIGrVlngSbDwo0O4NJYtQd1m+Wvj6g2BR7
D6DLZ6zPPqZzCF3E5pIHu0+BkmAf1xX4NqMMe/WQL8s0PXN38zPBePcflHBZ5PUL3H97tB2o2rO/
UsvI9q7ECONcgrbO2R62Zn4o0pHCBmBS8UMwGwh2rB4YDJVGZXnH2ZbUgf26snqBGNqUw3GdrArX
3RqsdnI/FMakfwb2QO7ZJSQ7DoEfNgLRXVi910DwCN1lytbnxfhQi7b7EFPBvy0Nh+8eSQw+S5QH
Vg4Tzc/b9p4fvUCkGpjLlnuDAIDhoRxNu3zobSUJqF3qGfGENTdZcZTS5vky3VqMjzO9a9ox0mob
FlGaoZt+EL1qite6swiSZfA98xQCaeJPE4s4Kps4tL/+y2BlaXiaQ6so44w0g+JIS+77JaizwBvt
qOrSgCbU1ImL12yDwqmzWyY+6KfUSJf4r/huJpAZnrmeAuK4ZhNPs52v3QdJcJ4Ny1XT0y9a8Vs3
9sj/yNI3eGw6Zg1cymM/fizu7BDw4REswZuCME0Hvpz3akHtiK3e4Z83FBTKY0vGXIm4ZeBVER3Q
sU06xvbHl6AwMU2y8XqRm+Nqj6eJc4OZAQ8kis08R1VVjC+5A2Lt3C8FzL5+QeH3w/JIKI+9WY3i
SNRr8wvadP67GszwSVpt535kTbDSGramPLimeSlLExhIugZvNrhYTMCMXF7SPvfvWmUK1pnVCXY7
kRf5buagjLJtq29NwDQL0z/mo39mgiK/K38ZjqanQMS7r/ZSUp6nfFWSwZfdVynoKOU/hGlbPfSu
AFuLFBorAVPxK9CL5G1aA8WA2zJy/9GzmpfGrn8T8YZusqXAPZJHYp7VOtEjNjiTWW3adxmHcRWB
GdXPrNXnGAxJ+9OqExMLr/Aeq7Y+lXMOGid136cCEV7TMK9QqwmLtP1V19546/cSw5BjngwqtONC
AtnZb9RXIyG3Q1XaW1B4Y7xAz0YRAjsHZhSH2xcTLkiejaC/DEsY98b8qnN57OBnHdgjYHRj6H2L
iVryOCCCIYQa4x/iipEVt6faO6TRHKxBgP5lB6TjjqTst6C28WatK90WCCS/DZId0vXum4n7h234
W+MsV4RpXiTM9KLW4OiJrL9Ixg2DVzq0sD1qj+SGPRTWV4e7wFaECrQjmSkb40fh4ToIjBs7Ukqu
NpqAPTDQJ24wZmktr2zq1Ber4xgt1uDAUeW+r/7yYrNo2klUFqdstNAMWOtwJlvpjCVua9cQAiTT
925lw8FIEi5Cv41SPZpIhDxBBJsRm6iyjwpZ8BoixWpVnFr2TysIz8xTILBb9q4b6+UDV5uEKQD3
kj5SCETZOAtN44Zm7cUOiwM3P0DTzaa/zoNcdklQ9w7pL5hUI71m6iAmO3iEWG+4gH16ltPeJS2b
EI+Y+ygQqUQZK+BdEqr3afIfRZEZOzXmNzJ0T1PQAOws0zsLklMMibiOUqc4pt1S7BmmL+dlqR5c
A6mKOTIX8Rw7vYRGiZTYJagbMXiTn40u/CqmcSYBWTJsiJzJEyuxEAU0kHTVj2EA/sLk7Nm7uno0
h9Uo4lSi5xnkKKdoJtXlU6OKI3ujgxscd/NU7fPVRTFbIKqDLVPpzf/qnnTjFa+LSGA/gEvHOWdi
7ct3bAq/hQukhCVfR/ZbpiKtJrNUeRnAFL800jc/w75Ov4dGhxfY86no9xBUbzg5lvth7Jq4rdzg
m4++9eKwjflk2z2YiLSXNVY169f90vGZobaNU5+YrhQmJhjPwu6Kveqt4GXslMGWrNBsKZLVMViP
he0+4b64zdIS7KlK1zRmdjl+zJk0T3C8/O8dSYd7Rgn5I8ltNtdEOU0Hb95YBmb4CaeqYvrIgm3X
5y2h5nhnW+/LLUNp3oSSf2wXqBQSU02xAHwlmLojOHi101JhwFyN7L430/l3yJyRWQmu0og0zpxx
TrdGzEALL+qHtkxjBRKJjEdmtDmtku1NMTZ11FGWqFAc8jUG74KQn7s6T7WKGisTwaERpWA3LGcd
G6Lhl7Z0YjBdH427es08Sq5u8I8si1AYTEN2XxvmeEwslGyhmBDmCy0uQVkSls2kcT+MElh4SvRk
5M31wrUIlhAlObCEXng9FUboPvqdOzZAJ1Y7BkpQ9rcmWwYCLSa/Z+A8Yokayv6575f1xKQBEmcA
YYyNwgw1xxw3l3OaTj+wpkDTHQvzW9+ZNvOutarWqHHmrN81lcpOaVs430blTcQNsN6HII5Fccew
Vrz5OsTlgCkhr3vGjs7AoL0WdMKo3lgpjwkeeIwrt2bR+5fUqtvnYPbf84oR1jhOzCzFNJ5K1TV3
OVk5kWy8I55q8+imaH/jAaHQyzAm1p4rlg4ZhShSULZ02KLsx7xy8hMeYDKKe6s453YLrY3CneMQ
f2bHdXj1e2M4NspGD25X01kOisSHvPQeJ2rtRzUo4LeYka7SdX/PgmlQV22HcB9MsHZpSFtyUn3S
scM2NW8xRIqLN6r1Dgs6GQIGSVVMPZO6/tEHbGv3mNqbcxBOzd06I1drh+Tol5hmomxVI6+2LUv/
SRoDFRYChuRIGoaMccQa2+AD5v8wElQK6anCoGyHycmfzDCeuyoAc8+Wah289jqiDolm4OG/uFNH
E3Kq1Cx5ZmSjGU1FgBw0srVG0QNW6ZGjR8HUyXKScQTxE7sgG9QJMRfkNCThAbZbZt/4cQoEMPl8
SarSIIpnla/Stg3GFeT7ngqs6lfMBPJQW9r+YIfEfem0iSciS3qhuk4McO7JrdRvHVpfBwu45yEW
cww81zjO5XOAZOQWxQLCXlVNT3SUMPtWw9dHkWxq9mBm2zFWisN6cVZYEshO5hctTNgDARHhv5E0
8UgX9WJ9T33TJWTAS8tILKEdsSsEgaWMTTkzaREiDkpRf7O5DeKpx1nc29Py1WmrKzZ7xZRFAzjV
e08bgX0pU2YkJ0+6Fey0gqixK97+x0quKBrmEszQkWgHSGmbcsF2QgfhfT1eVGnPl6aukAlgegKO
VfzoenSkMfv46cZtQ8NggJ31j8YMyq1w2YRvVOK9xYaXpPQSUnaVavOwOqD1I3vabBAG/G3cU0sB
9iCZUmc/Ue6k9xlfP95vNLLRgpqM5sbKoB84ONjY37IMB7tjnmy2n+PULk+5J6vyoHUxujGlmIQL
1VW3OP2Ns+SkvgGNv23v8rfEy/Irp7p5JbrcvZvygaw1Ts1jSFbcYVJucutwit+TduTvrSA3qAHS
/NVlAB35CMT27WJlt+R9jTGjHedHoFaGdZ4Yb+ahmh6BFJdHWPCvhV31Z7HY5Q0aw+YVhu94WLs5
30uRjkckGe0psUAuHziDurhkUM6OR3jdrgssZELS4qImH7TdQ8aj0F95mhVgQsJ05qd1AqrvNoJC
IwdQRxJNlYzq6tJQMk7sp9h2TEZkOVf+cbb66SyayWZbxsztsE07LkGzMQF5ZcjURigGbKoByY28
vOOHbjYNlgdYNuzNveFtPo6koe8GQSJjDIIWl/g6bl0lMuqk4hfGcpQ+EAHvHUADWbdV3/hvLHzW
38UfD4nc7CQ1vhIaSHRlPX/bfVhNbMr/OFDKzYwy//GlJESl40sCinwNgoawnM29sm4+lmFztMih
gGfHBDw8VpvjxfNbzC9AB5F6CIlTBkZ3yLbKt83sAqa/naNhc9FYjCcjnVT5z75dl32tNqNNljvD
QddGJg/NX16cv3w5m0VH+xoCYLcZd8iT91m2M8nuPeaYXcsr71jC+fI208+y2X+qP04gocaERGIF
+UT88QqlNBg4XobNQ8RcuIxnltbvdlr2H8QNyF0zOPaTyWiRnXQKb2xzJTV/DEqoXuoX9ce25JEz
sEDFb8Pf7uZrYgr9q05nbt0ppQjOrHGyI755DEnjZo5a/vikLDbvsPeljw+LC44ygKHjMGesWyak
bNdstcozgSXTwRj+eLA2O1bfY4QnrCTXu3Sza/GTgVZtFi5rM3M5m60Ldfr4zuVWn9Hh2HcoTeRp
MPoWRS7PDOsP3VTPIeKY28qu8pfaW0oiugAJTpuljDz6q8/XghNuKA/9H+dZ8seF5nHGc1Fs5rRq
rMbDVKl8g1fbJWiWzceWLv5XLpf5ghmuOxZN057FsDnfYPQWSBBJu1i4izHHySHx8fhlfg1GejLd
Z0yCLEm6zVQnJ770CAuVfaPhqOUoeRscKxyA3hWGlqgOayVDEcNAKo9IGDYCJfznx8KiJ9onpeV9
BxpVqYiZDStea+3GlGQhAPQnjCkrWAY5+pifA90T16XxSQe4X+wz0qLms2qW/lMYuG1moVawbCiQ
Bl4j6lI+vcwYbrXTLJDwyrLGs1UuGgR5kKFWJFiAYr4U62mg4vxNcYbDsfUziwl1buSYskSqYgC4
w/1sw3hnOgVoXeKrvPqYMd772n/h/hbcHHpsf2rliwzsfti7PFnL+Fmy2Lj8F3tnslw3smXZX0nL
cSLMHa1jkJPbN+xFUqQmMKpDDzj65utzgYp6JTJeShVVZmWZZjnReyaGiNsA7sfP2XvtISLXkvPE
0t9ysp7/nwtdfGFf6KMjiBLvVlmy10BF3PohTgmOIjzDSiKsRHZ5mFHPIpGPdX8y1FxtkTcO9zHW
VVyFTk396MvoY6dVdkoyCSGtJrv1pdUljQXHeHUcMLej1zAOaEaOnaWKj71rIt2PZkl3zWg9OgOk
cGJkkDDd2xW2cmZII+h75HAs6rQpInzRJLXJmKlyxgZTAwBhUO8zMUddFGHKM2tmB6eApGm9phNf
f+FfU/Q7PaWGTDP93EZGcC4aHQwcHZIUFglnN36JxmM/4YOqBO5e7S0+2anJtjZC3QclG+yQNlEC
K55Ji5uXdFOeIStHp/Lj75PXvpOz9E7MOLeOSoWnEIo9irzERT4Uw91k6JwONbs1PMK8E9Bu6TvM
h6wxxzQm2InMs+s8TPgwTJADYloxrJjzMxksg7cYEwfaTpan8deR8cAcphzzsLlxZ5/2zOSP+rmw
mRQDL/P5FYMK+FMmuZmf6VmL8sEycT0pjr9W9kCiBF9/3WqFuRNXe7k1kmziBY5DZaWXDerK6nNe
eLRgiIla2j+vrRz6V3xIJgMkYjDymojdKDFiZ1NUXlBu/dwakgNSc5Km0Dgl4+0YVPoZ2xO/gFgX
Pr4fvR2L2J78TCSC0+yGRvAduDrkzbkWoaxUpEOVbhsnZGw1OfOSkT4AgJwPXVrzlloy6vmT74nO
Kyj88tqQgu+fRhs5whUO+OY58yR/ExL1XT4IxGDjLctlmOwb4dvpJUNqbsqI43p6mU/jErg+qaRL
ryRLTw7CNO0+Uvg37WOBjrN+kA2+L5BxXrlsaGHQ7jviqyuQOAySLvNm5oX+CK8Hcs6rgq/fuUfa
gCgPi7yd1mzpTXGVIIwm7oXXMKIwx0xOX8uibadcK7DXzHqLDvJbyVscST7BcG52UJMGXYf7uIPl
UwNhujAQK6zqerQf41GZnFIZNuaO3KWFN+f3dtAP7urfBMpK2m22syox7XorLJYBAy+6mfraHpA1
HVXZOM+/Hh78dTzrm7YCSyB80+U5hPbxM5kgAa3si9jirjUtZFCjFUv6KT2mFV94NbxL2eXtb7gZ
5l8uyr8FBb4MhT2mMu8Tpymmmc1QPEFDMvQz3bteECQjzW+EuZER080OYvGmQnvYL1zLrCsgMU20
WhhiptVtNuSAiPxeOFvM/3hByf7YEdfufKoGZqgbJ4Kii9lUYwyeYOCjXOlBg9qu0X/wKhntfAxJ
mElwAWxgX9X5bzgKy7Tlp2kMHyXjZ8u1FfnkgPvff6azgXaH7WNacQaOubehAoRRWm0ayxlv6sEe
Li0PHFVShtX93/w2F7iEsPBJ0ORaRlFvv82KR62PCySLfWJSWKaZe6RrHH2LHM0BwmcClfzmu3wH
3lgm7RStyvcw90FxEfaCvvgJ+VEDH+j6nDYSUojgarZ7NO8Oap0xmR0Ny9BXF3laedeG0+tToWp/
Rf++IWuMHA1jR8gTRoUosghk/vVH8Ra58aoAkLSTmfkxLUQJ8O6jKKraTCs2dLTE5nijMCPfAAih
XKxFQm3w64stT8nbb1xJW0DAsRTDN56ntx+Cj9CzLBsJlupVZkwir9Wt/TG0j7++zvs3JU2POZuH
K5Q7y+djf3udieibhGcKDKho6LYLekUZ7kokfmtaGewNv77c+xuZy5ncR6bFhJQ5wHvATTHJuGA9
AlvyuvEQ+eg2uwnUE8sfvLXF1zwtTSg2BjrLMzXW5tcvQNp/eQncUwx1TRuijHB//Pyn2yseUB+m
zIWwN7RV9zFqstnYJrbdEknPFAa/TwO60CCdnmlB1KTPwZyVBj2eChdg56HF22DIoGPSMlS8asKo
hO5Iov0idgOSsbJUgpsLdY8Nz3IMeppsLesH4ocBjlcLU+eAUALQW2lEU0kDmFTw1SRKUxx0iPR0
43Qta/+PsYzTt2y0DBKWGhTRfXlt0ptG80B1S1i6MTafwJXb8bmgkDWvmES4ekMsGf6/moTu9iYb
Rr5Evxll+cDZgg2VyQ3TwSoZ2XTbXvCLFQZsCAxdgPp6FPGy9Q4Bf5b4v9JtSorgufIs7zb0J/62
cjzHAStued0KFJDESymcZSdOIqoBs8958WXdYuO0Wr5K1rXwJdSjBuSYSHXK64ZGsN163UUCVPS7
sCK2Sj7jmBogYMxw6lqSGT8WfrAIlglSfJzrdr7FEdSymZo2L8HJAqZSJv337CKusS3uM6+nCGkV
xO9DhJWt++Zgt0Il6kfE142JhZh3Knu2+6ZzfJoT2krkppxVjODcUvweK6aTtDXnCtaF7VNSQaSP
qKJSS/FB0aeJ98aY8FkGTHPmQ9BgOTliuWKDzqc6Zp73Wo84VQoHbixhj+9iq6WV2qBPEYdWDiI/
j96Qu7AtKtrXnT/patu//oaOXFashAxoEqCKQwUFMIxj/8Bs7/VD8HjTqOO5emlAS7iYqfGT9ZD3
UXODoE4/N3PSMrzRY0CnGel97PjeR9OquWsSwZxjMobqKmjbIt8GOgWGEhjqJUjHS2L/mC24RTJd
SdfmAJk1yWScflRp45DAdmqT3obXSgqfTWfzuyxT83YCSIIQUnm2QyxcMWcnjk3F77a9d9oHU6Ip
44DtAQZD5uVKhBk/7wS+m6bakoUJnRPg/poADe+W98g6pezAIH+1iq4S1fEV/HqReL/4Stez2WY9
rk/ojPm+mjAHzoeBGph3Zz7re2gsIraS0+3Nr6/zvmqR2IBIMuFPi0sqb3n/Py1FjKIi36R7uCps
lZxBM7szD+8y9YX/9dyTmSx/s/wty/nP2wpaBlpokguTgSLQeLy9Ip1cjOsJrB7bMrzHyJf5t0SQ
93WIEh+HLAmEHJWJ+hEKgJ4sn4j/CL7/+k3/ZceB+IaSwYdv5iAtUe8ELehzkxGZ+bxCHO1DUlyM
0+FoffOnmof619f6yw3EtRw+Y+VIBBryPdssQj1t17aHBHsu08+I1ZGw21HGX/h9CT29VuPXH4qH
v39d16VEsC2fUuG1xPnpi539yTQKHD74bdV4U04cjmjgebfSlEhNLGf6mocLZu3XV+WBfPf1mgJ/
nPQcZVuUjLb1/uuNSnTpgRwoSdrsWoimOU22IB8ixcKit6Zdul9jLx2/w3yTXx2jBY9lJqp5Ibw4
breGmqqvJkAPc/sKUULdzJBdB3526+W9BXrZyy/8kabjCqhm8ugzI37JY1O00PiViuBXIvxY0Y2m
v4gXZNiYYd+/ZLFalDTEsQHI9B0Ciwd/erGcviEvLzGq5IJFk8lP5ZafyX81qv0szfGIZKJQNyPh
zwQ+xnUYP2HWztt2HWHaxXnkGnhz9t7rsbdjvzaIQVgMI6LPveDY0qrqvvlQJCB8BGrWp6GcbY8p
V9EbB3QwLKaRnbTdqu6MGInj67Herwnnofxfej6GRbmP8ZLx8I3dT/yGMNNxcSVa8o5TL5RMV+cB
RNIJRl2itlhvNKKeLs85ippNzu8s4Nmwn/nzTdhYM2oPZaMhmeGUYWzt+8uqr3O1i+eFp1UMiXHd
MLb/ML72Z6KwngFYhfPXBEwRja/YF9eNk7e8EdQztIInXqSfqJGQoMzG3FYgt4GR9j3LLAflZtqH
7MeTEs3iZ3MFScAJjWQH5/dG17qzD6UuJkC4cHc/klNQkAuRd/6BfF/rqdHx8Ohgi6A8MFxHnwAu
O2corTbU3ihR8bbwFckMyXJrt4jkDkyRlbuGJcjONCU2eXBqHPoauwZcGV8PzvnHUo0FkY9YMDlM
L370ahI7LppnjaCZr8pXbNUYsyiTfvz3DGhUeBYxmMiLuK2Bjnt0Ep8ILViQvu6osbrOPrz2rDGe
DcYm9zbqF5o6UNZh+zRDekZwXeY0Jg2cmS3V596ZfGcHBW5od5k/BmSdzV0XXCYFvKZdnbdNtUWc
keeX8dBM/TobXVtuHHQ3xho1IDfzD1XKXE+8ZOLqQr13c0UjOQNAZNKV1tgEa56RnMHY8uUmdWzN
a004pn/Gxvmn6hPJZvitvPmxgP9L0eU3hP21DZzLvzz3IGNQQyNMlu7i03y7rMNW1X47AnYOfZof
EJJ1atyWLbFFn1+XmP9v8tL/imlkyyHkP1eO3r60L/Ub5ejy3/9QjjrmH3zeLuI/x1GcKmx+Mnxr
2n//V0f8sZxfHc+kfmFRW85vf+JLTfcPNj2sMBx00YZy+PqHctS0/7A5jhGCJxauqYQ4+jeiyN7d
FBYi9eXK7AYWQFReydubwrNzAyJBwPiq1oynvTw5xcK8/enD+P2dR7cFlIHPTsSZin3ufYnWIYM2
4D7iUchAFzg1mAiG8cFvTqnvCqXXq1Ao0VOyuQS1y9u3wg5lAPjHCdGSW3oe3fieSTDpwb2R7Uph
yMOv39Ty636qkn5cTgH9dJSyBUf9t5cLxtCgjiLvKADGjiUNXkrtwydWmMFpVg7rRE7x6dfXfFeZ
/XlNIAloEZAav4fN0qATJAgIrkku5UUCrvLYpvWEIMvqN3MPp57+6YEz7XRMnGb6e72N16vTC1Vg
eGnZ4eZ4+457osODPOPqfkU27zBQ7PeajSNSbfibN/qu/uNSkIC4BrU9c2zunreXAgDEgBx62SYk
p3uNi0LvKnDQa6edps2vP1P5Wqm//SZxanNw4Bakb/OXviCxa0HTxEBQMz3anMHx1p5iE1hELCO3
2BpBUX9SIoSyElcEEtP/Hbpj5nT5p6wKrH3PwT0BypU4qAL74JGjAkFQ9ZTG31Wm4C+waT6NVYro
UY9EVpgKI7oaV3FtiQTi5JJGzeSoecIXGn60e6RjcGHi+8D1LIZ5WMflOuBYJjZm1tjBugngVW4j
e2RUq9j/oV3a4oL4LWhd7hy0F/kQuHjCOiQB4CWN+XEpsb8Ec90xTvcXCJZMyGxd9ZHpfyenwTfW
AMkmzKZVwyCScFx4BKgY1xo63qWfcDYPQKU+to0ZfAf9Rz3YZbpgcKQreVyG7HIDTid/iKNszjYK
IfESXzE/INRS95Mz2Q9RDbWL1Bh3ZCTjYbFchdI2nhMlpy/m1EvyMxwM8wfSr5KrGFECmcSJx0B5
amH8bUPXYKLlqJ52YkGIG/bucfHQQLwn8A9+KsFh7qLvEgQZvuDvJ5uX0T46MmdwjXNHSVhvsEVN
UC+L8JvAt3mJ6Lvq9gI165Ng3HAP9K/x6BI67v0Mo7jbkD8GNS0ekG6j7BeXlF7VlZlM87b1BNLP
EJksGTFRdF0zJDwhwsW7ZRuLPbPmzIDCxsEuswajYbh4y9oBjisAWfIMpDOv+3piem4tI/fMvZJW
A5Y3p1b+6udZcxsLQcQLrXniBsusri4N+FEkDWQzvvJIz8lj0KHs2fKeAn87JAV5i5zS4xetU9tF
kzQ6Z/pXdbCTU18LAs70eM1w2APMSKbwVsQhtVPk2uUmDCqQftTB6aEdxvnrRPJGv8J60jbrTmYT
dfXgjt97VZePQA2mF3gMPTzSGspTAVoDxr9SFOmj1O6TcioTDGhd0hpMvN78CHg1W1taEnUVl/Rm
el2rfRjF/edOtdZdLXSDVXPuv7ctbQ3UII0NG6sQt2Ynm+Li14+6uaxQb590upcs2NLBFaQ4VL9d
VjSWWqulx7+ZqnmdwM2qJrUf/IciNFd+N25heKwah4+jc3GJf9AV5swz03fktFeOfzHm15jyN5N1
qYL7dtpmpkGGT7Z/fZV/q3z6P7Pe/HeDwMtly/jPq6jLl6ls229v6qjlX/yoo2znD+ohhygbR+FY
oz3wv+oofkJZu4w86INbJpqSf9RRhjT/YA9xlkqKgZMDNf0fhdTyMw7eVCUAp21+Kv5WqOvb8mO5
MOvxUq9BIqe6fn+sRrjUm1ZKwk5p+dE+YQh10blRuoOv+SVoVf6b8uNt4bZcTrlchKELjRpch+92
SHuMB6B4mg4zukAybNAKBVg61z99Af+kcpNLDu3/fmL+vAzwd6zJHJfxGL19YqLMmCsDEQTIHN/d
en0VntKARq7F28JlGOJXaBp0wkZNxENNJvQVgF/zN1v061XevwoXpxGbNCcXWkNvXwVyKdEh9vMJ
qq/Lz0kmwts53c9JkHwvcR1/ZRZE97HMmlOOSh7eCnaexCgQQBV1qhEGpeYnJ0YmKHMrN/dJEPff
6j7Pbjun7u87th4QjW16ETcGkRWizOSZTDjprinr0Ar6gdqh8LWPNCpGbNQG6R1VJIIUiCBxspWV
tF86J3MiHNUe1x+YV5Sh2X3ivDxA8ZlubF8HVwg35BqJQbljPxruPcMkzNHANpCDcsa67A1ktP7P
WtJOx6///q885j/dyn/Jh34o4vbb138huST8WuY/Lymv//BPU98fHucycPRS8Mgy2eLu/nE0M9Qf
dB95mGH60w5FeE8H8s+zmSv+IGvC9FhNLGKkXw90f7r6bJ8fWZ5QxFWQVOH9rQXFFG/9dY7NiYye
gUMTlLt+ueDb235OW+QunSTo0fQI6MVnW3uKlkQGPbbQhm/spzTzzwykmpLQrkg+StTIO2Vo+5iJ
wIuv5iFU30lllN8RFZQnI3bD40Sm8W7MvRgGzqC3Y0OB8QGJ/bj3ikrfCDxtZ3cy7adiqOo9JFe8
VU6rg4DwnAkWDRijT65cogUHbbgfMU0UwUbZBUHRVJXoDauMMwnKdNVbe0o5+8MA49iHIF2UCUFw
dKpWszcCxQFGqvujH+ZQE3Mynp/MThkI7luzr4HgTHACEb/436iRCQpuASMhnAc8Z5EeKeS4r1OR
eJBPmI6ua7lYvIq+0tUurPLRQVNB1tkdfj4U2EEsxxFLYe4RbdQ3eXqiBoT3mXYhKLUcckuRD8p/
CGyWCRBqFRAg3524hD/mzxFAuuuhUg5wlEEZ/aFQWbPGUwLrQmN0I4tXT/1l7qiAgcscZuk6y7PR
2+dAZraByYBqTZKVd5GUFQFgLHNetmbqB6PU6e0GJnRmT1/bWZBtBaV5cva6JwLwhtgzyUgqEagL
7AJp2yqGSP4BQpl7bTLjIBK6KFPiYg00Y05EPNPOrHyjX7mxXTz3FllOJ86kBCNOM2q0ppmsz/SW
XXWb+cNU79qIFXTtUERv7RkTE75KMRRAiSINjhUA6f2M7Rl5GzTfaut7ud8cW/w8n4Xs4HIzlYQZ
xSZgEdyTeMO5Tmr1HNkh+O4kgNUq5mYKD4t04GEmc7haE9XU3mKopBXQlRzQ/dZDcOvRB/8ywFD4
2uMPeCqnQVza8KgOwC28c2cQRYFJove8zeAv0PtIuPMRZoZxn/pNfuePfdVthilG3phHFfFbIZKN
mNi3DzrL611ASUrNPpXI85shTB9LWVc3y4EEgq4/NAeFFVyskO5xjCvmPnhxoM19KYlfwKujmnnf
laUIVpZX5/0mGX232nI2qJC65TJYKwjLL/mcpAc3MaxHmLO+s8lwGHxD1AZQWZPjTBJzmc9iXQ/e
SxgBPiBiMyhvITDofa0cvB4grrzryse7v8I/gTOpjwnFWzFE9sItGmuMkiC5khdFVdPtEVIVJJeN
w6VLJXIDJa4YcKgh6FzVDM8vFZqsgT5j09F95vDsHF3SZi8NzKcCkKg2kKtKECJpDgHgNyXD28Jk
icNh5aPeYn4voCW97xLkBJkI5uSS6IlNKcTBrcO/Vfr8eQXaVRY9CJvhyfIKfhqcNE1a1V3KFaD9
1LN3EGHy/3iFdwsvTNTBymG5cpBacxQ7eG3zf3MFm+EajxW9I+dd90jOYcPt4pCqzmkD0lpFcMFP
+90/Kd3M96WbdGhLMSqRik3KRPD09mMKNU44K4FlnrWlPV5GnRYfZgy0H+PQNuSZk69GotTCQDJT
VVySmBkwHPayS+mEACYVSmF3V41d/nGspE1Gewi56gmpj8gPFcEUck/BKciPNkSCB4wkXPM3t9L7
klpy94AOWeJ9ULf43rspIDGOI6h0j5DaWV6I9qvy05NdCpzH9m+utHyhPxeYy5VQnDmcITw2b04C
b24pw5ZNJDJDrsxJ3weqTs69N98WUT7/ppT95xeyfOxwi2ueCuHNhcBqu3lcRCbtGZfc9BqTSvkI
ovXp11/+Xz85aCtL45g5H7Pp9w/h6GYlfUiMLsLNNlZPampWqOeRhHBjSH9zrbeNUAaXnHuUJAOL
PzifWdbbt8SosLVFjJ2rUyPI7l2VgPLBSGY2Z8Ihfv2+5NuS6PVivCmBKtXy+F+5vPGfnv3UhX+G
HtJejTmuZfdRWNjuzj68cVhzXn9XhyeAPRZ2sN9cGMQbv/rtPcL0neyrpS25kB7e3Y2DjbhSFzWe
O9Pp7j3Zwwmaaj+D4Y/b7rogM4EEkinzvpqZkZ3CtpjvrKEvcSePmDLtOorLAxt9fJ1AVOPM5moy
vFEGMbpEAWs86SHHj+Roka+hYxbnRHb6YfJN7hYEsu19gFsWoVHjkyHpkt/UYPbEXudUQbyRbga9
xMgZZm9jyx0mcgx0bawTnyzIRM9EaCuqu1XlDv3nTOOWxABsDg+uRq6xris4bxm2zTu6mkNzF7Ye
aXxhZc/jiRx7YZ1DPYjPeCrimywNYG8bVlB19LaM+SS0B23AwihyZ3XhN/YHhMyjKDrAVchOEBFP
DJk2itHAh6FxY/PcKW26J4RqmPLmoS6PoybwBB9l8zWewvbGYSR6zNGlHqCNIatGxE1mKJi1ctPo
3qz3fedal5Y9ND17sK/FOvJA+KHbLA17QzvQI6y3lPpzEht4ISGpaQrPKc3Haz1XDcNqs8ovCV7u
XwLAU+cqrKxNVFXi1rcIfZS1WW5Kz3Yv1BxgZO0pp9Zh3iXJIqpHXeWXfb7r+1YQoz1moKETOqcm
w9SmRCzDlJnoSbfpQaTLoBldOk3AoPaNGXXkxKQedmkrKQmQLmDXruk8p88Eh5wS1ruDU0IBjFRt
3VIY+h+GgjV8L8MAQnjkoV400FhyAnk0XBlAH/crMHJBF17omACcE1+muWuIioFAE/SnrkRAsCKm
dsSvATn0Hp3XYtRP3XEHA8e3L8jfZGhgmpHnXJAgnu1n5RqP2px7TUOso1voJp3NXe3W0Q3Fg7eu
4DipnZu4KNOx4NeXXdvP28ZAHr9qrTo+mjqIiBtoJ6F3YzDhi8v5KK/9SFVHtFtsHkWBT+Y+5d6x
9gO/Dj0cYMyUWiWrGFbdo5nLtp0ZzucaI+RmbPQwHZym5F4mJqZUu3AqcSVRIQ67phVedqqGHnEg
rIMhI3E9RgFxPSwpN196dIZyG0BcMg4TuN3hg0uz96XBa1GeLcInjxmkVbw4fpm56yn3nXs3LWoM
0FbRoHeMp9zBT1AnnwCsQI3e2F3jwwRhV9/bnMkWRVtLxMhK1kteQS3cblNSX34sUr+2dzFkyI0V
WHiKwFB/iACm7GiH983KFWb7QiZ0tLONbjgY01DfjNBiKJ9t/d2UA7mmIjeRwxnqkNR196IqMRBE
GTc8XGOmCJG3Mx/OXVzh3sTc1R+aSRkPMC7QHxcDTkGMLF30taT7fYcfPTbWxlDMH2vLAuvm6Wx+
8aPELKGTYSr3ht45NabGKT2y6u4Wm/4TinPga2QQFWTV4lfHitXe9NApt46BewFkCaGcsVtL4wUk
oyX3RRMb247BWLop7GDMNtpkTLalBYe2MWKRI8dgzpoLe54+llDBXvIFdymLZP6SxG5ALzbPMUdz
FK4QwueRGPajYWIqqXUQPyz6DkjKDV5WB6NBvUEkbMdbkYn8+wDVY4MQbPDves7x7l7gH3XOArqo
eR159H620tLIJFMHoeCFYzPlXFWgLcQ6d6DNHQwcZZAXgmK85YQ5VJe1TADl5jSHgmKD1gvpxwZD
i70RRUy3vWOJ3gVJRC8MH/F4z+suNraphheRjD3WEU5L2B5slo7CHSIXGSWaubOVeIV9iACjM/vP
k35fVHLYm8Egq73nJeVXaJsZlNvErE85wI9h3UEx3nqZH9u4/xvjLhJeHu6EX8QPc5A7D0U3Otsp
KfTJ1zIKNyXO702l2ulRacudL2QTi0sD31F3X+GoMtHcFMVNayTRvrMs7EmdxJfW+Toyd246a/S9
ZaSsh0y18boYQ33O6rD2DmVrK3msEA4BpCBn0Sfcep40lAn0Hbje0ISWhOPMpn3jgUTJn9qgGqqd
HZtdfAsFiaEDPpZTxxlQfsJOLYuNip3KvsECgrhHYpfkBDbbB1kNZgBjLyQVrjfDK2mDDSt0Z9rr
2cW8u1Yy6CHaYSdis6um0Q1f3Jrv9cqzO2CINA4wxCUQLcIDDpXJfGzTEpdY7Q7j2av78FA22g8v
GTtZoGuDvibU2QBxzrgLBPMArOUcQtrsN0qUPuEJg+lvR5NMndM05jA70CICXJBtuGBfghqyySpY
TNDrcHKzXdIwIuX5ViCEDXCwANPoX9wtkRIVsGnXdA/sDfXBofGSX9U+CSaxgMWRo2Ym0I2mw7AL
ZN8e5kHmH0NjmJ9mFgBvF6KA2TXIr5INq21/rDIXsqLtOk20Ss1I7kNRdzftHPfeRa4jgt8RJIW4
PZqxrsDG+NadTaAenyzOcd3w9IXEBAisS0H8wUobwZEgsLZuYgZbPNH5tJqoKvZIAibyzuAEITRn
OsaRP0KVtfKQ/gFOBFWCFtCzjrXopbxIfXeAuifLoLizS9vT27TrxYc8cowCSzvf+6rBqeddOdYU
3sGzYe0BsGQ/MEe7Y5mWCXyavqsOVQDM5ikFrzZc5UYGX7IhSRjsro3CJ2wEbaI6q7tzaXKK2plu
QpOgBY8yceCtJzZTgM60ZRKDHPVkPPW4EtblTGk1powqPxFYCDnCJG+Lng7yn2xbWDGEYCj19tbC
B9h+Nmjpb/OBmBIaVVoc8Et16UUeDIlzADpjkFyN15BgBcbwBoBRv5po2UBMGFZB8MJJvlpl0h6S
x6GVMdsYCVfqyiUKMj/Xo2J2iJHD1KsxKMJjEgh+Rd3PztPsC/oQpDWVgC2EmbLW1qk8QBWNnWM4
d2lxwt6YbFQ1tNHWyps0vJPB3MFmoBlUrdXMrDPHwLJj6D1TQenpXtGi7z8wZl9LFMwnFVaMQ+nN
bIbQOlTCia4i2Bb7YPCjHQyTao0FD6wkTz+EG/xLfMPjeBgZwGwz5dQzaCpXXaRQ6prvldGTPI9M
bzNU+OsbmNgFey1BdisvaPKeCKfFohX0ZuofOsdr4agWIKyqEStXWnZ6a8z9dM4bhu/Y+H2beSFo
WHK53MbOngb6J+jJy9wEIVlO8sJskapgEbf7CzG1pXnpEwqFbb3zs88JmyuFgeGHxyJ14deX6eCe
R3xON0kw5zfjBEHmZUD0Fj76otAbs5n9hC3N9Z4DUkd3ETk826wcBooJQzwbI26bNd1h6Es44tJV
njfu2cyloumgElxsPpbhdZVEytypwADMPUXzeNQ95eKuLPVI/sRsBJ8BVlMMEjhuPHOM6ua1HZPJ
88ErIpiixQy7bMVnP720SZBOX00PAvpnWS/oqg7sSUfsSFznHxzM9Ie+raA7M4+PqLVo427KVGHK
pddHSJjFHHfV9GO0Hs3Guu8Y5i7NSTGdJpqEwGViNG6LLlpdsGMgWot8XCmeXVXfCzulgqazCQEg
PZIIce460lemgryrwndhjU1zbRzxxaY7r4zCA7rO4BpyYnavMQlQyjd0hlax3/MAiNECFjQ7LZ1q
4IZYg6gj53ljzSGB3zVqv9vBTCqI5XOjrhRMrS2nDOeqwyO/LokQ+57FTvbAI6f2nk7VucFOvDOQ
+HyHBjdxl4tyOoI5CIaTE0SVOM8jTlFQUkX4xbV1t4fnpY0HXHvWiOJUMSMrE1ngMrNqsZNzPI2b
iezN/lEjheYUhkYSQFKLr8UxULhzzAIh1KbpRZOZQm29BQCDkbA090E9BvMRZvMUHskOtUlVbHKx
z4ei6tdDBhbraLiYMI81Ap3iQmXuArjnpn2Ka69YtBOMsrbt3JXFRdrNw7mM4OcfWRajJUEGhUCG
SyDeSsibxJcx3F+T+GTBmYqEeQqr5dwVNzlXLdpohwvdw4vfQqoX2m0OOgmj4U6NtkdzzDWTmynJ
qs+V1/TYv5SzD7zUh5bAtHtlVmlQXiBsHZ5E3/Zw1ckL6UwiqNyWZTNsR287zFlSXZR00b1TG+gE
7hacLEp/vk9vW1k6fbI4FKfkT+b9HXQeC9pD0HyCCy/GbURc9DmMRHvusVq8jLlJqEloE8xzOQ8D
UZGgIOrozgVF57JN2khsrc6YzsRQTITN2IJgPa8tDpht6mE5m6RYvysXgJzu6y+Qxbprw6iL5kjX
Mf1sh3ZFbm2waR2S4HfzJIP00oHi+QzQq/awotZWwkEVMeo8NcnHBNlvvyZZAqgIJBqQyVU/g5Vo
2X9gIjWmvzHcGgR/6VZsAY2nL/DkDO6RwN901zYONYO/JMaRP7Nrfb/fxWnf7qYxye60xJosiIbY
Yl4GND0UQu39Pgo/Ia917vWkex6uQI3rqoXyU9aNeKzBNHwuZpFeO/SitghKGwHRsYRJXmuPBp2s
zsqM66toLrnsqENc6HY09B99V8MyK7OBmnz0x71vR9MVyRCcy0FhjXtbsidukOW011Npm/sUOVTz
UNrOdMKLDlCZ8fq845FzYADbtrsmNvqL25gGCTUVTLk8FHBjzbp87pCPoIPiza9yBDc5UtcgxAs5
hRrdR+tw0mQoZB4tZsp7F5jqBd757II7WhJZYyc7Xnp1a5mlvB/s7ENQUCY4dDdWiRULn3sjk81m
FNX8nYVGnghV9ImtcaPhOFG/gw0hmeVjU3c62vPb7Ks0slK9yWuvAd1aWl9Qv6bboa7KI3Z7CSFD
Nzj9kpqzSIAW8llVuXEoR02PCl8UFBALVCBuBgse3paoMa0p7Ep42KwHjwbowZ3JSfLJjVqiDM3X
8XBauQX6MK02fhZgLOxBPt0asRqfjTrM71zQSiQfheM5Y1hzgZ+/5KaTnrwqlZsfeiAgd3XQelvB
QGmNr6u8bpFtH9zU7+E2cXhfNZz38o3busOnrltQ0v9B2nntSI4k2/aHDgFq8UqGzIzUosQLkaWo
NekUX38X6wB3MhiBCNQcoIFp9HSXB0kX5mbb1rbUxtzFA99rxSQwuk0YAlBcl7LkbGeFAMbItL5z
E6ly/62C+TKL46WVWfsK1b+R+Bsy0G0YNdMuoEiwrwen893C0VoU5YKq+agPrw6lnCdAk1RYemPw
zXUUUW53M0OaVoI8/AsIDbh/ohlybzDFXPiOxgTrRp+MRYG2vPK7xnSLTuk3Sg9XG2ucAoNn/rFI
VlkIJ0Gv5dHy0FRjkV00QMYBKynDE9ZkIdfkqj7onQAFVFI+9EGPbI2efc0Ax6W5pG/5jxony96B
HatQRtg/RleBnbHRSnhzPS/CBjSsikOuOHUD2qI2fgdNUqw56fPvszcgfhDxsw9sUdyVU2es5uD5
zR4T6yXDx7UjbMVo5OcEY/LLWMNv3EgTNrCPvA6Wz1CK0XIVjFW8trOxKIWYLD3Qj2NS9Jtzg8QB
gy1vdcxUxl0Ut/J4yAPF+MAPQWEzJi+6qjUuFpsokureJX5V1zImI86KzmAr9sLaB4MRCo6jthI/
hW9isaabj7oSB5WH2F7lF0q9OHQYS7xYkqxC+in0xyY3sHajO/BhnMlEXquG01esj/SvfjP2zyTB
uEs68HdubVaXQrqy6WzcFxKu0GFHA9hqomCzxj4oevGdCTSIhnGgo+R+BGxOtWJ3SJkE65p6EpbD
VggoQooU62AIiqgeZMzgyazHVHdLquNEv8w8l4vYIF4QHbrlu3SgkBdnW1kp5X1TUHjfJGCju+aA
02sECkD61SKNg2THffy335mSguoSLESu9OHG8Gu8EfEWozKJqCsE9VY3H5ae6VsMUJCLwXUYd2Or
MHTfaCMrWxb1kyphvjSkfDgnkfEtdTLc27KoJx5SWv9eR/cIQ6wC3uLJOViLmaKKI3T3Ydm1uJts
dXzWUUseJlBM7LIKpbUb8FFPM2t7N8JYbL0aDGi3xbm9+zpF8A9uZHr92G2LqrgjJz8SHhZcmgY1
CPfIvfWc+1NlvnM37G96bPvWatIPYhd0afurJKhsXQNlCKJapgYsTowXbLJTq8lXdBpa6NV4b4mD
f6SFyXeoTa6O6wRAKG0eduEQbsvcye5yu8idXV3H2DmF5dAJl7Czugt7m92XkA0mfjyN+ZuTgX1d
RaTAH4ZQwO+uO42No9JbzJ1jLGute03DiM8WLQ6vRcPdAtGB0f+ANIBvYNpY3R7saINnF7H+BwQQ
MAmlSD4k+nrLFZQV5cafYhSvXB4wf40q54Fl+ZSEZA5CKFKuAcLS3zvIUo2N0+DVhrcgl4QNJBPt
Dl9VFfwiTP1VXAb11xLvFq9uGorgc7/dl5orj+OpnQ32oOCTvZskYS0qRXGjPWsFxWJfxPqejguO
ZDATmb+qkYhncKbUZlxFoY+et011EoNab9Z3fjDav0ho/i7U7MkPE9BpzWCrDxgIYaQxUYrH5Mry
0xcEhHhyIXf6o6XJiOqq8Qk8bSnT3dwqqDi74+hkB9zJYoOlEAaTWzX4SK0C/BxpcrUBl3HtGd51
H70FhJUkvlW0XJBS6lJF20ORkbttN0md8Owep5K1npld4nY60Ip1GmRYXcZ0BSfrGj+XymtlSfiv
Q9pAGbew+hAbCsz+CCELFxA7cCwkjVGZNNsEvO5BimBCuw6dZc4uxLZ1uMcq1cEOsTbA8jT08vxU
SI6DPJOy6BCDaaZ3Uwe3s9NGOtQgDarmBxIH2sdKIidz5cC/2ZZFPiVPgVLZryWMMuF1zOxDZ3X8
DqsM5GTv9Ak0sNogyRK4GTYc8aPqWJKFiUnRkfrnlblcUqv+IwubXkVTVVUfgjTd9KvlopU+CuLe
fc4eOOxyBAO43tF49TRzD5OVD8DrVZqj3V1Ab0CzcwrN92hkzdfocbOH2jebl05JDPLmlaz8niIt
3AwQ+CXXMXLk182gYeggm2F8SHnvm0GrsdNVFXlDbBLd0Q7pT1varOqnBlnXrkdKwDWqdqYHFPnR
I2Fdfw/zFqiapYAnHHEw4d+CB/Irx9B2NplALudRqw1mQ4LYwCioyHr9lhYsaRWajf+Oz5i8wjSx
tg/IZgAo0SemTs+dysL2sD0R79mUEzIGUygRGihB9l53YwKZv+rScD3hcjGTJMmfup0UxO/g7Bru
GmTzocilWLKYenMIWpyhRmt2YsxTmwpQMXwwWOKvEf1UL1jh1G8pfGYqa5xYv/Usjh9ToEOrnL2i
3QoaEtapCSzMzewmzG4L0oUvNFYhmk+LRFMPkdE5f2DS0kwo++BqVsAy8UbS5GmMNvAcdUCYU2kL
N2iddDfkCdqXYrDCfZ4lOKnUuSi2yUzEyozRuPMxO9zLTtu/yCjlOV1penD9305Z4rhOE9cGtTRW
47Rp1cqKQieZg4EAFFJkLhcS5RhF/t0oPVYiYoCchFrZjzUsTrPwS+yHZb2OupSrmVwzn6kpO29k
BR9EiMWcYqDWxyUeH7I+aEq+YoGCBN9ELhplfAv8s901hWkhU2nG7nbMSYQcZF93go1Od3p9U7ZY
hOw7wFSUDPjU93pb5WKdA0emrdRP8CCs1UmiZQ2RUrGmObo96L5Pgo8vDmebanpCb2aOLqXMKQyt
0LSEPj8S42202VStUJTU5U6mZvhczYdu0NrMPNMp8eSm29/5TqEP/+qGJkaEmc6kr2HbDQSY+aS+
Nmi8H4SVEwkm5B15VdzeNgO50WSL6p1zIa9srmd9VI/xjaII66uSqNGt1GcNgKSi7RTXGLRK9fJQ
uQmcuEfA3xeV6ibUI34kSpVHm7qe8GstS2oWbuX0YbStS43DFvJ5sRaS31OqI2vzVPZiug2deEiA
RU8VT0Y/SfqI2YT9FEVwum7SeCykFYQh6W1qSvlBDoKpcuWMtJGRVJm8zuUJDvOkmiqBjmMOd1k5
WV80eU6F04JvqmvY4uaBueRviKPkjTO2XX4ztIr+g4iTNzS7SNQ7al1vBWRL6jmp1lpuk9FLsFWx
nG1xpAhi9bUiFFM8VVMUqAwI1BivkwaPwlFgUiUwbfrkbdws3dQU0nvhD9UutjhS3SxKxx98OOUu
spo4+Z7w2K5KX6z0QlE0pbiCEeFE4s7SXnoYBXPSkbasRGlICBhx3cND6BrYnRnmP7spKMt6GzTG
9BobuMmsQDgMb+2I6VSJx/dhJF39RBU9/p63Vb2LCmBee2u2rNiFdY4KbDBUrNxnYHPmj1a91mnp
hxc9wkbvy6QAXzH1zguGOXp7l7ZSnz7T0GoFXmanE3djQePGBglDmYJXbnDc6fMglYlGLPOPhOgl
3bd92VKsydgfPc1JcRHsiCF+lBRxxjcJx+fwufGzpGfKBhpNEfiz4A9s1/2bEHEWrfwhyt+aHmT5
Wm5ssuhU1yUJpgVp880kHCl8av22pPQVJc03DTfffSlP4U7HTpCm2jid3iOw8Ogeh+QFEA15JRwF
fIlvZ+I1RJ6D7pC4ioZ6xoiW8qHtAyW6TwAay88h/m3cGplb1q3Bkb3PMqAkNzFVZu6kIW/fHW21
+0DBiYlg0tNNoDWO+RSp7MNeX7XZI+ZgzYvGtV+nB1mU0Y3fmuVTEChDd+hVFTdrDK6+mQRCjSsG
n1xjDBCJC04zflQJXf948zSR8IKaw8VTObeHW2D/EfbIejA0q2LookctSLWJViS/Kr5UWC/dp5EJ
eyaHK/wll1EguLLStK+tYdavo4lzHZ0spUSyPypuwLJBfpgcCYC1o3Wz9cjEHcLLKowSPQLh7EBC
L33it0vKajbu1X8mY1ffityoHxWTwETVq+m9rMbwrjDUGWOtlDgbpOLGJG1Cb5NB5QC/51oag+1o
GhWMXi216xyjqdganuO4pfJpybX6BJ9V/aXLpYPDZKSJDX26tvotIgYk9zmii3ApPVq7hvWyr424
O1Bzs74rZWffajReklav5Wrl5JWfbPtajjIugpG2UfVYfhKFKrZqZM5IzYheJL8BI+KKjg3JauG1
7DruxFQts0bZqZ3OJQvPLWxM0c46a4PixB+OLDqcJlpXVr4Rpx9NV9d3SAvDRyz2UBUyrfICPkYl
ilUuoYR0cwSz3XOlVupjE3XRJsrEcE83vvpVqVvlYA6Ksa5ojfnAE6nzPWhGBp7uFSXEVO2hUTbF
yCzBqRWrTRngsCak2L6h9DN8IVOUb4ic4WhnY9neYqsQ3FlGab3LnRlTZlC7+7KnRTsKgCDO+PeG
+wq4Z5zIxiEnJqXw/4u15K9F2TiPcd2RqcL6dF0FprYJMkV+0CLMXt0ybe1VxnbypZMJ7mWm5hpN
I61rLS1o2R8/IPY7RMDjsFu21SakLZH9eEeQjgKWpjh5n/ZYksVK03/X8ijIgXn2GOPipVprj2Hk
l0CPTSW/iVvdxJ2AOBdsy1Awo2Upex7RN1DOjKv4t6z60ze1QajvylTa6h3pyvGtmjBNvgupAPIu
9AxMPdYWKG57J9J+ayzDrS/rfr3S2riGnyEl6TMeGmQdELIozz05TCIpsm7wIlX85UNQuFyL2lT1
gkiz3/B4w9HMBKyDpy28Hm5mWYZTY6xN+d53sNxeZZ1VShsiChwkUmqEuzwNpvQV2DjtdVLWH1Ti
OscdE3a5DdYCxi26v07ZplOWP9I5b9yNPjwpMq8KcCo+rU/cMn+4jd8QVD+Q57SD72KqVBZKbczF
LaoIK9BlwV1Ht0K+0sa8Fe8mQJitE4w0kfmVZIC6VCedrLNNIo0ljhfSJE3KymKblDz4pDjFUNKF
bikwtCu37BcJxFYriUABt8lz2GG5SGpluKUNdXqj2h4095Gs+DH5Qy3YUf8MXkspYl1hfHIfKCZJ
aoR6AYoS4vR4Y+USV1gu9ayLiReGGSrR82qYJByaxgHUYi2SPsMssRXfIQ6waflVmD02Rev89W6h
a4zEdwHDJZHz545Rn/Uxz259trF7rjCA0NuhflIiWPfgJHMqFiJrNo4vcV+x20R4U1fixjiHhZu4
aHRrTddktusgB5iebcnyM4UzEr8VfxYWk4aO3x2HjbhpTbN76IEu8JWqWgs2tWHjTTqQWcjcCKqA
ivKiKx6xhVDvhhzPqlu0dQUoCjMixWXXcvEIJTahuCNYKlT6I+4aVf0Q1LrB2ujzbUx8c6v44fTh
10n/UsPdowI/Gf2hdjpYumUW+I5nWARYm9JB5OkqJdhuMtfqu0nk/QXJ+UiG3tAoO+iV8tEVsJE4
O1K/eBzKIVnrRiJsQrRRv+mTqHbwq5frQ47Bb+KGfBZtU+tZlXl1K5WVa3UxVS85TR5iwQvaECbg
3SIwXAV3RdYdA/M+DscXlARp/ZWwp6bhJ6vCHda7yZ8GEIy0zRxNhI9c5W2sHYhnVlqTmjATBLZK
bq0Xdraey7iGW5k2/ZtQ9OJntoEE5ZJccH6MZbatp1Z9sxQa8XwSW2veuPwNaR/29ri2t9DauckQ
8HNy91xiJ4N0BDXTlG05E7FPfaihpusUlGtoD5WA2MPX+kP/rHGII1U/0C1QwcNCGPcGVFJ/16H7
rBJLDX/ZKj9lV+tD2VCAAGbNbVEhM8UvHsLb0W6GL9h7ReYmcsxaXrPjgoeim7MOvjh2bf8Kxpmg
mwMPMe5QJ+IJTwA/JJ5RFsrd6NSENordj5By9PhHNOTaB2j1RkIMltvfQ5RNradVQEWo5gf2r5Dy
BXQmOlwtUqg98EgJTTVbl1RTJgrj7CFuR1ohFHQZPeZjYznt6J5wnkhhIgNRgXm/AGyVy3tatTCc
bccYJt6o96V4yPRwguMthp8y5+pvrajCEcSsyr5TOOo8z2GFfFVLRX8ZK7woqLJHkb+bwzOLaiGp
pQ35bHN0ezVX4gNaNMhLfmYr8irCxvMrtgH+bTyESb0vGuFbq46NenRjQTGZRgt13qkDQfYgazHU
XpV6BcAcaJmRrKfJJ/cNFbx5x2Zb/wHgRIweWFfYrSFHa3sT+W1h7qmdD09tIuFV+T/tQENsXouZ
fJJoxUoSuvhjd41GGzMZ6Oeky+0t9ivxYRyC/kONMTah7Vr+dlkdeqrqtbAlQfcB6MFCQ7yQhha9
IpqwGzVXbZ7HCB4MC9expiuAgzNCW2qRsk0h1Ibeoy8E3XIZ+/DNYqrxKj5Q0nPkzPzTe2q5pf54
+YHOaF0dXaXnT6P6IqtL/hL6rDJtMjK6U8iNTfZfAbw9XR7izDtzLNkky6PxPPKyucnQSmnoYNK4
WvlUWq/5tCaJf3mIUxW0LdPdSdsicDlb/9sO/FksHBZoYcJKpyjd40ejuWCcZWSyU6hdkQfbJ9pg
W6Y/kdPcsegunhvJPsuSQdpiVBAVaEnK2UGdtAE2PqO9M4efmX1Do/iV8U76MqEYwJxQHTQiqMjp
hz0esChxG0Rnq2MXQC85yUNZucnrbeTcxRFe9Wu4QZp5RXx9+sVm2TMaNpUOalNeatfVgKKmgzYO
5t+zWnQ7kbcbrVtf/manM88BuMh1G5W1Bcx08SZBQndRbRJCK87D0L239pUe8AU5FAU5H4gZR2cB
SmSTJXv85uhe5+5Rm6arN51XKbInii+xYXo1CHhXhXEu4eeiiQ+1eW+4GJNb3EexdcU872S+0GVA
SwabBTQInPOW7R9FhqzbmUheacZDEZbQItvnMTYbr5eURwD1K0oJ95ff7F9t/JGAfR7Ulmkvk2GW
kNY9fnIzddBehgpJ8ti5r6svJYbXbqP3T4BTDjjJrrvevKcgR47SqNE56u0jGD2vwbUgr6ZdEwR3
ZTA8X/lVc3vA6a/SYA3KvAz6B45/Vd2MVK1o43H99kdR6rcyMZgR6zDiizvb7Dzo9q6Ud2+OmkJz
nWsE2g9VV640MZz9INDQTGA4/A578UEslWpdMKCZrTIkl4a0cpzU7atgRaZjl5CCQf3z8/KTn2zn
8+f4NOT8kz7tTmo9UsDPGRJKQ2mQ8cAMpKfY1tU9lrBX1u7JsloMtvj2gxGgcO4ZTKCO4cCmkGlx
nbj8RCcbBIOwsiyDZnptBi0fPxGCyDHuctgw8misKRpsywSRLbHg5WFOtnVYj8DEoT2y8dn0xh4P
E1hS20qtBnPRsB/HXP4D2o/cSNa8TZNVvF8e7PSZHF3m0GVnN3XcMBbPVGZaJbWG5bu48WKUOHqB
Jt6ZxVcO3NP5xzBYOUFu1kDeLLnBRRuoop0c37WU9zbeZNTKcxQCqJO7r1ZpeJcf6nTqEUgoNNHM
LTt07yweqpdE2DpVQDqNUV096vZQZ9bJkD0lzrQW+XRlvDNfjMMRMANbD/+7XF1RZJPqU1Tf1Ysf
wlTu06F9zscU9l1we/nJTkZig2dO8FAOLxGo4/HckOYqVR6blhs21hP/ZrELBIi8KtbsVQhC5/Jo
86o52rs4glUgDAQY9ILTonY8mlwPdYcSjyXceY3+ohh/evpAcpnqn7XOxNdc9OvLI55Mx3lE3WKK
OHSeG8sl1lVZlgRAqVy8qGYL73Vn/PbH5F8Xsq0SXtKADi+D5vPlSUGaaVSd3KTIPNxjFWDUPn6q
V47AM1+KMWy+lU4UI+uLfZ9CVmnTKkxQJh1sLvF6fWOlX8buyvr9CxdbfCMehArR7McNM2MRNYtW
G20lVYkzG0k50IvcriqrGvYpgOVbTFv++BqMxiog11SKfIepBLUZqjdrNfaHK7PzZN3ZhNImuVLg
bSyHv2jOT1t+31SQBAFeubGqY1eFDHhrZ7r2quki3U8tBh6B3l2j3py+aE0Ha2UbwO+5pix7AXXM
jnIqHRTdwXgk9U9VnjZ+cvDN18tT8/ThNF0zmTI0BKIkXPZQBiNo/bpFyFfwsgWeV21k3GboLfDr
KZ0/lwc791DMzRkSa+mMu5g9mSb6SHFIBmDT8Ujv5p6WR3R//UGo0u7yUCdbM5cgdhJV5sFMmmnn
5/700ZJAi8UU5BYm8gkI0/emwhyzIVGuNuu8/UlR8PJ4p0scgj5fyzQg27NDz4/+aTy8eLUSIxX8
cYVe38p+lq6oGhY3g5SJK7vJ6f7FUEB1ZpfqGZKzWBtRYwYwpbHipQM+2Svk/9xIjNkKo8ECUKsc
4RZpjeKWyvi7RWH8yjZzEpTQmcxMmXeBGbW+nDGDGBNECh3ULXybTIlWteoKR+70nrQYYvEyS8Xu
LKVGoZ5FSr4DVo6bzVh0e/Bs9LKN1F5hR/9KJFF5eBU9aJ1c/evZN/8C6EPzfY3D768rxafPiT2B
H+qYa7oKaWKPhvtDYQJ9z8evqVVdOY/OrAoa5AzN5NJrcKtYREaohEdSeUR5aRuuFOlGdu6yjFO2
+T+Oox5P0VoS9CkqjEPVa9Urd7ijgt+28fK6ckicmyGOAmrQIVCecx/HA1UY8QWdQiW2KpSnqgx+
xpZ05VnOLDea7TjmFG6D0DTn///T9+nDBJ1byq2oRozmNprwDHVo3NCorsz2095lGJufR1rMxYG2
VsiAvLVOp+smepyYeOHvVtJRMWaeVJOn6D4atKemdG3oM3sYQ2PEY5Gc4m8WDxl39OAiq+G+qbxG
wQPlP13eVc1jr25npyE9OhTiRh5wCd209XNYHyj2dw7sKncqPi5vb39zIccH8vwa/vNbFq8BnHIE
joXXwG8Zi23Q3hfydx9OgWYcaEI0jW00vKT+rR9jroTbT4L3w5UkwJlpRURgqqjMTCbX8khUhKkV
Zs3rKGtZIeNbcmChobj8oGcWI84RnBjAgsg2LO/4HSJR+qHJ4dL/8kctjA363d80zq3xp/r3oWbk
EPgxUkJQg9TjOYxrRKWXiQZm0Kq/iGh8Khv4f3n600/K7spYp+uFyNAkkNF1g9TTMtcp9WpVwfVg
FmvStqrsn1oCvrpwvv3r22MYLkLQXNnHkJUdP9IoEAqNBsNYrTiEA74COorkYlxz+7ySGPl7gh/P
yHlrgSgiU6a2/rfz/9MW4OhSU5UiJM+A5Yb9VJL13+PHLPVf0rbEql2LqaGsyY7bX3QNhDIFv4nT
SoqSfvTIwkV7GjXN95TGbOvOr8v+N/QlZzrQeoAe3qI4l62KzCDIbScKChuqaemfmWlP/RGP1neV
RslHuU6dG6bMAHhb9OK1DGvaWAbNzElVlXm61TWY+JwiUf1mmVPw2kRt/I1iRruP86H77Vtxu6dn
YYivbJCne8ffxCZIF0I7TunFejVKeNVVhDAkq35ETuzF9q8qAn9U3cfx3lKv7PinUeR8U7RJL6oW
c/nvgf7pWxDAamgmWr6FPYEO8p+o3blKJ+50TjJt8v/5dNZBV6gkHG24cmBGjqcZXD3q8fDEuS9i
CNStDa3fWLDY/PzKQKdbDn+65lBbtywaxuTFfFaNWoBWTzBqL75p+m1sXvlK5/58br2k0VgARHOL
gLh06DXEoNhGxVH8wNgQ6rz1/s9LEhrLf4ZYvCso/IIGB4aQ6bGhNumyWjyrW7Uo5y+PdOZhkFCR
h9PmA1lTF8fVhGI9tprCZo9pqNtCSdGuDXG6O1MP+DTEYla3k+h7WrZsOi2ldJUlQ4AzltzvJhr1
100hD6+XH+nMsUc9kYlm8oVUi3rE8UwrYKUmnZ1jooz+2dTKmzJJYLv28CXQjgDkQcHyCs7gWY8x
qA7pAiny24ImaIv+AkWNny7/ntN1ZlLaoWXboiXGgbd8/HOceorTyJJ8V8n1Z10P6Aet6fxudvEU
fsVS5sql5vSL8ty0U1A+sAw0D4svGiSlKamdLFH+jfxD3Fh/+qmdrmzkp0fTjIbh6kk2Yc5zL25q
1COwAUYa5uriIypkpObWRtKKK1/y9M0xiokSn1SMzdG0WGlJSacw1oMBptHKz7bMtz4dtoNk0QlU
46+mNPb28qc691gaRyGpElmew4njTzV1+SgkcF2eVbwC/L0PIwuG3LUN6nRBYMUHVp5qEnusflLd
scMkqAOH+oeF11KEE+o2V0pgDEHybBm9ciUEO716zsPZbFR4oJzeqlNfslq7Aq8S2qDV/K+ILtdJ
w/rrhp3GNmkaqeKaobG6/C5PP97xsItViO4KtgbSCy/uhhukaBta9G5scA/D0G7YEK4kfE4/HTu+
pioaV1yu8+piOKAFOU2KYeShdL1pKpkGtrG/LVXpSvr4zDgclcR/8ImoQ2uLKaJDmquUmuIVdlnu
TNrv5EOSfr387uYfexwmzefxfwZZHGE0g40j/iv0Fkd94ikBAucm9aDweBOhYOr/CYf65fKQZ+5M
mBPMewYzU1dOInURlT2iwyHiUhY9hb260WmUGmr5p6IET0MiUAXLXxDjksCrVpGeXDm1T6YLLF9o
MeCG2SFVzu/jpdfRVJ6KucW3l0Xltr3108kxGa80mOwK1agV5tbj2+VnPvmW85iICLgj6Zy39mJ/
GXoaPWITw+06BgxoGlCB2JejddCzLC4Ppc4JnqNPyliEdIxmm+zL2vxbPkVbYYwpkmhmpn2wgZcB
+x0x9fSOvcCuSd67dED2fKDL6zZM51ftZWjbBmxM4k2ZyHupu6/935a1N/orx4V6cl7MPwz8KTUX
2eDvFy9hqkcsN3Uz8qac3lQSYDERmZM3aHtRm2V3yVhEpofOFLl7JJlduysK1XgMQXIDN687f5dF
dhDe1GxCo0scqa2QJqpPPTpIsarFWNIFLg3SrQ26TPeUBJEzHsA98XqVVdrXzopQ7FGGjLsrO9DJ
PuvIGvsB1zWZGtZJpRFfSDFAT4+9knTNgQvUtCp7v8RdRsg7JQrM3eVvfHY8UmwsXLJ8lEWOP3FS
T0JpTIRPTpjeqO03XHMgO2xk/UrgfmbaUlKnMkGIy4JZXncjvIpU6EQ811jdszJ/wn/ZBpJ95fQ9
9zhzEp3TUGWBWIsVyfeeQk6j2Evj74rxS4iNqf0qwytb3flRDIU5yLXaXlb9okhWwi5SYy+Q9ziV
T5AQguExEr8uf5tz70znRkDlj5iFzfv428QpRlaW70Qe6P5uizlyBvRHx/fPieLiSnCkzh96sdb/
xu6cRFx3TtZ6TH6+sKIEu6ewl98hRzhQhMNYeRpGGZnmiEoUXqCkyj+avLc2WP51bykNZfhJxLL1
SAt1mXliIvLZUuFDPW/Jjf+rAYfwOoVB+tOyGmMHJgEh6yhs65seF8rHv78vshwyW7KskCFf5Kur
jvXYy37kdfq48kPk7E6xc/x/1g2xRD8Ps1gyGDwl5HQZZmZ1j8MuaGXPSBIaMd8vP8+5aWaCnjdM
qu1UZOfj59P26+gVxC1d4nkyPNixFNP1L4qdVM9cdLWfkxmyAV4e8cyBxjiEXORwmNvyYl9tcPPg
Qw54dE8J/UiykO74eD+GvGnpd5DzdU8u6Uqod+Yp//fSy+WHu8/fM/7TU0q+LVVc+ZFe9rAIq97L
uAeMEPH9PrsSB10bahGi2BM5kiohSZEU7yUtX6ht0Rh/DfUrm/iZhXv0SIvXCBO2NbSccRCuroKm
WVtttOumf8aSkvWGfEpQjn8B8cdifsiRXOs1qmvenL3qlPrep/kc/Njm8qTQT3cG3eHaibMCIgQe
7Hgaavh1xHE39+LFX3qzJoB8uTzAmdc115hsAlPybJR8jgcosRMNzaJLPEAOf6J2tlOF+OD/c+4I
fRrxAmQndjdutYt1KwOwDCUTQSlQhQOJNWoSAMfyX5S4aBO6Zod0GpvOw1E2UGQ48XNkfPxUNeC8
ZMwTYNd0jsG3ANQ+mXs5Z5PcYANAYzoQxXod5v8++RhXJ+FJBKGDQz0ed8IfxZdKWixoqve0xMAN
VoKCqqwvf7RzBwbiT4UcDHkLXCcXX81sBuw+6zzxRErUVYYkPJ8cDM3hvwEDoDbQRuvKv9GCrSje
AQEM9gtWM6HAhOZWn6X766F7IHN7+Wedmawk62SUOETHaGUWb50u+MqI6FFjiW/puKRPvvEuj3Bm
jzSYRXxSGgaBRiw2EWeqhiotGMHm2B9p12oeWkraUEGaayKIcwsDXw0ZzxDyFoqxiGYCyzQDOATg
cwIsCv1pFSTGHpTplSc6P8yc8JmvFsYyNpsCvdFsNkYvKCbPpI5rJKZraw+X39u5UdinOFxQDnNv
WTyM6ocOwglk731zMGZG15TAibjyKGc+P1UV4maFOhbw78Xkr5KqlLWc+6fVdTuDjkC+35WI+cxz
8Agmd3YySSabyfH66qag09Ka55h88Q5pZdMgWZJT619zAwhdZ7UE35/yt7nMwFVDm3exZiFub52V
0t1MLbUCe7yyXM6ciEejLCbzCDp7EjGjiBEGCRmCDmbpKCH/k69cJs+9NsDI6FsoQSHkXHx+sMXK
aJdRSutdspdo49FBifh4fF+eZSdZiPm1sfBZoEROJxGMVqu+3uIK5vl6Tb8kEAgq4TejA27Y4EWW
Vbvquj//zZgIVBFak8VZ7ritX/tjYDEmQNh1JIiI96XyVGPqrmWPYNMuj3Zm/wFuP2daqOXPBcrj
+Ufm2zALDV6hhhMHbgD7TFgrs+PgRBRriSuH/7nPRr6PBAe2ShZeKMejVXhYZ3RGpV4w2TezA4Vi
G2u1uXL7ODcN5wQOeHVlTlAtnqkz4D84EkQCuTC3c+4tzkq3h/UAcPPfL6KUQP8z1PxTPoWbkU4n
rWMylFY7ryk956lbGvjq1uZYf7/8pc5tRtRB2esINvhii6eKRBHxSxgKWuDeHq0HIFVXJsO1IRZP
MxqhCEqfIepycJ6noI5JIQbB8+UHOf95/vMgiwgwHFGpTw6j2L3kTtwJdKpgz5r0XxytfJtZo4m8
ieL4Yo+A4iNPOb0lkKr0l1kUIxx/N6khGNfkTpPsa/m7c5vFp/GsxYVxtKHjBH7Bwi1pjWzqEDNJ
EVhuoFbffFydgijYhkWyufw2z446+waR2ybRswxR+jQwmiCqUkyl0htqi2X6W1UGly6dTFO8zr4y
3KnIiS2RssD/H2+eQ59mvNrnFmQyxoOX643AsyTwbIouA6R96Y2HjAy7AYwoXl9+zFNp5WLcxfTX
FdAumEyklEunLUgVvXoaNbhu25anRdpRYEEKGGnTNXso3JcHP7tJfnrmxbow/Zl1nzE2VRNmDkxA
eZAexzTAvqKnNzD79+Dm6B0vVog+QPoMi/lZ1UOAfXLVwF6kHfnyU51dh5+eap5Zn74knPqgwygH
HoIDc9hov/dNR7tNgE9odM2K4q+QcJEQMnFDtOjkIaJGI3o8WNqmgWh0UvitAXw27EB1VdZPzGbo
X/Zf412BnSUIM+gYmryXYV/FH75peiL4Koor+888U05+iu3gM8dfpyIsoaLx6sqWO0TU/M5sUAsd
feKpHVw5G86+30/jLGaNBl6PnD6PLKnwCCfVk1oYJtN3mJD/RZzK1CMbSpIXjeUiiAwqUh7Qt5if
0ui4WgFsDET4lUHOvTYiILTgSFTP6Jg0echAq8MUBWVkB+XBSP1D19rv/z4rCXwcSj+IGDAFPJ4o
VimkEAlG6iWxmb+a8pjua6iPB/xjtXcjS75cHu7cxdp0uHkh+yECwsfkeLxQzODBaASECmRZtHvy
sIX4ZhLyjTcd9qqVdZf2q8bfXB53/mOXk5C72Bx78c1oTDwetsAUQ3SBzOEkRQf4S/o2aUbZlQuj
ebTbmzB9H7oCSupVRdz8Bx8PjDhUIYmgktMk7lsMXDnT2EYa5hABmFsQZq11kMLhq9T8P9LOa0du
ZOnWT0SA3tySZdobtVqmbwiNDL33fPrzUQf/qCqbuwjtPYAGM9OYDmZmZGZkxIq1NEhaKGm4WWd/
hvJ7/twOJbry8aR7TRJ9CDTtbVCCT5pdJw+SOc3HpId2I6BDZuOt8j4K4fuYGSAMXKey+IBMJbmR
ll4mt9I+tuXnIf9yeerf35jnv1849/KsQRshVHhkK8dE+mSpEJo9p9nRsHdl0P31rjk3JriXHuc6
HGsMxk93chBC/gltE9RBl4e0cjviwJxmvITQGNRFNILatD2VRRIHwNhd3fpkJG+a9irlo1sZd4n6
Wg23TX+ApE1Ntmr5ysp6LUUm4HmIGi71mHNXzq2+SCutNVxV+aoku9RfuG3hN/1lGR4op7qBVtMY
9s7w6ifNwXfuN5MB+vvdtOwjcAtLjweFfsGpJVhz7bHHqelP30MMk0CmVUU3rQ6gh4YA6bGDareP
2camh8CUlxeHUd3PHXTgu0F/UkuvCa8qQt7Jh95+QGjj2NMmPL4MEHrISwN04lVGeBhs3Zt82Ezj
F72+mpCkG+3azZtvNBftEum+Ld8y/WdTvzj2o+4c40k+BkApqHCk2Utn3eT5VrZzJR47H7rgzVFk
+XOeMnSa26F3g1GbXCSiOKFOS+sOuOluij8Y8L5c9riVTXQ248Kix+MoSemA2X46dANVcubxhZc6
zhbc8RDfiFU2FlgTYmsInBO7CTBXwPWJLrsrpzfJCDlM76kKkkbTDxkeyMtDfH/hnc2siHOIyraH
0a43oLYwvaCE7hgcZoRoyWUzqvr+RF4uAV4opH+Wpo/z/eNPE0QfHXamefTgm6RH8yVPfzrGjdI9
W5bkQqI9J3BtfR7qBBKZg6r9IH/vDoYJqdfgSiQmS+1+GI8NNGqSVG5Ev7+vXOHKOPtAIeT3Mxo3
4BZlImDVae2bGKLVXM8wx56H2aX7mU6KuzDMWsHTHL0VJXjgzG3RTchHx5siqKGcZ+B19Fw82nAy
1taD2pjfLs/je9AbDAI8NAzgwppF+lE4BMhWyNPUMI/BrO4ky3MSROKvkU5UwRjF8Ibp1gebFDml
PKf6TL68G3/AFbIxW6tec/IVwn5U0ZKwEp+vkOkk0P0fFVjPHO7qjcGuOs2JGWH/yTZcRak/GO5Q
O9qHfFbkBe1j3I7GXNMBBUNrh5Col/gq2UtoJ/dd53duvOjpNFpkbzxYVsJ75n6RS7YBNtMlJc69
7MwlHJeGm1bPKAmF9bWmp/CJZ67l7Drni1V8lVl/Xsb8+WaM8CQ7X4ca3NDHyxPz+6h/56wnXyLM
P/0umqY1fEnTz3CuXXVAevNkITO/cSDmh4ZYgQJOUh/l5oMsH4L5YZxedQmB2PiqI2sdx5Ordjc1
5Y7G3mdG68VQpY16S0vWF4i+eGuWx8vfvBKDLrO3dPwiPE0f1rLYJy8xuKIGC5FUA2DwF19Fm+er
pIVu3ejHEbyI389eC44EFLzSbhw+q97Kki3kGHBJiBcnBFVm0UezgZAN4iJdi7ZvJvU/YKpNNzz2
/WtoGeMfS8K6BLYPG3CNJRAQvFPoQQkPLeRRZmdujGnLkrA11IxF8xMsBZq887m555zcafqkdxsx
/G9E3Xtf+3dM4q0EYa1tTSGnYFQtqsSQQvKP6U3Zwa0YPXdSvFc5KgPFm6UHRT6q2k0Q3eoOUdGn
1PmilZ8se+Zf3obpnnI4jb2PuZN5cbUv0BEqP0/O84ajrS73kkGkEY4S7O9tfOJoppb6ICf4YFPy
H8YQEt/agkoXheB21A6Jqh9GeSaTY+2gtnxL/O81es8eeljH2enRSt7qCVz3/JMPEs6NOdSrkW42
w83N+VBMpafIsOk4d02oegjdkNG5beSnoTVdK/r7650S1dJXwnxAiS+4SaZm0hCh3eyibEG+Srr3
+3TfpuUGIGFtiNixqFMsZaR3EF6pSUAqW1wIoyHFnoRihou6IDoCE9y20G5KB/5f/+jTewkBIzds
lkyAZXo73RjwWqC+cJ0s2Rfy77bYx4ruwBSHGcdMDKf5GGi7wlE+aa25U8fCcwrjBR3la6hY7xxY
lSFvejYH5THS9YPRJxsp+vVZOfkWIaboEgfePYPZ75akiHFEGEs27wuoOeDF1QavlrMbdAK7bGML
rOyAszlYfn6yA/yKLsIceBKyEvF1ag2HaM73Rfv3hWPboDWCAXLkUToW/DoFgqBEy/CS+AYCZc9p
N6oB6xN4YkE4T5UecU85ZyCZ8xBYn0ftusmukuGzNj5nxQ2oRV29G4otF1ribOHEOxuXsGnAKgUh
mqiEgtarMn/2Jf+YyjdS/lSjCdKCKgPrt5XdWl0ybYFhmfSUUzc6XzKj5RFtToxUN9kXvn6Vwchd
5M7GG3qZsHdDOzEjTGiNJM5kLWYQovLK4RiiI5VD7vahoNcN4uWNo3iJ6i+ZE2aSoF+FD49bKime
lOwgxfcAxKPgJypJJD5gaeZm9Ir8h6KjDD1sRByXpxQCwvMpTeMsVdqUY1drQhgs5UeYue/71P5v
Ntu/U2rJyrkZ9OhIuaWMsTQ+NO1jbH6Z/Q+X53E5J/7zNNJddW6iiORQ7kZWLZklVx6g35Y2LGzN
lfA8S4pWhpMCC10YHrWRt+4Y3CxyCJcHsnixOBAwNuBAaAxcMOjnAwkqWu5tmSVpag12VlSh7Hul
asHB3ErmFkZjLUomBljKo+RsNEi2BGuoJhhNzMqge9NPv4xQvcrbq6oYPTOGN915lGcIq0ZiEiul
0fMoW83RHl+cDlW1H47+IGs/CuuHpKFC+eS0+a4pip0+3ErWN9usvaRVN2K6tePu7IOXoO/k3F70
tFJkRLm7ErV5VOOJhEzRftccek75QQIoP4s+QZud34bTHHnSID/aYZdufMfKKp19hrBKJLp4ZcK8
6IYViQjVbGXeGF1/ncD0BRcLSrZBG291wC9HgeAaZ0aFkynIVBv9SYxm8z4nkTXkk1tH+R6YqNdB
0Sdrr7a1yfq2bM53VgkRf+fUVLh7zmdcL0YtN0cc0hhqt7mJU1g6JYDdO/shtR7zqf6lm9mH2pSu
L2+EtVwmx/y/hm3hcAp6LU2Z5eUt+bEbvirqr9/sjfbHor5uY2A+Mxx+txWiYp2xcQf8hvq/HzRh
4ZKLkd/lEKyuUHz0Vwy3HctsH9pOtUOzRr5TfDgqeoit3DQfBk934pcwzeCUHebQQ79DJZIDwKVY
W+fbyunDZPz5IGHtQ7VrSGwyGSZt+1n/dQDn1OcbR9wK+s4+syKutWlWvT9hJeau69HviKZPdI9z
7e00+1sNJ2yYu+ROrQJqY9mbE8i8cxQPp5cybncwCBftF9Uhg5q68/xlwx/WHXGprC9t046Yh2vy
vMzKiTUputdxuk21ay099PQdjShMTYDCbzPdgznvstm1tBxz8seseu7/yUyjkYNytTs4JBkX+ciQ
x120b8GB1c3OhrW28L/1MURdNb2VVIksD1i7C/94Kn2AOFm1PLjcYtKTrX3bbH3fsvDvPJU+L2Ii
ebk3xJMINFcVSsyKqQ+7RTU1aXtktJ+QmW6Sr9O84SLKlj3BEaUiSBGLYDriaLwimaJEgxsqh7JE
l/AmKl97+8Uw7iFZD8eOlOQ90h9oQv+Mx12kPJvlJsHFMv2Xxi+4rDmbmdLHy/IYX/Juvq7T+YBG
qttFr6rkJd2nSVfJanysJr5o465eS7ov7Eb/N/ki1APyMWNUaCUm29oS3Nylfnkw/XufgljGc6n8
4YSwh2ykG/6DVUcmybZgp37fkSd3oMT1XFutZrhz+tVJZdfIv0Cm7VrVq2lfV2PjWdaLpEsbgxUX
noZC6HroGyBUUAlOhPinlwdaFiUbHIt8Dcm+N4BJMO405VPdfyiKjQNYzN1g4DdbB/htVYbnTIhL
tBpp7x7dQa/vgBB2cP+qTuc6ibHX0i0ckniXL4NZzFCGBeP7jijOgBM8Jy8AJXAu+7VXTEkBET/y
SA2RD0xBx9mao+ugztONsHhlkCbthbBa0OwDuaAwSLRbq0XHJvFGOAJcvKzbkaz9ggxNfIMgvOJe
PslWzUEqBYcGADH99+F/4jZ1VyBEDRk31/ebXoGsRrsV8j9lK/P9O3t0uiWZUHpLqNouF6dDOvH8
xAzgoV2kDWnXrIEEmQgzoRKYh+5MRUiD8f5L4L82OQTln1XrSE1lUl+QnrTN4+XxvstziN+xTMjJ
gNtkdOTO5zvM2Hdt1T+k6HxlT5yTenkPt4Sf31mRlyl7ZHJcO7pzpI3sxrstI0yEcDY3M4j5SeUD
dETSvcEOXLDS6DQgOZrLyR7G9X2tGhv7dMWdz2ZfOKB9VKWMGJZVUnnhPi5vagg80vAg9VfS+PXy
DK+a4m6kmExv1zuGn8Z3OrVy2DkQppPROpbqPq2jndrvfH/jQFh85p1P0YQFtg0orCk6r50Ulh7U
FDFG53FuQad+nrdSKesmgNvCrAjwQHylxrLe59WCHw/R+v0t1fsrDb5cnrF3Qe1vnwRJ/H9GhGgi
rEPkCU1eLXJDKxuFIbnZS1rQfcl6J92bdqxfBcksv+RjGh/SshzuWgBSPV0NUnSdoJa6lX8QH87i
BwnHehWi/RbpMqNWd5bs1SEQBXtn+LcWSorhsxNdV/DCd84O5anI8Gpl6wPEBMj//wCLa5JqHQB+
ITmgtok+WxkfYMWIZSpeJu01NPTke7QzCzQKUGFyamrnFOy/68ZGdPfuLhWtC+shTfpkIPpKG5J8
DNuHGdJVNfoHRPwwfJbtQ1ofmnpjxOt+9mfAwoyjSlf1ec2ANf8tTT5M5X2m/7rsZqsb0/ljQsiq
FpU8Iy2FCaqwcv0dbFtmP/YzYIYt3PjWYJafn5yxeobyQVowf1o8PRTdm+TIB3Wz+2j1ID0Zj3CS
O4mmJRDuY6Xl5YkKqn4c0F3lKQRbtuVsHNtLyPj+rPkze8KxXTh5YhjL7I3zE1IGuvNgmndjfowA
lLQ3lHEuL9baFNKKS7sTPHoLI+/5FJpalaLX6yReWT5Hw7cgpgqxlTfZsPF7G5wsE9KISjb02EB+
m4o0IthoBZLxvjyStQjjZCRiYKpSxxvMCitZqn1UB23ftTu5HxJX0Tb20JpDkFAE4aMjwkvH1Pmc
AYDQEaOnpgfGIKgPGfWJ6UuH+mhn3A7+8fKwVifvxJiwm5TUMMdewdjgD3szeI5pBK77fy4bWZ27
EyPLR5yskM9BRHCGEYvbR+3vM/OAKjaShlsn3upoKC7Da2EsjXyCu9ltHqBEzk1aghspvo/94E7o
PRvKvq7UvR2+pJRLFfRY59zr6t2kPYbjt3qLcHR1uH++4jdJxMlwAVH1kVTyFXlMZ8u30bjRUObe
4llcswJTMmE9lAs8YAQ3cRyuUjMBig/tj57sHPtBGnf2VhZ1bUaJcpfXN3V7wxFm1ITGrUGkMPWa
AAUm52sDXHSIN6AVv1Ox4qkE+w/sAzwaFjWBcweZ4B+QncWKIlM/7NJqkbFIC/sqgcoN7Uv06iiH
zGm9DxK7u7ftudzL8TAV96NpNdBZ2ald/RwkuvWAwBWBo3pzHCL3G6TqT7lJ0RQDYAscrjByuTpA
kV+g9G5nbXvX99ooH9PMGAkQar3Ud7qWB1vE1qvTCEEizYIL4FNsTK9CRKynBjy2VDkPQ6R6Cq3b
bZDs/36jkUD614wQH6cNQkqtyTxOvta72oCQolW4MG88xl169b/ZEjxDT0i5Sz22+vyrnd7myX1a
PnRbQNbVIIbICX4okmPauxRtgMRco7GEnmnEPzvoMCq5c5HU5OGsI3xbP0HLuCtg0qu3QJ9rGwyy
tIWK3ML7Rc6KNFcVqYtYs0pRd7m/zxQgMlCo/S155hKmkWdhkDQv8kgSruSyVKDEtxhhVQfdoYyt
X2lp6BsP5LVQGFZwm5QKlgDRn+8wv9NDCSw678WiuY0A6QZ5uHFvrc4Xag8LZxjsC2IO0+zDrppn
+hWRRE524/hWK7VrjjT0j9VWF+bacBDqAuRBRx/5GmHOkGEqqmniRkkQEbOL5z59uuzdqwYWtmgd
uil4HYTI3XZ6Q0pTBmMsoN/uOm6//zcGqJ+jUsj5LbZAOkE8Bo5OCyS8gj/IdCF0Fm7pR7yrKC2u
hSgBiX7WHnJ7YdWLWs2qOkb7bWz8oxLtHZVkQLZDDFUzPgXxIuJzt2jiQvH234zuj2EhrOjLgPbY
lJZLq8q/0Zfm6YG6ATpZc7fTsQl3htKkKH+HjC1Qv8LTs9PGvWQbh8nYiJCWc0y8m0CbU0aEzpg3
uuAJlEosO54BrtSW4iOc9X2syXcMn+s+fnLGwIR6Or2TYQ24PIOrwwPABDUehFKO2M2cmY7e+j1m
px6GMKXSdklsIVWvfcqlH5dNrbsJdzudqCYddmJdFkr0LDeXXqy+1DzTv7OKx8mEFu9a1X4W1ZVh
PEvqR6vfuECWPfpuYhdmCdKukFGLuDwd8lkCOUZoIvypgs7Jf1Tge+3kqA+HyyNc3c1IiXFUkBwE
rXJ++hV6H1qViqmq5ZXVKPWVH8RbddMtI8JzG06fnEseI7C5fRp8+aMFE/TlcaxOGeceVJtLfCnK
iEmT5SD5yKk0Sd3PKoiuSwhzwUZf2cNbVW91Mq89RKBI/NeaMCBN5q09FOwwlMcJpOVuT+bTRfYN
VpDPfu88KMbny+NbTWvS5AVQHBgMXSXLBJyEzkg0SlkkYRINp+dhzjxUA19RCf6Uy0jk0V9i5CjH
5iWSO9oXzZl2aqfvOrvcW0ikX/6W9bn+8ylCLOX38ZSmFUeYYwxeJRFFPSBi2xntPh03TK1MNMAR
WvUWsAIvZcE9G6TL0a3Fc9Bm2pUNkuG70LgyrWwX2G8IIF8e2JY1YVmjzm575FLZd7yXzfm1Cr6M
gUoBgieTc2PmV5fNrRxkdESaDAyyIi4hIU5sytqY1YHGPfAgR9JvnfTDaD+glrxxYK6c04hy0FxA
/EtDvMgeo4+1FNXZ0lRHsaz+aA6wWdzk+pWSor+l8nouN9K2a/OokLJVl14kCGiFgdlZByLc59RM
56ex8sJ8vFX3aNTv+7bZaLNc8UWIUUlEoy0EIYjI3idLZh3ISztng0DzyB3lIvWHj2SB6yfWk/nX
eDQCBwwuWkYQd1GME8Y2B8XoJ8h/ejGM9p1kuy2VhYF99ve+cWJG1MuoG7U02sWMT4gdN/dl4/ml
St/Sxvm/dsMhA+NQDaN/HDiZsMMqx+jacqaxcy5rULdQFMO2k6vV7ZTqz9LYRM92NGnf/cpsD1NO
A3sYm13o6iEi1Bvbb81PmVmKciwle0L4FISYFURIVa6J8S2S36DgTOcFF31j0F/uNG60lYNb9dMT
g8J+nxu/igoTgwU0JV2KsPkr+sOuWsTekL0p4cZ+X3uxgTX+M0Ah6JRCW81aJIJ4gt+VdgO2poX5
ZYlz4Y08SDIHNmUbp/p22Ze2hrlczydXBziobOxDhknb1nNVcNCE5qcitI+SMz9V6MAN+SZUdBmK
EMKcDVWIQQ1/9LUm11KvVH+O5X5Ev1m/Dpw7y7m29Eenfe2yQ2WkCLdfD/7Gc2v1TLChbgEysuiK
CldlN7RzERRMcysHEBRctZZ26G1Ppvdo2GIbeYcZ+n0e8D5FHYgOd5przyc3CUa/lyImVzNLmRR1
1OyHYQIokukZLRv+dz2IS3prB/UGpsEXCRHu3WChDE0C2OESD7Pry6u9Nnqq5wgkUVvmmSYcUM6A
joCR68y8byNhAEFWfIybgy0lxyqbj5eNvcPJLMM/sSZm9IpYC9oyMshP5Y+dgux6VVegup85vLyw
0HdDFu/yWr2vwkOp7FTPujajj2V8xyGN7jqiC/HTuJN2SrzxYSshJ9+1lKMXAQlIKM+XRUKCi5Qa
szBSnkyq8pGrYWOi165vsJr01fJWtWEZOTfhJH5YS+2ym5PISnZTnwAFmqzhGo3JKkJV2WlfLs/2
6gFyanL5pJOdrHdtohJ6EncuhIDVt757Nef9oFBe/zwiBoxooPT1ss3ViWQPMVn4ky4Sh0KgGCRx
zSjTwUHNsbkb/C3c3epEor9KPonXuCOCmRRfSWagGOiwN3dyemuNHyT16AzPlweyui948xuUkRUk
+4Tlsgutrsxi2RdB/pRo0k0VVi+TDdtx1z2ESMZfNrc6byh8mPADabysBHNyGwxtBv7Z07qquW3M
wrkz5y26hOWXiKcsHvivEcEfypjEYNhjxDDGnZNUyIoku0rduD/W3Q5mSKrj7HYc4dztUuKuPE5g
Rej17LkeFPopy+toCK8k2ITnRL/qSud2MH5azlZI8B9ML0IGCwOiJrbHmigZIXfsECN32q6NvioS
6nK1euhD3xu77JgZb0MxHgNlq/yz5pQLMxbQSLiqDLFA3VcUie0cCN8c1fFjFzTkN+U5ua96BQHV
oG02XjprS0kSF/wTsCB6AYUDi5ytIYG0IpkCxaLfXc/cDuHPyz65GuydGlmc9vT8GOdGHkKM9JLj
uGMJwXkg7VODqY0XseXxOJMBy2PnebQchD2iH//jBwi7oqC6J6UZHxBI2UHPj9b8NfAf9OnYNsG+
q59V+aOt/aKafNnu2mY8HbewT5q61exMYzGNuECn4Wib4+6yhbUYa6Hy4IgEksnL53xm60AJtKaZ
2O7wwGrKXulfY+moS1cdNMgpPaSXza15J8khRGkXLCC5m3NzxuxDcxtyZCrKneIMXtzC0xG/FVK0
v2xobeZODQkhclMaeQBmBfL9Mn/p5vyjls8bY1nzfCqSCwaZu/odzV6k+6lm90RQYfvFJp9cPeX/
zcP+1MQyyhO/N+Q2rbLfL4vhldvSoiedN6XXBV5bPVVb3NGri3MyIMHJncSRq8hncabkRql7ZC4g
oLNjd9wKcrYMCW49SrHa9QkzF/s3iv3ap/d188EKN+KctfUhTUwNhMaU9+RNYzzbs+nb7NnULtxe
+lqW1dUQ5Bv385qnmcAxEdNV+SM+RP1QNmbd4miwkxhtbl/p6KZQ4tfL/ryWR/stUL1wrUMgKhZU
5Ta28g4BRnRHpLeu0o6qpNFmI3sTNLPDGMLB+o8GB3I11QenC/YBW8ouAy/t7A2/Xz2NER6ALR+W
eQM95nOv1EpzoLiXceTPLW3qUT+6yUg9Vi/A1hfoszteEVW0zEcu3TpeMW/1Si+Hkhg+nH6AsC1M
p0ozK1/yXYQNeXdIrNscJTwQAkEm77ui4L3kXZ7/NZc9NSnsDcMf4qAMqM079XiI2n+a6FgM2m5u
/7lsZw1yxzr/mVxhbxi5M0XWQpg4GWME33nulgPcllZ9E7SQnNEatbPaf7Q5OQ5Dvo/VCHKev+6i
WV5Hpx8hBE46QgX2sExwk/luqpK+RyPT/jkb3yvznym8R6vFS/Rj0/0XCThk+n7rgS5FWmGWbW0K
E4r1HKlKfBVYKEEV/p0av7T2Ljb/ifvd5cleC61PzQlzXRVEZRLFHi8I58/5VO173aQPnuzikodT
/laR9/esLoqAHBNoqolvu6iNYsduoHZE5Wo3VbuifJhl6Ha2KGBWh8XDTqP2vCikCPszjOai0yPs
VNnLsin66jgqwc6u7u2tNMKqKUjpFrJpMGHifV7WWWjWccVRICvo/F1p0i5DEMD/Fv2t/PsyeUs5
i0Zek+yzWB+OJntsQdcTObT71oBQ5rlPHmVz8Czlrmk3dvva1XFqbImaTu5dJUrKILQwlvdNfuxj
RUZsT4dmrUMb+7IPbpkSArAkmSs9UzClDQ/W9D2VnojWN2ysHV4wpxHhqRBDA1YRhtNQVy1iHKLs
KjfpCg+8iYvEkuv8V6M5sSSEXXTZOLNTYCloaQLV6C3zH/r+6+UpWzv+T4cj+Hdc9bpc5Bgx9Iiu
4w9NFbmKcVSUj9lUuc34WFX7yxZXJxDxQ9R2yDW/Y+risgmQGCNbP4YPenEo5eso/Qjn3v9mRfC6
CVB1N1ZYKXNE8JRAepvT+SZS1Mc09Lcu8WUlhDt0Ia3nxcZ4OJCEozYEI6HENvlzSEL3NW1xA8R6
ZpW6HRRoqXStI1rK9WPcBDSK+qriGXa98Q0rbw8+AZYJ+CxIY4lbeiwBfJTLJ8C6plr7vt6VxnUP
f6Bsfe830XUrR9VSfgT6T2INemNho6nNWDTz8iLIjB52J+mAfN1H3RyvaAe4zQJzq4FlCULECWZi
6ZZZKq4gP8833azUY6dprCagvv1g2nsy9Jf9ZeXoWCB2i0A51Piw6J5byJsmnWqN+lgovZXBQzaN
bpxu5KS3bAg+qaeRbGUVNuYB+iz7LbGkO8UeD5dHsrK/zkYirM0QJYYWlHhCHRd093tpdR1pLwpc
VP+LHbjrz2dshv1Xgewdjm29dwv5EUBEF5feNkh6bdrICZBd528L0/+5IZUqY6XVPKvnGmCV29VT
mUBupzg7X0EZEWxnERb7rKucvU9O/DocxuF6BMYA146WX+m0MACEMq0lfRkiq2NXw3EOw/iAte4n
7Thy5NZhlcO66fjIAtYxCchonCFuzqYE4G/LrrOuOioZ4JCKRtsnaam6hjSPn/1hlr/GQRPcOVE5
vY1BavnPSadqX/UODp0ilMgHD7IVHO1UMX/4UTI/WalKb6hk9/mxLMt8AAUWDLE3j+iIHWu/tfo7
p06k6qA1iRIelSAIP9dGP3yW6krTYC4swq/lZCuRKwU+Kml2q/ZXFAbzwxDXsbNx360dLECjgPrx
MgfvJdx3c8k1mCmkTP283bXGsSZ8LfWrsbor9X1mf7jsVGtrfWpNPV/rIO6iKVaxZlUDNWla1drQ
tUluXDaztkdOzQgu1SQz7jNhRoFIL3tO/A99973aLIAtcyMeW1D7gJAjRoWWcxntSehT+0boaDAy
ek31vdR2anbU9MckREalvJXiI0Aip3oyzY1H9NqbkobxP2aX0Z+YHVr0sXgPkOHTfvTQDhXZhxRN
GrPfG0bvyvpjI+1bCBK2kN3v+PeIKxfiXpXjk9ITsM1zw3Y1txLArMxDz+67XrzN/XgAHhX0r13S
3JjBtLd5ECyiIyMNN4nxzFV6PYfFzaRZx8srvHJDnX2KMAdtbafUZfgUfVBMCJGNnWSUgJfbwOuK
5Fottvh+VgIpBs4NtUBIZUskS/BNP4/0bMi8tDBfihRBGrtMPCPzHzqp+EV94aqZmpdSt39cHuga
OvzUsEiWYGRKMkhKj1haMV/7ckqwY2eW10p6ey+bPXQlZZ7Et/HcWMVNEkr+rWylEf21ZRP+8idN
lrw2MRWS61n/JKtTfBVnNhKXOqR0Kv3/fvs1TIzxUx9Ql3djPaxuwqE3biZZTp/kmAs5D4oNfOma
CxOVUvAByGUghil4UhzMTRv2Iwgnqe89H1S7bDcGp4L+FZWWZF/XyUcyMk9GepyrRHOVcUuEY+Uk
AksC+m7BHoHxEI4IcI2zpEVyRkCQfda08Og01idT2cKsrZxEyKguyR+yDYTE4vE6xKNpVKzeNMyu
SU2D3rcuPGbAKy77ybv2/WVzUsxQVPA48gIiO9+cjTJQEbOnzKvUryMPTB1e9V2t7LL5ppdfocaD
HTIMr7RqdFO6GWTtMY2uw+BK1jyV/3b5a97P7pKw5vUOFRd3iymEQnIazxL+s+DWM9BsV92Ue+n4
16c8pMQGYkegxvEmkeKmC3tLGwEYoDVCrjfajcabqn4at7pH3wen52aEo4agRauaAjMZvAeD/jA5
ycZsvT/MFgtE2yZUPRAcC8GpkU6RkhlYKLRuP8mv+bwD139MZ/ipri8vzNpgtEU5XIdTAkl0IXo0
zdlnZWArRdaufWrziGJvm2UbA1pxRiqiGog0jIB7E0WPrMCw0PvCjDm9Goijhkr2yRly2lPSF6cB
f0+rTir1yFvXMI8sWpiB2xrRS6u+6F187ysfR6v0JG2zK/T9lb20R5mUcRD7gX9eOHio9ml6LVeZ
F+QO4qwa3HSRNT+SuHUhgNmXM3Q/0z9jnx3SBkCU8XJ5+ldqnef2BWeKA8nozbbOKEo4h77q3WqS
UJRVwofZ/1U30WGSdBq0CO/HrZTampdRTuL2WrQh2TfnB0RRAEuZ84Y14QUb9fdqtltiFX+8nZOt
es/7Y49h/rElQkaigY7gMMKWNrcAaCFSGW+16NbeQnetjol2N2oXCzG5mCaEhI9Us0kYQDOTq8gF
vTGHbnpI27dcOm4s3arrnNhattZJ2DX2etMlFrZ4SxIi/5QVQuQr0y883fpnJt8c6YcCFNL48bLh
lTHyMgJRxvkA7YhYzVAdO2osvcjBq/0KcslVcy5K+gfjG2tThGXVFq9+3IMMIn+dj1Ea6iyPuxJx
ZLWhfHZU1aNcQvLedG779/VNcM5gOrFigCIVo8mynSo1mCpsNUdTuZ/Ro25GxZ27jflbKQedGxL2
XKlNtZmOGOqy2yS8n8vjqP1Q7f1IztLq3D6/pQQiq5+K4tpu9l3yfHn93keOmNcprXE7Q3Aopm5y
w0kDYsPc840BQBSt8GhND0t50nrJm9KD7DvZattY2X9nNoX7V+OYVzMdm7OeHpz4oGT+laXdGO1W
gWtrcMKhgj6aEZcj3WcaGpxQOzKoye2S74rh71q99yL5ENlfL0/o+yfr2YTqQmaCmGNCVoTB5RYp
sJu22c3629zovLm9Ma6v/94aFxn6aYQx9HEvW+Zk20+j3NPsovAOL6K9RgtvUt9JJN6SajxU3QDC
otu4Pdc24alFYfEMo4uQTEb5U1LKYzN+kzIalG3zEIWZK21GUavWVB6UVD8WSjZhy4N6i8OkZnzt
WOym3IKuBrj/VOzUgGabrTfzu7WDBkIzbA2EEcEwweH5bPqDOvRdp0hUPz30wBbWsdBUvVi+t+Nn
HlCX1+5dtLNYQxoMvA1h6LvrIYyMvEl9rEnOtyajcUl/u2zgnftjABAznCLIOxJWqefD6YvGQl8J
Bv8cGCr5y759aIpP8YSsGtoFWXNVDlu8DFsmhRlMs4HnmcoaBdNbSuUPWukCZsIU7OW33jY8Z6uv
/F0sL4xRuPfUbm77nFymO44PtnrQ1IJg+3h5Ht+dV4INISzz52DOrBAbIeeiHxycAYqxcVfpG5t5
zSF4iZG9IPmHSwibGZQrvNMRduryY6plXl1uOMT6ZP0xIOxdM2mnOSsWA+MLr3RFed7kJtsaw+Ig
JwdSa0xanLSYsMPggO6HO+tbPrZhQuxMKJSYTMcyTU1ounrwSXY21mF9mkBTq8sbhObC8zH4o2r2
qCAzhrhx4Wiu6w+q+eGyT72HByxOZVPEAyFOH6G42HoLiyF4pEXLKtkFFRQ39W52bvvOi3XLNa3H
UKrdqoNYr9nJ1YZHr04hTVxgtyBjgM/tfIRKkJgJ3OuSa/n3VfZoNxvFhtUdc/L7BUcL+r6P0Xnn
aJtowtT6/WS78nyfbnVibo1D8LbK1AJjWnZ/Uaduplz58lYB+f2biHVaQJHW0n8JOljY/PSXjvMw
sk4jJK+mQQ+YG8QPteZp03Vp7GL/ofrr4sZikrKdDgiJw0AT/M9sqrbqZUaV0Ncmu5PyUQcaVBlX
l11wbfJOzQhOkEUQ70cqZmT1qwVbitn/vGxgxQvAU1MhQWadF4Kota6OZYgcCJ0tVfOqkJOsdpN+
PTqfLltZ2a1YwYuXkiBMGEKIoMULyLmeJTfV9zlJwrBOKNOE3mUrK5PFa8CEBZw8CNVWwdNg6LO0
Lkd6LnZeHetZDjfIf96NgpQHrPhgww0Yb8nGne/IcKHYBRQWerr0kAy3ibnX/L9db0wwPwvbD43t
zm8Vq5OjuQ9ApddDHnp0P8jpB13b+P2Lv5wVHJbfT+oCDSHDtChlng9B6uUgyoYi9Nr/R9qVLcmp
K9svIgKQEPBKzdXz4LbbL0Tbexsk5lHA19+Fb5zjKhW3FO4bcZ6OY3dWCimVysy1Fvll1S+yPcp4
m8t1zDWGLvaVYkhZq8gPsecg0r6yiwnI0yN3v9N0Y9Z/+8khVAB+JAzfYCYGqadyPkiWm5CEl0B4
279avu56XWN5wY8zA975gmWtsNiIKfaV4z5M4RZAnBKDRLp208JnQRUZn9tBXQ0wAGXnJmFmhU47
W6nu0hAixPa+7YsV9B0GXThe2MSnppj69hn8glgDTIHBiha7rjn2nuZmWfIGWTPBg3WGkqrhOC1i
KruW4KPQn7QMvPwmbIA6QLEu0eyyixOPz39qaf56J8clt9mEtjAsFVAZEzmaDzrij4XlwrMbHwUT
E2hcqSXiVso+oY0TrzI8N5IvlG1ErellLGwxmMBQM3gSZ4ogZQ9j3Dn02hAsBSn516NBVIJyXTwX
EBy9Hh4X7QAAO7fgcGu5ytn3POkXbunHK8NYC7IS0Zp5D5MOorDwSVB/xtwOpAZtgln380/ScWJz
NnV8BVkky3jl2ZfrXuj+vvLJe7vL48zC3y+TbZM9tuWv63//cpVm5WyUOH+/xy4iMI+lT5o6wjCB
sNu9H7b3Hp2aQ1tgPqIaYl1XcNHc3DXHmAxg3urHR6geJl+AkqAaN6wpQFq35Tj1kaEJlJdnEvV0
wHLgGg6kraayTTpB3KsLE8BmH6y4QcN5K8vHzm62pfy4voJzsDq/Y2AK0kEM3THMBail+6Ry0AOk
MAUBMv8pyc3hSabNzTQm9b7oG76yR/mDNONwk/Dh53Xbl7sDQusgbQFS3gURuDpoJSMyGLWH5QT9
zCp0802jm9ufA77qHcXdhVQAw1ToUZzv70hULM3ZTLHgdBvXcALfbW+Skn9t3XHVo1jtQvLxE07h
rYnyNAIEXDs3KUjHY6DXMY1ePQqvDFpdL3zpi+H2nLXBgfE2VQO9a2fi9xi0U0FCRUBBYD34j+jG
mwKKTjIIdTMjl1EVNZx5EABRCFA+quSDfSZq36swVBjmjxN6VdVTp3uBXj7e5mo+Yh3gvRTcCOr7
qbSLrvTGCDyA/Ksbrkywlfb7IYKGawTi0Mce4NIKVPUMqnjN7voHuzzU56aVpKFsBwsCujBtu8Nh
sIC9ZAA3P09/PQB67qKrFI+stJVDa8Xg8vTSgCVf47zctrq2xeXmOHNGvTbqkEvRSDgzWZhRxHgG
WAeeG38IoHryFlkQvatl0EhfE7AutwjMzikR+Jcw0qfeI6VsEnOi8C1MAbYXu7p4C/+6yD2vH6oH
uHNBbXM5pVhFvdHPNiqf9Xvp+P8CY/rQGmO5R96xvb4pFh36Y0wlhO99kiBXgbGY/OuYmwlhIqKa
jXf5Ej73SO3hu7GDJzKBEWrchnTds1sBhuA8I9vaPjbWZip/2sa3644t7vYTx5RdGIvJH60QNn1u
5+s6FXdOP1I8jAtjAyyfDkegW0clAGdmmA9uAZEPkzzF4WPVY15Hg4zQmZhvmZO0MvZFPLkRx6fy
fiAjQ9MzcCNN6npJhT5/qplOGpMW84ji/CNOjADH5FDpwA/HvzOg/1fdFTRou2Ag+zA9OPzVha5e
ZAZQg66cB5oClBHYreZJezlHo/yK+eOe/Ao/JyXQ6PgVA9TVSGDHQ2CDNzf5iIeHDHquMlwzaN/1
uvC8uGlOvFeS3riGvEvZwO4oXmwG8Yw9uKbXgP1f35uLBwJmINuOXj0AVMoqN1MHnoMQdgyKOh2F
HxYDfVWI7kSIEd54HncxrTW0zY8gQ7xu/DLnwnA+pjEwxeJ5uIaUVx3gfc5o2bCdVN4RqLV1itKX
HMh3VriHqNNtqPnSPM9MTs1Rdd52cL2qGG0I/qTI79x/y8FaR2FAm+cSsMI6r9dxsc1yeZDx+rqf
S9/yj59Y7fM9xLjZjHYEwzl0jSrCDhGvt66NmUkQJV43tXirU4hM4HWJ/PLiVk+7ZuhyDlse2jFB
T6bA6ybw5qfrEdJvTjls5v+/bsh9YqV7/FaM82rYhBbPzOlvUK539OzaPJX4DYYrwleUaOVNxnI8
qqaiX+UmKCykEU07sFGNx5Lb9UM21LsW7y8Nhd//sRiYSP/fJpX6OLWgL4TCCH6IyTCG0a77bi/c
n0a7TZxtBPF6AJglFgnFtkEXvi4TbWw2gooruPXmOR3lm1dEcDAfFQiR0XhPjAojzzr98MVthbFx
B+9JOhMwnm8re/T9DJzRWGb+Hax2CfnHn2Hon8gzgIiAwgeG4tHCVK4TYQzEKMp6zjOcY8eKfdwB
njH+0OzbpfUC7AJByEUD/0JBwE1LbnliTgl7hNgh9N5yF1rhTgs+mLBL7S8hyH1Em4WYZZQ/hrL4
1jTuU0VD0L9k5EvYUqKJTouhETSIwIKgbobqgxKC+9TAxVSjNZw02SYk4TPmmPbtVEEYDYJNIX+i
XbZxhmwTpZqM4XdZTg1VeKShIDyL1GB0Tfm0CRjHCUikVkn5WLNhx2v6Ix2TIGufJ6tdW1H8L2Qd
5jpujz5eX763AreQrO1D4yRI1OyA+e/Xv9B8aNWfhO/ioa7L8D91jH10m6pqR2xoPkBipX/KyLgD
50EQhsN9AcBrmOhoK5b296lFJW8qoeowjhMslmKqIA5G142ZvnPUTRxt13xe0GveKbvcMtppsCVs
JcimfckDt3wrpeYGWrrvTh2az8BJLlE7RtxYPoyMCMFCVAGPwB51DGM8fjbXv9bSo+TUlLKBirTt
YnAcJqsG83dNvoGqmMu/h0m0tiEqNUZdUHaasL9sEpzymJJFNCLKbS5kyRNIYSPYhhUsiVWd2IfR
N4OO+fchA1FX9pAYk4bbeyluzEr1AGKCrAEUdudramS1M8YWgiChGLl1vXse6XKkpc82+wMIwlyD
UicqitLkYDVucX0zdywfs7GXGOxDwHDWPC1BGxG10OZsIBGkucyXNiUEYkDBjgo+XupKAKrLDDep
2UMTYHxIyLaFDpD8zCUCdi9cIT6laA0pX81sB5lzR0IFsfswpvso/sL9L8zbXt+Oi56Ad8ZGV9DD
tajchpM7jCluEuwNj790Xf8maqBS5KTZ9YsXPiZRXPC/oBZ9MaIN+FEYmcOIFM+/c+INS25kvh3r
Xd09ms6msDYEbwR2a/Wvn/DvxK4SquLB6mIZT3P4yLd+Ig6kei4yQ7OKSyH41Dtlr4uIT1E2yxPF
Li1XNXH/nY3ufU7zlV3m7paXnbWu8lwzcrFsF0M+aO6BUkI92Y7MK9Kg1w8Wn2zFM++md9l6nIyH
0MiD3DK2jP26vp5LpxqH+T8W1QG0sM14TwAsW5EiWnni3u90s5GLt/upCWVL4nFDKxbBhOeFgCLj
ZG3i6DGSX0u2QnvJhoRZ2GoO9FKI/D1Mb6GdDJi6cthCp3SaSTjYJj1ayc47KANXQyLXBFNNvB6O
Lc1uTTkeri+mxqq6mJjSGBKgmODp8DCVoOp/tOO32nhs6L6uVpVuYmvprJ84qdYufeJ3CebKMVEn
AOO5iQkQh/EnTsKpDeW8QcSvYJENGzRpoJQYODQObFS063E9thCg05jTuaQcvDHzkrEyYc6NP1LM
dufDRqvq8fsaUVIQhg0/d//neR21LUCSqK0a3KGrDsTAfGvZffQOqT/2k2Nwd+sXVv4yFF5y7w5t
Pa3GOjIe0N1FW0wmkbyNqzS9aR0PhM3Xd8+C7zPhrQ11P7Cbolp8fsF6OXCZLV6vKMAcwujYuEPg
9VoA+NxVVZ2fX+d4sOIm99XReShP1gXpUSOTsnJuDa+yH6PMuUkHiSdb7e/G3pZrpC93A3iTg1gU
k8bNhYgzU1QACAaoOVCwSjhgBZ4+YESGmwSYLdBP4bK4vpBLEQcmIGAGmLmD4TjlOo+mKmydCDlZ
wW78dj80G69Ype47jU2geHaDxGNY02le+njoMYJ3cKYRvuDPSxnJWlrMGadxm7KdgbwTINTrfi2E
F3Zqg51vkNoyMbHU5ojV1RrUFEO0nrK7kH8BLSVA+90nUgmQuqMFCWjJnGkqq9g0Y8Q6gvcot440
PpbDd49rcsrFVcNUK55+2PmAlZ17lFWUx/EEE56FLf9TZndjq3lcgpBpYcfPefJMgow+sEqD0Yqh
HhNwkQOlw6svsyDkD8dM+jfIxpSgAgzt72mT+4eQC+PezUV7FJmVbQRAIfuwMONDJOr2nQ6h+VGJ
ItybVjRtheFEeFWwguyKPgq34N3ujiabehpMbj69JyMYzlg0pDzoB2qWIBr16nU2iu6u5am5HhtW
rnjT2XfN6BoPdRUOLdRxxmlXWVX0YQsrvWNZVz6FZTPcUsHbx9SoO7w24xJMd0nmg46oa6J1ZNo/
vCkBWXVOm9CGLlzZvnYd5xva9vzecWunWXOHg5CpRIcUYP7YBTfgBBGbt5aBzAcLJ5/7cooOllNZ
Gz9EohN0nUf3cTkUJUrOVX3LCZl/WSgOPXQ81nbV5dAOpjHIUv1Cbivm1Fszl36266Kq26PKKA8s
zHi0MqeYfInSyTtK1gzgeBhywjchTccyoJlJb+3SDPeR9MEkVTZm0wQdFnErIc61djCnBfwfy4x9
36UcUF2n97eC9XyXTT77lrVxdkT10XgVSdZ/n0IvfGhKSTeGFZMO8/qUpAFHN5SuIchKMVdoJtZX
Mtk+2toDu0mzzvro0tr+lxbcfJRuKjZFbXEkzIAcpGsjL9KvWcJkBT7nIv0nD53hKEBs/yasvj8U
uTWtajlmd/jPu7vY8zB4nrrkLjRGC40VEh+8wRZ3NneqdV1MvAwqlHu/+pXNnmQe+QISyDUpAcDx
UrkNsyhKdwCS24fCbtqnRJBqC1Sa364EIeMRA1/yu9vHJnq9NYrFHlSOdxLguDqgYLR99ADNuE/D
SpRgf59jODQtXqIky5+LfGLFWpRxeeiKqnqPKIv9oLJq+UF7gcHR1Bon52jHaftNYD5yK6a0PIad
SV7zriThAfKvHMyA9vQEtaN8myWjszJCw31y3Co8tFbjmLuehiTaVF0VWgHLUXddUZGM/S5tmuEp
LfuxD4bUD2+lY2RAGhndPuSlYQXuUBU/ANSJXwnWJQ4qsNS+RJbT5Ovc7dPXQtDhxQa12ne/BIts
lPpmG4hS5K856asPJ0VFATgiBjhInMTV10Km/lPoRw0L8pIQcJ7T7MaTQ7SZOmC806KRr3Y12nUQ
GXXxa+jlsLHQUHy1GQegJfXQLAoyuwALdMb9+IUkIcS/uBPLIEJy/mqPtrEtwo7EgVmYKWb+w0G+
kTqShzDNaj/IJWM3srTD+4i0OMCF6Qw4RRhmjLOyv5EyMd9HTD4FdlJR/HTHCzOw8RbufVbjgQ3q
HGc4VCE3EDpYnYxQ9JvqI62N5HEUU1cEEJupDpXHkm3utKiXOVNco/rgDMByiOQfzHXJL6Xrd4fM
S300tlEEfMjxRsuBUIrXZV3UH5EXxveIht3aqLPxh5vZ1XaiYHEifT7EQeOWIOSYxjG64T1H6uqP
LNxVVGQvA8L11hSN3QcwFB0Kv6y2GPRI7mhZiGcjHOM9i4mD45CAE8FjcbuJCBj103Hqt+CES94z
vzECOsbdBpwV7h6UE2CSY5HTr+t6dFH0s2zMhIBANdrS0YUkJK3khoucboo+ceSuZKz2V15GnSkA
jLjxAwneuXZtx00a41FWozvslKBoDXqQim0A8G/Jyo3cZMOsJH31IBuPubZmMCAZT516XAFvM5Ur
32ySX6CJB5ZyKKr2rSr8cDOSunx3adju+zhNtuBhaN5JZLT7ClrJq9ro2k3t1uWazIse58b0lVqd
+UvSxAtcNymeMBjg3kat39xAJmM6WNiI4BI3Yp3IxVIrAByBf245JXuMuTFCyCsUYFJ4nvjWRC/C
ct9t/6uJfvLEVkYZJOOW6qRFFrO5eVxwphJAMVkxW2MGqrDmXrLR7Cqwwae1brByMes5sTD/gpNa
XtSVdgRqCjR1u/F7af0zk+z7JgQvCApC/Kefpo+01YG+F1NIagKI7aNWjgGy+aV+YrVqXNENBpKG
ZB595Aen33YZD6BLxOP9wL+G9B9Rad7iS4kKqnouJhVRU0HKdW6TNzGoi+f2dRHecx5Itm3LnWzu
Qt2jbintOjWkLCkUnUa/n7vKRv3a1d9IdOh0coNL++LUxPwTTtZPVGEd8/mrTe5hyBwwHpO/b40z
FLjwksOM10x7fG6hwCAbtef+my9v5Lhz/Y3vaHrSc0KtvpXAkQ8QKUgP2MUYt9VkjWn1c8t28m6l
lx5bnkB1kkNH1l5fz+2XPsmJKXUmo3bdpsxSeBN6Lx59hGKipRvtvUSyg0H01Iby8iLI8nI/hg0w
Eq7AQIcUEZSZk7l2wxosK8atjcnCuGdQrgA0kICKKAMHS24FiRj2I9T5BrzYWvO7iyGB695rFlod
H/LcpAqbeZKijjY+eZMdKgvHSDcMtbQnITEAuB5Gga0LJXDWpw2IHvDytOtfSf0a118+4cVceQVJ
ACjoVR0sZEFNODZ4zWT+pqqCFigT0D16uW6CcnGvIERg+t8D4FgVyJG2QPEiwfOWhEfb+Lfqwdik
aTHoTCgRwoTcNOTZYaLzXvyeAyKxNnVyiTob87+fhIgiqXuPengye8WvKtkkxcNQPn/mi/xZqYsX
M0h8Sgk3SqRrlfPVK76H2UrWuv7B4s46+SLKU5lbdhwxB3ZyqL+QL6LX1IV1S6XcRkaFB1JIsVRV
tqkgNdg4b9Zfk/PP0eHEByWeisQGp1wJH9rmKLqvtf+ShE/XP4dmmX5fuidf3A9zTIPXMGHTb3EK
4Y36E3fCLPqAyVTU65CCnW+p0eyS0czQo8qsI4eMIG5s86/lWuZ1QtoGGB74XH21TW96hl35LU75
mGGYRT56xlPn3EUYYGeaqLiUD5xaUg5hhbw5zgFQWo3mjsb7qPYCyp5AAVz8/RTs7BODdt/M6YqS
z/m62VYZVrmApd5ae/R+ottefubbAxOFOXzUXjFnfm6iHiBcZIVotLflneMXQZt95qz/MeAoPqR5
WzAvnqN7/yWXWxbfFOGO6WBLiycRE1QASGP2Gst17oZr8rxqurkG5+5ktDWqJBC6i3rpNgTjKHAY
aAOBZVfJA4tyAhxWorcWA1KeRduEjQFYuiyxuX4cl5p47NSQssEg0VzTrJ0NNW15i6JScsxR1Ni4
bdM8AvEZruoe1LE9Y98H02rWbHK2KeNkBZ5hXca9tNlxL//eh+ge20pykrZkKiYbR9dNtqY9AE7/
HJk3LSTFBktTdVwKQ6emlJ5GXtoV6iowNQ/0cvIkIc5xfWWXLYC8akaDAeGmxCGSgqhczKXTttmV
xT3pNYdpcYeggv+fv6/cB34Olq56wN+v8n9EJ9ZRjmqJ724I15FK/6a3UXNgPO0AOkLqiJl/ZTNi
I6KnBQ6zldczCNU5ePwYWycCsyJqVu3kYtTLDewIujRJcYuB5fsRtb+p6VAZ6wMBKmACHiIu/X1n
3Xehj8KXZi2W3oenP1DZxECndVM3r0VnfPXYY8yOWbyJCyiEHqtyT3TDF4tLf7IeSgBAzdHxQQeE
ziIaYg1vA1aOgBbuIxSIrm+ipVBz6piSvOS+AHRkhGMCA5PkS2vcm6YmAizu05l2HXMJ6Fuo+1Qa
uQNGCAxcCPs2Tiyk37ru7+Kx/mNBhd/zPPULzHRgTgCaBWnz2rjbPP2WNrdGphvH1jjjK8c69Fkt
KxvOxLzcF4LfQk9r/5lP8t/1Ul/oDbHHQYTwxmfdriASdbU8SN1U81l0i6Zs6apPamqF+PIjIMQg
xXBzkGsla9q/SJGu/38uKft5LMGjCBovXJstXbPiS8aA7fY067Z8Rv+smxIPQ9Pirt9g3SKxNzEE
Wjd3o7yrGBIo6PdYO59sr3u1fLX5AJOD/hzsC+q0dSnGRFLa4Trhtzw7hsNDitlj2/oKOdEORD40
oNYKneAAL8XPnNt5Mgu1dwL4nrKi+TAlqE/DdNwc8y5emSj0xzotlfmPXITlEyPKivY0Hw02n1zf
2wl3V2cNRvI1rbPFA3ViQ7llqpxPzuTAxgC+mXwmNeg0m09nQUkKI1mW3DBgAWsZhEax6nVDtYs7
D40/wLvc3/IL5/laAYUYVmSYuso98SoQUoMsg24bmFzZygUFEphuxmd0Tj4w/XX4xB6cVSWBpoV8
O/C057arRDbCawc0UJ3oKfMIwD2vsqlQyy5v+8Zd5YP5VA8/pvYNc/Ebavw1YSdeKqDWRaI6o4bd
izqBAQ2h2oLvmbAScEi7o7mnveFApb5Mbj2vsL5c93hpU2KpIaILgIOJeexzhwcurZkKFZsyDqwE
vPL5wxSNmuO1FBxPjSjXImwPvKQwEpOf3EVDZ586JZ6Sr033dt2d+S+pZ+zUknLGhqEao75DelwO
YP4D5SMARisbTSLSvl+3pFs45aThJmEpGjHIF/2PKNq7yYvrbq6bWDoIMwIeXJHgCMEL5vzb2HZV
NVxitCwPP1wO7Rz0n0t0JM1A+h/E2FbRj+sGl336r0F1GMpLO0wTNzBoF2TDBswrQJI3QxP0upnl
j/THjH3uV1k4Vm3n80dKtizfULrO0xdCPxGoTlZPffQ7EIQHazuskPpbJnZ9qak0LwXC078///tJ
ZcQFUH2AiBGeJAPE0SD8KnS30uL3n29DcFMA8qo+j3vRpKCEszCn7L7U7bgSw1ttUjQT0Qc98BFt
Ih1YePGgYt4VkAZA8IGwPfcpagsXNStY9K1bHgKPIrZ5JAPZWcibt9d3weL6ndhSdoENCm3HqbF+
MSCgBsPMvCYWXDIvzsH0xILyDsq9Maf1AAsVJjLFsaxfiui5pqu82nVoECN3Fkcr2oLfGriuVZ5r
XpSLCY3r/KZKxwzLRUITyoxZXYgdaMSWFEHm9uMXyg00nGvhFQBHhzlaf0P1nLose2AAQRWreQbh
zgK+D8y0NKo1a754wAHXAFIBRDcXxNeuHcmqCQl+Uf8i7E0jj62vCVo6E/PhPzkWJPPHiqcU08zC
vU868Knl4j6vdRy/i2fjxBMl0CP69h6fYKbp0/bGcWWBZMQ6ioGzdeOIo+enkBAX0Q2tCt0rb/GU
nNhW4rJsO+705WybFOBW2tbJSxHvwIsD+MsnzsgfSyqRrRBN70U1LMWtE9TUDFqdOrvmc6kn3iWF
69YFLKQU6Wi5tTHwQzNNa2LxqJ+4oRx1f7BKjK9g2/XWm+vBxsv1ZVr8IB4BaxPwUZgenJ082XO5
EJC/qdCL4qgOmQ6ostcivTPCRzTBrlv63RxXEwxktngnILAAdqC4kqSWSMkM5AA9QBCSm77/lYag
QLw3IAzVFhtJ9m72PoZ3pfOIltx160t+IjcE8olCFgdwi3M/Q2bkAoK4WEfRfNQxZsuH7xguexic
V5I0moO8dMKAPgWmCdgEeqHwVhR4JnnzoJ9NTfD93GTix0C8wClWcX7TJ+um/fe6d4sGQf0CQAf4
OR2V+ceAEKhdhi3KNF5xMzbvDdgqvOE+9iQk7KPXKRvXEIrWLOnS/scl6kFWfVagVlvSLp59bm4B
RpJQMNhBuqG/GbU8UItGQP2FcQvMMIN2+Py7+d7QobSIt3RNm20TTocqNndNxDRfbHGgBOTJkEMC
KA91TOX6rqU90/7Nrwee3o31wwS+2Lhu7sGqtsGs6zau4keImD6Poln56cf1z7d0yAFXBv8UwEAe
isLnTjJ/ylnlI8mvoIRoDLd98c91A4urCAZcNCPQCUYd9dxAYtNqMAmuUzecdnPnrjTMbRR5mh0x
X1AXJ/zEjHKBmQQapO6cl0CFN+hsTOlm20680E8An2ct8v+6oxxmq7DARYs50FWInI5jDifJPioL
+D1dT2rxXJ0YUl4q3AtZV4JAZ1XYoJf3PyjGONOXlj507jov+L7xPtHS8zDGxRA80FZXqfRK2flm
XaFYHyXHcfpmsr1Vf6K7ClVitOyRYDm2em0ZBEw6wkDBxhdi5Q4gqcAVqSuELu3oUyNKrGfJBC6i
HEYy5j2arHvy8+frW1pnQQkMhORZATE5nBlI51jDg5NqPsViDorenTMj2CBMr/bwEnPkkaxxKhvv
q1kAK3Qz2i9G90XETyBdju+MOxTTps+88E6sqi+XGLln6swPfplMGI95a2s3KL21lhV/3rrqWT21
owS8qDblAIqoZGVVLN9xe3zqh6/15D+y6WcGPF/gJj+uf7GlIHRqUd0TeUKKpMBhShwAE2aJge45
+WsRQzxcTo0o2yKzGzuqQ7jV+zuwyAaQ5QUHKdFRUi5FulMz8+48SZsKt5FkcGGmxAssHcYgYz9a
uS9NDdBicTLv1JASuelopa49Y/Mg1rqKxo8pxAe7C8tnCO9BsAkk9I6NhOoTLT3AfEHAh6IykOJq
BcAXkWjs+TpMe/PY5u59ryX3nz+3sgFhwp8JN0FFdaGdEjqFHDB/DxNudV/Nz+RyCnjcBZkgQMpU
KNYcXZKvpfNtiL7ZpY5JYeEToqPIPAYECyCqKokD6zsr4zYuEROMQLLYCUxpmN8dHUH2wq4/M6Pc
iQD/RjRxYaZtMQTeDg8trX61ubm+frgWjvOZGeVKbLup6vmMpUwbcQclFsCyg+RpcP27uggDzKJo
rvqFm9HFOxhdNCBvL3tpwjLMSjS46gWr3qhdbOLuVxwCdy5fsKUwU/zD53L3CR9PbCq3sUEN6VSt
PYesdT291MlTEBDob4tW0zJf/GZ4JyCvZWAlVMkBy6bOIj4bkiOYOr1420/ZsZoiDY+IzoziDxnq
yJUmzAztrmKPotmm8f76ks2f/eKQQd8OTx+IPiJjOo9TbVhBYwzD86teYlafb/waVRyAdLKg/USP
BvJVmBEBLfPMRKlcKD7IgZGUwdQQy3XH9gTy2amufrC4ZBgUwV+D0C8onM79aTICmITjoQoDKB3Y
O0bMaDqR5uZfOkuWiVFbpOJYNhWaGEWDbUSdARSosHZhjFK4oCCto+Pa732AXgYUEnmh+VJLnlmA
CII8EanfBaROSBYDMwP+y7iFxJJfZ9Xa9Xu55WTSuLcU+E4tKRFpmlwGYALci30KhDK9zXv/EIF7
EDfN4fr2W3LKRr8dg5tgG7l4CIPqJEz9BEXRcoA8rAk2OcE2Y+1r6slLu9xmeIfOulV4xSm7vHI7
Py04KjF+kkMBYwf9yNi7YW4wiu11h5bW7tSScu9Dcm4CwhsO5cYWzB4Bc3/0/qYnL9fNLCS34Az9
49C8rifphWXYZoR/hRlnenClvyuKUhPAlz2ZyTpnWfMLjv00SyH/RVBYyvJfIyDi/le320idbNfi
BgBd1H+sKCGOJxap4rlq2pWPRXcYQUkyaG6FJRNgskFhB+jmmeb8fK14lvmdnMHv7Xg/OG8GKGrN
RrNYOhtK2KkHWeOugw2Pbmn0TVpgMNNpyS1FHfROfRDqQ2MLOP5zP4bUTkAlhtsA6MUfZRbf9gSq
R0RsUzCQOpUXeOCPDa7vs6VbfMYTzHUxDIOrOZBT1EK2EfzifQmQ7b1AwK6yIgAR74qVGyAwoX97
3eTSWT01qXyuvrTTqDRxVqvMvcfcx8qW2c++tDaZ7217N9OEVZ2HypejNSbTQoZVHYuyWLV0+AhL
ozmkffOt6M1304+KTcj9+wzzYJrFXf6gfxZX2fsQ60uGtMTiTq41QI0LhStQsvRraD98DEX4bhbW
HUQANGMMS+caNUfQGqMOiJtSuYYhx2KPpTHHQnmDZwMZkmDiqzr8df0zLhXMMEcFCR3AUgAEV+c+
KICMA9DtiB82uzMTthpTtoai5q4yxE2WvLdednCAQ3SicR853c/r5hd30VzIQgUVlAYqGzDr+74G
FTKS9+Jnm2TYOHxrRz2utI/MEJoPubikJ8aUoE8ck4dgBUNRBtx6JXtLpuTgN5BwMT6TVePP/dct
JQY4QOIJVsOtMQag2vRu3NxFXgiN66F4EK25ruM28CbtaKzOw/nfT+6bHD8JNHmwG4tyb6f1Sjhd
4ADVAa6su2EcVxiXe4x60MEIcx927UtWsgeXyxYy0OmuSrrA0jJVLn5iZoI8aEaxg4rp/DcBTZvW
spuPDyrXabz1wZtO16A6CHQkcYsH9cSS4r10a7BgxPCeDt8pCbJ0n6IZYol1GOVQ/tBs3cW75MSa
EpGKEQwEZPaLg8HEHL+FqJNaECG8fkB0VpTgE8vEMZx03kkO5lE3QH4GyMY0RhaD64kr87+fbBvS
Ol1sjfMn6tpvxG9v446t+/ANaLgNZXzD448cs7rXPVvqTc9qI//ZGKqSguhjUZWz1cFJt4TzAxgr
V1afb3q33SN7RntFrEGK8dz3ZBsb5caLPkwjekzjw/VfolljVSK4rQwWAu03l6HtNY1tcGPyXWno
ZHaWkkGoOuBhAMJAMCYrEd1Nm9LxE7x5IteBkjzbA7C++4wnf0zY5x8SE88c1PeIcE0fHYUbY5g0
fgunSWNmMcyceELOzRSkLbx2hCd0jA51U95Z/bOVexgDYZqdudRsxAwc5DcpIBiYAlIWjfptY5DY
R1YITjoouk0OpNYDh7y59NswbbvwwZFBTnuQP2waHeJUa11ZzxipakNrOGqjtlTQJxYfY28lyxtw
/KbdDyCycR5Bw97bGLOSm+sfczGcnbiurHLjyqqr5zdywcFQJlYT20W8W0fZl9yHePjqurWlCuXZ
Siu3YxTFZZzhlbeKp3un35QYc3X63cRr5FXPxHhO7fUgNF3xxY00TzjOB4JcYBsNP5WmX8BmGcaH
vO5Bwt5scs/YdXDxun+L19BM6AWAP0W1UtlI/ehkY2jjtezEEMVEnmp0dJfihTHRb7i2NCFlybF5
Pt2HvA74fNQ25FhE1DFogYSfuE1QJ+k/beX3KztiPJhs58t135ZaHOh5moBWQMvdhqzC+YGMCt9r
TAfmMKlGd01S3rZNVaydNhoOIERiu46Rny2vmmDwumJNBnD4l+H0krFSxwm/FEwR1DEeQPFrLvhg
7awlA7KsdCVS/0i7akUr9y7VvrIWtis6X/NzFNIEs562cme1Iuptj/QoIvJnL/8o+6cCbL0jRHIY
uvObxoAkl6vZQ5dfFTZRGsN4LIFEi9p+NTw75kUImyJbWc0L92pwBB8KqaO70tmZ//3kPnbtTkBV
EiX10V213cuYb6GQXdOv13eNzsp8Yk6slEKCTt+DN07aB7EH0Jb1Qk10xl+v27ncEfOqYXtiyNX0
XXVzVjyG0kE7e5O+yP4pNx8qHW//5eE+N6HErtgpJ9+fTQzuj+h/OLuu3sh1ZvmLBEik4qukSc7Z
3n0RNlk5UFn69bfoi+94hiaG2AUOzssC7iHVbDa7q6ucg9GGcQ04w/uq6gJ8vcMxc6ITaL19KJmJ
8JMehCXawrHCc3Mft96D7g6KmrXUAhRmTNTZuD6K4NfUyJIojVCQH9qgz15N+tchl7N5Qg4R/Hhc
DEX46kPSLN38UXx3nju6pVHt59FthZGg819d5l3HdoTElcwVMHgTSl92GcZF4ccOCJXQDDIV65Ht
F1pPaP6gcATWNCGuDz0St8ZGZar1bkn9p5iI6mKUOJeFuIp03kFlxRHlv1tMQlRLhfRwsBoIZD/p
UPxMnJKTv/htfe1576ad3fd02ObZvT52ezQ4ngZCQ91owaZVI0Yw1bNA+ptsEKVSxHwuEnZ6dtsB
KmcY5UfKaheX0Tpctqmxo8zaLvD9ZVV1L2XmoCUC10cNEG7Dj/hRqKhrcDxMDj5m263Nt8WJQBRT
rhAXDeqigBh7thgmeE0G6DdWEEuOfdMcHX+dnekihkjIxhvWwvUxEVpXkGhwOaNWNnbPEYpId1Y9
miqRNtnvRZ/EhsisCWiEiIaL1jFCHRnbs+A94Ue5HmrrfOGm9dWs9b+rdFD5CB/TPe3PUEjPQYGY
mHBFNFxPN2iBdO4cuzxR1FrIJHR6ONHhCrNdobMuYcs8lHFKzN1OO0AZVV+H//EvxuELJjg/OEOh
YByTO502rEht5tEL20nfa7q3dXQgaS1rqw30eU0npDyA05KnsYkVhSrJAeTq8RAr44qegCWdLr1C
rFnLCDmcFf+cEtcn4LD661ACINdH4wE0GBgSPbVQjPHM6BihahttzOTAjMsZBEnV23krkmvqxIpw
pOYqMUC/iF0cnUM7Y8SW3Xru5rwNyYOCwginysE5QrlL2KyuXdO17dAdqqx5m2PYwI9jzwic3lh2
vZfnUGKY8rCoQcQ9Z/18A6QZijfGZF105XA/9uui+EWykwLXtcALyAvWYo+MptFkAgAIalTyjk6C
X7o3ka7dDd6EXsUcKpYv81S4KHg88aIjcJnTL0nHDm1t/qRpjAhiKWV35YHoa5Owmn0bUzvbIlO4
7ePVuQHh9XXmag5EIXKFw35ssnhe8AEgc2rgvAKjdforIstN5jECIcXc2FOPEeGS6kFsl+aT5oEi
p8+HFiTvc14ll8BwwenSLEeb0sCQ+cFxsvZppjmIqnrNMX+4Y0xD8NmuA662Mr/Q2VIlm3zFX/K7
3u6eai81wiZqONtZ1S+beLXLZ2L3FuexMZ703tTeWdWxnZdp5MWKIrYv+qUMs8Rcr5LULNEJiaLE
j8GLdjfE7awCKn19ZuLbIzFDuo68xhZlDPIZD28yVkXgEsx7Eeeusn71aCPkRgt2TrqdVSBGSckZ
FkEQwC8T3pcX9j8bbXMaHLxWhmXjufc0DqvhtXKekvEHBO9S1GDsa1Mp3yg737gM0JkFRTvoMoWj
NxVksSAjUQRTAnJVgyu75Ld2ayrAAJK8B3cO5LBQz8ZBF9G0UwG+vHQGEroYPFC5HdLme+a+2c72
/FGSnVuAXaBrbfOIItasprqlA2Z7isB0pw2Zi4Pt5WHSmX5Bv8WzqbjfpHt3ZI2cnph1JGOWtbDW
ryAQJ2RTOHdsVuyc3Aho8QFG5ngU4QORJJ9jx4P24FxOv6bZnu9cZ3yus75WtJnlDgjpDLTn0J3F
aNHpcjJAeNqJv87raALm9Ge3AFlzuXp+PKMzuCHOxYjJ1EZFE81TdzHumB7FYYOWESY4hdTeNXsn
skvsot0/r8Pj3FzEGcgH/Fx71tu9oXqrSKoCmAQATJ9LH2D4RpyTHyDgVwJFBx/pnzG3PtNAz8Mo
3fS572RvtAhiWLVv3GZ33jdlGcGxXSH1zwgoBScX63S7fpc6835aVHNhMvfnbyRsJvpWX2qpbT/1
pADRKR/NbroDm/YLKzluuLZXRfYhc8tjU4Lv53UM1Bsy4MCNoT4V23vXKny9LP7hQB+bEa7GOFvY
2iYwE2GouJnv5vzNK+sgWn4nYM88/4FkIR9YIoj2eIj5pohT59X+rpp6nDSMangPXub5nnXfRo8D
BKZtVaGfyPzBRrCH2hEFjZkY7w2mjaylPOkBjrM3fK95JCu+3EZj9130gllwzbwe4h9LHZTunubv
XXOTOA06Nzt3vNTN363G/LJ5LNZ9ZYdppeLgkTnT8e8T/NVmHc2tGPkAKKMz3R+Xbevc0+5nnyoy
jw9MthgBcOOBvQavVdxCQuChrdsZiYWdaEkCGNeuWNDN4OSxfp/fM3sJE4P6eV9tihqXb/G9oaAD
Cgr2y6IX+fxSuaAcnQPdvp9jRYSXZqbHP01w84E0FG1ebAIrL8FGhc3foDTUZiH1nrJya2fhmO9r
aLDFZVj9/QgWxbwlzAMvBa4l8Q3BGIoeqERBNBhc56id+pEZTCrJPFn4PTbCb+6jR2zeNV6FAUMk
AMa3vvetfueUW5o8Tda+jG6JCiAhSwSOzXGvOzLH2GLF6QJztpUFru2b9GbGsJyneh3JvBdPfR3K
AKj8osN7amdYNMs2akRbmo+YODy060MCYjrT+FGoWDckcQPX5QeOGOg21PROTWEwNitTE6bS7NGO
W4xzgo+4vo3BtUgDDISdj1KS73ViTfheU0biQpthDXopKwPnI+bz08T0beKX5nfw7ALyogiMklh/
YlL4ZhkGkStrhEnS0o3eD+FUX+sqx5B8sBMjQrhZpyyLWp5MxVPps+ICDUdsqw+m9ZEpUioi/WI4
T5iZRakPTZbTL1ZWmVmYC9/D4jGdD1N601cUQ3qhFW/M6inNzCAZf3fV79S+ita9Q9twMm2f6lsX
VOTpoY+3bVSExrDBZFUwFwOYNrfIKHKo4yW3k/f3lyC6JZ8/V9gaxMehIin+fguMggfwktHuHPZz
0tyN8/u8d0l4RbnSwqctIRtrXczorDxLidjP2go77TVFOdTr/Tw56MumTbcNvfKMDanverAzLVXA
yINnvRVlsmtUV5As/B79GohIn34oKJdFk67j13jYZjRWY4jABlau+914ADG5H01vQzvvLOuuKsNp
/oeOA8xjbM6meJlh7v3UPMiraTfz1DRid7P3RFZAROqLOVFcgNLz9WlGHObV1kjzuhRmqu4tbacw
bvYVq/7lEB8ZEQKiZWrJDFgTtlL73oEXe0g3toooWBabOC6Lz1U4YKASzpUxzFOR87Z0Yv8sosNa
QCjy0Dogm80v6/p1fjnvrLJ9w1wv5P5QNAKUWfg8eq8D3xsvOHfLRnP3lvu4/sMVzEeH/2dC/DQN
mSDX3sBEy66L+BuzN1qlON3yVUC1HPOtKDaJtSbQx6891SZcH+t+MV/17KpVTZNJTaBzYusoE2LS
VPguyUiMdnWwinF+BAp6ya/QdT3/LWSdR/DwfdoQgtRiQesCMiPwr/Zt/W6i5t4FmvWHpN+H8b7A
tWgNpcKmfFl452AmCi9IsWzImn4wawCpAqs9xPF7iuIR/XF+WbKbAu2m/0wIt21k6G6JUjxYWqPN
pO2RhFthVt2s3oZ0ive3ajXCR/KWuEjMAaY8yK7Hxn5KvwMefX45/G8ImTY+0udyhI+UD8vUGTps
sHTx08I3nZfFLX3PuKSqBhHfmXOmhMNpOKyNjAampvqXoV0U3Xsz46G4O78g2Wse9TKDcHw0kmTx
0bZmE5RQoP0ULMjugJmEZIvhR8N46TA7iEiLl1xz47h0t1jRdeLE9wlTTJzKgt7xLxBcpAEKFmQM
+AXUPYzLH3t8IhQt6guQ8NTuNtVVK+aBWthYTJZZBKRkGOcGe+nppTR6azJPhoU6YQsZlcQv0men
3hTRxWyu/uy9UpSQe7wd//7+wPwBUPOYwYfCjzhYm7c9i0Aj+hGmXDcs+904b85/TMlOYrCG60hB
0coDicLpyprSaWaWQpDMZmnQu1tb3yXUR/fNt9IQiVamKnlJfPTY4EdMO3qM2AT6Es0c4dOZmV9k
DbDEh3W4yqiiFyU52id2hLt31DGMbpYeiiUQX3cdFLBnv/uHC/7EiPBUdZrBqiqkpUGCYSgvCqj3
Oqk4mSXxA/QBKENyeAk8gf/70YbltraWNLeLAG3Rq64eoF6VXfZTuqn5/OaYKfZNEn1PzAnhCow4
0OfQ4XMF+Z2z1E+J4RfaBrrnLvZSNRWqsia4X2sNyAQqWCN22GY/gMT0zXY/56FF7vPh/byvf3UJ
E807BB6klniE2MLSdD2yq8GBJoXTMVQvIGI4+lW9PW/kq3/DCPrgEKFGTxzcD6efy1pLdEDnGP1X
dKPNIWRaitfpg6Mdztv5enBhhwJGhmYv0iXxPZWtca03KewYxnsO5lqImbFXAsm/EexNzhQkliJj
/uqHpwaFT1XoU21ADhgLizZttR+9i67/BjErpUybJK05tgSm8NMtBF6kmaoellbTpsiaoyjdOn0U
Xxs0y7apBzmMpmzr32Zixw+J4SY7e/Dyp/P7K10udHS5dAUqGmKTJmq9lpZ6Crgnu+4AOS7Ivet8
m62QtYoTJ/2SR5a4Rx0d8NLK9LZyYCmfmtBDBsdsyHzNQHnuk+l1NO/NXpH2SH30yKIQUlwzwhQ4
hUWQcNfTZiUOAK23UfMPXVZ8SfTX0NvEaw4X5+nSzDmpoKcLQ7oTpHZgGZ0/jmBn0/12eI/MBz19
mr0b4OL/5dv9Z9YUHAjKullsV3x9BriHwPCl3dnepvI2+qQoa0hDyucCRcCDEbegHahhSTM3VnE9
rXfG8nZ+MfLjcGRDuGQMTWucIUkApea8FPWmREeoXztIzaXAxT6Pma8th1HFE6BamZDy6Kmjj4uB
lY1kDTUAC+f5e7SqOO5UVnjB/sj3I68qrYY7SEovk+xxgJ55rtIFlXo7wiRImlzUJU3B25u2rKPV
gw1m+dWa+S4gpyAHSFDtOv+lpCHjyJBwv+Re1UcGP8gzauqm9itm1x7drK3PVKpRkpBhG6BaoQ4x
AGwVQVdaNBTe6sRIDKeNVd2Oadg7j2N9A9xCXodO+fdeDvUeQGgtdAzQMBB2MEtoPLp5imJJduUY
d4X1Vv59loN2zJEJYe9ScG5m04Kif17d9eSuHZ9ZHazLLRn+/hpD3wcBCTc02tbicCcb0PdwRsBM
3Oiu0B8zFrhuYOKayZb9eXeQHdwTU8K2AXjmOo2NbXOL9157syGCHdTN4nfDtcFejOw6jgbFi0Hi
6ycmhW0sNNMEUS9Whwr1ZLyt+q71ripV+5j/ldPnEO+dfe6hENbHJe/WxcXCPOP3Mv6A7l3kPbDk
oUj3EVH4nnRFoD7jpRrelhHj0DB1CTT/0DpG7XEEFiPtIGJ4RQfF15JEIggNfNoRIlE+jYTmPezE
6y2xwqh5GlWYK/4nxG3DpuEMoQ8C8JHgD1XvJjWJAEiPCKCY+jtVVc7kBkBsBt421OfExxx18S52
Vgz3Qi0MkvLkcbVqxai/1AQKZrzZDUijCC/ME8OasGh+Tn/XzYONWZjzp0b2vXlF7n8GhNsu6Q0y
r1WJAlN5ryNSk/zWKR4SlRaw7HMfmxHcqs3YiHsb60i6w1q9OMzPIoVHSa4DrjD130oEj0riLk7m
HCtx6xct/eZBSB1Sm/mS+4WKi1D6VSDH7bqUS3+Iitxubk5Gp6Nlb6VXZt8EXckUn0VlQVhMjtSt
rjlQBepGFBWQRqUVJ/0gR0vg/36UCbR9g7aAB/CXljyn5hNdQOQ7Kb6I1AYwPXyEC30EsXAVR2vF
8hnAq3q+1bTQra9o+X7efWU3M1rH/5ng7n20jKKNu9xsYKJZbiCpOnihCdhkc800SCUzSLKqpolk
sZi4wNqiHYq6uFiQBaYNWkEUPYZk2TK7Cwk0h4sl1OwrxGcGptvz65M69ZE5YX09xDvAMANzbns1
GfvUeXFouLT7RoUlln+rz3UJwXIaXdAPrTA0zN/tbMdQmTUVzyDpWtDr54NYHHwiXGMu80qMiqDH
R5unqXlOk4MZA/H6mGX/kHOQT0OiOCEbpqEsGQK/vuzH8gk5fNEEIxCYtmIEQbppR4aE4kNMXOB3
AW0N7ORVK2ofU5jQA1S4gDRCeyj/g4MFsyeix+mAymdgd4CLU99EV6t1Q33AhK4im5ZGnCMzgqcZ
fZYZSQwzRL/XtDemhec9WZqeAfiMT8zZz5Hanh7VOrOzKuLYI7ZCFU5LLt0sD2lK9kYyXerTzVxV
gKeRivmV1ymaArI9pEgCOAMp/0+w3YOZma4VXG92b+u88K1sP2nAvR7Or1HmDwA68TsI1UFXJBxM
+pGunQt/qI0dif6My+3iqGqgEgwjyjCfRkR+QfDuD2DegJGhCYBRC4l7HTnfTGfnWYEBwET1kHm7
TqWwKHOPY6uiqy8UqAhutasuU+hwNn8/lIZlOXALeDoI5cTaRUvGtVkbuEc/a/YQmE7W7SgGN1nA
nNwGNeige6XCJ6Xf69OmWLgAQKLLXW6T1T9KByLV34Zhe94l5G5/ZEPYODaNoPBaYcOwD0ln+FNr
AVx1V/R3KyqWXRTW2kYnm/NWZdcixesbxH+YwgBS+PSszXQ10H+A0aiH8ooPqHA2gp5PY9CX6d2d
NRESNl2TXmt9hMLiUhq78z9AFuu5egOn9MFTQsSWF4Xm0qHADzCRWBR0w3DoIq/wteKFVIo0Q3q4
eacIZWaUmnX+lY9yAL2kw+h5A17nbRquWbWB4DXzIU6MrMlSTYJKXebImBAm17oqopmh56c3d4sZ
9tNz7ipcRrp3HtcdBGCY84mdrkeLE6eoigkewypQc2i+4/7AMxMgV0zsJZbiepG6yqc1UfGK2awH
yAwLWlLzMXG/re1b7K33ZaVf6pWLmxOjKaYKxSuNJkdGyekSi5hpJDawxBLIUJ5Cjf9Qk8SUHIai
MdqCXE2sFJZlA930BMsys3e6av46+dTyverZUo1RyD/XpyVhLWjfzEnHPWLQMavT+bYX0PR+HNHf
+/YPhwoD7Gh0WLhExfcmpNxi2tsz6gCABzn9DZTuR/cJCPIxUinEytz8Az+OVrrBGdlOP5Cdu0tK
S3ygFYwAeTNt2IC3IXk5vyDZyQX9D9cfxlgGymunVmrdqkCvueAd5fzI6PsMHDCLbjtb8YiWfSGM
qWHAAINOIAUUQvDQDVPcJti3WLsa4oNOborpktT3g63ok0vv5mNLgi/oAFIMSc+/kNHs1ta7zHrg
ymhFQazUDKExYkyjZjuCkY2563431ts/bChWCJQNqhJfJJ2H1l3X3uMbClZbTzPDmG16RI74/bwd
qXsc2eGvpKOQ62pagX6yjh11LzPr0sy2Wqe4m2Vxyfw0QYWmQj7bEEFOsZR5fF08FHXnfQaa3pi+
L+hPkeVGV2mlSr0REBsL+CEbbT7BTRx3IZMRYVElel3mEtjGewLafZIqMm2pO6Kw6wKYCZSDJdgp
l3QgmQUnydc9mrBN+qRNm665tVR1Q+mC+CMV60FSJcbAYoi7Os4IvLHQDnb77nrjL68Au17LFCdM
ZUnw+7aI0iVqYWki92CBM8tXygXD4nxz3u8+8G5iTQ+av/8tSUhs8BIG4jUysCTmXq9j7VO7DcYq
e24686HNh6tUb8Bf+kSalypN7jD/5mvpupncbybeZ0vTblY7DRyWHcxRxSak2gR+6R0diqGwmG0y
/Daw23bepjGv9SRstYfzWyArQKAcDKk+ZHa4CQTviZk3EWMENsadvxfD+zgGa3bQ2cXSBNPv86Zk
tzQI4kADj9TKcsW2h7lkxuSCAi/I59vauAUFgn/egHTHjgwIO5ZTrVlyBgPMLsKMXi19WDC6Hf+l
+ni8EOE2c0g9lvYAO1b6PS1X3zLujfzn+bVIT/XRWvhaj74+Rv8B0+Q2lqH0s/xtbuIgNxLMxj+4
qha2dN8wzGhCVcOFCLZwb07xiBfgAlttAxrLt7nzdciUqFqSUk87siIEeYhnTCh6IwInODp2tukj
HyisQb9zo63pPp3fPmm4PzLG//1o+/S4mKjBQW6pfh0B9N0Bd771jKckDrp2z1JFKqXYQfERXTka
QNHLx0X5NtS7uQEM6ylWcXpLr0nkaxy090GLc7ooo6khAlWveDRr7m41QEFs99dR7xzO7530nB6Z
EUKClaIPEYFTLEigfp1ChJu8njcgfcSCRv6/hQjxnVFa5iaoHIKVvJuD7rN2P3kvpvlA2GsCxBLU
p9xaFeulJ+rIqBDr52SEpn0Oo1aD2I66EPLDME8TH8lxSJ3fUKLaJtXDYCND9b7NaRJow2utV08j
RqVZVoP0eXo+vxFStzn6SULA0gY9tpoYP2nMJjzLHpsGMxEPrbY7b0b2QTExB/wZZz8As8Sp35RN
X451b6MWQsIUzEbluipyENlCjixYwgf14txuy9SFhfF11sPZuTecNxCqnV+HyorwBaMMm0WZg5hY
/JlBEBHnfj9/773382Zkxwy9MYsPdWC4Vyws21PdZTPDYkrUN9CKscztCgmC80b4nouZx5ERsajs
kkZPSAsjDCM7ZfzosdDL7kEE1WWXXZ2FzajiLJbF32OLwrHWSexhdh0WbQbO4mAgOAHEX6qr6Xde
qVpaij10BIdwvWEkywRjWv2UD+E8PlNFyDWk3uBxeBcaGsBxCt7Q95rZLgNqQlbbPTkYvtzPC9k6
bH0De2fu55M77eauXcIUDF8Xrl28TTVD+S/beOkvcEtcWeW0pfPaKwBhsjjDNSSgJcG1Mhxhnz0y
mInOAfDuqKHWkYIRIkKh6kdm+71K1lS2zce2hG1ugSLUSsj2BQ2bfPT8g7X9ZapQUrKNPjYibDSu
7dhdOMy+WgBLiI2wLsabUgOP8D+1wFGNJmiE4XEN8oPTSIXUxE26eMbFYIQWmIqT6sf5Yyf9OEcG
+FqP84LMjT2nhIHYwCAgYOd0SP1ofKnNjVGphBVlcRcEJQ7UD8DxRkWat8E1Fz2dTd6w/N5Mv9i0
Pb8Y2dc//vvCYlgymE4cUbxe1iSIaRcmzlM/q2ZGZFt2bIX/+9GWVWjCRCXG/4I6O4zWLtIxEjoG
hYvX0OM/rAd0Hhg6wF2Fsv2ppWIqa8gy455azCxg3ZYO0ZY4irgh/SifRj5yk+PlWNFIOh1GIgyM
uc4uGVVzmbLz4gBzSglcGfh/YRkVlJTqOcM1Rdl+hTpc5VfzQ/YvaJEjK65Q0KgcCxVPgnWQeFsa
7zOoXc5/DQmvLh45XILOxfsQqHJhHcNgIb4ssGCjs1CZB7xD7eE2nXegwXKjQ9O+4oTm/a6JoZeD
84qX0PlfIN/I/37AF2JfTctaQKh5+SsJWteP7Oe6e5vHw3kz0mP0uU6RAiXWUwjIdVinYSS+i7uh
ePRUqYv0EHmchp1zeUKA5dS1o4V2oD7BY74CN0/7aKUHvTrU3SZToZRktzzY1/8zJMYEUi9xlqB0
gooTma6n6XnR9mb/1pZ7U9UpkR6lI1vCi26qs6pYHNjK0IpZQTLRpIq7VLEa8dPUZDa7xcW2kTLx
uxztiyt3uGJ9aObfC1vR55cZg+gi5FZQ60RVSLjn1tgzi4FHhjmvtykhweBYh2Ft953hgdJh9vu2
UTSSpWeMq60CAMJHssRRRtpHaRoVyJPqNIio7qM9QmkKSqjbiB0s10+jP0jc/Izd5OTKycNepZYh
fYsd/wL+kY/ioea2o5GO+AVxfUPmcI1Da9o2xXUSX7dsF2cPEd4m5w+c3CYKDbx6Dq0AsRIEFErf
p9BoCUoMI0wm2jZ3aXOntZeJ3YGJENPsde5jalthln9AMef+YA8F+IHTRAg3WeG6VVnZMOtVVPvd
5GuHGjBkEYZZKw9Vx8GkwN/tGIaqAifLKLJjMq3vurvq+GVodI7D9C9AGTDuoRwGEhqMtQhBlqFG
UXkrn+DSa7/q35j73ihZHmUH9ciIeOfNqHubk4dBJ7cbIJyqo4ul2FtZfOMNEXDzY87JE5+YVg6C
nbhPSzzNEr+Ofw1gWsm931Vzpxy4kIXrI1NircUwF3dK07gM5rgIoY1ylc5JSOZJUYNWmRHS+CFb
67wlMBO1Dx19LVqKw6gi0JHdcMdrEfJ3Uq1LX0ZJGZjaxk0ubPcWSVU2KT6O9PN/fhwRrlIsqzNq
OpaC14jvMOo7KrCkah1CEIl0o9QrAxas/H4qUf+CDdPzk39pw3qg/AM5NY+YYkqSu3rNmhasyVrc
vmSOd9caGiR550tMtO460u/PRwzpxn2aExOQvEwza43g1aM17GZjvl9xI5w3IXUzzpTA1djAoiS4
mW1E1hiXMNE1vyhGUPNkM8Xf/tqGw2UNoXsA3CTeI6chfrC72GJaU0IHaYlMf4l0/Q6DFpkTmlVV
pJvz1iQDxsCWWVxXGwU+zuh5ag6qvxEdTdBomWXmZxpiqXUVoTE/OGj9Bs2a++6Q7I3ijrb9FiIm
ittFco2fmBfOlD6SDNLNLXbU3GooLYOKbQw9gHapfqtrigRFdpWdWON3ztH12WF+KM9TWKP0ocdT
bO034OX0neRloLhnUJy4ivp/ONAnRoXjZi2g2O0Jdjhpbpt4Qu6lSr0J3yXhrjwxwf32aF0xdetS
K7AuTbuPrG3nbmgSh6Z+bUVvubZJK81vf9NS22bJJklfk2zgkEi8eAMHeLj0crJ/6fG3hT25Y6Ry
MP60+fLbbAsqMB9aoSI5A0bfSgZqxBKQtZcSBAPjD2vdTo27K9sncw3hfAAHq6bhJAcVbw3gDcHY
jsKgWNbRFzNiBlepjWY/oy92fZ312/MnR3KJfgzlAwqM8ocjzqkXmk5n6oD0oSN058y/SLFd4i6Y
q92sEmeUBOwTU4IHMcCZXLuGqcQICw0I0L1X7RYVuaQkfp5YEZwIs+m9xzpYcfPdTG47cMOf3zHp
R0Gu/r8d48s88lLIvNWkSWEgI2DIfk7HbZIqYMYyEAYwhOh4A2xKvs59JEkLKuYRswZOqm8wPAPd
tU2Z/8yjMDWuKGaC8m2RQhhNV5WIZbHlxLIQtzVagEuN8ikHdg8F17oM9ewnCglggk6bENyyyqew
1CRm08D0iG4wCjFCimx4WVTQEUXVfvALkM5iancAsWTv98vgZ+WAYUVkEeFff0Wgnj+NiuvU3WzJ
OW6yWu9q+0433u3513kTH3P2Qsw4tiHW27uxtyZDhw3aTE/WwC6yaPEzAOw7jHTlPQ17+t4Wb7bx
iDyc2VflnGwMF+1d19dzTB1aySEd7e1SQhLAfiaRDp2zXylGb4Fb8Uerupsn6zbDtPj53y05pyc/
W7xL0zExrA4/e8QrkNTbyXjx0lCrFCFVcmfirgZ8UUcOgoq6cFBjM4mabgEcd7FX8yX1vPJ7DO8A
M5tJk0ucCiQPfWW3NTYjASPx+UV+DRPgxQf9LBIUMMN/IY2aClZiYDwFMKB4rPXLqlCs7muU+H/e
fW7CwiiasLpybNI2yvD3O/RaPBYHmZ5vPf3t/CokYBKYAVYKpTKU2mHrNBjxjqYFATxwL6QPLSg+
861OdzNUyuIYwNxbaw3Z6DveVR+wJ8v0+yCAVm2zXVURS7Zc6NQCMw5NLDBPCD7TJ42RLQTLZfWf
Orev+kXbLQNRgNM+RvdOTxSoiaExDSYGoI/Qgjld7qrrg9boiE6Tba+JrwFd8m4kpX251GTMfb3o
ASns2QqVnJp2UFUpMAK4lkZLQyNN6zsDz+pbNOq7FGOVXmeHdIrIZuracYZ6+lBWvgZpyNrvWZ48
Rc7QPU1rjR2keu7uSZSpLiv+eb6sByA38DGgFuOIoY8NZWGbWYuWlRnj+dJA/rTwCnCqa67rM1Je
LW2BfK7ApFmm/QN2BbuJXBlsqoCYAjN2upuaMXsQiMAJrIv32L6M0t0YvVrl7ryPSl3jyIrgGlC4
GDOLT5i43UOeh0YLkgvj+byNr1kMAFWYYjNtqIhyyPbpSoYOUPuGjhyM29yRwbpOPLqzoxXXR+27
WqS4PGTBg4+XQtEaysyu2AbsGNViY8CSWmCavZb4JPlxfkFSCyhVIQPgQhBfwkdUg2k04deTY289
MwKHhGLwR7plRxaENGZh6JQ2OSzM9f0IAunpUc8uvbzzPZWQ8NdAj4/jcWIT8GIb+J/wcaIRapIE
QNxsvQEEUmf7KNlUk2+5kHTcnN83CRfhibEvWPA2ituKw7JbFpbkelp2Jdu4+caI97a5nWlYd7dl
GtbR3qUq9VyZpx8t1OPvm6PMENojgArwhersqkUp3NvHKlU3WcA4NiE8/ZrEiyJjhYmhCIf5ANYA
hHjoAGTeVnODTiUILqkV8+3EzYLHPL6e+K6eqzw3K4BzgrjZdv2dvr6RbO92t0sC3Yc/Lj0U5vdG
m9DSh9Sb/qOzFBUx2TlAdMIVCvgeskO+5UdbGjE7zgaK9ZagOcHsjj8SRXiSWnA4vImAFAdg1lML
+to0ObE58oh2vlFe66mKk0tSnECowC6CkIvzp4sHoGWazqDjglvLQj/pslweDG+v5ddxv6ntMPZy
n3VASOA/RalfdvKODIuHIXfGuB9HGAYq3dN2Bv2Z9TfG8tw1F8bfAxRPFilq1GULzn7DF9nE9bZb
fjQrudCSNDx/vlUrEo8Yqwp74ajtBARq9npbVJfIfyP7p97vgR9TWJMd6OP9E07bALxHl+t8TWja
O9+7/iKbvp1fkCwMY1RM53PYDiB2QnBsGgt0uj0mf9zIRK+zTf+kI9H8qYZaSjLH6wZ0MSrWEdkm
ok7GGduB6XNdweVnLaGpxxEcZf7Y9+AtDzT9uTb8xbuYVKRIki00OE/7x+gnBo6F9YEq0ag1G7Z6
D1UxYtpPTW+v28IBteH5nZSERgP8AihtczFBjDCfHuRYhyzvBD6DIIXepbGkN3F9B8T0jWY0Fw29
SXS6dS2kg+etSqh4kTh9mv3SGpgHpAgW4kc6e3uMVkF8xQnj9IUuZK9p9kXXPLVxcjkmXYh7HEQO
phcs0LrIVshJOc9mluzNwQxMQ/H6pJKvjB8Gt8KMPzIIEQnSxtlYOxWc160x2aANcX6RWLVOgsJL
sxe8Jtdvrld4h5QO0z4zlzxsh36a/Ib0kHnt18hna568Vm2j31URyaJQn3qr2EddPoBBeZr7i2qm
M7RFF5uGDkma30M2xlNItHL+XYC9+U8SgYm4M+dl9qfUJj+dsbUO1bTkl0vsDnOAu3p9GLzWgFPo
+beoY+kBYy7dFgC1rrzSqsG7zvWxVjRdvz5w8ckwlAacBJ5MEEY79ZQi6w0zadDjN7oLPBU0+nup
r4tINVX1oQ0gZPeYFEd/jQ87YZBayHzx8B17lpjo/Y1tpQdJkozX2NPpPR20bq+bA8gq7LyZf7qV
OdxU84QWhj7mzSaf8+5icub2ochrVHZ7EPo9t6mZ37FCG342nrYqtuT/SDvT3biRZVs/EQHOw1+y
Bs2yZFuW/Yew3W3O88ynP1/63tOuoogi5LP3bvQGDDgqk5GRkREr1lpzFniBDJDyghN46SxBJ+vI
htCHtiYpOkrmrO7Nyrkuy7q+1jSqQJNt++5U6P37L3jEscCjivsRWd7Ft+DxSjX/d3+0eYKm0LXM
/eUDuvaxTw0sYnirB60t4egeBCeUTQqpdP1I9uL3F5QY/CVZF6SL/J9lIJeqvuoi0Y6yzWrfdclD
rnVu19cbV/pKugJBA1GO16IgcFi8dPKsr+IhGahD28Mukji0o3d5w1ZuJB6EUAQy0aYjNbW4HYYQ
Oby+ZiHq5NVQiKNp3akQYfZurWgbtlY+Dl1owwTqIxRtll3CXtbLtPfpRIeF2+ff6vGxLfbxlmjW
yp5hhcoEmyYUehY+lhhOpNqTsJJ/Ne37eKtxsfX3L55S4dTPfSq6w/aYu7K0D8Z8Y5+2LCy+eizH
ZpuprCBXk2uzj6+K8uryV1//En/2SASIk0S7KsO0mifWUOXBwdEghBm/mJRg3z/QhXiLTdlNiBkL
rptzO0avlGGfYSdTnmZjdAP7e6s9OHG4sWMreceZHbGjJ+tBUaqZgHBlDEx+mPr7ZvgidV8vb9lK
lf58LYuTkpi+2ow9NubgOfYBhmf73IrdYLhq53u1forya9n5Pv1FRDtb2sLdTGhEpcgW7qwj69l4
XSV7ZXGrbX2qrS1cOl1YTK3TsTzf/miUj3Uwulqyu7yHWzYWbjcVs5+pLTbq4Hm2r4rBA8m8laKt
nh6KhUwr8oiFa+fcFzpbjQK9YcMqBwy6sXMgHZtcUVmz5M8T3ALRS51+bHzUNkHoduknpk4vL3Ol
x4GriJwbFXgKOktOsqKpgEwXuH1XHTTrqc8OQBcOY+X5mePKQP/k8S59P7GsgaSmyL45cJTaFxmx
ZSbzVCsWqWl2xSgffCt2s6v7/eW1raQOp1aWgIXayWwouLBi1K95udPne7sv3aQhghz87PWysTV/
Ech7MTYmKGwXPjmXSlLYMqiitN7VNdJDFrXS57+wAQmDws2ki1f7ubsMZDlO5eAuUf4rD+5aiFa2
bvHVZWhceAhXkp0v4brFUMdDNOIOAq4QCvQf5fotsv81t3f+GFmidUc7tOJ5xkhbfvLpnUd/U/Ay
Ti0sd4oUZYozTq9UlS6dSbO78bf4ntfSEaAFAJthkBetmvOvkU0WZ3oAftMqd/K46/qvvXXQkutp
ePmLz67zCKcUBKTstxLYyY0BpW0GJy2f3ZSvZn8X1Ne++vmyibUbQ3CJgLr8rfm9PJFd0fZyO4O8
UdKvpXTD+2dX9PvJfPatg+0cE/WXJR8Ka6PUu3K3YxWVKnZRQQN+sYVG2PkmLV0COYISKmrZkX9V
8RArtoAp4nsvHjwYYiIc3jWaa8uTo6Rd2qhZApjA7PaFVrm+zTQbMzAj8C9lDywDRK0EampAV3tO
flze3RV/P7O+SPP6JJElG5wGuNbRze0HpdpY3+o+MmDDLAdtE3PZ5EqtvmmpmrM8AnYi/RrHZym8
D7cui5XggIE/ZhbraEOtjWoHM1pwh8hiH14Z/uEvturExCILm1XJroIkA88IVe/QgAEOPl22sLUI
8bFOTpNUw3Osib2iBOEWzq+wR7Ws3OgHrlX7GdzhwcWTizLx8tkKU1UiQS4GFgPdtTLiaRcyNqC5
ef7Agxt7sG/De1wWn8fus7+F+lqpOJ1ZF/5yskaUc/tYknG4rI+PjWN9lPvqVtBlBZoJIot58DHD
EZvj5a1diYhnZhd3YJTGAY8pFj1rz41/lxr3o/JVq79pWxOWb78h70ALDhUdYXB6a4v8IWsG6AFl
K6aZKodu0lUPmSm5qRxuxKe3+yiaC1DqIVbAG/DNm6DtqjafzITuXePq3X05fhyqyRu0axn9CkR9
34+zFUgTbKEczClYFuTHMjPTsrQSj06ypHxOwmep+Xr5I63t3YmJZend6Mzc8QtMlMA4a/1V68xd
M+0uG3kb8X4jZrisbK5hJD/OHXCC5nsYRiSpK2vYm3GzG7ZyiLchDws2I4W8nelzLktlmS6ZuRwh
X271bildG+q+16Dh6l8uL2TFDPLromzCWIBw7vOF4GVZ73TAB7Lus+HcaiMS8J86ZeNNuGYFzDvc
djSyqG+Ib3ZyXg1pMpXED7CS+gyPVP5zKncPwyw114rsS1eX1/T2mNq8OP5YE7/mxFpiGfEsaWiy
51GVuHr5fczTT2rw1Z7Vq6n9ddnYirvB4gqRAucI1m1tEdDjuAz9qsKdnSKARuH7CHTKLD9eNrLi
brb4RAyZguqFLup8RYCR28ISLGUjuAvDJZWxnrgp7X8um1kJB795tm0hsg0scRF2ptDJlErgwSz/
kMyvITxAccTo165QDoB/KRRtDU3ShOOnn2cuNl5OxQtgiQpd+SKTDWcpc8IALlmttJvZlXV/YlBE
9j8AjuTrWSFPbjdkit+z7L7bOUM4uJVik1XzRmbuQKI603j6IA3QTc/NcD0Mkv6S+Q2pSCT35VVc
asm86zWiqZyZbXjshhStgZ7IetfUQ3dHBbl+qJQp6G5LK9I/mLPJeZun+aC2U3hrqpn8TZ0K+3aM
7Oa6w70ihscyArM+6wrNwySRoBgKHPNXJhfjYdbt6UckTcZT0fjZx5BO1pcysbtb3UnGg4GNp9IG
9VHmuRrustHpb/TUNF/7KoTdKZlCxR27oZ12SiDlD0UEoHmW0ybwplruvwtGz+YAAVpx3ZkzYbse
rOzDkNftfEuXdfA/OCBLHxl1sXtvgCqxdcc8LK4tI5xeyq4OD1bUwwRaKPADUNA0j2GkoRXg29Cd
74JuYgBoVkPpMVVz+TWpZv+paJuI/ollVNdZL8U7BN9Qzun1vPGoW4X5bV4mxQ2fUQv2mpNM/6qV
WmSwpiXZJ+iKSt7ZEIYf8qaJfjVtlaoHyapz3sSW1SW8y4PuVdWH9msxB2jK9KEd/0CsQdvXQacj
rZGn2p0eNpTfWtOX3Msu//YNTU1MFkx5FjAJAB/nJyviogqlCq5kNZs9He4HVWqPcywfI6iZ/T77
N5a2Gldrh5mShNC6diBkWxZFDD+w9DzjlGnJwQR81I3vh9ixqBMLi6Be5qlVtIItNUA6Vkond8iv
L2/b1hrEtp6E2HZSOn36HSnwryZ6GNWnywZWEkwoijRuC/SuaFEsY1ELXrXI24niRqFK36zesr7m
YTDUXmXnlEcdCDAPme8EnMLM7Ge3Df1I3bWJmv1TB1rM94ua2zIa+mp3+ZetLR2yUfIz6O0o1S8C
fhr44xDoACOG7rOk9K4ZbjQaVi5LVv7HgPgBJ3tr121SqL+JjQb1JVGhcQSBYUzlTa5uWNpaysL5
jcjOYktIK9a0M0BflJuaUWu3o8WblIc3FN50Ac7XEjkR8VlgE4hUO9V6ceA4DI2NL7JqhMYi+SS2
6HefG9GtNCoH9NU9yX7qm0Pa7Qxtw8TaN4GH9T8Ti5ehA2TV9GO6dM34LTHMXdwByc4HOphb7JZb
i1m4l1x0RTlILKaZrpT6piEj30IhrORHNhUdMiRwDyB8FvsV9ZPaE/cECiE/wDp4yI7mxxBiZd1/
P5UrdAgnphb7NhZylkwSJUq/jK4QO83T4GC0u1a+D8P3Z31nphYbNypW0Cc+o63F6O9aM9rBsJoW
L7oMk7tkepeDwNq1AYsmpMYI1YBmXxirgqLvGoctHEovaiK3DNHIu0KGyjXQS463nGLV/U7MLUJC
oyT6lEuYmzLfjfrdJP/ye7dPXy6vas33yDMpsKi6+raTCstZZ6QGkJEQ8QMACTagDWXe4mbasLLU
jJ3yQDajiWQ2hm3KDj+Y+rO5xZy8tmEnK1kO2mVzPVfJb+nT0jCPg5bUlP2V+xlKPJpFfvzx8sZt
mVu4eTQhb96kbJym/Uytn8zZeSWTQ2H85bKdlW4GzH3kDPTs6Q8D4T8PdTXHqfY7RuR77t3M8Bzj
uVM/KhOVj2gXFod22m4crvm6gGyAc0fBDibUc5tOCMd6UACm0IpcTPRpt0XXfeyGMtsr9UNPD0dy
NkARaxHKgYWfJcqORZP63CT546BZA1wD0qB3e0n7YCSdD1tDLl+XdvUKD8dWq2rV4m8uAHjBhKD1
uUWza/WmSgi7xZRatNsU1IaTIVK+qYkvhV6lV356zMYu2yikrVzBgKY007IphsA5vHhy8YnzxBxo
q+ShcV1095ZfHS/7zMpx+38kjCbILDpSi5VJKTroekflW06SbG/M8EqadTOCxbD+/QtLvIOZRXDE
KOhiLXPpmBSCiVJxQUFEfeqsY6lW+8tG1jaMyXPBGcNMypuSujLbYZ3UgtjNnNyRMSxtS3lkxRWc
UwsL57NmpGBkbSIroicff4jlg6JdZdldMf1Fni6QvfRHgUZAaiU+3Umml+RjPtmTwFQqDJF2jleG
Py/v1kpgov9IKwrQOvCiJYo4GWKr1EoNghDlRh1ucn0/2b8KY+sZvzJwJdqrYG9gjbf47+LTG2nW
TZFIKdo4Kg5OF/RXee/Us2vlhhnsLCe07yM5Cx8CJ+yKXV1k1cMwpOnHaNaimzRTs+LoM94du1XV
6XvV9NOPolR+p8YjxL0qyuygyA0oOJthaHw3Lpi+2ptRNKkUDiLjY+pAH+PRBDGv46apap49ipRv
ZIFiFee1CtYHHhqOZIre9rKX7E9J4Nc0CHi5GfJ+GnLf05tGuh5aYbBqp72qDvrRmLrhWPeV7V3+
mG9PMuaZWYHZmCbpGxlRlEKHKClpK0JXUh1aKwle7QnASO7X7xddx5RAcwLeAYC+DIejEytxHtNf
TLt+ci0lj67D0rRdxnW2+EHWVsWXE2xfjqbyIj4/BJRnpGJIGbUNp7K5LWyzfFLj1v5hlxolnMs7
+PY4iCkpgqphA7+FIP/cFrmNYzY9E6Rl+VhptJLQNe6no15KG59q1ZAFmgu9P1NTl0QfgWpWVp70
tJkBN06Rwns1ekCNZ9/o1fPlNb0NiKzpj6nlLJFf6oU8t5iaTDj+mvxx6sqvl02sfiK4W2hk2prz
JrBXesaZKzEx9MEu87UPCRp8YTJt3FQrb36WAiSbPh+4WVZ1/nm6yKGKl070V4ZDNz9H6a0UvwTq
tcGId4R0ZnU7o5EeP5QpcMxPl9e4to2wGAhlba4WiqzntmVJsvooMWgQI9WcdbmXRYfLFtZ20RbA
b1IowIpv6j6dUfgmsdeLyhe03mb16W/OkojyNsRGgoxw2c+ZgqSo55rxzSG5kjOEC+ariCzq8jpW
doo0kAYOX0nnStHOd8o2iioqbQX6j0nxumTP/MiGhZXTA0aeaoFAGMj879xCVjE2GPph7uX5vR8+
RNW95fwa1I0H48o6xIQXIgFMADLDuQgGiGTmbZInuTcg8Ki/mluqNyvfm8CJwDS3O02PZQzNm66d
mOHJvRJm3SHZqfmj1m0oLq7cSCbgAj6FqEbhu+c7paa+blLiyr1KOSrZp8E+FtYX3byWjWffQDGF
od7LH391UaA0hEAAIHdVPBZOUhYlAakeDBjs4zvDeAmtrwkDZf83G4tFTYkcdIWNjTl/9LtHStZx
9PGyidVv/2cZS4GAepwboN2Y0OfpoCjp1cSUwPtNMBLBCeEfZrkWAcUa9LyCRSL3JIZXI9OiRp/8
xSpOTSziZRNZIeUdTKRz7TqMO/cbr5O3Tz9SbEoB+JhDWrcMWabRQ91V1blnFpGr55/iVxqrlDh2
Jp2a8cflDVvzZZJVSMIEBAw1sXPXwuWctKvbHAGsx6lHPplpapmemgn/4HHyzaO8JVu25swsEKkh
ZgSgqF9Esi4OC6cseuKMGbGemyz+3m0R8a7FslMbwhNPDkyt1RKvMmxIuRv96psvcrCLww1HWNk6
i+qn0D+nGkU//9xIOKj+WEsDl5ZxK5mxm4UfTeYgQ8dVzFs0o6p5I+4Iz1pkwkA6yQTgZqJFrS6O
6NCoCExOE9/K+ThLtzr6AaantYAupi2ysZWPxLwGT2RH5zp4I8Zj631OLi7nXt1NUIjzutQ/VeNW
U+aNFUEaYDIrK7gUuToXR0mWmcohRwN62CbMMO1KJXet6HjZw7eMLIJnVSpO648YMXwA3vCLaflf
iK0JXgLBQItDAx9Z5riyMozmOEJMEKvU2rXdEJTe5WW8cenfFrBBz1aMfi8uzrYrS0blaHmPlbPL
q53tPCup48kb8WBlt0gwGPVGplvU9cWfn5wcv6hL0uiSSnjVIsPKJNP0JXh3UsYgPjK/VEj46qR/
i7VITREatVCwykPtSev6nZEjvxdsxNG1pZxaUc+XMqWD38W+sAJ+0pTloxJ1j5q1hU9aNaOxXzz5
dV6Ji1PZj7wZzZlBvD417tpRu7cAj6hZ9343RhWZDE0gh8QE3mI1s6SatSFaFNS7LYBmlebSQLrs
ZG+uHj4MvDTkNJSsFPKncyNqUeU8OE1AoYZxGJxoz1zmcQjA8qTx8ygNuzDcouB5E0UXJhcxILbL
yhpbmhVZpDNTvY/K74Hf7hIm7fT0oNdHmK4uL1L8jWdhlLyA97Uo/YHqgAnifJHWXJil0dKote2G
nN2Co6bcw9twNGf7ufezq8vm3qJghT3RR1BgK6bwtPD20IdkuRPKXANlxi7dlyZt+2MRe4X1OUle
FOUpDF+d4Oay2bVVMgqpoyJECgFi8HyV5MhDlNUUrbX6Jgjpz4iW8W0zOm7Rb/A3rYQmik80Gmlg
MEnlLL0mT9K5KjBlqvJ1pvl3XZpAY1T96pz26fKq1kyJJokMOosrY/lY1fOiGYwebzHMXnYbpezu
7XBq78qmktw2mP4iUjE06VB7ouMkKjPnuziodqP4ggK6Vs09/VborKmWvRv0jYeAkxbYeFLWNy9I
B/gG3kOJC1Z9a5dYgeXOaf4UKSmTp3lxmPL89fI+rnkHGGmxNnG7L59JlVX3aS0EGOze+DedxqOK
CvMc1I0b28mhMbdYxLbsLXKlZmzAUoXYK7Polxy2iJKONyMV+Eaqnsz63enL7w39s7zFEZ/ywqrS
hA21c5h2pU/I9B6KLRbGlcBvAVwm2adrQp68SGTzYnLgwGMNY6JeV9pT2xt7EHfvv/fPrCx2Lsi6
OolFfX8M1YNc+69dW91r888gqjf6P2vroRYo4IIkM5QGz31dm6c4nuOJSNw/p4PDKJnkhlvBd+WG
oThH2Z3/UNBdXv06k9e1D+sQBFHKLpS/yNEXv4nd3G+eqghJ1414sWrOwsmBuoHUX+oVTmMIukDM
PjdzeWMld6n2Tz1Ue/Pfkr54v0X9Ir7F8maB14AkgMSGXVzEXFjpO7npyTgSx/kppRA65tEGeHgt
AJKeaTyeSNPgwTr/SBwitNsbYi1Vomu5y3fdMH3jJcJUlbFxT675A/mTxSNNVKSXT8NIAZ6XWzRK
YusKLCFI6KtGTTfKDm8pVziqp1YWl4epR1nuCA22NtWzf6TZMG/8Uas/wHA1fVak2WJy3CyPNFVS
apNWcxuXVEPcvI6dR9UZ+o9mtleHLcL6tz3fxc9aHAYnmgw/NFm8BH9POhyZ8DBnLzBCdLV2RaV5
enhstu6BNW+lacRVA9uXrv7OJE6SbwXKXWuGjtAr6/Y6MrXrOeru/HS8mjiKft3dJHr9/oxP9Kn+
M7lIkvvCnPw8wCS8HG6rm+5o/2z9HYCrPZ3EPNo4j2snRKB2KdLrMAUsZ3O6tJzzVHAEKI7/QYOR
fKw+X77ZVg8IY8/ok4q36xIkogZG7ky1sAAOObrp5UyJj6OmVKEbl4b/vQ378m/2kHITtB+8/Kg0
n5/Jfpp6PRDooTaPjp0lv+ZyeVOUlBws9b6dIBPMtlRpVlcp6pzwccGcuYw0YTWPRsxUhGfRFNBn
GdbE/FYvHOYvjI2qw2r+yscSQQ2Db7B3qhUniKRyd/ttykjs4OrceVZwiJOfo+VK2kPlf7TUg25t
hIbV+MMx4CDoArO52NaQvvac6KKN2lgu0jEfwOgdfMRkLjvMWmpCvfB/zSyRMY09BWonDp1cB/ug
fZFoFlTFIZxmNI43QuraZ6N8y/eibARzy2JJgSEpqHuKRG8EStT49j9ONVie1I4hdDTJ8fLKVoMY
g3A6jxzaBrw9zh0zcHqbJh9fy+y0h6h+LmwLQepiOKZGcFDn9Os4G8hWPMbm1ozL6kJPLC/Cit+i
aNMY+EyUZq+D/GVOtKeS4qxHQ+tweZVrbkItkYYHiTP1sUUaZlV97gcxppLKSNzS0H85bXZDY21L
cGstdtEyJaRY1OCVJXth1GooA45MTNJ2/1pUTuhqm3S+q/sGQQSPKK5cvt35F4u7MRvyFhu5BYAY
QfQiBkGvq9A1brwPV52Dtz4lHiKWmAI9NwVNzjQPM91ms21t5aZ1tCC9J9ksR1dHygCIeh83tmsO
avKgt0b4rIZqd2sDZn9/nYZKI1R5vMoZcl4eCiMqO9uR+CFJ3X4mn2asTY13OSyyG3F6dcnAqUQF
TTQdl92B2FDC1K6ImqTBN5odB26C3LLfhN/8fvhndtSXMNM8tcg/KDyHLrvp2y/Lo5VQzX5TKHpD
OWNogzGU5Doe3bf9YEIRX+wCOC7z/PmyobfxDEPg1eh6itfkMkPU+sHoNIf+hN/c5ea3MQvcNL/i
QU5nZGNNb4/euSmx5pN8BXqvUht1TCkTqnrO3ilIFrcu9C0ji0ysN4ymUkRLByWToPnhSL2bvFsi
AJQxvQ+uGapCzMotYgjTHrU8BpTyE+ZuzLS/yqz0oElbpaCVpYA3IkVgJouAtWwcTgpJZalQVc8b
6ztd+aPlE5CDMti4ZjbsLJmYEektEGed8bVscsNSOjTSuPeNLZzxqhnYnsTtTB6yhIBLTj9JTWWy
a5Pfe7Jd2K5jFvB8df77g5VCl4Upa0pIkAgs33FBVROpUsj+I7N0M3tvW14S39tFtLPrb2YZHmxm
guZ3z6mIoAQCg9qLAurNXrieGTVh7EdYtdP0E9xQL2pJ2iNLKLQxA2Qw7JYFzv7y8V2JE2LkzBQs
lNArLX2k14I47eaoYPRHPvTaj3QajjMZ+YRm0GVLbyuvOOIfS0sv8aMiaMYRS639mcEWcpK95Bv7
efxmqOR6+2qrN79lcJGOpG3hA+XCYNhUrjWQMT7EAzNuXyLL3jfSq7UFGF/dSzjPmM8TGJDlzdJZ
emeMTVJ4CrDFKXwa1Wkn+25vbaTIb99t7OR/dmglnMfBuijl0jdZWKxoVK6/6M7s+bEnGa+Z88WW
tiRt3iYiCkuCVAinZF3aYh+tORzCoCaMVOatOpWuBvv1ZddYOdlQSAkKW7oAIq06X9BYpRQamOn1
SluV3Uke4n3SQt2CbtMWL/raYqgdm0COxTlbvgjpqKVSqlq004PSNYwPmynV7wT+vCqDsJ6YeyaC
gCBcJjpdDQa39jnFo9Hkbukbt1ZmtAdpih9DWXrMGt248dXhTpGkG9uuryW1+FxV832pBgE88JzC
JvxAD0knbe5vCiRwfImMLJC1fuNEvqVO5boG9C36/+Qp7Mn5vg91D4QpCQtmg8xDqWRXcigI4+Vd
2aOPNgKJjn1PHn8Gs7GLlUAw7W2UG1e+POQCTFhTK6NgtmwbNKVPB3KSBB7gJugtN6ifIbY6vtu9
MMLQLFI5AGiW5zJLsyorp4BAQB7mN/LRhHp/UztvJd2j7cHjmKedBWxmmUx3cZUrWoKZYkz2effZ
mgQ2th2v5krQ6XS7CeEppUT20Gi2cs3VfeRZKayTUyxHHEkDKy0ysK3HcGKNrTeWym0abkECVk6P
QJj/Z0ZEwNMMLK9hYeowExX0d1LzoQ23hNdXorZoCeogKsld4Ts5N2FXyAllEsHNrJ91/6HPXyHW
acdnu3nV9avO38hdVsoNiCid2BPB9mRJ7dTa/hTFhTdXu6J+SCY3ovit7Ib5Rpe+OZrbDp+l/ur9
HkkRX+MZAsSKdObcKLO4RVYC5KM/IT9OWnEzBsZjJL2+3wq9K4a/ZHxfXVZtoJgEbJmi4mik075u
p+uqbnbAfDeuozWn0NAUBWoFxu5NGXqI7bAiH8IpGFHRmn/J/d+/Dp0Aoargg+jELdJlNWYgoDcb
nFv+pBg3GpoC6cYa1s4PEDsx6gVECOc7/yA+E9kFjVO8DjmQvDYFyYi7eTes+TY9e5CCgE+57RY3
aWDahUM9hJ0ybztGTSAxUYanJNzl/r/1sMuKjTxWuNHiKgIfImbXYH+gZi5WfeLbaV/XzKMz5KzB
yWl1o6sOT23xIbIjN40jt9rSzlrZRQYORVNWBrJGAn1uT5p6o+JlU3hJLqZ17Z99wOWiqVvgwRWP
E31LUCPiIqdWd24n15TSDyNZpJK1dDMPKjTLvbFF1blmhSYsNUj2jytysXt2UrF76VQgMnI7Iii9
NaK54g0MAPPEgC4X+PiyXKZ2FmxrIX+/VO9LmVJqQjf0k9LcwduvBsdpC6W2ak80KclPYXJYNtzA
pxhDK7NrVjHedM54pBLvms4vzfpBzgI7n3Wkb/ze8WMinImwH0xsjsz9vtjEoc+rISHF4WJqr6xg
QGZ8i9Hp99+xdHOWpQjmKIq3yyRC77SwgOq28AKKDxBDpNF1JN+3ZMRoY/af1cm15w8I+wTR97Q7
9vNjuBXP11zl9Beo5w6ZGGM/VrleeKo/SzcofqmPemX8fHcYFJTK/y1zEaNqLVHYSJYZJ/Je4t9I
IF1bEI5dNrPyivndggOcD2iFAazztUyOPEG2LQ4XaURb2p4yoisSPVbFFoPiWrgQzb7/b+l3QnUS
nox6jqIwUwov1earTIePxIn382A+v39BzKrRdqJjQp1zsW9polRxR/3LC6g9W07wY6yje5mMF7ak
rWxiZfNolEKrIvjm8fvF5oFtzFItwJYal7ddF3yYJ/No1RlyHPYhSdorWfugAK9NKxUq8wdV+Wia
9V3QGG6l/aiTZGPpa9nN6e9ZbnFb8exuOn7PbPhfil7Z67VyY5T5TZyEHxoqGyk4SIt8lW5TCInI
hsuuXEBwCiJdBL8KCK9lyBl6dUqGFnBi3jhuplyPioesYKpGXiaR1X29/KFX/MkmXgsAHAAhRmjP
PXc2g3rK4ClDdQxpZ+M4pd/nfiOebdlYnHTDL5LU8cPSq6Pcnf1jPgW7anNocNWNTlaycNmgKkdZ
aViJnhzt9qvEXFG6C+P95f3asiKi2sn5C0uHidiOtZhIwAWAFa559qn2p8tW1nfMFEQaiCJDwH9u
xVbm2MINSy9FjF1hgD6NaD4dLhtZX8p/RpY6ASFkOvJci08v3ef6Y2ZdxZM3dhtoiFV3pm7A4BLT
eW90uKrc8uPRYsOkRiPtaK9LrbrrYNlmTF/1BsU/qsNWsWdt+0ThhRETch2A2Ofbl8ZWAgksQ9m2
HVP5dO7kLD86rfL58gau3GCwsFABJORjaIkarJIqVqaywhdM9R554WPh/7hsQTzcFrc0xHlCWAxm
asECdb6QcGg6tdZIDi07yuBSgxggCQfmy5v82zDFHXExyDbi31ubEPQy5wsJPiJ42rLQPmeS0To6
KVYb7Xrnq67t/e5m0L91svfexWEIamgxo0PAW8b9yFe0rilIc8rudTS/+vV10L3U6s28NbT59jud
GVoG9KaAmioduDOV+tVKCNlb8vHiOJ5/JiS/TdrFvOVghF0WyBq9n4u2Nckyxtu5/WDmRyn8UgdX
1XBbqrdBswHmXPtCp+bEwT6JQUWQx13dYS4tJ2+Sr+FUPvrRN2m8auMt8M+qLSb/QCECZaJXdW6r
n9GQ56RxGcovrR1f6cb8VGj1Xqo7l87SRi7w9uCKCXYB1IM1jn8v/N2Q2jgoxE0xDJlrWYfB/uyX
+8tu9zbsCRsQz8JmgDjbklmgiHt7KgY0mLviX2N6ruK7cAIGsvE4XvM5ENrMuZIY0hRZ7JuioOao
WcKK8mT6ERWRp8vLeBtXEQAnqPI8+B0ZFlvVyVWZl1VcekW+M0u0OH8G+qMWX2dosyZbYM01Lzg1
Jn7MicdlVRF2HWxCnj3rbpRcG9aTYZSuJV83Wy+uNRcATQmmDXweCK/F1Qed7ZAbIRtXob2R1kch
AGeEWwwDq1aEnAR3kuAPXOxeWBcGZeO0RITqaXJgN3OeJWuLjXXN07jC/zOy2DW7GiQiLUZmDmdx
3UQ/Z+VGVrZE3lY/Dj0G8kVqMajznn+cvCwbK4kwYyfGbcbA7hVPU2hLg/Gb1Zn3auBnG0do1SLi
z7RJ6aSAvT63GBphbsg+96uf/SOu2MbyKulaGspdWxwvu/nqHv5nCkjAuSnI9NomLgrcYbqC6q4a
StcxSOs2zKz6w4mZxXE1faPqugEzfro3+69d+FxGL5dXsrppJvIllBdRR11C0BCU0GugNqWnqk99
fGiNG9nxAY945haCb3UxBB8ZyDPRYVmECZmtH7SMxQxNdCgnzYtB+IyIkl9e0OqnOTEj/vwkKKTZ
YJuoWZZe0mXUxrwx2k+K6bbFX4RSMe3yv8sRG3tihxHRVIVkn+cD8sNaZ7/kc/A3n//ExOKkUhsL
EMfBRB88G9Fj5DzO40Zdcf3z/1nF4sw0utNVhnBkSKsOYXDbJccKyopQR2dm80kt3HWZkJxs2TK1
h4pjaCodY10eMpc6iJmB+SgZ38zO3rVWtu9nfVeZXQwlTX+VzM7/bT+XWYNpMdQFF9jv8Nqpn3r9
6DdbBc0NL19q6KgptAR2iY20dnZW+Ci3jmttwWc2fHwJVa3MYkBMDiNKsHPafW8fDPXG2irqrPoG
A0jgnqiCIL177uGaPIWhMmJlKH+i+VFN+z59Sv3As5KtfG5114ATQ/LBmBpp3bmpULcaiJtLAp38
Sav2afavtRVLVzOTExMiNTo5r3GQtprtsxozf7HzH6PyPXG83v5oD6oLoOZyEFrfuj/rWQQhq5fS
YtB5g9USlEdRtwvHkYlYdzB+FMbLZVtbC1tEiSYIerkq2LuwNq7o3fTjFwPoh6J9Vcv7Xv2LXJhB
hf++1CJg0ClP6kDHmprrP1Jrilw6lgfkU64vr2ql3kUm+cfQcuYfeHJJ750tbIN97X8y8p1F+3CO
r8ZuV5hXRUR0D698eQs8LBbwJkid2F3cubMyQl/MIKvn18lL78TXzvjJ8IVNJtOc2FOoRlf136TN
J0YXtajCn5swSDDaDfUhU5/KakDJ9ag2XweEmbPh5+XN3ThuyzYc6OgqkcVxyzvgw8yE1m35nErW
xqq2tnJx5ODmNeY+w4xc/DRir2xvLHjhJucqHLzJcZutzHZrWeLPT454kJahNGrY86d7q30oik9q
9fHyzq09oE69cnGw+yotK0eYmIeP4/RDmzbu4xXowbnbL4LuaPuBGfcYsMf2ZZ6kZ8WJ3VIJn2Da
QQDFuI3yxzJlQiAzt06cSFovef4ikNS2WslxhGlTL160rLuL0+DWsqabVI9uakf25jKHiNrcG6O8
ES/XYxj5J5ooDFz9DgYnXy5nzLXTWoJzLOleKv+U4/AYZvNBQWAmq+N7Jm83qhWrvsLVBt6V59wb
hLvGgMCYxuLEGUgCVMM+V3RoX7bAu6sXwYmZxcFGurJ24ok9baP+kNm2Vw/RYw/1cab9GzpbE+Wr
28gsKKVZEBe0Is8PgFm3Ws+MJHlBK4gzE8/pji38bfLsqsWXpHcvH4b1xf0x9z+kfWlv3DjT7S8S
QImilq+SutvtLV5iO8kXIdto3zdKv/4e5sWddNNEE+MHySDAGHCpyGKxWMs50q1tA7h/AJw7zlvz
aqAXxnsbmmgb9lT3LtbpJTkS5P7ihA8QNBXPpMYg1fXIb0b7k0Gubfv3/6aU5EQwLmY0lai0r9N3
1z7UQK/jt2Z25+fRZUE6pSRXIvpSJ7uBoBEoXd59Hr/4MeCynpr6llsfcSuo34geWARSzBYfc3LA
fBLbVYEZ/TDNvGOTvhHKwrxaQ8dNgXSEAgv/SZLyOfZ1JV2hhexURB4aI4fABwV2yrlg5gxs2hYI
zjJy5IZ/A/f5mPfO3ZymusOmum9OZUlKAkGwbkgNL8Kt4pAm0dI8TtsVMjY73wiS1AbemveBI3Aq
UnzSybraVdJ2ZQb1hvKfyrsxpn/4CJ6UGJi8OlBrlb2IhzMAKNEDhLrYuah+mkdeAswj3Iq9G2PA
9pvl3cZrs7esyEt0KN3Ki+hUnORLqsal7TRAXIeY0rWPZWoFQOz2EhTL/Fuv2bXV78lxNIdCaS4n
SsouJS1Ht6ViC407jx/mBmlDdDQ4OjQxlfs/1U7yKLTBbNqIHFXYLN8KEpL0oVg1kbL4Fe8sH7l3
8CiiWAZUsfP9QmlkSpwON0zjNfdzGz8h4tJc2ToRkgupQdLrNWOPAKuNb3H6d92gewQqF0oMhID0
QQysSwaOhFGXgZoJjUeYkTLTrwPhQa5DkFMe3H+FvGuDRpILXB0crtBd12/b+Dnz02OGZC7/MRjP
eWY+esB9u+x9lUuHLjGUMgU6s9zbW6ORwAOPNtJE67fef7B1o51KQz75/dLWcFKvsyFC7Mxxrjw/
+5QWqJMnjbGL14/kNYAg6KEyjzYqSqU9ctI5A/YxdEG9swwS16iCbBqvu1RXG1Mbw7+CbCntObm8
tAoGQaTFo6x9+7+xHY1LVa/cXyGSnyOIPN2shBBWYtKxDDwM+U8vWao5nkp3ypAHBxmQiylVyb/V
xjCuHoWYVfTxJmUaphWI0RjPws3nQVuUVwuefJetThExAb0Ic0JANEWD5bsGlprlKfrZG8yF7AAM
b8+A6gj6JjL818uCVM9ngSyGyTGgbWH0VvI+BZA/nMrx0a3Fpp29Vgej3PYx6DPLfrsa7d+oRt8z
5Kfy1bnNma68rtITfTroVBQTq/j33Pc5G1nqJUezij11U0RBTrMzl8IPpqIZQSRj1RFJARF1WWfF
kUYDOtpLUfrG9IHcoGbVU73GJmpPZTyVgHD9sawYtbwsQ4E6YKFtVSR9/2DtylnseWODU00oBDmr
/VDN6AeCtPHGA8fRtbGCTcrgxgOSTe6NiRAgtLb8OwZ30TnkzEWQJcByzv87YI/4JPS8YmodY4Jy
nbddLVJxCr1n9pN1z0VSRMAdxqqvQez4Gr+pcAFnwiS/NqHKSloHwnjC0TNjsDW0AC8VGOn64/JS
Ky4FSEKhEs8zvKDks1J3yLj4A0Krfp3BQJcmc1BmmRGZq3Hs1ozt+9I3AwDE/B558/mybIUPOpMt
TO0krAPL3gTcIxSvjM0JMS/jWlE70p2tI1dQnZNTHaVTuubIDw4tqi/JOty7CHa6+kDbHtQoAIVt
ri4rpVpQcBBglgUgamikkISl49ZbJYdS0wAO3Y5aAMoiDn8FcQ9DCrT+lZUACW76OX8h/VRpHtyq
JUXrmQfISAweAYlQWlIOANeJG+jd29o+yLd+fGDj0EUZAzHVtvFJI0+1tBgLYgLOgQqc4HN5mHyb
E7uAth1GGefp1R+up/jKTO6yUXMkVKEy5kX+FSXPw21NZbPMhk+wOYsDk83h2qRf2OiEhRW/FVN/
RI/iz7W1jiv5wNP4TLZ0W9YDQ/oXmS+85vKHGbTcCTM/GU0fFnMZtJvrBjMzHi4bkmorBfInECRM
ZFDkl4iXd167iDL1hL8OCY34xcyKaE00HkBxRaO9+a8c63wLUf0c5pxCjhcv0V0dNTUGl7oHo9h7
1u6ySkpRlIq+UkCfoTX3XJRrTMVEGZxNAwTDJKsOQNLqwHzTm1fMvvF0QwpKcQIaA2sIFyc3GcWs
rdif0spEkuyq2xwTcDHoklmrZr33K9+Myiy+a0uw5F3WU5wy6VECyCpkhoCaDTwJucOAdhbmKFdE
PW31SUDzAEuX6CgslMqdyBA/P3GeeVHTmCyQwXP3xzgXN3GWhYi2nxEZHd20D6jhRpfVUol0AUUr
iKvA3y53h83V0nmb6H9czM+GEfrJV3c7DsvnCsUd7UNc5UdPhUmXQzNZMRjD0XbioqMlnX/ZOSBc
0RFJ6PfSSIN4ucnYf+5VBWklXmCo0iPdhkGG8yVt02wmuRBpmNuem+P1Nmb7aXH2l5dRMUYIOZaY
9yBYSGCGnsvZpm4dOnG7Wwt4MelzkqFEBkQTNFhHVvITBRi8+g0vYpVuREO1qEBzFQ13OA5MxsvL
SY7m8hZnnaBSBnrqXZW9EPd1cq4T96mmGVoSPnDH/4FSwUCIgGGXLggMvyX5YGBNzdR6njC1OFXW
LsXsSQ+2Ss26KlLrOOp4Pf+fLLny7fEULSMF1tUufqXA4a3iuA7RRfXSJ9kuq5ujNfIuIK3/ySPJ
62XhqotQIB6itQy4nO9qqyjxzMNEcDv55QxP+uTj3keTUeAbSVi3mq4InTDpbGwbhndyE8Jm+tNP
DtZYRmX+1nU7Dpbzy3qJXyW7slO9pICi3wZM54pettl8tcrvwOP4wO9HoRMdlMimY9rg/CwkZEy8
1sfvH/zq2UznH1ZlRB8R4aP9AlwGQFOURLSkp36DkhLARKMS0IkExGSXJaj8veiFFKw1LuaY5QMd
j/OSI9EVumQMWR2sAzCAdTMzKu97KkS6p4EISb1e5Hip/9K5x6qMrM3DsBgNK/6p+nlZI+W2n2hE
z7cF+Edrx2oIs7gRmMANsU3NxivXzMV0MaBt0OMs92kji5y5Vo/UzZqgcQiD01mYlC9mPnxIDmYh
cSoBzCfvDVg6cFpEe4/npcuBIA7eFeiljkxz0OUdlDvkA7oWng5RmxwMGyQvyoHB//ik343OdZ5F
bPzN2iIg9WcaP/33LRLACejTRj/AuyltfwPYb+3iVdOubyMyOIYuvaDaob8CMNl0bgNrt3lV6UGA
s3x3oUTnXqc6n62TIZ2cFEXQoc4hY3X2fv5I2T0i3cvrpIqjT9WQzk1LJoIUO0Qs822aA63s2E6R
PWj8pE4R6cAw4LFbE4WUng77qiv2YGIOqrHXWLPK8wOEATE0+j3xzBSfcRL1uYblj4twAoLsyAtS
/6VAV2Th/Kz9fy4vm1KhE0liWU8k5f60IraFpBa47A4wdSvnUA6aiEuZ6DnVR+h7IqXDvNPaLli2
OdsemWcES4d7MzUjxy5eZnOMUn/Exq0obDmRvY1zUDfZvizz+77juo9RxQ+nHyNdFKvNBmvNoTL3
/NcFw2/Z1uxLQBu5TXrNbTuACzlgejZKqw/0TQlwjf+/r5501lI89SZb9Jol2R3nPzpgYC07AEqs
4Lk2n/+nnZWnqus09kbMGSP166bHOgGEZY3WqUkHg6IxIE86d45Zr1vjYjUxyNpbVWBPSQCq4su6
qFzu6bpJkVA9O52TiWZHtj6YVmjNj+PwZBW31XpV6W4snSzp7JVzZ258EHvEl9t6coI+B8n6POzm
PH3IZx/EfrNGPWXSQyAbARINb1h4+fPz0Xdjs3ainw6zOvGxXGm1xzp+cavkmIMOOQA7CAsLlj83
vn9NurXd/+f1xXMP7z0ENahqy0/o2YtT2qBvKUyaFO7s59J4OI4hWw72fJ3rbgOVuhBnOyhiI7uM
tPq5umW35L4DHuHQS41720Qkz0akkrJwBFNIARC4NXV2KxkCspZXlzVVmOuZaMnflXY/Dn0JTSvz
Lm93ZfdaxxoRCucNEei+pH+41uSsdu20ccZFJ0fePeZTZNi73N/H881INY0ISl1A14UpCiQBwfl6
vozzWpgsc7GMs3Nlrddp85ovny8vl1KXExHSwSsNJyniDCLqbJdPdx0A+QBitvErX4f1KxZeeoFg
hOuvMpJNbP3i86LFxgBetMqu1/YbT9BE/+OyPoqAF/l9FIsEgwtaKKSD5hZ1n24uLM5noL9DBWfU
UWiqNuWvhHfl18LKfG5OkECMh5nfesOxiqP/rgRwS4AogUMkMBjO9x3YKda8iWpbUhGO5jUgmSL+
rTShjmpDTqTIiVi3nShpF0Tuk/1ltMPKuqnzt3E7XNZF4W3Bz/mvLnL6046ryUgz6JL7AEgE0D6/
KfO9kb/59L7eHi8LU+2NmHhHflkAv8rzGd6EkXPAV6BxZ+0tZJucIVi2Nt25GIHTrJ7K0ODLUemH
JDTiSRGvMeGpA7cuSjtLNGzjzUp0lWrV0qGggxe1C+w/2PS5GTAvnSsLQJ1hCiBscC6Dv7c5WEgm
5Y3/aKc/PFodL6+fyhsAjky0sGPkFvCZ5xJHhL4L+MlQBuDAF5y7wDKeWJkEbDWCjGmminXCpMCi
o+hkKE0RA9c7sC6HK78etny/moDE1lx/YqVk33Oql+RIReeHV4hhp5nfE0C5geIpiPNdVUVDPKIV
/MFAEH55KVWmeCpScqz9UszrPCIiRpvVdVH7X0YMGFM71dVYVUYCG0FeHEj46AWVjGTe8DhJDJxi
ji5Gq3jt3FcfvZnu0cyu4lQTWqvX8V9hMohzM1Zr41oQ1ibp1VLWGLucrsD7dMzsOjDc7bfl8Cnw
DKIbFFH5qhMt5THtlOSLk4uW74Z5wdS98MQKtuwOkMSabTM162lJVjnFmL+dhYqL1X5PTbsPyMDC
plhv3ZbvKkKjnKSfuPeVOHHUeC8GaQ/5YAWjs3yy2s8Jt1HlAeMa6JY+YFACShLgWchMvOvBoUZJ
WxdnkzvJ1TDAYWfjP93Wa/y18lQi9fkHRFeQR527AHNASyw14EId8nmIn0f6qa8P269kffuAOhZA
7UwBGfluuHbxu9noNvjPIrfDFQ9C38UQoq4srtQGUQBomwUwoVwKAHN9lXY2pBCneMS3hAUYlmIA
u1Rlcz2auktB1UiCDra/8iTr2ZptgytDOIVnrRX05NeWfms4+Mkne49CzN1mrp9j8uIOfeiUOuRs
5SE5ES55uYIbc1kkMxwqKW889lyR+LlIt72Llf3A5p1IkpxbS80NxEFY1qa4QrvGmn+bdOMQSmV8
MWQJWAaK+fRzO2z5MttDDWWy9FdPI6/eZwNG8nWoP0o3/VeMHJ60RVaxvoAYMmBepm1CLmZJPnJ0
T4RIVuGP/mxlvQiyl+duuSqHpzw5fmBHTkRIe280ZQIaYehhMigALiMrRbuyxjmqFgt4yXjTwReD
Jlzak6Qqppg2ENJ0t+Ba6LvbVMe4oHw6ovADByQg/ICvd77vWUvKwuUEQY/3c1o/J6kbgIMBM5b3
E/wEzwMrf/aqD5RHgM7+V6rwIyf5KzxcVh+cL7jYQBowktBBD/TlDVLYMxTC0x9NoKBjlPtJOhTS
cTbhV21uvRQUr5OMJj8mztDdMepyNgq3h54u20RW3kTsLcdxy+pszjjgfBrmL0wyR85aHI16jTw2
BDT/eVkzhVWcCZOs2+WJaaULhFXl9cR7xB7BsmgqZcrVO1FIMm/wmWzUnPHk3tATs1kvVvlUYBo1
NX5d1kUR4JzpIjm2ZTDI0OIvaOj5C4Z99+6IDJTfRb3n360TfQF6+c7JdeanW0Lx8xPzczbLn5dK
7BfKjQ5aG6oG8JgaFyG+XQqCz3STTpbnTQlQWKFbAiCDygNv86hrI9LpIR2jCSk8XibQI+f0Bh34
mCHwoYiOpVsRo51pIn5+slwpqGcasBnCGtyDM9564573ljhPARursNHYhHrdAFkI/Eo8i+SbaKzM
ivkDvHe7NhEdbrpMR0ikChug0L8i5FuIDb0neqyRtUiDaQl885azEIAtLoCUeRFMZojyoKMTq/YS
f6VKBzf1Z2M0G0gtOxYM9LGqvrb8dk55kHDN+dWsoSudX8qzYuhEJssBsPyyHjxDd5GrT+5fZcQX
nNhEY8xNO/hCAt523hLwZLfkh6oQwP8AcT4s9dVlV6FbPenMZiil8a2CQADoYvBu2x6ypQinLFro
t8uS1Kfqr2rSwV1qv+orAkmAcF4nZJzMoDY1Dd6qe/fMBKWj29n1ME6ZCIRW9HFGTvbW199GjPnN
5FudR6sVzDrIJZ1RSMcYc1DoT7ahFzVfp/ibNo2mWzcpXDG7GSjlHL9/9NPvxrpcAULsbWzZ/vL2
6JZOLvqMIEaYN2HcbWJj6mcPiKUhAbgjsE3TO6eOauua6fCwlBciEFSBcMvQHvo+z4nLP7bgAr0l
ibKKHClSNK7x00Vr/mX1lLv0r6R3+c7ezEg1TZC09hgt6pugHT5i3ycSpCdn47rTRIQ77wEF684/
wZqU6CCJlFfGiQzZ13ndkPcUe8TKrw54vZN7lKl5OWJOHj2nmiVTugYBSO6iLxpI85JrMI3F7TAl
i7NkPVKzDEwv4sPtlH1qjcPlzVGa+IkkyTUQP5+mwhandngiLGJk57c6z6A2gL/aSJ6BJlbWbAu0
WQzEDPPOoOOutnZmOwadGTb9AqYQ4Eaj9+21qL42c7hMmhOm+wLJUQCfD+HlCC2H5pdDf6LMeXkV
lXfHySpKjmIr/S2uuNCwfk2WJ98ETcZDPH3mLKoGcDK0uiZojYH4UpmYbXVs12DICxOgsbkkjLdw
SQD+lYazrlyhEyUdLmfprW0yhS0iZWaI/fqSrV/m4prpYEh1kqQjRjGtsriDkLQY6Fq9yYw0NIfA
4T+5pzlgSu8HRGA0rwIgEqnP88u+21YgvGK8MyTemzGCJML5MbKHQdebqzxdJ2Lk02Vl5ZCIHNXm
fsdsyLzcOrEmo6o07RMR0uEavdmcXPF4WrzndPxntY+XTVungnR0WN45wOXFSll1HpAiich0oPE/
/5sQ6fysducts1gna3bAKFZhfv9Aky//kxD5lq36Ph/xVMbTDPdQbu02gwVupgNi06yX/HLuZ5rb
g0jgme5Lan/LkkP5ARQpbPi/xutJsXDnoRPTE2EPBrxDNr9mcxf2zW2R3ZoYpbu8aErPdiJLmN9J
VGxkVlq4HWQl7fcYtDxbV76SnILOluxG34+6rtozp/p6Warysj2RKp2bcTSdchMvpmT5ZrcvBmCu
597Zl6aJqpLjBXVR6OglNR5BRp1s0jlePHG/jy3w/dPAj3fAlgoMXSeHzj6k8+Q6dW9yoZq1Hj0e
VcubFtddJ0I6TWO/2QTXHezD37v8qS5/aFusNSLkJH9Xe8Y6JX9W63M5PfjDk51pHJtaBFrFRTER
cars2Eq6dEQcpHWbgjS/KuIXNA9dtjPljUP/ypA2Y3KsmJseZGTl+pJVY5Bxe1/wOGjb5mtt6xqQ
lWaNejxQt4AYjHTA+WHqeob+J4oLzsX8AmDFAn/az30Wde11mh+JLmusNGlUl210hWLYw5bu0z7e
Cn91IS4jX+312uuOaRNW3vHyGir36USK5CFYUSIBX684OPQW/TKEv6WGRoQw2HeJJ8zRgI0VeqCj
9nzdlr60nCpBcrXEVBm5MovdALRBi0dDcrBdHmzF2wd0OhEo+Z9+soyCGtCp9Fbr1kFcEsYTQ52C
rDpUF+XynYiSzHzz2iLn24YmCr943Oo0zBL3puSa8TylKZxIkQzdgk0PyQQpTnnwKJCcHypyz3Sd
6QpCCdEg9nejZM/jAOWd+xCzbEmEQcOS9IGT3nftjjevM+awsxsMmmTxzTw8rTlADvb+hx40rphK
AgKKQNmUbMUGxObiiEQ8MuSU37L1m6NzG0p7PJEhrSZFpdxmyIWKR1NKo6r64Y7fx21nxr86e9fp
JkmVm3ciTlrVwUhG0sdQyba/sPWnaX12/BttFkIZSLpAMAcEJlL/Mv6gt5asqcXeDSsP5+5HGmts
UGnpJwKkVVvs1M5aFwL68VBU14BkArjJ5XOrcrB4owM9Ufh0FIbPNx9Do0bqJfB4dG3qpzYdr32G
dpBtytn1iMGS+4SAGMCyBx1jqGqL0DbmoXcIvbvvyFwtXnPm1xwOw3ly3Ud0J3HrptA9Y1UrSIEy
TjF5bmG+SDIE0PUYbZdScbysKAbCT8I2MN/Rw+VVVFiCYPgDZgLmeD2Ums5XcQDGsJF54EknmAcF
WEtMAuCw6aCKxEGUnPqZFOnemP3O5ZMDKRhqf2hboKB25R4Q988D8tYOEteXlVKsHThuKNAnBEYM
gKXPlUrHsrQ9LpjYp3TX9MNPOvLQMYgmT60UQ5F1BM81yDjl8N8FXDLgAcByPeftl3pGH7vZP/g6
NA1VuzxymwJWHMYGmxOfcRKWu5lTMTsF/3Ts1WzndUX+RJz0y1Yk+S6j020Vt/dF7rw1aAIM5s25
i5OKBmTcuoDHnX8sBqZDlVHtpwXiZNH4BQoRGUBgni3MD3eghxaNk4vfbEE9OmbgIt4NQaCUBrmj
A2BTihR4Pxixx3rLOHYpdxNQB1ZVyPnen65j1uO/bytoUVtdX74qRwu6u7+ypGDKzpw5d2zIWgHJ
WqVX9ZwHQxaS7X7cIkofV8AJ9MbustFaCr9yJlWyWgeM6c3AS8ATVIXAZ+FufmeZzfAtjr31zhsz
+smMHfY7XrjX7pNxAnNm6ZD4mBBzflzWskZdwTI7FDo5Ofrm3M/h0A+o3bV0MkHmafjmz3RInN2S
JXAsI/queVBatL2Kiyx5SWt7LaPOGNN9Fs9Mk7dVuGvMYuFEolUQY7ZyAyk1m8UwBADyxkCqRp8n
/whAwtQ+LO5dPWu6BVUn81SYFHwvCSzXmCAME7GWFSxGT36bGGR+moys/Hp533SypG1bM6NougKy
aPI02sfWPMRF+BERok8Vncq2K9u+1VKMQ0w4biX7h9cPoHzXEloptUA4J3jYMYEtT69PfpNnSw8n
Q9h6KBYSoJSAXKau60g1Bo3GKnB6g80U7WlyPsMqp8Ka/qxW1gTrav9I6p/VVN5aGMyb1vJXb7qh
aechq4qrDZwxSZE9XF5MU2yIfBlRwXGKm4E5TPanRUlGs6diw8A9sANzzBvxjWXPfMw4dGUOJmlm
P5PeKwNCshvOMuOrm5dPlTk5OyCkGJrNVTm2088RbuHEvVesNbNN+NKZpsEC4oNiu2djaBbXlf/5
suoqDwO9TcyR4XICFcG5qBpj7ulQ5FWIwSMMPExJHMY13jvmWsR49QzGqCu0KiUCpAhsqGgTxHV8
LpF49VJQITGnv0dzt6Dq3m1Xjq6GohMjOewYtLKL2UJM0dzHedTGd1MO89JhBaitF5RvKAU6uIV8
sZcnezUtZZENXVGFSeHm+7ltgtzPb/N1/exPb2ld3vXlFHYke5scY1+X25FZXy5vodJa0Lkr0DRc
0ex2/gVzMlSzzXA1jTaYGF5hywFvDn32q9J10Sgd9okkKWYDISW4tcQl2I8s8osvaToFBSdBijdP
Ni3HNl40WSBVLArrBJ8OoP9xQ0i6Gck691RcgAiIeVAVfI36ydY1Mqg8nS3CFrSLAfvonUmumQ2C
xxor2EV58cIxRUu26PIuKSMI2yZi8gfMokTuv0Wvqmt3BgJdkgBt6Jqvr5O377dbDxh/YIAw3cjV
jQarmpFBb/NXpuRIkiwGx4kPmRYojxrQEcKTtd9nek/jfWdFm/Mp7cIVjs740llhCRiKhkRjdXSa
o9/oQnAFwzeGVVGOwlC0gGGSj4pfD+LRjq9ZmpvED5j9O+aPbR4YcbBYz04cbMnOBJNN/4kVN7SJ
Ygy2dtfTtGuXr2W2a/L95S1RGRe6ev+PNgUke9J7yowro6fmUIXTzOeAiAB1bJtBM4SlckQ2Oh5B
BQ/bArbW+fH0eYMgvZyqkJHf2/CldVyA4HkYpP9AdyUua4DO+jZyi0j6nQuaimHgzF4qdF4ffez3
lj14uiFq1UmBs0NbIEhDAd0jOe8h85oJwzhVWK/symXdnduYV4Y5aII1sfLyfQzUVbyWAIwiIFjO
VVmKsklKH71Yy1D7WbAtJvk0A+PuuiddFdF+JI/zZE3X1ToSJ1yrtH67bBpKPanYLZQHKf6cfwB4
m7LNmfABRndM5q8kPlS67VI5U0zm/StC/Pzk4uhauuJlBxFdleII3G7OLtuiZCZofvMAU7j7gEaA
JcGzHquKP+fiaFfQweuFuNkK7cq/Sznbrdn2dFmMUqsTMdK1O3VoXBg7WDug+IBP7fZ9UBtvzvDZ
N46tttlX/LZ3dnIiTbITK8mszV4gDQ/7sfyyAUcqrV5w96bt2+jtmoYE3m/SHYG/GFzW80/0e0m0
dBeSbYj7ZsV6tunBItdzv0v9u9oIq+6QlJHXlYeeXDttHwz2z9jbpfbXtD/G00Omw+FX+Re8uwWa
u8swmyttLOvQ2co8rIGRi+7tq7aJsuTV3zSPNdWJQMAGuEiQy+PdIZ0Ifym71QQPBJi+zUPPzb03
pLs1phozVV6ToH/DlLEFZilUSc7tNGHOPCy9uCRWQOjsqiVl/xhzPxXBGlt5vPezKd4BS3Z8KhGy
uuFco1aKN0GVjpobW6Ux2NuAkS8AFpDbO/8SMx8nNy5mmPKy9+m3ugqIoWu0Vh2XUxmSARfoyuvS
TVwOSbS5QWFdWSVAK5s90AacDzTwYqAa2S9wqolNlJZ2AkQoLkMo1G+4HiYrD/Ip/4DjPJUhRxyV
wRGMQkbsYbQI3I/m0RrSH241fCT7cypJMkiUGlwjqXHdlZ+H5t4ZP/HtjuSfsufLB125QyeLJrnp
yls6dHRjh+LiORnsoAR/tB2BYG2zD4i6NW5FaXN40eNBhnj+HR9mz0ZnLE0x8MNuvPxQWo+ODipB
5S+Apvr/Rfw5gCf3jrXSvls6sW7L27b8sobI7MNKNwamiq1OpUheycqsgk4LFBnBiG1NQwAEi8sb
o1oqdHhiyBnsqwRggufHkxUtUo7MRChCbxnGTSs0nepS4ao45E8mnMC7IkklHU+fY/psQPERRRHk
FQ8bxjErvHmsNgl4exjrIsqX3WW1lA7wVKZ0sTh1YTrwgvDnyRbY9e2Y9BilvSHVflnDIbkHdgZa
5i4LFWslXWaeIMkljBLQ+cl3iDEmeY+ueLwT0Pw8C7iy6ne+orLa/6A69IM/KYVzYQzYuSLfh2ou
5gQlN8SScqrdGbOYE0NtGlOQjjcHa7GbXQeMeL88APwt7EtrroGfpIiT98VaBYX/D823uwopomm4
svmt7z6P5Oh4T8lUg4m0jFzg7ei6Pt+vi/hUH+zY2H8GIvRzGyOZv7ZbhU8th122PJnVVzzeZoI3
Cv99eQfenRcA7wpGUvhlAtgL+Qk6+MC+HVKnBCMp+OK7zR6Dotx0vKfvzoyQ4jORcoWHebfPGHhv
nTpDeQJz7tv10Awv3LdAClc7L/9dHVBRWkCyp6ggyTm9mY5x4W+IFkiafK+QLtusJLws4p1jhi4C
xwt5f1SpTLlBpB4NWiLrgYRu+3Wlz+MGqGsemEkS1Nkrc3aXpalWDhlVPOMwxWG5MjIArdu12FiP
MlXWvzIzufXS/tVPdIh+CjNAgC6mcwlmr3y5CmuCWSyrkgbRD6Fv7jo8DohsL2uiEmExE3N4wmm+
eyYSvkzcx5EK03ZyQmCUjvA0OhisdwcHA342jjbeowDJf5ee7jMMGgMjoArNEiH48pnWY5iwJ8Om
4UY1heV3FxpkMZgCsEFsQX8qHdIsrmZ/LW2smYckwj+GGVXbw8RfLy+bSooD9BuAZzCkLn1hICfX
5soWJL8aJtI3/DGnPzCpdNfWHhgUN40zfp+NhkJAFkc+ShxRpCfORXV24lS1C1E9EJv5dD1TVGOu
/ObKsG9MFvJt5yBZki9fc/cGTUv/XU887FHCYyjKADTmXLg/Aae0nasaQNxNmLoH1zviPRmgpKER
pLJDsCfBANE5jdllKULwKOhq/RWC0OAVgsf8nif242Vd1CIQ7qIeaQHlVNLFakif2oAvBHFscmyH
BTOTc/vzsgyVXYguYry98E7ABO35eiUp2DRAtlqjiPXDQzrL/dqDtJj8ZxI52AS2hMDyYOl47Eli
prxYfKfHatk3TeffVbYbYdZesycKL3cmRQp2Ue5YqJlBSt9iaD/rQVZg/6rqSlNvUa4Z3iEC1x+5
UHn4ZMxY7jczxCTOlwzskGUcdEOkHd5/PxYnFu1fObiMzhetdcaG5QvklPUQGd1h499oc72lVpA6
oET17xtkJ7qw1EEVKa6mM7mSaVudXyZzLOTa4w6jamE9+0FeeruZ24FNnwjyBP/ZCgEibDL0OADc
B1mzc01rHmcjH8HbAt8FXLImyMYliOlrrBvEU2zdmSBx5E7coIOmfJOuEDTQsnp2M2odUd5tbta+
/VYAblqjl2IlfZSl0ErBXAyOy10Fk4GRcZPCSQxt8Qpcs2hMpinAHFaQk/qOIikX25ZGpkpFkCLh
fYzYwnuXUClcE4jI+VSHlDsAOZuDOY38GvQOnSYzrDht8PB/sJ/FtSJnObN56TvPhetAjv7aq+o0
cEzUAqirw3hRaYTg1QXpPdjqkLs93zR/Je28FNBoxbs/Axev/0hBidJTzcopFTqRIxlHSgzbmbMZ
vjB2D5mZhJZbRcWw7S8bu+qC9E/1ke5iHqfIVFXQJ97qqCg2gCTuB3fnrGHrXINbnQPZtzOiAcOb
03aT0f/a5CPeShh2hIUgkGZy3aAGirCYJq9DH2MEplHsrNXemVbzdFlNRQx1KkYeWIjtySyNEmKS
FM+g+NtCu2ebNNFomVdNqzNGpTRxEYsUIoqIUjEk4x03Fm+DUjAL0jY3xP6RZb+TeYhSvH4uq6a4
mIHyjCoQ6kHMtmWDNI2BoFsIqtGsfjAqeut23y9LUJriiQTJFDuy9knlQ4Kbz2GdzMFmjk9gqNCY
olIRxoCRAPYdBO7Sqo1ZvVYz6HfCwUseicufaaYbnxOH8+y5/OdlDoYmBy9QHzQB54e3yfC/q4bB
2Hn8FIu+quazi2SH3Qbec13vgHXp2nfubwJA/roaD5fXUeU6wMADWGER4lgyRn1tD13MVoCo596n
HLmoevmZTbuYbBrXoXL0VDC3QU0PsPjSke5ZtZhWhpaknLp36IqOeOME8VoEvl8eZs8Mskp3lZlK
3ZCA8LGBvguaofOVLcGUWC+2XQNdkr7ZCT86YJH75pb0ph3ZXT0NTrjZ6Wend5+yhS8BK1Lz2NsL
uY6r7sjsnu7bsauCxKQvl1f9fXUBm45uFITFogIFuPLzT0P9C3lHUGSEXTcELKXB4tiBM6OasvD8
aDXxni2AljK6KWB5EZromGH1XYGJjxlt63O3BB37h3W6gbZ3+TB8Fq5zPH8ZDq0lp25g//GSpwio
69GNUCuF6v8U7XBozJd6C43mrq2iyyuhOscuQ98mLn8f3OiS9beuMaJyXtah2VX5VUdKOyxoyu+a
/0falS3JqSvbLyICiVGvDDX0PLvtF8J224hRIEbx9Xfhe8/ZVTRRxPZ9aD86SyKVSmWuXMvI7b8x
hQUie2LgTVyeZdNNmqhkWJyQ0y1TaEqP+ovtDM+XV/QZvAkbDqwAyYsOxyewERqedqHPWekEKVAn
4699m9w2/S8VfRjDcHR5yz2r0330cp9JMoYW6NEDjerQlunIRsK/9kHBUI59RR/cspaIaVlZZEhU
hKfmQDyj8UF4GNc7yE5EgOQp9tLxjYC5dubAwA5VVFydIGNfvmPAU5vYMoYH0diLuh+OsyuryU+2
8HGrCzuxs3jJuLXDNVdoKNv3r+340JdH3cK4Fdpj7JZUu2r4i1wORI5g7prDNPor5wc2QZTUooHj
wLrgFkd1XdMGr5FkI0yuHYdTM/P2nqTfZtumDYEqKAiGHgZHeC0GLdwtTNhaLEbowWeaAyNdNr9x
DoqCdQnO3HgX8dtCgvHaOTB915Yh39LgXl3RibHFh+K6FE2Rp7jeTN2r62ua7BtQVl4+c2vJzemK
FpE+a+IGSDasSMmd5nR+iUFCLm7a5JX2f+Pg/6xnqdrYY/huyGOYisnXyj2M2aOkL/WWFunqMTqx
srgfbDZkY2PBCnOPrPqiqntgzfth4/JfPUQoacAP8AbD6NXC2+K8T5MCj73YiAPW/dJpgmrrF6cB
iYOW7Iih+67aSkTXHGKm0mIQpsGzaBnxk1TQQjpwCGTxIctrL5Vx6G7Rw/0ZkV+mVadmFgliS8CX
ozGY0VAuf+0yqwfmuUnaNOwtRz2bmAyMdiCnLi0PEJGuCCrC+u+4kodAMRJjiM/tc81HSkDEk0u1
9m3sSDKDmRrmADIt4WqKA+nEpHB+FGpiT70t8woFB+I+p1HKHkcbrDx9ETVfa/wv6MYCufGe11Di
bbmIs12smX2LZhP4Mzzeot/1KAcU1ALcTQ1IXNMaJNzU0LPdwEejDIdhMJud0+Q2SGsnI2ikUz1U
UT1BoDTNZe51Vev4zmhVuxq4hSJuMefamKLMvZF3FfMU+oJ3TLZk8mx7LD80SIO+Kz1rEy9xAGH0
wE+CV9VoTkipmzrufDOtqH2V9Y4RUCfWn4e6H9PbzlT2A+EFG0OQLgxx6Iw0vwfxcRcAtxzbHjcx
h2bmwDBh1laP3njFRueWF3gu+ulgOPdEFvLIY+nsxrRH0FZmlep7s2RQeWMqdV6HtI5br+v6fE9k
K3aF6VblLmVtg25jYg7XQEWO3yOdp50/jFoFqSFa5RsJw9ohPHWhRcyX0zBBvg/Ho0DXrInuuujJ
QW3JzV4uR6/PLUFkDGhCzaTEKBNAmur8HDapbnIy1zHVeF+KA0jzUn2n6leQ0npVeh05R0M7XLa5
egpPTC4umtHtG6fUUHiRgCFXtOaoglSPcTV9vWxndQ/Rd0Q/GrA1nPnzpbGmnvoyh512lIcB2H9R
p6+pYT9V3bDxuda38R9by873qEoI984V58k+EPeHrh5bM/GV+92swmkKmwxS6VtaMCuPjBlWjb6R
jXo65kcWkRoIj1gCIIxaILuN6wcx3MrxZ8y/K+Gn1k7hwCYvOOceplpp1XqCBkn23uY/Lm/z50h+
/ivo+TZjCsmNWo5f0WdAOkbPUmVBqY9+xIOh+sITP2k23q2fHQgWDWtGJc/Ewst1lxbmWhPellAl
sPyq1nZm4h6HaMvMSo0XdvAgQTfZRldz2ZiLht6u8kngJhzsZ5NB47fn8tBydmUbaBYXNBt8buCR
1ybymAiIY4GT2/33rjX/CntmUMZjDSOI5/sbEWCUSYacvqjfEvYr48ozJHZV+6oV33t1hzFiNW21
ala3+MSoeW5UL6I8liY+6mhNh5TY7y3vdkKaG1nAyrnB4uauA8rpmDlbViB09AgjATJVULCDWbC4
k+ylwM1f3LvQvZBh0dwW0RZY+HNcmG2iczhvKe7BxbGBck7HOgn3aYpfsslAWX4XRQpYwl+XD8bq
Hp7YWRyMiDGhcgdrk82VyH+0RUiGx8sm5s9wnmmcL2XhGxISOoCpYCmtfJx04Y0gEL9sYWuzFo7g
0saxeIlFZEBTI2ofs8R9dMDhi7maDVOrgeRkv+b9PHmAFJWboquCxZTuveZ8aI3tTSPIwyIvIjcD
ibwGdDr/fnU4UTM6H1Ig0GU4N8mMuhsHF9Ve2pqQ3LlXyV3ZJztji1dlzRVO7CzH0QbeGErnsMNJ
eQ3ZmrC182DK441YsWVm6dlj3pudDjMdyEUYxo14IYOq2IKdfx5MgcAIIpFjQzN2Jtxd2AHEq0p0
FxXQKhkm9E2GyNxRUPQpb8xao7jF0BXqV26t3SV60oeGVOU3dyj6a9rMCpCDBP7n8odcXfnJL6Ln
H9IxpIlEGr/IjfpnEZGPxjEDRzxftrLmoafrXhw3UjZTpSLsrzN8YW0F1ToMoNaPgB1wfUJy9o7+
+WWLq+ty8VJGSWxOLxYW4yrJKk5RBE4SN9qltW5dCaPP0GTMtwjC12IJpqZmTA2wk0gHz7cQ+m5t
LGZTXWfcyEg8JKXtX17NarhHW2r2Hoi8Qur83AaPsrSddHQCanDxxxLD9AeqH9p+B942wh6ozb22
25jzWYtg2D6A4VH3RJK0sKlpDLIKI8q/1hh7Dmn9fFLHwjRDu2w3vtbn6gYIWFDInqFusLbEdDkZ
q+WU0BKtvcKbtGDqY4/YXyW9LYerUr5e3s3VhZ1YW5Q3nGJop6KANY56lwu9cb1F5aHxxBZfzup5
xz2JXBMlWpz6RZjUJpk35bwuZekgam53BiuCBMjLttH81CHBoL4Axe2reryNcmcXpWrDc9bWih+A
+hdgWbP3nDtOUYgKkli4hjjeoVHxs3N5UAB9r7Nk4xt+rucgUKN+inYmBHQ/4fImN2NVMjfYk6a5
RYmc76PC7YJWgRaWTQpNdovTl8tfcu2UAwRIcA/BIrLa89VVPatYogP+G9sQ3JJF3vhxPURhV5Ff
ly2tRbAZngemglkQc8lOp5VQImBaIdBfNPp3XU2DhM4xcSB31Zjud2Gr5t5K4gHALbQn8RxEXrqx
watptWNjg3Uwqcza2eertZLejsfMQTG8jDzDGNDOfa6ZN5bfLHWfZPeVeW/b+6lud5fXvrrLNqo+
EIJF/WiJUSeu05nxYCNZ0r5rJiSF8Iov4423yUoJniCTAHQYtW8HQ5uLcGPLqKAWsKS+Q7kn1V6I
hzF9tAvUfvbcPujNDaW7KTH9AXkG+VroGznA2hd2gS4w4U+AyC3DHWaL3BKoyBmYdN+7w25G3LYP
lntjpMdhTDzHkRt371rUQ3cNbFAmjg7Wff49XXxN0uRY8eh+nwgeJg8FwOwNiKicMYibLdLXlQOK
QIBn3xyQ0B1dhAJaiwqzWfUM/Xbr61qZLlTiJAetspkmoYEi075t3SbaWOUKMgBXP3o3QK6B1RZ4
rPNlipR2eVHAbql2o3k/WF7POswX93j4QlPllll+5/520UdDgyIg1r8mYp/Hq4ARxbwqJgtxfM/t
R2Bj0YYWVEcFvRqSn2b9yOOPyydkLdCf2DCWqCblWJFlS9homPlIaecVUDYY9Z+pld0AkXBAT/1b
G6uvqG96tCPHKtuiH11xprNfsAgOKOMgNXbxCwQUgRn40prmDmw713Y7BhZQdipJt+LRfCIXjyg0
y/6IR2Ag8BPAqc6NrJuIKXytiid7r1mDfO+mOJolAIf2iaN8+1jrmlXsqAWZVy+ynDi+IbGZHZxK
9Mauy039KmXusDUmtJKSgaXXQFPUAn4bz+PzT26PvRjFXGCwUmuvTe6uSrZQUKsmcJYwgAC6jE/S
Pb1dZMpRCMbg1TrWFFVfoDIue9XK3U0waD0LTM4vhk9v/E7VbOosvBaK4kDrGCp+NzKhHuPRxqdc
s4RK38xJh9jwCWBqizTPaIwIn6QDqr1xINiVJR5j+jd2kOOBusIgc8v1/Lu4uWs2uAPwXQr9mug/
9bo+NCMibWpt8bSsHkkTPXE0HEEniCrJuS2qGZXJnWym17uLhlfUYzydH0ieQUrlXhOvdnfdWVdF
/8rtDfDz2lE8tbzIL/uSyoRLZCW6unXqW1IeKdF8y7hz+CuZDpedZC0rANB+Rgk5eOp8El1KTR4X
ShfCr5h5Ywr6pPoX1ldhHItdlbZeawy3up7duJp71ZDo62Xza2sFihcSCs5cLv7zFU5qD0nXWh2E
5eZbm70pi3tUGFCLdiHApr/DWa/beIulan3FyETsue6OaaPF6dZGZfAoxorHzHoZMeipKRKMpM38
zI5vbDJgcgWKq5XhW9FHYW6NHaxlKpCdwrMSvXIgcJYXihFx4vQtTotobtwKufzRHRo0mRXw3weX
hS7bs2iXg4UuRRlwl22Rz629BokNJdaZrQOJ73I0SLIkajrIpftDeiRoRLUABpjab47YYGuHXB3N
6BaaR//+SwO4CzqGP8CEJaQfyOO45vMFgxn09CZrZQERn7a6ZQWo17vkzkmj733G2o0m/lpownQM
OAowuoCq/fJeM2SZJ7QVvlkb0CkuPcdGsgvkj46Bj8srXEmQwASB1ip4fIGDXo65RpUpdUdgNq63
fkIcZA9Ou6DFu5C18uiAJP+ytbWviPcEgC0whRLuny7FydHp8gg87wxPCqQ+z38krCmETvQsJG69
H5qHnul+30W7GG3Iy6ZX9vTM8iI0agJqN8P8mGmihyFK/bYEbCmPd4azxXe6FoVhCpfXrHYJd13k
uJqaMPZSID60k3FloheLm/+Ga3FgVDLMCtMrKr4T7tNk8+tpsPeNvlUdXV2sQxGeUKzEoV1Ei3JK
aspLLHbSvgFC1miNV7VPDbrMlzd1JRJiNAS9BrAAGmg/L1bauWga40wizSXdlXT7EKHat2vyUyvb
g1aMxzzaEttYgaTNUlC4UNHLwuNp+WYxK8cB7S9sZsnRAt+LdUXivcwPeHuW7oFPQeF8sbSbku1o
+gqxKA/KuZZz3/1rFl3k1XhQgEQFt7cJZdPzu7Yz2Mg1hd+RorqQ7U3jxbFuXRmhFX/N8i1xjtUv
+o81azFC0I+qTtBox05DmKDVv6DWEIyj6VVbIW8tIKCYgf1FxW3mkDxfVpRTNXTdhEe/3vpAV6DZ
0j2VpLrmRvY0Mvl42YNWDwuCD8UoGObo0Gg5t9foo57grSh8whRgfBVkOXZZp3tmdQsiHDD5RslT
VL4lLkjukpfLxlfyWVSq/rFNz21DwJvoEk1z4BZjYMXTG8K3cKvzCVi8FwCbBGYQtQ+wmS7rF5D6
qrgbgUoy19zQBQrA0hWywOR4eSVr9zPQXjOWD6OsM2blfClWh2F3s0Uzt5FM7JOYm95kFvFj4cYs
6K0x3/NO3KaODeMA0TTKTD0eKySGsfUKevX22ItCbSTzfy6q5eqBG/0j7oI5vyVgoFBIGtIOH1ei
kt/nxBugZF1bH5jLvDb1eZYdAdj8zhLbqyy5Nzvpg1v9kBQP0rUPmdV6EXqnqZ1cR66951QDpH6r
w7e+dZbhgL8DFSpzObPSN10aKwYvKHuIyadXXfaeRh6gJOAqfk3N6mgm76QxPGoPL7TId2kqPalv
TXusOQrcAyzZeI4guV2EUnwQkmRoy/mJgUGdxCTjAWBkINMbuZGqr1vCu8f9M674J9U8uYNRv6vz
bn7CpiY9uIQfmj4P7dzZX3bJtYiFTi067xYqwRhbP/fIUTe0FIOqUPYBFqVqDkn2kWCk2NyiKliN
IDN4Gs8BcCd9KlOWCmNcbYrhaFFHEQ05dH52li5bJBJa/9q7yvlCOkIOBXeqm8ZpyI1rS3JtlhVI
9QiLtyLaHIqXTs/m8guArJgEXRZoIdJMDWuWqmik1yc3kfjotN+0DR3QJtN9Xe7zrXO2ttWnFhe5
jeKVbNgsmpmWX2vdzynqwup+MLYa/Wt3w6mdxSMvKiJdNB3saDTfaTVQZ2z0tbE5QmobSil8I3ys
ZRen5hYeNBg8GZMBG5m375MEC0D1PCRPuhaISHiC7S77K7HmcP/pw6FpgD7/zFy1zCymtEid0sAd
ixIIwJmFHEe5b+rGbUIcGftKtrQ2whig6p2CWvWbXkn6oFlMGVetU/ToVVZk3NmZAWGPDoWSeGdO
Sj1SJXTHNybDyB8Qfep9NZSmc0iibPyeEcwX+JaKjZBPMcJg7MbZdVOzdggohkYl+Pl7wcPR0uRV
rgstTGa3NUoageKn08kHa/XmQJshU4FeMC0Jep6Wjt+MkXtnaXUK2CBxqwcjNvWXmpL83dIL0HFp
xJ2Q5Td6rPtmQiKMIoo2PXbFYCBvVQwcbZiiw29wu7veiQzLy3Ut/k5kUgWoespnozaGKlBdPYRd
2urfMLuAs27qiY3JoCLm9s7iNb2KB8gGe201tLlfNIPF900BYABAjDOrBMnNeS5LP7CagtizzTs6
eawage9Ix7JGaALT/dWQcQbuwjh1PwQUOXzVOex3FlfkWBgs2aNKoAKWYxjrCqB6cD21IOvzaoFN
9uImVWkAxb7OB34QyoOdbha/6kp1t/bERAMuyzTqQCrbgU4DyizW74JF7XeStMr1s7iRP7uGlM8C
ylGRZ9XKDVpXY79zC9v75AgnvoOMhp76scoFhiPM6cYEuXHYywxCCgTXfjkwd9+XER0x594ei7ZL
r6ZhKI8odNGj3qIMXo/VkHi05JC7lQ08TJOAUV5ZlkJ3vLSEG1KtT+IABI4l6Oj66FanlSYPqiRO
HGRU126LDr7rKUHFO5UKIJgIeEHTl2qq62CA7Jp4rMaUX9tSGaZfV1ON8Z2xrmeZMtFY4ZjxeJfy
obnTrIk8m3JMJoCgIcruUUNQ8lBZfVmF3UC6+FZrpXEzDrQJDSTBPzD0Xu9BsAGAagXPKDaeGKvh
fZ70QJ8NEdVYThxL2cJ7Cigap6BYi+ie17d0+Jold0bmlenBEL/lFCjjxnY3B+BXAgJeNajxYOxz
5nFfxFXRt6xuMmQGmBS+wZzYnRV/ZFD/AOfLnsKcGvoduuDXdZF4TQ4UvCk2gtJKCARrFrD8QJSB
zXvZRyg1fSq43QmANIhH/b110w0mTqUO/octKb6V6I5UGP1M/INUfBn+8qoxC+UgLxBZA0YGlKwj
sEtkGG1kNEcl1pFGdo3pgrTaiPNrhjH1hClGDLBZn0g6iJZbDWk11LY6AH7vqsJGP/WgopfISDa8
aW0/UVUBOyGFfgei/HlSUqkB8boGajpqTNTRalNcEX3scg88tyBRQvjqgikmWelNnT1s0dusZF7o
ZLoAwqC2A3b2hfXWUE0yDbBuQgm60TtcZNExT7Y0MFfSAVAFYkrfxJMAYIalGZQi3YpXSAdIG0rr
ACkK3NgvztZTcS29B1QC+Sp2EhWApXcqe6yMKk4w74e9eq/Rp0UxTmGcyG+BSYdAqh3jV/A0U0By
D2ZkewqX3Leo7/ray+M4uylj4lzzpmcHHts8jKIqvubJoIXEzHsULRo7i4KsHdAXzW3QhVPZ860R
nbWiFHYLMH86Q3+B/z13CtYnpaV3kLSubFQL+OTxvAzz6Rs3So/wbxiioXlQmGTD7de84dTs4jNl
TVlQmcJsZw1hVbwYSu3zLUnA+bcvchrwq5g2gFczlGaZjLa50aheR3Lco04dG/w+i7sNFoUtE7M7
nr4nhMTBjmGiKDJ84Yg/0jb592+WuUeNphD4S+cK9LkNWetOnzfQknL16qlstO9xlO+gLrCRu88Z
5afdOjGzKAh0SS7t1oUZyKdX+b3AeAJPblPm5Sw0+i+Fvb+cc65EPiwLS8JUqw2+34ULFDWqh4XV
gPBe8UCI9j6dnLAdzSvaRoFTqI3bZNUciC7m4da5u7Ywl052bXcE+XuEaiuZ8tCqbYxCgNfL4LfV
llzSSqw10YP+r7WFX2AEY9RSBWtSu5+GxqP0o8luW2vH0aEpt4LR2qfDoAZGCHGCwfS08BAzAwUn
H2ZZF/uX6YTM2Y/D7zx9YUMU1N3HaG612Nc2E2QQADgxIOFQojp3SdMYUTePsxpoO8xGiqjyptwc
vS5LfcUd5Xd29+Oyt6wEDFQHkMNiOH7Ohxafr+CjYGLmaRACULHRvo9ja0+RHXuX7aytDOmhgXc7
eJA/UQy5SjkJzhqwtU3YT9cgGPUwQsMlksOtuc91U+ilIfqCFGKJqTUisBtMOQBUjnwXug442qsC
rq+KDmqrXrvmIDaGyP7P1BJWaycZ8igClDrGuKi8G+w6oJPtOzh9ufu9aIJ2i35lLXXFB/vH5MJF
kq4Ek80Ikw4k9urqlSFv08ciNLXsAShUT8wjtuh2zVIX+j5nzB8iuoExWkkGZtgUePUZkg60lM7d
FK3KXqYTdjiHXGoC+mqmydtW048uINOX/WbL1BwQTi6CXOupoc3cQPVYH9zaCjQkru2YYWxv48pZ
Cy2A5GPYAkps+KKLk2CMiklXAX6a9mUYQacgoJp41sYhTJ0idHMtHEexcQWtXXOnNhfhzIlTm/cp
bOZQti+lgQrh8+X9WzvfDjgHTNQhga5YHoYIuD6zUcAtVlYExsUcnPYA3LkbBLqre/ePleU5KDGK
1k8DcMlTx1Cs0N6SjN3N8F3NgfBRbO77eEsMbe3onSxsWeMXbUXsKQPg2uZf7PzBjX7T8Zg04ZQ/
8OLZ7n9d3sdVPzxZ4eIWT9uE6slsjke37gjCsnCSb5tk/av+cGLFOPf2xEI30Zj3UTroXAwpCuoZ
NzZO71p8PN25+UecHCmBvg8ZGIxg4tqj44F0H9J8tJKfthX+xabN3HUAy7mI+4vldGnXOkRg03o0
BVK9DYzkAN0kFr1dtrPqfid2FitKG9ahGY0VGbO7ddlPt9L9gaS7LGdfrci8qrLsb6LFiclFtHDK
wUqnCSaLFoXRKOD8qVHgz0QL0frJ+60m96r7YVQZo3YAaqCrdf7NVNy4OXXm4BRrXt7fVUCi9cmj
lW21DFadA1CIeaQP5GXLYzVFvaJ6AUNN/sUqbrV8h3llv2RhjXrSX3y1E1OLI1WiJOeMBkwp7UbP
qEeLLszzqxi1kSy7sbb6yqtn68TcwhmNxOA6k/MW6vUu49F1PGzpiX/WpADTBAoO/929hSMWCSsS
s5t3T30r7ScFSXE+eq66akHvP+0wrgdyw7w6tOkB0nC+nbwO7MluHxQo2xrt5fL+rqYKp79m4aPA
i4Ik3sSvgTJWJ6/RzfMcIEb7JvYq+5ohBaP6rm6ueRlucmH86fgsnz2AgEA3EHwYmF9c5CmaDZEo
t1HgPnDp1ww05rQe7rQOuQnJ9ooJbyplMMpvJcsxfB1tqRau20dRBrwfyFMAbD8/MT16okOiYdKj
I/bRMHoomOVe2b3qdu+ZhQG+SYz9FtF305bvpr4RHdb6f8DIYsQfffyZtG6xemF0PVCkWH0/fBlK
O4ioDJQ7U6HXbxGjR5R5w2rM4BpjGFvZO6q3YWS3N7LYlCZZCx2nP2VxzACohchMi40oGYbceaiz
X3iZ6XV82HC3eU3LL35qaLHjrVvo8zgWUjUH6W/2ZrgQD6i8RrzYfQctx32N6kuKtgHf6iGtVVtm
sZN5QBXTGWCqPP/YgBVkfc2w3bEhPKMCZOTD0B8LEqYQgsjSe67uir/AYJ7ZnC+lk2t0MnGyuho2
axTy65AmysgDOy0GAEeS8StGKoanyzu8ds2drnJOiU4s8impip7AIogrU+06q0DIIDw++oZ+m+Zb
leo5Onz+nP/ZUwxLnFuLSK1SWuFzOqW4SkRzqABpd9ivy2tau2/+WdNnLMMkAV6e16TGzhdRjWwE
AnnJc8GwzGmrqbkaEiHDhkE2FLBctgTY5JTYooMckm9xCPBMvq4/WmbuVc6La/8AZjcXykvMdxHd
d+XG+Vg/h/81vUTbNKNmZa6C6bYedwPdFV0XFBAIS/6CUmEWlfqDZUL0+dTdcOSIgSkKS4V449FO
Kp/Gt1QfPGJc5WngTP60KY+8evhPbC5OgzNNeUkEbNooHWTOLtdRH0atP91p1rUNetIotLUgId8v
u8/aUMTZWhdnIuldrcsJ7JZF70t2lO2dZSO4Q+7xBohOXWsDVPW42HXUi+ytM7L6TQEoB6ZpFn0y
FjcsQScQyEPg43MhX7shfUyGwR/4W65tcUutnsYTS/MvOTn77djnYLeGJRHlQcV5YGBMuNLK8PJ+
ri0I9WN4jwH4KVhsz80I0o8A7mBWMdcw/uCkKQb7YsTR0jS/ZaTbeP6uWgNyE1oQ+DOXbTi3lgXR
dIwKaRSD/pEBhCj3C61+BD+kf3lha/uH2cH/mlr4p1HRHEQ/MMU1jCRnRovmM8a9g8q29pct/Smw
LgPnqanFHjpWyfu+gClRXjf0G2UPdnXX1Te8+plBT3X6ppM3Eh1o/0VkT6ChYluCrmsx9eQH/NEq
O/EVNGHtBi1lpD7ioyiudPdmlph06UORbHWf1q6kU1OLPKevI7NhQMj7zeT8zvhbViaesPug0uA4
QKT2Zr6xvasfEoVKwCOB/frEvq6ltpY1fYQPWVpHoItfu4oHdf8XkxxA2v5jZpE1GS5HD82EGWSR
160wdxNMJKN1ALZvQxBsZQ8xVw0uRBtAaMxFLvYQEq3/97kcNjRhHpksGPQCShix85CiqhZYcsQo
W9/IjXxi5UUEMjeMCbro0KKoOG/1qZ+AI58XBRe+JRLtyegKxy/A/LTxwWZ3XxwHNA3RiZ118UAq
tTgOU21EojDwMAZ9iN0FegK2EDAKfXNR4cghCETkxrw1XVsXmPlRuYdsJWRPF+uqRY+KYT3D3jBV
YGAEOu96kOVCm66zwEpgHaALESbU9DJLOxrgHXScOLTaZN9OqSfjAZWrIYjsIZxs50UXxHPdHJXU
DBxMWVCVzM9oFlwOGiuR0IJgGoLgTCiDisn5p1AjJKjGCqDGsmmg54lsJPXy9KNoHy/bWfM1C6Ov
+MOsyyeZQqcvNVSx0I8f270F1cmIH2MgEEGcY7YHB+f4/2duEXUFkZPuTLO5+FUw7hF2l/b3PHot
h97bpPdfewaA2hqwQMjdAju+HLAtqjoZG93GGPMQ5NCZY62XZiRoKKC+XmMdJ3ErtsYy177cTN8N
UAdC0qcuYkw7a+T5gGEHGbRG7pf5r1K9DPrWnNxKUP9DE/4fO4uABMJfdBcIjpHlHnoQANmepZke
mfy82kQ/zi+15ZFFZJ1FNAyKF8DSG+NRSjOBLYc8jOaDNoKKrfdAkNe1Pajldxi4F9UOtEtgtN27
W6XW1c/oALU2D7rObcx5K07iUmE7qV2o8Y+TtvrPrP7mWDvag94S0lHgNej2+bhxLtZCxqnJhaPy
NhrLxsZXtBvpTxN7LgxtI9qufsCTVS3iILcNNVg9TGg1v6ktkDWCjbSXya2V5V/6Te7JtQIIjvh/
d/EPSeDJLlI7byq3xS469fAh+b0DtZKcx/eogV1VRvesxe6OoVDZmu/NX8GczqwvLjUmWKsqhtXy
5pjVYZ2OQDI+ad1HFL+5/EZUz8QNpfFSmRs55dqL4Mzy4qAkGqWlcmEZWhWBJsHh0/Iby07vpS1e
myrfqeEJg297Le6DLH1Wxhvpt9jzNjd/UQvJDFuJocLmZ/VHHj0C0Ri0zC/S+/6PJEM54S32pdnS
+l2NReAwhsQJgPFkedUqFetjacIqJ0HZPjvNQzTs0nLDkdfuEBDc/sfKkgV0BjcKzYIVy8Sd3uF2
3U3kQK1vtPHk8HL5BlnJHlAU0DEejJFMCOAsTk3iqBJD/whFzMXgTba3qzfFtGeplx7Gr6DhQb3c
4hsdkg2jy6e6iYmj/51070Ug+lcruk7xoOQW6qU3Tpx4drlx/c8BdRFwZzgexhpA+YFMcHFawDDH
YgDwkCORxwokU1QeVb/Vgl/xjjMji4NhFXYRtQaMTONDi1d6zkDRgBzM2rj0txaz8P1EcwkQBbMd
9weXA2rhkef+exEmABgB8JvfqH+mKc/viLKGgibULOCEuW/mb+jHuVOoLBCNVlsfZ3XfMLiE6x3F
lE+EFowCVS10mKqi+6n/VQ/PTvxstf/+FYAF/WNlvqFOwvWUoaOUa7CiOSiU5l7thnYU1t3X2KjR
wt9wuLU7FmTOBGP9Nu4IfXmu0OmOGzqbc4p7Gf8YjBo61W+29ehMBzKEQwcagg2/WLkAUaB1HAzH
A0+Disn5CgE6ds18TgZzq4WMK9hsnFAA7Oze1Gaysb61E+wgCgJgi5QMUMJzW9BvFTRyZ9wpBIhF
dmTklYt3dxw9q/05GaFEBL4cqNa8BO4B2iokTIDvLAKVqu08TgdYtABY1NrI10xwNExRQDGi9P8y
tXzfo+eQWXU2m9IGPxuzg0a/GBjLn4S71cdYXxWeUAwa9egJLlKxJqZRNcaW8FUr848S0+I/3Ipo
70BqV8+NQyPoLIs8vgYIP7/Jp8m5sRWFUAMhjB+zzhHCc0co0IOkvCAdRKB53Qe6UfQb+dvKnQR4
AyVshvqi3bTY/coaxwbjEcA0ox2L4qrdPFii93KMhhmCg/Dt6+VPsObLs/YWJmGR85tsEUtju6v6
qoE93tZeJsD68nVEOm7rD27yFyMrQExhfgQaN2AdXTY3NFOKzpjXNtWSfBkpVyF1qlsJwtoA4LQ7
CCokByx+A9Ox9ox2wJsxM3PgqfjpvPLcwHhoCmSxJe3ozS119QQoB3mekpES3+jz9utgG9mBmoX1
u7Y69h3Tq33Y9J2ReiN6PkezbKx3nPhYeXZbuE9umlnZXhPmMAR23XMeyt7OvlhcA329bTQBeHTI
73gyUO8gJCZbD5uVmwn6L6gXox+JmsRSz6yPOeTqFaSkwRZ7J2Jxk5cGwDDOvw90YBsB+BJ9P3AE
LUHvGFp0wTOdVaiFezlmPHT6jNo3y34Yw4bbr4Q5RFPEb2cmrKCfxgzLkgszmefhag8DrZWCOltz
JUcUUcd9IfgR3+Oy469ltjCJkTiM22OOfQkocjUpqxpajhg6/a1ne0Raj3SJlxd+P2a7jH0V4i02
3tJyg1RgbUb71PASYzRWXaa3Bgz/D2ln1hs112zhX2TJ83DrHtKdOQES4MaCAJ7n2b/+PEY6H907
VlvwcsFNSynXHmtXrVpLh1uyBFJfS9vIeTS8b2rSuWVPw821U15BFxs6yBg/Vtbn0P8y5ff1Wm/B
UnX37FOE22VoEMZpTT5FkqqNAc1Wr1DfTreG/C2y6o1WHdT01p+2NIr7EJaAjc3+gW8SumzENIH8
g+oSW6otzaP7SgMg7UGUERkPQWC6cr5yyi1FCdyibBnaWGeqTeFYVa1GTT1zRnqTJOv3ifrNS6/s
eSFX+2i8rtAfMq1VWum5sihEwzMFJFqUtJGBS5238Uko5BV8Sh/PiOn8i6rfqU6yNcynQn1S1WEb
DNe1vgM4cHldL1wgZzbni/DEpm5Bd67b4DYlem6mhI7/8dtcKTCShBYyIPyAbi5bXFxFp24Kd+sw
9v5g6bPJaifn+1y/SqerGSmhWIdCadywODr+HdngpkRH5KlwXi5/wLLLM8kCK4gnszC5PDCKpEto
hZTluyLf1s2z3VA9n3YgRjKO7MvWlt7ljPD/zImPqjgs48JTmNVIDjaaesid+7E7tuVGSlEGpqHP
M18K+UDBOTV/DJW+Zn95Vf2xL2zaHN4FGtdx15+OyArp4WtBj528GcNPgXYYUGX2oxWbS/fNqctC
lNCH3A3qPMKq+hR0P+XpXm9/XR7WpRvg1IQQVBddl0yDzKgGdOfnoKhkZW8AgnDSAzpa1TyzKzfA
QuiDJDHN0TQBweQoIsSkXnH6SQMUPznX9C7Kne061ffQu7JW52zJFLlVGIoAGWvvFMicKtW90e+L
zSB9zbOtMYGlinca3XLDtAZ8W4h0aV+f2azp24GBQ1geemPYcE0PtE2k1OWzW97juyh668rD5Qlb
OlNhGid/wtnG40QMQpRONj1oC7jHWgMB5MzSaRXTEx22+rpBAm2sZW6UwZGzW1Oy6dlNo7ZPtqU/
pCuFksXhPfmS+YA4OfPg29XlTpMRKg+Gp3p6y8PPDciAMaY2Oq1dmovj68AgBg+bDqm9ML62ofkV
tA0ggyYkVjxL0rfwUH/OHeuzlAAYujzKC9YIi2D+oCUPWiCR2koOIbKx86iEEjJ9tYumO6ihXdEP
XcRPnTdWx8vmFjY6SHiLFkAOU+Od8lPgd6FdOvRtyNFku20Zg+ZSVMQaG32NfXLJM4p1aMwb0CAg
HXo+aSHqqw7CQuVG0YqroMp2Wdcdh9A6NG29EnLNKQfhHgbSQLMBr3Z08sRyStv3FB1rTNlRc0it
4Sqw1qj5lgaOlhAKn2w85R1TixdIcmlq6NRGDc9khE1+oG2FlMpk/bw8Q0vbDsYIdE85UGhdEEOZ
kqRbUVR9CfYF5LPc3gCo2Dmddyxk60puqvtYLdHXLPaKZ/9YsT2vbXEgLahmCfwROSbvcj5nVG3a
KLCmcqN6467xpl3eJBCOdXuzrO56M+Cer91UgugsNa6yMYhWsiELG32eRJJXwEFh8RNu+qrNGlrr
5XJT9CZ9IcMIdUDf3VPmCXZ6JKWubLXK7rLTSzN7YlO87qHJYFF2SsnFhLyS9VXmMZQlEEVfNrO0
HWaWW3Vm66C7SDjDUlr4JMtT544p50ruh7dSMQ7GVB1MTdlfNrX09EGphsvI5vwikhG3XuUk+mSQ
jst7dZMBp9Q7feuD7qS1fxvLQFvbcpt2LzFRRdf5V//RvOCqPYAW80vM1+1g7WCkpqEj7Pd9oYMt
CaVxw2H+MPjS6JaR/90yolvPrr6vfMRCFEVfoYasJOgIMvPCMU4z4wRMwSg39Hw8mihQk1sZ9o5X
flNG9TrytKsW8HYbOL7L8bESpC9NNo0EMwEKGD66a8/3UWZXo105VrnhXXTX18MzfKnPki9/Lifn
y2VHl5bvianfx8nJ3TiOhQ2WxcZUU9BTPWbpQ9SZwcas9LVc7NIxa1PmBADAuMJ9du6VOja2Br6f
y4OEKE+6L71uvF325nciQDyBHPAQFpDVWdZXmLYUZsNpjNVi1lQr9a1c3kzjjzY+JInmZvXnoDFv
TP/TWBy94UOp/IicYlMmd1KxT6eDlV3pI2DMXeFfoa/VayuX5/tZRdibJx0pExv2cZEGsh4MX887
Or4VuufQ52pTfzOqb5HzfHkQFu2gSYkK/Ew6KcquDE6nddQE4fRBk92gKBH1FK9g01uVGVi0hEv0
kv1WABbO+0AqKq8PUfqjbx0Zw2dYekbvYUi/XXbo/cKhVeh3hnsGHkAAdL5wnAEVTdsjz9T0iYko
NAJinuettbIvOcNOIJn+m9RWjFfrVjLqKuCF0RVDckNYKt3llUqPLzhHf+zrlTrI+403Z3EpsdEk
OmdXhZWqePCXTB4ph8ryiJ/aK6O1Nma+xiS1NHawaM+8nxp9qWLbMrwpWpxkPL4H65B6P9Tk8+W5
mQ/j8w2HGzSW4wvdOkS353OD9Gk3mimNyqkBRaPrpRBBBDfQmrmRftTbn5etLXvzx9r8+8lppShe
qCUx1sLe2E0y5K2Jtb1sYj5b3zkEvYWj6AZ1FXGXlo42+lPO+0hutXspsXdK/sUZni31RZ1a6Eta
noDlGo/aZaPvMOhaYpem0fAA7KVD3e4D42qEZmhIr0ITMAppx2KtS2hh+c0SudxtMEaTb5+/6GQk
7SGInG7QyD3VJXILe2mSt/Gq6tSCFcBetIeY+ty14AiL3Bv6fPRbwt7ESLdmPtDMK5GXiDbqGL2O
kfmxy18MKdnG3hMdLm9o3N/QLFI52raEh+vyxCrq+5k9+5j59xOX656suDfH4I7zJKEVVzRwHofb
mCvQbezXrM1vOiAcziTtkv5uGMaVY2xhMHgQkk/m8qNTUOzUUQeol6N8KKENtD/ybvMh1u/qTVwn
axHc+zhY1al1UsaFOBt6bmHY80IJQ8py1SYfEcfrUE11i0l+LC3/zTDbh7iMrRUkwcLGBGIJcwAQ
Z+o3YinAaBDVVKumYgFPtyDXbpqs3F2ev4Xhg58AsDZ9VuxL8WHTh0ZoR6oKy2H+sRifk+xq/Htc
yUy3yK6AsghmVnHvT4Ydl15sVBvICLYDBCYQ7EKN7P+9vix2qILPGDc4J8XRCtuk8/sEOyVs4rCZ
e9qhDI+2tL88Ygs32vwMNLleZipBsWpSZTxIaXOsNr50a2bPanmYkEpc6/dYmhd2NrqIMkEXjLnn
28qBQW8oLb1ib7c0+NmHtnH2Ya//daaDMWMpz2A52kMt4aKJfT2lIsiYpRPyGk+WV7r08drkyP5h
0E7sCFfMmMLLnQfY8VJtH8wqBJb5CYqwzM3HlbzDwql/5tI8sicHUhgbWmS3mBqhFTCRqu0NZ5uX
MGYr3UtlviUVItdrBEcL+enzgZxXzYlVqcm0qauwOoH6gW3PUX+OCoRlHES5a+lHGPN4JDeNCpL+
CFHZ5eFdOCgADiACB8hzLq8JR1Pl1FUWZV5FPSXagNMBIf33E0gjpkU9kjtHeSd4nJLXMIe5YJUh
jDICi7O+RMmHcFqJE5YcIeShH0azeSyL3BCdGrdFnoX1JiwbGoE2PWHc5aFa2FgEbn8sCO9g9CEm
yACxUDhHo05cqQbs9i9ecKRyFM0Kp7KwGEqt0HqYUutN0iE2TJlLWZPVXLiLOK//WBCOB2lo5aEs
sNA7j2GykzJY8UAre26mrRSalizR+UKCEvp3EHTzjJ0sbG0YWNaQbG7G9KZqyD8RRPzIw23jHS5P
zJohYWKaNg3CKseQwwrrFeQ0ec5SVwKlsFb+XGiyoctatUhB6PPdZwi2KOBDStyXNXp7PUJun8v8
3pRgK3wzxi0cz03/putvU33Pa10zKhcIeGuvrMOllX7yCeacKjkZ1zKtWnkc+YQJnHlnPun5Sn5+
4Z6CM4HavknoMKOhzw1Icp7FiEXXm0ZR3Z6wpfJcValcuvEvT9zCgXtqSCyt29JYt7GNJ/II5Bs2
+xs9vJ5fx7yMDX2vBSvpiDV76rljeS4pnW9ir40OWbGtdEKwfWpsFMkt0l/W2mJZOjBOxlG8Im0D
vJTRMI4TEg8yTeff/ebx8giumZh/P1kLdaPVOrLrTBVs3MNLqtwna8iL5dUwA7rJbim8wc5N9GUU
h1mIFzPWoLxt/V2gXQ1rYkSLi1qnDkajDlAqUUyBCpQlTS2ODJEMcjp1nbVC7IIFuMLgsCAqBrki
otfiuPKSUh3LjUkA7gLS2UIlXq9ERfP2F16rlNZotoXPh0tPfFPoVjw1kaOXyNhVW8m8quLPlBUm
VBGL9iFYQ4guuURWiUeFTXXhHa6oTHRzqgIyeGYiTx/Mpvw0Bk7194kR0jB/jAgnHq0XGZJUJD/7
sHJRT7huTJ0LwzxcXskLIzdDLpS5IjOXSoRDp4w8JcqQmd7Q6Bbsy84CbIMioZtl+UNZOfazp5fl
xzApjRXDC4cCSTn0b3ic8UIzhC3UdIHX2kAuNqF89O1d6zxW5pUS3ZXx17qBEeTpsp8Ll9WZOeGG
133ct/S5zW40d628i6ViF5UV0d4W3ZCV5biwQFDtoBnNBP5KYkHwzdedok2djtiyPHZpvElAlVx2
Z+F0OLMguGMliYFK2YA7BQCSLN7U0bOe3uX1sL1saGncTl2Zfz856YIeAlTkzwlU5ae6z93MR2C+
vFFyGJnp5rtsbM0rYc0XJkK9udxXm3aSyoc0iIddK5X+UzE5T3LWqCu+LZzibLC5ioTg2XwCnvs2
IjZXjAbmOucpS49V+MPpVlbC0vDNhHs65WJICEQwZ1fGQzqqU7Wp0bc13L499DFYow/d33dp0KFx
YkjwxVM9QJ0xhuzogDxMJD9a3VZvt2PwHHQrgcrS8v5ji4j5fNzstosAImKrGT6E/bX9DykOCk7Q
SHHrzd19Qrww+sEwmK3G0eBX1CpfI3rgZWklVbNQ3qPHBIUdtii5mndUaX0TlBMhO1vI33rDNqnT
rW+6tfyiNp+bZGcPt6CwJufX5SW+tOZOrIqxVwqHmVrPvtn5jyIxXtVK3dl19vm/WRGel32eOEXa
4xth5FVMi0Sa5NeavcaHuHR50E48F5ooM1FtP18InpNBLqTjjCX/ypNDnz5Peex2lTv1DOT3yz79
jkWESx7Y6x9rwpmnBjpaZSHWKA+bX+1oiI+mM+kKOXdvAoevaZCQT9Vjo/jGxsjq/NYCunkEAFDv
ZCkJN8iV18cgSs1tXzX2romLH5c/cXFygU3+TifPSjTn46GFid70jskXpo99fJ/QTiw//4MJ6I3Q
9zBIMokmOjvx7ThlEIwJYeIupv++LtzU81bCj99xmTjaM40b4p/EB2Tnzn0Jcy0bU3PkDovVXde8
trwP2kDdRpGz78s31XLcsms3QwE0Re7uGm3U3b6c9nX7ZbIfk6A6Sop+TfLhwZC9beGsqcAuHUKn
36edf18fWGrpRfTd5vFro9+la8CtpbV9+vdn+ycXX65HeqzrHHIqh5CWHqem21rBdRQ9eh1wu5Uc
2NLKObUm7CQEGaRIBcdAi9bXsZqTAy/GGgB06XY9tSHsH7O1p74sGDFY3qL4o8ZLL96q48oCXUDe
qBRCgafP9JMUoIWJ8WHaH9IEVyb1pfct+jKPFfDW3DrCvWHW1zo50XLtQbbk26lRYbZqRyttz2C1
9t2nJP5oJLyW7v6hbw/XCFlnHmnCfhHUFlptl0Laj5Ui3oVlSp9b9zJlfy+EeW5GuP/s1PbkuGSi
kJKa8q0zIgIzTfBsjS6KlK6urdzny1N24pcwZXTN1r38e2WMDeqQIF1Ak/AquE21aNvP0iMJtN85
UGmnXOOLWFr5p2MqzJwagGzXZMbUk5/C9kvcXlXD9eUzcykIOzUhbC5JtfJJjhXiiSF57mzVHVGv
r63qY0W/BJWBlQTc0skE9Hmu9kHw8Q5HV06SEdYe5sxE+jlG/fcMiZLLHi0OmsZ7DYINun9FbEPv
ex0qK9zvYWm/hrDpKbl5ZwfGipmlJDmte3/sCCtRoYmvrBLsBGn4qS4/ha1zNMcEioVxo42vwyRd
qV37oQ77nd/PAoHhxh6TT5edXXopnn6EsDp1K1XCXp6vvFF7aL0AZat6FyX6rWT61xRJdgZ6Fjnm
L5tdG2NhYXaxasD4jdm40lwyPm6hAMMyj5etrDknrE0tzBsQnlipko2NG8MnDZ12DQDJtyS+8SgD
X7a3eFCezKhwCci5GZeBNdvTd4G3BeKUOa+0ev2DFVquWJoz1YwowZwlgYxmOq/GTLuVhyvD3/bt
naasRLmLITz9peAsKeuRNRXirdC36EmcnQnzl0pX3fC6+mWZW0t9gOjASrZD921cU5FdPExObM5x
w0lc4De1Zo0FNtFpiqNfg9G6/fjqRPfNKs/hUgiC2jMoY3oOwWII7kHtbZEOZvcZ9l2V3bXBXaU/
NMWLNj2BRPz7GTu1JbjVqtI0tjm29CRwA3NXeFsdRS6pX1nvaz7N++Fk+CBZCnMTUapN0Ca7fLAR
WfoRmiq0BQ199tqGKGX3nzwTkamIpbRl5c+jWDzk/k+r+xTC++PIKwO4tC7muj84MGj1uUzPHUNu
V+4li3qiYcHzmdyb/fUEA6vX3KjF1WWPlk6mU1PCXA16MuStiSkUorz8m2wdDf/nfzMhTFOWgzLl
9Uyko8AGEz5KxVs5/D2YdwZl/G/IxLewU+tx6inzmgtbfRfJMMQqNfoAIaXLB8Xx5M1lpxbXHkAD
Mmc085LBOJ8isylskGzz82xQXyZ6XTeTOWyrfryRk4xGDO2VHs8Vm0vnLewchIuU4uYM+7lNRw8U
v+op9KY5PHTzid6g7bBN9A+XfVu2A3xfo/YHFk3wzYd7SadBoto4WX9ErD1Cx9OR/E0xriy++Q+J
70LAm0TANOrM6LBzh0A0RHU9MYhl960uAAhqtFxfDfEOQiQt2ylrYr2L++rEnnBhpUXm9+qAPXU6
5L2rqVu/+WIpd1nx12hjqhMKhA+zdK2F3sy5Y2oqKUkTRvUmVwgOd31z5yEKph7/dp6wAm+ASmhI
dljEJKV6bKjjlKB7HtGEdgsKtxq20tpT7/2ggXsipT+L25PWF2U+VN2J6L/XqWdXW+SMEf5KC1gx
H4u1Psr3R9G5IWF2etsPQMRo1I+0N6jKU97I9ffLI7ZkApi0ToaW/Oa7vkXFBmovdXbNkr6tlV9m
95av8fesmBC7awenjRt1woQ6HiPjqMlXKO1e9mKOFs+3zTwRM4qeZAqI7HnGTu69QipHuVFsUmUh
Mh0NpXk/X0nZLHlxakK4FnwtkocJxDzgM8izCv8ANcuubLO/fk3hiSbLJIYgwFDeQV21pGnyhhMt
741vcZASHNMsdAdY6LnvG3ufGerKCnh/5GBR1wA9U0jUaaU7Hzt9hFMc5kliBoAGiX8/OeZV19Hd
dQwCzW0qN12rFr0/Tc8sakKG2yuhE2+7+Yaluz0vd0MZfkWB8XYyu7UGr/eXEqZgAYRug8QhSfpz
59TWjkNvvpQgb7mJ/ebZTEnqSaX5cei951butrk5frq8GBea68+NCkullku4WGVuC8ufHrsCeobU
frOjaeNYX0fLQrYy3I+VnQD2kp7MvL5HQOVKtj7Jibd19O46M6x9Efsrr4bFBXwyFMI8l8CIPC/l
q5Rm2nttdT8ABc6DcsX7xRHnbCSVrHEriy11uh22rT2wT9Lhq9noro6QA/qbkHlMw6G2JPfyYC+d
xTxS5vQ4He7vKK8bGVLEyMarJP3SaNneVsqndPqVddoNne8r4caibyfG1PPVVDqmb1HEJZtSI2KT
xYe4PsoOoik3dXNU7DWuksUZOzGnnZur/Co0qoqhnDzP7Tu0cwx5M4RrtZo1r4SneCuZstR57JGh
cVxJ+xaEW0n+pkSvnX1jST8uz9fi3j/xafb55KTuEKh3QrJD9I2o7hCq27L54Q/ZMSHf998sCZdn
LWVVKM+hlJn9ymNKnaob1x8z++8BMex2ThbAqXTCoMp17hHNkboVKQ4hm6a75G7vmyFxgzo+XHZn
8Yo7MSPMEo2dRFUFF0PRxPLWy0PlAOeBtrtsZXkt/HFGmJ4s1OXabnHGrG9p3Ntr1ueuPxbNlSlt
SvvLZWPLawHCekBDKDbLQvRuDNnkeBLrG37ljdQS3Zi1q5WWG2R/TwvMJMFdZc8Flzk2PJ+k0hwU
zTMZPTWEldZ81spXa5AgeXqOM2WjFCtrb+lU4r1PZyM9N8DqxGHUJqp6AdFuVhluXN1XSHXkxdPY
fa7WKBqXBhFEtEYLH21F71TcM70d7Sgj5M19mjW7ylcfVDUKr7LCeIREq/l4ec6WluFckITECt5/
8OvnAznDZvS08WdelmiXqv796A/7yyYWBg88E84AIUZqS5yr3PAre4qApDrSU9jdRRocHsXWJHth
hyvLfSHHNfeY82igd4RatfjeqnJusrxgooII/tXpzSmkLfqLbhGO+5AshqXBWCz3Izmw6Tkz1gBi
PB4ZLyFypfWS9iy6NmASFoseUW6noxHHQC9Viv1GFAVfLH+Md0rTyxOqc3H8MfOkfidrfn6UQi19
a3Lb3HTwQH/oCjv46DUEEf5IFTbOpGZvR6HB08eWbnut6u7bRulpMTByVkShxeUbLfz15zgZtI1R
K8VnMP12sBmUQoL7Jh++y5JkPNelbd1XiePBSJkGB+CFw8+wNVPtfvB0OI6tOU5LJtn8ZQ5NXm+1
JFCPxTRIu96fkuMkB1YKQ2cM1aMeB9GtUZCTcqlbGbJrdI06bsdhNC1QB3rWu7GZO+oVvOg6nV1T
qge7SCkQdq1lqwZm2wf9LkFnZmd5XverawendgMrCsKNE7WOtvEQSTmOijbcRIqU3tZJ2n+046l4
qaXyE/3bj5jqDkOeWQC15Wnq3MZy4IYM1HTWmlK1fdj1ydfWauzNpBTJc0uy++DXjkIbgwpvZDaQ
/gdQEFbFTjfjvgP6K5tXupFoOzOSo6OSZOouUXjVmkhOXrNpJHgEqvooVV15bXSdfRyBYXTkrYZg
13RS27zFXqv41zD4JeA008JGut4M812pV5Z23QeDSgcCQ+6yEyC/azOZhp6kQqSESnDxQa/CiOA1
5qJGVP0lLSo4dSTH2Q+dB0SgtMzWtfVa/jqMEYxCLUIc5lZ3fJCBSuRFe3rA6dwsi87/0E51Y39I
kqEdNx3tNa9Z36SHQoc/e2NOabyHjWn8IVs+wJqKpv9dKsXdJySHHHWrZJ6ZX02ljk21MoJXZBNL
+1r3S+cjkXd6GKFRUD03LT3tboJFzHFhE6N5I1Pa5nZQCyu7ppSj66j5qPIuK+Ugd3OHUqOrZWjE
u3nmWLSwhkXBRuzzbt9mmf4Spn7sIamVZddSKsuHwourw0Cr+saupoLjPSl0nk2xamVu7HsfjU5T
th28Lnet1gx7StvqdR1k5cGTGudW65NQxbYfI+YhN/6hSfroGTrm6QhqnbT3NITKLvdgNNeHyXer
wulgojKM3t8WidUdkZJHHWAIB2VbTprySws7uG/qLiSS6tTBc01/8G41SUo+yFbe/3SmNtyNzhQ/
jX3eHEBjKz/hbCt6d4js6SbOIm+b+ob2VNaKtAlTWCVcDZ/3RtnFwEglv/oKgXWoulZa+F/UKCIf
WoSF3T96WZZegwiVyJHKTfKk97XzoVFL/zEFb/ClH+vR2sux5lxNveplh8mS6ttASSzueiP0d2kT
m09dkSB83dtSotw2clI8G3Rz3KiSGf3KDeJEt58cUsm6Xvc7289axzVju+s/NH2WbKKobK7NyRq3
RppGu5iOoXHtzF648RCDgoFhJkxDNFkIuHrHSg27Tjkb2BdbaYLaekg3o+VsAXQgHRR9MsqfOpql
bsDp2brx9ffRz7dZfmfIw/fLd9VCvx+v9JOPEcKyWpaL2o/n6zfxoTD4mGbpNrK+DoO2nVr/V16+
lb5xG3hEng0sVPXaA3fxBjv9ACHUSBBnt7NhTnn10XWUtdu2zLZZrQI51ZE0Ug663uzMJNimlASg
63ldGYD5whcvMPwnWzFzGMOoeB4QSFIZgVbhAjOr73Ggb4M62GtZ/bVNXnNEVtyqy3eNmfvbpAhc
pxhW4pHFxUDSwiL65Qko5uKAniHIZQGxBij8YHjtd7bKdZddZ1Q9Vjyd0xLvPD0xNX/KydMll1A9
aFow41JRbkNnJ0flLqchB83YsXsxw6shuG7VlbB/ISCnc3Z+SMPAg/KDMLyxnOgeKWEiSe5BY+pf
EMw7TJMMT1RmbYoqfpbWWkiX4i/aWyBYoZUbSjwhxAt8SZqSFpNhHW56ZJl9NYCc7+glm2ZNXWUh
nFTQjiIDqfCA0UR2+i4Lar3QRuIv7a3xe9da6z1aWh+nBubxPZk0jkG1zG0MtE0Z0qOop/dZ731O
kLznYZiU28uLZN5t4hrR6LeDQPJ3lluYLpAdXOGAxzZZ96HqX4Lo1TdXMoSLQ/bHhNgpE4zSWEg9
JgZt2JpDva2rq//khBjjZ96k96aKhbb6bneH1vr0D3UONCVmkQ5qApQ6RPYXDRTHGMcKz4gwAOiD
pEhe1q6kKJ8ztbjtguZpClCZLvu1qtjSftJm9jG0BOngEht8Yy2h/1tW601XKxAJfJfTHTGbFEy7
Ovk4yCsw2KXVR7+bg2wYBGWs8PPVh6RdW2vzVRUrH8t8l0zfJetmWDuZlqwgeqPAzsV+Jd1wbqUN
eGvKGvMVZQ81jZ7e4JYaV/rfoxs0YMN/7Ah7ySicpg9jGW/ggZZz61BPyW1O4Jhk8kq5aGmRoxRv
E/3MO0ksJg5ShSRswDRx/d8m9nQL38rh71c5TI3cG/NLnbfs+aiNnaxzdVPFkVrLp+Uss7blEHqb
TKV49A+m5qVOKhq2HfEQ750qThLLmYOE2g2H6yz7iXjVZRuLI0bD+qzDRwu7Mf9+ctCNStKWTiTh
zvAYy4brqSs4tqWjzTwxIIyXH/hh14xevfGpJNNT5epl7yZrEgULRJ5sFlpFgRnzH+Xrcz/MMCyD
PDbndja5PNRZTNLGaMZxKwWRdAzyvrmNppKEaKEZqbLxbT36MJVy/SnvUVLxUmU45NqU3RUVrPkr
oefSGJ9+m7ABmsmuYBhkyVRZB3J1OOZSv788jQtowdl/lJZm8iIq+MINUspRqPU2xLfxpPNA1D4o
5ZdeDQ4xknxFRukp/VkU8lNnBCuh7LJz/zMsSpwAh7brcGTgvUjZ91awz5Q1ubH528Xb8cQ3kei7
mfJAKUyD3sFMfmkK9eB79dVkBZvC0n03Ln2ol83HutC/XB7UpaV7ald4MSRahbKajGup9Fgm30vp
2io+XTaxdAaDXJ3VaZFtRZ3rfNkioTDYlse00QRl8cg0HkyAI/Lny1YW5+jEirAAWwg34nzESh/+
sItju4Z9Wfz73MocvTO+8vdj4+QQmcyMkzJnj3fqi9TfxvLK6l6cCBNWUKrmtDaJufIKCI81qJSC
2wqVO2lwx/Kpm+SV7OuyFcuChJZrl9fH+Vz0fcD50OPFWD/n/a4cH6t45WJfNEG6kKuDYA/u7nMT
vmI3XdNz2pbj7/DlHrA8FFj1v6yqEzPCfNtTyt+18KSMjoYe04lw0M0XOV2pbS8u3hMzwoA5iUw2
I/XBzoyHtLiNrWMrIeezubx45499t/v/WNGFsm/vhNmU+FhRrc0U3crVV3iVHOVoDztljSB50SNg
ffxD0QYozfn8QElpDlodNptIuQ0nGlai+BhVP+hLXIEjLyYAUOL7f0uiVwaJIptDG6/GTVvsbfPG
KF6V8TXIjnGWEyYdm+gpRbnZXysPLo7nieU5tXyyWTtSDX6TxbRzBqAFntPmVmtfhvY+jW6H8u8B
eFxL0G/NtJ8A8MSdm9DgaWZgJgG0PlTIJcuPVe9KaHGv3bGLO2uOY2c+AtIJ8+8nXhFURGnkMXMh
TOW1rri9870LjpeX4uI5d2JkXj4nRmKzalonYtIkw3OV4Zmc0WUD8/4X1/pcboJJRp7BcMIbOi66
FH5s5mbi7dyMwWbyk7t8cDZ+UV9lVrXyJlxa7qfmhKXgNxrguwJzbeS5ie7v2+o33+Aa8njNLWFy
ZLtqULbEjmN/S4NrWrDGhKTsoY32l8dvaRWcOiRMkNP2Rt80GDKoEMOElgdXar/GKL7Ae6FBKjQ3
gs955/cI5zpt4YSej9ds50uoqyQ3fvJa6Uc4DdvoRg6eJd2FpS3UbyP1Y5xtvGAlqF4a0NMvEA54
2aPTqm/4giZ9SMYPZDZdcuwkg1wnCv/hWqTOwMaiJZOcixAFWXKcTvbA+RuOD6r0o0z32lo6Z2na
Tk3M++5kX0lV3anSbGLMlacsQqDX9PYNVHqXV8di0vPUjrAOYwRwijbDTuNcOcm3VtrR6OnnvzSD
VrlsG4yb1HkY1nS5Fw5clommIi4GyeY7mYgJXVECAqwqVekqyveuhWgYKkLlw+BRIWxX9sDCpj4z
J2zqLg+ThJoWORK/eiyzbKs30b4DCEoEtTKgC+fhmSlhaUyEZHZvzuFMl+6qJr72a3N3ec7WvBGW
RtVJljY2mOjSh0l5HZUP9vQh+4e4DEfg87aR8WCqhHu/7HXHzCeuqaH/QHHACI9ZszItSy+0Uxsi
fE1BjyprCm6o0U62oIC3jp+6MNR/aazcVf1y18ADha4PdGvj0+VBXHodn9kW7pUR0Q7H6LEt65+j
YtfH10lxyMOXqdzVwSffODTah7E89sVWl580c+UEWTitzqwLKzLWAl0vB0Y39fVNIP+oUKGNA9/1
cvklL9Y4WtasiYvSSYIknmM42CsU7afeIbudda6c3lBpXhnX+cuF+5rnNkHM3FapAx0+P7i0qFA7
28MzYyzvjVK6lUlx9Y3/WEYB6S7vS55RCG+U5z72Hmw9RDrh8+VPWDg6z75AuAny1JYcJcbbaKBi
Ytu9QuGtUqAQKtcazxYH9sRZYZPA7pO2coazbWjcBJK/L3TjWnM6N1YTetF+/ItjJMW5YSG+FyNH
2Z+CJIPUe2OURxgPp5xi6tVlE8sO/TEhnC1JiHS6NGBCoV49WG4RT6QYbuPuKopfLptavANmuAY9
2zMju7AoZcrhYWVgakwOyDHK2g3qdLq6C7PnwixX9tvydof4DSjMLPMnUpuyCMpelROOMySKaxCA
uTnX7Sc3Gru7xKhdA/Soavo7M/Q3iaK6OWLarfEGsGYlYl4c4pMvEbZ+EChDPXVzhAmss0dIJ6Oh
jqaiatsHKwfsmilhNmW1dxozwGnJQtbQBJ7VxNuqat2o+wljytoYL5T1VKQE/jfGQixRRDCTGwXm
Rul1QJa0paN6pjH24QX66JiPNC244RoJx+JtaEPahKo6eRYRdyRNqtnmFUa9NnZH8hS2WTzRQqDk
a6y/i+fKiaX5S05CMsMo6XHTseST/wrpU+gkV7ZW3h/LRuB5QbrbBsUknCihXTf/R9p1bceNK9sv
4lrMJF7B1FE52S9cI8lizplffzc094y70TzNO762JNtjjwqhUFUoVO2daGLWWkOL8MQs3bgx3VBc
I7hYXrV/xPCeN2lGYU4MiBnRYy/YuX8HgKGBrOR21qRwPtZEY2o4pjlWLNlo01dL7uLcDsi/57hE
JMmwcf5es+/KsJONMVH9MkloirHgetqt2EQfQp9Xr3kS/5J6JXSu2621SXF2K0tbkyQ+ls5PvvTJ
IdETwALSwL0uhR3NCzdK8ODFWvhRE8CdJc1oTBJOuFenQag4aqkHtjpFfxRKnkhhcz1ZuWgkIYpU
YIsiUCbhCufJoLnywQ2HcqXr81m09kTFLZ69hKOx5FxSkWaRIjGrpxugGJLxVATE1r9aqAa5FVAn
/f+TxoUAs9qFyDRBI8a63St+39CqbICq3Euo61NE8D4OekQzQooVG7ioHCfT5I5vl6io7mDZinp6
LDO0CKKoJ5+9VFas6zNk34jXDyAagZ8BnhP9GNx6qkbftXmEo5WbqItqQVlbRHSSBSdBBlCcGzsz
iTUo6ea62KVtBAgfuvlRZQkwZE75q0gNAFAA5W/HG5JZYf0YSNsgew/LidbxGmPl4gXhVBznwApg
afViD3FGCCg07cbIY1qIG1+504bnKHKzzsqTP9CdU5ncyetL4F6mKWQGLWiI1W1ep3TUbhAaiMa9
uVYhsHQBlxkUv8GAB3UYsfODMY5oSze1Aomg6BlNCUrrNQLynQGNlQMDtAbQ4WjaRrD2fP/NPXup
Qb8F82d/qHxdKCG493OWQo7Nv4ryucK9UgDPoFnhfCjCdmoT2uklqkpru9A6r88UDyzGlJDO9cvY
FnPF1YU19Gg26Wtj47S7rZogVwRo94zcqOw/5PpbPK6coKXgCCUTIJBC+QTeeTkZdQ362HqCDCFE
a9ZEcoE24dDj/TrtHBTE3YCAdliBz5EWz8+JUM4w9Zkxi2NQIkQyiud4HDwj7OwStbtRVLjoULR6
FdXT1Y9SjPax9qUk81GVnlNRoApw0nKgyKrKfKj93Lt+rpfV8GRgnOES9aAbe2DXWcoIWFrhVe42
fe+l04eqRTQHbEZ5NFAO1m2vy13caPB4MfxQsLDxBRd5jEswipSxHmO+0Yx2I5sBnqrXXuOWDQne
E2GzUHZxkbFDpWiGyjsc6r6eLPDcWeh5d1p0kGno1AFq5ZMaFnZvoJJ0DleWdsmTs6fM/4jmbJg6
IP9FmA3r9H4XVdUW1B8rqry8ir9FcDYkHxi6dYLNI6jKBUclTEhCS2T8/2SzfovhTkyZo64sRcbG
ipLRbkjspHrjDIBvvi5m0bWdLBh3RvBI1xkNc21mtNVm1yweCIx/cog7EEduurUeyrXF4zW/BapJ
MWF/UsluhqOuH/Tx8/qMVlSALzSLY38gJQtQheJpVG5Xw7jF7w9oSA0d1CjG4jFKAfKLcHFmU8hv
2/qxIpvr41+0WuC+AUoQ2mMARHjuo0AYUxhpg1PaislhSHSqSPGjVj7parmp9XTfj2vN1Ow7XjiA
E4mcDlSZLlZEhkR92uqgeUe1gbDRik/AVFyf2uLunwjidn8gYoA6AAgKzduu0cB+ibKiNYiexdmg
ohatReytnnc1yTALMViRYQIGOJgsHbfiBJCqUHwTATjczuLKfi1FoZKJmh/QkaFGgG+aUrvC94us
ZpPaNOqrKdk6wePBiu1e1ArAHCL4BEsKqvLOtUIofDCj6Fi6QE/tuh1onFbwnuiMCDZ5WFOhWLlD
LC7jb4F8XU3YFmWUDRBYFZ4p39S10xa/RPNJWgM7WhPE3VsDwQStacVmJoC2orUBbJYk77JkkXnl
1Wrp5CoGoLPB38fAI9jfn1zAgiYllWH2KBWS0eDbOzJZe79fkoCHe9Q8M7xpnN9zCSUAJQnJ0a+C
JxBrLtFY8AdFkyhBwfjR4gQ2XJ0LJNVGUmbJhwSS9FYwoKrNDhHJCsOK+1l04ihrAeI8IELMi3a2
uO1jvxoA4kCkFyNF4viXbhz65CmRX2LNDpNdv5bSYirMmSENwQJwm3BphQPnFMGvmywcKxDZj/pz
AaCS7LZUPVyyTDNEduvWXDMUC9YIV328nwIeHNRzfJZSloH4pkuAexarrPdGAuRiFK338Evp2rvw
gl4ApkBBqhc3D9QPszNwonlpVEY9WlTRx0lE1yynv2ZVXFHuxdmciOCMeB71sHwaREhNRcEhbLfD
bb+G87Jg60wgGYFBBMYOLcLcFulVFytRCSGzgrthgPZkTCdx8dBw3VEsaR8E4aYAnGzkMXgnG0iZ
0qDhjEEN7UbwYuDFplc9xafAE8lRe5Mey/DxusylPULCEeqOtnwUPXNzA1JGGSd9B1RmM3Nzv9ym
Rr1iU5cCf0zrtwz5XA9mLUTxfgIZSQmkAXDPKugoz1l7nFu39owGrdkOWzcM/n2iExVFQLAhqCqC
/+DtEsnLiJhDDXy+G9//FY2PxRoJ+aJqoLIMpdY4VBfJCnEEP+aEZ16rLZ8qItFA+TDSGGb25fo2
Lek5uOf+kcMZ8TCP0KLVQk5RWokCMvUbqV2J8JeKo1DCLevIE6CaF1XJ59skGFE6goMQ2pcV93Ps
lxsfmB/1rIDYQVSDDVjwZq8Wy/xQSOEWlGw/yAAAxHwOsofrs/3OqHNGEUMBcCp6aPBww+eAJDVX
fCkZAUeejkFKG2I0L0MRBndGOpYfk5qj5zIeSgMkDbqW2H2TmzdhEuqW0qGrEQxdcb7BNy+8PDHQ
4F/BOR1GsxkMMMnpQUGjeb4LGPVwJJSjB+DB6lCGQfusAcOyRp10OYhUDLToLh9V7RMww+S1nWQk
fkEg/BKRQSrtEEhd95GfSFDgmo7gcgNGqRzfFh27QfjlZIKroo/cIpmKryEUpoCi0UF0AmBj3Ul5
hUCmkjp5JwOB4w+KR7B8ACVjPJwETDvnOwkEoSIQTWgLXt8PqVR7opAf/CD4A+OLp3vAN4EkE8Pm
7Ls2BplexjMDsDNuS8CzTHgFphrYHq+rw5JdBC8UEld4BzUBf8PNZ66koTcydsoIKAtIlyJJNOmV
XRl99VgHzUTnoJAtOZUGqgNC3JFRb/J0fRALARtBmpzxZ8N74jnxfE1DfyxToAoBLbJAfK08xmVC
gf/cD89jMK1YzAWrciaLM5iqH/bqNEGWQHak9rSwPYLZMjWElfB6UQ5SIgh1EF9fMI7GPc7gHGBd
o1A27ycZb4SaAGApogMCYda1/Pn6Gi44G8CkIR8GTcdR4skg8jGJ0KWMeREQ3Q4KyiCHtZv9gqE8
E8GmfBJz9C3A+ibABFsDWNNiMGETabLbfo0gflkMkkqIo+A7+ZAgiEypmJjqq/V7naGj2H+MhV/X
V2sBcpahyv0WwqlBFoRaEzM1qIzvRAV6hMbkLRe3kvSspJ4GdJSyxyveTYfCqjXdWLh6QTiiUuCl
oAqNbyycQyHNk2/sar0BCdxmaDJA6N8k+k4P7Qat9tcnuxAGE+C4i+iIBME4VvV837IeJL5TzVS+
HLZ+rHrSOP7EM8C+CPqDquaWOKtbTRlerov9hmzgPA3kssJchPzo4+DkDkLLcMKgLzlAU8ziGc4I
WJyZO5N505gSVSa0+MfRe6B9iVX7aE4yDeX4FabXzjRAx6DyJK9/JmB3V5thUwIwL5X7lZTukrIh
gY/QkwHmoVXxfG1S1PmKlYa1kdtoP+BRvSjG3Wi8Xl+KpR04lcKdnGg28w491zicTTncqAAmBfqp
mSgNFfVo3op5kzwkIvECw8+schzurotfsg1gCVXRNwugEhj580mWfiCgkQgnKh4br5WLG0X7g8sC
+rp+i+CCqLSPM0Vnh1YTo/tezB7icLBY/df1mSxtF84N6ytF7KLxSDnq1CSz0eW4k9QEFTSzK5fz
lmTTihhj6YQyEmfc49C2qPArVhl+X8tqAYqYUKoKmhIcHYBkaIMtZkmtuX2o6a7ZV+Oj2ZX9TZmm
iZ0CPQ7/SMAgaSRG7UQNMWxkGo8toHwAU1zYolYLk1WHcXIHIl7lCAiJBs2QgG4tmyEA7Icojge/
N+adGvsZgK/lOKAV8avX1idA2gqlrKWt3kaHoanne6IO5VMTk3nX46Hc7ttyNmmU6UD4KMBUFVCl
LOPYQmiNclpA4PQfipYGvVPIRbERconYwRj6d+YgV/DwsjG4oGLNgWCr9p5SjSSmcmPWyAaFd3UP
wGhRqvytkPvbpBDkrSFojlTOipuXxuTOQ0nwxk2mWyANz56qCepBq3AzoWHaFeDsyxMU4o2onQcg
mqpsprmZX6ZalzI6GHF5p8xIrlMAg7Q+nYDj46CXs38a01HyuipLfghBJAHoINLxYCmAWnjFRi7G
QSZ4qCW4HPDd8pc1mQhNnhq4RKE0zjiAdbq86cDfsVWR/nnBu7gPPI28G+1SGM0byeziHDAV07/n
vFHwJPx7FJxbSpF/LAcNoxjIfBgTA6hMnXf9CC3ZIlMHMCh6C0FZz3OUDwinG7WvYZVNCdx1Ia7d
ZQBrVLpCWrwXYoG+N3Nb6mtZzaUgzwROKzh/ZVQO829FhAAvUmmQHMmlgxxZhRCgRjRH1nFTimu5
pqXg61QWl7rIunjMjB7LWBoVYF+6NHMB7vbUplX90BDhD5gNsG0nc+M8XYRzLnQF5IVzOtIobVEz
OQkHM4p+JWF6nIywtIHgkTtiDrSUyhjqr+ubumQX8Q2AHIO6Qg1poXMLX0wAkUlbDECqelyGFFI4
/jS8+0KzVoy6ZBmB54WsGpLGrJP3XJI6VkWMQBCuTPVf87TvLVKhALdV8NCtgTVCREl4rQH35PoE
l7TnVCy3o3FRFr7CUmtVbbBMa2TYaoIYIUcCZ40wmvkqPm45lcXtZl7XjRYLWEzg89E0x4aWm+uz
Wd6ufxaRZytES67QxJBjReaNDkD3YdjXyft1GUtn4GQWPKCW2Ylk9lusWJB/RbVAcQ9B8UVw21b9
SuvXmiTOaAHVAKDabL1a9P4VU2+pw6NiOlOzEsas6ADPsA2rr0xjhhmZdeAYs1uQxJ5nuxoeAS21
4g/W5sR05OSuk6Ouqm8T7JCYRbQjIw1LIGs6VbNy/16UA+AzVFuj11TlrwJdQFpFZlZRaUO7yO1a
O5aqSQ1pReOW5SAHjhQrrgG8NlT9BECikiWgkAjvu68aUFWq5oz+1x9oHXss/185nC7UBRpSFAPr
JsmpS/TqIGr+S5yaOzi0NciftTlxYW2QVVOTGsgda8R/15H8oQFKQZo6NelQGA//v4lxCjGhgapq
BkxMgNZlAa31xCnlJz9c811L/hl8gf+sIG/K5SlJOxWCkjGnRjc6wFmlInmZlclqouQuq0uAyFcr
+dw1qWytT/Qd15BQQ2847Gu8G1LRLvUDqGHpJAFdJUMc6YZt5l5f0cXjfDJRzpOI4WCIoErDPb+X
bdzuaCR1j0leIUoWrLZY67lf0xbOg0Rd3aMBDuJSbaKKv9V7AIuBX2aNInFRDuDdwUmFCuALOo1h
KnJpmpCR10mxD33UqKCVSEBGS8/XCEAXV/BEFDelTE9IDxxB9kKDaO4vfdygtAO0A7lV639QjE6Q
icQrJwDfAVfDOcVONocyy2GoNAWc11PxlxGmu0qWgacF91ir44rBWnrZOBXI1zhrBtD+ehFeBRfr
rViqOz1q9k0gbvPuDaSKt7qmUymEmmYijkm6va6cix4a12AJfL8SwRPH+XmoxrQAoTB2MRVKO64U
IDK++5q/EtUs6sqJFG4Di0wuujaGFJFhDXf9Vgxjt0tw4dSKlQO+eMFB+QfwrHCpRc6JsysmMg91
kEGW0Dpyn9qJHCH4tmWg99UqNQN7DBSq/kEXM0GyHFdo4FayTPb5OsqdXmXpgHeiavLdUR9KKoHs
SxfalTzOov36LYenX5lCYfAzgT3iJAQ0Yj+RqB7yjvamF/u9pdUfGlGd6yrCNuciTDwRyWWtR1PO
NUGByBQbRkIb0W+fWU31M5Zy5HVW9m9NGudYZ7NksLdYSJWVVD4GwoNOjqH6GKJjV12BQVhbTM6x
Dnquq7kIWXpfObNgT7nbzgjtX4D2UgHeMVntQF6TyHnXpBRYRRkkSlPstlpvxyRwhlmyA5xsf8ye
02i81bs1Jk32ba9tIXcmJLRj9WYBsQF4sbIqxcuTthJILtWMEsR2AAVE+zveV7jFlHMD1iVCFjQS
DmH/UldvbbNXAluSN3GBnAJ4dN15Tqkf35tiSHUgm2t7o9sqJShjI+u6zi6atZPBcOtcR1nTTykm
3OsPWTc5ZbJHjnpFyOKqngjhVjVVhlgbKsw4SXZKPQJ35A/A7PB4KaNfSEW1/gX3nYGtStse2UYB
Syj1n43qUzGnAM1Z2b3F9ToRxAz4SViUqAqqpCsIQt0SLdB4GSgvkr5iuy6FqEDvFJGAlpEsBzvM
uZAa/WoAxWKGRB0soY+8olNxuZH+9baci+EsCN6gAyVRsPemLPdOboq+M0Vtal/XsEuXdi6FU3cB
BUBAhMFkzFm2s/ilTiNa+e+D9vNP5AB/m9Ue4x2Hk2OOpRanOmIftQWhu6luamKUVBlaD5B9a/za
l+YJkwLWBypHgM8IfoXzHZIZjvKoIn/fQQ3C6VFBB65hhwBFABI2bvI4tSuKd3mGziVym5WFip4E
qQh/ps83uOPQlgT311dwUe2+wfh00N5ohNPt3hgLA0zoOERK+p7ng/qK9hff8xOyBnhzGaeCmkpF
PSOr3cZTEBdMpaUwj9Kk4v0hKXaA8OpblFkgM179wNvO9UldukmIAmmUqQF7SpdlzsDNYtV03ajB
2kq7un6V9Ccp3oIneVJgjVYWcCGkOhfGGbpIlINCmCFMTm1JPSoawDMiKppuX6O74rH2nXmNPmpx
KU/mx23aNIAUPYp0hOFpT5UuojPQthF/9P5mFTJ0aS0VHd0tBA8hus7zFaHMwe8LwcC2FXQUFDoS
pOb7ChAuvd3V++z1+tYtRPysjvK3PE7n88hQy9iAvDx5blWaijdZ+RM3DIsUR2Gi4+iandWQFYO1
dLaRvUXhHqJTvFRyyjmWoxAmKcD1EGH4MaDlCch/HCkkNCk3svhsqtvr81w6d4AuA1wyMEhQ98YG
dOJTwPoxJ1MFgS2atOufRvEy+p/XRSw8b6viiQw+wVhpcim3tcDe0OvHOZ/trvsLLN4/VZa5mKQ7
qVT3pQa+e3PwKvRGJfMr6gxXHM5C1dP5KDizGadRiGFgpsNQWqX2Xvn5fTYWruTnVgRuvCFAuHwQ
hMir+w744ulKEc3SYTldBU6hkkLSMjQGsTiWOFVZ0ll9naWDFt8Z40puckmLTkVx7qhAwrAyGkxV
RH66LmsaGLbSfSqNi4AuaTZG/yfG51QiZ+kKTYmNZobEZHqKKw/I30GRUQEMEW3/3BiBE4pWLf77
3Pj5lnImb6zh9GYmdTSeC2Tc1DW/vraQnIEzM0lrGkbv0uRzSAFLCnLQnjZ5dOiVwlEU/yVH9eac
aw/Xj8ySsTtdTs4MCI1flijphRlQeqqNj2rSUqMFsnT4K4630b+/+bN1xD3ckFAsjDKhcyMwt1Xc
oC8MN4/sa2h7XPhpTuxMer4+q2Vb81sMpyR4ke4lg52Ado43fjMd1VZ1RLlaiWCXgr7T2XBaARiI
QGwUiBGbh3xgTom9CltGrG+uz+e/mJTfE+LUQ6n8KQYuN0rFkJAf09bRold9tmXDUwZ0hbnsmqhZ
c2jjkXcltFj0T8ACR2sGStQYz8z5npljIxWzGgB0MtWGX1mijp6ezPEW798mXhkzv38QSrV5nXu1
svu6K3YqXnOdOs4E9/oyLBo2PDoDtAsQWGDuPR+JEJZJYiYYiSD+AmfUULulsC+QCBPX4qk1SZwC
sQKtOMwgySSBVRhOXj4V4ltQhU5RJiv+YvHon8yK06IASQC1K0PkMlMXfVDoMa/UCcVDJc20CC3n
r1L0cn0dFyM41B3+s5CcOsE7C8asQ500wwMlo9A5IsgCYt3ya7vv7smEO3q3pkdsd86zDjj7J0I5
U0MqP+paA2uqlPcGqgFFbZ82r+ksOY0UuHndojkBaZd7lLnWZJesVUCubSmzhCfxh5LqXWTUWOYM
9M5h/MRAYnCNUVXHiFZeBr/bn69NlYt1/FHro6TBVI26s6NhhkwIm+PnKtGtmvzIFBBklMO+1RKv
kvUfBrgRRABr9+NwEPsvAYXzsJ3bVPwgUmjhDcZTRsGLI/+hquN92xRWSta4U78zoZeDZniFCM7A
+8PpYaVMwK9twbukSQc4PGsAi4wabub4Bscc3KYmipv78QGUxfrwNJCdLr4a3RoUwaI/Ao/ffwbB
KYlUzX2NjQK6vaCDVWb4ictpBDqYye7EChiojT12mrGimovu4kQot12RnCVFGkJoUlOlwszxJlmu
8cQBtnzxAPwzN/463YHm3uw1iAlGCUVGNaCQXT8JJVB31eMzWFilBykc8sEyhrDdNV0UNjTOou6X
KsWqShN/Iu8iyGf3wK4nR7HNzJYGOVGn+3n02x9Fn1QHqW989LMZWvMATKHOncBCFrrykBC7ILg0
tdEodLQtS9LREDi5IH0x02oXxFq7Qe2Isi+MCkmlSpDuR4CoPhZ1FyHXBOqsjR+W5mvWDP4uqQPU
nheD39lTVyJhpwzzTW6Q1IuFkXhN3oDKSADh3mB2+SGLG8NGbqy2J3T3PYOMaNj5OgHtFKgZkAAk
Zn5MUR10C4J04y/A/pnHrJvLjjaGKaNXv+gN3fU1Nd8p4Zi4mm+Ido5yT9AHooV/KBvlR9Qm3V3R
SFFmEzSq4xltzu25zcInIe51moaZedem/WRQRa2B2qfPs7QBYbWWowBy0j9ELOA+rALWvmt0IiqJ
SQnq5YqE48YkeDVD2ZoBvFPGbtMRUr+Ycz89gWagujPHMbxt0I+5M/tE2lZoxHHSoRe/okru74ui
Fn+A8opsQXWB7+ibdeaWk1FN1jxJ7bZGLn0XJABrAxRkoNhIrpvPAI9oj2E16SWwL8X80wdPjwui
p863AhRXbCQzKzP4vLRWd108STqVw5bkbmJOaAStfV8DHp2fdCNFNlueqBnL0sM0NsG96ssha/hI
/ZsGjFt3uAOC41WvzOynUQd+Q4s4KCMsfC2YwOM2yEZUc/VO9JN2By5a4Uj0liHWiGbsAIhg+tIb
XbWKGfzy3nUXtegUQeip6kCJRrcG5+qnFHoN1A6QBreFStupOurqbDp+N/yVxeZHUncHI8eotWLa
Xpe8HO8QZFK+K9IAY3HuKKJKAbHSmKH3UGpcX2kSqzAJuHgr1a2VPkDjqACbjPdwKqbAmxAkXNKL
Il+5xDEXfGGNT0bBu+i2LkwReWsLOeUboJt5qrCdM6+KB/v6fBet0okgzuL2APwVkBwHJnfVdTTv
kp6WsX/QROFHF5m0n9fIERejD5RlK6xoyzSRWjxfYCFNCDCWYoCeDntF+kbxqY1HCcapDRA22v14
jA3n38+S8Ukwoj988r0WKnptunSCTLF+Z1Rwg/aqg5vR7F61tZfw5fkhywGueBPAQfwlJwjBI4Zy
DHASiU/BCGyKvZYeYXZtE6VbhupGoA+SpJUJLvkwwDOjFhm0CdIFBXZPoqDs2xwcE3NONaDXhm3k
lLj6XF/HRTGonAW6hAhBfDFS0E1Z1fuIbIp5Uyfg/hKOcvt1XQYLrnnV105kcME37hUKUWTICIyy
cqUaPeAViNxWFmzpgJ1KYTM9iQf9aVK6SoKUfqiBGFiBYTexBtmux2AlwF9WCAUXXjx5IXXPt8FF
el7GggBR2lA786DRAUbUrGaraoqtVrU6zZHDCGvTBhnS2nH73pLfy4nXNxMPBUDMQdoNbfWyyADw
TiYKDPkCrMxZZrnxY3Ys6Y212d/v7S9ib9aKeL7N8m9ZpiwB+gtCUHGPoBR821wkNRpCMVQRXGVp
D1bjgEncHm2BChRlLk5hhTYYri0dn7gpWq0zWoMtWT6NqUhLS7AH6juGrdndyg5c0Gx+j0vW8MSD
jn/p4iVDSANxEEwy0Mph4+rt3kbpt9VgXDP9PS7DiixEmNbkDvbfo0rs3Aps3zJs0ypXLO8FmBHu
0yJ6pdDRDBily5oZaYAjRuZnpOa0jVIqBXZNKGyU/ti40o2/EbK9Tjus0HNIHz/XFkXmTwAvnrsR
9WLcFyD7GKkQUnAGyfemYeXbn7eFhbhSAdgqjba+W24+eiulOYXmTPQLgAnW2kMJoOG4Iw8Ablac
LSN8QcIVt+tzHa2yuemVKtapbdt72z7a+yN+57IP16Xudkspfjm6rovf0S31Wrr1PPrg4ct/fuDC
nL/TB+rhr7f49QH/Dv/WYX+PLxb7sPDDZl8si9rW/b29wcd+A1k2+4JPCx/sn7B/yv5gf+5f7l/2
n/vSLvGn/R4fn3v2v2Cc+xWNuLgiMMJbUUSxEbRBkSXCb4kW5uKYZibVaEF//q2cym1rG3RyIhp5
vYuadTuzfg1uZZmK4z/Ou9Qb9gPt6Etpi/Tr07QC17CnnbAyNulCXXByGMUJaP5EAMLpnMFM5bHO
CiENrf1bRhMasKX+eLUc636lOPQC9hRnFDgJKtRBR5c3ZJ1rQwjABl/LcUOQvdrGpnveobFTiv24
7mi+YfjPzBUniPM0gyKPyRT5gPil2bfJApwptFt3FPxJwSTZZ4af+7c3+0ic461LtyObuHf3odKD
Sitbc0pHcz7oHcJUiucb+uo5j9bm/vNzv0bAdeFI2L0cEOMKqplA+YwlOl+YbkRDuNwgA1V+xKqF
Fjbczfrd9Da8jz/SFU9/sQtQP+giQRUHNh0bwe034GekfhaK0Hpz393tr7sP5+YxWDXNl4UirIAH
LF94ggIXs3Hx3CaUShfOWWS9aBR7TekBq0stZ7OiVd8Pu6ebzeaD+AicX6BZZhC+54sn+3JayLje
WDAvR/ft+PcPF1blCOPCPv42FMxYMIvhMfuxxX9nn98/HIc6OT0cLJiN+83X/cbe38M4fL5sruvl
hWPAUEGHrjPOItZIK3JuNKtaTfWLDvSLVmPB6EXfFsvarLVIfj+IcWsCaDH0hAIkCYkJ3l+LQ5El
2YTFZ9YMthaTdujKKVvaYeDVScj+gVkIMQF3w6gVkmVVBPrFhO73L3v7+NP1XnF8Xp2VLZbYzeFi
OieSOPMp5oHkkxCS9scjtg226Q82Bs3GEiJ7kCSDCP1ch6KCFHETzUyAbb8d3V/UgzpYmxVbe4lW
AAU4lcNNROqzIkwKyDn+/Pn+9PQUIEx5guFhwcqM3+NPEO0cHGvz+FVaj1+PA2U/vyY60ZD9svLu
9l3oyi8tagtQMGHCIMs84mON3kSQdUrQFHZctrdwyfCRcJSbDRzl9WW+zJ9+T/+3MOaKTkLWwYAX
1ComDO4fjv8BXh5T3TAHfV3UhQtgRw043iYw37+dDXcZFZEWmVoCplMWdbBoY8uOPTv/LAT4DgfW
ZC6v5YlM+Xx6AUnGrqlayESNOcUX4N7h6wtmmyAC/eW9eneHu8PBWdnEyxQvN1nOsXZVL4diAsGw
gAV13Sfvh3WzZlQWz/vpknKG1ggkuawjNj37aFAC63nnQVOf19Tk8lWMmw7nofQorSV0nELQm+1u
PdxsVrTj4j7zrR06QnQUaKCIh+/eU+IiF5Lp753aG/QNFOSO7cL5l87Ht6m0NuwMrBS9Lh//E7Hc
8U8UP8tmCWKZfiT0rbPeXgBaCHcwWa3N7i+ICN0HCk/Joo4WUQf1XoH4+n2nSikulPiJ9V9xTN9g
ZRdW4GRgnGMywUI8A9Ph79MCJbKP319wcNjhYR4VrpIdVvYFX/HjgF+/D9N38I3VwjFeOcPsvFwZ
FV8FLVR+1Ylno2Ijw4D+9t5sFGws7BLgfHvStREoTKX5EQBkACVYgLxAHMOtS1GQVFNr9Hcywd/3
FHZVYbeQV8z+xtoxM2nfu2tBzXfe6kwweko14GwQ3G1RS6lwlrKNcyEOTQUOqaC3AQ1oZmVWT3/h
dzMd8TVg0ZSDMVAMxTvcWQ/bB2/rOBjS19f9JyKurQvbg0vOHneh+5eX/f2mo18B7uKfq/HrRa5R
RhwA+B2A0CK8R/nRueGrBF2LO0FMwCJG5zf/q6HKZn5P34NtsY0fSlp7ydNkD+9rjBeXDgXdEgQE
4Sg7QB89EoDngoUUzfIjulSZ97qFP316Yi4Fa/A4UURVm7V9uQysEFMh1IQ4gJMAmoQT6Idqi45R
WaC6N39Em3TrzptfiifsypfIegfVhqVTPGNYwKhai9uZET9TCRbOwUkj2gKQIoKU87kOeqgLem9A
9LPsvfV28pJuh8GTvGSbe82mWrEJF/dCmZPHqWCVa50ol5DXu9Kj9Na/ydZDYvmNLd8dhoN8MGzR
M1aO/H8RiuJ4tFmwDAqX1KrVToiHAELT1DIC+2d0Px/6zUcDApOvfA8L6OKd5blaCzD5O/Dfc/0t
losWIp9EoIGCWCJb08N99iVaQJy2InE//Hid7Gz7jGqW1Vp6Zj0udhSbisQVADvQfXy+o52IMzOz
yc6EVjvtQ/YmzzxWX639dBendLoNscZIHtH4WdzrznXrenHp/J7ziXQuWqlIM1cqULfppNEZBRAv
cDiAp/IdwZNf13CHvzuMLueK5wHcdWXksTntLbII1SbAJaLxofqqXmSYs3SvbyVvfCjexh2gtKwK
9IN0zUQsCkZgi4ODCwSyz5zgJvH7rhQgOMsc1EM4aKOpvHyvPaR0OEyu6ZL7YTN6sbOa/WK6yk/5
VDJnFQXD92VfZduLuVF5V7rqXUtpcGgCW6cmfW42uXevbLW7tb397rM9Ew2YD1Bsa+B0RNIJgFvn
mtWDXAi46BlyOiMSnMGG3CoUvUO27wL70I32idPus3vVCpCqBa75y93gAVQe1iun2V1zCx3Y+456
czN7uVVsZRrYz+nKnUtm0+fH+H3KcU9F2ftFGfXcNKlSdOBRtPWXkRoOGEod5eZniRgI1X9ee4h2
vZVtQxrfaPfpA9lmNsyAJzwVjrZdOQwXoQYYBGDYUdHNyu9xCzxfMIL+AbEoVTxeu4ZMo4bKjm+X
ThN4k0wFrOH8uSLxwpxzEjntCAjqr1JQkli14EYvAmoPrcrK98GhwnFQP7T/Q16aOSduxc8myUUz
LehpUIsNkd0uF45lBoG/iDVa4luUgSGLSpmN7ijv+kQvb0UqiIHhnImCpdWw4+dLqwj63OejHlq9
Xd0E1KDmzrjNHoBDYA1u/KXbKDlAZjo55DdfijPQm/R/OPuO3eaZptkrIsActsMkSlSynDeEI3PO
vPpTY+DHY1GEed5v440BNSf19HRXV+ksUQ8peeuJ//73x9xmYGYfM7vUUKavpSaHNPWIfKBE+9zE
kYBZ0oXw2XtjehZ4UEo9R2WAJ3JOvP+MIJrZn606Ogb4sp4wGSNykSmpD5XFm8k9WGTumg23mewH
8A1YCYHKitEcQNa1bTeZrq0AHG+dIj5DBeUQquHIedz0FVQ+gs6wQSKq+agl0gEj7oQ731Sd4H06
sEfJ9vU0ME3N4dYOGl3t2R68snyzG4CfKDtYrk2ARLpn8bu1p2NNAJeR9sxr6dYhTvmaQ7yN2xCu
cRyoaJDkhqTtfBOyYydHDBTL9MgVjMhJzd7UTCw9g0BasKNv/17Zd6oOkiNj+Gj1tiF/b7yFU3D9
AbONF2pyKnhoMqZPP4vZTCHhXPW7cZ8/VWvcDoa/G3biN2+KBNirbBffi6Ba0tntoUE50SNg6177
opvrCVNCg1h08uFcKuzsi5JkKuK2Q5wVCHpvoi2eSeCK+7eJqEYDuUgyWhF5jO8Rifj6JwvB1JUv
uAl/6AdQrlwQ12EL/ryWf2WDRHVgYkXCB3QhjiD1AeLRP/VkNfa49XvXhmYjLcUoSXioburSJXEV
yC2QMiHFLnRS/Yn/4C1VI97K7XabkpkNbnahxGkGsmEZNlGAuGe3rC6+tJjPL/UY6hUyeul7tmZy
aT5BZIPWFkQ5NMi6drRKUzJFxyJUll+HI5pcSpSVcN93G99WNNQ/J9PsjRG7KjXWNtOCX+UECa8T
NEXRxZRnV4sqVwMXqk2ix5uoJcMlszQdgDuzBtWpzqAsrH1Nsj7tfWuYSL1bq3kuTvcv+/N3AxuF
hSAOsA8lp7PiyBWuU9WY9NzuTWeiyD9Ov/x9pBec6NWY59iTcOiiNhDp0yQnwNSTeKs8Q234PdbL
jwGDNwJzML2nYr8WWd72w+DMgrEIwQrazyS4s+uVbkIePSeTj3qRK3xW1vScbkVH2Fe40kzgUDLS
bv4e64L/vLI4n9+oqXGIgIbT2VEXX/PNYETHce/fdZuEpPtBh/fWszNrhQ9QfFK2q5IpNxmG6xHP
5zqLOI8NZdgPHOaoXXy8fcvHyIhd9X70zWmjxCTTy3v+MDErXur2STozTb3LLzc1cEEcewIdut25
bLTBW00Pv0aNtGhdP/bGsOV3eEUYwv3fc/5DCXF9VYLGFg9DBeVzyF3Mz3PitTLDJ1Wsi3b4JOJu
whjdfC/gqbRjTCjHOJo7GCKcNuAfxkS8+2cQGjvDNrz3nstPcWUPLJwxfA+lCaZi04jZZy4NXDiT
JCXAzXln8Y6z8q1vdhpQFbyFeMGKjaIn+tor4bZaKfKIylEURT4MRYqfpPSv2a/ATMh1WhbrwgWk
2aMtAdohvuS2dgAbePRYu6DpWwnSbhPd1CYPEiMkBADl+Dl+v2xGXqBw9VDGcCadwT4MIemICGCL
SrDBXfXIwosyu8ZChX5ts92+CmAaTHZUmoPKm8ziwzyLRRASY46RWyHhxjf5F89tLc1GK/0duuxP
f++xG6wIqv5Q9AJzK6q0WFWVv97cgpgMVR8zNBaGL7Gq58Y5Ql9J1WU7OsmGogd4Jj83W5lodvGd
6YWuPUDKBwijcA3pdpuQwLeg7QZ5T0r4e8PFVke1UHPRz7fwOvpBJZ9kG2DUoXxxDN//HvhtjWFm
bOZC8wpc9nkKYwFg6JvqM93GuqKLH6wRmYO9Rme8uKUQcyPwROoDFcbZ2RHZsvQ9Bk6EP1eIQBPn
PdT9PXqyUjyD+JNn1Q6oJNWDf1xrrrmNCuis/rM821FaNQW+JwexXiUWOPu/fZf9qB4jW1l5U/z0
9c/c1ZWh2YxmWhx6VQBDIJ3QLvmjNdnIoSG+Fon8me6lO7wt9OoAkkT5UD2sSZ0v3MYYJ6BgtP0M
0ptzxstaYSpeLLCg+/yuOaonsUDGo9QFT9d0X49e89O46x0Zebynla1EZ/Bm4L8sz86QpAW5FtCt
1DyrEjkyE+Fs2RAUkn9AmWO0KhIa9S58j+wu01cfVPTX/7JOPcovZxUykKYLUC3Qy0cAHv3NkQPL
32NvFFvGDq3VQGvJQQFPgPcCQkwk3mfbqRMS8Fw18I3yOX3De/4wbRgg/1oLbY2tXryt8WwuXgC/
Dc62VZxIqs+nMNjrHOQrT9Pm1O3QNXESbCRlWXfVBd++izAuELeLeBWh8sLODEZJKsldimvXO0dH
oP7hhrotZMZ4U/j07lb2Dn16zFdPBjUvRR1AwmDu70c5Fwc+gr9vdagRBKneHjILdIBmacjH1oEY
7nd4317UtSvu9knE43r7Z3c2yG5SAqYIYTcD/OzQnFDRGLYR+WRdHjkgDn5+tUi0dEx+mZy3yXi9
18SBhnlNnMkVdoJR6tpB0wszdOoP9oMnijtuJJzau2nllluKXH6Pds4NEdW9WEOuIdbjR80Vz4Oh
WR7i5f6l2XlWsu3uRrJmk07g7cJChUCjgCp+7vC5Vg4HKWljfXruD6Ueu/Fp2gp6uOZ86MVxY4cG
CsDhUEWv2du2i5RYCiLYqZHdni5I5VvhtnjKCtNHS9pudMpL9AD1I0Rszt97dwZAxnbFFfqD7lIE
gCxuKLhST+OnrBkQq+i9Hd4lhmSBTWEjP1oQJ9K7vfwcWgE2lWrV7sNI6o3+9wcsReZXHzAb+yCF
ai77+IDB2AOA/BHuKucrdmUnOghI2soZ2a4RgK3anPk/gQ+HRi57+L990BGUqLRjZMl2eM6epD3y
ioyNNnLODIHVXBktrQbNV1qhfMMQRaBCu7MjK8q+VDN0tKVC85WmbKQu8yVt+/t2t5oyWbpVkAaH
4wVfON71s9JUPOCJOZYT4pVt1elg5Tb4z0rVO0S8fkO4yKisleEteUJFgb4TolFod80D/b4quJFX
hFi/SzQiHZF/f6lJk23YnXBOjcrk72B8s3ZMF8MG4NsB/QIfDiSoZrOaiXEwhTm9Xs6aJdr53bSh
XKJOY7qjoSAqJi54ctCavBYuLYxXEQDNoxVdGTHhLFtTDF0as5EUI0HU6sln4YZ34/aeQVVs2EhW
heyUssXz9siT7OBbzO5MXx1rscuPletNhVQRCsoQ50PMhJ43bLpf0YMMggV26GSaScA2dl55JOiN
0vRea3s00YxGHvf8VrAkE/5yIk8ptkG39Y0G5SsmIiBOe/NMXw/2o71GcLnwHAD1M93t0DqTwWUy
C6ugLMKAUYCBe3kseNN/EN7Zl9Hg5b3o4x24svtu3TUA6ioKFRBkRSpyXlxXUmasvFym6br6sX0D
wfu7YASfOfoQgZavAIv+BAv9U7NXd2uaeAuFMEhqUeZQ0AriK2Tq4n+tAVKgWokWqVjfYRGQs0M5
wB63lVMjH6/pzEOoIy/qglv8wLxWJDcLO3KRI0cjpemvOJmbhgqMHQBF0CqioQIaenMkB1fTTIuH
bxGOr6EuPNfmBaktuzXvPyi0I7z7SGsTyXuaswV5lGiEbkGSbX7xrckUTOWU2aq5sja3J+X3NwGl
eT0/7Mj5fU9zPz0UdUhvgkHHbN4TlpxGowBSO8RM7JjNmsPlb2MkpDMp5ynIlwArnktKDiV63HIt
TPTqOX4T9SoDHKt7RBOp5bvCgZS9LpLgbdtiruot9N6+v9nX1fwHdQPXBxQfoUBNCNsTpJNzNzGC
gUod2ijROSiMoHHbVrfsG9LX8WNuJ7ss0Kft8D3UFk9WZv020Ed7Jq0ewykjlz2HxEaZECpqg9J1
fuB2qQ0VLYNlAEmT0LOOdp4pIsNKa+RCkvHa5Pxu5ZQWPCIwyduZE97dZw5a07kn2lVUfGOt7eDA
nblXAR1FFZqPPv8e8bJ5jXY4UV60G73DKlNLMZl61AeObKD7d5QeEhN90MzpEOqh499rNsiweoNm
dr1D7vwPWXRMwK8vmHljhWFTZoggCD1YnCVdgvsAMhiGuC3tYldGQGnoylb3X9jnimjrN/DtnQ9G
RzzqcMsKQBop9Bz+8kNhAPpBvsL4mY23z9+Ymgx3YmVCZNeQ0A9N0tU89m3wCovAUrFQ8sFG+yma
/bKYcuPU1xwWnD3LZ85BQMWf668UGIWNfGkUg3nwgHfTQSZrrHqVpYOFo4WgmQr6ALp2PdogpTMg
SgkC5+wZG+4YdBZ4QQy/MbDQBhtBOELP31cf0Itj1iDEg1cmZZGbBRxiMQpTINAxpzvF6p6h80ZY
qFZEZDxlpD5JtnxpjTe0d6+Fy0vri85Imd5xGO8cTplJoa/mAepf0GYyByL4xEO+frJbK/5EZiJe
Xd41gzPHLUNazmczGIzc9jtzvG23a3wCSffpm4VaBllLdfFLBhV0mSFpjsD1BsYv5lpbaSWPOib4
tyzlopEQ6itEDsjJJU9Pk04ArTdlslnvxly6LH6bni1rlPbgeB1gWji2qVHfMTpzQN3L9vf0LV86
hW6SwfQvvZE9iK4PRMnf3mshkEUY+W/sc1nvTAVJ9sRwia6+chf/kD9yBi7o6PLFvNYn7ryFXjmp
9muF9YXEJrYwFTsVgGehxdzrY5T7vednHkrHyKOWaKn6Zo4hStmFle14PHddxexhfTLlQ7BdRe3Q
H59fjmBhhs4e6ELwBJ5NOtfntVrWfqqjm6nTCMbsxnsIKMRObER265O/53jphkAsim4jGTTlkDqb
RWqpnFQdMrmQN9MnC5kE3d/6X9UmePLPxTu2tnCnFoT/5OE74LcAncqc+Onvb1jIZeDJIKKbEr1O
kPmcMygIoQROExXfMG7ZL/GlpAVedKvp8b2ktzswVZhQpFxrql7aXQgKkV6AxBvtZZy9VoKIaTKG
B2RosEaTf/NeeXNCRJjmlv+VHYDKPGrItTrRec2J3GaNRA2lL9xK8NIQlpgtceX5k1DSwi5qEuxI
KoXIju+Csl1dWdyFIUqoncsyAi1UnJC0ud7JTZJxZdKUCHhGIt2j2Gewj+nWc5U9KDGRqd+nn5me
7pLtaqB5u41hGUEHRezhzT3POHIeBLnECoXkyOFfvTc0KbrASV40FPM8I3/ucHA3fQ/k/zY9iofg
a9Vv3k4yRGmRRAI/vIYEw01qjknxAhNx85eH+syicfhBA0Cptz+TvWTsIf8TGIr9xG2I74DxHM2Q
BaqRma6iwI/+9tVM4e3VjLhTQZIDoScCzzmDcAFRVk3McTVHLSzAlWxyFxy1xc7b+DwKUUgSZjac
3NrRug15EemjrK7RKifKYrMdEKYFkDKgu9H5c/uIzW0KkPAzWGfa5hakPNn7erNymG+DAaqsDYFL
ANgBgpzDybu+LyG75SX6aKOonRBez++UXXL0ToBmfWc+iUPCAzbCGGuQ54W7kpqmXB1obAAr1Gyw
ohA3XhzDcXMX6SJuRZMxo3fx/C4dOiS89dhBn3i7GVOCyFfQwRxm92v+9AfgfO2/r79hFu9GbAje
JA3fIH0IwAB5uK5ppTXkCRuY7bu8lvVe2OdXY6aX+K94MwiToIsC3BeB0+5zdNMYngtxNwQL24xw
Z8Yen1rgYx6F++ZlZaVv44Proc4cKAN9vETkMdTqGRR7Tqga3RPajMHBRBdab+5ia21zLRwjAMtZ
Kt2Bkipq99ejbSCmXY0htnMFsgbPKd4ndKSVBIICxD9KerFn7wYGHWorI104RVdm6SL8muSIESL0
wKqAIdmIbzeD5RNS7Qa9fS4v5W617Hgb8wEW8G+Uc7fNMeUwlTyCzJr4NnB0GB/KNgecm4iktof7
+BmaEEZwdxG2lZ5EBqWLj9Yuj6Wd9fsr6Ff+GnQ+tEXjBZjrCXkTEu8hCaoHF8384h2QDaEBpihJ
u9sNa9tqebIBoZPpI0qbl+OgKaDGFcSU0XDSGdKmPaQ685bixeYRmi5dDYEWjyzV//0/g7P7uEXD
KF9z1EfaXGJ59nDvnwHgn3QOjS//C4wOqwuaE/paYtEiMdvDLVhh/dGDg2z14aPBOqZEsbCJCX8J
gesqzoO+pmG1UHG8tjnbwGoGynfZx1EdLPE73vUmgGR27iaH0gEUwZKctQuPztncDf4e5GxOE6mp
ZKWDQdb279KH0I2dwSx09u7vk7m4R//N5U90+2uPSkUYyH0FM52lWG1EakvCcLqVLblmZXavRFkw
ckJJZ+9jMvyz5/I5ri/B+XssK1P2c7v9GgtKwl6T9LASuZ4Nopen2oCKnrXmXRaS0Fd74acG9stO
y4mNHw2wI545OLNmV5lgDX8G8uf894AWdt1PgAswNrLwgFDOLgiP05oi6FQUDDm8otRCT781gFRr
gXblKK/MXr7ERr752+pCFACrlBANYYCKpMBstWjeOQhLD0UlM7tH6llPrQjJN81NnFoGLj/bCNmj
Yhf6uScastOau/qIu11K9NxjyJoEtXkF7bjXrpOteQ2iOimCAJLexY9cR3wz4nQEAiTchrYHhhAB
AI59Z/pWegHB4t9TsPCgurZPv+/XEpcQrK01AUjddjtZnJFY4gt3GC2eJA/q/lOx3z5XDN767CuD
83PYslMFrjsY9F4ljvQg1H7sdhzRTGnfIvH3jbrK2hhv40wq246nMotCA0XHXI8xYkemkgYsc2Uw
l+hUHrpLpBiyC26djky29srpsVF6uiCtep2FNDo4RrC8UEBHahP59GvbXVqWgd+0SCteOgTu7nOu
KxNAoyLoDw7dLgQtkoSEVGm0p/Q9MFVsQeSGhLUpuK0i4DPo8wacx9D6VGfZTaH3hlxt8JDUPEtq
Cb8f9fdUx3uSP2mZIZxLJ3SRVnXWvO5ChgQZRlxfCME00B7OyzudJlVBXyCp26JCr2y0yxcabz4w
BRXCMYDPbHbT77RN8dxrxtrNsrS5QbUDpkWQhUEQfO6/ojJVOUbD5Idv2j0UCGQyubKBp6aPzAyi
pA6dNqq1hq677culORk0BSPXSN/sc7NyO/jglUSSU+2M0RT3gcE7gpHtRisxKCxbNQIAR0meQcDR
yGzjbaur5kq3/QIm/fojZtF+qBRSJbIjfVzhIYmT9a7tPKPeh+hK1vYqKT/jL5cn8bEw1JWr9meA
11f6te35bisrFbyvsI0NB3ZA8fUV5dWXD2mrHhEaEvmM7rbX9JzfN4fpXQ7BDK9zpve24mluHx3X
XzFzrVBcyaAqgq8AJOylhGbfQIr39MHtHplvdSPeNTEqdn/b5BdcDVp30S+P44Y48QdA8cudCmEI
9dSJRRoFKiLHEgLedgOqOOV4HynkgyXBt3z/VBFG0ysTvJcGCqxAybXYg/Kh3UVr8O0FWCIywdj5
wKtxQF4qM/cuN5ISB56Y4lHfg9CTDK7qmLEd2+g5AqsK2j8Z7IeeTC15YOzVPpDbJYB5pEhxIKDs
BPdz7f3EsBvllJNx5KVd3BtAsFkdGc7hfjo3CSkZ641fbd1eQPXS7DdKG0iKLmAhp0LKG6mUwBlA
atJuUcVtIgLlIjx0W0Ayj2DJA4C62Aggo6tGlJlTHehXiKojHlztI78NCK8/hr+egXiCxGdS42Pg
dYHgizq8Enx4uuYUWVh/9lm5AxYWtHyhfli5ahfCm2vbs3uvVbOQizPY7p7j73FrcL5ZEvHUvnyo
n5M94JHWbHpXVkh0VuycPsZXn8O3r/DrT5h5oRbdR0VF1yI3tYvw3KF7QNhLNprL9cFk9mf+XKwx
BdwiGJHDAmICOm1IUyOzdz3jLQBEvV/lSO009khbDes9XO+xrs34NKwZWxgfYBpQfsEOxz0/v949
D/RBWa5AKvBQ28GTCK5Hl28JeznFz4HpRxvEzvXaZb6wp66MztwrzwRppqYwCiIt299wRIVI6KZ+
KZ6UPb/hjxJouMHAkO44mrL928Mt3CuoN8CfqLTfiQcY63p6FW0aCi9VUzReeHa5jxx160Mu/J0/
+fpwzh5DQ3LCl/gpvET2Wh5paUejwQvqaiiXcgDLzx7EA7o2+7oocXHq2T24tdGJI3FGmyB1Vkdo
oqU9rLHr2yoI7BITbv4ps1djqdsIFpc6Si7ANgIKjH7K6xnomirJGgYfUZpJYEan9EF1WYeHztCW
dipwkKb5H0LYa5vzuwy1iZyRYLNylQsoBGmHl3QnopM+Basnnn+6elS2mc7+96ThteHZcoMhPNSG
oEK6+5ycOoNW2F6kHY8MreooJtqfLO2Re+z2ni4ZKztt4SArLHy4inwZQKTzRhS0KlMKEgjgeg/s
trjI1BxvlSo6gMa1Xb1oC/cU6GxR4AKS/npNw7QbQS8yIhUJzTnUpJk3rTMAOkKef3VcCz4DCfZ/
tmb7h5niCITlsAX0cXpI9+pnYFEMOW/xRx3Vhj37zq4I7C28r2lS/5/N2cHh8nLkew42czNAdSfH
zRgYlJZL2AeHhmzV1ez22ihnO5ZhOdohiDKggnv3g32MfZSRRgdIWEMDwyenJ9vWWSsmLfQGXo1z
LjScp50kNwPGCV2h2kTJDGoVunjJdpFxUs41qB7/3qS3bWoSGExo5wVa/OGT5u+bOhGniNfCHBG2
ZDGH98FI32pSocJd1sQeP6qnO3o2s50bH0Hz8Xhh7oNt8QouU/vvL7ldYnwJAKRgswNiihZUrrdw
3BVaWVQJ0McbprHVMwtqYv6lkYhsiOBw6ez4YyXAuG0jgklkTTB6ytsJPOe1yUbr40EdIEI/HQN3
sDoHYhM695q74gfIj9dcEQ2Vrl4VM2uzcwOCWQ87GNYaCzH1BrBjm9tVu+mAduYB0d3KfN5sYGpO
k2kkCZo0QIOuB6fgAdWyaZnrAgeCgAYEQBP5wYDJEM11u+2kv+FhuVbxvX0wwyzSUbje8FLH7TJb
Rk+qeK8aeiSfnOio7u/lT95Bu9+WRQIMPXi1oeNMMeHKPr5Fdv+YBSAJ1Tj6YhavRztmvhJURYfd
c0QFuDN8ykuh3iOWiW1ln7vVo7wpd5qzxgRySw0wMzzbQ1LB9FmRttir9usAw9Mxc3tsX0u45CT+
KtwSngpFuQaBTUTKJ2ZrtoAMv40ABEvOarxO77P5JqPaDP83D7NNJkMvyGdlfE5Tm9JGuQDruZPB
hcJfityorcFEx+WmdMNj/KRDVWxlzy1YB202CvAowYM7VpxF7FGg+HIK1XldflBfFZdSJNe6d9JC
ghsCRSRj2vIcYfaqhUayFdsL+/3K9mwHlFE1lm0J22AQ/04fKzc5CTug0VQMWyv0SRdKUjywTytm
6c/OJhzcRDIwJdh4yIHOjhnEr5D6LWCW2clgveFcZTftNJP5qo0RigKE3a3WnW9HCqgORZSCkAmQ
A3l2NQVcHw5Klxe0imO12/CQH/IHrO0GaSmEsjHaq9qNcr8yUPrWvR4otQqeaY7lkROahxhe0CRc
AuFCvcBLCwW6l2yH1PYefWoGlJA+/7Z2+/BHAuq3tZkbiZuhBglSiTrKuElNEHo9Ur4j5dBtq03s
aA8g+zI7s0GbnGBXd6FRrGaW6Um5GS9tZ6BS8Wjxmr395SjPQzFtCiR6QcVO8z2yU+6rjQ+cowOz
22gg3EvkrC7v7SHCswRZXiwwqr9Q5MaH/crBdAmKDB2cmT6eJXDAn8Fpkm/lCHi/1MmeUCbdZvZo
xI4H6Paa/7gFSVHsOMJINJ0i3Qys0LXxrGBTNolT6OUd8xB9BYMT2+OpfBYt+SKTt+IbiS4zN4Fu
t9GXtFYY+qkIziYdJUgMHiwU0AGeV0QTNqkzUcDWbreUKWA8I2QnsQitIyBHWMfbjEZmRg/q039H
4GHgvyyrM9c1xdrk+9SydEwPybGxAD80T5k1NGRCWwU9VPV7t69KIq29yBYWHA9SHuhhtK0DxDJb
8CRlupqHqjO0/CAgjhJ49iaYLZKbq/ks6oxm04twR0XjCtB+YAKgX/Jra8WhLCd5wBW6uB+3/t14
CBHiMY7vpLDWrj1Kbl0jlB3+WZsHs0oOvaaAYQs9cQN0PRRuYIV7vDUt355sya5W39cLAR0sgjkY
fU8oyaIR/Xp8KjMpPVQm6dGZjPGQoFv5szJHy3sKXhlrlXyf/tx8OlVQKWCQEIsA9uzanN9ECd8n
bQG1HJND4yfe8OEDe5I8+nh3izWOmNu8tAR8O5CDuFwBCuHn9qBdXWeQrMEetYQNaGdNUYec1I55
AOtT/4K+Bp2/h1javrA9M65I/J5+x6t7aGFVf3/EDc6qkoe0leEXBx+5x9BkASrbZOh4AqOGyOvl
kbkfQCfSGCs3wsLepXEFtDJZlSaoZxctWnDKJJ5gV0G1bdOnaDN75U+IMU/coTSiJ9aBHAFtakG/
IrrcspKUu1Ws3dpHzKK9wMszLmqxAo3FuRyE4oBU5s3+O9UhASU7FGngocqcPbLW2X+vt48rk0Cv
vdmO+z0JP1TAvw7wKCgFFONgP3Kh9mNzdyFaaoaTGpMK9XpkJjMkQZ94y7uLnuQnlvQb/tDqmvEg
2KmRru6FhQOASA9pasDtAYqfNxqmclanQzqi3H1XP9bQI4FwlFueGBSDT+KhXn2UL9zJV/ZmThq3
Zqb2OewxG/U8muw+3Aq5kTwVaK3inMiOtvFJ0tfws8JCwIVaGIQvQIMHxo05jHUao04SWiDPQP4l
grmFA98VAi3zgzOQNbPas28KWwW0IkjwqCTaRg4ifTPdQErXGXajmdmQZDUvvFteMnR+/b0nFh7O
+KZ/X6fMDkaRToqclvg6+VwFJrfjAXnpdMix59ZoZQfPZI3vv00uRQlXJqmP+LUNRSmXi7qHSeXy
HJqTAz7bV14Pji6n0xZ/j6QBEd3QElD1/9v06mhnJ1CatKoueZhuv5X76bk7viMMs6HNsj2l9qDH
azxnCw9aTC9UyigzF3r8bprqOIo5FGOM1TeCe0DEo4Ak36NZmkf03T/1hn/hkKdxoCYIGZ6VBP1P
B/jswKN9EmV/XGoov8+9raJ5flDJLRL0ZgIACciEzB+cg9vxgI5L1nNPOEs5hkQ7MKS22w5A41x/
CUwBHK0qGXacCYbhg2r0Odk0zyMWpXucbI+cC8PbB+aKg7pNrwPsTVVyVI525SK1cr0z4sgPAbnB
98aPSCNNRvWO/gk8vr5aOwYXpxO40gkwAbPdyIf/ngWFcWDcQRdLu0ERP14bF+KIqVIJOHf0QL1C
UXN4H2RDqixc/RkRTn/vxNtkPqyh+xcE35QWBiX6a2uKLGdB5HeoBVU47QpFZyqke3nObcqbIn/m
tqKgBw2sSow76Vvpc9ysdfEvRI6yAukZGjkCaTenRhC7IeP9DnLr1XOKdEeAV1m09e5GNAeZK6Ol
czfbiCrQACAdBKEVOFpmoWOYxH4bVh46F3RR7y69CEpeMkKg7THcNY5gpUgoZXca6O5RGD1pjma3
GfrcZAI13xoAoL8/Z8kN/P6cecOMnHtxVjFaqmeuasuopvhmvPc2yC0EO2EbXlaBIAthz5XBWWjp
92NZ5BHGH4L9F3xx6DU7NxsFpoZHD6wYhf25MsSbOo2E2PnfjMszvz71qSd0MSz2egNFSwKmhG1k
ndCpi0IJb8fG3/aWnPqVvdnlGrR9r6Yl7DVG4wru1OkaiVFzz46izr7lYH+FOqNxwBIHSOtgr/0P
rv3qA2YHKguqXK7znw+o9zVvYY/J1oe/fcKl6imEhRY1mLv+66gRTGpwVtRd4Fk0p+AIoxZStjEi
qlHnjOoJpZO7d5xkNO/jQRTAm5626Nk4tRCbW6tF3noQKgKIs6SgJ0iDz5r5K05D12qvNBU2Mf9K
mTtD8+MlQn9+aIIrzwJtAsngKR96KI+d/7siCKyDUhWtK0j7488sxSKqTCDxfVvpNa4vkA8dQM8D
syg9+vtOFx4FnGU07ab3m3i12e/2pYbaF/JI6IJCIxZt2bl2nn4vD4yQ15XO70FdBlZh1Yn1p/w5
d2JrzXctG6MoEtDQoRV7DmgaBK8VwwbzzCAfOm00nUYKqTOZqCdtVl3TzRuBDu2Xtdk2DhLFn2QN
QytNeetvGRIcEyMMiXx8EXdZtHJsb0GuM3OzTYSOl5LjUNTFm7cyCiAUoDChJGj5QcZI//uw3Jan
Zrbk61WTuQhAxRa2+m1rvg+72EZfwDPFjjPWcFzNBt3cOTNzsx3KiS04rOjQmufWHN+UXQcyJ8DO
RBB7+JfGrh7Oq2fyppI6szlLriL7pPZcDpvqOd0EBq2FjXrgQjBHSEFX0ICic7ARX7FWZq8FTzce
n9oWQXFM618Q45h54B6dZPVYwTb3oX3Gb5a351F0bK0B6ett7qwu581rcmZvtlOlsGXjgi6nuGcA
LOoRqlAetBL87ch5UXrMRk/2qp7Zf++jm7BlZne2ZZt+1FKmhF1wjllqRN7vJJv9/+g/WB4fDd7R
JQWFhtn+SSB5FHBaBw+35e32K92DFQRothQER5XZvYXOW7Btd+iS+nt4t8HJz/j+2Z3tIS0ThEiM
0KpCuSdkqsroudV7ZXIADWUJeTiv9aULiz4HtQBOBmUVts9sJbsJGNYshC+n0Znm1uaRc0b9ePfs
QTWA9tUoB97Zhw9fMhlfwIBAfMsOdiHYN7X7h9VcKnUDV7Eixg+pZYonArJImotSMnnE5XEmVqAh
R6NruJkQl4pEOqOVO+9RAixdFkQ106ll1xzU0ulFdwv6xMAMgETgbGcFIkpA9chWKGd36qY4ISrU
TfmIIgW7Eq0sjvGXJfr/X0/gkIUmRjrAUml2UFvHWyvTVkZzG5HReURIBGA9JXz7QQr+shGrqVh7
igz/9zFAAxNPDFsBuEN2VBfMnhPKHwE59CQH44Pi8Csh9rJ1BAgSfBK6s+fpW2hdpWU7YBXHLZ8a
naAXeMDpnI0dfNfb4NWQSMCYMG8GlO1cQ2uxsdqbdVsIonMA6DUAmDwaxeYcR20WBlyco4lX3tdv
6p2fAvgeIsMxfigWmrffhIkIr5Xp37PAqhUfoaV1K8uwdOtBARPa6HRTUZ3P66UueB95yTas9RT5
eas4orHXkvbsZ4MKVAH6JF77H+70K4uzzaXwY6vVGSz+vPpBMdqfNGBBG9CwVWvVh9umMKrw+2t4
s5ddWgwyiBcCqLDb8jkwWjMymARk45fRVj5XPOPC+QRbFgcsLzLZmNHZDTeldcJWUGvEDYfxQFwl
JdjLA1rs5P30smJswSniqQr4MEyhjDeHdwyhXBY+OI/xWNKOrDmBLhCMhRDkeYtIZOPortijbn3m
9q7sza6b2BOzSeBTQHYAjD6LNmUWt9CjgPSU0WqkMYUzvXgKkrvht3S/Yp26+L+szy6dwe9Lecpg
vdVz+oA4vHcWi+K7arCX/LPSg68Vgwu3ODKiYLwB3xQAB3NVBp7hy4nhcyhj7wH87reyLZnH0xH1
gGIDkTM7IVu0ArdIRfwPjYxUhviX7dkBmapK4RsNtvNzR1AP0L1jbHfmd6uQtZLo0qr+NjVbVYjc
80kfFDWY0zM3ODYbZs+c14q+S24OA4KwLIsMI1p+Z1YapeEBdi6plQlMNg1oZVDLB9OLU21eAit/
1vb8fXA37iIEM/F7PK5s3lses58Z/fcBMy9QpVM7aCz9AGBix7MMbJJqDxB5Yj8BviKVGViAvgOf
ym1BiWsp0BYK7OGokUcQ9psrW4uOdr6XkWBWUFIAiQDSbNceN67CcgrZCuAVBC/wu8iotYcAjten
XAbiJjRakAmy9tpaL70UQSP4z/DsEGUMxK/qAYbR/TI5LC53FrCp/0fadfXWrTPbXyRAvbyq7uJd
3MuLENuJeu/69XfRF+dEmxY28fkgQBLEQEYkh0NyZs1ahMMKGzgqf6BuQab9r0GagaUPmhiC7zD4
FuyayvydmyLWfQaOcrJ55DvA3MSY27UQvLRI4sjiUqGMVdYpAizGN7zV/fYf0j33Bpqdo8SqV34H
ZVGDo3ZpqqL/UmnJbLrhFqjfXW5nngEsFAaXoLUaUhob8Vm+uz7Cr+f8d+9BxxT48FArpUv5CuqE
rarBlY17daftpWewQaDB/IweRMwt75bWM1zZSnEf5ze8LbyyyoSrNwa4LtIbyJcCpUMdc6Expnyn
Y+CqhySAFX+GwFUfozNnpw66T7csGOfqGb40SC1qF+vgvUdlhLRhIi07mM+votncT5sCZO8/md7F
4KjrUFPhylr7sFU4vO+o6ItLTB6FaNBuPhO+JlL8Ofvnj/IucFq81BPUpfn/vRQIwCpuhQBcQUQD
WENqp45+KEADZ8bt1PO97M/stvv3GfdTzQGu/D44l54c4FpxfezfO/JgVVHIkoL5EwgKOm2Va7Mv
JFINxGgBShsnOwzeCIdWzBwCbOjc55Hzxp5lEX58B8YQw2BVQREIfL3fMF9SlYxNn+MpoInWuK92
wh1nRY66BYnnfNtt+10GQYPxVfhkiV6tbWKgSHUDvJo8jxIYuWUt4sVYF4T+ZCIX8NGNoTUXbFJs
Y7m1/I18D0jSLpRxneqYr2jiR9Q2BhjaAL8KAKWYb8rPZLyvomkW8Iq2NdBX2qfGizTHFCWnPPiO
jrBMiJGZ1+GVexSQ0MiIgsYWuUn60aWrY6v7KcxK9yDvS13tRTJs/75xZ2va4ubmNpPN8KqV4w4K
DmAthDAo0Xyn4mQxC3xicLiQ8l5zR3h50FGMkzc35Y1/g1Kuzdv8Hi88RqBc9WbcWIEnA6sc4EdU
1JhmVPWzdiT5n/kFOHfpPUYm7xjt2md1296Wd2pgCr+ZsJmViyPam4CZ1ESFdKJQpzsUeQdtKjVk
EQ/GcQCr/nOyKTfRod6lj4LVQNVrG5x9x/9tdJvknRmcv4EWsJWW5qnIITVhwxvEfO8WR/TegJsx
f8chCCBjswkL1sWKxPpLN5agB4JrHV7QhH2MulhNgzCPWS81eEZzuJeL+L3B5Uo6ijvDxT2v8BoJ
h1IMnPBO2yIl01hIzLACyFfh9dtnAKZkAKbKIwdOTbra83rLJfjPeXSvVhZyCK7k9fgUcBVtOkCy
QpC5J16OgM1BRUPZ8uCClQ8/8Dng7IGTJXRk+BZavFueZn/gR72xgqf6Q3UEdFecVA9ll9+ak29i
8HALu4lB17xyHl8apZY8UgxQYhOj7ceEJkHNnDf1TYQTq3HBynucNowN/T10XdijyRq7UiRCgbD3
VG51yK1nt5wpIMF582ygYNgehMPtdYvft9SlQSpIT1kBvdIUBrV76blFywSIjx9ytkzI98vjpR3q
YjPycxt3E+zE2xow4Jse/RIuSBce4EVOsZ1cVKt0J/96/fmRy8osrrxSLu1TEStQA19uyEIOjo+s
vHxs3fg1cxCx9iPkrMh1Q4MX89toe/wznsWTCOG06N3HErNyriv5sctvoc6ngs9jyW/xLcFT5yCz
DA5udERBOw2kq/F781I+cV58vA8PgxV7LO6PlQvBpXXqzDCUSVESshLTTnV8T09NA0gjAd2UpC1e
/0heuVt9w8xMEUeiwgjaRXEZwLsfCUmDimZcNk6c2CKMqG+53YJm41Q/C8fSybbFZ4V7Pas8+z1Y
g80W9ywB5xSKlPQ1bzLEilMyg1w2xxcNOkqZs29xqZatGTSVhH7Cd8GF8Ihwak6FWe9yRhp0baIX
X4Aa4uX9xxgqaUxmfAG3Aci8cg6Z076jq8FLQblefPgPzXl4rt+YjTQr5wbsoigtAZmMJCwVsBVN
7uqcwwKjNvsGjTRoDb1BZzPY3lfgX91kicU8Gb/fQ8hk/zVJhUkpmOch8TFU3uq3wibobPXct0Da
Cxb3qoJyIN6JR+7Mb5h8vsRbabcClQ1+kZZUdOheTrKolFMotT6yD954Iz4CRxjbYI/Z4DjykFwG
EcF97Q37p/85amK8f61SO3jW+3GKA65BV2oemv0+/oP+XzSLmMLndUMreQUys38tUbs1z9UmiWSM
LwMs99i+5Mhhc06BpjuIxLYek2eUxMFr80mtZK37pSb0sAd5uaOC51nlvPRQBNj697z7q9kwlUxW
DoaLAVJxQVbHqO81GJQ+wBSQHWbeEgeze2kegpkprrdS8wbvIZ5f6FPANfJbQR/4Q1SiKyzclNrt
S+OJr7g+HPSTApQVY+XWPFNDjyQuqgSrQNeyoGtWGXMWtGAdDO6k+94GqLy9iV+gtnsny04H9cD2
F6iVWFcIll3KY6JclZIggV3hI3HCp9yOoLksgtRbA6TNEo/yG5KuvEfa5H8yYqDZwQBCWOkM6o0b
qmKnT6mGM3ZX3gifDaQxEYL4R8DLgt833GH+lYIBWmJxfaxd0oBzxLKiexB1Fhplm8fVwIPkGi50
Gt3QqgCnO/JnSCl9VK6x7TZMCduVOi3cCPg5NGhD3xrkrZdRh0uVXh4qaJx2v/TOqXpn3IE3U/LS
XQTKctSyQIADbm3plTHDa6F9aZdaWyGvY0Gtid3d4Gkn7g7H26HorPbQOq3VvrIEQFfe8Bgo4RMB
VBu4TBqnLdXCoPFd1FrGxySbxnN4L9xlh4RI9I3WAL5QDmUsfl/YvGYyxrpyFSZs/GjGAKcMulGp
OebjsBnqCqYbDew9/M7PAWObnekMXrKNfp8epNLMTsxnxtq9AaRkAKUjrY62CSoeSUVeJcqMKW5B
1Yk8sunfB9vX8GCwRWhILKVj7cKUTF0Q4kE3An/GCEugVJDwOyrvye/iMJ3AlT65squcE5d/C15D
Nopq1ZH+jvLbuk6DVHRklKRNCllOiEpox3zz+uhbxZ69lqsxaWGOemUI/dymUCTEpKI7SoCUmxUd
IKNkSXdEZVq7SQ/ZDyj3if48srgogaPdEVmKy00q1iMwxWLcoqQPimoII28Uc7TH/SCAmBSveOWt
g34ICJZvxzPDd9fuQ0vT1GujHI00h6hFi1uJ8iE6eYEsVEKkx0/ozjNuIfXuBUCR+U7ODIYrBzii
L5HwQPILCQRq2whiOIijANPTDlcG/yC4DYgWcNKdUX5XdvImvY2968P9AixTjgyb6JyCXC1wGzQm
zxDGROgj2GwfSBG4QM9yiZtfAJFL3D8d0kIyOpmLKshOPeIHN6E57KUzu82DbM5rH0L5WZUAgjWk
+BDllFpPyT4NzUy1xNbWoVcDpObmF/RqK5N7yB+lbchiHluJWBfTQK16MdaJMRRkGlwI84Lo4KUZ
rX4T28adcNc6oakh5Wxdn/vvuHkd8ESAC4B2AFE66LwvvTzSywQSWilcbZffHHDe9uf4DCGNB/g4
qL9MsPG73Sdn38Z47v3AtoA9BhEjENPrCnUcDWrOi/GUtVZVQ8o92aCN4E8EYcjspt7km1y3zuK9
TrKtYMHbTHfXrX+V/OnFJlWSr4sc+mypSJ1pUxBMYYv3VW6GFr9Tdyq2ujpBQJcQSidb5TC4x3j3
eoZKHHiI7yFAbqd7xavcHFyLYBZnkgStAHOBT/j7TXRIL/mhriW1QeHq9MI5wU4Cd2hxmz6jtQ58
DfEz2Gud24Q3lXO1D2zA7dHxdn1a1u4mX3yLRL4NjfT0ZkzqMpcyA9pl4ICSdxLIkUPCttYjzwKm
oLNkirj7Xbe5ltG4sEntuyn1+1rVYfM9ACXwzfjMn6cz/1LZr6BBAQwSEdcOd/Ies75hMomuHC4X
xqkdMBhSbBh5TxIapM+lcPzJSjwOgk0DZFUEMwKHr87MKK1uPMJr+c88U7s9AIuFXyYwy21maKcp
ZrFLElR8m4+b6kE+QSnNVg8aMvAis9q8GnCXtqkg30648U4S5ls6Ce6MSjouvu93KhCfqi3s+DN/
MizJk8EUkTzfQ6TV/AFdB+LO8hOovd/nbT2oPj5BPEgCXKx17mZzdDnra+vlbvZSetpOAm3EdV9b
n3eIU0H4UoVMN/3iH3t5aoIe8w76NrhWg7jamf2LBG4UDXmdch9DpAAvfxCK+tbPjhgIY6EEAdME
MXgZb4U8HeKIH7+yK4JdbSaEvnfM+v4jfyrN36hAPEwmiOat9Eln1i7XzjdogqHpAIJNBgBKl8bV
vq6TaoZxiXALGSbKtqfsF/QCLOUWp3sNXqPeKl5rqHcT0fQtY+rXDrilecrlhyqKMnUkYwcFycf4
khxidA2XVgCVBAgXJb+ISH12+rxudjWoahCEILwgBMxI5SS0SBpA4I9CSA2O9dsemUrtlINWtNwm
mwE0PxJK5EqCCIcuajTVxA44QsJHmUlS8j3QgNkATLJQTZBAoEnXcLumEIGsRClVRER7cfn7EcJV
BTxOtY0EEO/hJbC6d9CgXR//10F2edBd2qWiq9BEiT6pWF3NfNB36c18bpz51Lu34JLCv3WQxejw
zxpI8M0HxcGd47nxOEAdFad22k38JFhA2uMMLG4K7NPhmUm6Qb7g2hdSfqkXRd2VEvnCU+iFD+Dj
g1yfDr4rfMG+BCQQXAg73RTvIGYSgpiuZ516X1Uo+guQ0sFFH0ImhKTvcmfIydSVgwjgo3Y6qa8A
3nu1DYoNswYaymr3pWKixL4trA9cQs0/0JHj3cTm3BTxiQUfXPFXGYW7v99C+WsaBABFCvgW1J+R
1geE4/ebAWkC/xNhErEJt1/8qZo1Id5Uthw7QbEC6774BLrdu1D7Kk4VfAIKwxk6gUSIsqvb99rO
3hVT+pxAiVI++xzpHEIdHnwogLUMr9LdB/qw3WKbWoOd2KyG468NcmWRDMqR5RkbK+HxVeIhukNn
8xvIyZKdb3/kZuSJpwJFzOcB9erJxZOXtY1WLimXc0I5aRY2hdGTZdG99w4+uAnvUUOeb4Gcep3R
WRrfImWj3Wgn/6iRRWKxMn8P3kAGSCDaQ71eQ2qDctFZMJKuGkJQhXE3cjvZ0pS8oB/oMebSN8HH
xKdoT2mZ5YDvCVaYxcuMUGqQ0EVdk5Wk46tSBXK2rDe+ZCaC10PyFqReoqXOAJwgmgL5cz1kfT8o
YJOU6HkUaxEqqRKE3E1cLhJksCHdKaJdZxOiNOM0WrVB2DOQxsUvnlrOMatmoygxrlQN9pXoiX25
Kcvf1weygo/CSBZWqCMvbvU6bQdYiQix6oQ+hCK5q/zx1Mi6Jfh1j8R8bctEHrJWHtCXxwI9fE8l
XH4AmYYFisYvkWIuMnhtm0wvKhp6xjn64KRyw3eVWbcFY+XWzrjleCknVTKhH3of481Dr+2fovG5
jZ56Zl7xe+qLjIpITxnoX0RdkBpVFmZC0SV4J3XJ58zrn5k4OaBsNqUmuOnljx4vyqgDRqmTop0s
AuydgTQ9rxroEahhDN67z1IXDhG64+Q2ZyiSMj5Op/Jyuaa2UeBjyofZrKL9rHugRTMU1K55KGCz
wI7rfgy0KiKCBvFJyo9Fo238gExFrk9mmaOXlCu2cp4zoAyr0Qe31n/MUI48ysIAqBTMxP1zW566
GZdn2dVT3ZrQyjhbWtw41/cOa2CU506t4FdhD4t8NlutDp0rfRKsoh0rhs+yDFE+G4RqKQsNmUHt
MVGOALSbZcyCd63OH6pGeNYJJJtIeaysJWUkNEDJ+2DUbpLnIT4GU2w3/q858hRUsBuVRSK9uhfR
xaNDtgC8VjQpUVp2neoTnHykuHqle0MDlfnD1AnuDxZKR9kGbWDgNdaohUraSZyLBHaUZrJmeRvO
gtNxiXPdymogW1ihVinT5VqL0ccBSvTyJm+m1A1a7lVrgccTxe62CGJWfoplkTqFCskX+7HMATno
fLfoXisFGHgeF54u2Ilxsr0+vtWosRgfdetDz3SsdhWs9dWWEx7jeqcM4e1cD3YBlVdJj7zr9lij
oxwyz+Y+jmrYS5vRzTTpXKqNKeupE7XxcSzElLHL1r3xXy+ho6LeiqmmRfCSXgCCc3yomz+V9jly
d9eHtX7i/p1HmrgEGMooLnPYaQ3xrUlAmlLHObeHGviNmGVo2hhH1cnBvmrxZQZIhdj/4dqSRWrA
Gq14eUA1EWKVQEZbc66o2yXQs10KGQGNlc9YXUY0y2HfARkMjqZLQ4aoZqIxYRnD8pBV7pjcCiXy
tvVz6G+uz+yqgy4sUSfAwGlGPo+wZIhPLY95dHNkEfLa7BLdBE3FT/yF9JQSjhO0c1JRReaGtI16
so4VLEWCnUHYsJ3Fg5oOjMrz6mItTFGhJa6Tki9BCmABu3Cvi8NrrExWPqjbWjEYo1o9axamqJjS
xFwOoTBMohygjmOoaJrv3mWdqUb2vQyJC9LCDhVNYhnyul/NQzkoomY7x0tFDEs7h29U6UMLuZz2
POuW0trXnYQ1lVRUSbRw7IoaU1lJstmKRmGmNahwodcy5AorpKzgiMko0XxM2qzJXy+dv8qKEsKc
sKbE4+8UNSNeDE76GGzbLHrx8wy95E33J4ZeUmKgh0qHjkjc2HHl2xDlfZaRirk+emKPfqAuvocm
h+k5LS+HDi1bOVJIAnDVugwqrlB1lMLlVDs1HLBX/WDGQTiogA4QMF9ZojyKK1JFGvMaNnn0OEM4
25GLyZ5LUGmLMiNRv4J/kfmlMcqt0p4rgF1Ch0tW7aV+z6uWHN0MmV1oj6CnSVHgj1i3mJWE7aVN
apHxTmshcU8axIRdHp2yFhNZ2m18n0im2tlycQj4TRI7qF357WHSN8KwC9s7LXJqdR8FrDzA2g5e
TAFdouG4SQqlFJ/TKMHbkDSfqph45egzqoEkmtKuhBQQ+Dyg0QiGFir8CWVQSFEBM7HWeaOavwr6
fHvdW9eOjqUJKuwZgYQEPPDClhw3ZiPvGxz+M3cWkief//XfTFFOqhqtrrUCNkbdCGaY3TZc5Zba
XuFyqykYM7e+QH9njvLRtgn9LIXAt4VAZPHgIOCA0JQZz6F1I0SiB+LLaCmgBpSMhh41HHZd0qBb
Mg6tLPD3pZQzlmjtzFVBEfSPGWosdZQWfjWTemB+GOsHlWtemvxYpK2rQnA5BLkP43xavT4tLVK7
bZbknI9bWOzy0QqLjfEbg5OOU2nuIs6aJ6vrc/cHzoGODCAw/785+zKKt7iHth3pfeQDANzQs8tp
g5O2R0N4aCUWGf7qvloYIz9f5EPKNMgDJDbxKColZxwieCNngf/f8ku3DwRT6B1ZeCqM26pGiuSp
A4c96720PseLb6D2dpDP6WjUGLCqmob/Nsp3YYID2ZE5nGCl4w+1qcunRnu9Ps9Mu9SGLzUt1IYG
dus5MaEkyPe3BSjkRLeEyheXZmapotAr2wJuBtdNr26XxYip7ZJnPRfnEyyXnZPy0ABQR69nvWjW
l5boJuHiBF1ycidaLC03zHzBBaSkOPN200LNR2q7l+sDWQEL4jSCXMQ/RqiL/WDUrWaMQA0Ixgky
wa34bBhezd1k8rGPIG3zbIhe0x714qNl0XKsBoOFaeqqz1WJzPVI91gS4Bqdwptz9MCFgLHVvKVC
CpDTFEY0WLvPIHUAHDjgkdo3iIRS5jEfzAQiUT5M/aE1TC1y/RKADAnCxO1GLxzG9K5lmxcW6dO1
18W0mXJY7DWvFR21OE/JbPo99P7C1pTw2mhKk09ZOPBV/wTDL8DtpHWXfmxIgoF6vAKzBv+UR7UT
8UC+BP2GMbpVD12YoTbg2BrJoBaoPevcR9uZlXaDEG7qfmVx4N8Gv3et3YPqjo8dMXwLqtFUCo1x
OhIT3+4Vi0+gduIohWkah6T8XWU2HypuIt9N8niuO8bRtT6lBjRaZRC7f0t4xbUOCbURNb2Cu2nG
28Q/5MH2+nyuT+e/Jmha6qDLq6LrYKLKUTPXSntIf5IbhJrJP6Og2+QzwYdcMBmFgg7FOinsYNqH
TEaLVa+HwgFYZkCOrsvUzuYDIY04HVbSJHzF3z2h1je1VjqxPx9yRfIG9TaHiA7eEgXjQFwNKgvT
1HkIUdlsjnq8hFLhqRxD00h7c4i6bee/SsNbU82MPbAaUhb2iNssgnQVCko89GRCjdmT5tETB94p
C9HMjP4UVKpH6hJRKtjXXYU1TGrnZWM/SjwxKxrcE+e/92kVmq00uYX0JvSZM4glI6mw+jiFHApo
aVFjQlWZWtQulDOjnTGzkQhdYHF8FObyEAmlp+uAcgmPkTBtxgCfoU0gePChqWwa3DMack29gTq1
OrjXp2B1t0BhgQf6AAo5dAeVPEZTFys6Wsir0UvF7m4MWTU1Ejy+BZd/TYCh9nJx+xJv/DmECeBL
BuWI92CceLrsSuNPotjCEH3Ud4qWGSNAuL7qW5EPFaM2NMtk3uQhK++8GscWpqgDX9TTIuLJMvbt
pldv9eG5FVjn7Pq7emGE8pVcbWd+ajEeLQuQIJXMAcijBO0AfmvFudNqjkgyCg2rXMc0TG3/3Aer
fyiQnmQeGoB+YM7ocpc3PfBP9WhO6kaqjpX2k6NhMVoqBuh9kegxB6O5aGucbPqBpzU94+6yum5f
co9IigImTxmR8jQbdbJueaJvxgi0DJPqaIJkXd9Vqy6/MEMFlkpUJz1WYQbSEGZXvtcFaPcIRUPs
+v7IMLZ6eC+MUYc3xN61op5grJpyc0qPJRjgpuBXU8yMcMkyRMLpIkqrgVDj2QlDUX6OBw+seqaG
Sl/EqJSy1ogcFgszSokDIInhCDy6frIguw/5yc2q5v76Gq2bAWUn6MFRIKUhreBPDjN0RYPeUoJs
gTShNHA/isKPHO6vFSpQ5ElZB6hLgAKwVTaCET5MVeTFucHIPKyeZKA2/GcwVKjoIi0NOt1AjEUq
ZQ492c8dJdq0eKFXgT2zEgKsuaMChF77g9wVMBcUx1AEFV8PyV0WtIU1JmqvIv8VGuqIqcuQ7LVr
QD8AxZuzX1Gqg2yQT5CfqrJBcqR07h6u+8b6oxhHFbr6IEgISpFLH5Q7LmyHwQfbR+soUMXrnDYE
xqk4lsXOaG3IT3cAEwQja8xk4r6dlX/tfsGNFr6fB3M19QnGPAvoZgZUwR9ZN5DVa+XCBHVKTj3X
pqkAExA0tjmMotQ2KgKtGFvJmFgT4L6QVg9YClaskVEbQcsh5pT2cBmF07Zj2T3NdepdX7VVr1yM
jNoEihp1Dd9g0YziUGc50DUPGrzzupHVq+rCCOX6oLPQuWnCOJDVN2Vu2yAK1qJkNlgwdYQM+m7m
NtdNsqaO2gjpwGd5J8Jk7vtIqqc76L68XTexGtoXo6IOLFXyUYbVEXMrwHzz+pD7hdephwi6HT8x
JIFmXJQUCd2VlxsrVsPBlyUOJC/acBayOLDEHM2NI3QidPn5uq3VUxg8Mv/Yopaqrpq0VQ34Q6bs
kTYYhdqWWltCWwf4dK6bWveKv6aoJWpSwGDyEqYEqbuRgsmK5bsxAwED3wXvfZ1u0c3uDKUvMqZz
3eX/2qXWTeYT6MImmE4RMb4DQZ8aPAbjwKjwrEbixURSNwwJHUi+REany3ab3pVyBNQaRB0Vt6wN
Jwjd65O57ox/B0U+ZxEE567vDCHDoNLA6VEh60tPat5klQUdZdmhgryQDr1e8RiWCKTNSN5+VYSq
XHLfFTEr6pKo+j2w/zMmMIBejinXucyPdNgywsdo2IKMU0rAWdhZ8wDlvOR+Nv6M/EMht4zYsUIY
gdTkv2uHdttLwyOnpuqcwXDUgHsz/tP4RuDqI2+2uJBUCedl5X3fT6bRQ5UFT86y912xh6KiBE2F
Xrsb5eo8ZTyr5H3dpcCme/lZeavJTZ9ijdv4se33in7bFuEuTp9U9S2pVcY2Wd+e4A0TIDQH9Vkq
6kjCVELMF2denfIgTrT6Au3rUgOFqO2Y/5oAvjJCRkRYdS4NHWyagAwOnhqXAxwTXxSjGkEbmUtT
C52mfW2k35XKePOup54Xdsh3LDYL101x3PgYmlZty3ybRaCs+kjrTdbfToIniDhrP+vusUpvJ9m3
r2/U1UVc2KbigqxXYquSM12qNqkKLDpkdlDU73S3C2y+G/7jlFJxASJPQiy0MBdkv6voKJdWBS1o
hTGo1dN2MSgqKjRGrKalBCt9Mm8VpfsUOpFxW7/uG6jkXq5ZysdGmUcwEVVoYUNc45Dk5c5p5V5f
n9XTAdwF4KzmoekhUj6oG73YxlmA2sdYHDhZOqgZ/6TW2t11M+u35YUdygfbsEw6X0KMkYZnVAcF
yYmhtiWAiDBw+NrmIK/km2HHM3b1uu8v7FL+J05c03Qz7NZAqdV9tfNnycTj0fZzKBEmYIk1fjV5
+FHGoGKq0DbRNTeaBrz19fGvLufiMyi/lPw5l4aWxLK025VyuW+Ak8tGNPJwM8PU6pVmYYpyzsxQ
ygGvL2gVZJ8KHKeO8bgr3WZ4Bl3j5j8Ni2ZcT5rEzyXypgxqNwgjC7aMyeJlxtVzNYhAI0uFZDHa
/3RqEWV5VGNtgJNWkyc3vwF+KovMjnhbaR9rvmHs7tWTYGGNWiuj05JWG7FW/PAm1o9qvxeNp8EP
AfPd56U7tR1jD7IMUiuWND4nFwUZXh6bAbShuINQi2ZdHDPJUVRHYqWDVuPX3xHSXTpKGAJsLKJN
AiUFc0KmYY7bh+uesY6+WdigLhV+AwRVPmJQfMrfGtGApsG06M0iE0H9kI7HaohPfNt81NIAELg8
Pzb+vOVISauOTlEthFZdp7FTpJJv5T2qXVDpzszY8DnGkbEeAf91Lro5yAdjqxJW+NCYn3ccqhhp
KR+DCpJK12eEZYe6YIDVJS5jDW6FnOJG8gun0hoTghAMM+t7RSNZUpRfQZ9IHRyqXAC3huFo6mOv
zmaT2V0LzgtQrY23vMpUMV+9tYIBAJwPYAIAZ+SlvWDQRj+R4UtpYqXaZBbdTYYi7xg+jCCSyzcG
QMgc2kVyVuvdqhMvDJOfL241QWRwaUFazSat8rhx8AZWC8xq0F5YoM7GNMwUHOyYyhFkdfnslqpv
J9qmkFmcM6sh+6vJFBOo49F7ORQtjo2xGOAaeXinVE4ERAWPO5LsRD3rIFr1woUpatb8Uez5PCem
qlu0Zphqw5tZEDMiGssKNXNZEIIjgLw5uejGQOU/ApwzZzV7rYZNoJfBVAoW+G9A33AAGAxtO0BU
CEidRzdTbBWgbZaak5E6cQKeVIlxDq3QEsmgIkU/G5E4AdsutbnKtE+yRIPJNjeTg3I3ndWH5iie
fReEty9gz8EVYxv8wRXjeuxY29QLu/Q5K9ZJHgtfKZF5q4MwGsjY+CwG+06wp/j2uq3VbsmlMSpy
g8gr6XEtIz2chgkJ+wByQGAvNNVztsu8cm/MJoR608fKDewE+sU+iFWuf8Laflh+gXi5H1DSlCJV
hvvMo9vF+2lCjuRBr21V+HXd0GoZa2mJ2nkgaszFIYAlMd4jJHdTZ0v8XlEAHZE2tepWoHGpWMmL
7wqtOBeXVqlNqOt9IPYcZrgxi8OMS+c9H5tjYCIVHz63j/7dviUd7ZH9y3cCVq1VYjkTtTnFOYn4
HixXUEsMXf9BPcfPja05ESgqJy/Agt7Gtm7LVr1V7iqbe0PL8NYDOyi8u7SaDQ5xMIaDT3UjvdYu
f8vtI9atfS20a+jgBLUP1NFlmnI3Vac5iTM0A2rj0Y9Ga2IeW2sBSoPKFul/UAQoL116WJ1nbcpP
ODxy31QmgNgyz2d2Iqw+PpZWqHWu0QmN3mNYQaMrD5J1LT1A61UOP6UOlf2Ucw3BqfjHmfcGw1Um
3mF4N9kndEZpaZ9a6dTnWj7TYD+VgAFtAo8HAExJi3Ijxjyg2Mku7FtPLhOrxCuTi4ctkEY/KW8t
P4KcsotzWkalE/hIfIRQ3A4ciJyBUsxyVuFx9YG5NEO/EdqMk7IEXo0nea27TXMzD08qp6K9+aWJ
H/lio1Tbar67PsVrV4SlVeqtwJUjYOWkS1auuF0ya/sh/cMJ6XMzcZ/XLbE8ljp66p4v8lzH+LTp
rAiPU3/f+n/+kwn6WRB3aZdrAQYjJrMlRqLlS7M7p7l93QxrqWi+xlk3QqUbyKTJLocXOa47nb6t
xVOvOIPwGQv7QrB5Ndtet8uYQfqiH4RjL/AhzAbKS426WS/cKuLzdRvrsfXfuELfhhU9bsqsxCpF
AzCrfYV0B/ei68O+VsT3WL9v9Ghz3eJ6rPxrkYoxk5HUqezDYl0dfB4XbRCFsG5aqzYAbgQfIyjQ
vyGS8kZv0MVLHKMLj4UxID1iyEX3cX0kq3MnfKkJAeel0HPHAwE0pIRKQ6xUe+LMiT/46WSLnGRX
6ilAte6/2aNmLgvmKYlJi31S3dXyyU/cZLqJ9dfMvx3VmnGDW3W+xeCoUKzxUZzwhA1h6mfg77d1
0phhwsDkrUajhREq1CZBP6DkDSP+UDno+rb4yMD7Wz8B6MFwO9ZiUeFWDfJYTHiYKoDyNwBZcdr5
fRrvJXHPtYza0urciYTnTQPFyrfUvNY2U5n6uC5B0F6Zhp0A9pCKxU++fu1dWKHcIZfFkgOMEhjb
Q3iqN/MG1attdihB0xGbKNxCo8yWtrnFHTKXz0zIjDoiY/1WhIBwMVx8A+UlbSdzcp1gC/QfJwn3
7idg+j5fHkQFpDaV3VuKp0GafnqGHL0l7WYFjH8y4xtW4YfLb6CcCLnRMWsCzEMHPis7Gyzlbtw3
HvgE36uP8FZykhLUV5XgXN+N65fixdgpj0pzcVKbCnZBmalzkPEe9+1G/PQ/wZmC2hLvimb1jirp
CaTmkub8gEX4cu6Jxy/uKb4sJ4kRwb5yfzAyXMT9mwF46hiWJ1O/6/b+nXj0ZzN4vz7w1U27GDd1
sMdqUyoqkU6MQZeGLA2kTTinYRWBGFa+HkKL0WkJ2h6A4cbBVL/H/l5JrSTuzblivJDJx367cf4d
zNfRvzAjKo0PVjwyiUFmpaH2W8JLxhBCk5f+zCGPxxWPvC0LMrsajBZWyT14YRUqhnXYT7DalZ+c
L9tpsvGhNzrpDyryhlHjXl+xVaKlxRb5uvcv7AVlZnAdyZ9OVmVpGl7H2gv+QJ+sdlQa6Ca+8u+t
xd9xN7nXPsqxld5yN5N3/SsYUfGLj3HxES1o8hCx4DeVgL0yCG4hW5Bi+sm5tZhaKiIVIL7uQ+I3
VZ2bvlpZCuQ6EtaVkLWAVMxJ65zAFGCFjz8awWk6uwo/lMSZksqMmQLkaynL5fJRkUbhxjrTSJTl
+sacNDQzn3nNjvrO7ho7ROJNKV2tfUILKCPGsZaMCjFiV/HQhsAw285DwmFMfwNKzVgw1lRS4QTQ
9AIyuLBhiOYwvwzZNps9HVg/CFC6s8rI1DD2Ow1GU6Y66nqycJnucJ0TQfkpxxaMt7PYW5OxHzmG
17OO6a+fL9y+1OHzUY3FS7eAb4s7SNyW/0fale3GrSvbLxIgUaJIvWrowW5PceIhL0LsJJrnWV9/
l4J7ttU0Tws7B3mLgV4iWSwWi1Vrndpry0vt6KbZxXajO1+m3bd0318NNoVs8+VtJ42FPzbEH9+w
wkf3gY+3TIxYSVovYAypwA33spjfZx9KiQXyfhAPisQ8fadQ3SAIrXjx1IVHZl231VOYekzfGMoW
kBDx0FGpimzhXCqnXRWCDukKrZvp4HZ/VUYDQoZ/hiR4EbMfsnBEt7CjFu9oNkdkmuKttdjq4JWv
DWd4IQQvMRrPzs+BKdZVLTUXriGUuGY8QTHS8fLqy3fXB4Kwgyc1JDM3YX2zFttTVOF0KRyfGae+
UOw0oG4zsI0j9U/2/7M9fGAKO5ovz3XVwl4X5dVzQhiueGkOnU8rzQ6sKQ0csEFGKLhWk+k16owM
vcVoszdTpoBkPFL0N9LNzXs3oqGqNvh4Uoex/G60YfoF3ZUGyKxAP2SjEiA6ZHODytUSrWRV1/Lf
KCv0n7pJnd6gXQm5rWoEtWuiK5YztahHSMwgOAQt83dZS3VEbaWV3LA+6G/YNAVH9MKBFLNtb5o2
oovYjTG6laVH7z2foDKVWPQws8b4FapVDO2NJENuSKFerI+PasmyfVLRR31UrINREPA5KtF9YUXK
xoLKkxEwmP+3GZFeZvJnhtIAzC4ILxQU+4+zncUdjrmXCtKIymkuvuHtzOq3CLTlZ8EHrpBlz6dQ
IygiWzKQMzhRFNtPTSf5u+P7A0WIjBSW5qBYwo6oQHNGO8fvd6H/6/KekE+hDvY2FXIJC4PO+bYL
KstI8gkgXfwYzHt1+DbTfYKgD/0ZWbRTmrd6qWj7m4NuhSrEDMai5FyPQPWbH1H1FGkx6PCulf6o
J48J3UqBSJdrhSa4lpRFFJzXQFOU10h/N9BtNTPvf5xI0buMRRz4FkDi8sHv7oh1O6qF3RVXU+g2
yMznhTPgzaXcegKXHgS6tXAagg4ENGPnC1iGVprOLSiyWO3v53F0sii87YbgtmbTD9Zkf3PAreCE
lQNFI6s7Ai6bQHs1KntSIpvptpGcxs0ZlVWyo/34n5EJy2bWg8UVBSOzYnI0ldgO+aG0XhXE5Bq7
TkL0BBseNt7lhZRFRUhgLQKooItW/4jCrWKECgSCSr5w3k1jZtdNupvyxBmKDrxA+T4M4sOUNWg0
V58vw8qWkS+a3CgoBKmTWMKYQ88IUneQj/cbHLDsoadxAqfc4MJn3ah4JL0MJ9sSazghfPBDRhV1
BFyiPgxp4zX8W9xuuUnZgbsGEUyT1dyaix4gQfELchZR4vYpKBbArlBcE9/ciIi0xR+KZy1affC4
a2qLsoAAF6XzUI4W+EbMJLRT/8fAbdQvu7oPKqKvHc68BupiaBq2ptb2tbe/mFCQay/o4AkQE6Cp
YpQxL9BMzshP+Fknmp/brQu6dD5XGMKiVRnV62ThzEhCglaZ/RCglS5G1P5Kup/GFp2U1EQ46CVR
02CYKHE9dyxcT4qADtjpuY4kTgiKobeRFht3EFnUh8T0f0DEEzwZQL+rLDSCVdE8hTnd5ag4/5uV
+YAQDmuznJW8UzCOpoy8ENmpamods/95GUW6fy2VaFCUAymiaHyW3lpRFGNteu2pTRxixjABvMWC
RJr16YapSw1hBSY4YeRlZlIkALP6R9+81zi64OkbmlZdyo5h+xcNe/DCFqrMIRkCgZxzQ/C7vGS+
tggHkHIfsNqOR+rlycYGWr5Z3L1rlGV3r/wuaFJpQRtsoMK69VGaYLJ9Qu7jdANG5t7XMMLjcTeM
82Qs7BbBnB/S1tg3Pcosdb4rE2J34HDOxztV22JIk+2lNaqwc63ED6yhW1DJq9X9Ju0Vsb5eNsCt
+RO9H1ReGqIBomtHpM8svPOUnLyOOTietC+XsaTDWdprDb7wF6jCyZyzNGt7A3wSAyxB1fjVYNDX
Gry6l2GkQ8JTxx/3A55DAaZsi3jSOsBQXN1QyGXdd6XxWw+KPapv95exJPsXPKZksXHEgtCJPje/
Oo6MCiXF6F/jhzsCxaWhv9WjLfK6ZZ0FIz9DETZuPhkFuBAatL7Uh3Ju7XrriJCYNwAgf6aCMJxA
Yed8GJM5RVPiA4AmjZuhj3HWDNCYfp1r6DL6ynvYZHbD/Y1HHok/AsctsVAYBkInVSTGsvzQ1IO6
RXsZgwdXfXs0jQdWhnacn9pTSbfKnCSGcYa3fM/KV0wBykJQH4EStX4H1oG4KQ5pdpybZGNcf/Kw
n9ZrNTDhDMxD00ybEEAaui+MIyVOa+6TxkusJzbsSJWjt+cwxns6d3bbcQSkWxXhkq22HqpId4Ig
jQ4lwRdM002KYirCD0l+uGz7skqqMxDBw2dLb/G8rF+iTJ4/oswltuxobE6NhYQEi1FbFdqhNjwW
CL82Nvl/AUePLyjVCEXx+/liovBingbSobsAl2mKdkuF79LoOTceG6WwfXaElpQN+cnLY5ZuFBRs
/gdV8C1KmZJBZT36arqdFrg5cRCo7tRqHxR2meE5eYtTX76QH4CCzaLDLs+UGcOsmxv0tVijU40b
wZR0KlFzBWJME7q2n2qvJoP5ZVAOMFc1am9HKxxdtZogbq/pUFOz0NEK3v0OzVB4GaPGbIL3q9ji
RpCNU1sk6ClIMU2EQ+fLmZntpCTDjLYChNp+QNC6eBsWPy6vnsxbr0EEm1FSlIfN/bRUwgbOmLyk
ZK9CsIs5Q71xLsga7LQ1lGAorQrSNj/FeMzRQ33/WD5E9DksH8d2b6E/fCi9NLkJ0zdd3c/dYUgd
FJBGkUu2iNxkPm/9HYL9tBFXOfQQ4fPAFlLqT7k6ucg5oKp+3Nga0hWEqsaiBY16WfEqk+DZCEX1
BCPWKYjedxNRnLLYXV5BWTkuqlI+UISQKLTKMDVSoMQ0c7XGHac3rl716nVY7X163TNIMZFTlNxo
zBm7V5r89ue3Zqucc5k10cGvv0Kw1qlU1aHt0C+sRx5DLeFQOF1F7TZkoFNG3rLdyC5I5xb6vmAd
gNoL2mvOd4fJmZ8qDHjzbJVu2lC87zDyg7Z0K3uoy2INaM3SRWt2UbkVoNK4CpMyxARTCElW3uhS
Gy9mTgJJ6MTGIw/UxQdo2Xexnf6uD9MuOsXPv6CtfkduI1fb4zB7TqF6rx62yF3lc/DPh4kF0cjr
VN044MMq/pj4oa3Px0TfuLPIHAR6QaGgrLLlNias66wPU5rmOnrD66dKhY+IQZZxRWdPI1u9IbJ5
XkMJviiaIGU56xhO23gq3i0SsAVc3itbCIILyqo2HZIZCAU0URqtspOt1yTpybEehOBd4nHMIqMH
RBQfQYgRGt6Q/QjVQwzRaeXKb07aFpuTzAqgT/BH9NnkyNqc7wTIzWdTrC1WYOxU7lVoNtiC+POC
Ke5uAiKCRaAAIbHYIOkbIW4OMawAQq5Xza7ZW5bbvEf758ntdlACdn3HBwWHnTEbtdHeVim8zGWv
4QXLUIqMptMyxAhUoyr8NCJjZlxF88a5L8VBrA/ZB43rsPfzqeTmgGKuCMOcxrvIdI34zSzuKHm8
bIXSBVuhCA5bJcqwcLnCYYMVz1QOZoCK8q12OlnZNUIyUEcwqA9RiOadj2Ugacf6AjlDi2e3irqv
0WfJn/zgqZttnRbXiXWfAd/gOzSKWFs7TQZPIC3DkcfDFQrMtOfw6WQGoVZMqGNc1HoGd2QPLHym
4zvJvyqVHc4uqns4NoV+R7Z4uSTbfEkfcVS1I5evUWFHNAz3T6hzohpUVX7ysnKDhm4RZMkwFtJ0
KOPhrosL2/n4uqRv2skykW8r+9LWJrqDgM7DZUORnKmELBk9hA7IhFrCONRBM5O6h3AzDTnoSr0Z
3BU1/91FXgOR6ojvLsNJrP8MTnBdZgj6gmjRiVYG0G8p/EZXRrTyIKan4+Ey1J+jSXAoELBEcGnq
0EpG6uN8+kJQu9e+hUL84apAA8bggLDFppD9crurYt/H6LQpvDfU+9n0S++A5Q/ygoH7nrnJSXdU
m6Hp4vIXyeZ69UHiWapYqTHMBj5o7lD1/WtioQuXHYLlpQ9uynr6iwsxJsBAOQDaS6ELJmzPPqDo
oMuBpy0S4FDtNVyM+r15CQ9WYr8OmV0wO5mcy6P8o1H5ed4/YAXfQ+oe6UnQvThPmQduiwBEtHvI
K9n+0biPTvPB2vXXqT3almd9x9NlZv+wjj+aA6jtdDvYNW+3IEtrd5Pje5c/TBbFYj4YqCdwddWh
G35uEEEbgTjbx4f535RdeQrc9h1Ultz1T4GngXtp6SpzsuNfsC2dwZJzWD9IFW1eGIGDBkKWem/z
58sDk1WzniEIC62rA+0rBoTxvXf1A9oZb4vb+KX5Fjn+I0UO2A4ejZcS4STKEdyr0Evs3//jJwiL
npUJDdIAStEQbLXB0PWmnQy3+Haf3by/ljd0Pzz7DlZacblN3el6i75aVq10NgVCDGmRIMA7D6ZA
OdyMd9lv7qAPxTzw4/tLsUfTl5/bynfjkT9ae/Yw2T8vD1928TyDX/zeKsk11qgjMiIMn97dccfc
92+aO6K0NniA4GIJZWbdAVvjFpGN5JSH3Bd6q1AVgtNI9HAWFKvKbE7ANe17TbmjJEJ2PHVG08Uj
jdreKMEVSirU2OEokvwehd649RAgPYN1ZuAdjUB3Ag+x5wOfSlaaDEIwztzicq23dqIaNpwy+nT2
un4srDve2AFI2rP8dua35db9V3agoKLWwPipjlY2YU8rI5StjA74A73msRvEx9wKkA9+urzAWzDC
Hh5MNGU3KtbXR6PtXBUndIS/K3X4RWu3dCVkSqdE5wY3wZDDUIUvDCkEj7ZGF1sCf7nTuuHef+Be
ehy/8q/aXj/01+MX5Sb//Uh/IurY4SjZNdCBHp3meWtXyT3m6lOEYddxAzYIBbObQA/Y7XEHxtU0
3mVOhTZKZ0Q3p93v1d18xY6X51t2x1liHg2FZCAJQvLi3K7GCR1EmhFjElpIlrFxrxDLaSGoOowZ
+jqi6Q4J1h/oX/VIs8VtI4u7kBo3YFe4iX96ygATkl5VE7YVCdDp86v3v1wenGzbmhBHBPOUqeIy
JcZcE7XAsYFZJeE0jXZQFizYjVqQQr0sCyrvMtrya+JxvEYTQq44qJqpGoGWtu0xR6tt2+jexHsn
icBJEb5eRpPOHYaGqkAVDCLia1PDIOPVDUULlxOhhK05jWq6cYOSJfqhEQ3KWFRA/cmgnttGEBcT
1ELL1imKyYYClT1D9tSquZf4xXWf51f+AIkKIzqw2rDnpnMKDXq3te4QSq8uD5fIHANqIEG9DxcE
wkHh6CV9Fuh9V7fgEuFeObaOYfnX2ZTuR388aCnZ5Xm6Y8OjVphOpur7tJuOIAq3Kw5VABqfINnn
hNCD7MDQ1Pnf4/xHgkct2pVgxU1vpogPIHVI8cDKNsI06Q4DewXiY50aOEGEHZYYJFQCFV+uVS9s
OGmWTdrXElKY4T0t7TG/NtVNge3FX4i2uMZcZnN1TJo+rVW1AWbQJHaE1+lcV5xg8DJd2anF3Wjd
aGlqWx0qanbdX6QPyRpc2HZh6pMxngDeDcq3tomvTP610VovRlvk6Fe2Mb1dNg5pVLBGFLdezmkz
tstwoerFkQsK89cEiUvTcM3AtIfK1aFhAnpPHfxZTWun6h4SLnn6a5iumfVr42sWU7w0+cJ9CO8n
aaCO+BoogbrWePpTWUpdMnqzn3jMv6/yF1XJQNb0XKW/FP64gS8pESMMST4TDt3Ao62wVWii1VVI
Osw/+VojGjLCJ9zSCTlSKGWznZWgPmbrDVd25VpjCmGpEWlaORp96zTpY9jveHQ1KZB00XfQjbSL
YMMzSVytxRmu0nig0/C6JmwpytQwZyrK0bImtVvFeqxqDm1P6KJG3/ty68FzWS9hPc/QhM1U+1pt
BtFScpcHMJqbDGTrPnML80syNHbS3Bj6xqksR0SOG0JmSxWqMD6Uahl50iC2ZFEKNS+k5IznGC33
XaY/Dt1vtA6CqG2rfkHm7i1c2XCNR10LyvwEu4mNuG9NipogyFI29JaAeJ2Q3DZqTx2OJPWUOXUM
BXWbP2hXQALiWOmHy6YrOdTOvkCwonAadCWwMNM6K17ypiyPVkvqjaNEajyrYQqTa0SDEhRLCVfU
B8cgiByTPtRm5OAladcaf1HUiyHh2Q9txji4DNEZxC3LxhlLaUWqx8js8OhZi6KvbcF3Uwyr1coN
41m+/5O5fiBSgWgPYZsW991SPYbawpKkB78JnGRTD0S+VqjfQX8zrkZ/fPLqiFFMgw9FjMJCBVcy
u1Tm7+qWVprEqWDuPiAEt+4TvRzIUgenxvkBiVFwDe+WsoM8cEdwsxHl5bL5SS3DIlD4sUAzBdd5
fmrqY4QCskVpTsntXtF3jX9XR3ueOno+uZeh5JtthSWYep9bEIEagMXmQr2f2vLGisyHbrb2ZY9K
TZ0oj8SIwKeFjLI9Nul0D4l03atoeNWlWXzX8iz7tvFNy/g+Wc7qm4SdYfXl0FsRvsnP4ieogH7P
1PI2TZN3f3jK8ACYgIp5UPw9TWJ7NkDt5gfvxIQc9eXvkIR6Fl99huBvi4J2MV9KViHw1lv0SoOw
nD8+sS3tdDkORWkOlHkYF9uS5iYv8E4FnChwuLpnQXIs0He1WR0uC08woA8gYa0N2o+R3mFee/6u
ht3enFqkRH32LQjzg56+mhakGsGmok+tmzXPDenvO2o9Q3PK1vLkNp7QYmptkUdIN9fqo4TFLvCA
P6ohPkqlNmEnA3Fiw/cZQ98BOlXGaWNRpV5pBScsqqIonVITTHY3IffdumPvFqin+RvLwWou2mCQ
ABUiz0GF/OcYo9yvKh2oIO3AGW5TFF8l2sYZIp+8DyDBMxWx6fdTDO28JP9p0PmeRQ8ggKW5203v
uj9seHS5oX6gCWdIPYRNhFJTbAhdx83VVq1mr2j1raVueKXlhz47gH+AxKOjyEDBRzOU0IbRa4Os
eaq6WZuB8/q5Cl3Gk2uQ0l1eMVlzPo5GxKscoQcEx4QlS3xULv4pRJ6z8TBC6EtDOUMOTubUKG4T
EEUqZrnj9GfX/ab5L4L2WdwEIe5quWaXbXyMzEbX3yKs6kxJleQZzptmiHO7Rv2AO1R66BpRmBwu
j1u2pGsoYUlLWqQ8NgCVDMEx7TXQvXVHiLqDIGyLvH9jVGJH69SVIxnRWuRQTbkpKmT8dXIw2cb7
lvRAW41IbGOF1aQF8wHjK+m+i4xnpUDFN209JQD1V0ucREMl22DuF7GiqY89FuHd0DDsaNjSsJPt
Tnh1aPWBYQOpUiGxx9WhUyoKM26CwUkh7Gi2zGksehrat0gbHwfITm54nsVMxZ0DYkVUVnBk0j4J
qwyIUupwkVrVJ/2bVUNCoCniFKB55VY6mdwg2BLykq/rByQ5j1b80kdv1SK/y3jFnECZuVdHA7RQ
e7r1wLVM2KfRaSbetxg2qiqelJk2KBHTMaHghrqJgp8WOH+J2u1VaEzFyW9GY0SBkEQk3bFQ+w3v
t5yOn8CR9jVNFD0vyefzcXIt1vWhAng5xbsopl+Sft5I8EuncgUhbHwSj7FazHCwnZnsUNZ/UNPU
LcKtbnlZKgh8oh9DEXa9nmOV0sWRx+lJD78NYYii4IeGuEl1ZYZgVVBfFHTF/YWr0ZGzJ9BgW64h
5/OXV1ZmNQ0ORbPDXSfzd3nc7Rl05hQebhQYSb3aCkowyY6aaJM1ABVy0xsRQ8TTgFdn6w6S3feX
RyXd43iT0XHOo0RdbNFMoBuLd1dMpZI6iFbRs56D+wAxVZ29UR781Rx+oAnRSx0kjZEugYWv3Zgc
T5jx0QojO9lKc0rdyGpUgq1DElFl6YRRTUG2H0Pwp5S/LbW5GsPnHpK4l6dQvlofgxKsvgiLiqRL
d5bSgqHVuknYW+sPd82W2cuiCms1KMHqSR61CYFMjdNPkeVWgZ/gMbp9aNnwEpDhtpuGyAnQf3Kd
mrGxtXJScNR24OnMMpZu0HPr71GKpGoZwCmoHJTSHcd3pTlaWWQXzWNa/t5kipXO6gegqHxfBjoa
7ioAFtp+qH50rWslz5m61asoo6O2rBWOsK3xClv5agNSttbFFgi86OC7HUpxbcOm+x/KzeQ2d7OX
ucGjcjK9y5Yj9ZcrbGGf91YfT6xYsKH4TtN4x4h1zPStQ1UeHK5whAv5TCFImXfASX4YnnlFPIN7
9EvpTbv8SwVqURx2e5CbbkTBste4s6kV7mvBgMscLxfYp8JLQ1c5+J5xMzwZv7J9fphS6EU59W9I
cdENpyad1z9KmQbKgD8VWqHZLCp8H8Cc3FgaGjIrd2L11vCW1fl0oK5QhNVTSBvp2mI5cb2nzR2F
ck+GIvG5caFbUAaFF0z7CnczHEhW//Wy5Uh3xwpbWNE8Y31UKsAOWuN6SgGiVicQoOzryDxchpL6
0hWUsIqglAA/eQCoXBn2CjhjyBRDPA0FC2aKikP67TLc1totf1/lw8bSL7s0B5xmvZbaQ7HUTW85
s63ZW/6+wqApkkZIkmL26ghHw0PWHgJ2xf+ivQYFanj4U3XUc+HJ6xymafU25ImKUyi/ThW3Lt/D
TVI2ySMFGk0o3sNQ0Ih/AkbV9mXGCaI62j5rvLsahrJ2h/l1VpobNKJ7/Vy+5NrXJC8eL6+TNHBY
AQunXtTk+M0lcIiQ4LMqp5jhSFrfHlAXZcYQGjbpX7xWrIcqHEEZ5dFk8iVUUdH4OhK2Ayfj6PcP
WrXUiqkbfHeLXX/a3h8DFA+gMFfDsF9ilbhFi0IX/OgnNGJdnsQtDOHwyaFkYIHOGISnWDXcDHxb
ndStlJHU2lcDEfzUlLbU6BqAdF0JMiuVOj7h3sw0hF/FVjAkK7CBQS5d16jiQ7GrsH+rptImMmHa
qvhQzPuouI/9V9R4G8HXVkcCcnom9NjF92V4bLYe82WEI2fgwsYehrbIo6UV1ki9hF4b5CYwnylo
FUY7xYNaddKozfuN00YaGoGPWjOIShBZCiOeq5I1RQTQXMmexxDdDXHkDoR4JTXspjEhkhg7aqbs
LtuOfLArXGGwYxPy0VzizhklPlOEZ1ozsH0+eWPxBG4OR5uecoiEFfyJJlsZrk1wwe90TaozcAIh
dEl61C7cFPkto+/Qk3IjdtWxfeW7QX3wt9IjUltejVnwOkowBxaoqeEDiNfE/KHqTJv61U5jT5dn
V3oMrYAEZ6NSdajbEEAhC48TLpNcyXcLuctlmI3x/Lnprk6iuKXxWNIFZrR8uxrG51CfbQWv+1rX
bdxTttbsz99XYGFi4F2/AlhMfmulN+qOHxx9POdXC3HTsFO73diA/XhLeUQeCKKjm6Jv2ARRq+Dm
iiwDGVSAWL6tBzsAY1IyBugkUPZcz2y9Lg4knfD/9dFQY8/ARCsze0zRAJdaT5P+q8y64+Vp/y9T
8fFFgk8sa7RLTjW6v/vyAewTQ3/Xp+j3C68oqPaZvlfwVmK2nhVsBFOyIm9IeXwAC4FbAw0ZmnNM
xVy91oG+b01ij6N5Z04GOnCYVyqBrcUPbTZd9XzEi516pGF21NVHPQ2vLOp/rcy3gb/mDXHUjsBM
wque4SFpIOG+LbRfTVp7QZDYVaGpdt/g7WNhDBmqLeEuaVi4GogQFhLTSuhEMZC0v+/bYxC/VygT
MlQ3GKeN1ZI72I85Exxs7Ze95S93z4pAi/Ox8ce9Wj5o7Z2BO4XC8Ozy9bJ5yDf/B6DgWYNaTU1j
gHWUhg/6IevQqBpaNEfvMsymFYpONEeHbN8v+yK7g3pHxUFmk9mBiuKvY5I4Wde5IIUetM3XgsXK
zmMbCn1iClIutLEhtyvMaGmhmo+oCIDL6NT40d43rkxYPK4vXfyWIK01xk6fn8bMrbvexrPlxsA/
TzDwtaVVEeWSKhMfmBSz1xs8SiMAr0Cb0yC/tUvUayMirl9xN6OTw4r7WoXkYu7MzRcKpu80vFOn
f8+oeP4dwnFC0ObfhRW+I2zncofkygD+EbDRGnl95xdxZIORatpdHrx07BDbRq5OpQgaBA8wzCQJ
EqojHLNuU+MQVF+TLcrq5bM/LS/KYDk1cMNWRVm0fm7wDDqhEcc3S7wRQN6BQsKEG2jKCYlr+acG
fS0bJ5lsWCg/1RcVcaTvxVoihTAYlIFhjdOtCUrYbNoF46/LU/c5XMYJssIQ9uVoWgHq5g1cqEKH
KzCbzfqrrVEIOzKaqtQfl8XJQqdHjn66rdKXy4NYPlJcnPUgBJvrkBmwFAUQLL9TWAcyKc8MTm3z
r3PI53MlBDAD1kNbtpkzVjf6+LNAQ0P2wPWNJw35iqDIAFkWUAOYAko2mUMwpViRjgx2G+ySdmPJ
5bP1D4BIUeFHE5/UBADl9FjXy7t66D+S3t+w3s9HDGYLcu0gSONg9xJrtgIGWSFrmS2/D0BYiXJ3
ON659OlPM+7y54AqyU+IJbZfZz+GmHuTJv7GLUI60D/dT5qqo+tKmMk8Nga1MDBQEoRoEz9mqt2w
xM62iEqlFk4BAHEspAyYEIuNrMqmBvSaaKD7zns09/gg9DEfLtv45+AA07kCEcIrM2RK1S4gRrrn
0f08PKb9Ew4du+uajZWTWuAKSnCnReBr6WwAivsnE22beZc5lwcjtY0VwvIFq7AZVbhmqfRAGIyX
LDqMUCGcbrXyW2MejPilGDYe0WTOW0NHMfw3dtQnhoR2bGoI9VkIrIqvuQ7GErR81+HPsHw32Pco
P14enHT6Vmji4NBwOCD8x6vWdKjSN6XcSNpIJw/dfAuLKmDE/FSiJ8EQ9ArMrX9ug5Ou3iYlQmvr
lRkvMVjSh/fL45Ga9yLTjIwb6PLEy3jeq1PG56B14t6AkKJmN2WMcu2twGELRjiJapZZ2VACJqVH
w0InoA6nsHWkEunirAYjnEZzbBI+LYOpd8UtmCuOwXca2A1F05+XPlEnd8zb6/mn/sjc4YWjHTB2
6hMYYy9PqaQkAbvZMvjCAoqQUexD1Ct9RvVchF6B1CVXoxt9N1/R4n7w7eyUQMDRs74q5QaofOgf
mIIH4UpvhJWFxltEqGb/lfz7ao7zMQluo26VWIt9/H6on+ryYFrfrC06ebmNfAxB2FpZZA2KwQFh
8luFHgOe2Js8itJTw+I4zE19yQELp0bPoxniMcDIqoUU5wcyTgtvS/Pv+6ApGubglkD/ZS7n5LkP
VJNuxMG3dO71Jlz6nPSPqc9D9IDwjryNSVj8+4b1c0TBAOZKD5QgQ0NVPjz35ZVqfbts1bKZW49I
MIA50cqsJ/h9rTmU/e9Bh477tO+zrRSv7CgkuOYAC7wsn6ojJ02L0VUFB6iOrjaENiWHXj3yoUHg
d7g8JJnBraEEg1PCHIJPFdxFqSONMyeuHj5XPHL/N5TlK1bHodKbbRC3QAGjTqb1Dp5lTXBp/Q0I
uFXMhcQH9TLnIHNHLLO1lqFA6AVSGgbI0cKtRmepCaBV7z8gQiReByjGCUKAROhYmvXINdGQmiQa
5Ma/Xh6OFImh3Qp9XqoJvtPz4ZASWb1Yw/ZhxqKLeRePB1/1+i3hKklhDEJXxK8L0S+ET/8k51dr
MyZTRCLkZZ2eGU5F2VMMSVpDn2sbHe42FNucKUNvsx/szGar6nuxLvFes8YWrI9PrV4MeEp3SD47
Ha3vZ0vbuG3IggkwP3AcicglMpHgKAjnMIe9LGUdAc7bLu9dowFPbdxZqJwqwE/a1n7iEl6D4W3o
Nh6EZNsLRyAMBqQvBhzu+SL2jPhsjhAqMQjk8ACU2yU/+bz9i4uAjpvU0p8HDgSRGrdLFctAyImI
zPcIusuCvnBbsHJZ1e6yUUrH8wEk0uNWUzGEpQkgXW0g+KvVfvuYZ+Wg4jIHFcyNHS23zRWccIQg
FVlMWYEw2oxGG0qjdhqrBz4iwk0ZxFyi3GktVMeOd105b10SZDE1Ei5oH0HCBeTbwtLpueZrY8Rx
vUO+ybC+lGUIbsfqFCbENbSfLWh6Ls+tzOuj9gAdQCquc6rYO8asbjTafPH6dKhttQ0DiAtG+YFU
oJ3t8UpUvfxvgOLu42aitzUArbRAUvh3YKp2XCBIZL1NjfH5Mppsr6MDE0qs0F0DnYwQdqA4rxr0
DpdVYwRfKjfxbrClHy6dQfCAoCaNIfYU9zqb1VjPFuvUyOjmpjfRxK7Rlg+K/fbx8mj+REmi60IP
MJ7uEKeDV1AwTRV3hDRtWgSDR+vQvpAbHex39vgy3CYOOMTIOz8Ou/nWtL/lN+bddD/dvaL29mAd
GChA0NbrXf4e2eyuP0cIfaphVuewxOcsizj6BR6Fny4jSOgnKMpPP0YsbIioyHQCNeXW0Xf01r8B
5cR967IDu82uulfF7a/KG9OGUg5GmZ1yr90KVWQH4hpfMNeWNBUKyoBvgJMzTU88uvULxS3wVHF5
pBLi9mWkHJoveI5e1vfca8cpSjmbAR2V2KYvCk7AZMpdcwRTlunv0wx3+K6FjB+6ytBEipoQVy26
rdJRqe9jKMoHay6Y+fDgcv4Rqa/NldHgBhUn3ZVPo2Nmcjuuu11HwISQBnY/3cchqArDn5eHL/Px
a2AhxMFjfIX7HIDHILe76JCjg7Udj5dBZIvJ4Fw1E+lfPCsIU6yWVp2YJkJphe1nH+wle26+0XnD
w0kqC5YzH1QTyNBBAlqk7ki6wTA6MOI4WnBvQogWXfVOlKSHXmuOfdIeIjo9muUr2nadOcjRJq5d
kTzc6FiRjtVCVIpqWXB4iQlPRSFEQfEx+Dva1EF1blwEdlZ7kB68PKeyE4t94Ih5zzFXG44KG1hM
Hn/Ro9irtPL77KtuTwK7rH5O0Va5niy44tgEqoE2EhQ4Cz7dmDP0T4xgKfAjHYop+pwd6gLJwXj0
73W9uBmHPnRIofgO0ciWQJPM26MgfhHFWBKH4gENOYwmrifQMOj0LR7u++zXPDhjsxv/fR/p0lqg
Q0KLoQpYF9OsaFtQgoTA8Zj8uWyOcfzaRO9J+dqp71u0GZLnPWAZ4LqhKA7GFUVwsvGQdxOOf8wo
Uspdv5vwpjXstPBOozuu7TiBchJ5Jlv5Smm+Zo0rONcxgRKTCi42RzV2P0fnQTk09Y5//6I88dqL
Gq9+2vAy0tWj4LdY+j3xT3Bv5pziNWbplOcpGnPpyVBtXfuhxt/CLdZF2fbjKyTBn6V0KHi0IOH+
Y0PIrvw/5r5sOXIbyPZXHH6nh+DOifE8cKtVpV3q7heGWq3mDnBf8PX3UPa1q1A1xbHvy31xhENq
JQEkMhO5nCO/DZmrLWGOX7Q1x3KEyxCNpjpasxzaolOWrHsnd+hWvW+RfvOquyp09afrF35hZZ8u
5OjpFg7pn3uYzLP4mJhlrywD0VTxcF3OhSlKaCVSEWDzAcacImbzeGMyIDOPcL0rwyVr8hQwF1Rh
1i35Fj1yN11VdwDzGBz+9brgS67oWK4Q1bQz6TyzBmhl8z3qN4CQi+zgughl/htiIHcsQ7hxvZyr
LJMgow9yxVFewCHujRtr03jhI3sig0ddFVB5uhe95e4O8wfuv0n3HH+BcPfy1JRUKcfuckW5y7gc
APDKNdDQwa27vqo3Cwte2lTB9U662U7GiAWbj8aK+eRdAl01aEejA8YqpsEjXu4lK+SbOodPjvYl
WvEthmff4xcrWEoM/Q+7PwfsgNjEpL6w+21iRgaPYcTllR6wVbjaFK5BHDMgh8ptAOrma16zVz/I
BrPOdJWujGfjX7zRAUT11ycI2z/yEMSTOtxml27R/aoYG2sJtPviRQWPEsy6rIGGUTB2RaORSmbz
KssfXf3T1nrQ5Twa/c/rR3vRph6JESxdNlYlerohBs3dTf8d0BEhu2HKCPbzxfD0siyggtqY3wYq
kKBFGc9GHoeQFYFuIO9Q6TTQaPPWRrprDGgaMAYXiQq8K7OP1kg8c+pvbL3xeK3dSKkVSPndGGUL
9vBizAxN+uuj5nM4MohaU4RhL1dwKiB17sCLIBWuPW0mkG0bX3i1tuSDupSnm9XjzH4ACkpFLyc2
Q2xelWt7YqoCz1lY8n1WGI+4z/8isMOI7l8ihGWpcSaNU4WgQKGqX6fuQFZyhomaaDNJ25gu2aOL
BuJInKCtTWe3UjwjGKnIuAw95rlzJAJBrvYvtPVIjKCtg1GSsQuxcUZG1lETsFT2kB1xpdErlwYZ
Ly4JSRxYGUSa9iee55FiRIhD076EYpAGUKiV4Wit/28I4sBygMw8QME0BXGxsHEGrfMWUSlqb+Rn
rHoNMnGqFiShKwE3t0jd2ACqy/r6Ll5SP5vM5RzM45GzPkmTj0Zl6TissgAGY60e8qFeMJCXrNex
CMELSxXAdasEy5ISpEzj2zx1KKCd1PL5+lIumZRjOYIvSCrgdYFhDgEUmhis5pY2Ph+pEzO/XWLq
XBIl2PxKYSRrNIjKFOoBFbisFYzxunW7z5P366u6WJE9XpZgKWuaGUAExvNBWneT0yqOddNuNN92
ldtyB3pEL3cyl/h8tbVu44fn1H2OvKWH2nyXRCN1/A2CBSnqbujkdtbMjvoF9QfOgqGzHZ3spAgN
kT+ur/nSdTsWJ1yECqAbE7MgDmjrT9KMvAPkUCBDDEum6qJqAhgUeSGCSyAmSchQcVXqEHNrVcDV
fandWNEbX9KWi7t3JEWwVLad5IXSIR+UFKvB6teSBILccDc2hV9ad9Ei5vj8Ujg7rSN5wkuCVhgP
CHusCth/1k8T2YIvqiffq69gIo16p4xc6WXy5LVyqII2CG+ix39xfEh7mXNbETCGBI3tVbCaxxPW
K6FqkQGmKdFcY4nO76LhOhIiqGQ0GbH0uakhSzxZeU2AU3x9GRfzeCC4MUxMn86ta4JB4Rn4ScZw
fpFJtxW7oxHap9Gn+p5oP+r+1gA6XnkTSatMfrou+KL6H8kVrEuoEJ7F841veAQqERRwTURES6+y
i1pyJEU4Janui54jIetW9KCxD23aK13hgA8pKimg0XKfGd+ur+vibTuSKBzZyMrKpuWsF83WTr8m
/U3UfNWXfPUFKUANRV8CWl2BeC/WQXq5lHmrQEoZSm5qqkE+MCezbnuSLDyFLgy5QsSRKOGgogyk
SybFU2gEevgj6R2+Tm74SrrR7uraKTaRO+3sr2ShWnfBnMyEK5jzQ21/xiY7jVLLRurUaEBSEshT
FspIYMjmXexoZGbk9cHQe/3ULmjjiThhka065OaQQVyp7AvpgaRrIj1cF0GWliToIrrdBqua86y1
/jBg0qb2iv6myz0glSI36JP+Z6sFtbWTrfu63+n0rklum8jrYNjihd299KTEejFOhnIohhvF1DJp
ZF3iAwrnpRcd1FvQSz2yN819SPb9vl3HD11QgCB7ne0pqjPb+LlZYta6EFycfIBwTWgIMi89wweM
YRCOQRl7sf21tw9lvFSpWFyr4GjrSk7yRIcoNfIwPAc8qcjRfsTBR7Z/T4P0lREv2UR3oG7fd07y
VK7elpKjS4sVfKNlMbSH2jj5rvAGzdOixqkLP4m+qenLdSVbkiR4xdxkU0sNrFWb3D7cVfl2yh+a
6TFMlhzHfCME/3t8gOIYJxoJVC2tIalWQHL/rc0WAupLWV4CNmcNTwXdQuwuLKXRSiXUZpYEEKTo
4S2mGcY8qNSA0900elgcekxcrukLDlG7cE2BoY5LASRfgnZeoWgZR01T5qgyA3Fa9WrYN9Bzo/SS
tgDGHfzcCp00cyPbWBflLupvpHgHVKhJ3xnqYdC/GMN9QhNHmYBQHa2y0EtZ76PuPsi7jAcD80yO
l4/qTNomtcJdFwK52Br9Hs2HqGu7zfjSA9elbd+Ubq6iuSbYg8psN9W3ZisHY4w6NFoXwCS8ZAEv
aI4C7HQCZDuEAoroUZCQYUziOuIAWMAI7DsA3MhcG+U7fWnC/9IOH4sSjC0bwOWaK7OoZA/qmyZ2
1SF1EnACRJ5RLlj2i8IwPWoQzJAqGBE7dSQRH4BHqEJY3tsOwCcDGcCvLfkiDXvWHdKyDa7fwAue
eRb0lzzBsHXNRBO8QfFqkl5kE8i+ylPUGAHv/OtyltYlWDVwaaplY8zr0tEvClBAS3ln+krl8ao0
rY21CCF1QaBKMHYPiCU8W87QJyUltkLAcXcuAeBqVG4S/m0CtQCtbhPiL7GQX9hFdKdZFopWOpA6
RfdfULPidmQD1F4P3al8nkKOzEAw0AXtuOD3T+QIqlgSNdYa2excat+O2U1OnpIlyoALhvJEhKCA
KlftRK2wb22ouYo6uMa/GD1QEQMCfgqZUxSLBVVQuGpENMZmaXH32lLu9WX8QNOFmOHiOo6kzPpx
lB7qiSUZiQwpGeyb2oI0Zmm86uJhHEkQLH4qxbZSckioio+y8lXgShKkSa/fmwUhIvmOpjM1wgXp
3BGNL62+GSwNlnehO39hr0RGKquoelNjWInc6bdxr3jgAPCur+NSven41FXl9DzqGiPHqOh1QMHg
N4mx16fMHQAo2U6qVyZ0P7ea0XjAY1x2MDOCQjd1MUXvxT1AJwd5FQ6PbbZUJ5iPSIgKTj5KCNtp
n9LWlrC7RfdsscdqOkTRLm92qEqRzO+7++ubcNFM/K0xn3SKRzqZhnJPU2XWyWRY9QnIjZJX0IqG
2cLQ19J5Cne4622rKe35DmfpXVdXu4I+XV/JkgTBbbAqsq1RhgQMw4R0pbRkQe8v5f1PjkawEkaS
c3CVYa9yXX6y0jR1LD5YTmdPd2Mv+XZmBWPCnLZ5sDHmfH11i8IF4xFHnOjWEOJCyE9FWKMT2K26
24LfgZltTG13kHZUUhakXlRGZL3g+lFzOKs6NLVlRJoU924BixVSP9Ewzo2m5xHDgW/Gg/wvZupU
8HYC+B0NpsoZO6I1ak0J/t4eE6j9z6JmTyNyYR2hnoxmzIUNVS5ctGNZwoYOraUUVZb0Ltk3mCaO
nGxfvpk34eOz8lC/s4XZqQtIA2jxOlqaYJqtEPByhEJc/y4fkhfzMTtMH5XtlDtzclXf0zcv+n20
ZOLk64vU558fXe/SVHLwo0AqXqf+8LMvHP1G28S5EwNiZUHYJVNytMIzUE5SMpmOkIVCp0fTyuVo
aUsfLG11/eQu+Z9jOfPBHq0p1tM8a1PIKVR7Y+TaLga83DAtJYiWxAiGuCNxrRbtLEaXXWvYpsiu
LWXtL3VzHGuFPhu1o7VghNSculmItEYxYlV/SZ/onnh0x75oj6nhJAtm+KLPO948wQ5jkkrus/mQ
GvoSvYHu91vrNY7kJ+iobHVH+ih3ylOPrvz7/OX/7dgE+wy7mddJDcmq+j5YL4raOJX8fF3G4vIE
E91PGZHkWTeMGxXdTd+I0+6S7QzbPGBJ7AvfjneZB1YWZWUtPbcXDIouGBR4bSMeK8hGXbwqHHKr
oRDvGDM7hv9VRluBuRAjXWinmvvSQMGHgUIQoIqT7eGESa6yJWh2LhO87W+LfJul4A7zlKLxkvRx
qm5ouO66VTV5UnVIs4WbeCHDMH8AYBcxdYDCtNhXwUeA3uQU3dY2esmzPveKEtzZ6LEC5XIIxtTN
FBvgRPGLJcRJYs67eRonnYoWbg6zIrRbmZiLzoxdZKImWQAmd50NG3BnS/ZtwfZ19YWpq9p8sXWn
x/yMxHxV/iDkzcAbRXfkMbtHe6hjR7KvAh9zuLGqcM37zDXLJ2RJQD5QsNqz0UDZlL3T1t+Av+C2
7W3EQZlRrlUlRoFy02tNAAqWqdk3PEOh5pvFJV9qNaANBERZp9wvi41ebZlE/WrYUGkVphuDcqct
NtwCUvyq7h+z8SZUgdNHnSiNvIL+iJJdBARLA1FFwTyb3+XpLVUwBhSA/b0s1yO9TcGvOAVyi3iV
vgD0Tg7Xqbm27BdW3gPeDZQGu3y6B3yNSTLPqtdm9Wi1QZGpTtnvdWObRvcG20v9c2y+2ij4831W
7xhI76psY7KHIlvR5i0cnlA3ofaj2a+Z4ZjTCpzVFPdH7gGmlrw3GgAqbgceYAbFTwBJUnyRm6/M
TABzHYJiwc+MmxgUduSZpo8Se1MnEOaEwLIABZkRYbsm1NS0bSN5dvKuMN3Voq/ydAD9gVQmbodC
itKn68IKoH5uyp7Dag18W97+bCs3tfdyeIs0Vt88W9n3AQg+wNHqq3lDduC8pvboZn0QaX4jNxsJ
QxUtcA915TZXB0dm1srKvqBbKCgSH/i5S/7+PHSaR1JnahdNRllIHPct9Cis9bibm3FcsjE3ddB6
nZ84+b5xWtmR79QbQNn60LBHOcKA7IIhvCDeQC5Ks20CWl0woZ86lirXWVfPbYLpHqOx7uBmLr2t
ZSd0Xh8NEHbS7TsKR6+NXy0s/AKFJqoOR5KFi2mwyTBrOLXP9iAMCm0rh7+CurRA6Oo+mL55U/rN
flrHG9MrvXQF2lpA83hLnuCCfTj5DMHRxX3D2mjAZygukMYgOvSMFYzxELAvz8B+d2zP3GfOF/vH
9Z0/j4JOly+4OZATARbCRL0MQFJx8a0EGlhZOp26tL75+wX7d7I+wdPJWQHkJB31q8IpDpqr7uIg
wzorr1+1frhr1p27lFK6UMg6XZvg4YpYVezWwp4WL2Dg2tCgAsWxj/yj99beHPKV7i5BDiytUoia
cxU4O5/9u6a9VfVVOB5UaX39wC550aOdtGUhRo6nEiNK9XxVjOi7rK+5TDclsF+b4Q0VJ8/Ox7d2
UBwziwFrbGG8BiNpQ9Lfz/OY1z/lAgfe8QafIXnbdq6U9lySRzB4b4MkJqCb1MsOofc9W40ef4BX
c1BmcZrAcnp3CNDt72311Hm8/iFnSmyr6A5HM66KaQI0vwuXZ5DiKZeVEGHUVAeKVbkVjGtj3ijT
w3VBZ+cLQRgMRWuFAUg7DMCdmik753lpgLAJiTfAlRsUNEO+qgTXhZyfsCBFuJNKr/J8bCAFoKrA
9uaIzxyWAukXvbcb1aXgl0XxqliwhEtrE24oLYfCjKp0wPznfZs+lXowLGFazn/ixAgICxMuJDKW
UiN3WJiUyvImz6riVZFUIwXQ4sRuzC7Nf0pdOi7kMS9pB0aXTIzbA27bEh96WYo2mZ7nA8qBK7nB
EJjyMtQ7Rf2ycGxLcuaA++hxxDUFUMITNtBGXOeRMTBW0Vb5CkjAaG890odyp99kG91tljohz59l
874q4EhDFUefIU9OJUcmtwc7ycAtscGt25iy81o7va+uMJfhz/NK7sJSZ3d8dpBHAoWD7KKqS+oO
Ao2bdp8gM7yyXf3e/DYE4yreWofFdMRZYkBYoWBYJX2igxlDYKUHo8fc3lEI6OpdLaAg1Viwa+eF
+1Npn8mto5PsaM56gCVhcMYjt9aqf2e500y+4s7vM74ybhsERrHbvkGbpvWS37p4EfEWAOQrGifP
psAmwhhVeDGgsQotrf16mLNYurG0yIvqqoIFVJtHQzWxiGC0llna2FYEW91PUGe4hi/tq235Pbwz
/RrpkENxFwXtEsfuZWUFIxJKF3OoJ9I/dBbvIsOCXBSW3rV7NNYHoZd/V564q7vVbfd9QVfna3em
q0fy5p8fHaYuKXkbx2xwTQWdLC3INh3VTVaYT/QG2enw+lvY2fP+g1l9jiQKwazZhblRSFih9S2a
nAp56gBInL2TBoZHJqe5nTxzJW0wILL+Obrmt3Ir7dOFCf85bD1bNbCyCQBnsNNiD2Cdl43F1NkY
5XuN/LS6j+vbenmRRwIEE4DOsgFgpLDl7Wigy5s5lZa6qWw90A7tqV1po98Fpfwac2+ThhR0DMo0
FLmHeB2VqQvwAUcxQsfm1e1QDpvMUh0y1I+W3iPVJyVLD4zzMH8+k6PPFQxIn1lZJSuzdzM2xrfh
DXxnRhA/luuH0mnW1nsR8MFLt+p2dInhje7kPf7jDpjTT7CFwE2VtLHOdexYwTeV/E3q7q3Eta1X
igmb64dz8fCRYAGpJO71GRdz2utVkjawXxy1LsrLwzjKq+sizhPE82qAHAGYNwzi6pag5CM18Tyd
LTKwvHWMkx+6Q6DvAEM7fW2d6EnftoDQd5OgDq4Lvmi2juQK77U0rDMV/B1Q7ETZaCXfo0oNtM/J
j+P365Iu7+LfKxSCPVBK6LyNIMmyX5PkRUv8639/viHiFUWXC1pe0DyAoFXoOzGbMgakVwWVjPRV
g6RHeGePDwNdEZofiqV2j0urOZYmmMHCKHnc5JA22a9dFLB2qedpSYCgEIaZ6COZBRjW4wwF0a+v
b9el4HFGzkJ1R0ejjgjnQZQJaH99PQCS5Xuje6xdNUmAaRY7cq8Luhh/H0myhIvKRozVmhkkJarc
uzSOkXHO0psi+gGqmCBSVDSX5q1He/t1SCjm4Gj7IveYZtAtdgjzZkHjzzt2cdUAcqqBXRh9pmd4
KWAwqtSe4nuyn8Qhtteiqahx2P6AJiUkRFp54SVw6YrZFhqAwAxlo4NGCCe1RAXaVtUMbhR24PvY
l2qB6RqfNd7nRv/H+/if0Qe7+0PXm//+L/z/OytRRomA8336v/99W37QX+7yt/eP5r/mf/jXLwq/
t/pgh7fi/JdO/g3++J/C8YJ/O/kfn7ZJO913H/X08NF0efv59/GZ82/+b3/4y8fnX3mayo/ff31n
HW3nvxYljP765482P37/dR5l/4/jP//nz+bv//1Xv+reWlYnb/kvYJ2jH2/iP/14a9rffyXktxn2
REf/Ddg2AXgE6zN8zD/RfzOIhXl5G6NPUAnA5f/6C2XAUP/9V/W3z9/GjwB3SCxzjq0aoCzgRxL+
HoIt/DOC5l68eBTr1//7jScn9ffJ/QKExzuW0LbBX56N39/GC9+D1hOoInAKwBNggEfzNKpKRlsr
Gzq5Ukkzy9fCvDcAQs5Lw4mLhH4BuWb6LbUZq4A3KhemM3YVHVcFJW19k5eROXiFgRqBo+gA6XBG
Uwd4eNgbGViWzSZx0a8wAuTSlrr3hMnSm17pcr7T5LgpATAlQxW5okudXwMY7kmmU2igc23Q2iBN
YiAOA2paAUAYhjXNkKITS8oJgGpCLR7hMlQFfZ+YLq0cqdTqJUT0U6uOjQFnJNqzwaqGdASA5ATj
EWl81EvdckzkjbdywrovhHTFZsx5vM9TiaxSO52DoYJFr0d69OcZHZ/JqQH+QzK4iRHkgCEFJzxf
66NANyadpmJdDjCdDBDHle1hGkm5EFd+jjkcHzwB3imZ35nzxLMF+P5TKdNQTTVY6dymS0kEXuxq
ACkYz/R7WSJTpm70tKH9zmz1KruXerm/TyUaJ4ACw0RK5jcDN1BuHbsyA0D3VJfoYsc8QL3XpAbd
HFk6FTC2eYQ4osuVvgyKSWtNsM6anebEQ4MuTU2vzGdi96xDkaOtADgmjaMGAB0dBZ2uHVo9aCO1
88x+0h6zkmk/pjKvmCfHuq0ODxk384duIOPXujLjQxbHys+ajZjGLCN54lsN9+5NlU2QRcbKhNKi
QqbQq5hFqTNNVfnd5k3+UdK+5OhtAH7PtlAjLfWkaZRSv84Bt3MzGqrNPY0VA3ObuqeRX2ly9TVL
B61Cb6hVf1hGPyHnmnFL8TM+N+uytDFBAxTl4Tzh0hnyWqvyZroPoe13dpTHk5srDDSVaJMlX5Sm
D0MwW6Ls6yQAtvooOoWP636oxkdOW1lbFaWtYFg4SWPJ01MCorNILsNsl4WAjQK5Ug40LNOq8R4p
NYb+Uo60/hjq1XdNj/LJVey4aRYCHvHph7kmuBUopmLCriFRJ2ioxBlgRpofzIrZVq9q6b4fWxRn
YouM3pBj0KAqK+SeZfZ1iDMwjVjqoaDgfB2qDPyrJP6TROAfOaCb5L1mDfvZXnU/s5t6bOuPj/bm
rRR/8/9HH4StveKD3ru3H6w+8Tz4B394HsnUf5vbPecwCykI1GMQKv7heiRb+Q06jQzTDCWoGJ8/
+tP3kN8MdG0C7URDQkEDRtjfrkf/DeMcQFC3YBvRLPNP/I6QmkG3MsDe8VUzqBt6xM/mGKSRdcAa
Q82SZyzozOxJRYaiLn5SXVuDgnHD6KrL3yh9yc29ZfY+MWrg9LBNJXWrsVJWsYJm1kVihVlx/zaK
81fB8IJkFeqtAZ8EvvXE9OZsDK3Klmy/k63S7ceMukPT2n4TqyiiGfYSkqx16mUgEJg5n653JhHE
UQhvh5BraQ8vb/gJzxvJqQyqF4fW4HhS93FWqk6kahjWGag048TJXRo7UUalx4akHE2WYYOewDGq
8kMHwhsM9UQhpiTQuwhwgUFuJDBBxe1rlY1h7dMsBeAqGjFI6VSjpnwpR55GGLmL+WsM3hU8ZM0x
WoX2NJVeb1lD+kgbmxO/UHTgJaYsqcJgpt4y/AZco2AWljQ9XhmDjNwAEI8Sa6tW82nmKQUFjs6V
9iFsiElgBnMelCPp9VXCrWglGVOqe7nU5RpQKeIuiItINhxWqsa2YuA6WyUVAgXEGjQF0nihqo6i
xXjOU2D/cCfvh+5rpRkgBkmbKg7AV4uqMCNK3nhxaRrMSzKtLhyqj3YKZOV5isyOIgDdxaTgMoCQ
GW0DLdYM1H3Dib9bYTXGjh02lb3NolIvkbFDL7WTqg3LPBoN022jWl3pG8qE7dXUtIzhrXJUpnvL
LFo/qu0hRM+mpAOpHPOThiPLuf7c8aqe3JFZxssoVVRzh3wgYFaTy/RAJAWA6keX/0LgMMdqJ9oL
ZgOEi8D2QtQyDwWeai9S7kk+FpPqI/JvNoac2wcjr2R0gkhEk9wwH8sNYH7tAgBjnVK6co9Qe+Eb
zhWaIJOgYVAclxpEC0JY0ShRaeV4+qHCbFZwdaCByl3eW0q65SbNoCnSUOjIIckYvhiRH1h8Zc3v
06Nd0E0FiVAgiyFdhu5BIgY2vJmkuuOZ7A/JoD51WdUASawZvKkr6n3Xd3Rj5xENQrhSFx7b2ksD
QJXMsACzRh6jetqD1Pn6wZxGdDrGtDAQo+CLANuPiF0X/KUJqvFkklO08JIwv7ERrN7aulE//wsp
Blr8ZbwbCNpUTo8/GiMlTbuEeIo6YtQmobmfh1xdcv7zCZ7sL5DfyZwuUvCwBLSRkB+oUrkNWYjF
lCyz7uze0h+6utU+iIaRNySqDvZkf4Fp1rwS81JuW2Xx5vpCBR3Ddp5+gbBQizCZp2MGEvWR/DQ1
WnqsaXs3TeZkYAVunwjDOWk10YUuNuF+ncmd31JHgXk4pUxLkMz3+rgbtngjSdu00r5VcdVFTltW
ZVCm0fRjokYSu4XMprvr6xa806f8z9EK8HUSIMsKOy9RCbyTmiR7UOoIr6AidONY7+7Mscm35qQa
36/LE/qsZr3FEaO/ytaBKwEiCCGBkDCpCBVuyJ6CjiUftM6m18il8hznhuwq4MTZ6Hlm3/dgAzig
T3j8mIzCfNTzaFxCZDm/QUAok4ExoyMowfKFG8RkGOcJqTcvTKfQwR1THrRqyu6vL3hej6DauKEg
dgfcBJgvRCy7wWJEZWVPvBS8W0+tPfENzUbzSY9Ru50YNNyJ4nwJW+t8bRoCKjz1TeRqZIRep2rV
SfaU5SXUWS9b+NkYzyveo5/v+tpm5TxdG/husUNzpgH//ZyeO1JexiJ9wnGCysds4mAsxmrFeljE
gqT51+uizvUUvUdIOM2OSFbg4U8XxK14bj61ZY/H/XBD7YG9SCOAXLJS0nxWRulCQ+KlpSE7jlIU
wimwLAobiGejTmlvyR5LWLXSeylHVDmkXjcW8YIoIV2uwyzD6GF6G+2Hc2CtCf4tNo26lLPI8Nuq
6bkfEWogb17q7Ls6hVUPDlglqx1iVX3vDaAwWSsoVVNviqpy2hdmKbd+G1Xj3RC1YednJZ54N2Ni
TooTDRJ88vWTEHYGX4vIegbCByQQMtTiqEkHMlwT5BnokQOLj6e2E/PQwzwGMhjjFxz/Z0LkSMH+
kDVnuGSMIqIcKMTOhHe8o9mk+J3Ryd8GPqboegr15rmmnV27GK+z8DrN4lxdJeOoRm4WWdqWmOkw
ITOvybXTtFk2ekbC7bcihXMBvSDQpN1iVLWnpsll6hisUTSPm3pInZBMOdn84/1C2IS+UowCALxP
ZL3JMnskOk1Un0yqtVdy1dpypZ52Zp91D9dFCbZm3i5YszmDp2P47qy2A2q9JqsNuGetBUMmJxq/
13kIOAWe1o1PqBw+6VW6NHcjlPtm/UVOCSMBcNwabIEh3E3WWTJUsVCBk5I0D2lVheiWr2spANo1
435bE4BaIoc9btpsJKgKFgpBzyOIIYBRrTbUWLe8JoD5DbkBxNiUs1XXJclKrwt02vWNndAtGZRc
341RbtIVRoSr1LPa3gIQDEmtwbu+jYLx/FwPcGRtHNlcap/fuMc+mVrt0AwyXilKHbU3NuqVQMzm
8YKU2YIIuo0/jWytBdYjGDTh1odlMRTlaBE/b2kO+o3O+MEM9G35SWvFWzUsqiBDAnRPO81+6uCY
FrJ1F+TPYN1ERXkJVEsiZkkBp9uAAwfWM6L7ulZ3paJtY7M6VEaClJHWOdQyXzS1fL++u4Iln3fX
tjEPgyQoaoTn7ZwY7UnoIOvopFZ7JLjqZiOX6MAx+ioBbpFp/uN9/kSXwibDhABDQtDOQqvAaCYx
5NLGrt7baAt+1IqYoqwsy4WjJbHq25IirTR7Qh9AohnxghUTQx6sGE9/3A20hyHUAqbdqT6FSQLS
PbPCiuMhfDTNYu68G6YWpLV2OyV4Zpo9shAGGXKHZYYKIluWAGvIQGXnuUoMfanP4lzBkbsxZ7Aa
YmBzVMG51TFCNKlWQVMPNGfXquhPlVv5gp8QyuoI8lBNQCYGA8IEjSqAADhdtqlLbUNLDI3LWRpy
R4kM/b1sYuTzrJCaWlDAuN8llACjJ28Bmec1GarWq0Gm8U9jLPOvGKxCc43Zjbx0pEK38ZyXzWYX
2zxpAhVg9gpSOIwU6Ljj+WuTZUDTjTIQAzsRUD2R/DSJtEgIfLp3n6sCTzuOERQFMHYiIoAdhayk
iQbS77wIwIuAQDY1AOzfFcY7hghG2eEkl74l02jWjtRXHQhD09F2CE9Gv+Gl4moJ1e81S8qer1+s
U8eML1ORYrKRbJk/DgA+gkGxJRz2lNWmZ5kJemdbSx0dBSmceysi+ss/lKUhv28QzUSezZwnJk7P
tuuGqjHBKOKZ8MxebUUF0uu8ckdTXkL5P1vW/FgwMBoyG2PcHsEa27HWTnzqLA/5JHWfjYPpI3PT
r3QzNxceQ0ISGls4y0IGc0bbB0CymITO1ciSeQlZMi0PHF8Fg9RhhK8g5rutIuFlqcghsZ534PG1
lW1spJi6qAAhq3ZpGVRZpC28D89Xj/AdTh2edX41fSb7jkJspa2pShoTq5e0KWgIBpsqY5gRN6d+
wU4tiRKsgqnVskJziEpiVvsTshqu2eQwlC1fKqOfBirzPiNBCQAyGU99S5NVIa5TrLSww84yPE5l
MNvK9fTCzEh64ONk3fdNRLwsp0s0ikLt/k+p8LjQXBnkZaLHqyc6xXafmoicBwwtyqnk2KOWblC1
UdYorlhuabLGUeOJ+UbSxHvYdHYXG0n9oye1gtEbW+8feF4p//yQ8axBn8ecJtbQlnV6mzgmpTOa
tSAYs0Y7AOoi90YA0AV1AgKbf3pxAXqIAfOZLwPgDeJ7f2AR04bCML2CM3mtAo3iBnX+7CAzM3++
LurMUmqzqDnfP/sZJI+EVZGyYrjZENUYpqvnsMhyBJL461JOEzefh4rGh3nEFq80yBGkGJJel5oa
ml48mnkaKCnRv6pNRHdjkerc6TEQfmswyndWHzYLLk7w7H8IVz43Ew1koPoVhDdRxrU46kyPG2q3
RSa9C6Ks0m6NIiy9vIjtVWTp+gvSGnlQmFW+QeSfvKHCXS0h8JxGc39+Car+Kl5lSLGIGE4yjcLS
/j/Ufdt2nbi27a/sH1A1QAKJxwPMOX2JHTt2EicvNOdiBJK4CASCrz99ptZaFc94xy3ntP2w6yFV
bSUrMjdpjD76BcQr4NSrvhq3Un0dk8FfGy/GM9oG6553Uf+eL4G77xHq8wot5IUPGqEB+Kaw5/84
8p8/a4WEtGZSJClSOOFdGhLQD565ct+46R6Vv9vHysmH3z/5Fy85RqDokcmGyJmTryZpk5UIbzhi
ROCIjqk+MDs0v+e9FOQLjtf1cmOh+bCMqz80JvH3v1/+he1SADoCAwPt1vH1e37JToWqSf3Ai1KE
w14K6m68UeXVFEXu2++XOmH5/Ovp/rTWydYc9N1iYfvOizk2NkMLHl9gJkwPFaRgl/AFhCROcSTN
622+jflSXgeVV59a2iVXTq3y/2EPAS6CbxuzAY65wPMrX9lagaiPdy1Yh6WYBuyjQdU9oRh6Lbz7
5Xv8z0onj3gjVdsqgpVana55CaBt14YgDOg5GIpX7vHx7/qnH/v3Pf5nrZM6QwdhOSOghhdhnyxv
t8RUO7+a6K1kddYnQ7MTtktzPfBSY3RO5yu7LHutk9f6whev+dgxAJsErn8aG+4AVDIcB7yg8wqf
uxhmN9Ey0b0Pa/HKNb+0FKXA9ZGZB3TllDYny3EN9Yjti0rPDtqCHhENHjHggHfOfn97n3d9f99d
vC+Y7YMDA+/dkzc41T0cYzyK06XFeJHJpP2cBtZdspSBXlvz6RUvH/bC08TZc7TjPFqCnB6p1erQ
ILgOT3MIEbiOqVTeRZF/5QB4aQuimOrCOS/AbOgU+eCGmWgIscq2heMFMoXINbynUfcHFnmyrarg
G1bTK8Noe02X5bXErZd23Z+XP3llPR05B4UEm34M3F6PUuy1SsxBLtD5w8AwzgEUNYffP8kX7+xR
fQDUAJjrKaAdz1XQEXwGeJKgtmjW6vMV1csrq7z4aoLLibIXhT8Q3+d7DIGBbM84Lq3RAeStrY8P
QQXKFi9f83h7cXPFNwWAAGg5wM2TpZRFfaLQ5xQKmjWfw72ZXST15M+0ckWLcOydj+Zuv7GzSbn+
YYj59ohherDueuC5r7xRL34noHMeLxpXffr1g3TGJzvi7jYzesxgscMVgznE1djQoXDL9Bol7cWn
+dN6x5/np/4ikGvrMezHxcu0z4epYlmE9V4p0l5aBdBgAtAYMmIc+M9XKc1MOhpgbx01Me9CC2U4
WWRw/udv5s+rHN+pn65lahcT1luPbx4JCQdXdXw/9ttr1OyXvnkU6uDSAT1DG3xyLaMHetkSfPO1
HuzFyquaZArauE/zivFZ1tF6AHqHnjnjdgjDA6hqr9m9vfBxHD1sOE/w5LB1n5QeOm1oOZtWFH6p
3KWTbtuXg4QsGlP0Vxr9F7aYFDUWDGwg/sa07uSsT4LSBp50WCqq2k+zhj/ABsxoHLv+s8URttdd
Gez/+DlizfiYcoU2DT3/8+c4+pUQDTvsoqqHrZBNE14EcfTa8OqFdxIzSLyOmJDFcOk5OZH4nGwb
JCiicGPbFiLqnuhAXwtkfPH2gTKAf0Cg+EXQpEfq1iTEk6qp4SXOBaF2R4vnTxt30Vvgy+p2acLX
VEYvXhqgNzjqA95Do/f8BqISpwmcvUQxAJu4At7KLpV8dZJ7PF1OCqYUCaFoplGloJ8/2TrGaKud
ISG2jsWrg3LcfpxgGrUX0mxvejJN981Gt8PQBjYnwRIdVB+t52OkFcxZhuE1SOrFWx0nKdhnyLcC
uvn8oudQBwgnRRMNcDddIWtu/Z4u0XDQ/Tph6zbL1cooCD6/f1lf2A5wF/5Z9uQMlrXkBEUTL2Lk
2u2ifi6/b6TnOzWlQ2EgmoVrBbVptoh4hR5K1K+s/wJmRXFaHDkgxwEpvtTn112Pvpp0V4nCtl59
wAHnDFwZ44mCIznyRzHHy7dtTJBMU01BeN9FLXskYBzDB8Rsptv1W1whjdRwTGN+f2t+JFT+8oYA
2QDEE6JEOj3MpmSS1MNtvED9CuIIiKsqiyZNrtEti+tak/DBO3ZoRsS8NVG57YYYhv+gEK/328LY
99GWnzjXiINoanY+pFWzD2rRvK2TeqlBDS3nV2YiL304GNFhLoGt60hReH4v11gTYVgsCrBdaJ5U
XJ4HJfjjv78vL72pRw9bzHwhjgrFyRMbZDtg4tngiekZFib1At+IlJdILaOVP6TtGiHI9Oi/+sq6
vx4bx+S3I0AM2Ba128nJ1bZV0/AUXYQI4YgvQe7ZWS71vpn6qvj9JR5PoOdPHktBBEZBTEKHcfrk
l6YnLgXhrQiW1tyMiwtV1iyz96ArCWp2igbNGzcF3HzmavavMcZ+eCqerg8yEd52XCh4Jieb+9K7
1RhRlYVypWNwBBzUdwUX8aEA25BdNzpKq6x2AZwSm9Zvu2Ra7khgMCod6QgHItbKLdmlgTOiYHZr
liwihvtsTKBlyct4aqAXH2b2WG++n3NEIpXTHidkdC3WSiHqktd22VU8sO9Qmke32D6jx7GayZaH
m+66vWlHy7LODP5tOzXjn6WbHtstmCkBDAJxC68rgOrnL3KKKXPUNmi3FESFu7HjzTsLlPOPcUus
cuRl4FvBoXVah/QuruMqVcDerMNUp93SfbzN31Vk/CsciZfeJ2gKsL9heng0gX5+PQI0w3R0WAmc
1f6cNzR6H7iN7mlv4y0jUJA8Reu0W0hMX5sJ/Lon4CKR9o3MWgh3UZE8XzqaFDMmBmqMpi7sssX3
cJpJh/pAg5U/lFDpHXjS91kl+LifaxyFFrPqS2xq4a6BYXNDVHkb9+Vy+/tP7IW+5djeHvMxwdzC
f5xUgdMY44zTMwCodYwpxk5jdJeADnqPORC7htKkMuBGhPrrWlEojO0kQJ7cBD7C3COgcchN4tY/
xgHxMzH0Lscm/zhbfn6z6jKRaZKuvMBb2V3rZioz5+btW8i6rvDDBiPiwVSvMWhe2tiQGf6DEomo
olOKtY0kPkIoUov6KI2vorjdo4/6FvpQvLKFnnB18GHFKC2OZhHYVSKwQk8u0JbhmKZAOoshEPpC
gK+c9dRX77DduDe1qBuXEblEn/UEF2bXxO7QtYIBCx6adxDu91/FwOS33kfBTUL80GV6ZK9lxP1S
khx/RrwYoEPhW0EC1POHUFYVkT0IdMUQa3/jYku+lrYsH0eVbFM2trUMDj0M3p4cfrSHNdrGw+9f
zV8+mZMf4KQUs0srZMxaUjinQTeX6fttlq+hkL9sCcdF0IChsIZgDXyN51fZTDxuJpwzBTId32CU
d6E0bXNP6Bsbz5cTi9/Fo32lPjg+3WfHynFNsGDRcwFXwn89X3MZWC8TcjQnT1BlZktlKmx7iKMg
y3Co24o8/P5G/iCB/LKggNlDgJEkuueTRxlDdRFwwsuCB64sKlfFRTOmkL+tDbNPfjbDl7ZLY5D7
zJytA3iEiXmtef/l6zpeNAqGI18DobWnUBqMaFNZxQiOhpV5B6EVDLC6OYivXe/6u99f74svzk9L
ndRfmHFWIMzgxWlbhEc3XL7bTKjPfr/ISw8R4jQoHuMfBL+TRVbOZl+RhhRRpGW5gwZ+E5kYBFyQ
zRh89GC6P/1+xV8KPnSzuEvIETjSJX+JByLjuoKFNaRAk8rxMhR6veJQdN1qX9V1tsHbZt9usSn+
/1Y92apUOVWzXm1azGna7WMQjJ6ioar2w5jOBU/i/g1Zx/KV4/LXJ4jTBaTAo0AoBkfi5OYOatsS
L6OyYE3NIcpskzdhWOnz31/ar98+VgE3BSVOiuKSn1zagu1FbNEMb5AUIjW47IJ3LxkmtjU0hBlI
tqY6GLWuC6Rzun7l/fm140II9zEtBZpAcGhQYj7fBRRByai7uCzWNGqux2Oblc/tNNwndHwTDSbM
Wz305+so+R0fVPqIFi3YJ5jlX6xipOdsEHr35zcEpR5EVlADHMmSz3+kvo5r29oBCRM2FWD6derM
c5p8KG04lTmDHeHV0CaLKeAe81qKNogRL2yLUInAYBz6UgjgTx76EpoVEo252kk6icvqyGpDymUH
cS2cZgMEFAaofjrex2+bKvTIO4knD6lIvegAH16UILVUEEiSFIIG40Pr+ppCKBPoj6C7yI8YwN50
JU1d1mP4w3ZylDbOpKJtm6dlN2Cs3JG13pV1xx6kc6k8eNohES/tRnszBCVlWUvC5ZbFc/DWUavq
rAmMhVE44IsuS0eiVTGMYk4yjM3Al3bIiDBZH+DpI3d8pt+gtvBPLdj3b9JNjelOcdt8hD6xtVmL
KS9wdr+xO9qv3QcLCgyup1+HD7HiwVU5c3ieDDptYdVFY/zalhuGWWvLtUZwn2++bpOHAWecTGTK
oANKaghdOuYveDDPE2KK7SrzsFt6DzC8ns5So4c455uAq6ZMele9IXG0gsYe2OFLmogKwRnDFpyD
quI+epCkm93U05oWSS86eUuWaIQpS6PEvaKrVTO8PAfb5sCSxDznsSBnAQzIwcFonQ23ot+M5dH7
ELMiNEYc12eGQoAuADuH2PTl+7qiGHHUIkD4r6wQLH9wfNIGg8HFdllL5SChiTKL3oVSpbBEKLlK
ijhxoc2gXcWkhAwBf5y8VJ/tjOEXrGLSQedUM79BRCNiVN0wlJoyE3v0/VtYqzEPee2/zzENbnsM
pL/LRfEpCxIT6FyTqhoLAQXD9mEUplr2STuU6mxM2AAh6RZMfeY9BkNFHyLGABF/AmXbsI7zXTi2
gHJCDTCr6McYXWukBpgDwb1v2nYcGjXY7pJKTJhEMA07GrFGUZFKWsF3uArBBpo2T55WRDtlEB2H
gFdYZW+AtFiApoqXCH9B6UD2DbS8eNXpnFyLeNvgguMCRCrKLtaZ7THD6XSCjOpekvUbxgG8KVbK
q3cDxd6ThbLkNzPojPDf7Hw7oAOg4F2R2KiHta1QHsw20m9RXorbCbrkO5AS+g4S2q4H3Bm14c3a
Dw3I0ZGHGR7eymV+M5QdkkkWTkL8/SATzNkIKT1ijkuTyF0a++BThI/tPZCeednFERCdfKsSe17b
IIB/UdwxW6A+8l8wcJ4faTriL8I0EBpDYtRGIcWbt7u4rII7DD6jzzFwQZk1s0Jk3+o2e9/qMfY7
gKgzAyu4TJIicjWEx65fN3zijai/T7RcL5oZUHcGJ3B5U7LITxc0NOZCEVgOHEac+iLrYuktNN0E
eREozBqMySuQwAdMCeG2NjL/jljCP8MfN76JRz7Js6SREDDqUsWFKUWk4L5qqitGmg1K45bzr4h+
rCjev2UOzglJog1eG2FjCrFCrJQbzDM34OKSIYI+oCOcMVrKvg+T2vTNTCgCASvZkOUsCdZQZBo9
Hc145Lv6XFrVfhqivv0UlhX9MMKusMqCwc4q42OcfhZNBRn8GpU9oIu+0oi/NEsJ7K5WCGAG0ljh
jJti1GSWysPS0OU+8So6G2NJIONM6Zb124VTuv7iV5DJEC+smwcZB7BRkr2y2IDj2H4xc9XfV6DK
h/kkkukhnHQSniUxX/lxY3BJrpyS74MqSd5HDYKC90w0fizWpTb+E1AzihQmz2K1W2sZ3fq6nP0B
H0WJn7qmAZwa7KCj3KxgVCPYtR75ZV2tZDovGVII99oCmcrC0WPYnY7l1CEzqeQk7wkISru10qre
QyDV6TyYfHABP79AZwngc2QROhV87pna3NkKVX2YzZpMNSAudDlZk8wBDLVGtuqjr0AXwug3goqi
DWKVZKKf+OfZj9UH6NpB/NpGCeF8PztIzFYfkLFQTaKD806yqkIYHChVZ8rw5SCapBE55CDKnYU6
oR8iMrvy0HcJIqJGPjuYCoPulGZgYZX4dakqvndBaerLKPHkANeY4CmyR0Eh84Fyb3RsFpuJBhV1
7ka2lO/VRMb2hkaYgxwmvU0z3pcqwe9CY9rA9hiDu0ILtTw4Hgu4D8S1SvOQDmN41vaQx72Hp7Mz
3xBRsSxFL3zdZiYZ+8vQpcuhSurkfTCk2wNDBUp32EHZltW0rD8m1ELR2yyQRlyrCdKlnWJt23wp
CU6dLIwgpwYjIcVgNHAwZLY0hEe22nqX5pxL8jiTMTXAYQBNFFo1Fp6Dkaw/g+/nrzfTLOodXm0k
X8mqD89gPUC+WsacO6eu7B4DzEpUDqUxbKmnpKywd6RTutGL2sEEOOtagiQM9CoL2y8g+MQ7kDDB
JoDWYFK7eE3Wj7WZwg+ElmWfV/XR5ZSgDnkUdVq9YbWyUdYqg6M9YBO7r5KSPAwjm9GyU49+gIwz
hXU8UFIYqFolP9KWw8eiU2P73oBGFMHqYQ6fyDBP3xe6rZ+gl17w4cHd7JKXlqNkaFc+w7iMcXxd
JOgvNwsked+W3VodNK/1eRyPyZr5tmU3AFL054jL6NrGbeSLdUXg+Xtqm/oKuT0Uft3dNlyP+FNl
huFsn+yCSKovkoZS5nXTGviTrzPKuUQ08/coXHBYV0GZvGn6oP/sOutI5oNQTTv4SUCAjOC5+HJq
03E6r+ttmA6sV0TkoW6jY54i+Mo5myX2z3TbYruH8IbdMtn6u7IVqz3wvhb99byxRRTJAhgUZZxL
OaYKeK8zSEDg52IdaO0ZuqBWFiskY2WekHl9VFPb9ihtDBnzGfflivAOlGjeQTMOqTkcFfOh8Rdl
BB+jhZrvdJa+zvuBkStNZaMKEIGyeEmgbq7xCuG0AYY0H+TUqUst+kHsg3RpPnX4Hqd8dkTD59v2
bsv1xMiDGEN8hPEkx0e7rj7OZ3Tw8S4hvbhoO9pNmSUB1JUh6HOPrReHgGrYlM34eTNjoujQdDYY
vxjPYa9eGx3VOROmxNzCp0dFKhqEODfDWNbHaJ3tAs56XVA0G1kuLXHyGtyxVhXBxNk7XcMNN4m3
Lk9ihqs2CmansA2PcJQsUQ+3/XXucHx35dZN4MCSZYWsuW+Rf9RV/lI0IigPDQFxYMeXKoTLSYyK
tUCcCiJ9TIe47kTWwzdmvHsSwYCKCLnT5iqF1AZBh3YGDV+vTRJAFiWQ9I62ydLcRpstURBBgJ2V
JYC6LBziyuWQaqoennjYOLMUw3vo2+MYEdNrg1tzbLKi11DrH2OB53AHhDAYwODXI4h4yk41FmxO
vcKVBJoUCYkQ+pg+K23XX65AkbIyWekFncsGkxKq3go+LTfxJobC67q8q5OOnJORb2epq/g7s6Ux
gGnEDrd2jrN4numhg/nToWkYXMTboEYR4UBePwbfNGrcuqwf3v++LXsBv4G+FKJm6GsCmFOcyueH
bd6WcgrK4sjbP4SJY+cs3EL43rP4Kkldk+uwbK5RYEvY7EO6dT26RL7ChfoVwIF4Hg09+rPjzT0F
irlHpMHsdVow2F3mS9C4d9hrUI636/DnjfmzpU76UEKmYegaIB1jS+SZVOF4RyodAt4w9qBXCCW2
frhnKI8//v5Ov4A7QOADLRXcBtNjhMTzBjgxzCIgVqXoK2y000oNOwKrjVfa7BfvJOjM6LDBfhSn
yCrstJXQTQObtWU0Hw1sWsdMQMF2AOr2qkrn5cWOfnLI2YP3wQnIAdNeqPpr4Des8V1hOwxJUXm+
S1f0Tb+/eb/273hBAGb8e6WTm9cZK8E+x1PDQMyfSV52Z2L1G8iHHMzdqocfq1Ty/veLHn/8k28d
sCbYA9CQ4mP/Md74ia0Tu6WUvXZpsUL8V6wRV0UdXMv+TViWr0mwjq/dL2tBgoQxDhyGcKXP3w7b
Vt00cpMW5RCx70s6xkuBGEh21/kpKPRct/eypfohclt48F0cffj9tb7wdgI6jY8Dg5BhIHoC4y5J
ibI7Am5Mo4V/GDRkjZzW89/juP8Jy6L5u52c/f5fcCwa/wtH+bfHCU51/wvMi3Bn/3vvov+jq+/g
z//sXYQ//x/TPEh7gBceOWgAso+exv9yLhJ/wWsYTCowFeBbhKEVfuvfrnn8L/CD4HgEpAlsZxDs
/2NdFIq/AKbgwwkhpoOkBMOAPzDN+1sr8M87itcDAhBgaCAdQCkICesJiAaDxNIaVV90CxkqdY+S
g7GrOUAy4Rxmfo0Wj66mL0O40AS0bI9tLcAon1fHyyVI30oXMtHrKF2DT2ZdKjo5lPy9Gws+j7Qy
D101+ZTvUgbfkAENNf43+wjJQhjccpQ2cAszbq0xu4LHzTC3n6TVKSpoTyK/gPUlY8neo4RdeKHD
2vk77HvArBfj4rnw2xLPO7GlmJH3ooXxJDBgZKOEepb7Fd4ad6saFS0oRgnXiCRGIkrIlIlAl2PJ
ls/dLL9VVGgYCDRNIM8ZrMmwEyBjMslBhERNso1NTArgbKQ+46Itm2xIw3m6WluQxUjOWAtp8ycG
YBG5uJW0W3LGI5c0H1gXDcG4w6B0Ce9Iv6LAg9CQVleDM8u9TjFYPmMER8fNUC9QK8qp9SbDU0+C
PfiWSYvMlh502nqe1D5qPX4WLcPYZVHbb1U2TAZYl+tgcgVa84o8mz4FRCO0QRPTd6AAHsKVIcy2
57SdD4yOSZITP5EEKa3CJ27eT1aNNszGAdWJ2xlMLartYiD1XPYZuBksuIA1sD8X0LoAHIpC+wV5
DRJ+54aPZjfURrogzaao3uSwpzqp0O2uJAzteFFFrNGo6yuGOn4FolndGIvf25eYXPqMp8q3cEPc
EOdWiLkdzHWQ1t3RecRGC2K/05VmzCnVm4yGLiCIrJkRHtZi3ATYIzrGHCxEiP7MoPc0Oeh2g9qr
xPNtl3YAd/IaBkhzsa3jsFxUWzJeD7EYySFwnqnDjL/Hny0TDvXb0KTbutNah3NRVvMAf7oZI+Z8
GUwc5mm0tu+TZE1uMYlqPvUK4R3IgBXR+2QLfJQ3ivc3sE8SCGfBXv+GlNZerRKQZsbrknKAvGxt
Mhf3kCtuYDtCkKlV+2ESs2TngeyrJw4xX3tYQ+5FZsuKBW/KJgLQqBuP4xfukjo5g8AS91aWJkWF
0yXkbUI6CAKXZqlDeFo3aXsR91o+wKdgiXZTbWywAwyPJEfLOugW4nYZy31g/PhVgXYVwsWIwEyw
kobchH08tRheV64B5hTAxAg9aRjlE/QIn8PUOISMJVUa5GmywG+wIhQZnwI+U/DFAvpWwR8QhJZM
GJnIvGsqhp8L3DRkRABieRyx5sPsDXmCQBbKYwqHxrqAAF4jasgsi86raQIGYUdBMCKq2uZd2hmU
x0rUHX3TeS8/abgihpA7brBVC3xdVzuKvv+ReI5oY9VKOuyJxY6J9qWzhzhA27sDGKI/xJ2CZZdq
MXrO8bVul20yDo8NoP8KsaQhKoQeC+PFXXaB3Nh8AT3REOxUy0IAW+vGkgHjE9+4w+ZShDEFiAoT
j1LMJr0g42ZmdExBF+JfDN/aslusHpN7N3dN8LbsgWXcijWOgaEAgG0NKEDzBOIbFDWufFxm0JLg
El1C6amAgVRSfvMDdgl8WNuAoOGxb+OqSBOSbvFbIWvlWRFrG9AzjGMj9XHUUrRnkJAjQYaoabR3
nqw23slyLutLvrlOfZbwSaNwU/T9NNwpSbku7NzAtTAzbAbUeI7vE7s39guxrWLn06gzhR9DTLAu
DBbR8GO0Y+1gozBi/96VLSP8AvTzsv8Ap7KEHcQUyvS6DtvJFHM0xQpR4rLv1gezxLS9FaVO5yyc
UrUA7SgF6899FE78I6+jCeJHbL2m3DlBati3NTMX1TdD8GnBJm5bSZOtZkZSNpGRp3tp2x75mYIp
njc9gJKCLobBn2wBvnyOVl88ItMw+jQvESF38xwDRE1DBzChTNxys3oTPsqNKFFsS6/qnZv9HO6o
CiP5EJowGPcrwkHRokWL3o4wipOFdPGir0VP1uUAhYxj9whgtTCX7ZLEZwtbqrskcuE9VDxQGDZi
HUXunZdA0FXNm5yLwWO+FFGY7suJl2/gXYJRAkxXMcFnYW9wnPTRMmcBEsEGfJAdiAWWwae0Z5E0
B4ou8f0MYNnuIRkd6nPVaDSk2zLjA3NiqJEO5SQAURapmavcWsj80ZeXAz0vdZcyvEg2AKg+lX34
qUQUkDhrZhKTA7j3fICnGcjkh3GtgGv6SZU60w5zIgyF2LZlS29KOBqWYANkstUCd0V2+p3UNTzv
YlbbfcAW+OwtGkcHDKhtVZ21kg3DOVddeA9OU8gghCE0uQpH5lgWzr2gB0r19mSEG5IsxqDwM97j
Gv3MWEcI1QLCUr11c7gAc+GmbC7SZeivllCv74n2ndpr3EcEf84Ys+9KmK5JjF9qGY4wW2e410FQ
6/QCbZ/YV+gJkWJbN3bFDqhln/sKdCt216ooVnjfZGDftsnEkDMBKB2PBYMvREY2MNkD5SJ8wnxG
G2TC64UWsD1C3AZmhICOGltxxMnNAogoGjC1H3w138MmtqIFa+v2bm5s8lkO8CHJhhiMl3xqVg90
f2vxjLjvw3JXoV6Hh4zEb4OVyIJ3fWsVgiAiAwEYFdZ/2SIAYMjQK+lt6HtHL1zfim4XoqpKdnM0
wpIAdZW3b1OD4aAtom0O2QUoYh5Gz+kwjmo3ibAUZdY0iVne+2axzUGFXfl160iMQK96rO6nEI0d
4v+2ur2e5n5wXzvPlydWhniks4wSzLW0IrIAjRZ24o4NmGIFKGTSvIGx4VltgfEdRmOnpOgb2loQ
PMGduC3ZqpDIGdc134u5Q+W3tUnSvQ3hozvvR714JGeO7bCPJzKMRVmbqMA3bFVOlxZuBq5ea56Z
TvcwWzGLG3J4D1aPoZmDrkCGsLVnle0IP59Spj710bZOb0Pd8/5dZDBwuCOSjPYAINk+pXrchh1r
o7LM6sWtwYVaRK33vYlankswJpMdDLUTDEfTUTcXoPqu6SN43HAXnCiyT262hioYDxFi44eWqlHf
QOzduLu4QfUMKsWCaa1aEVpoepQC8iCF7TvvDkmHyxjx7RIKMzt8hYFs6ljl81ZhZF9a2TxVJA5A
kW4CLg+YpjZHh0EgY5hNdtN1bwNMsAYNqDIjDURIcGPyQECntMMfWTSOxAtJbURRocMw8cxi1HiF
E1ZuOSof4LdkS+THDbDELaqrEtPDirowK6tSYE6LNyvJBpBEYA8KCc0noQQcQnzcRWWugqRHDZ6i
es5H14vHvsSQPRPdxLo8BEu4QXFlQO/DAbdc8Xm2b107wlSsLMP5EVXL6ve1lDrOt5UNnzlw23sO
S02EyLmhulV6AfLcJXDCzhI4WY6FbbrtE3bEYYLcXQYGI3xb7ssZhMHMUNzXPQXl/eE4u3fYmBim
EekI3uXRm7d5op7N/aGfzQglDChKH+DKpGBmXHdww5TaqGgvKls/yRSVwt4NFKcSFLZCnIFdABby
BlTwSxgDX86EK1cgylW73nWmUy02a4dJvI6AswfVgixCnvSIkQD3fRizgNc43yurOwMDu2Q7qzDS
snnSslkfFPyna5whyj6s4L9j1h11CbykbdtqQBsDQ3fsg+9NCavyrKu5s7tGNyhTGeY6yIfuElAD
UjQa/8Il/ic69v9lJsPhkXL833fqV4/O1lPtxp979R//n7+79YT+BXAI3iLQzBxJNin6+L+79Tj5
CzAONB5H6SHIf0d3pn816yQM/gLZHAMgkLjxK+y2/tOtkyj4C1raGBYaULvGx+SbP2nXT5T/R0M4
TDE4DCuPHpxgO50AnVsz6FYp7vMWpe0FGbh/D42wlSBNeJOjQnb7cRySohmmCbtXtzWPS7Dwp2GQ
6x9hrj9+FIxSjlcF6AKy4SOO+BOQBrHLSGD5Al/urhrPIHnaCk5qd8Z7zavjbHq6VaDCf8Ww5TV3
2OcYnoiOORAAJxEoAH8jeC8AHfl56WSoyDLSDbGuRH5ACbohWd1/b7zY22r4M1XTj8WAjuDBQagJ
YWh6shh2riRG1QhjBVihFKt0j7Qnr+lOnyN1/15EHG25sNVAPvX8iqCaspWOSV9Epg7PCXpY7EmU
3v30st/8jer8bMf/HI/EKqAQQ2ICg2Zcyv9l7zyW40bSdn0v/x4T8GZbBsVikRLFFiW1Ngh1S4K3
CX/150n2nDMsVEUhOGf7bzomumOYlQaZn3kN19vi9FSib8tC62jx9OUnS5mxPA7rz54z/wq1+U/a
qUdym6es8Vbq16YsIv2nyPQ6MFUuENIQlqHk6IsiU2l7jRK25MD0UzGf6+q4mHxe4fpr4KZYJCDN
Oap0fpC5D+b5Eeaf9zkyA5x2674MqHMkebJDCT7GKKse3JdpUkD0EHyNX6HEV/PG1BVgHUquKfMm
r/XeJHOa260rRuNzK1z+WkOAN4AJL7dNaqfBsS6mGTcCSnZHyq/4Hem60Gn2NorubOjFu97RE40z
b4zG7Kytl8fKlyIxvjQsWXhnwBZKSWw6R9uTBlOQMQCC0EezwZhtbu/axdlgo5GbQEKMvNjSXu+E
Nx9aaVV0xPqww9VYQKtTEVtsYjqgt0e5+KbQ0vMo/0EDBM6HmPn5CeQlErnWai0OZC3oiZam9awG
49Yce9XvZ73Y3h5P1r7Pj4RUvqUwDuESSqsj//ubWdnESlYXNe0O42p2risMIEq1ucOKS93UaWnt
tKl23z9JsPQGt7fs16BZeD6o50Ugg+yg3Tlp9ySaKr2jPdtuBsN7KqZ4TYrsysaRhaDWQyMU2L4q
l/zNFGcOR99oLr4PUdJt82bQdtQR1rooC1woHxdoe0ChKHhyP3EdLndOq3TkoU1vN1hp8R0EqW7t
Cpda1aYuY/ez24O47RqbKIeUPt9OtZP7SIk1lBIpD3+2p976GAtqVv/s8P9GGf/DDf3msEu7njM/
nedOiPN2wOv/4d9eBoB4/0VLwIG8aaH1x2P+f2MMzfuXDXcMoDatN4l7537+d4zhav+iNo9GmA1D
EEFBqYj9bxsdU/uXbAVIV0ZoCbD79PdEGK+KPf/5Lsk6ESUGLk6AwcFCYmZBogiMMlKnxAPfUalm
SA9Hje0txcGm+zaaLdkY0I8qbf2yzubmSVXb2X4OXDdJ7jxAwNNTQ7JqkOtiR+NSpjfSvL9LSA8p
X0+tW+4qmN2f0tIrv0QhxZxNk2fJtCmGNLb2ZWQHNuAPKwh8pcyhk2CzUrgNjnGWUo7CF+lUR/lW
Rfqu2de13j1D/FL1jcf1/+QWjfjbU1tleqoUL7nX0emnxg+eUN1OZUy1ygvrgQyE+/yb1hmt2OiJ
h4ScOsBC36Ro/z1aQ0B9Jo1j5Bjx7gEkWqDcr4LfciKBk4+VPiuhCZJVTXpyElXvNfuo4mCA/j8F
ApYqU7y6wJTTaxADWbm+zluz/+wNFxckOp2NdvXF3tRK0eusmZNslDIESDkNDVjMfq68U55qmNi8
ObVXwoVFtCnHQy2bs4Z9hnTQuFSQDAVHriXXSsAkItHQh7rYIRZqDn+peq5T5G3jOjqVBb4If89g
Lz/31D2/QUnmCExwhIeVFTiPYPhFBGIOyl6SYAS2wFjcdSJUMHoIwWNvRAJBcGeisEkXZFb0rQUI
cT6gwRuJvZt5AiAn/k7lvsBDeO1n6PKhePuVQC2GXY9oGjohxPbWAotv20VH2T+YyC4DMIvINQel
/hE9EukYFLWD6psBKMQN5EI1RT/WNn6pONHRSFJ0e0NjQ59/GGEvvC8cedcEpTX2UQ2mzO0qaGsg
Tp1nszWG6I8hmKfgbwu8YGWRQLaDtfYSnz9TiEoyEQRZuFak5B/qeOfPFBDXaIqp4qBcGbvld+JO
J9/bkZElK+fpPMSQA0k6igkvFkSK6SwDGaswZFU8yFk0Z2xpR6Gkq6EzAvh9W+QjqcRg5dmaM/Dy
o2FUKRijEjjJhGGJhcldCoiFHQXhxtXDEAB/NfmGXQaUHLxmhaNxMcNXigYvMdQwSD5L7ERoqGi5
pFmHmZYNd3SnUTcK7toJSe/7qW4t/dR2wwgG7faHeh5LsbAEADK85uugH0yd4nwH26CH3CxCO9yY
NLu2oybSJ2qnNVq6WIF80aZG+C1NWVrY/y93vnI/XKwsw0K8sAGJEDbqy6Rl1vOBugYg1o2pzqhw
atYwPna05bpNrJXm37dHk5/U2SeHeC8lY1QtZLgDAeZ8kk6bYjMyOzQKKOJ3d01TOYegM4yDQpPh
SZBW7fFvm+8jFvifSObMFPBt3qQv+JdyhSH9WBIhhvorgqeLwYMgrfW4Njg/QgLjUPz2TFE8i6aY
0x8ZRWWBbm7I7z4Aqwf/FqVhipeMhoB70aIWr1KT35iitTWaZGljT08wMPriceppzOLWiLPYx3pU
bEDXWaqja77xurmcPw2lGMtDwAbnn8q5aFrfHrQpijZdgOvZM5rrIMD1wFbsT3PQx/NvZGAqa7hT
0RaaACUPjjq/1HGv9L9CtZ7DF3oWvYsfzAQT49EcYt38EBeqVn8qvNymq6+HqEHj7mKEzilVnWmi
IaIN+JlOQ1ZOHwQ6jvl+dEfsYPxwjvW523Z0cfWviVK2dn/0zDA3q00H4z97QR/XgCwyhjPqu5UT
mXgCGKjVfutcPc52YW8VeNCkVWibW9XpIsU9Vlk2JKc2VI3oQ9O7RXKwpzI37/gb4A78CLeloN+m
jJz8lRVRGzzoodlku5Rkg6tDqLYCAzhyErQ+j5xcZwSHPAIt2LWQFXG5GyJFScHLO3pg7dHURJL9
KddovZm/C8MuhuYOTfFMiXelQYlD3xeKWUdIecEBQFsnnPqpOIZxrri/PCX3uhe9GdLpdwqvzcGt
rIyc6i/FqtDbjdFbqPHrHEXU7j1tUMQvIhuH3ANiQfLL87KsuAczTEwCmyep9QecBVB8wzxtjmi8
aeo4gIJukxQ2xCC6cqsnbgE5SZ+1YdPYUHPuQRrk3t0QDrm6BTDV9seo6BWELtQp5PVRCizT/oiK
eCqeiF2q33lSud5z2KCChB9fBdHkmzCdMOJNp/kBtj0dJ/WRqDDWn6cC7NYJkQRR+kanTy4H146t
e7elqG/vUBMOx5epasa7EBWJ1MfWDuJbA+LI2cZ0tgYLWe+i+Ryruebty3YoXEVyZDp7/sstlGAk
wmTLyk2SuSVd+UETRtE+iFrHH+mA2DHl/J03pNE8bdzQ0vYzws7QeASimoPtAqskY02z41Dxrozb
zKHu54aSG2059d5JPDP5TKEv777MUYGS77ZuJMQD9TIl4ui6Wj76dOayytwIukazs2mtwai/6m0H
9KHsw97OqUUHNgjNeaRwMdD9KBAL3qCHBU0kNJV82DXGhJSrMcJ73raApe0QLnCq6k+uPbGy0E/q
2fwLyoAWH9ncqMKYUgP8lYdNqt/rSK2rW3UYxuT7qGNV7Vt1WXcfKh215wd6stoEs7YbgK3EkOnr
baoPtXM3BGo/Pkylo0UHdwAs/kgGGsZfnCwO0+6xT/LKFfthiMp22nI4kMCvYrxu3L+yJgzES4Bb
cUx+3yQZGhiRM7RFv3HHwIteRI8vzJ1timro7nMHvedjnzqpEfruiPeo/rGZMlAOGzVvnfJTCZRE
KDv0hrgpNnOgmdmf0zDo7ddOydGciWeKp19yp1O7k6Pm5XhE/7sNHhWQwc/miNjK32DEHQDIt9+K
83eYDEqFfk5OrCFEQda0FMkMCisCYx44fj0pdI6KVBwFOOXd6NQq7XBnTdTpcjzd0ODxuLwOxN9L
vnQCpl7r+snz0wA38SIqxV3pqCUgTS7pWSpX3Z7f+Vso5/cK6VOBKHDgPHNRPFECG4re4CLam5bu
ltM4+mPUz1uzDcSD27kaEh+Bu1Nso1yJ4RY5wevQNgUp1Hm5PKUQ6fkz3OGXBKVmJkHrYETe0+FD
vG4as+CkqlH9VbX76Ug/GHJi1UA+CxP8Bvykxvt7hx6utoIxvohdXyHOEgyH8DhGpzJEeVNioZuo
xNi7Bb/hLxn3SafpR8uBxnl7uc+3l9ff4W9b1PipVaG+Rg3/bBQ8LWcauFnzO+XBxQqkUlQBU464
8lCPblP4HpyBdGXQZapDIdgmggSYDjKPPGyxx3YwjVXptMFv6HRuv0XxELXDRlfxPCFHH/pjGqeQ
bFsYguSnwdQe3SBRp2/vnTpuSSg9Ef7gr6stIayjZdeBa0Qy8IH9ZxuHagwbcKTAAYzmsSY/RO4D
BTOjfucRR90FgJDncHNBzDMsufNvdlZCJnSwLead0ePNsQkieGQHF7DFc8HtGB1KATVnpultb1to
yMZKJH8e28pjTkefPAVKF8L2FwbXCqynzrRoXk+UZe8yQ68BtQ3Rh6AgUFrZ6StjUdjRuSOo40Bg
X+x0prcz/Mrc8WUB/SEk0oLEaaVPlZ28U9lWXhzMiuPEWTZ0R12sKmzPfpisWvGHCJUpyKpJdqKb
W8cb1WirFfWc87Tk9arggbVxSKBbRa1LP9/CSY/pjBVheBBJ4x5B7Ei2PNxlveqCreEW0igxUYyV
K+HKqC7eF8BpwZcgmWKcjxq6guDXMBU/s7L2E+qrwxEEX7fTR1X/A8pgutWU3lqtwp5XBJisDd8X
BgzdKDpzyNGcD+sWDmGI7sWH0qHNfciTfiCw1yE8bHQtt31PhZYYIsNUdjN4wyrHh3dSnQGOC7qU
ayZjF0eK0ojJ5GHQkYZyh5z/mrDrg7CyiaqwRFaGbdVlTfal7yRob6rjNdXbiyV/vahIeE2s3Nhp
+Vy9+VbpP2qt3on6AICgb/w4zWsggljuAAKBrOrk4mdnx6tWH+fXMktO54AElFuJt4jcbDEsEDba
+3UgDkM6qn8gzjQ8q4XA4Ljr4KBRuwG8cvs2PL+TX0ek6yqV5Um2uQwXJ1pNNZAchH+HEPN5SInh
R4zsnEOht9VXDvU3YK/Fc96G40NIOPfp9uByOv9JgOXgSCx4fE6U5LiclsKHI4jcrKZ5cZhKks40
0ygXxaX4nJl6j62q0PwBBcDdmKTjyie1tDBgaB1FNfJu6DwyAV8+gGGhwHwb+wONsfkQu+2MhUHu
/d3M/XicYpPW89CmWw+qPojnDsZxatvgHywsjGJX2egd7Ncu0Ks1KfyLc84xQqmTrcR9iqtmcc5L
VAvAazXTQanHfutZXXUAmfkDnPDazXmx+oxkUuPAewT6OCSc8zNuxXXelWKeDlkMYR74sno/0zsC
kWcpf7ZKJICNO2AVnbBdM6m+NklM9WRpnsHpXp0PXZph0ZiINxyoqhHjWSDCN0YW/vBY25+3z9jC
zJhDhosLDTIagDjDoW+02Gk8z8c4gdN5YAXEvstg06ttUx6K3E2PNeIA6FmjRK67dfgBHqJ2aEVi
b121Uf+o5sn2san4ijo1PFgSta2XavljnqbRr0Kx126d8x0h2oYbQQiKaDHVL97NRTW8zfOagdxk
hxycod1nCkCD7xKVzwUQBulHp3LEM3gxu6R9Ow1rlhbL4blaUdaRaA+eU3gYi5Wiez32mWPN/lA6
/bFQquKTVfc/gMj3ByoIqLVHg3dfKHHr396j89uWN0YOjNCWCRfMoZ++eMOtXIxA3SPVp/FY/MyU
FH2VyEEvdwszrKJ5atr9l5h20cvtcc+vWzmuTKjoV3k4rnE05OX45pbX9LQMnWZS/S7GL4miu74r
ylE/ZFHJTothTW3n6njsMR82yRVVv/PxqskAAR9QSrcCsI7O7A6PSkIXB13Ev7BzUleu12vD0aRF
L4leLW/n4ipRjKrJgNSimGOW3sfCasjaWgDAm45knLKbHZgrcd/VESnXQuaBd8s9dj7BsjW8WCN6
9wdTDXeIj+gHVBybPSrLySYfzXJFJe/8HvlnA6VkGeEs0rnESOfjZcDKxFghngx2V9p/Tv3zwL/Z
9fbk/hdD4YupMxihEFoO50NBiCN8RlrVn4Mi2oMxBKlXlqDb02AMlJVX+dq8uB0dtE3pbqtLJFKr
DSFUl1jzk2G0HpCgcB/suoEuQrXu+fY3cDmULATz6RHX8hA6izOZD7Y9D4ml+novOU2Rl25U0NYv
KWIp74qe5W6h9gdAgmYCIKeLWKP1ULlJwK7BaxHV3gI/vWtC9B+igWxftaJyz/2S+u+fH6RhuXNs
0YXjNCTgQe3dVvVd8IiQe+Blfx7NwciOxEX52sN2eYXCZMMWiNcGGWGIwuenBI+ctEdES/djB0eR
jzga1PAHihaqyGZsBLKpGXwu3BrN1p0+Jyg8GfHKhC8vUyoIss/NfAGTLSs3Vqor09x3mq/PCG9o
mMluiyrDU4tCwLZKHHtvzkn2/q2VmR6XjcHbBZ7wfN7OnGFEjzitX9tOvJclgGPIa4fRNXCi2piQ
g+mm5t2fJHUMPnwKVLya6PGeD8ridqarQaSIE/tbr2bo/k4YuVu5K1b0Wa+tqQyUOL70Sy6MBxUR
j52B8r6vGgTjmHt1R/ImYsQsnQ+94uF1pVTW7t0nF2k2ZI3xW+SrWGa2MfgBcFjC4HWaol1rA8jt
ABzfCVSr9reHkiv1n0D89csk6ZfoJVc2NJdnJjYo5Cr2pPkxOg0AyBXjw+DEw0MwKtEzCP50Zbwr
lw4nlLgPcCnYEGsReuZ22StDwnggLY2dNrfjkxnlP9N6bO9uz0yGDsuZ8fkbNpPDNmEZWtA7GtK0
m2a/8uL2m9oVOeyKrEiO7x2GyoMqud+eTUQhUbZvIwmMz/IRcrTmCzUykSUpKTEBI9WNr7fHubxf
qKuAqCFIoojE23A+juspoyISU/PVzOVMcBH5SI/XP9UoB/Me9M2e+lbvJx7CZrdHvjwiEqpjIZ5J
05ki0iJRdE1IeOE8aj55ibbvzUHxUd/+PVXR+Ijl+Fqt8NpwlCbpUMJZBBG2uFAKEgctpCXkDyAo
ECECyrIfrEbboDfdHet4csTK57YcUZbXsdSB50B90CIiPF/aQEG4ixm29Me8aNt72q9Od+5Huwo2
9KHXnEOXXwCj8a5TGQP1Ai7qFV/6JvQsoH14peq1+05BCasmKDwoeQldKc/cpHhnWPY6GKEuGo+o
aXFCz6dmkauWUctgVadDyqhw/07zrr6f+3DcqqgtrXx050UFWVpmclzMEhFGmVkyxN9+DW6M1nvf
m+1+1FrrWITV9KnzssDaTV2enBhPPAZIpRx1YVvf+F/1O68XOT6WqSiFULlSL86qtD+Nh0SRbt7o
fFFQTfyJBu8GScJ55dRc7CMYDEzTJPgDQAa4jPOpjl4fAIAwqv2AHNGfUBGr6AnOkUhwvqnSp9vf
4LXBpKENbXuI7UAjzgczgKwZCDcSJ1VFcgJoXEAOpkXaeqJ6/7yoN8pahMXhxGfqfKjRQO29ts1q
P2tR3WwyL+xV+I6loAE41MX3d0+Ml5qPj8eH0ZaU/bRDQaro+fZCeuo+aZL7Ja29ZNdGhfnH7aGW
TzlVFZ4D0DOcC7LtJRowcUSX1YHT7vOgbe9tYR/JLTDwtV3yognL4Kqa1+R4FoBWPgjKObIcTjUR
v3fqEOerGbsGHeqsFHsHTvuTYnFMUJxs2jskc8L7INW0Exz7wAcCpwZbanXTPkY+t4Zgp+SfssKk
25eV0Rrr4MpaSOg6kbhr8TZe1N889KQ0h2Y+ruuIa42zl21rs5z2IfCROztvYr9BdvF9Xi6sBn/O
liVOCvbcEsbiOmoTMzSAiiDr31sTYD9QhWZjGVtAW/NRbRuqDlq78kBffDpyTIkzZCdIBdTFDgTh
qCCLWQ57FOzS37HReT764/axrFTx3sMsh5Ji/uw6NZ1lyGEkXRlZ6D/sB9NSNlmeGdukz+ojkmbp
Slwqw4q30Y1cSZJ7PlJQ2VxCctZvXpF4hlhd2zbGBKaCGYPTIAaLROx7Pxk5Cs1ChOHJEcH3LUbB
4ySuLWfYB8IIDiNCnv4YO5lPHkBKCkLt1LT67L/zO5WDyp4H3ygQpSUvCFEZTCaqcNzrNWxAz5rr
TQ1s51NUxZAG08H20Zwq3nvryXtc4urkPEkYZfj1dj0DdBu1pGNQbM52amnOH7iHpr2mYyL/7vnR
zuFO4COgy7sMcHS8dIoOD4H9oE/GTxSSYDvBNg22YxW3n0tTHQ8BCepft0e98hm8AiJBnslC20UP
MlKRiW20YR9b/W+jK7WHDhQLZTZz+vTfjAQ+ErYAxZFXvOmbpTTzggK3ZfDBoT16N9sKV4snvF1O
J30lvFkGxXwFTOo/Qy3uEyeIlMAspmHvumn1kDgpGnl9hUmtncLwTKYgelL6MEFXohxWIp0FjO71
LqNgC0aCOSLXvQyLG9RUHQTyhn3besNGJS4+emEYPWUOOnA4wMFL2kAGt57h13tQQ9E5fVL7YPyo
ikacal35omcivOvjKUegraIVTk6rKisrdOWeoOfOe8dDbku3tfNzHZBFwpx3h73Wtr+1Ips+91j4
rVwTFwE028CzKq1xEGFjMc4Hme0spX7DjguI+2gq6LbvNoHxgDKIsdfGSVupOVxEmXI827IpOZAk
GEsvPLBVFZcrGrqiNnVftLS20TOIfapQ2s51O+FzfYRbMYD8z6qxONw+4BeP5+vwpLFEZNQe9MWa
duaMJU4Moq22x+xRq7VePQjbHR+dspE6+GXWfWyt1jLfZZ3wz4kjrKUBLUEi9AoWy6zBNO9VTlxm
ZN2O1NY9idbRd3aeNbs+dde6AleOOIp3iD3J5xoe1dK2oBdAG2db6/dVLRnYkbCTX5Q8rc/QIkbI
zVlj+hNg3J99MvQ7mMRhjcWLWf8qJy2FUBxVLRyLIEM+E7GTElkGu9yF7uj+uL0hl3cbh4FkkRoU
+wF+5nxhRNnnFKX7fq/3JKbVnFYw2XCa0bYadZY1ff7L0y7jCZqIVIQQj3AW28DHZtgVODf0NtR+
A35l/hOiBpdM0EbMVtHefZ8SVNCsxMyPT5i4/Hx2WpXNWY/pzJ5Ont5sC6qt46+snWcFTiCme+8f
DjYqeT41aJjAhvz43lzfuH5MdYciwB4Tp/Qw02H7imZx9SPQUXXd3t64y9sJMhmFBfJFKa64VL0H
RDe5k5pNCF504pfemziupc7w9fYol0E4ocvbYRYrKMyhGewYbaQePNROIFf9TWvUpCa50fXftSEc
5RF5BQ1YM2z1ryBEjV0BBnePbq1xUE1kMOpYBN3u9u+6OLbEOXgOybWmLE5p9HylM9I8oyRK8DWs
LXY56Ke7MgrUzUTCub891MWZpbzvQnwh1OfJIrQ6HwqaJ3bmaWP5Zdx3T2DLzH2YA//CfrpAHijt
xpXn8cqAmmR3k9GhFUg9/HxAtOS7NnI0tAqEVTxgzWJ9MVy4PYicWI9R5+DXdnuGF28C8RudNf5B
NU5jZc8HJIHL2mJKdH8M1PKjHof2s2qkxu8Q0icaQeBDKc7h8T7dh52n5ncihl57+ydcRCNydBeO
Bg0p2chdHDNCPc/I0l73pfLqnwXNzA8qNYJvqmjLaZuOWLYK5CEha+j1yhG/PEqspY6YHl1vuHNL
dUQnGjqkgSbdp7UiuU2WJ/b4cXXHMJ/MNQr0xfvHPDHuQAaV8gdtscW5rdBessy50v1+VApsOYXy
zIr+xsEi3qF6m9xlg/b+b4XOAfet1PaD2rMkSyFSjfSOw9qi0ZE+IlAihl2N1Tjst1mfkg+3d/LK
YQIOijvVawf1ogA/Gp5imTgu+iSx8c7Up/E019DmS82o8KgYUAsK0+yxl6S/DCWMX7eHv7gWOShg
UqFi0dsgaFt8PGEyB3NXofk622l+H3ROcJy9pN3fHmWhrMsyEkJwWNlG+kUA2xaXAvA6M2+K3vSV
UQ2+1mMxHEVsBt9EnoX2rkUsCb0aRNuifTZbuI2Uk95/p/rsmCu/5Mp8cTVXJRdFk/WtxQ+B42+J
ih6ZP6ah9aUGdXbsM1GvpMyXV5IEHHE7QGEhVli+23Yzum1BXoZUfvzb1CEZoYLGzoIczx8CF4T8
7fW9MiveUNJFqYFA5Ln4TIzUDntyE9MnWPg7wmV2ZynuWv9GHoWzOgAbR0jgUUTjJaaPe37tCYUX
Y26F6ZuThc468mEbEjBx52G6d7g9n4v1o9AAM5e5SBEQKsrnQ7VFQ2IHX9GPBzDbGwT57Y1duMWT
JspPQZL2u9vjXUyN8TiUWIrD1ybLWo7n6HHrzC19hzEKXlTwcShlmgUCYU1jBCubdXGnMRhWaC5C
45L3tmy5KU5ulgKbZH/SUcuZvVa85NkMPNmYo3uSMxry5TyvhD9XBpUlZGz1iO9UiLDnK5p3SgOj
gRkC8qweqt5TT3bpWAeuV3tve2LatRbU2NvLuthG2XujWYVFKLGdRHjq54OmRW16lRJljxNwjZNe
ul81bJ9QdJ8fhrxK/7g92mKK/4xGbEcKATETyuJitAQJCt1q80dbhZmBOdBQ6ii0Y3qzr2jzbEUV
mvdUsoy1B+NyYCpw1Fgg1/KxI0t7PnAdBSjFm2P+mAQRb35SvnT0UKFJ54F2hwJh/DGpsndGPcyW
jiplJI4QNTk6LueDAtCqAlDCxWPouhPyTRkeLn4Www7ZFVZg+JTSRLmyn9cmSiUXnLCl0qFeikD3
dRjAtomLR+jPGtqlwrtTjTjfhEacPIkJ3KiqQMW7va2Lb/N1otIXm2IZjBQ43OcTBUA5FSowscd6
AloHWU8GlGE3PyZN4K4BIxcXKaoagDhkD56WDtCBZUFQIA0YTKHl7UOtGAyauDrStVmujmuuwstP
g4EIahiJ7hEkjCUktjY01KtyzKmgB6R7SHLmM0LX4IwRVvvYum25Use4Oh4FLK5wKjNUx89XcUh0
AM2V4+2TsnJ8UXAycVNw9oMxjFvF8FaGW27a6/RYSVINCsakA+fDaaL13EjRvb00fPgeIzS/r1o7
PkRZUq8EUFe2DBYv8zJ5/2jILQrHmrAqETREnvSoLawIdFjRepuvwEAWATcHQ+I6NV51+tNSNOR8
QlYNW8ZA224/4jiyCVGy3JuR6gJSL3LfVpLULz149CYI1/3t8385P0aWDVUqAFzeS5R41CO8zCPo
7fvE8HxbG7qdQJJk5StbG2XxuOtYiHV113p77jHtZA2a7Ud2twY5uzyFci7y/EngHony+SqmA0Ft
YSCUVHToJFLRNLHOjibftZBSjlvYwO9fO1JCgFLEYyBqFseQjLhuzKT09gIGtC8VlzfIlOr+7VGu
zYrc+ZUwT699OYoaqFXT5qG7pyRn36W2gaZSg0jifi7psdk2ZiPvnRdgBXIwFRgYqRXqNefrqDpz
0I2tlvpz75aPrT3Vj5Sn14QHLj5iFJtp+VCk5ariyC92K0w1uzVSbNzrWa+3qs0bCv4k2btk8rvb
S7iwRybJYyyuW14z8gS4gIvzp9iVoggMc3wR1slLhmbcwfI6DLhzdBG+m3nXPnH/x3tDuNC4W/wc
P7b0VX+Fuej6jaIpuvm+iOn1FwGiVS2bNcZUejH7asawyQuG1IcMnB9z9NPvxyoqdqpOMQOZLO1+
MgNv5TK7tuRvB5VH7U1FLI3Dsqn0KfVRwWj8FinUXaBU2OQkAB1uL/nVoeCmqQ75EDSFxb1pYTg0
41+W+mZUgmuNAw+cRo3owh0KrUX1X4xG+kdkRj1dI344n1gXpB0ckCylSBOj84tWpwvPR3NxsQMK
W6cr63jxSXKcIP9RxiTwlCjo8+H6sqT1lRdozJZK/EFFmnqrzoXYJnmEm3vivBNp83pY6DEzMwqZ
PLGL5yG0kgDhe14BZDv1XewM496InWKHNaPwb+/bxUskaXWEmcwNTNtF0RTrGZzrQYTszcIJ3Zce
rEZ+Z6VR2RzNjIbJNhtFoHcbQkfF2ff1MFsrt8+VkwM1jf6zayLjAoDqfHFVdFZCJ+mUPaYB1s+g
sRNtN+ZG9RRYMcbht6d7ZSdBNTBNqpe4gSwF1hDXH3iXVCKJtBztnVEgTrprnSpCFKEbBm+DJNdc
vfe1p92jkScRwMDdIV07n2GRpW2JW0yGtnXubPV8bndIxHf+DMbhiTPb7dqwibZU/8OV6S53l6La
P18JuC0os0vIVhugxdHNRnfK7ZR4Qk/08nvsGeJD7EIR3tEQEt7W1vPmlKTRallxubOMTsGNuA3o
hAZge3ELN4kTOvi5dCc1l6K2M6JMfwsXzzmgvsbK/Sr/1ptyAggJxgLQCHIK9htV8/M1jmNPpLmI
+lMoej3aN31uarsUFdkj6hd6u/PqNEmeUS8ejm1ShM4DIYMXHm6frmVGw48ArmZKdUeZqi7jVCPC
TDb1kuHUq055F3h6+MlD5OM5qYT3CW/Q1rdy3Xu+PejySDMStQ3pMMXhQuBR7sKbS77l18xOJcZT
VKtj80uUqZepvpdpRrtXEoCqPwqukejp/2/UxZXoImSvp0EwnNCzntMv2kxpdTdMnbC+mrbgRiSt
Hj7fHvPyPHkgSeGFwG6kZLTcY1UpLSS3s+lUQC9z9wUuOv1OyoFpGzcW+JTcHu7KwtIblrB4Agh6
l4sj1VeoTRSDN50M7JMPvdWGLyl6M/f9pCNj3k1JvBYiXZ4fSSyjRwpulWhs2cFCpsGrcRmYT9rM
TbGxtBYt5Fq02lENVcW+63kOPrSoVK5RC2WEd/71IKRFS1AW/QAmLGlUYd41VhBPA5ovmvJCCxzl
4zgHCI9DWvEEz8y50/o80Z8CEYBMbMxIe6Gd6mRHgFGt9e32wl/eWkRusiUBQl72KuV/f3OiPWCY
ZYEN4KlOuvDPxknD+7RUf3VDqfzBR+V8NJwgeea5qld2/PISkSEjYDc+Jtog7uKinpMuF7VSD6dg
LEZfxxACU0XP/lJZrfZQRFHyCd2e7NEEnPBRAUy/VuG6OnHoDyYcT3i8y0IlAFStwXZ1OFHX6v+Y
GxRbN6LuESIK+warHMT6si+1UWe/bARhvtxe9SuHDzIEUBYidEARxuIeicY57IKRyWcg+PajMNPH
xhvRYe2mHkFSqxV/hJXarKT2V0cliaNVL4HFy0h9xBlJJJMznKIyiveotUwnJ3XTna6mFa6oRlsc
uDPTl9tzXXYQeC7ox0DBsFlmniht8TSlmhpZqK0OJzdQ5z8nb1R3WAjFyKrbkYds1xjvMWMMfSu1
Pioy8sNgpDvc/hFXpw4+jSeLPJbE6PyYA8nn1nS74aRgF/LDS4zvEVgnLD2bXHkOwK89w2j1/NuD
ytBx8aVbcBctmYcg/rgk2KmIzM1a6448+I19wGPGBQ/XRsHP28Ncm5sEM4PfQe0YHsP53DwNE4Ki
z8YTvr4Nt5czYX6pKgi3j3qMMrUhUu3jNCpztRIHXHkjZDkRTC6JnzTPOx8YqOQYpHHOKXaqyg/y
NngaagymRV6snNxrHyvjUOgnUr9kgJIiqp0u+vFUzY37WdTT9KKXqXuH5yH2SY4zdR9DvfHIvXRD
X7mwr8yStx4RRoetpGe8mCVNtkCnZjuddDfyUGHkytD7pGzujVnT+rvbe3nlVqQ6y4UAQoqalbN4
6o0I05EwFtNJa3pscMPK2EVmq+OFLbpDH+c/JcXqtz0mn00c7P++PfiVg/RaBIfKBGzpgqVlk8TP
vebMJ7MPpsAnpkQMdRNXNTIO49R50UPRY320c4Z4rlaegys7jAI9hB9A3lLDYnEjdkYiEjcdeY7N
Tlc2NQX5+cGcp/jkti61hSYBIQiCRq03SdwXawg47couSwST1NnjjiK0PT/LnYmQUdYo7LLn9oxU
eLighYbVi8cCfFOxHZQJiPW2xvAO96gZI7djMWtJtaMAYeO4nSQRnhtYyTrf1SKL61Ma4ybU6YMD
/uf2Pl25VwBMmMAXOPd884u1osmMOLehjye1GaZvrhmYW0et30sLkfc2dC+QylLtnjhwUarqUROx
tCifTpQWEmevzZhUmCCjO7Qecyy8RqtTV7K3K8ffBZ5ATAbah0KAPCVvopE2RQw70af55FEWglDQ
9P2HOXHUD4WZlx/bVguLDcmzUR/TyB5+xI0KG/724l47CMycagfFI1k1Pv8J9EU9hYaayk/o0d/F
NTz+HOhTDdje6v8PZ+e1HLXStu0jUpVy2FWY4LGNwWAMOyrCQrGlVmilo/8vrfo3XgYXU+vbNoVG
re5+0h3q+ka3462ncXOS9zJRRA7n6nLBd2X0e13ol9pt1wdpqQ0Z2R2lDi1GiP/IsP33i5LyuP//
af8egv9ZXoQCijpF/fAC4WA+lr69fCgmu3rRLaWf0DjE7iao1hvVy1vflIEpKTb8N4QLrk4WEXNp
DZHrl3ITeKv0gX03SHRkUfFGWNHNG8KU1rzX/EK+S60uuxGE37rUmAuTcYNopnl99fh89nK9TGFQ
0IT0fgi1efdMhvK7WhpGG5FhIz3ormhB3thH+/97FfxpvtLw2VVE/mz0+pqZQ22fjIsrrRnL6rbZ
avXYE6mHA1Jl2mhHpsQz79fft+9b9yjQWaIHFwOR8urQLpaONqXGwcw1bCANK7eeAc/1SADlbgw+
oEz6hemiVS/1DeTEW3keozcO7b8U2D+muI7OtKOch+0y0b4qIrUfnYG+QG942D9W2O2VE/pXX0b8
IPP7DH5upFe4o2F3g9vmjah9Jdvm7Xt9HwQy8oHUBv7aujrHDTpdAqeES47HUjjjcRdBo8vDVZdz
jI40Ivj61B/n2Q7OiH2LOAVUHw5Wnt/YCG//ErCgO+oUmsQ1UKdtVljsDr+kQdDw26qASS7VokXD
kBWnYl0sbESw1MaIp6eLvhVrexeMtFFg+XMi/7493jgNMN4otBHPBclwLdqUEwFLfzb5RphGnRw6
cwm3zTbHGq4Sj2alt0etAZh24xC+sSvhoXDL7dJiezb1+8eoc5TwmK6vlzXQBj0y+nZF05TOTpa0
rt/gEIWaz7vBR2o2hr5K1/DGe79xz9KDBM3AMBr6xnW1b2n0tzFdZTesOlibFLpI78/Nqy+8W7jz
N9+Vthi9k73Ze43XsNulh+NfEcM8LbusQ4mfPCdyV9EzxYM5tNjJD2tZifcSMd/u+PcP/OYpBFPA
MSSJg8l2FUK1prUHTTf4wsZURBOIn0fDqBCA9TNZ3GE00sWu6cp3jrApsRd66yESnAhc/v13vLXg
u4QS9R6gGZQpr7643nYGeC02vY14a4PZBEYXq4nufaHdeOU30iFaOTRTGI8j7X3NsbBUvikcN/QL
xZb5vnPrITEL4xbA+o0w9ttTru6TrOuBZYw8ZXRr4/OI/uNrA3HuYPT+mKSG8p+9Jq3PHkIcsdWJ
9fPf1/P64ILrZovuTDzwhrzn1b1OJlg4C6aVl6pPgwffq7tX6PDlZ30VRUkkMYMmVINl38hPrt8a
vB3EFSYjlBU7p/Rq+INUAuJPVu5drFxsJeKWIANCJJfXYyVGqeIVGiuNVtk9d6M/9XFd0eO7wWi4
3kr7b9jTz51Hy/e9vrMCYx6CtTK8CxLOkx/vM1NcFvsSlEddDd4tavmfK800E5a3BWqATv41Pw+0
91IiAeldMjL+TwKh4kig4X5xt2B+j7qqmaBCZdwopa+zhf0d994ya81nBgz4+3HJfFVK9C79SwX+
KAokPqrhOI7eM0LB/eOGkMctKZI3XtOljU37aR98ES5/f2InBz5dLv3LmuJvq6tRvc8Xvb84CjmL
uNeG9tkI5uY/8vbI7JFP51rCTSAgAF03KyrltI6Nk+slK03nbFhqsSJy0OC9ypUZC0iQ0Zpi8njj
Orq+I/bH7gTIf+9EmjHm72/b4tasT3gIXVbpYj9bejnOwgLho1tGCW9sVh7EeIDBOFjL6zoWk5l0
zLLavwiPBkxTBerQpY553l2Xb1wJbz5qZz8inAMV0r46m0Pb2UUwl/7F2VT+MPSOiYt1J/FzzW4x
lN96FPGMwpjpoe9eh88BiqlXdnlwkcrpHoxdSwUYlPN5nrzyRhr5xkngXfb5746PYMDz+5eiKAyw
HhfBRWnZ9K7fMG1ljpNe5hTa3CCX4Pz3i/WtnbFD8XdLAUg511qki9E2JcxY41KiLvs6jFv1IzXz
Kfn7U946bcAoGfrSgAKHe3W+DZo4IiOru/heiwA21qkDSBMP+QMJXSk9Wk7aHCer8G/BM964wFFq
o5sE3uTfNt3vy+mlAxYmqrIu0txt43K24Z29FfNpcDQjjQAgmkfh6uu9WkWuRakjsKL/+7tfJ0T7
2WNaR/xAUJAluApdbcPeCTLXvMyqswdssr02xj+yPvRimVTku7UkS8DOE3XbmvnS35/+1spDLUHo
jN4v5cnVPTczL0ZUN7Mu+NkY9wiF9Kep4YAUWt4/r4Xmh7h4Ljdy/rc21X6z7i+tgzC9eijYG2RY
/Ny4WBY+0QVju+/F2HZf/v5qf+R6rCx0B1rLaCuhqfbHkK5pfdxUCvOCRm951zCkSdxxmLHTHM2E
GbsHtE2Tj12GA0k9rvgHDkXgv/z9V7yxwIhl2izxLm0FTvf3HWY6jW9uIjAuC+w6O0uEZg02nnOd
MCK8BvA6SeC7OZkZtVPDGbkROd/YXd6/ygkMv+H3XVdXuOGpyR10+6LmLHsohG98zNrRO+Stqsdo
3Rbxj+U12s74vNWVfuOqoqewN/e5FfcP8fubE0/aYa06+1IU1tCeCtXimzdUZvBqDQv2MkmHL46Z
3bhK3riLPRqkQN1Jdf+UXsc+IdBnc7QvCySGJEUC6oPJtwl93G1Pf/+0+wv8bw9j318+4F16Ceg9
0nz//QWR7crkLKV50ZBrbg+o4c9uPPWZxPNeBwTbRDkFhfNutrWmeO5gMpybWQa3xEbeOE0exxT6
JncYyohX6yx80ZMdBeaFQgPl/LGw68T3JNKgf3/dN74nFnl8SaSEEYS7Pk7+Opv+YBfWZSyC7FdL
Qwq/J6cbkmzw8ULIp+FGk+KNo0MqQsPTZxzHC1y92OZv3INmg+nErG/faqSoHvphe1/gGn4EXTzf
b2UgbrTj3npJzsvu1bM/+BrvhHSucmCgW5d6cIOTP082eCMwsYaj7ITC+BYI/M3nMeBlB1GA0//4
fQ+Vdk32OvXWpSjtIvZSe4kKvW+izhL1kQRGnf/+Ed+4D2huOHu+t3eSr0VLKiJBqTbpXup0Mts2
pGccLF/yfPVV4vmlsWSnFGmPHjZ9jbnKAX9lcQvk+cbFTNcffBUMLTrnAP5/f+mx8lqZY5N18Tvb
lzIyhJHLT7NQHilGX3T6vVOW02QmY1A25UeAI6uSEXacaJ3U6VLdSn//XBTKJntXp4NkSVdg/0j/
0/hdAulVa9u5l4YOe51k7aDu0PGdosyyq/fYXYzv/aEKXnyr+T+Ef54NvJuBEh0RAPNXz1YbOmVs
rstcI54cEUv8KsxUW3mRprdyup/9sZgi2m8Gmvtg3f/5+4b4875ksyOQR2Ri7o2n4O/P38yxNQoU
IC5TMbU2ruxiPk5iQ2K/0636RuDf/7Pfb8z9YfA6GSHtdhz7j/mfhR5Lk0hoN87Fw4Mm8cu8OVS4
6ZyseXgmAUlfAlzb3jVW3hw3NZW3nM3efDxrTLtzZyldj7kLVUi4lYN94XnrPYg0JmnCST/MubHG
ck3lY66Aw8azh+IB9kxUwDfSrTdX2/lXrJfdBnb79wUIervwPPjgF+UI8RHa9ofBnNtzsSy3Dvpb
T8Icj8wH6ArZ+9We7re27Nzcty9al5/gIqY/ssLGhm5a8v84fQYfsiMmkNind8mXvbrCCLddo1m9
A1QFJa0nIwAhPh9ADYjlSeQqm/MYb5vgFTynnl22RYmX/76FSTKoJ6GBATm6OkKFVZW107nOpdpm
69LXw/IB6xEV5p13S/D9z1i7D/xAdO9cOqQC9r//zwau1grZlylwLlo2uDjJkNAX6D1Zzee/v9Kf
YcFmJakbiX/7J7w+lZo9Slt23oV6OT8Y/vJ+GlI42FWqW2GbbrcaWW/tFnpnaMty/dFsudqXmSQW
dornpfa0LuEwWFRDWDQ1J3dq/psPBJkgG4ZmGYMQZFZ3PZHfF1HrpIcJkuddWr92X9wsmPtLsLlK
/ERnzu6/mejLTmGfjq19/u/LygWDRto+SKfV//uTfcTmHL1K3UuPgEwZ+pBJI9k6TqThOop/c1t9
/z88cFfNgp1P0+N6Yttbnem3me9ebKjP48lHdaQP7bHO3k29CFA/QQXrRpq2v8P1HQuiiO1D2g2c
6epTTh3mf9OquWT8snvqpmY65V7nvnMwfThtRaYPUe0XzX8vY4GKISCCJD5ZxR+WANybVTMKdpDX
2zIaQUVSsPZVfV8WsowNZ1zXZE617XlRurjxym+cFjjPDIh3JX4SqatWD0qhmlXkhX9psOaJcJnT
kkLkxWHudj04z2pubKM3Tgv0CeTPEUpEPun6xlOm3g6GzvNo6jpnAHr+/aRa8XVGj/ZGd/etVwPo
v4sJ7mYD151Pb6GItbuVzpwrrQRPNj0BcGOjnWtMsIvQZP7PGxaw487bh1XkMpL6/YQgtZa6SEKx
lOPUnZdZCx43V8jvm74Oj+gx3YKFv7WU9JKhrSN1yZ7d3/9/LtTCm7zU0FYXgGXTxMMyEo2xKPm0
WLtE+N/f7Y9RI+kdMYrYz9B5p/BeHQ08deSAFmNwSafOwQGz0D4Kv9ySoenWQ+n0fWRrVsUt661T
bNT0pEIvdYzPNGVvudL8mXLyU/aJH9uHoHkNLHULcmzmIAHhSisiyEf552Z1kAnairE+u8Zqvdh2
l7WHPq2abzfWYY/Iv18RO6kLFL61+9Ogovb7opu9n5n4DwaXejN1KLZNM4SzFwzfBr3A9W+xxXS2
A6ESJCs1FToYGjAGC0a7jld78j83fd688zT/1jnmmrra74i5kQxTmuxni5nVdT2UdRILs16bktYw
AQi1TlVZEe2xcYzw0BRW6IpUr+NpXb33vUOhH+L2sTA9VK02ICY99w0SAfgw4tLgWInKwQFEAcpW
S2TVrdPHrtHbaEZauD1uTlFaEUpj6edcw6Qlhneybi/7nOeEYpCmRbOTltYalSSuyxiVZeAqOxK2
WRsqWlI1ZSqcN4HdM7bSU5E+lpveVJ+ZdvXTt0w3u+LQuOQIJ/grZT6EsnSd9EVTJop/YYo7wzJH
fq2h+RFiG9bP/0ztvsgnLNhnzQ3TUczzR9vus+JhKWZfHfKNoPaF1kK7vpNF2xRnS9pa8OrMueef
Ulwe5RoOhABjCoNuwgqnhRvYw+bELVPc4WgwqRDLVDc7uzralNEw+anx5PgdiNdKqkkiX50teIg6
8LLkawc4xIINUm3/qEJfaxUayJ/L89qbcLeC1e+L45DNnbhffTnZ7/IM19TLCmK3OJr2UPs4fpjC
20KozgIjzUCvzw2M0+UT0Awk+xqj7tPEDFbXfh2qfq1OhU+rN7FUirYlrp+Oc9D6IfWTUViGiBj/
II+Fd705vJ8xd9t+pjSUrAdtdozlARpwjVt34Kyif9QWqHUh2vVu/aRcN99+OlpfoW9WlkX+MCos
O5HK0PTxvZc19XasXI/9BpV/Z1MZAhLBBXQbEr9n4K9bEPV1vfivY5u1yz+MtRfDDbm1q/Gudkcx
/NiQYG1lPI/zinH5DN/aRkmiCjhZhrV1dR36eZPlIgSdhTZStDBjy/ywaOFsfTLVmDLTITyO7UNQ
rzKNs5yybwxrq820Mgy03PbvN7dhvIbx+TifMN9Y+GdbXbSyiJgIuXmBLPDo9Q+I8tA0jqSLnI8R
F7iPb6eFeVZt8BKc+8fM2gfukTWirpFHchZu93ltF6O+KxfXTg8N0mh2lWxKK7OTs7TIHSTk0r2B
7aQd+OMcGms35zMc4Q1kXSx6DqkImyGV7l0TeJCJN4Yk7blS1RA8YQJk4QljKKMuHvGhyoafWbpV
RbToZTkYSY6j5TBE8zYA+rGDzq1eXS3VuJiCeWaJI+YSeTFHRpszr4uVsxlN4pT4xiI2DSI1XJQW
eN80/OF3fKLRPvTTWrZhalRjEO50I/FSDdqiEgw5B/kQUOfS4Ba9rF7oyfgaAj/pKA9bx3DPjCwz
d81HjxHnFqfTYJv3ynE757z6HqVUXLcASI7mmoruayoYEtw1wvW357meuiWPtHVQRljOW5X9lEWv
gPXoRloE5LNlp296hDO9Oxyh3zegnjSv1XCt2zY95a7yVSZPpd556gw1rKwfFn0w16fBWYddqSfL
0uCy9JmzhaItPftn1ZpDtoU6wnFlWKC3s8NRJ09Pf6a20NZvlmxl/2Jk+SLv+mrMqw8Z6nL6TsXJ
tK8eXSebvrug+90Fmx08pb2u9LscRuV2KTV3MM1z3q5eKsOhZXgQm9noATYVjgteosOyzP2aW52W
/SjU1DsghBhdJrmpSnWspNS7g6kmM7vj4/byh0Rqon9wF0dbsSe0KzTXQ5nm+fxdZU2FMYil/BKH
ZOVM0wk7LX8PM/5o/KC/r2M32C+Bvn7AapR/ZPlFWp16c3W9Q0W3Lnsnh05Nj4gta9NZl8jJv7BB
PDey5qVTkdvbgzxOLra+p9yc9Py0jnLf7k2/TN/xTfXKDRXWjNGTO9VGeR7Hdk4vxVrIiUtKagyE
zKwvjG8TAIbhXPpdow7LqKfLt0YSUCIfMBI6fW7rj9OWoFdcLkiB4Lo6vGwB+mRjlHY2zA09y239
K7RQ6dw1+bqu46FeRDa9muiK2snsExRQbXdSoY6BRCF2COk8w7jOIVyMXiS3smyjMp1neSIGdt1H
hDHa4RWknL62iavSofu6rGwfgsUyNB5FDvgl+c40Cmc9V1hCzo+em9PbhH6fpifmvkuDD9+Yue1Z
6KrQzjzbc5+3eZ2LT3nGqT7rVKjLSWpmAcTccdq1CGs7KO6nEfsxKtPBr785eE7PF8UcRJSxPVar
88IEoKpf11rOrhkTCNb0JBygCi1BsxqMY9U5q5rDlZ62izEdkIkP9JhtvI6tpqU32UtHujIEpka1
EnQABZ9W+tpN0pQ+wINQOKL1Q2PGmuSplGTRD10pNpFUk68hXQpiGTEtAeVaixrNdwcVjgtpaKgQ
FmlP+ap6gkUHfDfi25pIcIjCdk8ZHhZbqCpgqZeg0ds8qbS1zb84bhusd5a79PacLJbwsFsWeGd/
UcOkFR+yKTBV4sLa7i3MyL00CJdhhFEUYtImzS7WOafNo2fP+Selgxi+V5udasdpa4oiT0AMF54M
N3zxtm/VMMv619B3Or+wpdMdPK1Z320vbZnbFSLbVMxbtNoiJXdcsISeHy01BMu7bQys9VAPiunS
d0vbps6OiJNL+pwiW4DZgdaNwMuGJT828BLNxwxzjPbC7AyCawznIy2iwNhXpAZB+ZNbqVmSsRV1
jK4BpMzV3Po+bDZcvZ7KTuNTYU7ZYP/FQjmhJgPnV51XxbPX9/lE5LaQjVFqGsjPskVdcJNOf6AC
yBRek6QNyZp7moyQHXS+OKXvF49SNn51rAdMVI+qqUjAdTQw4DlnZneA2OmIg5KpST+0k3nAb8Vs
/HHuU8fjacCd8cIbUiOU0zj9LHyFW5OPEfJXtI6yl95adWCNmTftTh2qfrasLHXeLTUOPgkgEIWq
TjXqbXCE7GJXB7V6nbpfKtFnJ0NTIDe7gjB6J+pmfl4sTKafus7Xgi9pUxkFruuz+8Gmgax90DDs
mn90QrjPCGhOVkTalz6tm8PnXKzJMfDGFepnBQGuwshV2s+o21lPvbFtdhg0ZtBd1rmt4nUnAp31
VkeZQ3rLWMbCGF0y4Q6xr2NrZjSM12w12iO3beacpDksdggrYniWTAHwW7ZYpn/61u76yDPWbY19
N1VZ3Noyf8ZVam4iw9PEc9F28mfl+2N6xISnXb9uwrPqn+u2+5YhvO2ym3Np6EvsOqB/cBpicvmV
BFMF77Wqa+eX0RycEeRutojThmxOE+lCK8U9eZKkkz1UJDM9wbwjX0877z3hrdDvZoaTdhz4q63C
Hm0xHV0sZWw4yGal9ysFu0VxFlAeHjOwK/LYlWTL0by2aQUmYLLVk9kzQrxXhpznV1tjbBXKFlHm
xM38LDhVLUMDkqgN09FSuRlmGHjEuWwfx1q8ZLRz785eVpS4AoNr8H6alF4cDTvT3IL0LnAxhp8c
/UNd1cs/pd6ICXE+x/5YWRp+EIQw20SUeJrWd1u6GhjZzDZpQsP9tgZFvCFuICOn7roqrtZpyu8Y
LwvM1TtjKCLNzzx5auGXB18In8JJSqKUdmSYtmxpuOl6r8VzCyGMWbUvmmNl+UP6mPeYb3+uvN5r
khn5detYzrbeRmvuOP0B1ZpifhjWXjFRks3QfqNroupE8ypCXGZxnX3pyq01zzsGsICkMC/BKbNm
q/1s2ZN77FLZA/0RFmYToaiWKk8CdD/nJyoLb47JGf0SqGZnbGdTQhylWpxQxcTtufXLjGNtld4d
NwhQ19Dp/d6NyqpTSPOvwRS7c4BOM0nByOzbXEQa23U9exFUu7w7bhC1xtD2s0p8bnvdmg5Ct+QW
e2pRa1z5bTqFa1CV+nnZqO4Ts+5lHZeygo5oVU62ftzm3tNfUf1DKrJpnbrROUKkWNmJumpdxo8b
XVSAFCC0gxlo72CMQoWYyGV1cXHSxTO6J23C3ZhsM2+oQGnMu8wj6snX77yxNuw47brBXyiJ8csl
gYUKft9tk4EeF1dRETX2Iv/BTd3qIAya6+7WjrDdI7VzY3/P+aIiVoufs98mY6SGy2weNQQNMFNj
Ue7zmoI+jUulKIJQbKtffUDynL1es15X2yqWs9GlNcMaM5+ts5Gpsb+TeCO7Ue6vVRMW+hA8YyLl
fKosd/3qkMvq4dJN9Rg2apU+3BRjrRNOsdVHlbtm/re68XSEdxUzFxip9RbWg6yss7XV9ntsTjIa
JYMRdOe10br22BmN5aJiLFYfseJ2GMNi0bIgTn0MQGNtWRc/amU7vVO78WFi5AvIhrpMzfFStfbK
fQBFDFVxzS3j1bD6PGxdTXdOS1FleBi00n6l4xEUiKz6oxVlQjZd1CGtI5Nyk2C4rF07MVyCKm/C
xhfuejQ1QZjbBDzZYdhNhG1z9H8F05B9aXJT10PPzt1feh9k393N20Q0l0hRWUEvDf6Urg+OtiMT
9NqZPHKOoNQSGey+DabMnNeZgfCvfMFBNMot1a2RG0zia+XVNqVTwTUQAxpvqX5k2SAxWeoKr9sW
BLFp1YUD4pOOSjzaBdm+F2S2EVpoLXx3Fm3GUYUh8xJ2KFx8dHuKkxDvdLdMlqr2NBByXl1FM+xR
OLezqmSsaeOgcZd66n0ziz6IUroY9xoKoiqchDKGpLPXrDlvJJlaaA2rynnBNVV4dPaiQMBVNUZU
UJzk0dz2gRfikZm/axZ97UO3UwtuXNQg79wq3yHnqbNMB8j1+ASQF4z3hlfCvl1stb1CBKbum9Nu
ozvQYc0WZsiEfFRm2bbR7NnVD8qzFpaw1q/9adnP3v3U9SVi0l1RTGE6BTCJg3Uwnnxrq5BH0IPp
SbPtSsXFurr4iQOXup9Ro3mANlFLrFyFM3P5DvKXOZSunqS9qiXSSlp7HAV3dAxaqhwir6p1guWS
5llYZ5TFobYETE63oGnGcHB785dWNJaIjAEZlYhdVvfRVLXjB5tfZiRgvbI8GfV12eK8WJHUq2ha
eDjrKvFRNuYyh/6CyyxHgIQ+ztzC+CGwH8DOtsX8IC5pPPJbstIlNAOkelLWUnIvuFr+rTXHBrdp
t0KhnoIWtLuj6jkmoxyzw0Zx8gDUii4oBvYOBd0C4yFBvMqdYiuvoIz43uh+nvG4vRt9tNmpe93x
hTl544SWs6GNaWEcvqCVp4OvnEuggekyIFUWDCMfuBx8Ehx/y6kJDGw2UtZ4z+DMJbPzuB3dn562
U1SFuRaRWXndP3JeOTe68YKAqb9Xts53iRns16Xy5zjo193+KG3KRzXRbOE2Sf2PXbbutieWS8DN
QfxgOwHuhh5Iu1mvYxoYNVQKR1KW0zs4ccwai4uyM0Q4zMNihaXV2V7cmNua8X/PIkGcScLyt1Cq
CwEu5XNsbBke2sVCmAiHxUBwWuuFDae3WV1yUM9rnR1Q785h2lUTPNTMmLrQk6WZISDYChEbja8/
usUw6gRn3exCINOBGWVuGfy0rXY3juHiey3M3ClCF7ebJvT6qX1P/oPTrmcJnJZXt4XkaZINzO8B
L6YABHZr746T29FZseoGMepVI+mRspsjr6gX+52bguhlRZB0ht1Ph8sQuEXiV9sU38kYTJg3ndJ+
zu1QOclS9+5zQ1AWUaty/PFS3c9/6eXY4jizGOtXYbaqjYWiagvHHGZatKECOjwDXM7Eu9wbl+Gx
1a3uzpvc4rkoe1+FbW6UD4og3Rw2H5jvXT12/MhGeUbLdEGlMskakf7avHksoxLfMIfk3mLyaJPH
nyqaiV5U1QU8PAjhbhqyt7Y2EjQk8gNwtro92PSd1gP9Q4qW1q31UHbDRlxvpzSPbFurxihz4PAm
JBd9eanpMxeJzkQl+KhPW0pf051rCkVRvq6zVvhJh94lNb8cMdIzUVV/7xaarZ9NTswcQYxt1I9a
00FGt2jpq3ujo8V/ThUchFNaYNZ4DsgFZJySFT1Laytpu6DSBMiiMTu6wlTJY9StKJpHqTTth5Vp
uhEuDRoPYK1dxzxmy+Cu8TqpnH8yenZ2JhdZ9MgX2oYdsoVCRsTAlFmTgXp2fpILCnGRXzijzoex
+Wut5kkeamtexYOmbc0YT7bNCTZx9NJPegkIsOilWx1bfSxLxiBgjiIoj3oQUZFPRciAPR+OolMN
5VfQz86r55TedPAG+kFRPapShLRDx/GHLBaHgYJG7RmVme+JuPEdNDTDzW8Knw2gt9jAbdm/SZPa
Pm7UNNV7fzPnF+BrhcTByeVRzTjmw0P+r5d2kynteaTDa4Zdj60RE6ip9dpo2jQDMlabur9sUxLg
GtRfRNgVASVwg00u5x5oj5bMVEU4iZmDeZbB2HXHBtjFSwbmUkRTBp27M512O6SO6l/6Cl+lcGWn
lXFNvSfQHmGgkxDpaRla7ZB7ie0J753QPPo1Tj7jTlq5Nbcd171MvKDQqojRwvrB7DT/Vc80v7zz
s00ZT2bXCfIbk+QtgZ089CFRpbMe9q5tF5vFum1nD0DWhwLOxhDPQw5ktBIcyoOxTakbcaTVHAU5
te8ZEkr61Olj1iVKOsYHYm6QxanQm9dhVk4Xbrtsy6XQlWMnjd1R+gSzZX2o6ZYWoTQa7XvlNV0T
gs11UgjUStKOKDL+mMnctCLl2t3ZLmHYR5kt1C++vfaPUgH+LBX5wC/0Lilumrbc6lDv7YVZRJcV
u24UM4RDUNZZmYzVFGRJ2cytH9XeUP9orU0OiUTxhPi7rdNjOzrWd3svfMJho3w4UgwILGegZ981
PrV2vPqYrsaznNSXQrTuN5d54K/UKNpvWaChCJimGs6C+mabS0JwIasqB0EzbBAIstxXjlgTIaeh
jSv6AbwzVV0onWp9V09DL6KxXJ33fFtv5TDbzYvdeW2F4km+K9vmk/MiKHaMyJebsklfXU9F/DbR
HrIK07PDNviErxSRjibEcShfEsUN/bCfyk8IYKV95MM2E0nKKGM7uDR6nrvF21USnPlT7y/FEheV
2LrTai7qGRxLk8d2P25P3UCES/ymVduloCm8JpRZfK4CAYcgEpPGKMgsqiZj2Se7jFyUEPpoTDtr
jiQtkibpMdIaw0CBJAudpc4p1fxqY53zxi2ibcQfSagd7iXIfXG1nTGepFUwFF7s9Z0fl9izSAZe
mX+gl2BmB1sflh8GMd1NslVk5wmZsCpuFoYjDOYGNHHmNKf7UdptflB2wwo26Na2YdsV+bNqXXrq
7N3mtTWWhVxpducqEog8ynBUbfO0dUXXxdjqlJ8YtetFxJR7+yedKIzirK57HHCrwn9e2q7zjnhn
pV+DVqvvZq0f1X3m2vm5cPLBJb035k+lM49mVIKsWBgt4SsQwysq5+NY5OW52jovOPhp5W2Rw+RI
o7Ib8zt6LfMYOoxu7zobjHho9ls/R5M+5BdAJVUf1a6Zyrgi0NxRDXcoDni9NcZikKKL+hXASdT1
Mt+7bjhEwiGgr0kLdWoZ5VaZglPbbdmnAaGm/8fReSzHjWth+IlQxRy2bHZQDrYkyxuWbGuYA0gQ
BPj09+u7mZqqKXukbhI454/yGMI7MY8xiTV5Wwr1g3l61Jn2NT0rW9V6GL6xnP/nFwkW4dYb9wd+
8b16CENRbbe11az6Xh+WXwk5TCKbNSD0IeCRekhGtKmHNfXGz8kmIOhJbYoka2S3/tpnK4rM9oks
DivYhD2VmOfeHYPH04GV+yyqSLwFpVN80XexJMw9LVi13SmX3oBf2wyH8Ojczn45bgfPrcI7n5lU
H/zADm/7XBb/GU5gm7FEt08BPlI/A/cf18wQtOoeSscVn40R9B+2KSvgARn13hxF6g/wez4V7llf
DEl3IFv7KtBrKS3J2ikl40hHPIj5pnERHgO114x6dgqJMF8n0nnGtIzrHAv5uuSJn0Amshrzfphm
3mBGRDj0GZYnqfNtDtkFnLmy/m24SuEe9LqAEE2BHp5jf7s6bo2SSUaMWP+vMemAJqnoza9YT1t5
smEqdA5epIsbUc6D9ygQj3anMgLs5bqu43uCsTcPCKevf7krGYYMvt7YgxawJ2ajkVaf3KBzsXZF
DjflpF3ejVhaydxpTf3hTzx+p7iqlMzGfai+E5nsO4yXqvlry7gKcgFdyp/vvS251Gw0yWkNKxA0
49b+OQ2qrjqLDnLhPE/DpB8VbtI484YNEBDeQ7Mnz0yyR5xDMjkwzTY1+xtn9AndV7FdCletkjnE
c382Jq72M9g1g+zS0wuSx2TXmKcaQzBvTtcD214f9FecTvNw1N02u1wSZdV1vPCyEiCB6b5tVLFG
23Su1eId+yqQ6jROayAPdk2mNgNBSJ1LFHThB2cqD2cCEMDT11GnnvnRSh3fsDOUYEuf7d3UzgqE
chPKZgLEqs4ULB84fdkYqidLlaSHzYlqefCaivkxZVnusmJICd0bQaY/PN7WIjezF12/kDVtqAEy
/FOWbnvbN0v6Yx8FrzOSN9BHPexXA1dgmi8LhcNUMyBbOFal9dxL4852Z6oLiy+/Twml9U237rkT
i+o2Jn3nQ1UVKmY3mdkTUJfQStNEm5oY65FcoHNzCOButa7FAWYhfMec2+gD8QXtnq+rF/waZGkI
t5F+8kBAI4O7427zPfzFWJ4hDd3+NonDon0QvV3Kn7jMpLggNuHKd/dAQ/xPrv1M61XCifVELtyF
sm7UB0/E4mVzqAjOaJgcwOYLb2sOQxJpCD+/95tjXU2UjvNi6eRUbgUklwj913QuKu9ozEBn0tBG
tUM0dDkyoDu4UR+uAjv7uAHA9O+8hlXfZkW6efahG9ym/7Fx578XpdfbH8QH8pETiZX0R5+shz/B
7C/9iR/LVJjyyFt/WhSOvk+q/ZR8KJB1r+fNq5ZjopnuL+PQcyVOO1EptFAG0W8z+ooY6Z6X7jKS
uO5fnG0anB8B8oU9t7YPluOSRDOHMrkxlmNQ7S8Oxdn2ghYI3ijb3bkKzwPAlZvJAULn3k4gD1nA
yKpext7wzxbke2cpJ/YpvPFg1ONfXYwgBcdSqs3zZBRfqJGJp8BLm3D80SyVoHBc+7K50w0bzWny
RZw+7zrS4kSllp6OpCj2412VOPuc+R4U6iXcB0dDNfu1OoxDsI33Vd3her1+SNvdkO5h9HMjqt48
ujxhJbMMZF74Yw+XzQ2PSB9n2dDgx2LMMLn3/UNrJvt3sD33lubaucyJV7xv4E5Yj7SBC4N5T+JM
rvOs86It5z+rhvY7wo21v3cEQtWRMpUuzXVkB/zGquoedRjZ/qYU63oADtIH6VQvLNQzZ1r7xH3z
XkRJcUijef7Tbet8w4kW/qpj/OJ5MW317x3PnXh0t4Bld8EBwBuTfLUE5b7HW/jRktJB9Fg3vZU6
qTMeEZn5/crBlQftOJzruezeXWWC6ORMnQIqqMzvODBpyl3VFeu/znfbx8iZAfNaJhDKSqXcxe2a
1sl4QJcDFtrMM8E1Sofp974qqArc5PWllGH6iNoC4Kooyviv9IMyOHH7p8HrGFuqcyqmNZP3TdkS
vei0URbqOvIuZejtZ0hz/w68C1wvGPvXa2n1CXwjGTJRV/pv4JFuviCN4LwJaIWZk6nRp20YFXUV
dertT01PblAVEhFyhPEfjk5YEcmGfYw+bbYSiJy4Cb+aoQIGSNbr8VKWtvgDjT19JY19QmieDnlL
DR2I95zSEKU97HXZIgYUZkJ68XEuFeDoUhd2zfdN6fMSNMF8iJTTq7PXcUdltDzVTs6jk44Zp+vc
MUiyWiizUyhMxgHLAoUT64suNkpuaxy+LE1p+5sBoX9E6eqwgkVzeJl5Jn22sdVHmzmVbXLqurr6
j7SuCKibbe6Ttt/UZT1L7N+xROl52Iqp/o4rvpQw3Cv1gt80zpDPtRXk2zo8NqGhxZRu7Nn/JW0y
fG+TaQGbHQUyHavKfpCcW7Ie7FcAKHQdcd/26Zz+siiA/EfaOvWvap/XAaSxN+JSdGvXIMyZ041j
BfVKtodii/NeCt7+RHnwhTNq4rNf7HFxkk5czw9SdFsE3VeF31UyOv+QxJZLhhvfcV4tUxH2HZ8y
6x+2c7BO9olOvsVe8OYUpmmPw2CW6hxuMczrzBB2j6SqvUVj5ZJ3UqLmCPiuBDyGWY4qbMfplUeQ
BXDqTUuJvHKW7VBHjZyPG8OvzDEljepbTdWq0eJ4XDaC89+9uPiYgDQlIFvuw5boezsb6fK/kyny
cS7o8lw3iV8BDm8U4FXNEC6nyg0pTkcgNKTDoUMC0uZF7NKp0KWGEX7eI36qqGD762JkZ6c1tQG7
NjvHdDVVL0u+V+0kDm7jTh9Rh4gm2+pgJV9E7k2S6bUsEDekPuioT9BFynATcBkkooqXbEbrjxhs
i9r6tpzd1GRmmsJvofSwPFqhGe6CnZRIpCg0krbEkv71xarGwxLMRuViL5HPbAmi1dwOqhNZYZtp
ve32nYKt62YA+OXwFEUbiHvGrRsUR2W5vbLUxDXgzLTLI7QDyo9UNZSDEnxWMzgKgJTDsEYoXhrU
RSzSVkJlTN1SzbcRPYLRJcbzp2h9mUt705VtUB1rfpmQpq2AAsCELrWKzp2GCjXTdC9TZeYPFpqC
hVs4w2tZuOENd41y8nRfJZvoPlyh+rUTN3O/l32G03psjkU9D68WGvdPY2z6GEz+tDHHUIukGCkB
nGFgx0O5QugDdO/au8TWZ/ZC3vbUOFZ/O6JudWYQz/lZL9P+rhkbdSMBGklggeu6TqbunDl9532z
tPcID32v/znGfdvks3Sh3tql7NwMFZcTH9xEmc+u6s0N9/1+F4PQw20GVdnlnE4v5e7wb1AnG5Zq
4SZ5l3SWGOat4oOPCwc5W+SOW5hBf9j0qJJgvvWabnsPSIkPD2NRjOZYb7a7NTBz4y2Jo11AIrdY
qajfZPPslVur7/TKvlTTELdnuPLJpvUgwPzMBu78br0xOi24fFATeCRrngYm6mvQVd2wmgi5xEAm
bdFlaqcKLfNMPb2FSdN/cx4iAGnLrnp2EocmLa76PU9WPym+EySBpyQpIFobN6QYvJfF/F6QggEZ
y2CckLZfhF3e9pR0AS/XhBR6FQIiXpou4EIzljvCBPO2UtuAOxYxRrmdNJr9+3Q33C+g1d1yIO14
r49IPKCNxahV99o27vAZ9CAUhy1we/+mdTrV3cdj2cNqees02byuvAoSDX3lEe5HdeeF3xPJqQrD
PgNtGgb4ex7jYzhX9ZR3kQzgF/yGpcHspGCfJWvE8KjS1dluCsAiSFK5nqW0zesCXd4eVVU23Y+u
aPEzNfy4zA49vyLlRBAgZYkd66LqQrV8EaRd3tJFM6pDuLcB+KJApXC/lKxKOfdf6Z53YufYtsNN
IFnoBw+8j+Zh59Iiumf3tyTWHJRHXE6mmm5Y8y5W6p9p27Lgh0667gjMj1x3Zfn5E8Vj5eVQxGF1
SDvhO4fOKeKvMDSEMRiI69yUErP92KbVKe6j+L4Ltvkvn6r4diY7TUfJEupc/CGOoc6QUMJOFSVD
aNx484rCsBmXP0is2dgRkHsPNJ7tPxdep/FQF0LfWWZxc3SHxvlDrvl2b8nbqs6bcJLXDbMJDX9d
t86XaN2ZZsNetd6BF6XpMO2SVnjwe00wlkJFCpIli5FBYSSmiQWhiN/30ALbKE/76SWYiql4Xrqg
rG8sgo7oEAd660mtiv31INo69E61mBwugNVd11zu5OrCmnepc7YRtb+H2e2Wx524IHloqbEceUJR
54dZ4cQbdMGcpvocFMYUl82bUTypZmSDmBIGkrZJGv+GJQgr28rbHh44KzeBkR3477R3jf9IbigC
Edebajd3lh1wFTB2jbMyNM7ELD6Y6qOq60T83lmgyvMIKNYdeEJH7WawLzTacUGGOkejCp5nkB7F
+VaNKLIDsqni0xqDeR62LYy2y0beT09ztLdzZaOSK3mmJ66TMeqdrxRR63cTKq/jRyiW8OyyhMTX
P8nd3Fhexx9wqc16mEWR8CclHZDoZXznlSbKDYEyFqgmCwTciomX/ldToC17IDa3rE7+NpiPtlVz
fdjqJvJPAbsZNM0w8L6s62w4AtK4dW8WwX19bmsSd+8DsC9xYv+KVeZBZ8VnZixQzAYQz7ngYREi
l5ue73y1UuowUIpNyVrLxyuE/Ke7KFrPSa2KgAmkbncOHBHM95Hhyzv0stYvqkfNCS4Uzn6WzleZ
vYDWHU5hsTfl0975Ks2j1Q/WU8QdEf/nxVP8jiW2MCcDhxnfNmmy/PF5r8E/eg9Ebooox8ocAFty
8voStco+D/2B4Wl+cCenuWtciuxaobeHdKpcwgW4Eh5HmgzekEgu0XHvsDQgCkwW/wGBLzSZmH3/
ZYqDvTzMkuzS20Juwc9wlulTH0jb5nD9PeXXOhx+YAL0+7sS+YcGW64c+LGkEJc1lcAqkRk95xhD
ObLTBM27XUu1v/XNGLUX2hibRyyhLUFuEYKYs2i96R4/EFIXqXFIXHUijeTaxqnLpR7RnojKcysz
OiQDZt09ZDGO/QW7uQiI5kCZGPQwSWmhQNGIQj0Qilr+R0Jkas8xniObN+k+/0UVixa4AttWUBvB
ftrwYh/duipuicNV01H7pn6zS8SzdmUzX60t2dshVa/y8bJSzkHpuv40Atg3i7iHEboWv7t+ie8h
qs0LUhT7D09UjM8AmBuEBpEr6SVV24/3ug7QvQybDo5rHTbv6+QCw2zchLmD6NZmE8zOKzqZ9a/R
KCdZDJr42Y8qXWRDRUTZFdOf7tbSJLdLNaY/RyjjR5phuu8lXdmmlipQt41sw+fa0/ppnN31lzP5
KUNHqrcnyQ8H0D+F3UcjGep3Fa4mU9McfPc7byqyLbLeaIzs73q5O8xd2PDyIHXMg+wdqETukj6M
B0P6eh/tf90V4H3SV3G+CvtfKmH7sU3HXNNBeXll5BxkEpjjFTg+1mskT60ZpvPuxsP3ZDr/RhVh
dLOszvC2uIt7VwaLgEYNWInCYarydITqCxfvAQHlemSP3l6Qnv6rBl3yefDDDA3JRKJzmSxIZkLJ
0hf7pavSL/x3RHw0V/5pkmcnntQTOrjo7fpCn1sPSk8YfuxtD+rL4JfqnAzJfTkBgHuBDTKifCGY
Q9l9IuRNH+F+T2navQwd5dAEXF1VLWlwarRd7kqyHgZn/Y1C4btfN6QIg70bkShm/FcDjBWZ+2Va
xp/FTHDmoZ5Q4mxv9SRYr0j7XA8qmTQd3qaP3pJrB9YxjBf/MLBrPoRVFKMRn9T8L4p2OuBbt4sf
9qWTN9sS0ba59rNECZ+MiEdq/YhvnacbzAC1dzJQ2r6PelyPVdNawmwmNz5ESRv+Ut4uXnYMoO9z
gimkGsv5aRRD+W9DL85oRYrDV9QHzsfKQvFbzCL4OYjefYLNHp+dpetvZSm2JXeq1j+V3BX3Ln3h
xxQg+g5Wnyl5tV7/34jMEqENLZNZEkzRcUU5BP/upY9WhVelkVZHcNbut9uijaI52m1uO/jic4JG
GsKMtPX3aLDJl+LWv/WgS/9LexRH8aMLTyLR8q9g1sw58oRSwjyQWjm8la5iik+kvAMqw7bel/v0
wyuU8xXiPDkyBkDeaglel+7ep5gDpKJ76x3XZQ7eEt6VS7vpGjpDA2TW7Y+Se/vZjX3+KjHH3p86
vZouTFii9wvtLWduB3voDQtS97Sm03LY4ve03Ok/Hc3IG40q/dltg+6DyzmGuiu8W0cQ+okIwhYj
nXS1czZb0t05A8pshENigF5xe/PHD0T1YiJ8OV3diMd4aM3r3syeyfxFUhU8efVvoQv/s95maTBc
zPaGYU1orCNB8YPsgP7TEOeDaNgN6u+5Knz+/rKogUak9n4DCKhXDEkTahUb8cyZsePvaSDIn1GA
UyLAjF2mN24fCLDIFAMTxwihNTYpsQ3ojfetHPHHTENfH7dR+g+IKac7hTzyzkPAkal42J8MuWHV
AXmeK/JwGxBCJhVHXcceeQQqHJ/TqbUw+iCIb0W51C8tpDfSUkcY4OZyLH+vthhW/FZIiNQuxn/V
utD7jDQuySIVpiwNYU0rhdtUVqIYDMKHlDHycRIKW1KE/+svvAoKRD9I9rdxSPH0pzi8MI5FVyfW
bSmE94fxqqdhC7WoutmnoLgSK7tXyQtDiRu8+MqpvVu2MZCiPRVi/R57uTkZGJvz7ldyiZCN42j/
LDRi+Esry63/q9cgXs8K/2H7u+1s77DwJcV8ZG/Zw0OyivYnSsiwQ5zSDm5/RGeyNblcumlnmRoi
lySifZqx5Zh9aMORX25rvVvsHq29YddQCPmurZx4fgAbSFCS2LImnLaT6JPXWdpOvYmoQm93gMGv
91MdyyJ+VkmReA9ljzj6GIZlcoMnZv9HPHbdHyrbr9WlYhcYn4eeoeGELsgY51TNbp/sj6OIZDyd
FvaMpjwvMVhdnSVSTxozXjrZ+oeU6HI1957ak88B6iE6hnU9qp+r31/lHp0/WYtrIUS3vJz9GVVH
jYtup0l0tHAPR4SyCTIGtRcS17BASuHcdyMqRprnoGTYbken8ZYJjTfkkjwYpHamzP0tqtzHAaYp
uVBFrAo+T8gc+ZdDzgNM3XbpanXjFVR2fPTLrsUZKVqt1izRaHl9BvhipTbLSZbELlSRsTM7pzip
t/LnKmIu5mQldvIRWcy8gmksvtNSDoqF4C1yu3W40TjtYkgR5u7bAMlAykprtu0QlF5B/nmHMPNY
o/pr76sgVkXO710vDiyal5hffCMVMvxoM18rhlvnp505KX8vsdMb9gPbAP1l5VL2zicB2R7JMzuT
a/sSrcqdHycYXe8GK/XonUnQmFHKBzPkDE9CO2GMMl1fP0YTnB6iyMXxjwHUTXzuxmJQ/0XR0C4w
NSiQf+BqKIaP0V9deOjN80BIfCOZV3U9ufWj6XHBApzTMeMdaoxIxXk3kYFlY0nj6vAdoRh8e9Sn
eZkQd3TnoNwodvweiV+fhOfX/q9K1bF4gPG0fL3zIhb7WEBxJT9xtmAwcIZqJO92H9PmuUM6HKOD
HPzigpsyLjLS5e1+01sMek9LWi8FbH/ss1/sgv8ptfSG0+kiktUae6jByoLhBJo71i+k9YTNE20e
HMh74iCpGKIpBAOiwWyen0SlgUKyUsi2TA8K3iIMz/yCaXxxnbhFqYwzee1usLKvsMfxDJWeRdtY
lgQ7sUGHv5wuWd2voIkKTCKbwrNyxFk8FVCemKGu0UHFnK7nsWQIOk78hJ6bd2oJ1Nm3dGz6N5zt
CVP2Ws9gRYM3+f7vyRE8IvHSCk8crop5hl+Bd0tqsrMK5ld8NqG5LzTIbcZJJ8a84OuMV9R/VzDk
4IthQo8BJF+4740z+vI5RDHUPBVuAi8uASnm/9B89uVtkPDX4FaqkG5nPhhKeTupaNNnNIxb8UUi
9zb/N8sxXG4GD8D2iMq3KnhmSyvPa7xu/T1JCyI9xwnAxaWMx50KkaEoityNEYQe0i3wg9+4ToPm
SIz+tj036JnEaQERxNM6YMPObJwAkeFGhsGuBpZy0MBS7kdRelPEQ+qRupM7bbV5udt0PPunBMS7
/GBmVHKA/xbGd27DVNbrduJ68SAQ5jquxZ0VPRpXVTtihthuSVnn+ogG9O0MPWbr2O2Gdb4LAp1O
kK6LaoJcxoGwCrREWfeHMNAPsEws5T+iHZ8I4lvX1w+itUN8Djs4obfN9DS2YWzgv1/pYXQFZsb3
dbchE9JXWbJtDpQESvmJ27jZbsrR9UNOOVytI8l0YYO5IZ1Uc7R8KKu9FCE5tj9oIYde8PwxaO7G
YnLQCfulAwNwTECF5ZOKm6b5PblNyavKru/tXT7GWGWLEwNQ76nT2rjjNN0M2Iz6+UxfO5zJe6TA
6z8dvCueBaTltX8ek3Dpojev8PE3ZxXlDFHu1mtSs1GVsktuh6kc/tOcJOlBdLpJT2GpNAZmtPnO
fi6M3273RJRjhd3ZqPRzjJcUZyu5NC/xpl0WIr/tzWHriPXhzVh8b/kzkrzu4lYMIRmiUz3SIfK0
puPc9gcQUdHcx2Ergs94H+kCpeRoHU7DFFLokE0cxZWDXR0L3o2MgrS47+PIBZPoqNQLbgXe6+7o
c15y0KJrTO8sBMB4g3RhhcCW3jA+SG9q29uYexYyZ4PsGDNkBFvKw7Rv7ikaQGYvnW9oWsQf48/l
hy/acryAUabCu2jXTr77NmvO279V7I/Vx9CS5OWjR8VBqzJ4x31BzUR31ZDppY1QBzUKjZChoaE6
hhp8wWON3BZ1u/gpQNVxo81puh+Ui+GGjKQ2Xg4LGan1y5BAVA9Zl5gR0TGUYJdZMdfp10xo4FIC
zouqrggPJDP7FMxNsHlHAvsjXz8l4TrsNzisp+EP/ggID34LX7xMdLHbezdBTF3lkyjZ1/rNrMUr
xm1F4cAGalFkeIUROI8e3dh3PF9+C2W0l2GJWbQQ5jwzwf4L90iq20AVhFEIHa0wJrFMpx+7U6Xz
r0ogKwg419p0uoUQUgJIEoJsnHF/BAV7TsvnVOVVskF3MvDI6GDKpG3PLOsTNogu7Lu/HUFi1XNE
6EX/H6pJWf3nb9dOz2xRxJOjcEfMZpnTakdi3JIhHk48hH4uvLIPgWNrXb7jceiamxWZ6vgUoUeo
XjoX39Vpb4J4uNlsoxiEdhKguhu/HkNW5hhXIRbPZA8dKGSkdl96UNxJRO0pBh+9LVOvT92kRIN3
XKVWn6vQccsxbzRcwQUbJ6R8cW1tu3PWNhqOsp/dbzt0XfuCTD9cNBpV3r3bHj3XbeMBlDKqYwf+
Na5pUvxFpb5uIutWFNW5RBUWJ3lUTPH0xzFtsduLLct4fQ8H8iyGrPIIdspKUkvIeIHTAchPdNmG
RPmGCfuW8UwU57IvtT5NUK/ys58B23FHOq75QHKhB8wW3D/uTx+JDTeTCOpxzocA+dnj5NkE1su6
Tnl2CAdDDRNMmwBLctvixOXPwaoBz2GrEimgGLWC/Tx1XnMVjkGR+hDqjvFuXM/MzblgXlovY8y4
3zABNq343IE6ULbWtZN+BOtIgMMBeLJQJlvjoOn+MeKXCHeJn2VrCeFji3vrq1iS0gHY+goFtPqH
Bu02Axcc6vBcIsCy7yUaMDIrBNd1PiYiCv5yv0jnvOExI2q1qAG0dUUgQJ35MizkqU5rTz5iuxT1
MVF2Cv4VsRPr5RA4fbCdGtK7GkYS9MuGH7CM5i/AK0qDA5KvmoMrAhChDOcdXlwbdh4677IW5Ams
CYyGcLQiWG4Z9EQJdTEs4XVmLqc3EWuD6D5c66Y/qVnF1X+q4DhDMVqabvuJ/TqxZ854cs1ZgExJ
4DjzoXv1kGFsRCzIXuK5kz/8sftQbE4+dZpZYp01L0g0aBv/JPd+a+4R2+DqbvRVHzDHa91f6nF1
0KDQtUFag1pa3/4MVKqDK1URTXfYilmpRNzYxjBD4uP6TbbIPJ9liA/tolLTjYoneRLmBxETMHin
yS4AMzbUuIzOA1NPldOq6rn2JDYUxuc2KVl4+aq38NyHa4SaEiGT5+MrW0yBQH60JUa7rfC68J7P
fbePq6n86RQordM/eFI5sXInUYpulLL27M+J9ttP1GDB5xS4hltsQlxU3zdrCBh4RGZKMkPorW51
53qDwADGc97M6EcUGFROcVG336tq9pYPps9Ffngbdmw6g7mqtvuO8aG8MIjFc25XzOPdDc/7sCS5
ZarCVatjLlDBHqVV8tNp8VokZynatUQ9WjQ7xVTdQGZ4MqVmOcl2seqH5/dq2xCXbtUQQD5MqDfp
7EFrtFwWXGKNIrZoX8cnN+bNHoD5l51HeJqbyvxAgy+q55312f5uUaiIr5CkOfOnLSlsvBk5WOsd
panjpl98rKM92zlCD4V50jRl7vSTMsjtZMJK7ejA7n/JL8PqxLCmA483NU7RiEOGVbXws1ApAACe
Q6mFzMjACEQK+4hKm9ubCzeS9zsRxst8BG6MxwF9w6IjPw/IjeibS6D9qXmjW2FEWY7aITT/0r2c
7V8gAUf9hbiLvNcVB2v8X7W2m/ftGLnoNoMUDTrvoUNJvS3Hwhn0cJZOvfB+L1uq44RLqtxUmLtm
JFHiEMt5wt3SOaruzh14P7EMHp72C2x7HZyNLofkZSzJRbkj4lSq13aYkvBxlqIYXmco1uaXHJF2
naptT6dHBzYuynwRNHTwsN/XXyHgf3ETIp/mHuEWdXNNiXZ9cKqAakYXCih428H/o1fHMrOSfuIP
178BjvveaJv481VCaSnsmrlCIDxHXwf9XVE6e/cRhl2YvuJpw7/Pmtx6Q+5OnMiXtGgi9yJBuIJj
PHIC3SmeC3km/MlH6TM5hAgnFf0UuTV4zm9tLZ3tGjKws4OExDIYDiUrA/8ZXc4eXCKXyKeaD8Vf
V3WekxTdDLT3tuPkCW1c32oesCjKMRHE/Q20lPR2cqgDkJ213Gtx7CFvQsWdi5pM5rR3VMi/xjAR
8x/yYvpuPWyYJ0nnt1KY4G7a3MGIfIfH+v+mZrAjo/dt8GHiBt7DxmaoNX3xvfmMIxPdklFhzsgo
t/oxlFhvqLne/epUdksZXlQAdFURQ8FucbuYHZMXPvVxvcpTI4zYD3xrjmUpdvsJScBWSu8GJ/YQ
nIZd9Irho98JARhxsCUPzGCD+6xxzdn5iB2fcAmPk3V9UI2MhlMlzRpOKElSJ/piVK/IFcMFzEq2
9NHAnolGBr4a1ZX4ZIEIDU804iVzCAKk7UuO9LIkvbvGyKGb+9RU9cBuPrTK/xRgVcGLbDmwbioD
xXE3oAXGJMidpUkqaV03X4YoqcASm3JobleY0obMop3DjGAWCcZNXIysTjt/MH3RVWTn80Lk1fJz
RkByPd9GP47ee8v2/k1wQjK9rdHQYeYqPBNjvxugUN8x1DgkmURoad/1mPrzSbI+j59IBmyBDo+0
kvrvNjl6ekH4KBjksCjyGqO+8PSLsCQZw6O51Z4jt+z6l6RfrxIWV7qM/3Oy4pjUUbeJOEtHWcjo
vho7xPVziazjtKtGr2dLzEt9DAi9CMlomNFf3LdljAs4Dcz/ODqT5UiRZo0+EWYQEEBsc87UPJZU
G0wqVTFPAQEET98ne3ftmvXfLSkT3L/h+FK/tEHQqYeuXHEf59Hws84x05u346ibmT/mjF9vx+wj
efYe6wKZ6VKhjZd7ye9eqW25pCo4plGsP4crDICOp7JESSbfm79iM0JzvKD1YTixy0F1YZ7miOBt
1NEE/J3EQY42z47XMfMLfIfifYVOMDOxEZ4tGexDEp3k1hKKhGQlOuezgm06vmJNjc0bnjH+6KY1
QzbfkUSY1+u/GAm1nRXNE9GMKNq5pxqrH7xMp2W0t6r1EKGT0edUCHFWOi1T4/p02nsx2nvemy2m
lDPS7yBu2ZbDlGG2ZwE7QVHKoSY/7BMjKNC18vtEBb2zpRA66q/FDmt3Irfd5ts0DwEgxIw7JI3y
dAYIyu0ZI2W8QRSoMFp6FS/6Lsj8Sr0tXatI9QZd7AYbHl9Zz/4hYPVskMYWSRcm7vlPjmmZ7nI6
cPHb2tC0p2qZJzzW9rlXcElJy3akTt72kUPBTKZes+5aN6ni4D71BJPHuQx6bjeHfSts90gGx2Ty
mcXK53Y1V1mj4LVQrj+fF10BoEaxRYROa6sidKYi9w9A8lzxVNVNPj5JiwL+NsJO8D7cGBP0kAAq
qW7oEsNzndypjZNNmMkkBK0QdfH9bMayvpT50FIRTfOAqy7HzAYzxxS1D3m/IKJrM5K27fViKd64
KGpWe9lUxfi7Vabjl5F53mWOlZM/0IjrWAV1yyizayiFNEdn6jCIN4QTKfntgC4RBMC5y+AU1KQw
MkoepY5YW6kVJHrd4wCjocZk+NnDnDwM9B6m06QeUHbr/MTTBkcKvc8R8WfbMfV+WN0LVEN+e+T+
KSKiiNEC9oI341jG5Q01dqJd4BgRl7GEIpf/ZFav4jxRPg12Be+pvtjmaYOeGXGESTxXCUmlcRs1
Rbp+jqAwAMNxI6olr0DoO+Gj5QeNmfaqJ2NKMDArPLEHFkRqrnaneHhccaXQ/wmtKCJojoF7GdmU
sDlkiio/iXwc6+zuir3R+0qvliTTwBrWPJSIAm5+Nte5LGeQoBTY7Mw0tmSUyG6GJk4viFTsfvfd
rKgrkLiXo/nHJkxbcovrc01eNWFRLS969kCCHbjI7jU3bP3W/bsOvep9TvnpTDgHESyl4WCQafmN
risexI6+bmKfqi5z62cAL3E4n6PVD7rqQutkLO4p6BSHluW7/IuKPsUIRCUhvJEaKjAR4ZlXbw4N
62s3zn8WCmK8L9N1fkaXiKOj27b5T5aSR92sizR+hOrqDk69WXl8+QfHqPVXwJfiJ5lANnFBCLzY
hpXSvymDRc//GO+9xzRocgxNkylvJw11JQpQvXhYBjSqQ+UkWXl2YtEc6spmPk3NZXiavGusg+Dy
FP32kFRbSCMzSBmSQwQrZwrLxYuGONjcZ7yFy++JXqfrsZWrbEJ0EoM/v/GcjWJ/44ZtaN/1ZJkw
NqxKXnVokeausVRh1vuho59IY3HV09bT3sDiE0zXjSBoJdeb6QORps16wktioWNO7prY/GHgFQ8a
I0qH6IkXj/tdVRkJcEo//mWWUdYeSTuzmE+gwQSf0ZaNdmtKQQM+owOWIPbkWOt+bVexw7Nr/k6i
gYEfEZN6JbjjE3QAgyo+hjrmzEbVkjs7SdP15aWIG9+Dfq5qsW+GoTC3OUnG/klyEs3/RQB3DH6l
dWDEQxIjZtw43DjVNzmhAygxVVgL/QsJM5Bn+FjVpRv6Bbk9bJQiewPm9aiSDJAuP6xTnosqSUZC
qWkb+t8k9RrtbnUBGO5MJicqDpm/0t0KPVc590NeTYjdtWXj2WD5xut7Vsp6viNIBBRi/p8WD2c7
ewyIikKcqEa1XlTthOOnw9syHhkXETVRVZqMfwf3bzxD5A3e1kQEBasOS2HqUz6BfFeeShetdWV2
GPO8QYRVdbTs+cMtqqYiQWoCe6+talVuZbCWxL/AsaGQEtNNmumXj2AakD6Lke+9cnCCG8ao0L1J
yeKZG4c6VEBOtGxL8yuQsncuriKlj/wuF0EKTg2TPgk0fPnlqB4cHAcU5Hwey5LWaafa8oHQ6dIw
cflRufekZmBgrpl5qsTzGsJ4ASJTknkPFc+p3ON/ma2GgHJRL0G3j6tmCQ9VoWDtCCCIlAgLCq7d
jpzI+MXSvMy7mC2cQmkx25fFKQoUVDH7wJZSopL3op/X9lrSCB85RT5N+6pO03k/YEEWj3MyK3/n
8kbP7m1lr2WEufid09e5T4km0sjziD/vw0ra574gY33rOwC5bhYekXhapRaXii4TIzJDB1L5GlGZ
ekKko80Jscn1j72gOU3wHMX8Uftlcq545FFNMqTkH3j35MMm5kEWn67xl2ADbqLz+CTEFMcCE4YU
nKJ8Hh8Iz5b+nxm+REpzNODcj0Oy1WpKXVM/EDoGlZb1gIqDinCJ3ip2bIkm1jH1cqBkKLSd91zv
5UBB6rLu82ScA6C020K74wTJwnEU83Xr/eN5WhFO6inR1c0lzQmzBkeKZJnZeahh635YbBoga4r6
O16s6IbtEvftJ0xPisR5ZOr4eutwdBQfUhQM2mIUXTuCjV02XTjCWPFHTwTolOMqmyiE5N5mTnta
F7eyT0A8aFOxWw/2zWZEjCHTNEVgH9q29P/1vt/+pRPqyqOScXrvJ4yY+yI3TFVuw47CqsxKSDx8
4MIyrbB8/JDEWKdDyrB1jtIcgvSYOBUAijX3+W+DqnDVrOtwLA8JGZZnYvEF5S1axLcgBFva42S2
vQM/h/9M1av58jxR5qeCP059qLSWaAoQGu0mYkhxLvyPL4fCidb8pZPL/5UuxrFL4nIQdgfygEQQ
SytfXHSlELNizv74VTi9Rjzh/jgiiO1t3o+Rvh9bt3/jJxqCz7QuB/MtMyQgRO2xbE5ePun2nFUa
Y7RvuzTZYyLDR0nVQC/Bs5ThcUXact9BmyCCnuW1eRJE2u3JQZoGZeJVZXrLR6v55hxyFR5WnSfP
BinQ33UB0/W+Jhg18SmgeolcILN4Bw6VaHXKhRHSLHpw3ebLlqNMt3y4mYpyVsN+LzjHUH6XTQVU
CmErGSoK0o0Uhdi5DjbhJlbkKmmc9dUUnkATpwA44oKxkDZBxxfJ7rk01nZbnJi+3i0TGvlvJw+6
5Sx6kCGPrpsm9kqJ4sAqUe6uioA29B4D5toTaN0U7oADt1H07oq9KXOHBBpYOHmfusP4F73OkT8G
sumHHry8eMEGJgkS4Tbf4w8Cjo3XWZzxynjLp71rnRMqZ/yD9FRdlAOxi1ZGkHX7IIqiJzLiY3EI
hxk4C/1PD/YyeOAagADHpLeVBmMHqIUyNTla+hoPPi1XZMCkz4EPlKtDi0+OndhOWP39G91RfUwQ
vS0jVgleA0hh594ncHOKc6skAePET1d56RVff2x4L35I3alpt+OCv3JBMZwqJqoOTN/UesQcO140
O2qeYweMwM73gnTmtG1BgHnEpuLoZWYd6w6aD8w/B5jqlUTQWnZUsqnuQZVJnRyzIXbPdVf1wS2S
Jf3KobxiX1itstcSyQfmH9uC2AJhjY8WgxF5X1YeDXCHE4Z3fRP1Dy4Hkqst58Can5kPDp7sxBHx
EBWPwxH46w5HS2qM242XN16IIkIYZFc2Uckd40kN0YlJAGN0mkuXyBn2Ebet5lU/8zQgzLvm2bDs
YBmtZC0xnn11tGO/3jeR7B7HZA6qY3g1xENMm+gYLt0AsVXRDchvWk52Bf6h4Q9VnrBBUpZkdi1v
3zuDjPQl7pBdvHevc+TY7ykXZkQBaJrUv2cTesVtOVDfPTK11SMHWMPkx+Kw3STGi7vjOBfQ7nyK
Bx8ZuXCMUnbm9xCuB6sf4xM3MkLeE85pASo8fk0VVZojk+ba7NJC8ihElqcSnpah4CvG7BzcpHAM
3f2K0GW/QKHg6X/bvm2oUrtJnVUAB7vE5Swqtdw4JSPRxzcu/2RUv+K8dbxpop5HBvkQnuD5k2ds
jZ3pZbmXkiVqs2Sxlhxzmtbv1aDWUzt4Jv2o3DUBqygAJE2HXNtG07QgqbszcwiQYhCe52+EP6l7
CLsGN6knJXIghotn5DgOWKHY4/tGCltzTYnGaUlZmtfXSrx+Gc1HDr52gRLULuXOBxim9vj+UHv1
LMDn8Am5uNQx9WniduV9bPNo2UW1nTgok00m9545RTKVP0vf9zgISdwB8QE24/m/CFFxAmEvWI3a
s9ARqKmxadVnj/Oi9khyqOB51Qlz6uqRmnicpOZCEU3Gf2IL9uGDZ7zNboFO6N2iyI3jppjlnPOr
RBipY3jRxDPyH1GGHJ7mLSot/kM/P7DDL81rBXPu32Do/9FL7irwA0KuPCaHZijrXZ/PZIppCNn0
NiAKipxTzCA/RE1I5yyAysM9yWtbHedSLfJgW13Zl1xwMBQjVcXdpYdrmpESEkl/jHUtadp2yLqb
YiVSixYM/7VEksTROHVztpDHioFLpETpiwN5HbbNaF6qpxBLvNvloyi7w5IJAxClKnl3prGazd3S
Fd2l47NO1yxanWPdXY/pmaZ3n5K+cOJ94Utzu/arRw585Zt9U5EspTHd9uZc+FTxd6kwJQUAmxML
TRIPC3TDKfeOoOEYDbcLJXQ2qNXRt03a06FrJga2V+3wZjyKiUVmE1lZyN/1SONqUyL4//CKTR/j
gQb+kepY8eTMTgAH4WoWoTvrRZNowoN3NnA88KZmb5G/o/DaWOGzwuZOyxDaSk/TdGe9PnvUAAr4
56cp/TVwTG7e0avwqt/o7MbfEAxc76EajekW9Sgib4pyB5erkkTIVSQCQr0jFaODRyG728Z2cn6H
gzMuFBk9VjhTgHSjdj9+L3aisHXFNRBICrnhxgW56R6WPbuyx5XAt6WNRiAgnk/UCorx/DtEWc0f
qsJNDZVlB7ghj8xaj4+t1oLSO72j4pi5IXOscSbqCBz2avARVk6N6GWgRrAoQNLU7er8qFu/M3c9
k6459eWcfk8FD2GUVXd5Te00+3tjV3BOOe5dv0MQYqaBpu3224qLMCfA4RNqfVaYV5XmMjzU/jyb
w1zM/Z9MMWhfl+LxuSkcCaDaEM6DuBP6kHWI0c50idfgV0XIv9qXpfXLzZIVfIiDihf/hk1+/lBp
FzW7qmn8Ygf0YcLr6kR8bNY2pxDY5bd1aqu3EeQEIcmmKX8TNEyrmw4W7rsn4OjcgC/yn/D5q3cQ
OytunkiHSxxPhoY5QRzCb6udKVMmy+pX98TT4r84qml0DsC+zRdCdm1/r0LZnM3QkSkFGKHeKF4D
VZ8qatUEr4rO3gd1SsU+L7Hgsmkq/D2mgtmTK7T0w3pTIelwBKq7YrsSwr2AjNTfcJpqOx8C9vnp
UHQS5yER8LgPHQcLki0QCnUpE4IsO3qK5XwqJz88A0gcjyAMR8oHc6ZIbs8MJ/d0K2t3n7fWodXd
ccuCMhyhdEHc9pj7GZdzRqJ2bH6rLXn2lJEbHgCTrW9eUgjnLmsxq64IdE0nEVIAX+AEXPY85p/4
ry4fWdtNKrqvwiJxnrGmcI/iRerx4oa9P5yXPq30IScI7mwKR6nfS5+AoqiY+IDvLoI6VjgsqXui
Hcn2qxoMkde+jCWmu7NE8oOyeRHz9hgITLgl1ObdYCIvaYmQ2wKByLcRvuEaNU296xLI2kDH09F8
ekKxbmySIRvfJm6Cof16o96Z0Yny5+oaFt6MjXL6h1JzQ+o4VhwrPFMJdexxLNwITNjUE9xZ+5J9
dhjQLrYrOTsWR+5d6VszxU3zZ4B48DCPbN23iQYZSwSVnD5CTAAmfDMORdjcovADFoNzN/WkJlwe
/rOlAblr17V4KoOo+pPwM74MBcsOHX9+kYiW0/QKHnTUCI7Viv8bWaD7MM+xBzpJHtzvmggpPO3K
ZpdHa9ydQktmi8daqbyLjlR0WQbrv8s4r+85XwxYxyPS9p65AiJXEAlIpYiYy4tlfIL/QsF8uCM0
iWeeLgQ4KaUbr915mdNEX+vMtYwL1wfj7JgP7ORsmWjDuw5+HSViByoiWBQeN8VINWMrAtiumwgc
zhveLX/gwjYJz4VsWsYD02UV70o5+YCNW6f4GGQ4v4ExR0PsQL69k5VIyltO2znDZ5hGHMtzp0wf
0Cwq9x4As7xrfOwGnMq8+GPdtLnNdKWLv4PwXc2NFmRpBv0Y2ilHHjCtmIeBV06THXG45mDtP2aq
cVRZav5uJ6L7xdvI0YTybRzX/i7G/a2/YhnI/pE81PxvhNpXbCtv9X4zTXXNBUa1rslCzOV3J53y
sR7ckoBeKCDL2dJVBNe90c53Qrp0idhoUE5G5Wr9pDKJ2Rjx1761U5H/MX7iOt8uVVkKi5G20YGP
RcIuw/pV7TwR0QvCIgxOy4AUcIZ2MwVP+HCR+1yvTCI8fOtWLjeVm4n4KaI37+9I9C/lxWvr8Wfy
lNsdzayq9oaDkRVWTi6xJ5uZ3Nmmj/tlQryzg7ubRYi6tBmls/YvVRfU6pH8rVj4Vzbu37bMVXAR
MhbuB31W89yOVTJfhryeIioRnjfAeyWb+8huUiWvHf2EZDuRW1/2Gjzs80IcsMVyMMNZFWjuLy2A
Xm5t+EYey2aAB858D3GJekJBMuKTmFoo72LIu/lmisl7clWMowunUpG8pHlXqPIwuDGhMIU9sw3g
RO+BjnOS0+SB4z/qmSuDt4kVI9GrvjTLFhcMWbGe1fKU2ZSjXozu47S1fi4/y0V7bbptU6+eN3WX
1OSzJdw7Mip9RtOHoQAkok78v0GLZHDnkrz6BXGvcI8JxkQERUiMz3LmJbULs1asHBfpivFHAkfD
6lMoM7Bp+WXva/7OhGuG3ENaWYdW7vICm/k26xH2hKxN8BGNvfG/Y6bP88CBBGRArtSUf/zA+sOW
QaelZsA3gjhEMqoLUoPHWr/W3W0+cnJyRy0ugbPaslVtMxc/awM1T382gZfh17daSprEUf+tygZI
hF4DneNIjYT/wfmuP07is0GAhQ5+1pq2xl06G4vJFZcJHkDLStMPRrCqsQq3Gy56MK5B4iU1MOnK
YWttJuh0YDgjPktVUA0P3FpBsMG4TaOtLGcLyXTgzqMmfK4hJZXcGWHNaq/QQcJQJ+IQCaKYITHh
5fD3sJ66cNhyu7bpUXA88cbEHkLi9xvIYmUJmcXPpNkIXkv/PEuoHDqubv9wMCDlaAUrBY/iBJ1u
407J+Ejr0/D25gWZAY6M59eZmMkfkO/QGlQ+zZbVwYUPRu+ZpLO0cjl5DMfLBh2GtmcPt+lpIL5K
VrCCobLpSQz5O5iQ5jMrV5iiJcoVp1aCOizu8jUCnRHRVCDWK6f2Yx0w3K/xogi41Fw/V6s1Rz4x
AHlgHjhPPZmZhIGt6C++Ui61SukIaMGlCf75ykXWcHy/OuS2dL6J15PykloVD2bpeMgloLw61N9K
v5O0ABAbFdwiQwsVw7bsrpqxR9nhWheBH7pT/iLeO5G5L0M9tc0eQ5r8dWlqwV9impYfhJL6TVIE
lCC5sGo2ovYNF3hQTuhOQN6rwcCFkppqvX62ZV99r6HIoIli0nAsrw5otSXjmKDclWGIgo62uvH8
uH7O5ogUUjUTuOVHm8I/FqbqiT9aaLcZFI+eHlyeOwc3Czvug9tr2LYus+6xrzuRUvDMERyIuo3Z
1rcKEC8XY9dq67GevZom7B95dVYACiVPdPqMDYftQ1LX77U7k5lfsnb9ZeqQECDfzDrbRlMYP+Te
xKDApm0oRgrHVhvjCUKikDZbeDsJJbtDQvMl3nLTufbYEAoUcLL/3fs0iPULhkARUdgkPZ1iGAKX
l1P277ofg6xf3eUlikoJzo2wFWMcv29mthTt0zac+Qha49Bzs/SUXS5qPPQiWmDtwuuNN9e45ZGz
M42iY6sptxeoIfm24Pt8hm8X9xdbYQdvMrgW9GWzmHzrTO/lcxblTAgeBOzTVAp8papJ4j8VZVoY
JiHF30PUhfG7Z2uE84oZ9hmNk/+TJOv1gE0+8MV0RtNF+7WNYH0MUPfWvYiT6ilPveyrM1fyII07
59Dw2sm2uhv4dEHDSe5Dr6ZPzPSAWcgvgrexTRTDdJSqpd0u+XUVqZuGKakSYZvu28kfEP2KvCdM
we2wN9KluO0UYa5VbKv0efKIhuxGggZ/ndVJ/3IJSAuc/Fick7Bef008B81WDVX0sSyOzjCd8vyN
cvD8UdVSxNTAAvMQA0tyt60/w96bXN5am5xV9kUNXoKAGxrYQVjYLP1+QWQdIYIYIr2qUl6KaGh/
KYuqdUn45f0hRghHBJgcK/5aZtElIsaaH6oWOgIhgNHsG5NED6G0jtkPss5uRb3wSPaXpMhgdcju
YRqa+I/N+bocKGQoZ8MNJVHvgUdiME7YFOjQuL+cIwjZQ9duwXQycpn9nZQayCpmlPfjZZFHoi9Y
5HDKzZA8lbUPFmMi4J/tFtjF7bZtxxkqlc7doNrMvhB8WNw5uNA4c74U8pNiBl/Ke36X+NYDJyHP
WF/8BLSAUnNouObEjjUs3U1boHfvYuVb/j9I/S9+gpnWb7B4PGZGQP2U3SlS009BAKq9Wz9zEkAK
HcytXwXpqOgQD8D6qQKhmejHShON3XBRiW9vs/ZAJ3CZ0/gmlXn87QpN6Ntvdf9vnkgecCKknUcO
f46APf+sHmSUYFN7nY7vr3QA0mh8rFpCb0jUPkl+Eh2NOM6wvc1HRQdAU0bmwsICmYjkEvdlkvxE
trpDSyDEMI1cgnUZdT8iadHoD5YtUp7ApWJp4qjBH8bJ5pXTZ/Fywm+mdNVO2p4KDiMwG0ZlxvEu
RSdbZn7/letQx/s48yogy32YfXc8mL6oTHCyqx1blbFhZ8h2SzPSWNXokz9KdeGabOusj8b2smrf
j88IwR19W0Wsll+/ltoEtxMvovov53ksW+04iOZ6EkpfVxkwbjUrRaeM+h15BMZ2iLKppGSGJXMU
XZPd+jWx4+11mIPYXy3U0SwlABqdlR6K7ZqjOZgq8+j8+8n8hScdED3wuma5tQDOFeh4wW15frlt
PRMbgtk69c+SlkUf0uyJuPWRM7pTZE7RaM5m1fqtdAv+Oc5R2O4hXxBENlHlxF8qgWrFVEbHYNOQ
uS4f57QcuMhSJuV3hOSqTiYa4zdHx7MlbxhSp/Hr1vzrbUBHrIYeyR/GAc3LlWi2+j2cvlgf1dC3
r8QWtdwYxl6wFU1Ucysn1Uv0NnLh8HWG3U2YwFeDPXmLD9c65aiOPSqK1d1eto1b78Zo9O/xfMzI
owDdNd7Q1yr7m9nT+fidYrO6fx3y6oK3xFDB26H4fZz9JXxMZxTXX10+YzsXvtvN57aMawrhoNPa
aouYlVdfBr9zHHZNRt+YmcKm1HE3Hq0/55blhi8XKenoZzIjCEB+FKe6zZvVV4BZBomdnBS9vBli
IpgcVcqTYjMGsuO0FFSnQTzEyXUM7DgAsALkzEKScH5ZFkRA5tlusd0y4FxEQ+pl37lVoqF2i9Kf
H3i0ZPVfidGtTwHCLYc/DKr+BopQ2rzQb2/ts1eE9tkSYUWqWqaYL3gbQi/ks5rPUOHXQrysqO8Z
r3E1ZW+wndXyKxuKqb11vVGIu4xT4DzuiiIApkBfILkxZPk4b1RTh9tHIfUk2sfl/wZUoR9QEgqI
R11R6l3HKW9GVYnDskFrT4aH2GhrT33V6hte77xq6NvN0w+SGOeNJPkjQgc2IWBmGqHfUls00d1c
SiV3ruG/+Fdlijb4oFXqRU8RbFd+20SSkV0hZREe4jKWeeAh3jJad7Dp9nhFiXuYjUmPTON5tK1m
gdHOx8+0m5ok7/BFJhwhFM4RmcfEzoh3QHuASKbVMvVvtKUAYaSxTsw9lkAr961BY/80K9+Rir8Z
HN8DmYYqf4I3hkMShKZ6JzTZh5uxt/NDNswQjpp1WomIwnONTn4lu+UGU7cX7+3QrdPOkZozkBt8
bzrdc+J6xT/MgsU/azoX4+PAAbzuvfVDPiZoKcgekkQ2H/qfGV+XPFFUE8dYvSGCJmrI2nMmcyau
w1LScF4BGH1AdQb7qLthI2Xtqkn6BE9cp9Dxmw+si+YrUYzkMxZh5j7DNpzAf7HlXoDS6OjekEAZ
bivs2iPaR9OQwie8cKZaAsRn9VAlv4FxStwcgs/COeeTExavDIwE5QHzV9qdtnVBkeU1jnQTvFIC
88EJosNR4SMI6WwHABYUBqkku7DOYQi85mQhwiPjvnsiGlHFr5h/3OTyyFXmuy604nGu88yeJPCD
23lOvddElRQQHdoC+9I0+UU2LtobnkUKXiWvGZbUyEd/u/hTdbv010ZJaPDOnmoHL/0y0r+h1Utd
hK7BZKHzECscnfNKJjKjxejCJnzwh5TLkf46zPYeG4moJhe+c/936eHafvKdKuSeoCeRDzYVySvc
VGQ4f3M5nuBlhKTALbcq0lPN0XqLYsGQG9GK2EQB7+aLQOTq75oW955mWDLe9cpRJAJdIHwRjTRF
PVVj39NAACudKfzgkbDUne+r/pWQU/PFDhslX4of88tEA4pmKUSJk5KvzT96bjpGL6sEHtKyLFl2
Xto0eyKFvaa7EfzBsDVgXqGXYB/cofZqjDn+Snm17UVxfRxJ2lzb3qnFThZBXz8nthu8Q7DW7Knj
QnYVfMq8Wu5/udGDjGsZH0rVIBTIOMOJaKYFnEdS92oXYCrxqcvzud1NvI+dd4mkG36Mo/OW0rih
TNE6xyDiVRE0/IY3HIYQ8R0XXtYJ6cZvea1rCkaCkVV1TnHfBstKyXgsc+xJ3eOoxTZabkfBmWrG
NFDmHOFQtelW6gtxe9dWrn6zve6uOLfVcx8L1GLnToNIDx4h55fB0fBt18fY8o17bwXj1Wb04M0B
nVNTeSxGqT6zLI7+xkSIGQhWNf2UdVhz7GEwHUgCgO4vegxrjm9ye6chjtMs7+y1ZDpsPnm3QUNU
igtfc8Yw0lPVOiUomDSvOVeSnb1OAhciIUGNdM25vnDMqWB8RQQX7MuVcWAfFKFTUKc9pu6+tnma
b0OShcWxcvucU591/6dSlduyZzsdwUlHzf4pZVhr95KQ/22vsPV3KOvujKjYiRnEKm1vcs5l9TDZ
XuIgQUpx3yHiQKWDVs0KOEW1WG+XtQDW6/mqM6c6HLr+YF1Ed8I5vai2XH31nFNJd5sF3S9gdImQ
hOeW04wuimBEy2mXYIM9SeZIiKKwj4eB8KrJ+Rxap7G/gv+vzRT9klO1FZx9uyNiv5yZhILsToi2
+2AzrYej8EIJFGEwANpTkQ07alodrRwIagc/bOaDE3EkZMMtXbsc6kHp/FznZN4hoXgKxZMvDSpf
OEfLMcFfqu89JoT1RspwkvsxicT1zkc+Fe1JyCx4TMwUdJ8y54w0x0PsYI64udF7whExaGwVfiet
7BgoG2B5zhXkwhln1iUhYBxETFRB2IeM2ypLw+4psF51DsIqd8Dc+sN68BDHusdwWoe/itwrFoa1
sVffDG1qd0ZcWdioS+tuchDrb1BrsTecloLD4wSen8M3FC4eKxF3+cFj4LheMmmL4KMnNE/5fMmd
L8936bfh9AT1njSe8fPtBHyiOmE/rM+rSHu1HAV1pIABm4q+4M8x+zjz/uo4N0SayIfUdcKomYYO
PixMPWqfuiwOPE6cRxKMnbdtR6rWiut+ZVjv4zCIpm2TYSmQrtY+m6lpzG87xOWNXAhqbRXauzqG
xg976EmwfUJGyYgJd2vrUPMGpw4QnVmmvYVsf8iLYG7AFWOJrGAHVvzMMFNkX5twKZ1fGRnEG22q
aNmG8HLsgUuCHELtHXIDTJRMwoCN1vHXSimoPhDFA5E8GhBF5IfbJx5w7gsnQpL1SfcRAx7eZtsw
Ky10zqruymCWsnYAIVTjB4frCHV45IhIxDbJW0IS7jdmoij4Gy4IGISjhH9q67h+8Pqg/WqbKz1k
7WEm90pZ/7ZwBl7+4yoWuEpF697UnWfNd+3mqntyKTAeGJg7dnorw+bV62qZXiKM7uriIpQdg9zX
RCqWRrhPHfYhmQ8vFF+Bd/2k5LGYufvXyhYOih9T87TAD+d9yGmShMnEeIjfnpd2u7VLoXxzKJLj
QXgIfvZilykJdjVxiGi38Fco91eWasAjnlOeBzYo2/CmH3XxrK07ucfAcIBzAwcDkQVfDZDGJFyK
OmjmxkmOmMkhxuGQJpE8JlNnrmbI4K/PQaaXHy5dhH97RqJbqJAZAQXB9erjoKNpfSNMzrQhvSX5
0aZLxzvtOckjDxwIWQSXR7BiPujWjT8y5Z//vxHy4c6WFyQZeJ2IP2OUcvvZ7SmU7CGV8+Ssu6xx
vpyBZq8QuowfyiyX75Q9Wvc/js5ryVFki6JfRAQk/lXIq1TevxBV3T14l5Bkwtffpfs2MTE9XSVB
5jF7r/3FcrWNnnXLOYmUkqvQJkh57f3E8e11+nLNbFtsjW7Sh22eD1GKGgTr8kbTAaCQb/JengrA
vOErGh0PNBZLUetrXD3vAupqkQAESwe7VFwpKOTKd+Gn2/wLcKo+Zh0oVu1ZO2Gmtx4lzx1SvzG7
8hXVX1g6K0I3xj6ciXvoxqsaQXrCuO3n+TI5OaFym9xtMl5ovvL2J2MuFHx6/TgKGoe2IqKLkSta
dXoivhbF90uFB1LL4+xpyOGOmsm6w/wHNmbCyPIN6yCOOAPsdD5JGZn2WIfodfdeyIF7zqnw/KPt
+um1ppNcH71+RfQxhqvJCAzJRXaiC0aNvbFZVKbn4ZbF/YimYF0PduH39oNygZA3wNKQAjgNXCtZ
D4oqteW3xf9YxcJ/at1Knm8m2XXX3RYEwDLcxwCQ1T+xMEvbzqikUAuTK77FAeicsQUHLOG6KMvG
12rW4/xnspqxnRB+yXB57qK8tnZSm9uDLkRA60Al9ZqJimTojeZB+mEjZ4mvm8LB3UFDTN1HRxcq
PsU9zdq1acLgvBJt4d+hrmQqGPGKTx8MMVV9iGvXMkk+xhM0mEWOW9Ap9bQbGVpwm0Y3G2xSB15g
fpY0HeET8/iaaU3icNVvFiBv98EH68X6mXxpxv3bfrEwwd96tiuqdjncM0sMxn1HU4EKI69p3BE0
VuZnWlrFYFH2+k+p+3R59GczYN6e5pjgHM5brG2+9ucnJimOg/7upq/iysnvYWCGDRM4Bmos8wnV
SoS/6PaJwM6xPuQzC8VEkyFytpspIO9CT5yiVVH23RZ8X/hws+TSLpHP6G0C4zTWY0sm2bLx3ZGo
lWmAv7i3NXZwCGAEwm+1b2UvZIAI54zCN+TXUNnc7CUYgVczANhPIKiH5KeYOWf9ZuYwC/dN4Vhn
kpTQrIgSKs+OVSjVVD9FzpCURHviwimRNhHQUZZOs0ARzmy5XcHoBHuXqduvHZdLyjoiHu8ZB93E
mdBotxlu7JVPw8Drw/hBBaJzBR6MgUXT7hnAsGKHMn4jnwlyJJNwgjXuDr2RJNG4vd4y1O0esxI/
djKkI50CCndJLsItIXhxAM4l0WTNNlu9yf8T9o3q3iac3+KBla8tkiHIHKSfAAuv6A6ri4S2uCZr
ibGMlLSm1GeC9sp/DmigbJ+BPru4oSwyuAfuYN7acrCQN0+xdSlJVQruCttd43NR+F0NMMsz/2LR
q+KDo2x+auIi7M7savHKbkIWZE9l7JgbqdjWTBKjGQ2pS6glQeamp7nQrEwZRDmUOY6acNCSYz3t
0i7vPjEhrvUD32bbnvHQEdS2FODQTuwQMRXwmLvL35KShztDBWOT4OsTJBUIRthbLhr281afamK6
WyKJKKjT2id9pELX3uO/jzaOwlsVAc61EdkW3bkGJg3Ch2nYMRyIoIAlyDBrq9BCkYDOwvR5RRkY
HtkSBuatnkJMKCPkhqP0ZJUlSNlvGZQE4XTPU4Z+J4h1Y71EBmslxxvLvkfGB96T1TEXeMz4hIhL
z1NGPB4G1kNolYhUezZeP11D5PCm11KhLQg9c7CWpriytxfeoeQEOWvb6BxpCDDO+9jzFckpHMCl
i/fVj9oHjLP2ISDVBmRl18pxv+QI+l9YV2avBKm2/bGtIuugm4k0EnuI5LmKmDc+Gdad5Q82eQXn
LgrW4q8sLQJR4YLy4LMgdYePGcnGObQGm8xMg2t9HqysudMrrtyNkZUL5zjEWJ9EuJ7786KgY7MF
i/16HyrLQNpZiG/g32jIOg6/59Yi44GpxMw2jVwVP3uYQeCZMyQfgOw5tM//gB8qtEzs9Z75/nN+
vygswl3lgiJATzDV6qOu0w4/dcjOUJBRzASSfUu74zqU3mHi1sGZQ7CTs5FLDYgUq4W6a1p2VY+2
xAXF7AL/MImoRbfTQwl3kAXISvkLxpdUSz2m6y7VGnSuz0gmvPOgmT7mMxl2SZ/n1cfURKW7j4id
L0hXX/2HpXWmdIdPafBxK94g3CurnCdENCw4mOm6yCFKJ/7GhATwBpDINNx3DMXDDbqa/hsmXc7k
Kb2RDktKORZjMw4aK6hLAvtKWryNv4BJeIq1jZZQ2GX/1FGV2UcaBfHhj8phPVxG+kj+aLs+Ght1
Fho0tNi4qVf7guqI4DEj+yh+zsMmkrtVlJKx8CT+YyKqae948v5SUuszQlEUyDZnMWiUWdr/3cTP
JFASq+ieh6BXTxE8Iz+xLI38B3UavtGF4K8bHXsgo0hV9V9nLFCwJ1R20R5ki5e+qmjMzw6Iy/of
/iUX/hz2V4GSrxgHgISayTyB3a6x54OCP2HePZpZ+2/quENxjNA7MRTEwAwy32lf59RHP7N6RYb/
NxvIAt2yLpunC0CMCLI8dqLdCo0fq0LrLS8jIBAqrThf4i+yAEMIOwIwIGSTNr8nZGHhlV5cxEe5
FYoCbKUpSGIs0JJe0qgo/xvDAI1ZAP5sYigTlQ4mhVvWJuZ1iqJwltmLket8pxeWxUlHKG2a2FOz
EJmI0exBcNeMr34bpd1mHKa2OLSz5YGEiE12z0qNX1xIRbhe63TiEk8wATcyXfEMaBSsnFOIXX6p
sFXGX+wxd99IRQbiMayhfRzVaA2HzsOlfyCm4FYZWizaT0MzVEcjUfgnSx2umPoyR14Ay5pf1D1N
TYAEldb9Uigv3eZjF8EuVujft8AQfeyoAbADRPZEOBxtGS0ZcQReSjaf01Tpf4yLODJghah4S8ds
/aCLpnvMOxuUY+p5qnmvlnRlzeRjXX+hrwedaoW0jAkKCbRjogzFkQg9teyDtQv6s65zv7uj1DP8
h8Ly/4OxN0GsGkV4SOMoIuAwaNDfZtjphxN5grjmFlhjKaN0PrD3aCrcV7DrERviAF8VXJpMwNso
EQquuDDkkelGP31mUR+GwcWlTF6+2tVI62SI4ryOQYMViUmj9x4gYgmSYvSI2oJhsBLCoK1uRAIY
5D2iQLIwAQHYsQwOvD+5d9BxBbuvRLTzOkriyY4g0HN4dLJU4hZt4EGEtUcGeizqaNrFXNEaOrGq
LMwORt1sQ3a08+SwPIASEh7q2Hi89V3YqXeidNN5D+OAnBgU+HC5u9mO5IZwWZikXLjqjjjLG9AK
dS69yWIsIE1uuW5ZIyi5jfUiP2ZNphM1DIK0HRMs3AdRKNQbLN2J3EnagC8lO5bJPWJijnVIazZC
fmKrNintTEzE8jg9g7Qim4Ke1MK2Zov+LEcdyDubZvhGW5xCfXDsdrjnNc3Xy1LN3ndpVXTtpHSM
611VLvbPSDBRn6RrH76NumrpyvHyk0zKSZon+KebhQU/7cAOhmPwRnOckaNQutZAwogd35vKnqLr
WGsuaLAZzluuh/ieSXVVcOflNXPyVuu7VnSEQ8FNmfdyBY12rXRRPBhHR1kydJKsPatUbX7m4qke
GtpWoiCdMI6uhjErVm13cv8roW8cnHCp0OvDkNwzBbGCM0RMw2Eh0vyRy8zWGxbZgbPTa4EGM++A
zQmUMDxOw2B9YucXf6J6IF4Tp/JwIA6o/tcLq/ttJ8LTECGlDOLpZMuyhTqbOY8++ZUQhjxhIcWE
r0czLBamFMnoTOjQU2dkrZu6E8mtHdPbu5kwN5HwUkOBmvoVOd8m5OFdttm6+CrpPag9W0db1b5j
kOcmTV+43hNb9ErtDFFOtxX8LNPduoL6Rq1qNf2VooHUv81MouELD0xL8iHTS7ooN53eg6qjFLNL
YqWwfMeoRp2Zl2LXRojSt9APcIqPuHz/eWKO3irKWtKZTd7/QpdELSKMXtS1150YPlw2frtQ1spn
ZGixOIHhPn0Q6QGgKUDL+GD3Oap1sppR7IDW+mjIgooTrBeQIwpOe59N1Tyd/SYy9rYSLguSihzn
x8Vj2H0cy8lMJz0W0TNIA+YGHlOLmB9dkThc8JmTtwROZ0NABV1+G6dkKOIIzaNjNPghUh6B6/JE
VDhiZCBkgqg/IiTfXXoI6xeNcQqXS0t5Nb7Osid3DtFUM7f7ROiD4Mf3sVXumDzlLNmz2mvHD79L
4/VEt6Zm+KJdDFo9Slf7KPmkmX+TBmjfqEl+/UwSx/KwqJA2JcdwdsLjljX7nsTM7p5VV3SBxOvz
0AWYdkAudHCnV3Jr6ksDms05pPL/fHYTReBJO2D4ExlZu3hNPXkoPLAe36j0xYM2FIVbh0gMlQgJ
uYvqawG2kSAAyQkrMboPa7npIQ5UB3yCM0ZI33IEl5fn1OQQuOvTLNyQ6W+lx6cGfhsT48nHw/Xu
2+QC/DQgKoJLDGcWmFgcZsrpH6PcQ1O95W9rF4vrunIYXTDzdFmGciFqGEhRTfTxCmeAB7uYme07
iGteQCrobq+Njp4oLL1uN62mvfRjbc9b3/HwrncrBcknbVGeHdgazIzCKzGeYxdq3pZiw4139RSM
b+2iaA/63NZQh5bCP3YhM+edkCL4i0lYcTgqro9N37bio5xFdAE9WX5GHSEXGyJaFHl5Mhh+OmnT
UQ8dcQtE4aKY2fgsyOhwnMl/RMyZkpYXdmO0m+TYdpgeu+rkIrJRx6XrjHdgPENyECUki1tTobQ+
kNjQfa1keFqftr2QtW5BxavpZ9L5SHqpeYwx+SKwsIaq+7EsZLpJDPaAGjbokBISwmcx+shl437D
sl2r00SgwHUEsGI2Il2m/6BalMF29VzssmuAo/tIDoUOdkzPuuY86/VmXQDAhGyVFLiY9R5GdrRu
/vgndDL/N+8HrN6RNdUr9jrin/O5xSuBS7XOT3nrWE+42yWmtAjJxR35DKl9oT5PkUIvYtD+oSNE
KzsR0ltvG5Ui10ggH6XNMY4Bkly0u4ChgUeAkM1joJ3Q0TT5hc3t8pQWPKRH7JwLd3OQk/gpfa5Q
JH1wdPZU9sjj1lAP/gu2OGI7m0zl7g77ETYChKpag8bwSGKCrEbnUozMzyGiuyovduFUB6RnwCla
zK2FwF8CpkSun/GstH+y7Hos/lRVhUXRaqQgfAUcP1q+DfXjSmXPn4Ozt2fDWklnW2LocHfERJG/
F3QeDW1DO7cCgsAeSHIU/+Mtxiok+wAiph3VfvxPISOdkB8PLII6j3Zh49P2M8eRdfaRuS0jzYeA
NUz6Ql4cPksgjTHGTV4ShDCXpR579x9VyFruZy6ofx1ZOF/9RIj2KY4GaFaaBc2KsEGwNeEJbOMz
9gp5JpUgS8/9MDovUxw0vJZsK5x9jZ9Kn8mOMP+Rymz/aZkC1bcXpo52mG8ClqBT1K9baUPoRkto
jffg2rT1JmasUOlSMGVg3li5NMpZgWSL6VilXhsAM/Y1zZhl/+0r4gIOC5JEPlMwVt4nDyDmi2SE
9JQec7588SuDyXZOS4Gaj/lWb6z6GIauXWFeFd5/NNEDAn7DV3ROTUCS7NZyvAl9pMcU7q/llxTg
Ee8eYQnpKO0TBCwMxRZS3vToLDyU5xS3K5YOgXiUE0lAo0992+tDklyRWydByihXbYWBFgs6Bc4J
mzjX8rnGlMslZKe5FVx7wMzwRmOKnl0WA1/fgd0IgmfHGdg7Y3eZi7098xPfo45GnKVHX54Cywrc
0xr6NTM5L8CqNUPqcullLH/YZ0NY3/OcpiSczUzpgR5XAGjCqQl2BXQsj4+UZbI52zkiPGbEfhS+
NXgcAMXVMnRZEHfq0y568TOgnYlfR9yJgPFZEJ5jPSrSdoMyfOact0g4WzSjVtgE7d3cewRxDmuD
Vh+CTXwcWVKRa+9M7kWBDTYHSkya7d6KIqaL+FqarR8Zz98jMQjrD7dk9XHKNSX5a5yDMNmoKcuD
K1ETiKDhSgcF6oKyCfIXRrI+zXvFoCA4TAMUb0a7zQ1MEfvwWUGnh+xutmtm0bNuwoFU0xcEVl5z
v8KpKvZM0tLftgNSimcROdq+mcjITBpHs5CiRSLHz4S9+bTW2XzmoQ6sY+/3oXdlpoaXDylltZVA
Sv62qveQMwalC891dBxr0+Dt1mgLAwZNK1qFarPMNp75Uimjdw3BNzG5Vl7fHieLHMudLyMyXW0g
LNapC2apztxMznyMXLqvZ5w0881b2NDqThlM9iJmWb9ZcRoQSubZxO1Edup/UzxwoowtldhBLAws
NimCBqS1NXFGhyb2iJnH4AnqVEy+fkR7HdVvIWO7W4SwEhd+gcXlZEQusq3SGMKm68Lojet+qb9i
jOoLhIG+mK3nYGyRuRQKyAouX/Qa7wB7A1CCOHdQ3GvkAcFOqnIsLimZzohwLS+vLkuvvfZrDcjt
++GHkulP74shdH7akd3pETd6Fu87d3Tvp4j+Bct3nlnJXAG1OHPfrNAnKQH5O52gtZ5LWFWMZ9Z+
WKcX3dldhfpbQRw4K/hkwV75jMDObCbU8pOLav68kUxBzeh1Zu6YpvYWTEPuMbJxmiw/4aIOLQjA
fYgKdMpm+2JJO4gSQ/pgfxfUM8mKMSM4BsiFl7Wa8DPOTjAWkOfyxKlkdH/buqBaKosGsqQC6LVB
2BteSpFmZIhDtEH2Tno4PTFiKACvt+6lm9ewPJioKb0d6Te8PMEI5AVyIg/CC3PmCLbQEnO2gy+x
dGIyNGtoXWOPW6ybsvQPFpY5fuolN+9dZdaAzyfgz8YPZaCW8ZUsPFk+Behzbuoc5aRUDeTk4F5m
mXlq4V6B4oPMh7e+XIoAohWm5H1oYkG7ALm+R9ZXpOmhC3Jg/RvH8DlhoSigqK7bxrhSEBAeeu0H
ja55sgO3dQDRFvgQGJAFZ5tFkkUTb3kI48NKvJC+vZLVpWvAHTusi020FRyrOGqKvjuoYBjCNy8u
6CpZRq57bNi4HAaYPxOybzY1bJ80W/wiFOEbxytqcJzDAe+TDBVxiJC2vsc5FH9zcHLoijgq4ZDG
jIuQWdj2R87glUhKFINEk9u9/22KitRqShGS4ekyCZpMe4J4YJtwXT6iAiLJy3Va92FYAp9ENWjj
1IvdGHKObYYUgg+2cwnvQVRxYe8WZE230JPAtw8rgNZXFs3sUVo01dUhYKSBDCz7fyQy0D5cIUoK
++wZEZfQ5wNCBGRDJcOCcCKhdJLG+0aFAq2EjRkewyViLg9pdfDrS9xIf+8ypCDWZagDs6V0FJys
ZNGhLA9Kw9JNKYRenD89XHbcEQyfuZ7TBKpG9q+Y7IHAxW4GLR2v7l9VkMKX1WnxSw8E1gIN4l/o
sWQ7OHjET27DqGxDAHlp/XIOI+VPRx7CHUUi0Z+15YRIymrog3dd58Gj81w1tMfCoIpFBAeo/D6n
3f5umFWV21CG5avdew9Gmbh+kKURd2GoKpMs0nfJiFlCMI7xYtnucQiMB+qDdSAzcbAPBUcEWs0X
+vQp2LNbXUkzWBVlTl0vJZVoM1JfQflbdYv9sqF/hFKEABCCfVs9hb2Yi6sSa/XHWTvP2TUN1gbF
b2bR9iT07+tvtaAhPDSr25sEdSrR25miJzw7jP7GpA2dst9YVdAheWgb+0POlf4YnCEc9k2knXgn
S8dyL10Wp588E/NwgGPqZx9zDZA7Ca2RAXkYLsG1WegpthF6P2KiTZ8R8zSkYuGGTcVrHGnC6fp4
Wud3OWgQnDr27buOhJNmC6iEZFAGX67Zdo6Xv7eLjfPKrcBkYDVivxhvTYzeLrHNODZXvCUdFW3b
otpZnMW+2ItPWHWP8xQ4RpQpG7Vb2VD7vdo4/+znGQtWcSEgrW+/GZtPcKFljlVq4Uk0af1M55t9
gt9juIYVi5mWCtPMS/zMtvAiZg1q32Y7EjOAyK4L4MglMu+s6W5tQ9UnC31P8TL7g+QQM6Efb2Mk
ZhgJZ8Z8YM3wpBhkxnJIa49DXdl440ZL8TPeNCaYUhiwgoLiAZ+dMTu03Yj7ta+bPoaZDpupZ40x
ZCWzs7LHvzP0muFkWwQKoa+2Igd5ODY8mop6dJ3OPuQEmuj1ius4ZyE7WNjt5aPoi8HZ03n13fvS
2ivJXa7bT/G+KtIRH3mQ41EeAzzOz03vKT5YyHJAJxAZK9yWLLPj5SxXZIx7Q1xOcx2iNgjuymLi
fLw4mdeRrIJSO5rB2XHOeXAPel8dWMsr9cseyvifKRvS8l3mDVpmIlBgJSTOSKjttpT92t7ZDOtR
kzVMcMGERekELmoIccfPjNDrg9Pyx1/yGr8TiDVWFQh1e+Vb51Ixpz6sdpMXj0ONVnNDwz/wHzVa
50DsMvIC0LzP8m5yTG2+yqwTBLBZi0dMg123Sdx744UsGm99seHMued+roFDWc4yhydFI2w2BSUo
8aHkUTBjaIOFctcbwDAdNOuDP/Q/Gm9AFTqIzCgiUVJxSbdQgDKwQXRS0EPPkpWqSlLlipX+GKT2
1oHwCQkhsHW7nTo0xNtYWKp+tksy/+RmCAjPvcqFiwu51wSw6cr6IVDPpXDH9kohtYzvvqb7ZbZZ
ZdnWtwyuQRchLuySoJv+TL675ve45sVd6yj5iszbbo7uIKCDBZhBbAYGHXE2i0slWLeCWVDntDab
oGKY7kqj4CDXOjVoTYb5RgTrAEV9tSXqWGxAVfRb8X7pHWDRoCaShZJzM+WAxJCi2jEEdL4YLzy4
Q4yquwDFGxyXeB1Zt5GYWScotghDBdWMGymmDCRANgTax6pd6/5qOkGb3g7ApInaNWgHK0JX4lM1
eSr6dBjbfnQof9G8IMK55nVZrPfWPNvNN4gRWTy2GC4h7YCJWZGDyzoOXxR92rCFtaB/utGiZO98
KpMjevj0E21wf4JWhuoeXZzNS087dTc3AyrG6VaoEevIxOmVhcMQXgDq4iuwEV86iR6MY44KXYHY
DY0zBY85Dy+GsBrCx72lyHTYGq6930gipz+IwFc5DkiGixvpREG5ddq+js880aRTQPi75TPo/ovN
SC23fkAvAElkXM6G79tOtM9g+W5AV4BqA/bsdJF9n63q6KvVaf6ufrRYZ/6GsHkpnME8kvxq7DtL
2P4HlaHX1KQ3mxLcJnQGtCVJX46R82EazyzVge+iylhEYx/0mSwScfrd565K97Ublu8Fq1Ri1ipe
Pmx7N4D6CwvLOGf9HbfTW1pmmcRiLyQmSlB4tbP3qdDqK+vnNP3m5V1dYLgs9NEuDHlmb+kwb779
qdHEJeNvkmEDBkCU5c9UAey8nZV0QKUvxI11Uvmh2IqoZrCn6nREQ6mKwhteNP9YnyqfU5gzlMmz
99qtkznncQmCYeBuId2m7LAo9wHMeCDB/u1Rq8rghzbMGz8ajKVnnjCNin6OcGaJPqARJFHdg/Kb
ASH+xYfle8cwKsmozyHb9x81m5OexCm+dcz8i4PQbAAxuBeoxD984uLvkTIQFQjratR7ksbEhMgi
7Q2jkLCZGFFF3juIyIDItnq23Dc0+l530AiPnFN1IwBRTpFh9Bz4+HmUnub6WAM/z3el7/T4PhHH
XXTeZzFRSrgsdq6D84/SxUpPdm/wGI1rWf3ykstvjc0dmmxgu5/sj8ilW6Aixoc8EIQ2s0XrP9sw
dYiwncfsfR0a9Qhmisl1h9sBeRvB0jg8Om9uf6nKYv2vslzul94nFnObKVmYM+aS5rmNVfRfDn5E
k8kudIQYNoKMVeZTWyVIw836HhpPnMYFr2RiuWwtk4mJbM8Kh6vowEI1RQrcKigpRet7L10klwq3
FUQq6dS3iql3GpfFxS1SHc15aRgXEjN6iqYZWU3Tz02zLyYTyK2mMiMKEiI7icIIjcn7NT1r4zzO
OiQysmB2CZ4SMSO1mSNJKFFir4gpt3aV7/tXUVkKzcfqlg9cL2zi51gIWPIy9FncdyYYwqSwOJ32
pKiY6JCa8MYGB65dTh9pdaMN1TLKJLodGyPmmOnxp3IKsGsRACEMv6QhzPgPRuamwm1eW4Q5vOcU
ct5GY1SBGos9WozPWsXIATZo7VdxnbES/7cWoMITqT2rSpqFWQ5EBLJwGqhu2YsjXJxVPPPLO5s9
KmgYgHTjzCFG+KSF0yHhDbX1byyH4uI1XVyduzXr86MVZO21rQjOxvQ3zLPYmGJ1ye72mOpsZwxl
XwaHXHYuAoh871QO5UXZsi1vFtq4u2qSI+w/iy9InsKnm4LcsYT85LGBy51hUhgS5sc+eKOgzN5d
B3PNYWgESssTYO/GfM14A5CvGj+uD4rJ2TOEwOjvjIwPHf7cON6XTidlrsT8EOWJPhZgMyz+jhCw
CRP+JspFz6bRaf/gsoiuROUiYHBxebyEWpA/jGbCsx8ii6HXcHJWe2W/CYBF3beOP5EbY8vGefRX
U7gHn9soRgpueZXs92quaj0gQic1QQEPQ0BIBd/6kb1cYiq/ECSZE3rzBiJ0ZdGssMJnXTjY0V9c
UZHHD0H+8xE9zhwSd4w0d9MUI+MH/IwaHI49LtilC2cEZN8uARQpj24Jx12D24XK09zFPcnce0/b
0RmyRPo7hyA1t6p23P6TOnIuybTnrPgRQDLewZgoYkGy9l8oZ31oPeO+Y8kI/+XcyERdOHQEeMRJ
5iLo/D5GW6C3YoCFhzHFdP/RX8/L0dgluL6eAJB3NNkc+hjquI2H1GYTEg6CKU2uAz+9gAlev1Gl
rD/YMt1vsMb8MiJircMED0vdPkRCdIvSwXRXEOayHldFyZDgJ8G6FFMKfhIR7ax88nFsjiRxqJtT
kOb8gblxGTyinmptZC5UXMPVL0Sw3kErtJYtbsEQPzkRKrD/nBt3S7Z0SbzbIWBAia6q+R36QI+n
HkATbIPQLetLCs/KAshMLMqzb/Onyk2KKpNhMFp7jk+QEc4VgGuFrXCW4fPaT6RsINMvSLBW+Np4
G0hELrhC39zetv5ihHfcYwifzH4y+ZRye6MmIDQFX1q3lW7TlPc3dfsbbwl5MmNZLwkYnFKwil2q
o3CGCmR1lRLP9QcvC+LPKRXeURGLwoK09MxdEJejdyoJ5YTJRs0PzR7LEekqRczavnu36rKhESvo
msmyxRC/c+eGsB1PzWKCu5br/ttIIcOtOzjTemBxWy3niLkWu3eIy+1fdMQxH0TJ+919NQEgwQO+
Alfvb+FAy7tfWfOUlNWN/QncgjQR1lpDGj+7Je85lasX4BnD3g9kKQJjIKuetNpNiVZlY3cW2blZ
Rjl1DuJmHADxojlP97frHBhMTZKW8KabutV1xGvLuixnC7qMbeIStC6SlYDO+aWmks/3cLTs5y4D
vbmxb98yg81mKg7Ye6qYEUfHiVpnk0ZJpBv7zraj5kjsJFkVtEjrcATcg1CgpLT/KpcQM0PMSXuc
Ubny+yI/ewRIE6S/sMcKvDNZMFDypJI8QNZLy5X9BckVae5bsC9nH1JXxJH7psWC6E55DvtSE7gS
UuNkLTtbuIP7mC/zym2Dkx8xEPrp1ykXC07EtRius831HItex/vcc5hMsZBtV5S+tUfeLZoP+Uw/
ITHx4iP6FzWDO1zIGNBkFZhC3fHeNyG6XLt/RZhB8Dd6DvoXaVU6BUi4qHynOt9/KNkTrvAzMYwW
clh/O973jO5KwTVmLO87uDZZ9AFCgWmbQk3A+UpUQXjEc8MOHJAMzL2B9g/JlRuL8uBy6rSnkS5s
3klIy63aszwpxI7v1cHsnuuI3VKt3HU3MN+Jx63s2LQEB1QdE+ejXYCkdJ5FVdLlDdK3rMPUuYs8
+GLkUxAFuwQexQx9SGkt9pvyfF3TbFkoEXqbmdPWLoo0/Gfgu6SkQJHagdBsAJzXwsFGY6XNyCvG
ZLV+Rri4LPdlj72KZxmMbafmnsuUpIQry1DFQFRxuh0AJPg/LDkEQlj66ukwtCDnT0gmUVgVFUSF
xMep8XozguXcz9aATaKdx2tpUeCS7biw27GMmJgNZxNV41QLxH6EHGQ4hdAzTGdtcWFsMcFwdJK3
1mbngPxbYPVjlD0wVYcBpPHp6F0Yeat5m8uJzBTKhhw8XUYq5WdU2fU1zuAYkMiMcwbDNlLwyfUS
hqUc56k1RL8eghKIeAMa3u3IvJwRQ5urpzUbSThh8hCdSd4gfbGv0uziVFYUvw+2UseaDJBqE0Qz
0giSwBbUZIzlb9oALVfPbg8wO4W+Y/uah8/AjyD4MqWP7hvHJqiqw5v2byXlctoioNReYt9sCseg
yQ1MIz+mC7eQrmp0Va537PMFiqvySRugAGqjaE/9ovRDTyrSrqZBD3cZIA73boxiOewkQSbeZlbg
CPZVKai4ZvLUypMBi/ZvyAwKO+yIgDbJBfxPruTHHfMgBOsNsYVElSPLp2I9DbMGSFiUFOy8yR7B
6mCyZHaY2Nyw0g0Hruj7Hj1J6PJtjP18rKpx/B5LM/komsh7vqV8g3Pg3pZqLPo7vLNDNB8D0vjG
c2WL2kHHw3X66Qw97oNGwxxCkjU0fDVaGDabA57FBKE7AEdJG/MzhH01ozhYhmVGmAne5Su16+4A
Tqyx3z3E4NUz/I5U3htAWCvnPrWFNjAXg1tQapFisxOsnpktrpAW0KvhGd4MDNrKl6AJUR+E5GpH
LO5zKuKS2h2fUpWNwT2eCXKA2ADcGC0r4UJL0omRLUNVzePNt9JUZNoVFQNFJ/aDp6Ugd+AY5hFn
1iaomZ2TZDcRdYNKl+OfzXi9sJpNd14dtbRRPJVeWu5FTsglfBYFbvi5amwnvgFYrNE8x0j0kVkM
ft9Mm4oIyyXb02DU3rBdly7+9q26yreDY63jW09yW7WtUSTfYzkzL4WVlnqD35VBj6GLj5IRcvG1
ZSD53EgKZXaToz67kYtK08e4//w/zs5sR24kzdKvUqjrJsaMNCONjem58N1j3xThoRsiIiRx33c+
/XzswQCVCUEN1E1dpLKScnfS+C/nfCe0wphuZiSk/UBoZnL2EE3PxwpSrXq36NYTMlpQ/yTbwUpC
8H5LnMGlbId2eV/UiBB3y8OdAdIV9lihnoVD9tnFfb7mX/mjW985jLd4HzIARcNudJoFrEuRlM7d
Jg8q9CzCi+GxqYgR8V3vIS+5NlDk2AjmAfrIHe86rQ5kdFuGNAviycs7DsBAIeoMNftHjPSAtbYN
x5IiX9wLIcsApoIGuqN/K3t7Y7NwhNyOji3OvoyDCo3TknMZHT5ZWwDUUqIbkSRSB0TWjVVP9nzb
F6GufjAMnJjeBFK4mNdLO5bHAvwRKr0MQzsGecjPi+n2yO/T8KOUxrf3aoqm8NoGtdKTbCmnKFgu
E6+rHxFquIkyqhXZI+Eu+BF2FQqRiWK3zeRdEvurd4rm97XJ8ek9sXd01KVyOguIh60GGd+UYmn0
fprAueyRC6f9T0UPoQKWqhFsjGbg5avv2NvqHC1jGcCxpdJxontDPLpE0RQnDWa7bB6aO9ycQ7rn
HMyKewBRCi0hiLvwJtZINx4aSYP9GUwt3Ke9bNUUsDxG1hnhlWdJ435pygl7lf4G2cXhzYbHo2eK
deULmMuXGWseEvi8rUTM3q1kVzSOrPaqnY1p299T5MO+4b8IbvjDn/rFDV8U9gaWiqxYYu9Ysloe
PltlZIMzN6qsw1g2rjyauqNmXsACRpCIPDI2di2KMJ/wKxOMAtN0Tom1tS0yVNhzR155gwrcDwlX
ixfFwgVVyxCeW9loAberdsf5syQ22DsOymVFCpEXZ/J7mlA3I7y0o3A3qLKaEVeOfn4zpbVdkpse
0UEPAQyQTzlqODYjo6gO4QMvgeAe5gdvBzx7klWWHwmou0U1YD9tY1CW3lABdQHMbCr7uCRLM93B
oPUUEzcIOQh+xOR/mxh5ZPs292fv2OOxaQ8V2uxk2ua6y0m8h3QjnskOIlmT4ZTdnIVTteQKxyrN
OPOw9DgATMpgYPAMatLySA6f6M0wUyx2DEgQMRCafJ/6BhouPIYDVMG6SE85kAdVYsDgMCQ9bfAk
Ty3RQYnYzOzGq/e06zr3xa0RypK31LjEEo0eqZfbMhkjp8VKTkfL/phJmF/tvARrCf+QbcVn0c9p
scVt146bKQyEek9N1CTRNc+N52CLTtHll3gJQOZviAvhlGYkLMjwC0UTQC1zQcRtTFK7UDAbRV4D
67AJwBO8IrwFdMwVH6bhxX2ZmH04N+wrUvHTLVDWI8WdLPDFiKWVIUwiZRoKtZg0c1cgmwfb6KmT
U4W9g8RwZqVwlbtMWk+jMvHqdhQOpzpRIWReYZ5Bg9cx899qpBzfM+q44Qf6BsZ+RBjZpicNpYaS
oiC0tLzyxtF66gjBoKtSIze9krXruvi/2avfeqDH1YNxIOj0MHUBOuEELaP+qaf8qv0rptktoLgt
rs8Y/E6B3TeL7zyIQWNyB5ywHM2hBLJW13t8v3YOYrEQnjBbsPn4pGeyD0bU6yZZhkNaJF72HlAH
DNeGO687jkVDNkUe+vHIGr1o/dMwyW48VkKSwGe1ClwRYwuMrqOcZ9KVVsromXF/NyADjtBxNm1u
gwcbjSFRPYT2tc97dzpn9FaoQfmS8l2OXo1FMmoFBmZJFj+hlK2Z8+shJdmopm3Yzvggql1RUPPv
rNHvKI2YX9CtRQXpdCin7U3rzF10YmCj55PH5k/sWGmJF5sbyD8JQpU/OeUZMuaJq25KpyPE1m6W
tzoTdr8XeVqM2MJb3FsKswgzJR2gIsBtwFy0mqLhTERU8LMtHeKUKx2Y9ifyEK0/aG1kxU+CAm7r
ImPRJ8KV6/ER9RyxN/3kQFcokzb3Dsz1YCCndWttS6LVWPc5gzWwzONEancVnr4Ro8li1GdqxvIa
bUgCUC9d6KIkVTsFUaYnTB6hjZnNgCTFMF6n8XXbNqV/DXRhKHEzZ+jYQkLs7T2rKUo1LwyJLPGS
mBvLs8oE9WY56YVDEXIjUl4TXayujJdTDrKx5d6WRXDNKYBMqhtM9xWxdXwRmZhY+eI4QykvS+rh
QiH/YDZFncBQnIZtY1JT6s2EXQ6oxOzyDFggT4lX8l3/uwQSoB9mh0JkT3XjIkChQYmuSJfxhnuk
4kl8bn3diWtvyma9Jxki+tYOyhjUv/SAt/DL69fEIK78cIuQqVyhwWntAs1e4FCl0voeGp397HCU
F/wasv3WW8uMpYrMv3w7ovT6BBaDxZ8cXlYIVbDmbw6uqJ+wJOf2eSG57SsL3aoE5QRhHD1ftcQk
BoajzZovGa9b6Js/uwENGDRS318eyc2K7kuIT/MxyHNdb9nwruE1pfDKvUeaMyEzjVecUBlHaier
0q+ZgSJyfOxsdk2HriGW6n7pmOw/s60ihYPvJyo5bolH2rAw0EdaJGh5UZu+glBwfukyTk5IqsHc
Y9yKX1Tdh/VV4jqgL8jZgYvuGkvczeGA85do0fxpEGooD7k7S0PCkq+I0gN1W2+UG7fPdTGlDKc5
jA4J4ubiaOIyvDeK1fZpcJh2EbuT+dhSB6Ii91Zbu8CjVBSIjeMxgL6Pinx0QY33CnND2xkGMmFi
bV0ZY0EgA0B5Z2Ys09mzJE7vfvQUbUIRYu4hA7q+g8tL3I7lejhOJeIhQmqxxhBD4bvWsWgCUjFS
lAIp02fVENXTxOyhCRa1HkozASWEa5M4G0RpIapMnE7raY2p7VC7PMYfQYiRbecFln5CdwS0vi/G
8LHORfJDWYm4KRiTM4j7b0iX5Wtk++myrAci3ntEifncwWDvEkZp4HiLGw2mAn1Y14pVJz0FPhlI
4MzSFVrYXcMa8JCbtQtvGzfNxy8pqYE9kgygbHhlfB6IIljnTLj/kAIOimwua8m7nXCrer5G2x5W
N4jTsERMSfRO1Te7hHhV4UuP10NfjToi8QpnQ/pWWF31mRAe/yOBsimv1iTnF6tBcrlly1hc1Xyk
eBdhJWdcI8nbeCll67+GnKNPekqrDP0Xh69Ag9+IlxykbnUmjWc4sPfjWzaBRxChU+lx6yE+bylu
AMdOwJ+DT8ZWDnIOKGXZUejEsU+iNvHXIsTyw7BcInGxX5KjD8EWV56VCXOi1JtZU/p8ehKqRYhV
lUfHp8kVo7fLEX8Q7RXq9qYDJKjYjnOnMDcpNeROlTIzI4FpuRr7wYO/hdD+FqlVF575BR2gzRLt
864QOmXRUfl0dJOVBkC6u6yV1x0exnjTOxO+Kt68xd3cxOOAPWGUUIlsWeycBbrOzbI09Wtv0v6C
zxGcjm+ZNN17IXXktu/k2iHGYfW9ZhgE8yRmyPZeWEP7o1kExnu/GwlDQiySuOY6swt3+MR5x3gW
+LD7GY4zD2Vvq3rasNwTP4k9nX+yaS36m3oJkGNu3CIIvyQSnhRO3dI6JxOT9L0pAe5wmqKGtw/I
yE1x29dGF4eWts7ZOl6tm2eVByzCibXzD8gDezI+iHJdH9qmexlDKCx71qgrShARBQFJ1O0kqMF/
odtNisjBcYTQbTt2CsNEGEX2u8s6WN+0pIFNLwXuaaA2TpQT24toCbOzNYD1cQJLnk3vZ8S5pA1l
sdsFurhGVkZGKMCJ8iuxFqbRMYX9sylVesFJFn4GcPDGfTHz7kbN4dOZdoOHsz1WzX1QUSVuw2iA
ml52TfgOWhv7Edgml9VcGdQMg0KWeIgeNWAfdI39TnsOWVgEVWX5NlW4/Am499ZQQmWpJ8Q/LBzd
mCDmiXhu85BL1/kBMGAAdK4a5yOL0JOcsFvQETslYh/CvmZv7xJnVNw72EZS3t+xSO+kwKh3N8aN
Ximo8A8wURnc5btMm+UMdX0CUZhPIBNF7lfOLp4kfpdqTFtFNV/3oDHRF3aneignwGbQNORR+igE
+VvlhBd1oEh2EbZiscHdYfrHsaHl2ZgGq+pV2erkVPR0CddzHdUAwhsmAJuFBkjvI6tPvANn93ym
pVCIgYlyda27UWHD8E4ioOnZYzB1hjfGopG4zyv2CL+w1eDT3vdeBWz0MCCmjsNbln+ESB9ZNDht
t088PKX0H/agE77nNHy2JqFjYEx+0Dc3Ra+dbxzinrfXUZS029nLwvcWx0T7Y5nxV6s9s9xObt0R
7zaB3crJP+ooc6/7DvsA9hKkBDkhUGiMd+ms+voWId7cHvpxLhEUIomxpp2mEgu4220LF2QdMLp7
YseLI0LDyq036ZzZPowGz27eXDiv5REXblXezThDLWyTAbznLQiuInog+Su2mXwvDG1Q3cyIh1mc
QnXAX04iDtQxN9umllrG65GDMT4tHNDovIgNDPEgIzI6ox/paCaVN6xBA67PoYHlLdsuWkzfosVv
FG7fNm8OyIpkvpcoEp90iMls5+XkBzFOsbJvCQkB9m1QuRSvDCSQmzLZb9Q3pnL9T58HmFrZ6IFI
wMnltYz3xxVsAwmu3XLXrMe/V9b50a304J0qyWiZrRYImxPLHTv8QbwXYkhwhco9lFWE0NvD4Bud
SNCZHRbnqhHFtY76rv/BC96Ob4FC8H0lGPZWiE6pnu21Xn9CCREGz1Cm1o3ivCjgBNnMbX1YHePR
YVxAffGOC419UjpEdEkV2795czTHxzDE9L+p2wlTGR05knV6ecFgJZI0Ly4lI2QaNzP5NjHUvNsC
hZJ80jT17BZyotST+8hgUOUNAEIqXSA7UxRBfQTeYIw2gImq+YGqxyYXwECFugXuqH+2ADrmG8YY
pn0ZpCD0jZl4jYDIs7xzngJJehxjSt9LhWPCPTkhwyEkVMWI9Txahs0caqt/iyJtyqtyRFC7ZbJa
CeKt6sa/d8qpFXsGlYJ3A/GU5S9bshI8IF/TME6jImIE6sDxfEbfPmTnIRoZmTGP8ZE+hUg71aOD
APW9xw/m3DakFncHGVBgwFCwsfvMKT/XYSC5faVFNNNYbzH3RSRoNw2iky8mJPi+SQlQN4gBJwks
nigDZKlWUEUvVW7mD+qKeXisfQKciSgapT6igLOxDFmVMvkGrXlR3YZh0SbXpDV4yV1VsvzZ+QAM
WVnj9SgY7gDtdjBsYgMEwG870FUZgBs4TOixqtonKgC3WntTonzpmscp10Hy0qdDjL6fn4VDa05Y
xvOa8QPrIXal1zQvdBoj0aOhDHM2UNbSEURRq6Bz3yoMKhMQix7POn9iHP+tM/7c/kh82ugTRqhe
nwajZfzGK09aD0zMx+BJhUndnihjSBYcJ8/BM+5IXim5blXxMKHNjvbrzkeehMbztndjlFv01Kyz
2TUJMkgChd08yDXFKWVOS8wspAurQXSkDsymRypsmzAjc1WFGG72ro7b/AsgAVyLKfLiS63G8Dwp
bCwMlGxysRCNDN9sl0kHorl6nM5ySPCEqXB0vwLy1tttw2Ca9KHU4iXq+YN9xyicKJI04V7drW8w
d526um++DVqIgTecKBaAJVgaZELAN4tWNqdlEP1Kq6oxVAkfuScrmzmtgAoYUKRNYZarwMPKxMxr
ghlZD0bUAAJH8nha5kLhNu0QqDSZmb5bRZw9zpEfRRinIo1iEyk25GaYeG9TxfsRS2QTfhMRzBem
86N1a2FywKnU8kBtEeRRzSNaU8MawRu/orfufsVjhRrJQoLPRrmKNf8XCBkM1K0YZDkF4A+M11iQ
NWrigB0yXr+dDnqskMi/kSYX42LeUjdNyl2N3P6Crp/lXuxOIzmz+Azf0dTYBAaRpXJ2NfF1+4HB
+Gu3rDue1s7nu4ab9BamIYPNLC1N/wZWNPtYFrtdkWpjYG0jr3ceQQWNT6MddO9kVha/7FalnwF5
s1e2PfZAHCuE+ZuJlzk2N6RFHwxHUV41c91U+wYOg7X38yy5+H0BAk+if36P8ak9W2jjI+TNyE92
I5bFuzwiMGvjNyX6KyBuzVebUq2wZ7fTR6y0zqsvHPtXGsf/ndbU9952MXmDOrt3awH5UqZEA6I+
ZnsXFnLnSptzcUJ6mu7YIufXBmUm5CNijusNCkaYyiO40oJDr8a/OKua9CLskSwykoBzjVQUFke5
cTEJ2SrhvF2SGRtFHSFe25hW0BHQ7VkZjj5V/mpU1bpb0jSbn9RZZby3x8KLKWAKqJ1JYXvXHaJD
gZNKsQk3ZcVnrQm3iWkrPD+7cp2sw1jEedUTFoVw1Qg0KugVk2A4chjkP8ehVp/WyHm7AsFz66qv
3PrLY8Xno+HLC5JffQby+9CCfLXvF1XfdY40z7xzQvdEEh/xDTO6WWAYBd/TpudcpXuzYq85N4xA
wfsNYfbc1C2hlDbvaxJ9S5a2e8nK5Zdqe+tlRBF8WurKvoepvNJ1wDK17MzSCMEJr/bt6Cd2foyD
EBPaHGXmuskW/1sBBaPf9nAcUDeWJbaR2KZIQQWCvddnI/hgIZqpz2Nu7Kdh6KLHOpC8C0NFgBbQ
gXC6k+1QAOZASu5sIuBk15j6lk8xUJ1vI4es64070YWzYZU4atUwTa+jmOFk0oyy92Rn3aDOdgpm
wpGfnzVip2HbN7p7ZK1WvyThXN4mBfFYGzQzDM5067WPGdRHxjShN/2SaYJ2hE2Ye3TSLisPnSCf
/GBZJNBv0Z0TYGnqafmOfap+Ns0QIiIRqze4G2SRH6ibSDTnuS+HrbAop/aFjpdxO8YGvBViOrFh
xpc+JKmIPrE9ecyIxlLHOzyMyZNPY+tRNQb5R+9Y3pefdEOy404gI6uiJXvyof3w15D4ePYsEepr
f7UpbJcwt5i0LVX6rfFndCq5NeqbsJKFffCpnOqN1yYcoGHDIInYIM7VjQ+c7NJMk4f52OX3p2oI
uDV4oSEQ4myAzd5XsXwgC5FzCiCX/AjZE3FTlb06tnOXXXRvZxfALcV71zkIK6WY1Q0Lh+QlKFxY
0F3BuP485El+zCZof7uJvfY7Mhw6pMCrkfKPCyIoaoeEstezS8ibNmrz6ATlgeV4i711OKuC9tkE
CL7BO83suRoeRvBMVUU5QLANIivpCWjG9I7kSaaL90WWezOCMdPNJafbfHZci9BlDCAGO1DtPM64
haa9hRPrexZFw/1oMOlRXtuaom3I1bIKsZiCgZTLvlkCpdcG66hAExmG/rhj2tMme4EICCFnyxx4
0/b+il9n28I0p/Tkq+H5ZaHuFino8ZFmdxM2Yd9tGQ4NFXtxlAB7hBPwnsk1Tt80wV9is6QjseZp
0xqwckNEMkTdBrRgIdgwdcg5Ku+Mt4TXCGOqaQf/PgnfkzZyfsVIndwNGq6W8XrWYcLIo/IjBtVw
LeJxhf+PEjoxXUdoCFaZize4v3K+Z1jbQP9AsXUbTZOdn2UyQTIB2pGDKrJryJ4JjUt5KppkFV7C
oID7VDci3Fugl4drUJUsE1WDwpNhhdR3Q51bP3vE2Ee9/tXhtYYj1jkSTb/cOZeo3/tVwO4MepW8
pg1MQj+p6ud0yr1Pv2lH3qKcgfhUYYHsZ2ErqEqMQm9Ur8Bs0qCB6jFA07IjqYdw43hP1uOmse18
IvoAgBzyUGyEcHTq7EhicYlDqA6D6KSrEtKIGane9xH8Mc2hrsdfDglG4V7SCnVssVtrNSVU7Rkr
p7wAWGeHO7m8ibYx82r2uRYYdGCkg1cw8BA62PBGYzUC7IvtQx8b/wmpGq9ubGvhLTth1lhCDPR2
Qo7FW0Y4bgJdvwxeEepj6wzC0TlWHYtLfhz85JJcwjUzczKrv7qgd7Or/L3J8iK6poBQ9/z+Narw
Kok+sSCX33KTM36uAhXmVyGEDQbzlmBCELNKag/NYMrngIQcyuc01LcKlxP4nckd38Ow4y3NjkM1
u0jaobcfXHLsN8LOK3Q9TKx3I5susxkSHJII9dvm3qHxxZuvrfqTJ508DNcNyl8Trh/yZJFYIFRV
ffJhfBzUTk8neShEBAcKZ1736BM3xKgxKYszAvZqYP7kETu2Fp0MO7zJfsuAzLMPYVe8epmJoQFX
aYpzFkbr+L9N0Qv2mITJK2D/ytuojlDbOs7EXUrATHE3Adz+CuEUEXaz1HG9jbo0fG2Rk048uEV3
Z8p8slhi8LBu7LTHvZI5TUfCgR/85AZnnANpuGC4nohnTsb8OVyKptjprp2/S6wXjywcOr1lvF6D
+oaHdRcs3XrHkFn35nnzeCapVont0vpi5VEFwDNkOKQhYJJpuUikzre4ATFWiB6QBl+fYOzm6aFC
p0/Y9AhVNILxyJdBtz9PEnaXYLFK0ZJautxlvuXcSgowslri3FyT/o1ViZ/TLndO47A6nCeHYqwj
YFJsrbGx2WFTnWAFkos/7pvUcps9Im2+fY4h7zVTMTPbCHEPc4+6ck7c/3y0Kpf1m2sb2rd8Gphj
dAieH+d8tUpR3JpdAV4/WQc92GJrSlp8Q5miLesxDZwaXDcEtsTD8I1Qw+KZxnv4nKIkxVbUEpNj
MWqotgUzy3wTESkutuGSy6PdEXZIvbqadxunSF+RrDevLeS9hJfj6mSIrZmNtQ/MGx5DQqCXM8Te
Lw4V4+3wniRmP2bd+BFBxXpbKvavG9dhirsnLi52T7XBWHYMqVnvW9PTeqEOT9B+jVn86ijcC6A4
Caa/ilqreEJXGKHVwSCPTysopveootbaRgWTyh2sRnnm5KKhbxGhZDsLucB4wkoQ3mHmYqvlMPmA
yhjz2iGZLNfJFq+h6+PBj0PeAay6gaSH5fiZZ2x8Djij2r0kOoAtYY3YhnFn01g7tvhD9MR8OaTc
qkprN+GEFHfdlMhp5xcZOrPZsKY9dySMvuDnbU8AAwXrwQW5I+taVqyssO2k3yf9EoBe4JZwdpB4
nPfe6uBGNiRQdufIYGY/rLeL5uvlKdqzzYa5QQMKrRLdYEMml+W59cHC9kwDRRz4DEuQ1PGprCmv
MqNgQxhFuAEiJXJf2ay2AgSiX45HI8e631J88urAplw/eWSVhYdautP3Np5W4ktjYxhm5apQMCD3
ILar68sPZq0KbIGNDWVjITf+lgC0gRIjydDb1AXiy51KU1g8QsSIQxqI2mDq4lJ+dBWQ6S1HuH2/
wBtCJqNHsqMGNFsEsXZqZpnvr1jZNkrH5SynJG4PRe5mb2aeI72poGwhwKBeyE5dW/mkSOPkC45k
ddGGMD0EVdrQ2vxK+gQPpN2h5jrnltdCK6SUYfaoRhWcQkYlWNsn8q/hDWW3yzwoi9dLOBQvrkf8
yQ7bRODfJZzP3/tojNgVlbWRu7oIRtpX8nw/GQzAGumntmKoxC7PeYQNUzU7/JbJQ5w2zoisgT/c
YVheeC6wkpC5bShydo62osuiclTfYeyED9lQON2edCd1HDxBptKk0/6Wem+KjzYtZbxRvIgET38P
Tae1UvkF4Cn5kD2sl21TWUXzAqfdPOaiZ7M4LnYjjrpHGYpuuaG5Y4cQw++GQMWMx66TD2ynxU/M
5bLcZiLAs0H0pFz2lnIjC0cX7g6O9dhipkKfAmmP4i4i9XLY8cJsqGQge12G1ADqa/rO/VDuYhq8
MY5EiBlGazq12w+noNcKISQRdsXBUPH+dBhAhrsEHTkFJraWB+xCvHB1ydoOE1b30zCiaRhJ2B4w
JVxxwXEQuO7BUuj8FcUQq7uq7dSegQqKECZ6NHIZpIUX5m3VTc1QDo9V1hTjSw7Q0NsgyGHbgjaH
VGVkzDZjycRLVlw/0aNhruNTK3TucRfnM9B7xq39jwVlVbJvGyQWO4le45Jyuv8oOI6eZxC08bbQ
7rI3tJzw8ctQvzp9UlyLliSTnSodtuiOLr/nnoOMBoZU9QDYLLpfHKMwGvTZ/Isp7fRTYGd5p5ys
rgzz1mRXgfiDWqW6fJ9BG32N+IGfWFKhFEp7RvtxVAKur/1CoSnP10mbX/XtxBInJ3YKM096xxMG
04hadxgrkO9EO/c/KL6YofJQVkn2iGgmctGomnKwGUVwPO9kNPccIsLWg//s40UrDl00uN7GlvOY
YrdphBcMm9ywh+63i5zm7iZO7ZL9MkKr9js5AHxNXsqOmQF3GwvnHMLp71ndlHON8oixMnv2YrGZ
eG2llbMBjrk/1xiNzomPHXGBE7vuWfCk1DL0U8VbDy3secV0OKS+1+BDutR3pgcb2QxeCs0JVj8E
tmezvIEt4JK/lrhZH77arhS52fb85jhA60QD/oeRBcbyOSEUGkj+WHn9NdF1vjqofk700SXQsPjC
02p78CLsqh1hMFaluwfsACTxyvEhs1L/h7IHOh9l0sXFy9Bz6m4j03ttcTI+mUvuNX59FhD7ODIx
X8jkVBB39m2KO0LtQRFOYFQicus2gvm+WLsHOnw8fROlmm8tDxmc/vyI5JvVHQhPDslcdbzweUO1
3lVCfqC1nWRRkjqB2InAVYxWKwtsBNSekD6+AMwhGXgbRVjWQS7YHD+4f6K3xIcwtkkadKlUFnEh
8dC62qE/p9bbKSJL7zTSevLuG6QiWcv5tMF/bX1vGLj9cpVqXpnlNu02ATVAQZUT1LLt4kC/sdQm
wacvbYkGTxN6votLDDQ7EZrM2Q6D2/xaJcNkAIwqWbEnjcaHj5SdrPPUATkKgFzRjk3zL+NitCYI
O5/YCCHrp/LB0pDu8WGJE5JCWzOCqJrbqrf0vIH27X962TgfIL0znSdSo0N51HdM0TzloIob+y5+
n5Dofw8Jyov3U+EUzJ1o1kgcYy+mT/w92L0bmoblhGGKKh9AMEVZNdUg3MNF94r/tcytyivA3/R1
HiKgpcNxOLlUq1sIoEGzh3hEQHypSRWJh8K/MFlHvoIVNnevXFb4SCrbFAGk3+XWk3AV8xntJPWv
iCHsvM0XrftrkzT2MzUfyq3QpzDeLILk0P2o0LxstAaspIRwkjPZJ/hJqoKFyhbzI+qj2DZkuDvK
8uqrbr1Fdgm2GesoxmmJIUhJxLtBkHjhlgCzBOSHXMw3l46WZSo6CpvsvMHGCIb2kyyROiVNfZzR
h02ssajhbIY+VYUBnOOB/DOaYATe0AgKgkP6qDHuqW2K7ioJ2tDdxYM9DlujA4YR4Ff4t+Hq6E1S
lMEnSqL2zUcVSpGKyeKnlrXzA0DYwG3iztzZld0Bi5/g1m7iDnjpDmubevMF099DwZT6EcEY8yU+
W3rq0dg/gliaPnXhVLe2S6DtIWaHE+yJqlH+viWEjTems6KNnIa99U7ZGI+3uuYHJp/BbbItqRpM
1WC5+mIDaQtmgRmCmWVpkvwosoJs1qItrDugThnsN080V0VawFf2XFMf85gAx7OP5f5adE168SIO
ZDJCAQnu4B2gQUTdjH5Jdq7yNsES529oPCQ+P2Bcn1Gczl8jBGP6a9Qm7UbPYRxvGAzT+9AOA53l
6+DN3zIT/eZG9vhuL135EGh+KOaLBYOIwoJbT4SYAy53HsVHkuuCNX0fP6VynbDGuTMPQNYN95si
cw773cTUhm4PEwHFK4YALxyTD1ECbZVpPOBZsAA54Hta4jd/lp67i9AS+oeKBXW1oSBgUwBUWWPS
k7ysAZyPEaAIArZw/mKfI7nNG79o/mZikuupu+Z3xDaUyCBeuy6mcZueowiYZWVrszIVvHftq9WW
vOTQaOi9CuRw5FHc02JNdOxWrPsTk8mm3vau1A9gfKYP/IvNR0LH8sUuN+xp+JbpkuEtfmL/2V3A
djfPE4xyKEORBK8jHZdPDASSL+I/cL6hvqTS39fwSatTLbwIsEbjD2Rw9RWLoKsYXT/xVC4+Anv/
z3/8r//zv7+m/wx/lg9lNrNm/0fR5w9lXHTtf/1T/fMfbBXWf3r+8V//9BwthNLKR1XpMfBEg8qf
f308xUXIvyz/IxJx1DYti+bKybvbARR+FUTDw58v4v31IpoGQfjKN9JW2ndc1/z1IouJtQEWkV7a
UswPnEYkdlp1+NgERm2deUG/DxcmOv75qut/9V8+2v+7quuQ3OKwgpLO365K6z6YHmzpxfe87jHT
ifvsOIVl7ckGi3F0zYj2TOaKI7UjTuo/X9z93cU9BzKz7fGrqL99r4hKGECgJr0kbTPfrP4y80hZ
FdxAbg2Kc9U0I1amP1/zt1+zsWlnIM17jrf+nf7lt5Q5Ob9uJ7ILGVpYpRfmfz9Yqcbvw4IxbY7k
eChGSfzNny/7m+9ZCi5J8rTwfeLZ/3rZAaFZpes4vbj19JQHDJYHk6LSoeJjgz/Rk76lcpUhIafN
/O2fL/63+3f9kbm4YalpMOpJR/714rM9s2Ys2vSS2TWFaInD5QoJdtaf/nyd33y3UigXb4hn80Fd
/6/XcRvaTS7Dh7TIuLGsiHOdFxKDlXHoXkcIj8eCyIX3P19V81/92y0skXxSrLmeUjgx/npVw7Z5
CgovuXCTr9hRTJkz0QFVguyw7Kro9s+X++2XyePCLavwZnjrX+dfbiBMDgT0WFV6QTnE9lMm+i1y
IthXf77Mb54NKXzhojQ3ruvpv98wcmkniBbZJSgn/J7k6TQEqrM783jdoJ+qIzs4/PmSv/v5pOD2
RK2P4lavf/4vn4zEe0cTrZpe4lHZ8dNoUqo5iyvN+3CsVPnd1KEYIHjSHF/9+dK/+1JJWeIB4Yj1
UE789dJhC4keMDaftpqZ0ydgd2tQt+Hwb9yh/3qdv92hZkgXI2ONQwTBHQbvOnxG8lbvyT/DahDF
8HXLMP78Nz4cwy7bBbFs8wb564eTlVmYFjvZxfPLbrhP09oeHl2kTLt/5zqO76JYNXyPf/sSceB5
+YTx9zLRfgH+bsUSPpUN+sf/4Ub57a/lSrYbxgGU9vcPxG4eUVFf5BcEyGvovZ7CPUBT4hf//IF+
e0P6tmARKqRn7L/9WlmmA8ZtUXFxcVF9o4CI5N4Rjg+HL2k9OjzttBIVXUK1+ucr/+7pw0zz/6/s
iL/+ZJxh+DHQxF2Ah4t76WWwFTl6JKYTwMCfbcec689X/N1ntYUNvAf1us1j8NcrArRKyJBsi0vS
I+oNKDluu2bKHwVgY8CNJctMRkbp/3DV352dNrcky3/XxQ38t6vGtVqqsS2KC5EqPgsWsVSfMAir
i0duw9efP+H/Je3MetzGsb/9iQSIotZbL3KVa0lVNju5EZJOt/Z916f/P8pcvGWVYCN5B+jBYNII
TYo8PDznt6yt6duxFtuT1m4+QHLja4ay+eoozSyqVeJMPEAgfu3gm3/8/xtwsX0coPSq7KLsnNpJ
xeQUM8z2cIuKT6LW9G9lBqP1L/YN0QsRYgoWPCwX6xngIakVWN2d8z7RD7TOjObJjjC2206JbaCe
ZkVm+XB9mmunUbOFzrWrCUNfnhKg4dBfqzY50wyuy23lYS67H2he31jO1R36/8ZZngkji0oR2UmC
Lmnwg07sCM0hkK+hHRv2Zyxg+/AeC1/rVsK2ukXfDLuIng1aH0Fn1cm5Q6tKUD1JPXBJJU2/A570
engjtq0Nx/Vn244lND7lYtMEDZIaUximgPdUz43hSd2TGfoITKfh5+sfbm1BpeC0G6ZtqhiAXB55
rsPCh+ZK+qvpwz8z9+CYSaAHm8T2D7xW73hntzc+4tohJLwYqsF/NLARl2OaKQV8I+AC7OkGWVvE
j4p7WE7WA15dPgXErKwer89SzLFymZ9JCVcRDIvmaLZ2OeSIXGFjKjrXkt0EPyxwB1XX3StdDigD
JNVcHoK4Sj1ooGuo2EXjGv1srHn9Z6x+VxPQFpqZjmUb85+/SW4mp6mMVNrRWfGRxdggn9E+oK4D
FZsXBzXX66OtflqbZNgQtPT4tpejGZGCIeEYRGcPaPI9pOACcD0k449mSgWwSEr7NDiqfiPCrkUC
iaLonL/pEoL15ag6kmlzNXbOhAMVMsHY1buaSuKwuz67tbUkkSEDtmFEGWKxcRNY3uBMuvisYwb0
0A5e0bpDPJUCZELp3Qhv64MZnEZb0+Z0+HJSXd5jd+GM0Rk1U/0HMtDKUc19E6lWtd1fn9fa4dCl
qfLOpwPg6IuhGjmCsVIkX02oNh7yNH62Q1COL/h9AKeHIFje+GJr+4Rylm6gcmCrUl0cxzLN1dSC
nntumwqx5iAf+p9jbVJmaSVkYgz8qqE6UI9Bk/n6XNeWleMAs17n6a2qiwzHrr2SC1GQ7FOxx+cz
LMR+ygzZ72zUHm4MJlZHMzQsuDF5Zocu5smN6GUjyK8z8NZqW1Ak/6wJC40Pq5QHBTLVjiDQwvg2
x/6TjogyKpCBab/UkAQf6BsaKB5hsUZri1rv11gpzfvryyHmX7CMUuSZcxGGAg8p9OU2w3k1TzA8
Tc7w5wFqeybeaUo1/RtDUAe/JmJAu4Z87Rz8KlH/FA0WJbz7NDfADeP6b1k7xjyfHYvDZVIfW3ya
pu9VgYJ5dE5ybBwRFFQRJsl7tQ7+4q57O9Dyq0TaUMdFzlM2VevvU4FKy07rhBD3bQ7y/MbpmqPP
coUttq4FaEEzoNVfrrBaG2A07ZIqBH2hfAtQVgF7VJkWbR/03ijOYesJSDt8Roio3l5f07XBkQ+a
r7z5eavNB/FN+DclFRJ8puyThXYUyOkIfvoL7g668glp3TE6lHQ8oyc0V+Pmc2ABajtc/wErJ4D0
nv1P7Ql2jFjMvi36oKr5XSdDQ6EK1dmkNe/0xsi+AqEK5J9Pl/BPc5+bjrLI8j2ddOg7UEJz4OK0
1SdEL5FeEyUKI64B4j/cWVmNwk3m99WjUoHW+4v7T7PIMUg06NBSIL9cbm2AQBiXunMSoOztuWJN
aKWAXzqvo8CzxtNBMX80cPnLbtxNa6EGNRpNNy1QPDS5Fgd5RoeVEZ2Pk9mZ9Nm6VhOEGH9yXooU
kLFLzdjPPsIeAnNoO71yInuGMqFinLdXPAfRbtl0/fDoo9iD00gxtvJpHOAynK9viPUfas/Rl3NO
tFtsSUmrEI6p5p0cFJfyAxU6vKlVoxtf0PNQkTcZaYqJzqaDZjfD1N576gz9CMJwoHNedIZ38Euu
K0ysndg6sBvsg0jU6Eb+trZxqQY53L4ap9dYrGcFMbH3CtU+9QqsTZzu28cQC4p/EFBppz9PmzRS
Yb7I7xi8rK3FKGL6Kk7aJ9khgUwbbKJnWJS9eFC6zC9RFq37QN8WrXDCD9c/xzyNRXSaT6fByZQ6
D+HFNDFrGDQyEOcEnh1VhbbBb6JPBC9+PQMD86GujPw/2P7J97oQyccB3fHo7vpPWEkGKA4ZrDXk
GgQNFuEYS3oDgrjnnEC30aNFMwZucZHrX1pvghajdZH9Hd3u2Li/Pu5K2kNWjKSVISWHZpms4pzd
QvET3gluTA/WhDs3myXk0L72pzg8IBYcZjfmOoe75XKjNCwEV4FN52GRak16jNpL4XmnGFnl8Fh0
9NiiONccHP+gw8JqbCv6S3CoUWALum/XZ7y2p7HTowngUKUWxmJ0tNEyAUdMOUWpoo07GHYJgFrN
LmV01+lNNd64+sT8Fy6mi4wPq2xKk4BoL85637F7MFv3KBXXogZJYFv3kxfn4qsfDerHrszHT1Ez
znL9YQmqbtCiO1vJkD9MMRNmabJc3Su2p94oZq+lPWQ8lJhVIeX7SxmnEkynCqmcDDQ3vvrV1D3F
rA2tVeQbo11XdykSfY2JIGGWQDKl7e28JAH6TUgbzct1/cOsbEUuYtWaHy+C6szi3vAsylQ4USqn
xKNlwKPQiPR/pyQEK0dVqtqRuA/aje2/shV5hQuJxgwtKOihl3dVapkqDoy+c2pLSx5zbOOxtsXk
2t45ZhkDU8Pqqj5Q/PA9gJ9h4n29PueVdI/pUkel8q0KXZ8365vURCQ41wHIsE5KH6e4kToFnOOx
Ay91fZy1taVrYSBVRV9caovwIkDulVAjnFMSpuCmslGoj1bQ4ctRI42K9H/eda/Xh1yJaJKYQvWG
cal9L6Y2iM7JAxwNTmCp6oeol31waEItBg6H4eAW8BQt5tzviTrXB16d6+/eCcx+osv8zd+sqdEC
YXH63jnViEwf08IrgUVpKBZbqmV96YSP9MBfjEjpnXAmhTDtxS7qaF+PaFp4J7SPnaMSav43aLQw
aCjaokWM6alwr4+4EsS4qXiCz30vLo3F96zaHNCu1zinmGDq+ohOP8Ra+DmuhvbL9ZHWdiiZJJGL
I6kZvzOZN6tJf75syODs01jp4Q4mEr4iSj9O2l98NWiqYHxVOpXvoiQyntTZU8U+6WXdHNRGL4Mt
3ALzo1TQaXWzXBHfr89sbQ05EIAifjdll1euOYg2hD3APpmV8SD70EPcKsCsYLB1GEr9eS1DGsJh
GakvzpWoy205BEEYYa5N8QdQG2DKfAJJFPQInKg2lJTrc1v7atzoJngMskwSisvBIuSa0cEOnZPN
ZtwbNGlm8BFilH/x1d6Oo12OI7tykEk3OSfUnPqPiYPlnZtLCChI9Mz6CbbWpL+uT23ls83dFtsx
WEdBznY5pBjtDtsRaZ8UTfuhe7FzmuR0quLSfL0+0FrxkpFsi1coNzcK+ZcjpdmAjAcy3SfHxkoy
bSr1Cfcn30LXt8oOiKNg92o4EG1zJbRPRg+uXquL5N/rP2MlnOlUA8hWDJJQa1msaXjK4fU0sG8a
5OhlZIovPW6OW8ZLnwX+pzemvbK+PJIplFKpUWHzLYJZji1q2HqOckJRnwR8sv3X2AsEcjaa0/75
Np3zTsPgAY4vn7oYy4lLL8003TspU4aSOvZfI4654Vwx/eNFNLCjExTaSDipQ1x+SkT8MB+LhHLS
7Rr0LYryYDqr1FDqO2z1svqLiIBf33hWrCQXhIz5uEvQArT2LgeF7OP5VTP5NIQwqPoUZL69F9qA
V4nRo1i/w7ZEC56KwA/xpx7KWxtnLb9jfAvUB01hoMCL/YvjplmVg+efIbyIztXYSA7cgG62IgDr
9yoMX7unLBGCxcwwA4qHJPsGCRpZaWjhWDz8+Tfgp9A4dkgUVX1xcE3QIVpmKf4Z2gmMQYF+LE3V
DPWJGOx8ZEzi8/UBtZWjA/4FpDLZANekPv/5m7sL+FuBmpTFB7AVlICpixjnlEdQeTf2IrAQHcRS
0n8BwinxEi+KSD93SddN2KbhsOSqaG9Gdz5eKigS2JMIn1E4RYS2pxtWuY6pI94kUt1H2X/i9u9P
AzfoU2TXivhg1zPdiptFjYFuJj2wVK/QrX0BpMN/RBCsqX5en+3abqOUpVI5QOmCm/pysj7yV3Wv
t8oJW3LPikFkls7wIRVj9nnoMus1FVZ6PySm9dhhlLS/Pvha0OB5g84hun5suMVWK2vQ5qET+Wdk
4OuvXoh4D5ZuWb2JqXLeGGv+uxbvKZBMFqmdRYWLx8vlRBGBgMVvjN4JEQmeiCgteBVSFCgXIcDc
P+FWCM3dgB5cIw7eq/0GOXg9urGZV7JbOrxELaKXRjl+UaeVWt1WYzM/6hApw8EVqyv/k5cF6kcC
edLvWkjpT2NjDOl/f77S3OlzA4YFoJx4OXvfSmHnWI138lB525s1BFpsXeGiqYExHa6PtXYDGpYD
FonCPbjjZWGkLA3gxbBmyOGDCamGIvUeVQXwJII70fAicpygXNtuNDTGDChRmBSCW4YlWQ3FjVLU
2jPasKmQ0HKiOfsOFJVhlCpw6uLdbtrhY4s924tWOObBHgXOhJ6SfbIwaMBSw0TZJTXkVzPBkrSu
lImjh7bWJhz83Llxr6xtAz6GSdWA/iaJ5OXXaB0KBm1ne6dCSxHINgE8q3c5tu3qBluFQmxUdBDR
1LGsv9h/tu4YFOTJYfUleMO3nFIUGC6fwsSGvmfVQ/tBDWaPNp/y/XZSQFvtcZ7Gxvn6nliLqTYI
OANHWQPsyOImDYLe8NEHdE4yRtnRRpZoo7ZJ+CGLxD3y6v2Nz746HIqj5GGzfM/y+aFOOSznJmC7
O1X6xRwogG6KSNG2g4WCyZGbL+yer89wLb4QQMmcaeIC3FocbVQW+sKJWr5ph3XzJvRMXFJRhoif
C1pxMOpKPYUMFrfJl0qvM1cPGvvT9Z+wFk6ZLbq55Cood8/p/ZuLK4eQVVeD6ZxCLB/uOpKkBilT
61cbBV1+I4Vfuzfm64IEgfqAsSy7hDGVdHNguga6KHfQ+ODlcAkOv1IVGIvA91p5NacGTWq7AOX5
FyHGpOhjmNQIwCCbixfEqORonLfcHH1FdSfAEvej6Zt6tNdxHNT3ZtxzdprRO4/Sdv0AELxr5GA7
7/94xSlIgvmgKmlyiS0Oci0AKFSokp+amRo2aIVVHoy++dEpZRneWPGVr8urU6XkRP2R8s/i66bx
hDQWtgHnKa3C+xgtHBQnsdp0DUPvyxsRauUAzV0GMg+6blRb5z9/s5XaTh2wtQnDcwf1/nWGoG1G
L02eOphxGHvlt/roK6fndyMVtAXsmneID/hwEXzMMjy3MpYQnaNwQJG6aqrk0fTH32p6o/lTTSf9
CAsgCB4GtcXQ9s+/5lyMmWsWaMS/Q0PiGx7jwQFuQJlb64Df8s89gM+zXqvyRoT63c9a5CPm28EW
W6fpoAa1gxaeUdVz/gnBJKuHNBLtoRqRzSfVRv1hQyqBgIjBG/xTk3cox28GyF0wLeDlUH2WhvnD
VvJJ20LRHasbe2Btw9G/ma8pQBuOKS/3gIx1YP0Bv3BU9QGZpSqw9UMqG3TDKYKjonR99Ve3HFh3
lQhKG1IuhsMfzwBo5zBcBTXaTTTsp9wBSWpUIwH6BI+62f68PuT6R3BMxLktGiik/JdT9ILA90Gh
+OdMc0BWbWCLmR8xxRnRFUCeOr/rVGR87htkhh6z1DGxxnGs2Ao2LeKt9yq5C2WtMgaMhG9V8ctu
9V7cwDmvfQVqMfPFSdGOQuHlT8yYP9arYNUDhBciJLl03BxwHbhTKsR5bnyD1cHm/i/IzhmJtFgP
JJ+ttDaV8Czw5/Q/1JPSNO6E3WlzmJB0++/68s8Ra3kE5gaCnDNhIGaLpKDsjNHCaCA6p2UWJDuj
Bq/4EbW46eZ1oa2NxCYGSmIIcDOLkUClG8iqpCh9lgoanDGl7h+INsAf0zA+LrcgnlB90ADNUmyO
hntPRsUePGuOIaNR3iEo37nX57622w1A19ycVIt4bl9+1qQp2kD2anS2v0dh1R2NTCmfhReEHgYR
en0rnq/l5NyVgNj+N56xKG/Xeu1LdCrCs65HorvHb6tN3VYOsL5VM3goqbJ4L/hb+FvTbPAH4gUE
Ez0Nyjz4iyhrgj2lzA/Sje9/OfP5LiGDQqBMy9Jy3GBjG+2mrJO/DBqo2z9fZS5N3aR0qpILLvbz
1PTOBFE0grpjIP9fD1aKT2QLrG+jdiWGBaRm6o3cZCUzooDKLSIpGs2h5XJ+AyZcmsjT8Jzyts2e
HG+Im4NA8vAJnVQ/dsOy98dDWyB6iV3KkKE9f33Sa3cpB5jqI11hB/Puyx9QoABMSkBupNTNXK1I
uwJ5JBo820YqUEXVgJ+9Hyg6fsGIJdxYSqb/BQQXPhqzpw5KEVTOgeZN/qAoZuupnO6zzJXua1+M
mDQnDvdU2qXn69Ndi1mUYMg3DVJRsexFV2T3IAnr4BygBxYdTWT49nhISDfN8la9uz7YWnUMcAzv
GBhoVBN+n7M3E+uHooV+RUkQlwacFKpU/KioO8iDSHNujUyq0zFoEoQVEFoJnZ8t2Qs60JHT8P/U
TOJGHrEWR9jfElIwmDy8RC4XOpRtZuXe6CP3p1hHfyJLakvdCvfFiPjHjj5M+nJ9Ceb9u4zalGs4
TWS+DL3YXsZQ61EkuTNTr0GtWPO0Tj+iqGnm+0Ix/G2p2B3aCCiM+jcix/rINAf/N/Lvwt2btVe9
WMUo1CYDtu1W7unsGt1HiMwOEPZBsZ5SJwWo5ZAQZfu/mLNtGaTdYKRAtlyuso7ri8Ll4p9HiEyv
IA69o12jvvmj4482Hbgf+2hNavnvnw/7G+M5JyiaZS0+rgC5SCGyCUDnisbtUAPbhITxuwAVjK9d
0Q8NwgpRPP3FbG1ahJwnWHna8m2H1q3RDj4l1xzl/08eDjafahz2jqWKLpobp/gfbfxEwS/v+nTX
ijUEC275OWQDc5qP+psPjJqRwe0bKqcWma7xwUZ4/B6RB6RtfLWxcGuEDJ/YYWU9ALHFwtiydkrJ
ZtiKqp0QCFAL7UsDtNr/ixyMTg6tcPa9xovz8ndJVIxmfJh/boYAJh3eEf13JAibX3bceN+uL8La
gaY8KC3QPHOQWYxlIuHCLtb9s58gFrfNO2vodmUFe8jqRLtLEFz6m8+ts6+pGkDCNuc07c2qU/SC
t6Qm4Xn2wPk4TNjP2mEx/KelcYeIL1WFnarc7DWuzlOnIgu4cg7fi72NrkKIZnUQnKMpnM70c1r1
pXdKOX30gDVVOx1J2Vsd93n/LEMX2S31IAoXXI2LtUVwCAFhowvPSIzU36qontUmJ7vYWjK12xvX
8DLlUiGBU1ennQp+lQO85Co3mDJaEwUuV8SV/yKwfNzqNAZ3sIBQAAgUKm3phAOHwIaoBcl1nCVy
b/yIxYx//waT6qdEDAWogb4I1ipoKO7iQrhKGuBZonbdY21MqHEEXnxjG83b5M3i/h4KHuYMjpr5
vGKxuKh1aF5V+YKOkRM/9cPoPyCsGd6Y0Py3vBtlLp6DmJgr6YuMThmczMbbXrgkprpLujw/iarA
hQ2nP/hmqj94KH2618/k2iryJuXhQPt4FsC6PCEm+g0hNnLCHfjS2zbJkqOG0gNiDml/IwYujsXv
VZwp1wD8eXZryxqe7aWqU7eSTeNFKkLDUtlih4ioU1GGj4qPNNj1qa2tJ3kaDFdeexBPFl9NetME
tEIVbpXH2getwUE6yQQs7HhwtpK2EzqpcfQ368mbds6TifTW4jpNtRHD6NHBsQvLQVwUYiRg8Krd
q9x3N4ZaWU8EU7i2yW9VXgHa5acbS6TNugrQvZEoeNYUSYzbByHe+TZZjb7zDau60b9dWVFGZDg6
DjTgl6VJVPEnFMULze19f9j5RO4DYF7rkBpBha1k8H2ELnEjLV3ZoGxLxoLyAjdkecwDq5xMdDM4
5qg/bk0qRW5vYfNgRml9uL5h5m+zOIBzT5S3G4xFVnRxAAt10LXY8VRXDrQzY+STdhktkp3EhnVL
q2dyazw39x7SaTe26tokiaMGz3jIi5RCLz+lXtljFuKdidmRl+7QJG42OLjpe9+xp7/YNXS+qUpQ
zzfpIVwO5bR2Y9KpUN2o8FXX5mGxjdou/aAFvMw1pen/4vvND5gZLo2c3vJAxCbVFhSqhEu7V3Pn
3gV4dy+9C/Tx1/XPt7aIPA1nXYcZnbLETkRUqyw1zphUMGbar35MW/NVKIEq8BXyp/P10d6fPnB8
c/ONYDYXyheXPMY1mowdAjVNbNVVQJ3vQy30kS0Ok6OaTM3++njvZwcaklgGPovYQk5z+d2awSwm
LLLRyQ9U405PTOEG2lR+N20v+Hh9qJXrfR4LyBl7ce4tLiJLa1JOsZDDdc3BKgys43qq8TUaf1ZV
HrqhjnzXaJo+ezYrLY7TbYClKvaKlcx9PHUosPn313/R+8BDXjO3E3lyS2ioi01bdBM+yUpsurbv
eYi5ciPG/s/B1Kd0Z4y07/d2aIW4Q3dhLG6MvfKhee5r1JcMQLiwoi4XnqJbgeVUZ7h+nDYo5me2
dswCzXaR5Cu3ljkENyo778PQ7wiLNInBM4+a8eWA4Ht7UpDMcdF/i912JKnzgHjde02gIhio1E+p
9JAF9rr8RnxfvlK4okkDyFnp+hACDXsx18BqZJpRrscAt1C9DeZQzZZn9kBVvC1+TJ0cHlKKHdiX
Z+Yjtu7qa9kV+P5OQ/9Zt8phnzrQOq9/+/frD/vYIB+a26szg+dyObA/y2Vo5qRFeh484LXd7mPk
9B8C+pLPhWG//vlwMDyo7tAdojUwn8M3Twb4EFxzra65Ci/xT6WWxBqGKR3eGQIrtn2Z6E5y4955
f7Sp4NHt42jzxSHdXQ7Jx7TxfvKliwcvCJEUO598Uwdm7nbCwe7o+gTFfHovr7lZ4MAAZY0vGFiG
xXDT3PjUfW7Uug55jNjFsDHrVvs4wDDA0KrDG2KCDQ3INP1J9Dw7Xm1t0YDGxyaHmnP91+grP4aI
RsnUIQUFwHI5d2Tn8J/nOeQWPpV4TBrGeBv5DU5818d5v4tm+RgQfCwwX3eZXKu11nVJMGpumI3B
5xRX4wfwtelDmnfKxkjsn9eHW5mWRPTAAsvHP5pYHCSUpDM/QFHWjQfWOMAc+Rk3UPXl+igrG4fZ
cCVQtJsRIIu9WmCGVUyZqrl5EumfecEneJzGff8AJbm99cJ8H4NnvRbah78h5Czm5ZfCZxrxbuFp
rl4HwY8A274ftoVg433YtUq9554YlAM2Udii/PEseacTDrnTSQPfPTahxs7Z2vwkmlpclPQKjfe6
LeEFKOqX62OtbBPGcjiGACPJdBfb0RY5/tB6p7vGGKTHgGC5i2QxO/M6wT6w4uAGBnp1PG5aKG8q
h395q9e2OaC+ifS+GU/eXYKixNEiWbmHGYqH2djr+7+YH+92MsCZ67MkXpLSVmbVjDh248S6d7RR
uHnsWdt4foiNntnculHeBZsZgUc7ZObVAHRcEhBlPAbSLm3dLavJqtwia6xPCsZt5ab0qnqv2rUl
NpFV6fQZixpzUCupnQOKgOC3MlFtJejzGyHn3anhJ811EijtsD/Agl9u5Ak7+8pQCsPNeP498KvH
fTakpYtEbnwj1r77vAzFrGf9rxkftLy7gqiaQiBDugscrnj2i3Y4BNMQ7JuoLvYdqlM3ttO7sMN4
NN64tehpM+r8Nd5cXkboeUqeSt1ttAr3mjqVWYGIIwKOm+v76N0aEgV4I1FBlSZqdUu6RaynZIa4
Rh44mhFKXHp0GJ1K2xPJT9dHejclpJuIO3woqPLQARdhZ7CV2kSJNz9I0fuf2DTG0Yi14EYZ9P0o
/NVoN80BBrLVMsEMsajJ0gYbPpErMt2jEKshG+4NyVDbf7x0hEVe4SYXEmxgZ/HKnGSiN0Pe2Ada
G/E/YELMO+QAip2I1f4PFXgI1jZlXSQKGEkAA1jkzYkloNrJ0j6EMb11egzNzjMV+ejJ5iFRFe8G
UOz9KvKGhTxm89Yjc13uii5uUUuvCvugm+Owl3KaHrxSV+6u74jfzfO3CQzgPnKF36JeVMvwa7rc
5ag60+HNsbnrlV6g74p1Ulbd133emjuYFprfbbrWsHo0VS2WFAXozDuYklb3MVSwwALpEGtI5de1
lQD/zpJmm8ToiGz8oR4rV2S++F7SSf0XP6rqU08H5APsTflieLGO12+ZjF8K5HEfvNjUPqHp16gb
v81sTBfZyCGC4L7xTzQ0RbtFX1V9GlAv/RH0GljEUsvGhyailreztBHv9rTSnOlIDYv4F+tFQ5vN
GhEVN61KfUWyCYFeR0uUHBWArukevcLCTjBPYhy9ZK2n2LEjHuFVSf8DJj8uYZ1FceTRr3W8dQg+
ZXPnoWD1nNdd37htailYzaK8OO2oJKe5a2HqgYNVrEb4b/aaL14wv6x/9S3K+4eWGtDemzwhNp0x
TP0vCUwaq/qB07jvdRn27XasjDjVt7Dm42SX6NGQFke8fm2SOLPB+AI/Bww9DwIsrJQb7B6xit9p
TtymHzLEd4I9njWG96/Uhxa7Gyjg+jbEWym9bwqq9Vs7SEuBM4quVCVLqLdUD0hHwxInyN5JnY1q
54GnuLM14HCfZ80w/JsWJTDXnmJSRzhCzvPUwaSMMeBGE8451Lh+67sbO5INd7EhqW9w0qBS0N/H
oX6RNTRZNYki6Px96Ef5IQKGuktFLjAv9/UJKAIifn4+hfcZfiv7qrG9G+MvrxnIAySAHAtCChWW
ZXOpm+p8ROw22ntoPh4bq/7hdQigm4D8XTyPms83prscj8c/kYtLzaRGAKZsMV8854Nkwhvo6EvY
hG7vaNhvTkOFMyourRJibJCG/b2uoZF7b9Wl3exr9LUfhkltnYM1IExxsPQonNzOK1VvX5aViulm
qWOY5tdoaH0HsgsUCcDHoD7R6o69T1D/+nwrM1Lb53Hw1WPfSFluUuHw3wpn4TUlDe9OjY/g+V4r
e63ZmVZM2cKQMc7tVW02yI2nvfA+pF2eY67sayDNessnE6KNkVXf6i5BVzKMlQCLyrjD4FFDc/1D
7LX6o8BeL9/Ml+5PtQs7fV+VUZQ9O1WAokLfqIG40yIt/k/oUYydmVryxMKbUUbOS29pxcc66nxk
VWv8BkU3TU8RHiLdk2Uo077vsUL+1NdprD7wW4fwJ6g4Q4cNjVLDYzONtTx4srTyg98jkGNvs1ho
8Z0Z1+b9IOq6fwkHBFwPI+6gydaJB/nk5GIMf8nJyQ68Z70WifachGhvaOHcrW+1kbKFacRmTb0m
qqoRfckq1c5QG8uhuOsxdiru7BKPrIMVRb74PBS+YzWbsDcn46jxNlV2HeZF/oscI3X4ZMpJ/GpI
68QDRTPhH4qhcHyOp5ake4/eF74VlWl35+s78X9KIW+PHp0S+lBzWQCJIyr9c6LyJuOpg7DXCHn5
0Y+wlKm3JbUcy82b+cAHSp77mNZy7CsXdwLzczJ4w38Aeqv2pcg8rvY4b1o8ViosBzawyfz2brKy
8KdqZ8Gzn3OR79NO97otnOkC7AUHAkuxSsPgFyDnACoiDZFA/8Ae76MtFBkNq7NxEg3fS83zl07x
++J1QpgidWettnyvqr2B80KJlR+uND3UhccOMhJW5iPQbiTXEV4fcKHFXfZJSaMw3GdlOlv71QPk
4ZM+1vr0zVQm2zhrVZL/xHJXWttWF219b4c+Bkktai4jHlyj0JJnZ8RO999w9JyCQIRb9fjcmEku
jiN8r32KnUHkOvTcK+wIHIlAvJXIBPUb2ItoDxT453RB4aCNPgVAN4ln0EyAy84Q4HDqUPEXQeR7
bkQd8FnXcqd+DrMs876ZZtrhK6mrY3kftlY+upHP6X7yEpwu9qwNhSUvlNHRg4/Qcn8CPhhfewRM
Wvgrw2S5Rtipm9igEvNa9X12h/TlEG9pK7fq/Yhfl/egkOK/KgZejzGezUNfc1Vq1YjVJMCC6EuM
tOp5qlKvRZuv4vTl21opg2qXJij87FQJ62qHz31s7NB3NBSMjouZh11r3HWgXXIdyX9bYg5Y7PKu
6PqNGeSh+kHNAs/6x5oAHOH+K/N03wRVC21VCAdvChIX4NIl3K7PVJ4nFODRCTwake3/U2GN+rHA
q0jcs/zquCutITo3nB//DpY6HzmC4VIqO8+YtINUowgjMDOXxrYYfHn2ahkam8Brwx1XpywPIWbc
448s7BzxAVsla/xROLXkMwltSJ6HOAABlZTe8NlvbSvaamrT77KwpjELPTqDx6WBgEMn32cfe2Fg
wHqzvQh8aG9kyRcUN7zvulI08kMIW4QPHmFp7Jp1kd4ZvTJqny1cLMPHurcd6kZFl4efPVmnkXbo
Eyu07oER+ZhHVWEjq3JH/SdO95PeZ+Nn7DeMf/FobZVko08WjTlsFzn1GLVhlHrIfK65O78UgWfu
aWzX+jaKiin6gda80E+9h1ARyTnyfcMDhPpIPwZTYGMKLGL5WGGS09+NBSzgpwD6rXyYPCUVO+SW
io62NFZUm2CyB/CROeaCv2igdc4Df5dBsurJFrdEq7QOaG/5CED5YTBIWFNKOG1zqHzORsZ1XXzv
RCmTfV2b2j+qRyfgn64ocKYJcFbwX5VWVl91ASULz+tBjoex1/R86xRB+NC2Qzw+VeCABgpQ3C77
pBHKPTUNheQPg0FomG2JzwsuAXAQXbUs/GGgAp8GZ5UTjbVkn7ZfcCDTlP/IwWS2kaWXF0dY4b0A
Q62KX74aRMqNIsy7Kx91ZwIt/W/J3Y8u8mWcjfQWQ9ayVo8KpMjkICZvxMLDojc3bCKjFvjetJWi
fLoV3xeZFdIB3BFiRqhQPwC3fzmsPwIyCIbCOMaki9mrXU24T24pjFT/SPybTTw/usnbxCGgg73S
VulwKIKUaKYPijG9YDXFkUG6efrPGOGzb+s863CA8AxEHg6T4tU/kVvo4n7T9D22e9iK2I9o35fa
Lu3atotvFJd/t9Mvris6KnMLXM7RdAbZXc5H50UWDzTYj7ao/WbfyrxN7jUUfKpdViG0u43yOvyR
ZLn9Rc+MMsVyxSqsF1sfJS+Bge7Ho5L5oTo/bQRWdjkdaO8jj6wogNXl46ZD5g6ZUVEI8qc6bqKj
jj+s8SnTY/1kGw1ugSJ0kvbexATaviWgMid+l9ODHTTX6YG6AyJcQnGdBiakhxjisUfAsnCTTFWf
WpOXdNFU2YdoVGNn3+htFG4cf/CCnaKCVRmzXO5GZOePij1+0+nt/KtqeYL5eDp2X/S2+2V7vWbe
eEXOdYPlTxWwuWcaFRhabfGI1Om4VvDj+mNvjmPRb2ZrNpzYooJm9GZgQ9VAhSL12VJxt3QNUOzJ
HzaW6FE64C2pOACjoSIwH7k3qYveBvRBPVM9NtQ8v9DEwhUt78DvthFXDgIF5K7Xj9Nv1unlpGGh
8M6hVgzd+F3tgak2BUo65hGgR6QCvyjyfGd3PC4erEJG9rNGGoXalh/aR0WjFDJuqlGzpi2uQbGn
bdBPc6zXuKunFJOkJOk+R5API9fPjAyD5H52SSCDTZ5N/lfxXCX0qG7M4d0Wo7hFMw5pkbnkTRXg
ctUQZrViQw720a/t/r4gIfpAHd55hNht/dtWvbLlX8huFVLej0oRlpow8NiZeLc8t47Ezk9DdeCh
SCzclqoIQZW7vLc6+8VPxiT4jLFTYz8ip67dajT/3okXH42ul8OgTIOnpbrEhmbI4VAbKtIHHHic
RxvsK5bBseSiCWmLvsDH6otNVEq93oi6MLQP/0fZeS3HiW1h+ImoIodb6CR1K7Rk2bJvKFv2kDOb
DTz9+fC5sWiXujxVMxeTaDY7rX/9Ic6aztqZ0YSjc9aG6nDg4yX3U5oObekTpm3l+7HQ8aCN9Fxs
EAQoKZFWdflfxzsauzojWOqKt8hyPrx/CdzvAKEwFaOM19YUqqjrYqGrpXLr2IRSe0n0XVr99Iuz
xHrkLIy2kxaLh6qzrF+TNYdX4L3fFjerx8MdWbT/dM6xGF6BbvqQ1OVMgPdxmI1G28TYYZ/yvrFB
a7h6FBsyoUi5GI3YbJ4d4NKGk9/qHvVhtsYgrLPC+Qq9roq2mANwvw2GuQiLHy4pYHdkKbvVLpsp
OYNqrJxu9GPIaco2Z49uSR0UeH7A/4ut06QnJiGQphkqWxzV0Qr4ZVybP02LvCkfXpk9Yl2j2f02
aYw4OtKx8vSjINvK9SfMKZWvdU+pnN6YhiRoGMjKU2Pf0nosN9Q47K7x/S+IAMCGaC1hh3Lhotex
3iTRP3oAY2p6lHaEEbvhTf2t1s3yHgS92oMDpEeP3rivatHPeiR/2shF//3jTWs9czgk8d6A+ACU
CctpDdd7VZ1EoS2GY9nSCbohzpLMRta4lt7S0wPbNLAAUTem1koiJq1KTY5mQqry7p9/Bh1xbKmg
78IkXc+gcZ6l5uZxf8ycqTW20nbGQNSqRhCWHhcaOaNJv7WiTLkbxiIntS6vrkzi37DKn5OYkXAg
kwC7wENc8jDeb30tyVMaVpHNUYZz5O7jnpAmvxvc1r2Ze0HycRKOQ3OixGp/mE3v6tvCNqv7rB+X
aDwFVchtk0eRDOqhJ7pXtMnQblpMMbLe71V96g/uoIp0lw55d6pmtRy/h3xjD7vvyj2WZkjAJ0Ep
9W3nRS3RUm7b1Gg0xazsQyUT15jp6x4Dr0sXfnlRDldYnqvSXiJOxYjQqY6Ka7+NqqsMG8Kvv8RN
X5tXbrcXPfHlWeAHEAz4vvT9Vs9K097NE+q7I4lxbyMpzaYf5qhNtkMzJftagI2ioDOcakdSWPEi
kddtyMMSX0HkhhtIcVfX3vrCzUZPAAKdKswfoeWvzZiwyx5lO6XtUYH6mgQ9ggS/LLOmD1QLCDPQ
u2S+Jt7/zUx+P8PoFjAIS/4Bm8f6us12Yqtj04tjslAHjvh0kNg7VHo3HGTW6wMZMg3an2Onko/y
PNlFXj80RM9tMijj+escA1C9egAdD0nsKdG29PL2SGWnO0CjrSZ+mqUux51jz3m4T0Hve3+2IyfZ
lFmW2l8Hi7RaCpoykdZ9C5omz+hiOHSpa/tXxawSJd01RaFXxPKxVQPcmKN7r1okvW8/Xu6/O6Gr
oYBohagOvtLC41zNiFqGillGQ3XExbC/J7OVRPKMwOD8oNGhdP0+XJICW6trsOMTff02Y1To7rQ0
lVPgdkzSW53e4yaB8JEEdWrHn/OaLMnDOGsKMZkkG97gWoqx45UfvpQQqx+OvpcyA3ukpTW3Kpn6
EgJALKv26DjM4Ieu4mS/I0Us3Wo4lebHJiNEXZ1bHFMVPbfiB2Uwsy4QBq4zu7HMEufLlV+0PHH1
i+i0Lh7OLGOUqKvakRDXycXQf2TrNOrjaCPaCsk6f9S06kE0bvyIN134yB1fv2nRJBKmW49GvVBZ
xy9RC2nyyhD9ZWnhNob6ZPEah723+rRjXIQSh3/j2AEkg/fMJPw6WjnvzYZ+/6zShr7yxIuDFLrl
wpulV8rugrnkqu4jcTbXQkXtj4YcojaQtVOOgdET8L7hYxZ16bem1LsnLeVf2rr4I4EcgRnBucly
w7ryRS4HgNfnRxClRPrWxa+RjhlGKt4FR6tz7OQmn2mCEXdpDvYPzImTetNVhalcKXeWUf1jFnBN
gHAEa3hZUWgj1yLoQXcIcyxsWgT2VA2BNon5kzI1vcW1IsFW4uNJ95en0YpxaKFTZ3NxWS70fxRX
pPuVbA3OIgwgIng757NKZi6GXbdGkaf/ffywVd+TV9MQRMAwp6fLovt9uvzxsGyyB6vOZnM793ML
dkhvhLakYlxBuy/fiakDCYZCZDHjWLddas8anRB6/TYpsOS4G7TOjr9IQVP7MJluGF4BX37fyf/4
YkuPh8oDo66llMegbymh/3itSR1iERKCdy5ZR1oaVLPXkc4bidCl2GPnk3tJgER0U2hcxNqg1CeS
lT0R5j+UhfKypdMTk9xJmuUwbAtz7uZm05bRTBPVrMnatNO0qVPfHRTCV/cff5O1nJFfT0N/cYzH
Yhy/zbXr9jSAYTvmbJ87zy4eaUt5KWCiSTglYMkdNirFN0Ug9Z/DlARQ4kjzp6Ku5Wtt6um1RK9l
tr0fSaYaaYYkUaigImv2mZhISa4wsn4qI6fT/MiMbDJ4R+2bbGPnOR4X5y/Hy6+wQVbLnBFYNB38
wYqjO7LujZQpbrZC4mPqyjL8GYq4+EQ65jz/UMqmqzb5YMrpimbzL6O+2BDir4GPB2XemvFSFrBr
gOjV88S38W5qVGXlkbi00i38Msx1F/S/yOw9WatF1W290c7rrwon/byZPBm1pDv16hBe2Q1WNcQy
EvDHFlfLxZLrUjc8m2E+Dt14VlEU9k4+2QGT40bqqWkFY22Wt4TnsBOBgpfGIYYI1V67YS4V5h9T
gN1PXVI72HdZoUst9X4xZU6PNdQUaucS71zSy+shsfdEns/KqyFD9XHuS1lu0cu3A6HxUxe/oAmV
xW2JJEHNbo0Yf2Qfcjm5SRGuUOq1HvbvJvX7H8hGAbxLB5k6nR/6/ge2VYtJmtrb0A4abVEbC9vr
sNJq4nryJck8yslsp2G8AWsnhszXxOxoQdrann1WXekNuxYyAI0nyFQmR1xp5OUz8cBRdwyJ876Z
K07d/1pYIWbiNwrwPwQ+WXS7Io1k6LdCpBqYXxnq4YjpR9s/FyNm27TyJ0KkNnmNTrXf6JGiHbRi
suRu1EiafQi9ss525JOTESxqd5jObtPaICJKH/fbduAutE2J+VFuqzCx2kCIWX6yhj4xtjn5sUIP
YiLT+3u69Lp5rjOSaiY/V1JpP5bdOFmbcmoAwOyYXJeDPibqXpkzVXniV+WvAE/09iUflFjeXCZc
k9VsKm5FM97D1jeLx7AqbdzX/m1vYzJBzKcuUpcEEYJLVjeYWqkgx5m9dpaNHE6lFxaADtNUBmVa
a+Qjm2mub7I8SyQOQSLc6KPEjyCKl7aa6k1X+AArKJVfgzaOzgs3u8UWYC3s6itpRgLL2Kd+Dh9k
N8YHD/g5kFhkjyz67D/XLMODNoTVld3mrw8GBwQYY4mzn7yfsoo0az0r6/Zp9Mz4QL+s8MlywKQa
87HH1J2U146KofBbOysOVz7BUmy/Xy7w43nlRRSIHeqapR/XOXNhnOKnWjqxt+maIfUAkaHJElBg
Z4GN5YPxKRk0J5jVmgBJhLFfco/06o9/yOUYwDDkC+gwGkHY1pR9hW4pYbSKeBIOM90MNd3X8mI6
FcPU7lWzSb6nuGAEOalTnz9+8upQ47MDhfwmsQGgQ3Je7Wh5rdNdLSrl7GrhmO5ya4inE+noqbmB
OzghBu0Hza9qoo6vvLP2+63ejz7vai/qPW7yQEOr+7SaQMxrvS5/wujEaUCsjSZfqpdJ1XKwmYX2
WLk5Z/3sjSoRNZ5Zzs/jaC0++pNnpPEmUcaUaBtloLNAMSTDs852N/43wmWa0l8TYkV5N8FPoZ2Z
FotVd6R7VTB6MsxPWCXE6GvjTJ98ux7HmJZiq9Gpzsr2WMmoKjZ5xyrc9gO9msJNdayNVXVE8UiX
H0oaSfeky+AR2d6Fc2xmOyDbatiBqyh4IJFGJLpPXMyqR5uw428hO2B4xjS/sfcjjI9yC+WaIEtK
77Tbd05iNsHc20Sux7ZQnbe5R8UQRJCSwlt8xnI2h76V/LdGnNqPoRsVpzKl+7qfCs/qgkpXdMFQ
MWD9bds3nbOpQUzFxhnwoQuKTrehB9C7ap5hsqfdYxm6fXGUo5UaOMdqLi3VyhpCrQziskhoCY/F
mO2cdnSfEIk4le/EYUuGQzpShHbpPH617ML6ttTzLrwz0T3CuyntvUgGTExsLkVoiuQgW3isqjy4
RanIz9Kc2kOWjClkKttolZOUXPF8t5ZTvLVTer8cU+UAlyPwNIwcfraS1upmWHIUyn00NWbzzZWR
Yz8uoqX5EcazgkNfFVvYA06eE207bkRGwC3OmIkdkKV6l7IDp81ulnNrbtpCcLzNzsSSHqva6L+2
tiarEzLQHJADNuAvNGfuYykL+VmvptH1dVgM5SYqq9rb6AXMB3XI9Xwz55F3gJREkRSoBa3IwItj
iAvIxtzbuEnCCas1t/pWEZGq+9Kd0y+UlTmW3MrC5bHJhm4CfY5gO+yh7WG1Uxld6u3rua4nslIa
iHVt5XYeyhUrDoN2kjIVW8tsvfxmMsZcvXG1cvjR5AXpO4jnq3pi0xzcl47C0ziJCG895GWx0hC4
1A9OcWjyVE8DNoThiG2qYz73k4aRmDoB3CUbEwOp6YGJkBffO51rzn046pW8USxvtnCHVtJ67wil
L+Ad4ut/BGXorU+oUKLhNDeq1fnDGOtv8zxlLC5Ze+pR4h9pZTRskyb2CRgv8u1YmfW+cKSpfcIb
AZuunU0W+Q2sp5Lg8+VSw42qcNSXUaldmosavq8IaUKr2uFBq4/FfVEVsla2VgyEG8xp1p0Hs0rz
R30Wk+WLrFDCKwT4y00SdQuNcy7hgHhAeu+PKIi+UEHspEf6H+kbWHDuNsWS4DSpVfxSCZHd1jQu
/vVAZtEtdT0S1gVCNZcz44/CDYQaCgcCrqcsp9tSFHnyyU3d6s1zOpDqivWsHYGzw4ey99prZMTL
A8my0LJScdBkBO1ZodSFq3aElBjWmck8a5ov3FEYhU+6mrEkHdkmSZVTMdxDHUTQRSRflsT/fjhb
RJpDiMRVbNGDrgbA7oo5Xawxn8pR5WrU5lH20NGcujGJ5Hs2BtU8WMaUHPDud84EWHdbpU+UKxXo
qvzifGRRehxQMNc5m73VJQ07uzH3sEt6yq1Cw30q65OJKMuZ5iUR0guPydJa+5oP6t+eaqPhIwkB
KPv/hLk/vn1eAOCa+Vw/OaoanyvNiX/1IZ6ZEOzzBxUfMuPfL6P4Q2IRs2hhKW7XnipDjW6sMcrq
qXOisjwo5ZiNWzhfJsagVeVsNBG77v3UyM9lpKR7mssdzFhuc3ctYp7Hjy8ll7MPf3EbpRf8cx1Q
ZlmPf7w+KXSzV2ta/STbinSivm5OeMxZgaSnfszo4oxBEbErSNJ3r6y6vyx17iRo/4EVkH1d3Icc
TumcXN8nQ3Tp/SBInR6lJb6PgMv+lFvUtmmfPn38vpefG38R4CccDpjqF7kGudbgXzLV6dMgIGPW
ScopSBwtYVljUu/oF0Ez/PiJv99jdfcysB1bsjzZXi4WuLRbbgsYeZ+zZIbjWiqVAZphu/FwiDhZ
NSTQVr6bjZp+XN+YGC36YRh7/Rd2A6U+1W6znMd9VDW3wsyN9B6MgkM5DPX5mV8Og57NpZhjX6mw
1f05OYWAp5tNIzl5Woi3WOeLpOUut/n4xS6mDhYDsCPYpAmEwW7LfD910JlUkBmG9Llw0nzeeB32
eKT7ogmpB/XgeEnV+Q4QEdxBrAuvjOoKoWCyLpgeuxY3Cpp8xvKd/5i3WdpLoxjr/Nm0YrnrFJUp
w00JkW3eBGU7ZIdSyYwHA1oieSqp9vzxu68bYMvzF6iMv9IfXwyc3z/fIakDynKrPrFapBEoae4R
tgg15NfoDckZ3Mr0m1l1luwfu/wk6pgQLoKUnBdYBgXtw8L6/PFPulhO7F0OZx9oxKKiMldX/Jye
e6PkyInTLMmfDLQLB9U15hBut2kd0mwIT8PcXnNiuFhPOoG4DAPRvCSTgH++H4cZNnkIEm4+NaES
usdpMIpTSDIpbMHGyw4Sturbx++5QnUZeVLeluGl/wgLaN3mjBXuBHhSTU9iVIpPXaNUT06ipfs4
53b98aMuhxSsH/49JhcczPRP3r9cFMUwiaUXPddx3X6ppP5VJq59LCnvC3w/Rba1lfpaZN7lslo0
cFCYVPTk2OesvmNLkw+qWxM+JZ0RHanZ3EDVmoprXmjd243jHBvSUHOflT1cAUAvh5Yno9inuwsg
xux+/76zPlZjlov4uQKbOaC3ghCrDW30ELbXHZho6PC/e7cx4nvPdIViRQ95mbvvH1cxmamhEueJ
60fTnmFPYF5cdXNWSKSWhdn9Uh1U+59mw1Vj5AdaAezIFTz17UqM0J2XQzb2u77XEG/otfLTbRrS
jDoSuB+lS3rGzoAM0vqzkiawfEGZ4tvGzToj9zXV6V2/Ez3hVWBeYbPpHeyg8GVCm3EjpVaJR27j
mnjTEtfL7zPLbVSqrMzUxgfcqlxUUQpK14OQXZnQknGaz9gtFi9Nmsc5VLgEJ9g5HKJ5Gwm1edPY
ELJNZadtFExpZwy+zS5937UCdQsXaxVGUVy2v9zOnAp/El3d31l9p3xNITqLe1iQ3ee4rZRXtxTd
Wz5rRrpFfjU/2lYRmkE0xFZ/Ug1hPZljMb/BGqb4LNpS87MBaDlA6VPlfkKMlfDzKYrvpKFjMCrV
fEpv+yKtnkSoif6GyIXZ2lR0JgIMeKG1RTSfSl/0S/S06bmy2Kr2OEcHZ5rUQHGRpn5uRk3x9iLq
6v+IxCaAz87Rqu5zV5Xxc0nlrvxqdVLqHmFxpxuuldW4s7y0Uo8hMMspSo1c8QF2+//4E/46l0z5
5tmDNLZmL5LSB7QZXsiMavQvVVuXt23HuXCLUstwt4kMRbqZYk18NTjTqy0yLkwBAPC6Ac4zBG/s
3qeEizN/397oorXgCutZVdn3Ux7NdE9V+lyPLtXSuHPVampPJthF8mJ1adFsQqq9Mei0yMgPIyad
YAZxORB+blbWoa3KglR5G+2CLyqRmnuLeDRx10xgJwGm59rw2bGaDI9ArFb1YTvrYUIwKPWWV38r
dAg5vtVE5WeBii3b4Hst9sPkxsbzWC2cCkPPW/glXEVjDKApHv1Y9yhQ8deax01SVe4r4L1nvzUt
NNkNFiP9SxOR/hv0euqkRzwyy2oz9dpknrA1K6obyPjJdxEZir2rokShlB8MgSX8UMv0LeKY+hLB
3ftW5GXR+opalzuYWJ51nyaRe9e3qD22TShD5xX4u6o3QHeT4896jUzNYf7HfoKyKkFCJqyfbP59
dxaWHO+FAkN0A9WYpoFgcxOEtvR0xRKc6l9ztG/qY9bP9uJzndj2kxsC+kM4K0Cc2sFTDxSD7CJg
AplshI9ZXDNtuyxpkgd83MZx5/VktbxUw2h6vY9VZSx9fuqkphu7oIUUWLFSGrtxkHnlhx3sqEOd
MNlYN1kxbh2n4xdBEDGsuzRu+9e2lOJtYb79zDUmdyD5tOOpG7zuW4kRVnIqwyGtbsaprDF/mGzb
N3ErJCCmK6ziRh1DZeA2Viavlii74mfYur0JJCB0O9BFqr81SFrDQ1YL0mzzgpv3Bl9UaB3kUzTt
DVTs3ALckIV5hpJf27gUt7J/Cwn2y24HbMjn51RYuXYomwnnKvpZSrZvsrGwfL2vkVMwHxFBuJwW
B0yuRtqLVZvhlBEPGT5GSVIHKjT5YQN/yhjZG5wo3qikUJg3SoyV/q3jhCV+f45OgJObFnoIgpcn
2qYPW/PemUdnSjdpZSXJjuuqDVBo5vUrcuGErBQrRFhKbAX+fRhrmca0VVI93pVLqs9Lb4RC3A0h
cFpQaG7ZQqy0ReWbkW5/lmGDEiw02/ZOMKrC2jQT9P+jUcfavNMHQArfJDm12I2WVW/TTqeNkJkI
kQOI7qn95NnQI3JUEbFpB2OT4TulVZnS+SV6vy3/A73Z2whhf2VTIn/NaV2+GJrWicPg8YHuw35y
RnQU6kzIZlIpgPGO1X2vB1iu9+hfnIG7FGGnwWTURnw79aqChw4Wr6OzQQVW6XsFFZl7juux/a+S
Xqrgyl8pvxTU+gNKBs9qto0ROtcMcNY0Za5EmIJCj+YCuMjYLeP9QerUdQ9hZmie3SiOx5tOlu5N
3OAxsMlwJulz36o7+78oI/cWsEtR0CGyGrVSbWk/CTiApCSgwgvyhJm0tRqz+KU57RJVTnhvH1he
D10Lb2p5cqak8P75loV6Y7k+ctmB6rCm6UW2A0tIi9vnAqOxmvNKeNsx11xfsbFc35p2PGwIkWjz
K4X4ZQnBhRVKOaA8TcaLppDXqgoD19fPBtJCjnavrYp9L1yY9DMm8+y4fS/1IBkm+Soz0Uhfzlk0
XvkVlxdors76QqRbIjQQOL7/dg1AbC4rrXqeEYX8aHgu7KdYolGLKyVAW6Xe/OulFlU11T7IBf1u
7tDvH2ga0mQ0J+MJNkB06mIrrTeq6ZaPozV1TwPMRBTOlZD//J48FvqMDdSG9lddFUxz2xV6F0nj
SRINpvoEN+w4Utz7LJ+Le9uunv/9LamFgIQxorosuuG4TqWhd8YTZMju2zillq+mkQhGyENTIKyy
OzSNmv8rmkIP37bo7jh0bHC6WmF5VQ1tKR3i/NkSlCN+5DU4h1TF8IBIt0dBP5HJ29NdQzzYudcs
ey7nMyw23JDgaAE1XNBPkkItQc4G90nIGikVVFZ42sTbBK1hxd1GZGZy6GbAxaBGjvRFylC/hm39
5SdAhcQWgqJwsdRYQ3h0E8ZBZOVzP2aKP8kMn0WplYbjRyTT0iKfSz9SpfNaeoo34CJgXcveuVxO
bIW09YjExcbWXFdPILnqkDVO90yZY+xpKsoetybNvDWjtHzq9LZ8+XiiXTzQW4inxM/gl+sBK60+
eaN2qQKnW3/WhJncNRKZokxM65bOTnOLRGS4grqsqXFc5xaqIl5nC2SHzc+q4nYqvF0RYYbPVlW2
DR0ku+eg8iCO+IIE9Gonq8R+kbPrfDJtAd9dN2T1QPyQec095RIEWX4K780mwrpGp/B+K3EsxI5N
OoTPZikkFjlmee+6TY0lAXHPtFXLZKdrpbKRkRp+zXU8/ROtNb7Fk9CeanfGU+Ljb/GXH0RcH2cJ
h+FC5XFWFeVk0AZy2d8+adgknFRaIV8FBtmYJFgIpjDKwqi6gckEPKbP020UaRQkmcdqsPRa/dEP
9TWvsosVgTeStRjU/v5WdGDfDxEpiV7TanFOB0ZtR79zFPd73+XymxnP1onN4nWyOuOAZl+9yZLK
qq8MyXp64kYIYZbW+zJVENGtPpE36aGVi7w9K01Sx7foWtr80alLl9xKT8e4FsNCZIEff4c1bsJD
WRXo9tA/0ldZm+SWUZkUae66jxkuGz/7nqp53/F39b2ucgZs7bFoxc6QRdNe2fbX4An7H95WcMYw
YQShX29AKpl6pqkA5ENj8X6EfWHf1dWsmduUhDtva82p8jXH58EMOrub4puP33vN5sLwEK0Vjl8I
LyEAQu54/7Vh7LUtMuvoXJXN+H3UFfS45VzUgdHl2VekWP3eM4nD8irMbkfMPl7IEJh9lwv4Nezq
Yp/gtyzGlzhtwpteoO73v0VpQrKK6M6ftSKZbhfHvC1VVHoIcZY6GoRY277wvCjEk6Qr9qE7Z5+H
dg6Nw5UxWZ7zJ8rD4wFpf+ebMCwXxPA00QwhAYvP06CWN+00FfdmOzrUgVCU3loM7b475tg9G6Wr
/AKgjBAdW1c26ctpYYNrwSRmzwScW+dgeBlS/zQfrLMYaHEGdinSCnGEqb60BEVPm9gUpQjISiht
H/d9oW8/HoTLBcFhiMITLwU0AZB6338Lgb1pOjbqeMaDozhn2ljsZkd4AYmq1T43pHLDEF27Vy+H
7fuBh0GJN+USA4cObo3Ph4plDHURiXPXz+S22mHp1b7MLeUGZCfdf/yGF/sMj2FsufyomJzgrPL+
DRNYA21TaNrZVXMR+bhKgFUUXfhfMqrhLiLf9krVsN5Yl/cyoXTAGDNoP6yzY7pi7GSKPvdszrN3
GIe5vLPjMZnuoV0MN8zj7DOdbGsLhuuwwuY8/tcgw+UXsKtz0YGtjuJmtcDMatKqVm3U84z3VbgD
8xqm+0hgex6Wiabd5LTw8ivt8YuJvDzTRNuI0oVAhvVESuCXFF02qWcrEgn2LP3cHYBWhBmo7uAY
J1Ck4hVEMCwCswrjnx9/5L+M+XKWsKUDtnCxXr2x3TesGUJTz5xpVe+juWu/1Iudb9bjNHTg9Er3
ZQxKhWTACUKUblc22IspbSzUObpoHhcOCALL8PzR9aHZUKsTsd3nmf5PvzGTWjFvMg3rttYLo+TK
FFvLe5bbHDUZlHid1140de8f18Ul/lOoNM9livXfpmkGC51BX5nyBBWhr/aiy7D8KMK4N5BE2tAy
KysblR+QSQwDxHoYjIMo4ZlFiZfgTesNeW74gxlDXgoas+6KY99Nau1gFWrFO3plqRVUqUWVVDvC
9Wu9i7fIurG08WcbRmseUKrCxh26GEg8qesBA47RTazNaC2X/p480YdkGNNr4fOasd5NGAvu1Jjs
LhcaypvVWAxJX9FNss8ksAE5DdU5xYXKRNeDOVdF3vcQxEnuHEVCqmw39nJv1nb5Xbjx9IqDzLCH
O6pe6VdcnnHoZBbmxjIbjcXa7P2Pik19sGKsa85aCdi9T5So9U6kDxRCIx2kVPYMeA3KiP2Et617
vVD2EbtY8pSSe37N8uFik+fHYIUHH5iCYIlmfP9j4L7F7TxW81nXlwwzB6etTTKN0xA4Wm1t0TpL
koBC40pB8LfHIndeEgK487jrOwciKQfTl0o7O7itWDeK3dpw1asY1Lpp6kE5ddCidl3T91fYpH9Z
jJxn7ALLiUbFufzzPxbj2CLkhNenniGjZf/ZrTtv4lbRB8hDntpcecu1mHNZi7AXeSD1LTf79WkG
blR68zyo5xDNyNcIjpAIBHVZCdCXxxuYAnN6hL4vN7GoHX3bRJKGhVam7Y0Gx/jkts40PGKSY78O
OqlvfqPMtuOPUatuWrtPp62s6UY8CwjacYBFTeJsMDRqDgmS5sGvsrr0NgR254hH2mHhvmtTn/jY
dXrFNfnThYSdAwWIxlpoIhRYlPPvh1ZPs6iRRt0fS4kn5R0B4SDj85Bis48wIwkf68wE1qQ/XhRB
mM/2W41CS54wAo7vPWXGy6qUYGo7YaW5equOXq7sERrBrK6gb8tjbeTDt1Rv03ybTIqyC6fMKK9U
AevbMGRrwEisBwhbQ8xFCfT+LbI0J48SEjoi0TzrPvUkDj+kud3QnaGzlPpZSODLLeDx8NCWnSjP
Bnib8DVg5/gz4vHyiiB4dXxxUnMzR3z0mwhLh3VZSX9MWC7eHiF2Y3bKGNuWiMdwzuZAzbTO2NgO
/T/VZzFVn/XELuVGTigB/VSZC+PKIX75eSnel1oMyQe1CnvG+x/SWa03j5adntLQHAm1LCvZydfK
gnkZ0FvK8CycnJaWQdLRmfbLbrAdgvG0/jTBHO+P0m17K4bXiOOPxjlScenyFeFprRZURqG6v8wk
GrHmgrlzcup2yvGciaoysENYzlcuBav9R4UA4qLTgdRNmcFxuRrVGLc52UehfgLSEt0XtdKSG3qx
UtsASdepCNBDhNZublFsvHx8H/ntofzHFff3s5dMG6hrrJeLvCJ18DCSFJ15xIPOHKHzQyIN8QRL
0MDjX1jI4lNaO3HMb8EbDOVcl+VDEuShbLvObzK9HwNVS0NMX3s7ekXbjWq1GyLX2iVwfznCrT47
FkKFmatj2Af7FF64CqaVF8oRnljzVXdF9QRTE5eErPD69qSEibp0mfSpIMCxzejlJX3R+bEYxybQ
vNJ46EcX7+dcEHR7wnyovXVjPN+2+EFGfWAMEEVpSTELX4tOTOWuyN3xDm9LaoU+G5poF2laPb4g
7Ug+9wM82k2Pb9+bQuyYc6o6M0Zm0lXum5sUWJcURTv8LEJ6Fj43nY4Ch4lZ7CuPqmtvO0p9zCsL
y86+0KnSCZNtDpipoYdwwhR2so8RX+KealB6FMwdiPKOXPTJOwI1Kc1eNo52k9VelfCC5jBtr3xh
VsL7DwzIxVlK7+i3/8+qoC4kYKcu5viE5w1xwzRCxMFcUgv32IjPhz4btS8fP/FyccJI44GAx4v2
8mI+0/d0OGnT+NRUiSl+eoPUv2G77g57UgujmoyhWeOAaMJSd3wgdCfAOwkbR1S4qUXb0S6xBIux
Fp7prmtqdJtliTbtiVW3xo2ZVrqNI5eXfJ6UWib3VuRWzkFAJTKu7Ha/FVLvxw4NItQVrm1sXRdB
AIU6WTgBK/FJb+s+vZF9WtYa1hN4WvteV6c3sS7D5NZrROXBC0+rWC+CtnXGnSTYANH6kIUnzv5e
J/+0r9IOf0ld/WIljfdggXLj923qOTQHqcMXvceDevrU1LjNbFvPzHeewS5/i6Nr9pzNiVbuWTIq
+nXLbudsM3bZOPmjkmLXGGhJqCMJ6Mz897HquD34nJfiNvvxt11VT2wXyC4AaqkgaDSxdb7fd4U2
Tk3Ue97RgXL+q3YdC3ppguudZoaPqsLX8gfaI0Azceld+xyrC/TvhyM0Q/tC64Uvs3q450zRjDGz
e5SUZxzEfSrREnR2Wv5w4iqNXiikcgczMk/7DlBkJS8dDgL2D8uVCQkSGDANga2QVovzS9+3fqk5
04MBQX/QbrU0m9IXAEBIKn7u5oMYg9iqlc8s0hmbJissovuwidVk8z/Kzms3biQLw09EgDnckp2U
3S3J6YawPJ5ijsX49PtRe+NmC2rMYOG9mIGrSVadOuEPaFC67bCZYXrt4EGk3lehRd6TG86L2XZN
kGtoFSBtRCbnlY/ozZbpoR2b+m3URkATV2qs93d+vkuXkRDHDZYf84v1a5mthNNYqdbdiA9qibIB
oojeo2bV3RYgS93uDOr5vZUnRbqPLCX/birESibGrlXPFcpTAPn/1E1kx7cqs7PYL6RCk89raqgA
Ca2vYofLks2kWFAmmzR5+pCJdePWUtmWTD3JQAqYZxD08ozL1nITs96D/Bf5Bh6eZ/+0csr5Z60e
3fLBTWPRbpw2afmCljuh0zkmsXnTGHBEnxlxFsaXFM3n/l5CtQXcEY1zFQxaPFlbE/wFJUBe6Row
FHcu9k2hhsMzepm8Vn6Xc2xyZCMe8ZVOTgWYSUAJoz01FfoIVR1+KxNGWFxY9BWmLSqOJvbkoYHO
RcvJUV7BjtLYk8WYoOdcw5gITTA5KIV5i4l1oVTNv3GcumgaVhRKXz8/Wu+18Po7OowlIOxiGgGs
+fxsxZlqoZvSaXdZtUxT7bRxf5Gkiuz33OpF9ltzkyLypRbOW2Shp3g7RQu5tXc4AJvO0SLR+E04
tfoD6XWqPTXveOykkcarQIZ/EaHLEcz7WcZW7zyLKOWqtdShNrjV56j/XrWZE/2uo77ZFvCTQm/r
1a3pBZ5MuP1dMY/PHg2qGIYEAIIqIvW8UqJ8EF34TSYDMLD0LuIF528A9pCbubk33dkgIVuIRF73
xVBMo3vgzOnqndn0UAi8vovbh0Sqczxc+QGXmZjhwKBkjE4byLrgTjDyGRl099pdZ9Nmf0ilKh4a
s5OIB2ShSiMhyVHFQk55bnaff/0lkz//+CRgMCdIBRl+gmo/f/QoK2nGd2Vyj1LlkELrV4rjqGc4
1qlW5VyJpGuePZGUtjZSBdDYTPbbugkmLbUxJKT6O03kfUMB5ApDHMJscWMnfhfl967GByEYjKFK
AzSkFItAqCjaLleljhVu1k3tcFdPybh3MfgyfXUWSX8sqiLTb9iuQ56h71tIceU1XX4gdsWiMM8o
HH+HtUCAqqVuEsW9cgcX0tX2iBmqMDDnys1PJdwGLgOr/6p1xMsrC3/wfWC18KpQ7uPPNeWA2VA5
KjKJ790o6UYAlXQMXtVOIM8NYmi0+muD4MuzwOwdLSKyKLiWhPXzDQG2qKujJE7uZeKV5o6UbTA3
PSl0+IVs2o2fXDXUKqCbbfTWYSDUHj/fkMtZW21IBpN0KbHlWmZCq8YQFZaToLjg3dVdkdyO4VLq
E1bVY8fY5EHPwrm/klu8NyDOl8SwYtFPQA2Js732KWA6nFW5KhyqXc1BW2pk4HCEoNe0d4paNvX3
TMi4DdKxAYsaoUoHsKawIveLJqb8hy00EaJU3aOp/QwXFXFXXZ1y+9qI9IP01kI/HaQQY2u0MdY9
XFUZnMqzG3FfeyG5oz8pfTr/7gfZPSoT+id+k8ewX9JlaJ9mUfW0uD4tCswy1J6iopKF2MEgUuS9
LSEH+LaeR8qjV2Q2QIMJEt1BGQ3rTQk1pYk3Hd+g2Akn78WV7sLlWbJM8ECwD5i2IaCwCjlFV1dz
y1T7vhw17TYRCfigXo0j5RBHGRBqXzG4FbdwNIvqGp/cNC+2F80ZfNWpFEAZwFc73965YSVpOibO
3ZAN1Rd8M/vvlgvSr/AB+wM4dqpBEEJmqbrY/8gwtCldmEvzp1YmG8uhoupBqEzPE7rWDTd4V+S/
ZhMs4GvCXHX+ip1CB8RRib3yR11PxsGy016E6K5GSzkvBepaW8+lbROMc14ALXacut22g6eM97UG
BeR3UytV3DxFQ9S2zTZS+qQQ/lSlJZOmobcL5340mP6+9Nge3CAWV5m7NkdAzydwL6BpXMNaH2HS
4hdHtaOagZxoB4L+9s/BUMWY7cwqW/SnPj+6F10azs7S5V+oDMDC10HSSZwKYF9Nr8Oe1SFIXR0X
jkZX8m9CoMUZAJFCEWqnVYCYbuPSKX4lpWYq3c3nP+OD/QVuaBmgMeJh1rEaNaToTS89AXHvEjHz
jeK1VAduNKsgqltz2M+t7W7SxkIF+j8vDAGOPQ3IA2jYGiiFUCbliMD3AmRBl5LG497Q9FHJT1Aa
EIV5ntxDiblWG73rCa3iFwk48zQig4mx3RJS/+qOOVFOJtuH892C6XacoEl6u9lNSJ5mfpm5/R91
rJLQ79GN925D050fGlkUchu2g6mAZjfRVB7ixL1Lksnd9mR6ztLW08Ld7KHLDqvfy1H9VpHm/Bam
KTJgbZtP7QPJq+YeQtoR013kTYl9109WL39lE64Dj4qD8tVprs30Vz/WdE2UekAMxgoR1B62TBdQ
2N+0ZhoW/QZdqmuqt+8X1flbWYR5SWq5x2Ay66ttsIwMHKNQPaDUZQL9mRl+szFkWkynGomar5xY
0gQkObwXaoPyB1rnvTtuoP/OLcBoxhPFvigS5R8AtAjWfr5VPvh1hCCDxia6zwuJYt1I7EEbRKEL
BzjrZlh6yFkM0Y2pxdQZ3py6zl5oZfswRJ0dvurVmJNk4xcS1+gRQTN88WD/GhvkrWL866eqic3/
vJnp/5LuQNKCJcY5Ot9U0qG7O8Jcve+tIblV3QSiRdPQYxE3pmSj7PFpxpfWBGBdNFfyxMscYCkp
bYB4+iJ4scaCDJOc0x4Ze6woWvdfrGgAcDpNfABy0IFOsqvYvJJmXXa8cdykpUsS7i6+CWsCje4k
lZ6Een5vjTDs77osjO2DFw7uvomLI5yS+d8U5TQf7eDpxW4GAM314JVHFd3A6koAW6OC3185vTwS
ZViWl11moKpupWetvE/mXpniAPyz2m9ot7kjujHWqJlfLFTNnjqkcZUAmXorO3Zz3WOtw4wRPoY/
QL2NcG5QgS8+1+XQmzaqB6FUXttMMcMjUUiJblrEwqrDIgEdfZmBpNnX0mb74ksShEGKIyMMw3/J
Ys93UYaXQW7UcXsvCjdNfiaGERUnYMEuUvNMZm9NYMkliuXESxRVESmEzpDFw9dGDOkuthVcO7i6
NKRGFFriBTrONIACYqrzI4SdXzyDtS9OKsM6dCiyOfwZpr0j/Br+fLYpq9x9jR2qG7/WJsI9c8/Q
2WtFBm8BuY46NrMNovrmcGuVaQwXMArHRaggcTVFbiT+T/kh7MLcRRdBt8RPG1OlfmMqqWptGemW
iOCEEeXtrLfY9VhW0eWPwsoMj0mzZ/4Mh0RTbuWo2+1JyUZ7yc1sSA6wgVzgrJoeH6TVxEw/U8AZ
Nx37sva1wZTSr1TmzlttZqxyY6NnGh6iUUMv0Mp0UjtkTR1M2SVjtV92yrj93Wm4EpWPeTtMhcxO
XZBy7eBmyjcbaXgkAiKjQSr58yh2cdOi87SUcWTOwCms9VjGwg7Owk5G3Ct2oXVvkdXDeAvhd97i
mKSgjxaRdSwAjGvR8yLTYGFCO4MDh/YyQeJ8W8moYh7iAoKe5gVw3RreeC95KRJxWqtWfmLIELe3
ca1VzqFBoLsMJgLKmzUU9o85q1P8mtQx9aYfaqyq2IAyHNBn2x/isuhuUhtbg1thavjT+hLN67eI
i+SaH+Ia8cghB3DMgO0dys60cAVR0Md0NnK9SO49hTbIXksmZ2NMFiwNownvmdugzu7iaEMzKxuy
fU4rJQrMRDN8J00djDEQVL/ShriMgvwmcjjI1YQdRM1WQR8xDFU2WZ7fs/PlhPGLaSZgjsvGuW8F
pKMAgxZua0xEjF0r6uatcELvB+Qw7DgVoxy6r59vsMvwQR63zKmZ/y3yKqtSQUiHXAbg6D2pxKz6
dTflG1mj8IL0ObPbrr0mYvHOQT3LGt6FABf5bOBQzC9W93JG2pClXYn5QOpWEWrBNb5FOH+oKXhA
fBYDWpgxHM7SzJqoD6Zu4DVsXHTWQFTkQqn7LxpcjOKOlFsgiopJgIdws0njYvDdUsx5dOUwLN/k
7Be7DJqZSkKZhJRJ8n1+FhAcZWbXDda9M6Lu1qWl8+xmcmp8Ha7lM/R1iG85+OKnoo+cK/PQy3LK
XRQYlmkFKRayI6vXhcc5Kt5Qie/ZNG6R3iitVn2VplriqjO4AqsS6RgRo/6ign+ib624TazQH6cG
WxsHZh1MTmpSmI3M3lQ/wg/kLZLuVD5U2ZA2x0X2Z9pDasyQ18ARSw8a5JGPQ92PNJzRDjeiwFW8
bk6R20nj6VlVFdP9nWpN+sdMixi3Jz3u00DLjSkKdGbqLzF8rdGf0JdztqHpQEHEbkh6d4U6ljoW
X33rwSICdB4D6DH12ko2xBpF20yqWogfelc290MSgVLwM7CJRhcILB+Oo6HB9/18+1/0y4gORAYN
UQ2H2QP6cufflikgrdlaLW7Hpi8tQEWSU6DNjroHFd2d4Kpir2Ut/kqUXneT1eU7GH7lQa1wrSJo
y/1kNtqtqUXuKSkGlNdtDMV8/OSuFSHrq4AWFf8sBQj5GgntKiJHyEQnMMibW6jz1sHNsvifkmb3
YYK0tK10tXzK0v8oy0UIXOArFhNG1FZZf7UmLYRyCFtluM1qZAviseqDUNWLAIr/cNBITPzYcPor
W34JOX8fNyYOAOkAZZKf0S12Vv2pKqkgYLt1dyjMOX+xHKQE/YjhgfRblY7+lR2wDoDvqxGLcISn
Kww8/nwDONJTmOip3aHCoJE+WBGrfodsVbWZtDFig3oIV/3HzH9Zc+mQgG9g1+Ebcr6m0PuhrnGP
OQDAt74hzNTMm8oVafFogk7D9kppspdckm1dWfijV8ttSKkG4mSBhZ0vjPyCh+e91h1K2TYbZ7DK
eQfnO259EBXOtW7FxaulGctodXFqWGbFax2IxgaIVFD33uTmGG3G1E62HmnADg/wt6Yi1f/8LL+3
Hc42DuvBuGBBwFCLKer503W5N0Aane1Dg3J2hu9SPYkO6PKCuP8CmcwcAqeb7fnJjqfqtkmVyr7P
MC+pvtR5Q81dz5r4iWuKHqPPpShIq0kD8EgCDVDZ6HZi/XC1TP1VE9HGrT6h9rSxhzJ5KRKIalsu
PM87xG6hH1ERQ+0yLdAMuC8azx4OXpzl0as3zWho7QoZQtfesuHM8Hcsckv7FTEWJnigtS3nIajV
Tma/G1pQ8N1rYcFBzhOrjhCuLGnlFUUcyqDu8u63jqZcfKci4JbtsIBxxLeUkre7acFkbWo808QN
VnR9HRjmZBHPibL6/UAuvC1csFtBUxugJPXB6csa8IOhUQQVEQTyYhIFWGWn75sXJ/HS8s/nH+uD
vUF70KN95JFjqms3WUUzKYeQA7iZSqHNL3qUaODIcvXPMDZz95hNqX7loF/sfcbai24EPRzyGWst
gu/FPbmelcU3aaNljyBItWYHVlH9qcQyLrefP946ZcBg5f9jDAOxbtKG1QnPy1LSQ5hA+2DTadBX
oHWIRP64cUPMTYFiVtuiRd3K95T8Gq3lgwcFbLRIeqI9Qp29SleseHDDHA40h3wMQWHo6q3QKuPB
nPX+9+ePue718pgLN9MFdk1+gmzk+YnLMJejXmvsA/fI4Nd6mWBJgrNZcuXbfbCOC6qZ0R1YTjC2
q0fSvBZ15zJ2DwLBBPNbr/aDdZs3ptpdi5AXtyxqJqhtQNPDtIBQsoqQcaxjcIFtzwEIefjELHY4
qcJFSSMvqhnz2ozZmTf02ZWZzGq/vCM42Zp0g9A5pphfLatRtndNPxrHKvHEFr0aO7CNGiNTNG6r
A8T5rPApZpx/lSIyD59/xHVG/r44XdEFOgozCUPW869oogaYtm2oHzUPPS244F4a1kHrzn1zMyH/
ajy3fTLsR6cysOBSrOLBg5ebYTJsqXcimt1pKyw5WPTRsVB8SNp+eErTwtU3n//QVcx4/50eYyQK
UiCC9K3Of6cmMPPB9F07NpOjftWLMEmCtB27gGCdFZvGbeLnz1e8/Cx0uBkFLZf0olO1WpFWnAry
odGPWJXN4qkrpvY10pVs2oxOr0koY6r2AwXhSNwYTmt+/Xz1VQ3O80IWZT7In0uTfd0xm2RvVIwD
9GO3CKC3o2b9dkKrD5QCzTkFK88NjFVv12YM7VvFnq/si8vXTU+X/jJl9CJi9W6d/VfTm6c0gYzP
xlFU2NH0ZYU1ppXrrx5awFpQuaacr0TNVeR6f2D+QLqI2h31m9VGRBay8zCdN48hNj1jkDpm/6qU
Cf0HM671L5+/3dVJ//9iTGHhXfGSqevOdxMWfqreVoV1lBNt4sfRkcq/KEQgcGwb6viAv1xEDib/
O00DaWxX438OJDh3/Yy80kTJ2WtHRhbpm6KAigjo5zi3JiqV/7FmeH9GkL2LQJPmLSJU58+oI0Ax
SGBwR8ZGZLfJqChHuw/VJ3Q1getFELw2ZduNV+aPH3APoIZA3F+Q/jap9er606PYbvQyNI+VmD28
Ekyk+5uuc6rAio1xUxR5+0+LtAy8cwVX2tkSWyhf+o/Pv/DHPwOXrkX0i3iurT6xUiJ/NCqOeewN
RUP+zEh3NkLPSIyJQrnTZGTf2slU/Z6i2H0EtRTCNY2vcRDWLZ/lI4DF4HbUOKY2o+Xzj4BHuixr
blI+QtvVN9qExs8e4QwBDEfEiGj2ILS+zOloF1BdUuRZvGGYl4ASZQeoyfV05bL54GCjD8d9zZAY
LdE1E99szCJLm9Q81nkKMqyJox262/o2cbz0XoZVcyVuXx5rVODIgtAvZ1XGMecvIEog8eC+G36Z
a+gGGO3k1Tc1A+Re0KNorsSQy6BJJsL5MlGfJy9Z36RemEZKpVfpURuronuSTTIb+7Ed+o1hKxEm
mG7cO5siqusfNtZB3z21R9vqSilyGVuYDVGNELxp813w0CVdRqW0pvJYdm3+xu/pgmQYjCZIy9yd
92Eo9Ls0xNzn8w1/8WGJ0+z2RT2TlhHE8/MXrXEp9WJA2AEgxVjsGMv60KmRBpVVu6uYe195zMv1
0I8AQLvgy8G3rhusJTr+ExjR8FimYxTeSKMrXswKtBnCSKKV29Qc5/82uALNzpK80KUHQgRdJ9YF
yv+oMbnesbVk1d2UnhXv68zBNbiyinHYq7Ntplde67qR/L7oQpymlmVnXfBrIpu5SVbm4pRpusDg
Bzuz5juaTO78MrajmWyalhT1Vq+97IEGAmziycNudpHpzsebWtZNve0HO1KuHKyLvY56ETYQFFGA
ZoGarNITL5qsCkqZd8wd2b2mDYZZyDu5KAxR0ptPfZ1SrTLgzI5FnxcU3058hWX2wQ6AxQ5yS4VD
zIRi9Qt6La9LY5rEqceB61YXsf4jLNHWdGUj0iDVMnFtarr8jX8V+cu3YJDIBseShTR9jVMeQ/wA
kPrwjsipz8pdaWT5TVa5Lqd5xPA7defK3EQx3swBbQJmTZ8fsYtYZkJOQdSBWgdKG5Pb8yOWaT24
erS1ThGgn2Q3pE62b6tURHuLGdKV83X5rDjgLs+54Hgshu3ni/WGjItwqNNToijypgKD/TJbtfET
nt53D5W4HcKaANaRHUKX5/PnvLw7l2+Kdih5GBAic722UaLA66ATekqQwfmK6q+5x/JLvZGD0vyw
I6tEvQ7kggwVIDpDEf87olN15bB/cPAWOWC6ZdDCFwnNVUJY2Lj5oMPuHI0Wf9GG2bCUz/EoFOuJ
gQDqAGimk73EsOgXy9hRCQ+mUqSjr9VDUuDRFOn3zaDP85Vt/15Dn+9CND3AF8CHeO/Or7ZBIUu9
6N3UI4vjat9iu23VG/T3nN7PGnXC4Bz/4RD/aKF2d67dxnWAgU67jUCXiYOLVQvqXskQJgFaHQl6
c+WYf8PazDVuofQoJt3xCVHchJHArnO88V8a0f0Xiaj8fMIhsBoCZlN1tY1gL7xd+fJLf3X9bMjE
eBir0prEjeN81yVJOmuO7Dlhtqs0mO0ZTmAjz0snyZGw5GOB+r9mItyAxsxdNukQOJwmvXfU/poh
xcU9atpL+xDkoG0i2LDueXdcO44NV/oIlstiUpwZ4quwtcbZtuogej93XXBbwm6S589fwgcLc6nR
oYIKRy2ybjjYSOOXISHo6FmNhk0LLI7vjALSfo9KOG5r6dy/RCJS5ivH7jK8kJGpzJoY++Jiv25S
EQhw0M1GcZLS0nIk8bU6ADFdazizjsmVRvtlZrqYbiDdSpuDIk9dV3huBUqpR0781GWZ+AM8p033
sk8M+TQog2dtJ9SBFh8YG0RjDhy1fEZLTak2hpbWxqZVa+XKufoo6lCuLNfZO5phXTgoQkiz7u3o
FA+F81pxmz92pQovSzNQOUX1vPaZHo43eW6G8GWUfgR6F8n951//XVhsdQTeRTEWYi0NsjUmGHwu
Dk9SeMdB6YrqxoyV2fVxZdDxBYK3OG/zuOwR04vTBv3E3rG+C6tF77Ays6Q7jKVShK+hMcnQV8wM
Z2LQ1hFw6tp50nHO+gJJKsr9jDZWHYTTWDxPWCpYAc7slnxElGuK/c7MxcMsouyP05F40OwujPvG
Q9p1J1IjiZ9dNe6iAPiGi1KjhXoWE4QUVWnUj0P7VtOabGt1ICF3UaXEUxDWQC72VimVfZe5iKZb
IaL70HXV0Nuge1PGvxMtqmmddxjtpMlkJEHbs+/xF2lbvCgtrY38BVQJdMcbEtUnvy2+gBPvp3sJ
a27YdKUS1beqNqvGL8PKzOm2laY+bUeMufDOiNwSkGBcz08Yfxo/K6/QoO6kSfz6+cd7r+rWHw/5
a24OFNwgHKyy4L4rM0uv7fAozWL6ZyqGet5HrmLbYNO62AxKjBsgj0zwBf28dfPuTecqE1ile3m2
S1vZ9H7T1/LRRJ9V+L1bdr+RoazjIA3LtrqSULzPXFY/d8EBaNT81Av85PNwGxcjlA7hKcdoLvJ+
A2kTslEpwkllbSuK7nq9z+onIVvV3SugqxqceQYqmTYPe9OvEEalqGoGo699ZexUc8vW7hgttYnw
58HQ3uZQZR8YmVr90oYkfXZyNTG3iHyq40aTCI9t4SLnT1aFp/tWAe3Cwm0Opw3NUL1ml/epyf+h
zHKT1bwvv4r6qd5KEAzXzv+S0axfBgRgakTQlsvdf/4yVBoyGBx54ZFRtqH+4qLDbcSH3xgJRlRT
ZX4vGI5hFzxMhfoID9i79WJVKW/hQ6mDFYQ9XqklXZ9rNexlogtsA5MsgHqEZiqB8x9mS8cs7cko
TikT9ObJaKL5RwJrJX4EcmwdoPW0V+7hyxXpxtJ2I7FnAAs54XzFaDRkVaZefoJVpav4+DB3nXKn
b3zRToyYymvg2o8WRAiIcMd0kl708u//6vcBmqLZH7bVKbcH98ANiCfL1DFmrsA8aXu1Dav28PlZ
vbxmaaWDp+Ue/6jznAkl92atq05IibeWb2KN3mbGrAVdXiSB0eXoLTYMt64se1k3kd8sYye6fkiY
r9OKHMKHa8VOcRq8OnQeYxSYyyDxxvofnIngJDOCnz3Uk5fJ74xDsg0sTO+a7spl/8EL58RTvTGC
QR7PW+2p3uljvSGDOaEEhjtNC+aNeBj9sE1I12VdVlfS6Q/Wg/PKqAZpT2Zv69pFjmJQEHNqTiU+
Qfu8DH96BQgvyEntHrPC6PT5x/3gMufRGMWybRAbvHDNLNAdGqbJqE8hlgTaLpkiKDUuguQhSbIx
7RryjWhLjqPpdz39ZC6lvsziEzwpmV4plT96dvg9hMd3vNPa71RFCQWziL45iTAc9kKfq3sj1YwZ
Pmf5hHUuoODPn/59un0eyhamHzkkpxhxrbUoBxMrEyWDDjBmbOKQGUaq9UaDbPQOc+XQS0+arnEx
ZhAsrWImBNoQPumTilJg4ZPvDjLQk9pFKlstFANZd82BmI5opY8QeEqJXRsm7rqiUItA7WbgER1h
JILx1Rk/jL5M+13UqPAKBxfZaVCYZWt98Ubnmt/5B2d4QU4wcAdGzHFaUtq/woZnJoox2jI71U2X
vahRZu9gM8MKSIzhtqrm9IZ77+bzl/tBYcg4ZKGYkCrakN1Wl2YOt7powtk5mSh7nvicoBn00fhZ
D42+t5U2+cZEWe4ir+NNC2FXt7WmKXoQgmTKMS/Upv98tpgS6Tj0cGct8pnLW/rrLUyejJ0WFciT
iLUUB+YJc+Ic960RiKmr31cpWnZXMofLLb20k6HaMMAAWr0m2iDkMKRJnzqnDPaKgsY6Eq68hOk1
TtDtgNzZjFdSq8vqhBUN7BGXht8ikXv+kAOuKQDfWDEN5/lHFEszyOY5tv2mLvrt558YXgV/29kB
QrsZCaPl/iNs8Zznq4VWWpPkRR5R2pm7X5Ep0fqAiw+2+I02TDu2OwG7tUe1UsY6hn1Diiy1iDph
vnKyM+87inJKq/qcqHq6Q3lUwUghbJPsYJV2pv7hvLU2sjdJ727KFDDdL6mHWH9a4QwyLcHWtznA
dhe3o4oTIYBRSb6Fovp4o46oL7wIaQjzcVFiTv3KgsLGi9CSzvhFgwpKxO2oVxN5fk/7LtsAsFKm
Www69Add5K3VBYg2qQjwm1anU1FOnv6qUKNxEVTR+EKN28/4IJpYcFq5Ee4wxsEOGnpnl/pKEjrf
nN7oH5eEPj00YFN21jBGclMndH43A+cxQ/wHZKQvFHWMpmDAtlB9hfwpVT8l5QyDamjmo6vUnrPN
LK9/i0z8LTeuVapPuRzUZ220tMn2rcLsw5skKavw3o6EC2Y21qxj7oZtgSBgpn2zirSdQIRr4Zek
HCEz5vDlm01pSP0P+ahlfC04huVdKSzsWqHU1W8zpiG/mo722b5TtfaO86wgKIOGxOynaTnFL03J
wNXAWv07xpD1MTZFPQXMkcJTntKQQl81TYO8p023KeusvUNVtUyCuB6dk42G/9dQDP1L6qTh7z71
tMyn+17kN70uxPcKdN4fWpNauEXGuhbP8OpnI8hT6gA/Q8zBCDDtkdljYfTh8JioQ/mGBA5V1KQl
tH9rw4swAMiwH0HYQ8eIa6JfWG1ir1UlWvNF+zZDGHHvIi1KaizrXHyIsBDzoh1FojAf3DmU3hEc
Ap4Aiprbd64+Da+0O8tkBy+7uCNNc72gsfHs4FaIkGWZ4qk+2nMh5RaakpB+ktgVvvbk5s7JwXXM
8VVUbn5ajlP+6ip9SB95qGgzT73bbWdQ9LeAnHPdNwe1G54nF8rcZp5xrd82YVr/qUIkMUn31GEO
ytDpsteO6aGOY0KJCr7Zt5rzglV3+DaYlLfPkHPH/s5VU6UOnKoLo32UY1xLQ2bqm01Yl9McVFA+
TQm7wJJsc6ZtvxrJOAQsuabm2wSfyOV4CRyB41hq46Zj3I673hhp1GJehRB2vAAUg0StERy39V77
3hfYHvzQqtrUnwTC1d2zwev/Tgen7N/MyMFQ08eIQC9vIpEN92qvNeVPMQDTPTKKndGqGhqcEzEa
b53fXSuS4d82ik37sUUGc97lSB1MfmW78rZUY2/0F/aGwSdCsNRKW++pMsPGuktFo44QWHoYd1OD
93YwTANV0ybENuQRxUMrv+U/zLYSp43RDhBYpD2ZkSstus/kCgc3pOL8mltphHOgWsmbbK4Hck0p
p9nPQD+qviXy2dlMs1k7J6T0RMn3TVt3o+Rq2weyqYenZp5n7YbyR9nbfWJ5eyioYNKksDFxibsp
7neFJ7FI1OtsQoMYcQtxY8+g0F56s/KaR543LF+TJBmpJrMGeTyt1u0v0COEtjVzmf+RCi4yV67K
i4SBWxsYxwJqYOzOEPw8rhu0SyrsqCeANbp1DNEfTaGKhAjC9TAbbs0ZjtY+zML0GqDh4vpiUAXe
F9kw0m0Av8u//+uOBoQm3J4C72RnhfJPWooXScsi3ug4gbVX0r+Ly9lC45wykenfUr+tbRNVExsm
eCouWhV9uSurOX+LKG1qP5ws66TLZrqS4F5m2wwkLEbuPBnseUAU508301lCP0zHVQah5y36oOpj
PJbFP1BEtEetacdb1W6NvTZb/RQgRxXW/tib3z+/tdeVFUNuICv0LonqtMYv4NRMOXOoQ/mzPhml
7hsVUzCtK+M3pcySXaMmlFIz9nUjfikDIo5N3v3nkRRkBiyF6F1DMvMuaHV5CfgTM7HsGWJuHe7U
RB//KFnHlCJtuHhvsSLVr9STl41UC3lBElKemIKWeuf83WNFh9AWUeLUGnHpZxaOL4lTi4e6rckN
MBGsHgesxd3N1GbtW1VCDKbdPYEqM2n2/te8kPO1KK5T65CMwrY7/zHoptEx1Ivx5A4oZk6JJgME
DiRKDpZ0jp5UrtHNPzhXzACp78AKgSpY43xBTDtz1hnTyaoyqNB1ZB1yIx2+TrIMr3H018Fj2WAM
+GmHLGKSkPTPH85OXCUUriifO6vRxcYzpIeEZI0np+ck8j7qmuYLA8j8z+f72uWv/TsXZVkTqWDG
+ZChmIqs0vtoqBCHa/Tq2YUvFj6FRcF+4iC232YjEvtK9KXY5AX11oOBl9C3z1dfv+Bl9cWPgoMN
/I2Z7/qhrbCvUGB8pgmEUHxelM4RFbL+xm57nGo+X2wdubDto8UFdJSMHJV4Y5XkO3OaGDb8p2d9
kOqIl5MX+eAWMRpljqa/maKKoitLXozTGOVTluMZCBMWrfx1DxSU5VACga5fcsVA99lf9LkMbJAK
JyEtq3NxAB05aF9LdSRXJ5+fvQ2AGeOtFDqjz8YV2hQgm+UgoBPBN/PFmLjJDqytfm8Zoc0Fawil
DaIctTgq7N7bIYOFGj/SXZl45kJSJ78PUYT2M6To7OfPX+nlpuXx0L2hdFqQx2tGQ5eE8UA1I1+k
GPPTgla8b6gQXlI5ToEytvbdGKfRv58vegHrZEFmSAttnX4P6hTLnv7russ74VazW5Qv2I+jk5Q3
CF0FnROLO2F1jnUTYea9waMyh6M9NZZz62oV3k+t0hh7ZLf7Ch5wN1V7Ctrx4E3kOQd9UuR4+vx3
Ltf9+dFaBFIJVeS3qCSu2/WxBSQmrVv9eWqKCrlkuiVyb0ATuxIWLw8R63i8Vqpwmo1rPVxNloKO
s6E/93WbTLtidv6xwJzFgdarjDn++0MRDnkeiliO7/rE5mlltoisPSuFgnVVKoroxsE0a7py83z0
UH+vs6qRAbEn2aDisEE1ULuQVUAi+AilTOGGuQ9Qss8f66PlELhWDUCFcHPW4zm8m5xqdOf/UXYe
y3EjWxD9IkTAmy3ad9NJIkVRG4QMCVsACijYr38Heptht4IdmolZjWaq4crcm3nS+pLS/2bTVqcn
x0mLX3qSl9eqo5fvBaVvtOXLzMuQ5wKENCuVl6QmZ40oH14GrY7csKeu+fSvl0Rdf7HhLN8nboSz
BUVKHdIrXeTHeJQGobCdmlk46bat0qwxf3482MUyshBZFuwPrV2dTcrZ3OpCKDV8YhgfrSrvmnUi
yuAnRz+w5H5nTzfoxNJHJ83qtxk71nDlA7iYhZbBkSBiJ6bvy4r9fj5ALmDNORWJR85NBAcGWKot
HH5+EGZRXEQ7VeflwYjc+fDvFw1jgD0wcrjF8/p+XBwxeBKxmT4mqolo5hD8sym9Ln6cyVF+rMD5
Up3odDcNbUe6/7ycIWGgkIJmDOodqtuz0T2i7jSrlvipMsql1pDjXhtL7YfdyvrQJe21qtzFJ7KM
x+aalxZ5L8Cj91eLujNKBMLCR/jKvnZMBkPU27GLCvQzkDGC9cc39+IrgS22iK8WhBXxGue8L9OF
yMnmiyDQJlaC2omwfwdzfS2J6wIxTTt+0dstW0tcktb5ptK2k4KVVkyPfkqB5DvJ4BbYXenHhN01
fXfrFtTS9mbnBtHGonVFlXVwpZS70gmmY+GlThEW7tDO+yh1FFRWp4aEQvBuOySce6dmPkpXFs2j
7yf1vtL1xiBjTOvEKu9nolaB3HCuD1XJmV7tsOgDEyCjziX3vsl+JGkLpuHjO3vxIIGqsmJ47OkX
mcR5t6RhL+cp4AOPs6t56DFG75tB/OROut01GsflUDj7KaiSXYTHH5b3+3dmmM0YK17SPILXVo9J
kgfmakjbzwT8Od3248u63Gv9odRjSyL+hNPRH6DEf7YFKG5TDo9m89gtZrRdNLbF3hvswFqBOlHN
W6CrrF0ULrOzS6yu/oLmf6ZyPo+UO4yoFcAeynlOyrXeetqnSRfSXHmyHZEN9LFN9qAdz7+y2KcX
QZqk+eawX9vTPZjqrabgA8GNTlp5L3HYiCuKlov5dcm8gIazWCbYKJ8jVfjEmzx1RfdoeG0P2o/E
FKD2dfcwmk31PJlevbGJxt5l1J2vvC4X2+bl6eEj5kukRn6xRzcCIeOITMbHOqGaB1WwpnVO3qzd
rZpUl+1OJPF8LYXhYkpfvkbah1iH+ECRSr1/cTrps0jiWX40pNGNO42eJqqUOiNyge3acFeSMLMt
2vyflxLGpYEIWYHdAHacsxe2aZw4Ta2mfzQtgsVDnqp+TKz54OPQeek5IZON7JrXaioXn8myO8T/
RcNW99jBnW12+mRsMgXd6LHsqGqS64WQIwx6rRDbaPCKevPxl3Jxqqdr6SEfgZTH4sG0fnaVqI3Q
tZVT8jShVj+lkma0kQzZDbW+27Spdq6dGvcL7vSOUp2z77jkO9kM7b+9WSxdkK5Yveh0IXimZvb+
IcNKSRynpgnuCbYVW2/imLoNTDgIRUvO7MqFeFv9277yz5g2fSWCmtimIAZ4PyZkQgH4ONIIwvIz
hRkGbSvKrCa5m0T3/eP7fPZYGQsBAJElLlLyP2fP92N50pEFUbcBFGa9/TWMItp0ENHJyPEm/eFf
xyLMkhu5mBEY8fxwK+JC82NvSI5+5MD+7UcHqDig5Watah9F18ejnc0JXBk2ULY+eK35TpAqvr+y
haTogkqPDnUR2PsimNoHPZvkmsghf22aor2SOvGX8Vi0kCVTefhz9ns/XqkxGWd24h7g0PWhj399
3+sV0Bolm2CXkf19bV/w9xHp7nOuQqzinF2hYWLtnrvZOZTS+Zr60nhg4W6POE+HVeMM/e7jG7q8
6v85Ky43lNomimQAA4u342y4XMUdcDOSPHJUIWu4RXaoOXq1sbrcCCNdm/apUDMaqqDYRYElth8P
fz4j/BmfyZ3bi2+GCtvZZlK4gNs0VfgH4niTl8SXxSkuR/2FkoJ48XtN0VkMzHxlOaV/I2x92kUI
TI9itvUrP+Vspfv/L6ELSz3KXYCaZwdMx6K5PFLLPpTgmtdON0+/oGp42wY24j0lvxyVFoThfQ7m
9fXju3D5vWLEhZzOwhMghToHq820J1q2c+5Bwxh+RPtH0Hgi0i9eJa/5i5fnef68WVV56vry2P2z
aUjg5uF4xFB1adfboUurNUse6bcEeuzcCb3/x5d2tp7+uav45LivaAc5LCyX/p+9EQy2xskng9fZ
mGyLUmbWnnySS1dGqzfrZqI7vOKuNleGvbxMur+E81F/WPRl574dJDmAT6LRPnhpknyjaSVCd+7G
7Wi1+gp2pnHl0HB5mWAZ2NlipGBvS6X5/WUGMy0vLR6sQ1/YRFwPqbkO7ER9jqIyckLJafBB60za
TB/f3csXh2E50tMb4ErRzr8fNi4jfZl1babDPt0ZsXQOfst+kPBD99PHQ/3tClH7+BSWWL3c88+D
A27U9krYh0k2+ltL5/I5yigMkXfvzmNIiW6+JYS0Gv/1zlIU4ZgNmZLN2JJ59P4SAS7KiECA4OCi
p7qVJuygVakFzo0Sk3GjIYVdNb6bXlmtL96fZVSOZoukDdPb+dV6qIda0fU+dijbe4g9BSnJxCb1
w7YhSYUit/0rI148SlgQOi8r4zL/MPG/v86RdOLIH03nkHmTSXRKKZJ9OulRmBS1fm0zwn6H/937
eQBU4n8e59nOj56OSQxMC0XTtYbPwsEYcqgbFxgMBqQhCMcmyIMQSXjj3CHvrfWfwKtanFeWpw56
2Y8R8PfUAU7QmwOgD9QWbrMyZ2qnMPQ5QIdtmYlpU7kgKDYWeqaHOFs0zZY+6Y8s3mO7MmERazig
44Gea+xU3YNuiUhs5j4S8tls3WG6GYTW+A99BeF24yVB7eztSZbNerKjyPyGsD/tV7bPe3mczcor
tlbf6dW6b+q5/4r8z7S+sLgZpK8IQiFCHRWRCMu8iJ4qRGEkhJbE/2wqw4i/lpWhxWtTpN1dbZUl
JzMu9o6MA5Gc5DDIz1o2jnSBU7fwNmlvyy8Fm68fnim8L8qOZvLxrEDbD01svZkkovzUnb7VVrj5
ygrRupZmYV0AoQwVee4HfqaNmqrucrmBKJt2x7hrk4dhFqZ757sCMkODDf7eS/X4MzaW/KVkswgu
hdsXegQGHLPIUcnKIuexWkEq9MWTYZQIsId8sL9BDm0oWxrGLDfxFClr53clHXYxar8aaRfmZtCk
Y6xnC8xAyH/XneCC+7A7RROEaN2K+pR6UxAVYZJb/a3XBwgnMpCB7q0f0RNfUSjVSIZyE9O9TbKB
2zoD/f/SySaOdqLPk9uGQOYm1P16+JXHDvGzyF46KCmx9ivzDCJc0H8VL3GRQV5CRdBI/ZNW1DCW
nUIUxQPHQlv7mVtyPrYi9oOfQ5CLbDsmphTrvtcQmA6yHoOjVrf6DdVBlArtNEnEaGocAeM4WD3u
S4+MmVCYdWFvDbdidW10o9o5CcKze2z4qAF72aNER/cU57sBfPG4Sv041X/VRp/Vt7oH2X8j6ey4
b22QxsnKIRqru6+EsuZNbAnnDQoqsDvmjObGa4HS0mdRreHcR86IVs535yrfeqDB1hBaou6rXjTj
ZKxsZdk3yqOF3IXU1uVAXss0aq9CBvMnm8yl+Qc9hWoqNyLqxE9IEZl6MadI+1EPiq9H4qNBulxH
U1WQwKNmODak7lJFjqumqxTZTIkef5GJ5ZXrXJv64uRNZUWkfO7qU86Mneb6SqFYaUOqzbn2ha8R
OWdhVv1xwNwCuT1pG+9XrkzNo7rfe82WsCg1BSGLd/KcZxql8Ryh3tLOUs4vnZBvuS/UAGyM4C80
exjYvii3n639CAX1AYGm4R3dVqvlqkqn4rWRqbTpmNRS25DIKnt+W1uoZziHgzqSnyz2Xq4SCGGT
U/mnuKoGuS9nAwc8i+FQhzXU6+lUdNJuf1MRS9vfvWbX9UOS1zRjVkQg9PXeV07lrGzRNYeSaAcq
aFM/TCEcZ4D4WjDo0NKU5tQ3VAbs4j4fxgJPtWVNvwHZBuO6SJmyIVNOqYaMH2L0hjtrtg+0hW1/
DTrPeG6aoXxIHc31t3Hjj1U4mZWTEhmXZ3wY7dx9KV0CWaFiVkETJnXbxbftkssEEEjBUzSQv5s0
1Sl1IIbRvVsaskiW3b5Kg0MGauCphEMN7dGL+QOBNbRh57kxWrSKV2ULyrs4NjYBfBgcXPMktCUN
QZSqQBxE+ynfFFE3ZutJSf1rIGatWQ8kLcEeS8eOMqKXioNvNaRIKmLUqLLMM0xmAiNNeydJDLBv
pIzd76UY/XsQMXRIW7vr0N4Udp9tvJ778LMZsjGmg9HF/WrsqxEELLxKWO7uGFlhQz0r3tZO08VE
TjYpNESETeTicfx/1WiDvw1FHPwckSc+uo0lndVyvq1QOQXj777LmH0s4JenTMXJ59mtYMn3wcDE
USRJ8FXTeqs4mImeyR1cp/mQ8ZrSbYuq6HmMC4kO2u/S72Pu6beexISy1ua6u03M3I9XyTx1/cbv
tPEQBG31rdAQIIfDZNYe2mpN4Y8LrLdGM1tvVbmtlJtI1BShutFLfxM6UlJLrbwqWKI2CyYh6PRa
Ao7AnrczIq1gRywyfBPV9Jqxwk7CQ5pbld8nCVGaQGnM6ZNJyEqCVszpivsgycev6CCLT1kapfNW
C1xZ3duZ1OxPlq3RNgzZMEftYYSw/qamJQarsXKZfyrG2TlNaiCBVtOm8nsdqfFFT6STb7FXB+YW
Tm1zkyztPJJ5lX3XTrlrhEPn4obrlxLUThqze+OVCHtDD6nLY0EV+BU6nyEP4+wNgLRky1OxYeFz
8Db8YtXBfBAri8CpYiurmFNypOoSAVcEzHtv9dzcMIcQfQtYy7ZZcGxx2zuD+zREtY7FVDrBkeZ4
7Kzd1s7EoYnk0B4sTn5qQ8xip2+aKtBIaso65IlF1sobK+0LjP9umrTrtCJGceW09ClDN1XOcOuQ
uHI/cOqV60wvW52iqlhEc5ab3hRBHIxbvypd68bGj/g7ayKUjAlgb7IFBqGyEFxF+9kXtocK1k+L
bMPBv3vtfFG/KAv+14bardpzotVp+IDmd8MocfJPIo3qDpG5XvShoeUd/oaAh7XD8tB9RglH1hTb
P+N+qmqPPRY5xS9BbnrzfVnYPirUjCC+0ODMUoZjyxaGFaesQMCS4qOFdm4oj2koMH55dloOQPgH
das0v/mhxfqQ31j60L4agnpSOFckA3zRRYFXqW9K/9lyWtmujEH0r5lmjPmhIxmx3JtGHcUn/oQV
rGqtTbywNZPu3qdvnp38pB1+e32MVzJxpaO+GpXK603cNjrF10JYxh7/6hLeNE9wL1PbUOYunX31
2Um6LOUCOROuWyvyfXIPoyaifmLWd1NXoxtPmtzIQsUe2HqFKKHSnT+bUb6WtdtvgqpF6sOusX/t
WU/UtvJHUONDPKLydPLBBbgZe/G3wG5RANLgMLM173MfrJzYtf3QxAKYHMZKTNlO0/3JC5tOl+mp
M6bSpoRqReW+yIdkg2zdiXaF11pf00TO1UYRIkTSWjexLwuCefoCAnqUu3RkG7khZNWl6MQ+DaSc
NjreXgRB/llLtcHaxqgh/VU9e/5DFhvoJkqk8bd1YFXxsTUkEmprMux83+Wx/5oEJV454Pq9uxVj
mVUrkSSRZH31zWad1x1PPaiSUh3xTuFec3B3JM8SmVCDX7LDNVQicFy7Exs8FPpoO/YFyAh27LVr
iNsINnS0k3VEbmBaRWl2yEFj8CEOeEBCqo5gnMspRTRmEtZWfXZtxxiOCS89IuZSRo/enGhNaGqx
0QGjDqrfRCDlGEgctoKOx2pzHEyw0N1Q8AHkeQQrr8DxQbwmxVbstXpXbNogxl/RohyeETvPbOkK
CXE9tAmMJlTU63jp12469vryUmeC2n4cb0rbT3S86JVnPOBhyls8aQJ7qh4o0FiTk+SnfJxHfz3O
bX7vVmbVnIQw1boFqSWItqkU329bz6N6dFQXtGsaX/wCb3bEUymI4XzUayMaVpjOFB+AiT1xOzRa
Raiy1SbGgZN9Z+ThWNVqvDdx9uQH05lEELYV9AMm8KTexqpvhjhEZ48AZAE/ssv2TIDyIGai9rny
m7GhyuH38droi6zaEtnhBZtWdtqnnPK69d1P+D+HNUalaIV509XWNfg87UHVtsHWgJmrXvtNzbCy
M0V1Cwy3ZZsiCu2zrObh0W+CApGA7FQORhYoo9Yo5m+fzSmAJ02V1Q3dJTM/2HaPGt4IKp5cZQxT
dwfj0QtWyADq4dZuBdsZioyZ9sDOmq2XE8vS+0LkjPaCndqKvs+DbO4UBHm101rQaVesiX+rKNBd
ogZFAZnT71nxwsmpw3Qqtg9oh49zjxjLRCy7ijrN3upielvMsruPixh/CiLnx14Y/QEFcnCoeC/e
n7IHUCiS5D3rQI/Cy24s/JjWWrCBB06djUO6JO+StmskjTSPUcI0FNZDb+5zR2vMLeFWcHld9iRP
qELiZBMzhXshtdz0N30GnoJrxMmN3iCaW4PucB/toLPLG9D4xi+Ka+XWnJIpufWcnIen6H1q667v
gFS1GofNz7WXpebJHAcxAlmAkr6Z7KLnZrR5tir0qrz3h55JMdQIjBu/5zVWh7CaffuNdktkHwyR
+E/gwaPpppKj8+wqcB1hyRLyhhuNQ2DgRlq6VfasFZy+fMQmfKOSbPW08eEH54MiZqUqcFEp2En+
jrDGWh1Tj/C7A0gnXW0pDc2nyR3McmsQDWhsksnNn6bA75KnWotgXXMkBJJod3iqWR1UdKXfcFG4
AI6DLwjdA80NyiRnbw31tHYAm5cctaC0Pw+tNd/kIjVpjs/FSIk69n6hkmx2ydg9fvzyXFZocM2g
QKIahVIH0cn7dyfmZE/QWZUdA+UefU9Er8D8F9nbkF6zMF+Un8DY4ntaVGaIEexzZRVxRqOOB8Q9
jCmNv0nx7QGVnVZ1IzANRMWVe/qXKjzjUbmkLYbKFz3o+0ujWV/TB4icg1sH6d5M5+xBmwcitovG
nb6aDZFMHi/KyUw7gkb7yGMP2PW1fdTx8b9+fJsvHjCKGjIteMhw8lF7nXUE2BaagSpR0xEP2e+b
ujNxMJCahooUYaJg1v/edubPLIki70qt8W9Dw8Tg+UKFcNCbv78NRh1XNAx192DFy76O48uWrUKz
DeiRsFWNyu6bx206ebnWbz++6r89AloA0JJJ4kEs+icw5z+FcstG+SG8yT3QDoGYV0rLC5kaooVC
oHUr6iKEGw+UV4zQUEC2QziNIHEVq+YdzONivDI7/+UVBAjJ3wuvkXbi2dtuWV7dx/BjDtPct7t6
KAO51kZNP3ZjUadU0rLxmkHtL7d/YVACwEJrTVH7rC3bBkD782pwDjDBzTUwhng3OICC8ZMkR9OY
xl3bkCZlzbb4/PHd/8tShDIOQSfftmUzX79/8K0xkk8w0qUIlPK3RRRnP6i69uStB9qhI6Z0ycuY
xb+/bvTeab4vnx4f3XI//vvITRHFS/2MTBNoCj+KIrCSbW9iWBtMb6jWlFPilY2lCxLxNAfXNDJ/
u91L14m/DOC958NP2jgrD/joIcgx/pXw107+OA0PclBeuWqTJvoVp1W7L9nFiysL8WXbEVQU0g5k
Maj2UAO9v/QSy19BgYO+akelIcwkk9KKgzpRq0E7lFmYoflejSYnJjft3VuY0sU/9074kjEY0LLG
MB6cz3lV11tBS/TGAUyhiV5XxgcEQze5V85XNDSX3/YCfCLvAHorIFrznJrYegO0yJl5paOm22+t
EoYxK6RP4UwkdiFvelFg2WnIZvO2gcwz+Smgzp5sUY77N0Nv9Nfachf5geRCBmRa4q5dlDVM+u8f
gAv+1iCG0j8ktXR2ZsMmPrTZ9e/cIphPI5qmjMDlcX7wCqmKU6eTVHCySywWJwHaYg3LmopFbqTN
RhMtEvp//CBp8PNSMv0zH6KZP2tTBn7LEux32bGoe+qxbob1mrPA2og983W2q00Pqqy5MujFB8Gg
tAzx+6DQQL16Nv3Prd3Sf8jzoyMMLQkbNzbvGi+XpySOi/nQFqnRUUOZsmQf67gF/3U6YHhaPzDH
DFJNCcd4/0gcXZqsuTbBVQO+V1UiHg9bmm6UlwpD7jN8lUhGMC7gtnP7Lx/f8Mtrx/v9ZzMOKQT1
7tnGmCc/mDNd6EMUN6TQmDWsJBMW2ipu4+GIEbI6NK4a5Erqnf728diXkREe3WGmgwUfh/TpfDaw
OBZNtZjSg05I4RPx3k250w01cvLKaFUjaAzqm7GU6EvaRKjo62CScLKuu15YFBKIcl7bqurLeDWT
1Fj8MPyxNk/ESMX6LheNtXe7fPz28Y++WB+X1WLRTdGzW2xBZx9QXQ4atT+7ZsuEi5cixbeJ7JWt
6TS/+zGwr4VAXm4+Gc7h/nB64Z9z5ZTRj7RmpVsfihjQvU1h9Y34n3yrSqPNrjTPL1bD5dLoJC2k
iYX7eXZpekX43Fgh5o1tJJN5h2oLq6TlEgRpjGm6Gfxef0zTqb+y5bicJ7mjKIlouiIUZcY/WxUW
2gIzY28cmkD045GqqrlRVtnfpmy9XmTCsbUBuo9JOihEFGaV1r42VU/BGV1DfEX6c3HHcfyhEINn
QtUfSOLZXagnjUKLktbBAFPzjAN2uLet2AoOIrD78t8cnDoYOqTNvEzYG1Grnl854RyDU1bIcChu
oXUkl7sx9ikvnn/QTOQKxHU0GMwnbKfFFbTwxYvsM8uCbMbCiT+JX/B+2llQumnJIfcwu2Nhhibf
zq1V0puqzP7erb3bj7+by9vKcMgVDLKJOcKd73NjgoFHamr9ocH4va7VlD1gYsx241Bc219dvMdc
Ga10ZKuoJBBxne0nHRufezqX/cFM9WwnbDPaZADHViKm1Ek0j3knjFj985NcNI708pf7iVF1+VH/
2dQhA/EUkuT+EHTl4K+T0i36VV/odHpoXNrFPp6lfM2kGIvDx3f2YgpHr87sCd5w0ZCyt3k/ck21
xgOgOB+Qj0XP9hybnyjXms7Ginq9PU6pR1Qb2VxAO+BBwXf4ePjLu/1Hw8XxGFQuiMGz5asTotE4
ndgHQhADTPa6l4SFXVRHNeTmJm/FqzQgzH086OXbhM5xocKwe3bYxp3NGOmYa9nEWnqo0jo/FobT
Wyty77xmpVFfivYfj3bxqZB2jkUH/vZiObuwZQ5BQkPA8JpTLetBQG2o6WDFcUL/0C2HVyq73OF/
HhLz76LOQzuLbvbsdUpLcp78YlAn5HkGnc6hoPdWZGwQULaP8bGOpbpylcs9e1cjC6gWQdnBnbDY
ys+3hkSTlBEvUnfSiTo3dokChXuoFQ3D14+v7SJQlGIRYikmPPwkDHi+y2to/btZhvMfKk9VH1Kt
dctVSuk2/R23o/vFd9pxClYzhTkgHhhrXnTeX3FLPyV7oEs7pL+q0hvckMRx75oi+/Jhe8vcz+mM
Myk599b7zwn+A6y2uNNPtaA4GZqYoEMTHcEnn1i0vWinK0WYi88XlT0Kp4WbbyDMOWdXEZEIJHcM
aN4W4+gdW2+270hyexsNI9nFkWt0nzJp6fusH7Ldxw/i4isKvKXssShA/wj9l3//nzkLCbajBKFn
J+Ite7cLhWUhUXbGyBU3ZJolV/bZly/YcqkIailwIeo6P23PyiKnLiqrk+VXjf1V8yq92IoCA8uV
N/nylnKytshKoteGef0cGYBNir6sq9Wngh1NOm3Av/ULa7rLn4Uz+eNBQ3TVwHrWRP/Ljezq5eP7
ej4+URILtAAbHGIylMvLK/af+9qnsd6wFCYn+LrixcpNm0xHByy8uVA7oqbKfuB9nne21hfx+uOx
z6fjP2Mv1QXWv8VeeHaCykepEUDC2BWra5g2gCRpgdBR9Or5mxpE+XVMmvH540HPv5llUN5gDpVI
iTlGnK24fOyZPxVNekojPvswRdP02R4kSVBqJNwzo78eX5kgzykNrLMLKICwVmwMLLznyFXkjiYp
K3N2IkY12YD6iQ4AntWD5aVq7Y5usYeJX686QpuNVaMQq3l4qq7c7b886aWWgBCeUEze7LPJIkPX
Ilu6VSe869ZzQJ/uXgNAfPJ7G4GaE2XjMfC0Ye1AYbnyNf1ZWP87Xy83gIMIQlA2O9hWztb9FgWP
AawsOyV0E8k3oAOMyTymmRWWpPs8NQV6LnpvDUG8cz3PBxyLWrTKY43GuRp6ArMac9qSU5ltUexb
a1BM7r5GrH2ilZD96NvkKob7Tyn17Efj/Oej4NVkt3J+1u5KDpxuU87HZgiyO3cEj7vWBmSrISQ9
iEipKgE3E3iYrZC1FONDlsXxW9tZS8hBloOybVhQHktTtq/IuoYna0zjYq9lpquFpsticROgWExf
cLQU4zYKqjS6EVZMyn1Ps/kGvY2IvybSTl7HVM+DjVe6w1dg2H2/jSaz2U+0c1F817H2ltTRaECe
sKJkolOT1fKeBkV3gxuxmcuQ6l2Zrdu269rHiR59vh2lrEF+wm7QzR3mAtvgSeiO+CEqaWyYVbXk
u5zl1N5VZtBJ3kqkMCuCaa2HboRu8lQpJ25DbTK6WG2E1Tr63rbK6jUBdHxvJHP3vRwNtyTJzOyf
YtpPUI/mdHxTg1FrqDmbXB5y1+KkGDDl9aFtq/SkycixN13hDdsqcqg0zaQwbU0r8aNjEDTkpY6F
QdgDwpq+eKwQvWT3jaH0YW+BhrjDo7PIErwOGMXgzAr8bkWnZwUey9M2aSNzcdsUeXSwYQ6OYZC5
svs0uXI0VkZFR5vdIHI4AGNtG6+lR7w7IGzqAetUF8PToCJR3mP/iatVVc4EPup+754mDKzRyuk6
isJBOqtDXreVCqcKVpIi3bUP4SL53zG/Ei9rmnLM1xkdz24dE1P7AoDT1sNsUMC0HC8Zf3bAz7sw
RTr26g/QKe763CLlXhWm+Tnopia+K4ntnG5r5gnc2L0U3iqfR3QqYlLWyc1goobA85p2k9Ij+I43
s/00JHO+hBl7U7ub49RLVvTwEyBHnRVsvQHo3s6IbF4RZPcTgCa/zbe0/yGfgaQ1zRXJzL6+ldbc
iP0gpB5v2NmQFGeUUv3up1j+0vXayTY9PfniwfaiOr+Z/cg2dlrvSOM2iKRFXaZz/a9z58z1IeiR
ujieM3Sf0rmwjBuqiMUvb0w6PQQ4Qedkl/V1y7vGgfCLHxNC+drJMa5PtQoUmsDOEt+Rd/jxG6qH
JP/kDMIb3xw6ffmmxC0YwSOr3WhvxbImQ7rLSwQKVKd2AycPTqmjNT10VibSjW3JWB2mYIzhU8Uz
KlHBN1Cvwd+27TqKRqLc2opZ8jDaPWV2VAe68ZkPV7O+RGOBfMPrE6D4hTXYv2jHDsU67hfFU56W
thnOXaHUE0Io89lPmPYe2iFTm7YqdOMxTTq0ZpEBp3g9ecws37IpGjhKE8LkBiQrzPZvw+UmkVhs
683Ky2fxaWHvPYkiTvJ1l+jOE6W4MX8CF6wXT6XtjW1YUPlsD1WcgtvsY61oNCjT1WDglkEL16/z
YQ7KH0zX7Q/6hPP30sj03zqBAikR4Ehvvqs2B7erN62/gwMcGOvcimS/i4wh6pAmEAu7Hh3U1xgW
ev6gHai4ORottZgQqJL+GVj3Uh4clXMz6ALjGnldoPLJgInKk2wIHV7ZfUy+79xaxirzdHy9+Du7
+7GVlLal3sziRaOTghCUNEO+D6eXasX30NQ39FCjbqNLUrFW+uhSezNVkhzJ1GM1sVgYfuDwreMQ
Bb6rQuhiwcno7LHZzNXgOduorJ0K2fGQj5sqm6NvbToNzYrCZlvRtgqqbz2mVbkCTtt8m4Kajzbi
PPtspXHwknWgpG49Mw7WegLD76g1UbQLKlvTV33cdmJPxQjoUVhQxD3Ws5nmOxSm7G5ETSDMuMpI
F0DyCVH9s5GUk32sSD5NDibg3YN05q76VNPCrs0Qbl1irJFSpreBnXfTsWNhP2pU2401EMzS3Sx6
+K9BgR5zzVYNkFjUGoPGjFxZL4mAjrOrA9TQO05smbf2Eafoq2RcIkJco4WnE05oOoBIB31ZfQkE
y9uznRZm+VB3rdceCVZDJpTVZi1w7U6Ntq+SOn6NWsfAGMy83dsbJQx7XAMtRX48IYUkMJM+vP8t
iM3gmYTadF7pkxAe+engMtbIcF3y5GME9Afk7P6wTxObZChk2gr9VNZR+7mflIqquzZz++FE6WtG
Qy1QZiDHqtKyVS+DntTpYQBkcFP4QZ7fiL4ZjwIEqf65D0b7yHkJoh/RYVq3nlxVG+yme3mwDADv
a873pjjUfa+y1UBMabB2OLd8Gck8e7LBO9r7ppq85DliSzo8LGKyFyaQ6qeyEu12xv5aHJMJH/U3
hyrHsEkgBuqw+jVhrH0Adfkj6i1DHjsfOJ4kPS7d6JkTGz84OmhAQU1Z3SyOmAMed1I3ReFWkPPc
tjYdNEA4T1v8j+lc78aunmu+5NHO1c0M7s67m1U5NK+dm3ivSVFV1ZYqmK32Ovy43wBl0QOD5nBR
GUR2RivYoAFcrRcdBaImTha72RFN85NK6VCvXb+wX4OKn7IKJth7WzTihr0e3dgxftWJ+z/OzqzH
bRxrw79IgPbl1rbsWrNVyk5yIyTpbkqidmr/9d+j+m5iuWAj0+gGZjqDoSmSh4fnvItRPAUzMsng
7gFlZye0/ar0Hi9JI/4v6iLTRk0yKk5jBuXtTiTIEGz9LO/vEMK0/XtLS5xjZlCb7MJ80qkJUAGO
Hz1nGp2wKRrNups0r7ahu9tm9ojX/fAz8RIM41NH07XHuEZY4NHuvExsMcuyvaeo9/UDohU8wsoC
4d5XfdSDw0RbB+EtHUuiPVofZfFLECfEtihr7L48D1WG7QimxD1k3KfGfllOF8WgKEg2qkUUv7SB
ycG1oOr1gQglkp0uRBnGPQ4J94vNkUSSOVYoF1SGplewyv38qFkpqMxK6+xonxcWF35dI3MGqsYc
dmZSmPHBm5Ep3JMj9gASkTlMN72B5OFzMYGV3mqDaLrQEJnodm7bOqcxGCaxrfiRJVqitZeGQxlk
v+qpXojcQQ9wsU0yb+/bcU8a45cRGVpQg9q1tODVFJOnfnlpmWiSnFrv/vNKD6hY2aZQE3s9oX7Y
x6afPjf2bJjtxs3n9FkWVebcT56f7LIoT5xQm0cLfUurcKeNMXjK2RZVZUUhKfAE+s2Trg3yVPOS
H7hzZ+S68TB+lJRQ8UIAFtntksLv/Q/UY1T8MfcKZBontBIPOY7tpHR0tIKD1iqvADpZignoXI3Z
JOycKpAIDG1Acnqf4PLI6rlJqJh8oYKUHpFPm4u7MWgQMCXDMOvdgLzcN63swbgj2pjl5ranZV7d
ofmKxVeTZI4WwkUDvV87wNT6whn77YDowQg3FlhZscnqWBt+m0kpho1XlZYdsrkBqflmPlGYpJa9
JeDk7g8pbdmEmCgMkkhFaW83mh6CF3WCEb1oNSW29WCp58RylfvBq+CfBRsduHD1WGKbjSa/Bi54
G5OX4WaupQZo68xGflof/KB4BmleNRReI61OtyXJcf40IDifsmczDZAFUOsl46bI/xlris4hebRr
zVswv4inpG6eT4CoG/V1bApH7owSQZsw8Vw8PKwRFzR3TrXp9zCjwreDljLc17psQNsh4xE8iyib
Ia1b3ATmpyoY1OdZF518gl4RNFALVNCIAiYRohxPc27EP1zNiZv7qAsm4haVEfOL5rcS4VZryT1h
oSoRKgRhYnS4/EzzNkGJrCS9oDm29tyoHSqzKT2RXauyQuwKMWTIzSNj9RxjxvYLIH5Fe70NvPig
yay/S6xgrNDLllJuWmA4+tMwD5q1BeufNDuD4lS+zxPytS0uZNFXhsY+ta2nuXxI6sYdDmyi2oG+
lI76NlKBJT9OmZq1g6OMnIphFddbEyG14EPfJaRLdhwXxjGfF8xoNhWxfIijBhmAUXZKhQBsqztX
ZIkeIozFA88AFYyrhAR8uXPKUqfTTCtIi5KNUwd1SSSrg2Lba6mHvFjRyuGXr5GQbLLWd8ZQBEGm
7yCXOdXGgbQ23ZOPmO3dvJCp5zpwG6QCNS8CAUsvEaelRfFueTLiCJpAPHCkIf3nIhD2HPKV4SbH
OPr1m7aa3a+5a5J9LjwU8aimXNWwjVy4TV07QvvJ8jEhWJUiHDJ/jr+i8hrtA7J8Uey6IWiOXmT2
6UNtl8lXI5m8KcwmeLHtpk2hvG/MqkvLcEwKBFD7pmuyO9XX/PulLuw/UmjScpKdBlg/4NrOQZl8
lKDf88R1vkfzBM4zMmfND8GGkjnjJlKNiCW3c4tyNveGsY0lMaLcJJiJyKcxcT31rLlm+eybY27e
CYVJHCcZPif25UjiDpshHnXWLZ/ktu+b6JvrA//ZuPDPdmjkOHxJ0CX1thrGwnsQCMV5IVLI/Y+p
s1vmYJmjCslAIr4+gGv3iIt3BT7WHXr5wJXuhyidz8UOKbHg34YIIiNQEG7b/G5lmX6vkbsdj3lW
QsnTI/iFxZBYv+GB1NOzp0CzHgajED/QyeinBx3rogkDm1K2n1XUtA+53RjlLh5ya7iTrWnujQoF
DtDCcZ085KUncE+Z5Fykh34OYmcnsBfkIrOSDiwE1UDN/4obSt88DLy/ftazMP6rEhR1NpmP4ePB
6ljbkYssD4PR0edd0VkYG2wqK6nreFPNChoQ+TkwSFPB89sI4N6fDXOU+h5AaDY/FFSY2703l9W4
41HjDFuwIOXrlNeARsFWuMEU5rUkkurObJ88LNjHcOojowoNgOfGrrYSc9vRkM9PiNPPwT7HStd9
McEuq9daa2t3l8wY++zE7MT2fvIS39vYiTP7W1TNjflHpNxx/MAlPLQ7Infu3PcUp3n5OjoIsxr1
75GAmXomeJw5kw92y8+HK0IUE1uRUis+YEvsKrSTwXZvZnAmsb3BBDMvkOcUxkCS6M5tyENHLzck
gvbw3MlGfYYnotKD6xamc1h4Bg+DC+BqY2Q5tB0nnY36MBvIYIL6wL7kWXJ4fjYJgWJnBVHq79O6
TydIBHUikzCy4nz8ELh16x25aA3vFcl40v0NgKLmpxE5Kv1UQxQ2nnxFzXWLG3U9P0N8MsB/T9PC
T/Xq4BeRlXusKMe4wnibbHKj1xNQ7UbBigmzTquT/ZgK/aSAbOrbposBUEd4wYN2nQbxryvSVucd
52qt2NhGEmnFjSrjZU3XcmyUOukT+PwHf6lC/lFPboxZssf05tFAOqr/mLqGIFj6GZh++JTVofGo
R3zJ2bl/aStCkRWUA3K+DrBo8EtrPr1rpcpPZZk9WqVe7BGnJxBpGhzQjZek7UEhGN4/oBXkWrfK
u0v7+bxQSAcXxQMgATT5AmNV3WzRac6EycigQkjheGlnGnWvyqQnLoQOI8vLf4lRQuAwUXDYuI3p
bjuKLP8YvchvNK8vEAo0/yyagMDmQEbSxl11SpQ3OoPtaPIx94FfcN3P8wMlw6ykClJVrzX44/Zx
kg1NK5gfP1IvpiQAfAUanQEL43q1/aLoTPDgbzJzci4H+YHz7aCNUxYHZiuekt7JjmY2p/fKQGSB
KJZB/pEV8pKtB7EC3fjw+tAXhX4LjBQoTTqTKO/5a/XWmgPa2aBQHjz8V7+ZXRPtNduC+WFb/SPk
y1t29RdTZeMjsgceBV8MqFqrbgY+WmIurEk+DHFdbuNhcD46yOM/z/xGtsBSixraE4cxvrXiS8vi
bP8x8qLFsnj3wfFd67GMLg/jxg6yBzWCaA/l5DfpZ8vpphEG5huMoRO4+U1gYrZ+PBaYqk1kOHuv
QDFl0hv4Qe7UTUHYyL4ITqk26vNBEp3sveNmaYx5GMaE95mPlh1y5ybue9eXat0goXHMInnkCLRl
gJe8/fkfUaMY8xzYiUxflVBzaMNmzTd2rAjzMLO47ytovk9UZSoQNZUc8SfAEYsg76rgxq5Zxa+3
X0L/fGGPgHfh15xv2OV1jDvCmL5aiBPKXYyG32FI5vhgVHPzLegnK0Sr9BbO9S1E/LGEDAscAzk0
7Ms4Ld4aGKHaZu6T0cteZZFUH5GokFDx9dy6b4ZyTjfRQs7fxHFfVxubO/PQ+KBefFziqORW0D0R
rMJL5saqrE7Q8qMomKMuTjxF9mXdn0ujwBh0Qcyo8iJuN7CGu52nrA4enkIOZhPXnUdeCMFH7Kpi
amoKx6kJkTcrta/+WKf/1MT53zmEn2JjxWAot2YWdwc1ZMMNhNC6T89v9RbpcT4gFTTTfcPv/bGD
SEEcNdfx9MIhqQuSQqS1MDGDhrnBMEwNGzqdaNgBAzUwWuM9qG0xO8z+s3st/8baqOlxqsry2KWG
+bc2MctvwzkUkCih2Tfspdl89tuA5lldML6Q8qpHYNrBF1M5ib6piyq/d/iit+BxlyvHiNZyBxON
XP46H7GwA9UXWje+ZEkES0t2cfQU8L5BZoAqWrKpRiv7S1WotxVgevaCEgOMtnYF7mSfm703ji8J
NdAvnutP3yQsrpMxyXTHobf/u749V/H2bTwAhaw3zXOXe/98jovbVcs6ji/27MDDL1QJCDebXs3K
02o0wjVSvihQn3gMVjfQ0u8NDdJh6Q6iKIZ89fnQ7oj2BSni9IK8u7rrfM1ZZKmc32Wlq73sHPte
74X/mhd2+3p90sukzuPEovlpY0dMT2bB96xGzg2Q7oqRudblZ+QF6gbbIWqrmjCtGzCxd8aiNQ/d
DEF5G4jl6u4WVR1MuT3NL7Iz1Ddj9NvHRQirQyMC4d4bLeJ3diyDga6l7YAu0lrvjk5eLwEdTy84
dmER0JIGGxh+dh0AY71DqUPWqKld/5jvjgmtIAAt5fHP6pQMba8FI2/PF4LHbxS1hmrrKzvQ9qVs
bNSRWlW1N9Lj976pg/oXsHYLMSR39U0NKkcWEsNME9XNl8osPxZKWsdsmn5dn9vlPcap+GOgZQv/
EXNgYC6Y4Hl6ITwvDP4U0+EG1Z6my73XCNujO2iVzu/rg158UJAiZP6gJuFrLAi780GdOpv9LPHG
r06T8PAO4oFiSiQDp94nJSgdNIMgbd5YxTem2Z9nAhUtgHVL6DcWONQa2KDqajYyz6teQQRbyN7N
yJ2HY5CRPSRVmn8qaxTh74WZmnd1TOtj78+1od8XptkFBxFbqn6YjZPnVs1JxLP3ya4LtYd7Pj/V
g7mtW2ebeT303sj14m6bj+6kH6bakhoveQehb+rGAWIzGCbFL8KOxrs2EnWzdWNVuBtRpeixgL6x
PlkipuWByWdz7BPUMDBsn4ZvaRBb0T8UMcT8s0jH6p+yn/yn0ewhvWODGSuY0qYvb3y09SuBpxkP
FZhEQLmIoIDHzpfKrnovmgBrvzY8FSDviBQyl9lOY3QwGkhdwAocGigpdYtfNPMoe2fO4KG041Cm
aqYCm8i/2zuENUov7iKbboMfvzABrapYeX7UvhrFENiAK0r8Z6NCwzyFF4zc5aoZbhzGi6xrGRMo
0PJiAgsENOX8IwgK7/VQlv3rUBjdsEl4aHfbFImMgnLRPNihZ8j+nwBzZn9b+0p/FsEwjEhm9DaG
v8ZcNmCV8EzNb3yLdZRYfpcDrp1DRKgHeHj+u8YKdoUVDdWr1/b5s5i76A5gkZiXC42Swl9/eDiq
AbcohnKQ+1aXGTUCF5NPqjG2E1u/oqjzf9vCGsSOFsmAlIDnD/mN3bcOTswPGN8CBeJNiKCBeT4/
ZbUAFLy6e9VyWsFNUNRH4Hj6Xqls+N0QEcvHDF2Z4QZ4f4l5Z4ECgN3yIGZ0980U6HzYHAFD+m22
9tVC6VQdzNb1Plqdr74bXop4Wk7QJ1wVXvmYzml5a1HfHt7nw7OxQU1SwQN27a0xhU2E2AHVc+8r
6kq0P5zRz8bvcyomZ+c0rte+KgsXMD8fHLZcGb36hqU5d9MUo4Fk2q38mQsrCQ6DTZQ90M5VL/6U
otoiTWWocLZ7vGLbabCLHc0WM8UOoylcHvmd39zZUT1qA28HqGvjASPqBNA11q4I5BjSGLrdWFHf
QPZAD179acGiz1HRQOsRRhpqdh/LgyzZCYD8u7oLBxGZGN1nidY+j2McDB/pKgT/8ozzq3+HdJrs
lwljjuqzg/AB4/bNBEF4o6P73jy7kR74//zlJmb/gtNywcAC7iOBOF/aRO+82p9F8BUlCnQpPORn
vuKJlz9WZlK5IVYY5S2d14tNjD0v0GO2E89WXhWrqxzAQIl4BcXQsUhq0A5pbH9spyKj5ylcsSj7
0Bn5YgijjPbXJ/vuyJxV6huUucw1BxhRkJl6dV+8cusNnBSqknprdh+9wtBRf54wNMii2yjGJRD8
uX8dOB/g1JEqAe6Npv4qUHhScRFz+y0tESSJG2U4J0QwvOChxnvC21OWG3ocSmdsGVNNf8SIRCu3
HTIo8QOmUW7yEPgltVO9T9qfOd3pW8nV+rtQ8HqjYxNcLItfu7rTojjVSwujutdOuo29AVBT/UQU
sinDaLLHn6MzRS81OgDa7vp6rMP127iQ7hdmA6/3NT0lbnrAK2MhjpoTVeBxSvQamt7/nPRxGV4f
6qJS8v9jAUrn0oKAvvZrngYDnIGhaa/NWKnHVrXVzz7CWU9LTGNbGXVihbmfB85W4TSf3vM2cO9b
x1PBjXx9HUuX37Hwny0TShB39mr3S5sOPubJ0evUj751N+Od+C1TeUEvdUD1xl7AQNtCdLP5lCdc
lX95aXFXmcz/zTcI4qq5WurZ8GXlQQA9jpGup/ApEP3py2g4pbSuIejSibvx5S8nvIxI4OY6plKz
LicKk9ijIXx1RPype7ClU+2GfBg+5Bnc901jcTvrwp1KWJGuOlxf9WU2ZyeP2YLANExYjzCS1wXm
BAgNshetPNYi0w+6GvSnMusiAAFt6oDTGvqwTS3nI46ITUhtvLix2Jcb/I0nZJNi8xgEhH8eXWU8
RT74T3kU/TQ8akbpHRyA66HsbO3WNfned2ZvL48jskDUHs7HUh7tkshIsuM4V8W+j538u/LsYaPB
LjtAvJu/U3rFsb7N5K036GX8WKTtXaiSi3IHXJ3zobt60GhDB/Lozy5o/yZIX/S4q8MadMzDrIL6
FGn0Y66v7frNxE6mfAu6xsNeZ6FNng86jjltG0VxHAUt2LQgmBACTgy0FrZJkspxA8TKuEVveGem
y8OeJjl6DmSZqyqnZqAx1SRlfgTz5z603dx+ZWfNZLM4KfDksdxv7ayJv99GiOkEfFiqNfjfrg5t
2gbR3FlzcQRp8UCjT1jbgepKaA4RalfXP+s7R4byDJLVlNYW4YL1lp05rKjm5scyivofeTQGoWGj
ZYN7cnWPhrf5WFGX+o5blvEMgfvWqr4/PKCjN7Y2deTzVeXjC+RyXFa1G/Pxcewav9hAJaGKm3el
96We4MvHRkS3MObBuqvx33BvxMj3FpmyBqLWOnQ7oPfnv6FNRqrVkSyOEVzCI/8LtZMe0qntqKNs
GqST2Ixaqf6yNrbsZ0SLSHJd7N/ZYuejVnkSNEOVFMd5csWdG4y6GyJ1rQ5lpVyxHcu23upFAGOn
5oF1fdHfO0s8nd4MuIDorLc1L9ZUcliLozeB19oOwG1Bmqjx3wjpqSwsZ3R5b+zpi4c0dUj6Ph5H
lyLEwig5n2/cAzH3Eis9VZo5dZSWG5iiydDGYesgiANqMQNIKAztw9iTKRxIoJ0Hr4FVBspIT7Mb
b5zLBGH5PbCjeTYiigIb+fz3mE6MGW8bJ6cpEhZQx3Loo0PCUSG22BWIzJh30BgGskq8UB/btNo1
uOp224RqmH9jQS6OAVEUTfUlUTGXfsrq40x6Evm9aQnyxLT9PYFoeIoHXF8PXTqildIqHY+UAhiU
s+1cM03vCw9syPVN8e5voBqs8+jB2GO9QNaEUzpN++TUKGfeDfA87rQqyX5K2f8c9Nl7TawcBdQi
iuetqGV8I75fnEI+AR0trm3OBB3Q1X1WDtVQOigdngpdeCHnpU7pDUfNrm/b4LtBy/4JCbXkRkp6
UdqA1EUvackZkIilLbkKQCUWpLNKG+2IBp/clTjT69uk4hmXmUHymtujh8xxPS2AmPbJBnJw104S
91ChDx8HNuaNWvJ7i0B7fCnV84u4cc535ciDBCaNJ07WiFTIJi4gVYxTOesojaT6xson70lEsrkr
J7/ccW7nG7vgIq3geyy9iaVNxPtw/fg2nIWG685IAruJ+AqKJzgu6lxPmWdnr65mu6j5JHX2e5zl
cLy+AS+iEkNjTutyLHkC0eU8nzvoXaygHXaAMaryDjUkxUrUFJPqZHpw+so/XB/vnR3Hc5SeFTVR
n8b38nv+KP1ac2L0IDySExnW8NLpWctTzNS3buLou9mJ7E+xYDdcH/SdSbK3bSCIvA6pbSzf/49B
pS9RtB7M9BQg+vsR5jdhpTZcpM0VltXaLXbWe3PEAglJAL4t18zy538MN/E0cGGVSZrVwkdbVJu3
JlUHeKExOpuuABFsmVlwI7g6/L+e5eEwJbnLl047pmgXt7pWDbDSR1+eCgt/N72IkVbrZh3ujKTe
cv2DvjfDwFsSURAMBhni+QztThFSYQ0cew+L9ZFi9UtlTEiBz6kH5s6RPGr1+PP1Qd85JaaJrga9
AdQIaIKfDzrHrmbpfa4dtU4Lqo0IUnmyhsLbiczpd2TrVr8twH4+eqnr3Tih79yk5KJUYV3AIhSn
1w09BB50M3Xc6ChKDPs2JpSbBt5TY8bIPBsRCFQX98QM6XWUcqOi3VaYiFKGhX+9kW02HK5/i4vF
pkROT573LYuwZOjn3yImcZwqcP9HxMD1e3dyQH0mqtf9XdYCPLix3BfnZxmNfcUDZNnXaw+JxjSF
VJ0eH30tCcKoz/VDHcmHrkAtBjHuKXi5Prtb461u5sisx3aENnnshEz+nb1IxRuv7occPV/3V5KJ
1vwfZohmGi9J8DFkJqu9hUlRhW6PHR+TuvoptA5uUuvJrwq4GhMskm9/P8Glt+eAB6O8v+600RRO
U8qN6VFvVfIFNGj+kHui2WsRXfMtCaGf3l8f8XLD8Hw0KIwtpqJ4zq7ifOKKgTJclR5dvcNuIugN
MIk6pY++yvVbX/MiPMAW5+HI54TLa+jrGqCPrKNBzTU9+imxTgPqHz0UvddWu7HJp3nne5F1b8SA
rffXZ3m5cRh4ab5TkyBUrMVRjMmUjnKd5BiPoMq2UxVk2k6zE2mEYPLVKzQz+H3Xx7wIS8tkaSdi
tM4BAa57fhShMKAgGnXy2LZt+RolkGOADgfBB08b/a/RnE3/RFaTY1iQxfKW/dRlRk2Vi44thVb4
R+QOq3Ut2ySxNWnJI8lN9CNvfKS089gSBy2PnF/oASaIa9SjCZ075u2uJjWGkAjqv45H/AwX0e4l
sQcvsUokI1wpc5hZ6ZHG1NyHTepIEepymGjSad7X61/8Il9b5ky+umSQ6Iyttxdk60kFlSZhu+ho
DwfFqH41E3Vbn/tynwSUDDZA9qofRSHAvMPakMfrv+Cdfcbb+S1hX/RM1wXGPIlnX87UnFAi6MzP
1VzFByloDW1xRhB7fc4y42+T1KWcyRVEY5xzddF2M2hqjJrlyONcd43a1SKgfu36VfmiQVC7g1Ib
/IZs03aHtLNEy20QxTdwTO8ca5rZ1BKBCqEiu05TM1wlNAdrhCMwTV/bVIaXPfeN1v/WKSsHIc2I
wT/BMS1vnOqldn+W2TB1n5jM3QuQkC7K+QmD7kkC10TZMbfTVIVp0ZvTHfjJ/MaqvjM/Wq68TChH
oL+w3lduB8I+z0VxDBJlfXNaHyYgHPWtgjv0lc8hPo4wkG/cPJePIZB17GOef9jpUHpaXXa1MWLg
E6X5EYveUfyUkV1lB6RDOwpQmiVeSCUbe6dzrXe/9M5Gf8FA362Bmdt39yist3Oo1UN661H0zoWB
YA6sCfqhvI3W2Rby4IZAFSw/GlYdx2EFu2hDW8TvH5H/bsYbGfo7oyEIjJY1nx+SxLrpWtpAHbqK
FYXR1tWfAZ6jaknN05P/ODD6khsx+73hePyTyYAGhw25itn0xJpSb0DUQXHrYZNbvLG21LvUfxoe
Zd+vB4t3ti/fj70LjgfRh7UzlaE63GPwoICI4VjzIY5wEnqI0kK+Xh/n3UlZi4kaqhBkaauNhHRD
mRIayuNUyeq7EUBzQpaeLnlp9Dci8Dt3HmIK1G9wekb4bL05UBhFwwf5iaPrzx0GUkbdP0IRM+6y
GXOnQrnGVxSu0302W90NWbl3Qi/3DPK5PFzp76z7WQUgdSu2puKo1zlmBrbbsP9l5B0UhNaXrk1v
2We/ExWIdssuIfulOb9KtccJcKiVeeXR04X5JRButlO8wtAhy+RzHFW1COlHAeW8vprvzRMNP7Am
PO+JSMtq//GINNq6TSarro4oKtRbHBKSsLJkubMmBUgfdenDX47HeoJFN2kvgNPmv5yPl02wl+op
M442reFHzAEU4Babzjs8X4ipCqborX7hxYZllOWsU4KiaIOY1fmQmu1TZseB4ihQUt3H2aQ+yrjF
iSAfFWDq6/O7zJRoCNK0ARWJNj0SgatbJLPaEpi3YR5TY1IvXlEPn/wBHts+z4EgIRlYOfVdbxiw
ZTMtwxCr9u5BC9ySxbrYTktfklBABYz8gdTtfNIWbUfkEgzriLmZfgf9dDxhewTpwO8LzAedA2Zl
6S07xwsEMrkSVR5oF7RDF7Gw1eSLbCgnIW3ziI9UdkrjHsFANGI/dZMyYVaNY/1LHy3c6PR2PhVV
k+5G4WFVhj0iPts1WgVTE4//Xl+Siy3Oj6IoQ4sWY0IqJasfVUqpdL1zrKNWZMmvXiVZhKvFEJjw
jyOR3zVJA/jj+piXe44x0bxDTwp0GcpG55+/5bGelqNrHavC936mWPN9qFFbgD8Wm+H1oS7i/jK9
hTcAXH8RVlp+yh8nGKLivFyg9rEfB7vdIrdSZLtm0G6pj723o5baLSGR5NBeV1OF3+l2PQkHY7Ss
eqKtb/8QPW4hShjqHwfbj2zTWdatK+C9xUNqFCwUgAachFcf0tWmsZT8omPb6dLddE4P9zBR6LLQ
X/e+jV2AtM/1D/re2i1KcmRnxP4LGG7T1rQxRGMdoSHYT5rw7PqQDSP6GGXv39KhvFw9OiZMjCyB
4MRo56tX4qmr5TK1jk1imdoHD6UMK2wbpbu/r8/q4i7l1QQ4gxWkVYOo5+oUwEwFMDM7mBVbOgLF
dru8xwMZ6V9iYtm+8FE43w0WLA8kbL3sxia93DyMTlxEtH/JhNb+wVQNqyLuXOdYJQb68FqF3NdQ
13doCDU7AQVT2wTuVO+vz/ly85yPap5/3EzWSZaZGqPqU/8So/hyX8KHgpdhOv+l8KRvXG7vfWOy
WMItaXqARt/5eA0qBwPuhe4RzfYszHwzDiklJpvaFeoZYZJ6m0YINmMB0/0PM2WuFAdQbOWyW7bZ
H0Eg7QV+Ot3sHtGvwoEzs/VkGxezasIyQNwtngRuOH//cZfOFrU60tuLEns/etgsNpl7rDNp38FC
i0K7w8pyB6TQBR8r3frX9RHf20Q0GXUyQrp7nJvzSWoTEEWJRdexrVz/1Dejme/HBPudbSpMyNNG
XtLUbRVKw7d4QO8PzbCgJg32//Lnf3zfkRnVDipXR9D4MWZJUYN3YUP3sGkMdY9DE18ejP4tt9kl
up09SSE4UG5Zik1oHGO/fT6snCa/SDFWPCHpod85SP2MwNzKf31aau0my2ACAxX2doiVCBTZ3L/d
z4AIqUMvdD4fcud61l3f6hCPterUJcJEkEm1JyMxupB/F20rVL1fjWayHr28iW+MfPG9F/6DByaX
1gYffA1dsMrRUQjx1adUpAUKDYYd1kNfHqwhSdBgqcRDkmfNjUv7na8NsglsEFKMQG3X7Ya6qnxI
d6o5xQ2cnaYU9ROSgM0B+Sc/xM3JCDG1r0JsQesv9tBqN87wZepI93zpDi42yvay7OerXRXCCQqU
zk4uChwdig9a8K8LKnf+qFvTbB88kiVsU11HU6QuSVHcafidu/cSt9Eb8friDuSnsOLwmBYIgbNW
Oa1GabMAUp1gTGF8KmYLs8kp+Zkag3Oj4mReXIHLWDQXgJVR1wO2eD5t0aRIlSm7OUGzrIKtIK19
mQavM0JM79RTM3WaCElmI7SW0rjAvGnRnasx+aH8FCdQI+1RSxVOgxmle2If1BKckwTOtanmfbJi
R4v2yCq6iElXaTtvg66ckw36rB16WjD3vW1cyvklU1BG/zJiMTVKLty2YIwWf+zzqc0ZAhQt5gAn
E9nU3VwuBmxu0OwSzNvu2676QF5X3aDCXlx6jOnD3ER2hkNE7DgfE0gkQExPtCfcRj3mutipj/SS
5hk5PN2v/r42vAy4IPUXzgKY8lWQAlsUNJHTtye0WuxTpWg+Evy1vfB07YGCIWCXvqvT0EjnIt/G
vtWhLoJd8l9/amZMG3RpBgR0ms+n3SPhUY561Z3ANcUf+aXfuywRh94e81DvGvMuas1bYK6L+x7B
cgdQB/EZaWtnjfMZRQp3bLS7U1aj1L0tOdNgSBwEZrpJtx8GL/cPlomz34aa07fr832juZ3fDUu1
h7cWf2Nf5qzX2awUlPM+O1Gdjl8Hqed3/th03rYuRAFduFbTHhthNLHaPB6eRiNofsQt4lVag/bX
faeMDt5cr5X/DCi9f0zxq9p3yLjcIWEsNlb1KS73umYGdym8vkPSAfW+kUFcxltmwIMF8DghnqB3
vmRy0vsGR5Xs5Mgp/d7CzXpqkXIzNzYyGaGWGdnO6GgswAmON/VsmffXP+E7JwXmCz0VShIAydes
j6CNVCn0Mj9VvhV/qlFV+xBrWKhiVoiGkai8GzWltZs7aEPks4HNsmDIDJvrJesymWFWbxQnmujN
kzI9eYcdRo/S5Tz3uMXZ5ccgEPHX2vTybhP1k65tC2SbPktoqx8yhJdeprkZO3TibOjGs1cfKdXP
O7D3wS5z3HYHYFH7TA9TdptSZZ3cjs4c3TWWmb9YMMS23jSjR5pb3G9JXttPUsa8pK5/VnNJc1c7
c2n/8fyFjUyPbHUURy1AtrUy81MADhm/GixmsRBwm7LYtI4afoCVCtDdlwjq0KezRIiJtqzuFw6/
tce2xW+3eV8lv9Rcad+CObabPcQ029mMFTWPBSgzJZuMY/YAXAfdKM+M3efKzApte30ma8eTtwVj
maijLHgZOpvnO7Smx9OUWIKT9iRNE9pmikhjhdjJ1qRofDd5QTntII87H+hlpMv9Ynj3yNdGXwWW
4J/VYA8/LZ3m2Q6H6gzR03x296auZVtUXP67/mNXp2kRWLZBJ2PKBacNyMvqCQAEHHBpbUcPgCbq
PY17Y0e1oEQB1YKipWpv16O4dUCZBDHYvk3C68OvDtPb8NQ6oCFjRQLzefWp0ihTgP4DFDstWRzK
AiscaeRUPHw/JleP/1KkgCopTW3OLfJBFPbIEc+Xppojrym0OXuYkBlywXANpvsF82VfX4STPfU7
RykZ1mGW3qQ+r5LTt6EX7hbXLH1IHlzroScZla3IUPXP9Q/IWuTJ1gKC8aohPJZuC7v/T+jxdOMD
r7Ehb8Py7OFxB1LRABl+Pmwe+S6N14kevq5P1sYaZHnwpyL9EpdDgQYUTMaD23hsNqc1/Q8y7+HJ
VbQcfrsNatvXl/vdX8PBABoCutjV1/Vqx8RYasGIP7RKi7FCGfMo7LvM+mprCIFv8B40F42tYD7S
n02J6UOl0i3u0nP6kVJ3eyO2rq7it49Dg5wKEYVXUpHV9nOroev1XM8f2nz4N3FVH85FgwpXGVlU
jWgxbTwTbU49NpHLuv4plnD2R7hbhoaQvnAnqcAtWez5umT4++kNonUPWkxp142NctoQHX7Z3C6v
14d6k6Jfj0WTAIUMastAu1fTRJaq6PpOlvgOxPm9ZWXQ7v+Ps/PscdvY2/4nIsBe3lJlV6tdr8va
kv2GyEkc9l6Hn/7+zR48DyxKELEHCILACTKa4ZR/uUqRtfEXGHJl+dZOTfkzVB0l2kNYBd26qTot
PCsdBeCjSUFC3wIBLC0fgHL9e7QH53tvRKm2V1G5EN/u/9hb60LwS+Gd+Ig3Vl5Yf+TMWT13Q5y2
1dMoNPHW1uGPRDT9ixHYwco9fXMkQl5CCJfcbRnyonhcu0oRVk+hour72Q4dBHFJ4nZ5FY7p/v60
buw0rhxmxcGHALREKXkQNKfA0KonTOgBFCNuN04HnD7CT6PSaKhoD0b+DTkCE5mSOXfHlY1+Y64Y
MlDYp6Dt2teFfTWZKaSl1VNX58lrH+X253Zux5+aOhqPH50pA2nEt7xgACGWAEOlbAazFcXwRCSP
/nGHs6hSKNaBcCJ7URQ7eqGM/73Xw7VS8yIjBLMJTJRD5cGAoTm8JLHVxaA6AaKhSAu78XPes599
mbKvLOXVPU59FyYfdTOuU6kmcblBOze2Y11t+qfZybTd1Ck6+u/N/KAqQtl0TdM+TmF9ur+mV6+0
ZP3SAXOhw2HktuyQ2CTVTmVb1VOjAwzfuF1W70qUWd/UCadHZM1K53NZNRYq0kGIbFjaZN0/93/C
jWkDP4PJRZYoLdEW70iLzGakw/E50HpxkMgeKyzt9Xk+Ju6IgUtJKcrP+mJY2U3XH9WmkOTARtGI
g6+ICWqRJtaIFthTibt95GuDkn4xOkTm78/u+mFi7xCwUWem4CyJRZdfVYkroFEYez9FHqY130eo
Cch8AV4pfzSzp02+iJMYlW4v1pRD6upFtx9RLwt9182Ksnusetx8v97/UddfXVpMSTQ6cGQPtYHL
39SAXRz0URmesp4KHrXKGmtxM50O3DKF4QfelP4OkmDc4WRTHYwO85H7P+B68fkBEtoi6aGes8zR
lR5N3t7KxidNDY1/DKEYva9k5vzhE0UpGCCeLB1JsLcMEv+88u2xEW3lDE8D4pc/MyP7QTHH3QG0
rJ5hz42PUtx1NRKRG/biUaTjCrCcGARsCxWIxRePqw45WFufngS79jP2flW14WOova/VUpMSnOX4
FjudgSxhN9kEiFpQ7wvMyMQWMQ5KmxPbNf5kxUoEgJB8hUwjm6yNYY0JoV3ats4216BZbtBERZsR
JneAPwGO3iZhV4s/qOM0EOXSBLDUlHfasdPUIsCCc3KH3I/mIHuFDRtV31IXyB79AAFY2xm6/i30
7IL/FSpk1TdEhRv0VClxmm+mXSr9KwfKfSxikWq/NJwfvN/zoLUkdYoBb6iPh9F+lkQzzae61dj+
oFGLJ5uMIMOixtmxyZSyO6HFUf0Iqt6rnmqrNP6CqdJC0syLWug+94NWbNEKsK1NVWNVSF+3zx6q
qeqKEzGn8rtAxdp7lF6byGWyLKUPExJ5xSGf/o3KyXs2CyzUfPZe56Kx7szewwCCyN2EljY8e1Os
Nz4OJc13MxHpWzpQxcfDPPCwJBhaINUBMpXTQ4m175sCi4v1wl7B9GcE8zGKwWsqOs36FOggzsxk
+p0mcVRTgqb0gbYlpgAHE5+pv7LWGtH4bxxDeUHae/iWoBhb/6TPO3wOsFUPtmSQle4PzhzOrxVs
gNo39MYZP+tQQhSfCk/8LUCaLt2EdpClO7Ouaveg1R3+lnWS44LXxmOEWYsV582/LBLSwzVdrWLT
Jy6FPcwX3F9BlvXlSnSzzEJ5Drk1JBqdeAPWoLWok8xI9NrEls2Ta4zqj8jF0t6PA1RS/SQHQaYj
YS82SpKb3QsIkkkPNijsyA1W9eprZnkh1iVB108YlFKF3ecdsz8k0YwKj2+TwiAo7RnVvHYRy7h3
cSzlr4UwTEsMHOXieU3dOKSCEbdPDoJiWxv72cHP9aRERL/vQbA601dk+kqcspr8U4ttJpwkXXvq
0sb9Bf5vXoPAXUVOLKPn8tTzAEGA8Rbv3oAYTt7pdoMyPU7wSWAiQymUEd2qUBMrj92yli+/GcQz
HjppQQfuYJEUwCBOiK6L9onjzYfi/ZlGFB9BT9JhHz7nGrLzjUuS7GRl/jWa6mgfZIChVvbOjTkj
CQEYg4ufHGWZqnokiv0QtNgKtsJ+wAFieMmbNt5lRqmtDHVVAKB5wUgOfRPicKgTl3e/DhKakGM0
n/JGr79kaYHnwRAKboasjGptM1RRdb7/ql1FMlBRyCtYZMDt1AOWz01VON1Y6/WTqUXWlzLJywNw
cOVFL/P5t6KESOcDyl3b1zLHutjXtik9/iRKVmLcl6i0ZCj0wuuEecSRh9IuIvD2LyhFA1q4Ngw/
POHbcG/FVttsCG7Ff8YEfZmtmDsllt4m6sqbe7XuNsJkDph7YH8kBUti/Jx1LVGVYx1bujSHmYRl
32WmstX0Xtno07CGupfHdjF9iv0UvqkxUdtbVvfmwQak0ETmsRksa8d7MP6dZHqj7WdcHUs6DG3y
JYxQnXop8hQBpw9+crCNrDqHREaT8I8ud5kp2mjScNU5BhaHuEdIDbGBZjw2loX4OhK7+WfTKxV1
f3/YG4vsSg1IdHNI8hEAuRzWqifDHXpXP+KM4W1yzY2bHxmB4t9ZFBbqj8RGz/D+iFcho5S3AJgH
r0G2JJdwThFhqKt4gXZ0YqH/cCur2Guzpj+gMmL8jY2lh4EPtj8IO5v6g0lpr1qBYd/4znCvaDrD
3OT+XnJ/wrEFN6Ub2rGBenDOp974pjTwHHDnUx7TfFIPmR3WL5Uq2cz35351awEg4/uiPQpNhhrb
4lzrfZfzh552TEUnWh+L1PlNbzyEwEMUXVf6j9dXNaMBZ0LxgPEAmi7CRxqSYwk3XTtyWKU0r4Ko
A1x03Y+IcbcF99ojRLDid40u/jfsNfXxMOlT8uHlvvwVizmbA0h6JDy0Y90E4ckqba7MypkNPGqC
af6JLLG5qfIwbGCkFWG58l7dWnHkHkC9I10HenixBiJHer+YWPGpD+ggIe+P5YwOcpA2hhOvfN7r
nYU0JlBB4P0yCV6isMPczlW7tvVjpI6pcexVFweTMg8P2B3aMQYTZvd3oKRz/JIFZV+sfO/ro0yN
ztKB6PCxacnKg/dHjmIkkSjxIbWPyhzgChUilS62oo/Fq1M58ZbGhbUiB3BzRIlbgVkgyRWLy8O1
xt4rqZUejSKvdhkG6K2vqoX2pfIaezcouv7xr0l+T4mJF1nKkMt3848pmj2iCujLOsdag/9pzKOR
73LQyyqGSV29MtiNrwmhHC4DIR5Fm6Xaua2oFm73jn5MYTW+TkZqf0OFfn7Sh7n2U7UYkSO00nhb
VoGzkvpd7VrZXALXS1yDR+FVAWccELpv8hmtsjI0272aTiqRcTpXJTxNFAxX9u3Vd6TSzY7lQkBc
F6TGoviq4kFFaKPWzDStpI1SfEAYKD3GQMUPGepHH11ZcI1cgzR5YYzTzF+MZzcJenfYkB0tK1H2
Vc3JrLy420T0MndamWqnVIni71o2GF8+eAEzMpGEAVNCejabiw3kDYo1WLpojl3S6V9UezZeU2CK
mwSbi8q/P9ZVEMdYoIssbl6QRmC0LzdrlHOze7HZHHsT3yQr7NKnhtccR50B0IJGLujrSb1Wxb3x
LcHZs38oGIMzMhajhjEUnCKc9GObd1a4acdYeWtqy/s2YK+wQ9ipX9k8188MaBr0XuiVcBXAgV9c
sXMUu7YCYOeoBGb2FU+IoPnbVhNHY8vaBWU+347N5EdgSbWfHNzRAYGgIPKoS8XlquLh9dExSIGQ
JyFLofW+/DV4TnG0IlccG7109mounVBD8Tdh29p9e12Qg9BMQ4ZaMveuBKNffuCyy/uocbT5GFJD
yA/6bJOcD2pQP+hjQWUX5XN33E4G0hA1kjXNmzoTzmAiU5pCAD1KquT7/S13dWXxi1AHgaUqtS/h
NF7+osrMwGFj2XWspi5EY8jW2mwTxKRIRxzCkBBEp9uNN2FUxN1DQebtvt3/Add7nouSW4u2JaiZ
K8y2yF0R0iybjiYOHYDlgcRs6GJk9uNcx7q5j3GZHn9BDTNWiwmLrJxHD4IcDXYytffunXE5dy6s
ziJfCF97JGnnY+bwCZxj2rcA9X0Ft0bkYfKxDNO/pr5I+10YzmWChF+Wet+0BPlzb1tZVoehBVNz
tJUbfblZ+CRSn0LKU4LLQBdz8TpPcghUZMfXsBOe2T5PhULiCM6ra51Ht1RQWVSNPDIpzU+hre3m
gAJv5s+1U5cHpYs6cHPcGfPa8V1sGVaLLUOAxI1B0HCFxAzmwkPzy8Okk0Ke8EdK2O1jBJyj2TY2
CoSDsMSLpeHpuq8GoecfTDrl+BQ337N4wvEr6bWWbqrGuujPtWtUDzmfweYxAGf891A44YNeDVO2
90SWprmfaWNRHZDuUgUCzsG0QfgmyFbuM3lG/kgD338Q2QnyADyHOsf6ch8VWaoEkZIYzxlmdI8d
RBfhR/iMrT0P8oNfjgM1iU4JhgDcIlePbtZ5wm4zsDhOpuBsiCPelPpIPzjOJivwsN4NeVHamyKe
u9wH3QIOq55acJL3T+zivmS6/AzZu6DicMMMvaeRXRul4j6nFnZXfq7wo/2mRgwBYjDMypXhrrcb
w9G7AH5JixGa6OXqepkFE3Wy3efe1Ke9mwqtPJhKgGlsGaWbOounraNo9lZtEV9a+bK3xoZ2S3+T
Yg5qbPLp/CN6jPs6r6Yhc58VMn3kiChd0YcKRv0A5DlUHhPyPs+PYlF8g9WJhtP9lV7cjXKlwRWg
uE4bgaBu2TaGC5YMgoT0WWmRnDPhmGy5saz9rOBa0AihPLZRvBYO3JgzJBok0Olz8jQslRI0Lnwr
VTvvmXQ8qbeZkeDGSSNJbG0zTo5hO2KGBP77i9GMmr5yuG/NmGwXpxqQlFQmr2KRAW0tik3PHNNq
5wxe9iiSwHixVe3UFtGwo4Lu7u+v8jsD6eJcQavU6XwSREi5ziU3FVegcJpnIV7UNDSSrUjM1v0P
UELtrbRMhLlDa/CkCN8w2G+FmorwPDUVHUr6MPHn3M2sb/i1ZtlXkGvmtMmsUFiOLyanCE+d3QdN
5c/qrPUbT63EA4Yp8xpzcXkiZWeaG0GK37zT++QF9cc2bQZXKd1OM54x1it3wku0ZGN4jffSq7FQ
Vs7j8hNRiKHVQnoDAYrFWjYVVT2f9YKS2DHE/XGntQn27Fo5PtnJMGOnnGhf+8FaK4NcXX1MjIgJ
qIeJmw6wlssZTtGcVaYCtq13Ei309UprnTd6t1qvbpwEYZy3LgddRlMqmGh2ZWOErN2mlSysFUzx
8ngwaUljln1VdgwH9PKXlN6EMyJ1/heBDSGu3Z4yz9uq1MbB3iuKGB+q2hnbR1HgcfYLtWEPQ7v7
+/W9Mf7nfpXEMwSwidrIFCQB5PInIHBSYAtdq88e2qLhlo9chUiuAnb2k752lG0QzukxEaoaHqjb
at+bEbof3V6jhbM2lrjDGRtk+MfkUxNwBdT0v0pn3iC/5gUBOv3x1D8WQa0Xrxi72dOGAe32rQqj
yN5lmoEHL/WjyPiSB+NsPUzTMJ2tSuungxP0qrpJ2qYfHkIrL4ddaEZGtOl0NXxtCfGjPcjpjj/I
PLQxXGMGaY7W2qCrNQ263N1iIlh0PvmDYuJCi1oiP6ed3ioyzq7yaSim6VYBj49x5wDguN2Z45hp
XwBRT4cm9MLpVTNaHdlTKMvmdsTL0fmZjPP8pkYg1XwtymHo3P8eVwcCTh739HsKRTXWWTwSuIU6
EVKt0TPi2Kq2t/Shfg1rQ/nUYqO4tfK8Lh8JJteqoou0jdPHXSW3oAmNDCa/3Kh/HHpjDse8tSrv
2TXqeVMqaXtoCwmrL8Rkf0kxTPxgB4URCfioXMgLWMqfLLZ+4aEsgrKV99wXlrsN0Jf+0nfWuCXi
xJz4/qJeRb8MhoY3NjlMDgHJ5TWTTrTH2qaKXsC5zdpjasWg1wBtq4Y/09oU1OTU0t3WieikO6aD
y7bTCTXdxlYUHeUpzlZO/vWC84tAOtFGlmuwpAC1gUv7G/LYS+E21n8E1vbfSdFptbfS4UvrnLX2
wtW1LpeAaw+uNk1DqJ+XX5hob4ohEoYvpWV0R51h97Q04yd7nKyVd/dqKCTaIJPBR5Riu2Qrl0P1
0RCQZ9n6cwOG8VOvx9MnpW5iHFShvNz/ssurHPUySnH0DUiDacYto+VBNGEPoMk+Zl5cK7uurb3d
0AWW7Qub4+0rVecdkN5FRdmMpp9eIZzP93+BXLeL+5OQSioKU3Hl6NhLfsQ0Nn1VN1n/okaOXW4z
hPaz57AWufjr/kDvao7LkVBs89DdkzVBa/EF6xDmX4pNPekQ6PZNOxvO8zTi8LGt8sD4LErEa/xa
aFVEEof8xyYc9VzZ8+5SA/ehZ9vKm9aD+H7BTEkjt8j6ER9Hs8Qg3E0sevSYydrej458HU8tAC0/
gtAzBmclEL3a+qwYCq4oulH0A9m8mIfWND2lWZibVEe6p751tFd0jrSnAAHUf/tGWcPo3BiPx02S
V7hpaKIutqM2tFqj4Zjy0g9zucnMIP+Ll0oXfmrkn/OqtFeu8KvtTyUa2oOEJMEbJ/C93P6tklgD
4Wj34s6IYLaxHfDW2On8F6lo/3Z/U1w9F3IsngsQfZxtOqeXY4GD8RLkxroXtW70Fy2ZlL3nJsFR
C2t93/bW9K8eTWLlA14NSjsaGgJQH65txlwkUaMTuiMOzKhMOrNkfaEXaOtj+qD1Ffg6ID7OZkjL
9Nf9qV4dNDkqURvqKJSWaE5fTjUQpY7fd6e+VNoMolCxYvETlGF0uD/M1dcDOUVMxG6RJkZc0JfD
VPTITLwxtBencXGw1QszPxK/2l/00dF298e62pmMJTckp5lZUcO7HAvq3aTGGBO/TLFZPHEG9D1+
MPOTFaPUhCdQUf24P+CtycmaIVYhoMhIzC4HrNSYOlgy4IuNBJfqs3tRlp8BWh2QXxnX9sk7Pvji
xiKl5yXgiWeBQEQuTjokW0iAwko/zUFoutukoTy8nbykp92rwfed69rwUIu2mh9lZadnAECoGocI
Vlh+6WEUgmqwh0FJOHVfDZBK1Sa3oVSp0M9Hnzqbo/zCiMBpocJgAfV3O+VsRdE42fCLwC3Ii33W
V/gzD1mf/xjT0f3aTAYxopoL8P5YccfVCVCsgqvE/XV+15q6nLluSQy/5I2w2svAPkBtAzxDqL3Y
qa22HjlE4854VJGuiV1oRG58tLAieqXWFuKNGYbm58SosKBPTGJ/OqRt3j9BxK70QxpPLqWmxHIm
P8/TFho62mAeZhi6nv4oR/Tiil1DF318zjO0KtqNQGq4gU0d62X/tWxZvp9Ewlq8DdpuUlZuu8Vl
8E7lIXwhouDQcOPpl1tqQDsMhdKmOtmZppxFmQ+fkE3F/R0g0i4K2vSxsoJ8ZX2XRf//jsodQEUT
1hcNz8tRJz1FCTCyyhMtm+wwESA/DjhXH6VOwLNqFPOPlEIoPmSq9TSFWb6JBYba9z/yjZnLRwW6
CqgjMqfF3dtNuVqqUCBPDYg6H1lK9BFHN/tp9NX0yTBEt+U5ClZ6njIQ/2NjyYmTLPMXZTvq20vA
hGZmJLW10Z6G0m52Iz1sKFClOESR/j0S/XywMMj0i1wMK5e+vBouB2ZA6JBwoSDLMO/LFffwxO61
thxPLO546FojPHB7KbupUv/KK7dduYav5ymrc7KLotNI8ZZ9FLDv3ErFNJy8EXirY8N0qYU7bUsn
MrahkSVfWgyPv4xev1amWyYLLDGxCYNzfKkQUJa8nClEAC2b4k6cqsAbnnocxKkJmh5Nukz7rgZq
uq+yNId5UxNmJoorti0kqcdJ0dfylsV1/d9fQpCEFATVGKr+l78kmuY6L8duOgWT0H93BByPltEk
p7aurZXPu4wu38eSqgQknciMEkpcjpUOsWJnVitO3jB55OTxPMN1HFBF3KSz40Z+VoFypGlWxJ4f
W9X8n37QMJXoBhoch6j0ou9EWV6+6YOkfjUqdBe3cTUZylOaj/kvy0JT0U90rTB9PmkXbsY+sL7f
P5G31gvVHjr0srANKP5yDq4ragoC1nRiTensiQrMCbasonpAFatZiUeuD4QjRfBJPGTjh8Lu5WDR
UJdzB03z5DhxgNhLE6S7OZ/xsBycDqucWnfHNQKHPGSXh5A0hweFEOUdhbA4hFY4ZGBCe+2U4ya4
0Q1l2JIqhsJXheoeoybSHooazcwu1eeQukg6rWQ7NyYN0IIKtlxhxOoWL3qGbJ2Nuq1+Gkkudolu
l895LlR/rFT73zguh6/3v+j1HUt7kzwB1Rc+6BUDSQ+aeo7QDjkpnRvsbCfNNy2D7myt8fZKWIVb
N0Lu/f6gNyf5jg4A+GfTMLj8sqQKCCUDgThVkFMfgkLLDnmfd5+suat2Bdtp5exdb1sAELJlyc7F
TODqIek8JZsh7J5C+kxnWEdd6xthr30R02BpH8uYOedsWNkildtW4hsXk5tnoynS1jg5RaNFsDI8
SmEjUgONz71PnbzsSCNDc0zqHdYGzuc8VpwPe8R4VCOIjpBUBCfAKbr8EfQqK1SDDPsE7kOLfRMV
9wcBHHNjhaUq/L7NkXCwViUcrh4VhnXhVFGel4IgyxQiV5A4teCInIoZnoFNXkwHFJPEbZIo1slB
/OrotLp4cPFdfPzgnvLkqJTWQTkSDi9zJk60okTGbJ1Qo05+YW6XPHkicL6YlV7sxhg7ov9hPNA7
6PNRYadecLnCrphcwSNunczELLi2Hdo/4D2S+JM7lNFDg53qygyvjiozJCghIKd+CLJxEQ4hpwP9
g7N6mhRl/F5UJXxUvAL2itbQ+ImK4XsDDG2NSn5jVFQOJA8SVxKqL/Is/1G4TPN5zIABKycRO9+9
KAw2pab121wm+NJs6Heudu0aVPnqwHIFk7fRtcZ1gvtY/vs/BqVMn2FbqCsn+BD5X1Vn8w4adfV9
GBzn+/3veL1l5VDUSGXJjotwcRe5qWqSNY3KKbBj9ViNUfVgTJF5bgwcpEbTJLnpBpI4pP7WcP03
h6Y1DNJNqvYsSfrlUPXaFEfh2UB7UHzN4tb86lk5XrIZJJwaQRnF2mteDuWlGGH+rFxUV7ewrIK/
40a5rORrc7nIok4kr7aJzmZSlf+6heifpsmpv0B6VS2CL3fN1+TmgOBVIRHKEvhSYdKcPGX0Kj06
T1GYR/6go/4BW+cnYpaFr6iZtXJgbuwiKWXJSBSQYXMsopWsa4x8Dg3vJKo4bImbCCY2So/7m5+b
XEEr63lrOOxJ0I98BxUuC5WDjW2jMJyA1qeR7qya/qWv6oH6qDdjVn/0CcUskVob9T1O5zWKIatc
PDqDmeYm+sPaYz8N5r7rEBHdWGifWFu7rerD/ZNyY34MSWJEKCZxsPrlfqlSuyKAjcNzZfVw5o1o
UL41WTlNIJDqf+6PdWOroEIJXQHPOmpRS/pHRMPbcJBDODepV21pIqavIM3Sh050yR6M9e//YTjW
kbKpScK57JUokPstwbV9rvs5QRky6cwnPWm6fahZswIPDg7M/zKitJMFmkGdaHH4EE7sGy3JonOm
l2m3acI8Hp7apHD0bTMXSYrXS4q3zv1Bb31B6rQy3WF1eS0vv+AQmcqc0nI8KUmmqC817prFBr8v
0e1h/lprT/KNp4PL7R11hMLBFTYByGcb5V4enTHPpYtIf0Qp9o3XKw9zMtXVC4pLLymOJCu8kutZ
6pwKnmXO/ruZ2eUstbyJyZ7z+Ow2Ol4DYFytTdlMvNSaWDuGN8fi7gbHS9nvqvStl1qK51Adn8Mi
0g+AlI09cPT+BfGKcuXE3x4KPoPKYAgTLG6zpnNNYVQN00JNu9xOparvsFWwv3hq0H78LmMNuar/
32Dy6frjAVbHylVq1Y3OVTKOtV86g+j8ULcT5dFNirWC/vVGYTS6h9IbgeBmyWdvFK33FIOpVd5g
ik0fugj+5Dh5Y1nulp9mxEOOBdfF20ePwzuMkltGAnaueHVaHUayZRufqdjGj1rWe2cQjTCBIqVc
c0i/8fUoeJBpwZynurN8HCobAt8Y6fG5Z1rfvcoAehI4UoahzMyPpju8CdSCuTy5WWQt//Lj1bqY
8maco7PIDfMZIynlJetGfTOKdi2TuzUt0D8OaYa02VmqYqNgk6EcpETnOZpyzlrbmphj92MbbngY
nGjlArt+FqTiFvwLBGeRpltulIR92et2mpwb9Bc+22P5fYxsBa5Hr73FY99/vb9BrgO0y+EWMb6w
y8hCyyA6F+MMgghEYc7jM47eL7e161cvhEP01o4VXK6UH7S7P/rKZJcZjRLjque1YXK2h3igHqAP
fkD09FkZmxl3AzNf2Ta3xuPa5IXn5FO8lf/+jzNfBAEkSN6/s9e44zH1EuVb6DoDboPC+quh9L9W
fbs5ILQdCHmyYbIkAJadXhY8H/F5EF7wTZ304qW0w2rTuXN2AGzdf4yphKYXZHB4afSdUCABRX45
Qc/sjXoAknc2KSgbfgsPXX3pRVSPu6LXi/nR62vVOY7xNCcb+nNrksm35ovWjhRoBkwOMPRy/EFx
ujCgT392K3OkeVkRPwmnPuWFWv7Daqx1Dm4dThSmJCZZY9gl4THLlNiI2iA+Z1UzfM3GnlqHASrw
YIdzsSY0e3Mw/KFYY6rYUL4vJ0efdIB8pUbnUgna/rXphvqgl5WoPk2AEleK9NclZCDNMKCg2fFo
UBJb7FU8DrQRaGtyzulLBfSc0ePbTFNsAUby5s5H/yT75QLm2ejR2PKn+Rj7va6lzxOJ2EpgfOP5
krQs6GfgrK8VpYqiyIYhqzg4Wmlbr0boTTTZosDbjwE7G8WQPoofKa0Bg7p/RVybo7AOkiUNtE2X
iqfyq/xxZoMuj42s79JzUuhBsq2DTnw37aDZ2G3qmb7Jvc/fNUF5uY3L6lSMdUHs0FneJzH3w0un
V2tAffmhL0qo/CTQsxxcIgjZYLj8SUaVOzCmguRc5FYuNkNCGcw3OdgP9+d+4zRhCurQ4iH3plSw
GCecUEiwQBqedbOaSNBVhOPnuc3QQxGwqPu6db7cH/HGc8CtSOJBV8hEvm0Rs+spzzt68fk5C/Pg
KAStUgxZZ4QfAn3+J6495WsbaC1ELtdZMS+8MVkJIuRy5izLJv3loqZ2VKTTjBanMRTnulU7sdHs
uMbaTymQ0LJX7+YbXxHpQMrQUv+KHt+iSz+oAw1SAL1nPcn7cVfWEEl9RDjsbmUL35gZEmSUBBBB
JeFbJulTpoWgE6v8XKWmGvopaMSt2cQS5mjVuIna7Rrf/9blAQGbEhMYErCAS+JfnxhWg8hXfm7i
QN83Dv1g0c76b6qL4VNnFvEjxbduQyfZtDayLwf8ck72iaaI7/d31I2bw6XGT/xEVg1gYHF8h1oP
Z8G3PUeN7imUSpNkE6PLB3Kgdc6x6uCZaKTq7v6oyyUHDgvlkJuTXFeFzbo4OWiN9w7VUnGqB606
jKXZPCVxz91ZjcNvJ/XCjyquywFRkqDHxh1FILQYcG4G3iJmSl/NcI9TEnaHcpybyaff0j9rkxd/
MLKXA5LJy/6JzAOXCh4A08Icvx/9ZCC2XTxGiDD8RkZIabdtOq919uRH+vPCk4PR1yP6owAN1lUu
9x93cEZlsMHgTj0Fc5olWwqpeftV8Zww2hp1kc0rt9CtryddmWSaR8d4GXIHRUlI5WrzKcpaV9tj
lJhnzwhkGD+c3nO3YWpM3fb+hpHfZzlD3lqKPkho8bQvvl89RJo3FTifQOib/cimrdGoVnEcB1LE
TTmTwqPDl/+kbDM/9LGHvvX9H7A8J3KJETGg/CwDJ+KLyyWuraqqhirRTrA/rNzXe934mls045TQ
M/8zKH3yeTC97Nv9UZd34H9HJS+FTiKbKYvTGc69Ncyd0E5qXWuFXxXkWj7OKebK8t74oiaaATIL
JZ65YiSJHAZDXMXqaXZGs32wurYZtj3y6fFDnOjq26CP9kcdJpibbF5IDUzKFuhiXK6o0uW4RXul
fsp1jBb22CDShvcx+YmTpz6gwudTliuVn/dX9ApWwrCsJ4gD3LRZU2NRVzBmxMuNfjROSTuXnyPV
zLcqAk8FsrL1yD9GIMRNWHuDMKNdM43w/PTGXokebxxYmuPv5X5J1VnupsRotT6te5O6sJM1m9a1
g4Ma0dDyrcxe414vgwY5Y+DXLo1AcLS4+FwuNP5FU41RrXFKAzF7T6qm1NsK+m7npQ3afZZH7aY1
nPK59py1IuONDcwFwYkB3gE6eykcFFe5V9GoNk+DMPp8CwI/MXdeF64pmd3YwLzd0Azf1eJxIbic
Y5HpNdmLYQIWshoPh4MkesCTNjDPo5iTn/THau/x/k66uayS2kbrmpt+iadvUoVeeBwwtXEMxUMb
VqAwO2g1ph8YhvLczV6mbYfJDM7ZOK9BWG5ciGhaSUwylTjaC4v7CAJSQddh4n1BFPSvCthW8zAV
uZ7u0fUfnyZlLMShHbzxq9WFJAOJhfDOx19xFEPJOKg6ciUuEy6oM9UAMlQ7waZI0qNQoNn4qMFV
3msO3V97LnQXrcT7y35z4tTq0GZAVw0e1+WXjkP4MkiT6qeqifT0kxJM+bZVsbHdGdkwOpswjmcZ
ABeltbX4jyVPJNLO93/Ere1G4+P//wj98kcoOnJms1bpp1rVulcQVfnPnPLIzi6sFl+E3FiZ9I3X
h1uC+EWKNhAyLt6B2kEHL8R266QrIDF4lbMB3TmhvyUdTcKdyELxTz55drDyLtwal+eE6JiaPSj/
RdDfiaxztSE1TlHZtH9FiCMHL1GuKso+BoeZ7wORuL90yeH6+PryyJPLGyD/iBAX6zu2QNUr0zhR
Ym53UGW9fQC6MfN1e453szWt2Q/dmqjDLpYZ/bshweWASKbToWta8+SWWvuceuPwUjplAmulTl0M
kosiAmxP2WrN9+3mwKg4ADCUaqrL0C3FgbhwmtI4KWOp7WOcJ/1xTJsXTx1hBVdxUOIjKvQo+x++
LCAFhKCoXSA+sjhGuTkNmhk2xskujfbTJPrp65AP9Hv0ukYJhKbshHAs2rxrdI5bTx8wGJlBcnsB
KL1caa2OyniMVcApBpDOLe52bvegTmY7AlNuqvF/madUjgDrR4ajLk6O1WXhCNrHPNl9lJ3SSpk/
w9x0A7/Q54qz2kTGroxoQz3c38E3p8nFTImYzvaVSMSsp1EJTpPXwY1gvWpipv8Ux16BXENGGWdz
f7hb2whVBMIoXnLwm/LW/DMDKEwxWU1untTY/KQoLt7WwIX3LHG7z4x5fi0NRfy8P+atKZLFUnhC
so6wfDGmFipN0A9EUp46Nd8NpZ7VPfi0bE8hrl1j8d8eDHiSR8YoWQKXE0QTENfdwWHb1IrzG9co
PdvM4wBS1BRqN+3vT03+9EW6IfMboGGUHsD/LU5HGGASrtmtfYK4Ghz1qi/zbTmVL3XTnJUqyR40
bkX3Celf3c+DoFoZ/sbX5CYCWc8LRxl8qXQMfggDI6e0T62YJvtBGQI7RAfRHE9NMc3NI0ofENfM
PBZr9uw3Jv5/pJ3XbtzI2q6viABzOGUnSbbUki1bsk8Ie2yTxZzT1e+n9J+o2Y0mtDYG8GAtD1DN
il94A3sWt2OAeAguLZtEQTw4Nvx1RrbMQUr/Gtsg1kXrt2XwjyDDjv0w1KlwDWOBJ8VYCFP9+ImV
erRUMQFAko0stlWM1n1hZqrzUsD/PPSZhkuhMtLbiDxrRi6Wq2JPG3VNlOHCk06nSgpPElnQ21kM
q7k0+lD3dF6qwVDFrrKMpPe1yvunxGGn+6U9GCurfGmuJXpLXvz4Eiw5dJMxqyyzcF46ZQi7bpOO
cfS77OIs2qp9Fyh7I58a5eCZc4HTcu3ozzX/z5pIxKXvppItgYISmLh8CEZdn9QJuaSXuM5qf24H
21eqMap9Kw6+4IccrdGRL23u9wMuYidsclolnQL7Re2UIt61YEa+iNFT+5sAtMnWRdI097U4VKrd
9UN94QohgadRCMoQdK23KCjWejOOaV6xwnlUllhlN+jWdUAdNmbYdivkTxmhLG4QwLO0lMF7SoLI
4r4y9BG9ajOwXsKkNgMfe2lh+rnbjyt1iUsfRYIFcAxBTOAji5sK8WNkX2Byv+D0Wc0IL6B9+BSN
JS5AYjSm+uXjcyixGyhqSQH/5W4x1RTOzWxYL8WEEu2diFyn2QSlTeMzrnJ3RW/uQoolSy2QIXjW
AFAtJtExw1jlqrde7ByuEM8nqCZ9aNWveZY53yyvU4/ZVOdf0BUcV26hi0ODtoe2RcHnTDTGzlPq
A4Ntvoy8uSDZDbW5NRMzj291AEf1nY7EFpTyaBJ/FP73BxUa3qwSgbkj0sof+EvLQ/TuPcdjom+S
tnVejAhZ6qjv459qX5mbqXLqFbz3+XkETIX5BtuH54aQ8HQoHROOwRSa/hKoYT1slKIp/6BGY0/7
NDWsbueqAq60WuV0Y69vpvOrR6f2wwxDxOOxXS6vq4xdO5BIvOS5HW4RhQuzLeJipv5V2kPczFYb
9f+uD3l+XBgSPSJOpVQsWZYuNSOrwsHqwehWWfc5VEyRbSpy2I2qiGitu3x+B4DAxn0dyVdQJWcB
kurN0OJTYb/ofSH+05xJa/Zh6lVrAkuX5hGZC9RPJF6NQPd0BUe91ewQGfcXy53rfJ8kjpi38eQo
1sE2Cmeb2MG4JoJyYdcAd6EYCoRTakLL8/Nug7qdYzdWUnsvdFyNat9UBU2puIptidRpgk+l27t/
4f1Wa6XK81eTLJhyC+mwtI9ZqlwxiRM9XTCjQVFY3gYt83Av6G6KvduExq+sceftNGiz2Chq1Jlb
1FeTtRrEhQl//xuWralKbxDEDkPxmltqcgybVsS7pMRCdet2aJibBPvBh69CmfyDbZeFd7wnFmvs
Dm7b9aiPvfLkzNEnbIB6Y1MJLzF8G19ytPjisvbjKWu/B3HbrVz757ehHB2pDRM5BwoQckLerbaY
yJwLKhyvemBpzxOFgGBDOGE/160J5mbM40dC1AIZ/sxYuYgvnFhOKxESxX9SKXtxPRlVY6epaSsv
I9WYT6YC3zpLHOVrCx7ocP1yuLSs0hSLCAG+/5loTArxcs7HJHxFnaX20T0JH704mLbdnH7VR896
vj7chSNky4aClOWAQ7u0lQYHo+IzlSgvaR7h1IrizzjtMiZf7Ew80MfQryewaKEz2iu93AsXk2St
MyxiiuTGixCs6UJUGu0geqXOPtn7pB9C59A6wvofJpTiLxKVZMGUV+TveLdteqOMiyqyxKuG4+2B
R2ZElRKqVurOfXMQlkKJ/fqcXlpCnhR6YXRXpeDN6Yh11gsvHg3x2kJaHPYCgEB+8Kbaim5gETj1
bYY68NP1MS+tI70hAnj6uaQti8ORJQGK9CZIYb1FrmGY1XGTKRheWEXrPdmdVe8aM1vzF750LKj9
Uh1jdunLLwZVZugleuWGrxEs2NGPuQ1vdWFkT00NZfH6B14cC0t3kn0AdtTZTyc1pj6ngCoCNZ8O
1aOaqOUmQEvG2xbdoOYre+bS3iTsYvXgfICaX9SHcge9RAdJoddEb7NfqpYU4aFNRZVvP/5RoESI
0Zk92AeLB6yJ5roxksx7SYXT73EAc4KN0bahcWtNc+M8f3w0tgatAsxsCZsX+9KwkE3QFNWjHDSo
iHU20o3XbNVc7JrYiP5cH+3SHJLM0mDn0wCEyL9/d+7GoHSilEjjxaK9/4AuExAgQFF1srs+zqVn
gYf4DXDFtbmU3ZD0LTfp0uCFroeV3XihI+5plLj3swaMFQk0N+9BQiE1+Cskw6tXhr8UClAdIW2l
aovM+2JSVbV3IcZUyksye27mKwbWdRDsi09F00NMH71qzxSLA3YnSbPL8ib/dv37L518KbbHPpW6
I2c1gzBKyiDmBo+6MrgP4LXdJ+Qsn3NrTmk+2HSF6sxYOY0XOpiYQQCTRFQCqgfSQqera+YazquB
8F60cKqT+6KoA7/ByNM4YORi4h+YB1no+sir6fon+mXZQ2BhEv2aIwPx9/oEaPI0nqa5lMhAFZM/
kA5SBjz9LSFl1770iuAlS7FP8Wum+wbSfBkgyKC1d2rvhYdQS1osVifroIAJzjakpdouoGs2bVKn
SraVla/xbi49A5g1cdpweQObtbhEwka3ZnqAAZSqIjO3Y5NWw22ZqAKK9xR2NwqGsLfXp+LikBxx
rKPZCbQET2cCfd4u1AvTeRnbGWE1xajae37e4O4MczQIzaLM+n59yDcOymL2ge28Qe+Ar5JLnY5Z
IpKRZ0Nn43peutpLpHoYF7MzFG1PkblufDgWuuEXsZLVmyjqQ5RADfVHMo/BU+CpKPQmRZTfelUw
5q+G0mHocv0XXrgg+FmS2EYOTwyweKWEU3iBYYUBfZwyrnxvyjpvM5FHv7S9rsSDX+pWtrOM1LUe
rbIx1rL4C4sixbcowSAyQEC42AfjPCVug5/56zQ21j3l925r126+MWNSB822pjU45OKDIX9S7Zex
KhsArdvljYBoTgOCASXFKYmqr2ZsV6qfKKp2U3kgXvdpRY59EzhSKBmOiD3vr8+3vPHebQg5PO12
JHaRdURsZgmgxpvKDYnpgnuEoAqs6PQuGDa9dPagYYzhyvXRzj+WK0923CUSUfZCT7dfpTnSi6fQ
78tC5JupS6OdY0bZ3lNicWO5SXHrcStsYU3VK9nQ8g7kQ9+KI4Q+BkOj5nM6tN1NTdhFs35vt2H8
qR4rQV0msjdt7BmOD5Ij25Zlq9+3lWrc2JPb+rhPNGtVmsX24lfIuhT/AJ6Bz7S8/fJIjc0u7s3P
AQYbx6ZDsiIQxHtBUkwbHdOwNWb34sGBJ0qVVmJNJRBKh4Nw+tm9R3JdTC2vbJbMf6s6/jFI195k
JB/L0tbcxHPs3lxf5bM9JQ8QOFdiJYB6KL+fjilaVwnBcMf3Q6GIT2E32r+9zv4pPC9bqZmeTacE
cMgPgzzF1C4bSpMRmGo9qMn9nBQxxstaUFZbIx8mG6GbsPsJKbRdO7CXvs6QvBGiW/mIyb9/Fyp1
Zd/UtHuS+zRu89s57BQsgAYwZti3hc8fn0nJC4OZDrsBWODpWH3kNk0U28n9GCA75Yaa9ssAp/Hb
yEW/Fppd+i7oPoj9UqRh7RZns2D0LDS1hLNZoj5UWzRyXLW7BUIar2STl5aNWB3NOm4fiXY8/Swz
6nkDgizl0inltu/UezHE8cGKMVvZxaHWrvk5nx8DbhtuHMakeqgtbYMNIybSbFg0QZn2uyVi97sb
uE2AV17ccvqLGXkDoFVralfn1w47lCMI4J/yN8AbORXvdsukptREXYcV9ProV24l5q5PG2DJuOm1
+3KanJ+24mlik8Xm/JNew/hdx/F6d30fLeJebgF+BZgbWnRUhACSnf6KLrWsfpoFE96p46PKzFtR
9ScJx169rd2i9kmdZmOLAU64QSh1TfD5bL0BzVGWl1U/7NLP+iizA4vaTYfpaLZp0X9CYdVsd4DZ
4spCMlZNQ2783grclVhi6eUnk2t6k6jRMSqAlDdQ9bvJb1tRmTUojaOTiMq1/bxSkq+GUSGQtKnq
si96gqwIv5aWIuEXTfq0fSoCC1qGrWS2tpkCN/6D0WTR+n1fDJ7lA7t0hjsns9LpsxMI3fSpl3S/
r6/WMkbmd78lSDBtQbIAk1pUsAanRCa6r7oHgYPotpimDtuEqC98Yi/D3RQNvolOowSfIk9Tvoqk
8A6xp5ftZsAwRd2oZhE9t0EbruyiZfQIZ1ujdksbhwANVKC72MyU172gUPr+oRdTh29nnqbRJm0V
+xiWom13vdnW3xAyi5rJd0dsP9vSNhuC6dqNN6C8yvEpseBoblShe/FRG2NFW7kxz3a6rDrCaQFq
BUYdMu3pThdFZxZqGycP6jSW7iYydMQuOyt+yBqMpLdFPDTm3gs6F/t2N6ibg41g2Bpi5ey2sYlx
sJBE+gLMPmn16Y9wrWJAqKBuH+wMSE4HhfK3FVdqs3O9nGJokfTb3HTml+vb5vzTKZyhBEqjDQzC
mZtDa3V13St2+wDyqtuPVdDf2lM82n6LiL8j9E1hZfFWmUr3qbSdfuVOvzA6LRKoM2BkCW6WBM4i
sIexU73uIfRUZGvbQe32lmMN+oGSmhr+gqnePpIYlrTG+nSUylno6q4U1s4umjfoKOhYiUhwznpw
RUgRnhegfdAVO9i7SkQGobnTH7fRgk2lK/WP61N+YTzpbgX6AEUg4G6LA1E7FHqpfsXHhlQ+9Mep
NsXGy5PyUcvS4q+NLFByuD7k+eXAC03nizNIBMlXLuKPyY0L1OS7/BgS5rr+VARTqPgElYqBxlsX
YKdtG1HNsSszU91lo2J3e0Lfuiz8DlzXd0uHlvnZSDpDYKpqVpE6rlwU8iecJBW0y6lygAMEQQyu
X+6Vd/fuVAyRp1eDOOrNlGUPYzOFwKfqLvieIFq2Bgs/33lIFzHLPCzsP8qNp6MxfGyNQ1UePSef
cJpWhog/6aPD4vpate4PBI4NH+kH+26qhLomUPDmQb/4WlpLZG4cOxhty6ZkHWd1DPs0AjEl4mPS
j4axgXReiMfRDirgj6M5dd8jAB351umSuHyI+sRM/YrL/UdTJ1OAlJ3lfudCq8NNNwdeiEUa6dg+
VTMykGaaLGDBbkmrrBxjbHUtp9DHg5voBe0GKycKnUEV+I1aGOZDzj6/R2Ezfso8WOp+J0T+BD1V
9w6VNXT11hnFPG6bChmDXVAYaRaCAWhwzYQWTeO8CZSvcSH0+CkKnfZ3gP/F/GwbMSjlMPTYOTP6
EtwjVaI/p4oTfMdMyzPu7Hmc4p2TOkH6F2xKU35KKNwb33KhQvzyjLQ2tlZkhsEW2lJf3WWtmQ50
HmXiA9ahKvcwwK3xroT36dwZWZM/jEZTio01OnNzq+AEbNz2cTzVR7YQyMexnykYDoWXAvFRwsaB
LaqWkbK/ft4u7C7SVVQsaaoDLj0Li1UcL6M8FkerbYe7qS7GZx0Hv88BdUxOn9lUf5WksiaETDWR
sc3StUrw+S+AMgPOhhSOXwBa73R/Uz3vON1EMeiUdl9qJY2eoyhrt7WjQiNtUqzXhKKaD6Yogz3Q
3DV41fn4nGIwFagcsIu8Jac7rZ0Z8XM9oCgI7HEfFx4YNg/RrHSju4mkRHn1bJuvsdtV9x2CTOnW
o6earLzsbxXv03NGwsUdy++QtIRlDzW17GkuPF0cRT7Pjo8vqVC/urXRfB6GvnF9Tc+yz7zLzmuO
/esdIh3pK/Te0P0y8/jbL2lclvGzFtDQ+WGliKl/itNGsdbcK87fBJdkTSo9E3XSgFxcR02FLgvi
DNVRw1npbtJjmK1RxtPkK9TTFATV1OK/63t0yQ4kMHNpedKSoKQNg2w5psjwJfK8Pj/2zawNO0Ud
8mfhNnm9K3rJ4E0jC2NxP9EaEX+bI8/INnquDPeDFleYXipGmFg/rv+mtwf/ZLlkmMgcUHaWDP1l
rceac0Qchkx7rIs69R7KIOrax4kkXv8cqnEzbPsm8mw/zU0vepqs0VLunaScsJRSi17iieMofUZw
rxg2atvjN6JXSpvs+nrKk++YXgzloc2mwXsey24KdwXi6g81MlDjFxRPs3FfBkaorgQ5b/qNi4+i
bYBSHO8afywffKPqErfLTeMRe/T5Vp3C+T+3K3Ljq6MH4cFoKy9+EVXFufSiQXh3HgoE6a3Zdu2L
YVdFuo0wMvxsm6lpvtRpVH12BsoVBwzpOuWzlid99s2zhJi+ZA7lzk2dO9lLGuiiXynRLEnYEvcF
A4MDRWmIF3JJiojsIY+dLO2OaoO6HWRRo0A0Vi2K8Es/NI7ws1nxoptMWAMW7WlX+S0QvK9zaIbG
LqGFwX892m25krKd3TX8FmSvMWAEaSOdJ07vOhHFfZdn/XjMs8LRblDHCx9mURV3AdSKTZKn2Y8q
MAREW6cfn+fBFSuhy9np5QcwNgBsyrLnl0wfxIU+ON54NDssGX0cWMw/mV0LazNowBXUNlrDm5+X
COi6yWIZiDxgGggAnX6zEdFtNjFEOqoQ43+rQ383zWG8l34kfkxa7vmjmyCtpjlB8diQ6N5TOlmD
8Z7nyvJXUPKWpUKaU95i5sdRr4yWpOQI+Qpd3a6qzHar5KN+p0BLCje9kmvjrdojR12gO5V/MkY3
FrPfV5kxSikROIejMhvxvWW3vblVhgaut+al1OwHq4EnZk3amtnr+cXHr6aOCheWjJkLcBEMa7A+
QLlMlFKbEpvQVO9/835k867o9PkhaOf/HH5kAjy2dnZKoyD8FQ/5k1LYygfhwJwo0MdoHBF1A4lD
ifV0GU1hhl2ZyAksTWcfxe4fE32MZxUD4YckbUrvo7V0xntTE4fwAn9zWdOZhSRzte505DqvUfRv
5seycc2DK/Twa9TNlj+PHufD6Wrr9frdfpbfShC/ZLeCQqaq9raj38X3lOxryti9fZybvv3eB0kj
0BcPNWcX0LN+NJr0n4Ch+f36qOdHk0yLOi+tA0aHRnY6wZh3jl7ZWM7RhS/V+8Dvkn3v2POPrG3i
+64S/66Pd5bFUD4gopd8PanGvwTKNk5fN4MSWcd5BgySVfr43LV1t5Ge9B++9k6HWnzabCe14hax
dbTzDE89N6rxe1GBg2yjKhr2iACKQ+Jl6W40xviIFsAa4/M8uMJ6ljIhdXsAegQwi5JFWKBeHdPh
O46IKCa3ZlaWzU0d1HPid15V36DwDPTGjt3sv7wdCouYAZ+A27StzIeeztFvY+7jpwovqm6D8arY
50k0rXVPzvedIRF8qKaTAONYI3fIu32nQP0fCUL1Y6kMCKmrY7dV7Xp4RrIE/TJdmdNDQCe3+GiX
AQcrKbMnRaOoxy17KLZnjHVMhH7E8VjdBK5TbprIdJ4KKq03FBrC2+sb742kfRJlIDmAIi2oMqzZ
ZR/y9Du9RoxmCXflOHGvaoeEsMLwgyS1Nb9UAbvcRa2KpLSr2uOt1g0Ab9uw8RReZGggmx4Gv7KJ
hRX0B2yitSNZ1Dh8NuZOwcxqMtW/pS7c6eC0eXvTaeoUgBgrqsSv3NEpsk2gq/G20I3U24EZGqxD
12r4b+ki6TXqSKab+HqWT5LH4szhttEVK3myOss8oCnQITylKsNXCoJ1/hP8qv7dNGaFm0Fykfxe
lMNt1PZTcFcDOHvN0HZ5El3TBZ8H0uTCrzEKR7o6H1rr7/VZPT/O6A4AuaI8SOMBAM/ppFpNU3RF
rTnHln5ZtA0yK1B2OXRzup5dF6zxq940k5eLSCxDGYQqtPRYOh0PXJACYUC1jlqHq+vGKEyiv4TW
hF+rlnpwKqeZD9okuswn/e+LndFzXd8CgFNuIuHo7c+hAKuO2NoMvUH2frcdwBzNFx5mdUiAJBpl
vSYjbrs+UZd+OcGthGdgzcbDspiprIQzFA5JewxCUH5OlenRVp8b8+hQMbWeQ7NTNoDAFf1flnTJ
LqF95T5qVZtXvp2jvL0ToEwOdUmxAEhtV/SJrwKf6H4pXlFsoO/l6VdmPJzX2svn0aMkc+PuiEgI
lr9L9fUwEZ1d4etx5EggNyaKyFdzx7hriqL0a0/xtvlY/fR61Pp5Qz7caiUrZXM5oKohr5/dTlgv
uXkydO1x4uV80rwg+lkAg0XIWZiHeerq73XT92t8ebmNFtsMRBMQAjChBEHLt1hpU2VGYbg4NiOm
G1vk3oKtU7rGTTk2wXZ066a95XrMbrKwwN/s+lY5f5JJIWgJ8DhScHaXgxdmYQnXSutjBp/+Rq1g
d21UNyBupQz5modq8uv6gBdeAOi2PFIWGqRAbhdbExmnws6muD8W8BT77RgUoyZ12ENsBaJhE/Vl
SKqQJd+uD3thkql7SNoi7iJw7OTPevfwtEk1z27UDUeXRCl95Qdg2uk4eP9th7Apmz81dRfrPp+t
vPjqBFO7cnddHB++js4H0uBYhrldreSEYUV3dPGTSACCYLncGRPw28mrg5QdZ8PyViY0OQ6FYqlr
nZ9L0y4hKqwwrUxe39PvNwb8L1Mt6Y8xHisVMMRYuHvT7YMnI0fiD51Rher3qIiVwsaF/SWDTKoI
XEbQFRbLTaPL68vJ47tn4Fj6IGA1Rhis/NYDwW06BN5aiHHh8oM3BKRA9kx5hpcCKrmdGBW7dziO
riPGu3w08n/c8amxTRw7aT6h+Z/8SWQL8aClXvDfUDu9sq2rsQ82utLb5idj0BPloOS1glNqaCcl
9THHznzkVTuQqaYbI3reC3t3fY++RQWnN4FkPFEIohJOArus0w16rBfFlM/HWBPDkw7h0diWaIvR
yzeC8vMYJvFjFFKe3swoSUc7xSbA3c5939afmigSBc1QxOD8AgcXMHbYm1b+5NET3qBsVXo3JXyF
xh+cujQ+5VqhJ69lZyfDpkhH5586t9oLNHvOn6AO7R2MYkCQdJhD/KKvf+j5poAig0CI9ImUmKVF
ojWmjlYajoKKgqHGNzWP0reQ7PM+g3a65VT0K+HYeduTMhaHT9oESIKrveietxr2255a90fNrZJ0
9rt8jGkF21XT+4bbZd0t16CZ4G/mzubPqBPDJ85S5O0sFHbjrZ5bOJxaojJe0N7txJNmz/bvj86J
dJbiPqT4J7GeiwOqZKj4j405H3Uv0gy/wxQV/ytP3PXkx3tUmTH1uz7i+ZXAiFLLiUwXLMeyElaP
pTcPyjAfW7OO/cFM9btwVJ4Dt+SCKtRO/S/nJjpcH/R86SmUSNUWXldK0UuWdeH2mVtD/zwWejFt
8zwx/WSE2eOm6s0wOvXz9eHOQ8bT4RbXD440eAIGg3rsJ7Tf4dm0PxFmfs3iSV95YM4jFwmHpe5C
YktWvwxOE9cctbQu1WOZTc3e6YfA2VN7stLfTSOtXBK9QV0BaBu6kMWcuMlGjMnofZAbSpZDIQGV
Jal9gCXoMsXuROY5UxRYR0eb6tmnV6+DAwzVXYPb2sqxurCWMhLnageax5UrJ//dm2pGblXkSFgc
mz6dD0AqJlQfrRRv3rqxb8l5Mm1/fTkvjcgD6gAMYAORBJyOGAW1iWfyqB21SoEC6iTRwRvNMd2E
WRdu56FZi1Yu7B9ZmpJaa0CAQAKcDliHjdYA19KPeT+P887MrN59VFPTw5tH1wNzJU+VF9/pA0AY
KHluUu9FqvOdDoe9m+71tacdC8EFkykIvRxwTqz1lSr4eTQi0YR0NwhEZIazgKcoUTkDGkr049AW
3UZrTBpBqTXsM2yiN2RV6i3yR/EWr1XqyB9eQk4ICZW0PELre7GEfWgYY0Vp9pikVXIXoaZ0awQg
TzrImVvEjFZho/JblnMKAwNmLUEMm3WxhKKiuIhjoY7fcm5uxigeD4XXdJ/zNIw+a0HsbTwci5/w
OdHvkeT3NqLuph0CYKtWDRcuXKnkQ5UGcAtEF3mFvDsvJNlVbmBld+RJTr/OtZb8yYn+b0yu3cHP
tcyct5qiu8rKOb20ialOo/Uo625ndcZuKCchxeSOdH2Ngze4vfAVeQPZRuCsPGMXx7KgZiDmTJ12
mTNTgDITOJrq0Sqq/mcVK/VXPA4BRPeaFa48YBfHkjgKcl2wacuCd4FKQ6SPfFdpZOOfPgixzyWn
7c1fRediPn99415aPSkVil2eKkl0i32kxaY311RSjwjkeDeo4qMaF+fN3mvU+QfNfjiR9Sy+XR/0
0ieCEAEP9LaFl4WrojS7rqtn7ShQjH/CkEK9y/QK40MaL3RQ/4fBZBcD7QIKpsv92TZuOQU0Oo5F
MsflJxXdyZ3hKqgKCyW1VqbzwlVOZQZ8HN5C4KzOEs/B7RA9irnKbSv2tgniTyqJtqf/rKpB2Xao
j3/Qnkq+jRbxJlcA4QdLuLh65iiLzEJJjaOjuNUWooKRw1x2461UnvC12nD2bGltBbd+YQmBkVG5
4oGktbBsiE1O3Q3dbHL/iFL/wbOdar+opTQ3PHKm+VH4FMAiLAVpAQGUBeogf8y7K8YlO/Dmyaa+
Kur0dsj7v2UDw6NNqZCzPxNjzU3owqlgQCn7z5EggF2cCsfNy1FQ0zraRql2//VSfu6GGqTVHdjT
AeVvHavSbYui/bwirH5paGIPBz9fAP7M7Om3itSKkduIjaPiKOUj6K0sOTjGlLkHQGvJTzKkAYZt
NvwvcY+NWg7SjBRNqLgvJtkOkzaPuMOPs2In27pxsm6niTm4n0O3OqpdWtQrBb1Le0iau0ktWyln
svjUECsn1WgM/UjZWHkU2P0426ro42Sf2HOWrEzshZ6c7cgjKdEaIDWWjbBRK6GNwVR+RJwrvHMj
L7O3TtZSNsiV+Y4ATex7LUG1rM3aO8VwQvEQlUp4Rz1F+3L9TjoHy+GOReBFHi95CJARTlfZNdIw
gRmdPorQZq2LvjVMX+Sj+FLU8/iJV6W9beKpRFLfHmCoWyMyeeVY/wE3Sc0ay5liA8F+TQv+PIKi
xkxhQ8o1ceaWrSWtBgznWG39GMAFSXwRlIQVgLU+gwCiHqwPytcEbJUvJjzjV969t7vxNKRh85HN
SsoPp27pqAOKLYmw7WrZ9OVf9KFB4EeW9RmNG+cQaUn2Ja/zftfqwvTtLqzvBivuVy6a88Pn6pDY
6TlJVvmZ/DClcWyMc3d8JKCJu80owMCNlEee0KWIPd/V4UA2laqvWcScPxvsR4qzwJloccE+ON0O
edmmfeyVw+MUGP3f2fXaWzhBjfIN+D5PsGWGTvjhlwqEKdUrgnIMHM4qluaU4ZPURu4xC7VDVCe6
7jdtXEBhy9wv2VwFv65v+fPDLtNI3MpQy+MNeDud7+7waBZDi7Czg5tBW/zt+96iPmoHLwO+4l+v
D3V+urAVBuBD/CTtYdnKp9NpZiGPbZ7UD5hrzbedOea3XVU4yc4bsuDOTIPh2EeduovaxKg3FXqX
3yyjjQpk0jXxGhlT8Z9ItKJd2eFneRCMC7CnBl1bMC4A105/ll4HVQvkpX7IOr36C414hOtEL6O4
uf79Z7tJ+kORR6KkIlX0l2Tm1hO5qQXd9ACrwx0OZh5xYsyWFN1qwvxvONv2/v9vxMWEB7HdmhOq
sQ8dTI1mo7hmehOEbfNZgIc5CKEfro+33EzSp4IOEAADQOXs4sVbVdmNAqlJZPdlbia3PMvGfWEE
Ry1KPkwNfBsKxWFEWviDMubpoqVVNuVhmWX3wgnocZl4HAPxS4tXQLTYlrut/UtDQG7aJBqiLdc/
c3kdybFpnUC0p8AN1lM7HbtrrFEfOje9H0d6UiKtbGiAmeuHdqeVqGK5xt8c8ekf10eVb8+7e1iy
W98oCtzptLSBDJ6O6jRaq+qjGrx0OEZkv8287F9BuwU31VSp3n2MbVz2BddBy37U0KvyNtUcrmka
LL787TfIsj7hntQvOat208vqg3lWXtDSDqJtlXsqmUgFQPzPQDWzBHJlVwHQnbAud9c/f/kO/d/Y
UGw5P3S5aWGdfr9Gm1nvUb1/jce+37ldGG9KNbD2RRQo3o1jJc6/iuDtoTHz+qDmbRTvZrtWVn7G
xRl49ysW+65vmqHpGxwQJ6NohpvUKEfQrcKY6ydbiPHvMJsx8hxxba55WcrvW64/jSy2umyenbGi
0iDDVysxlBcIXziHl5NpPDUl2QTPPraB12d7EXG8TTawOlIzeAqwouQ0vHsWLGGpVR0O0StA4lr9
ouq5rvijht3slggk/GQ2rZv8JWYdDnmZN2sXyeKq/L/hiTmkdCz6n0v+nTNbJXFtFb4GNWaIXpnF
xznPqx+JB0afKCu3V2LeS4cLWgavAM1Ck4N2+r2GMnnhUDghfhmDO2xnivs7EG2xsW250ujHmooz
bvvYneJNW0C42lBNVqqVWPjSEuMrRM9OIoh4ik5/xVyVnVbMZfjq4MB9MxhesDWmxtpWNqDt6wt8
eSgJWCLHJq2Rf/9ugRUrZfzZCl+1cUi+17pUytE92D9a2ztredulwXj7iK0h11FwXFyYhgY73m4x
2MXHc7yn0Gim+zKtStzdNWHpH8uB3zYPxu1AqnnLSV8Ws8hbPsyNWwUvUVVroFwSI5r2g9KE8w4q
7uB87JF9Gw6UOvn2G4FsKY6mN+0YFlJlyarQtxwcPdkmZek+TtEQ+mEwfVz4l9I/QZQ0/kCxcMn2
o7gWpr1aKi8mcZpfeg7ieWkf5s+eGaVrRjIXzoVLxu1JuQE+b9koMmvEOxWMEl9AjkQbvnO+0wCb
3XZzedNMvfecG8LZG4kyJL5bYDW+ci4v7BxCRS4imf/wr8ValnTAAFA14WurTfFN003tpy4CigEP
iWf++pFYZqJyJRmMWjjtBWB8S6cpi5oMOWan8MIWdf7ghIrzJyrzWmz576tdNsS12MyJSkWzm2e1
2FSuBNnlYHP6bdWUH7arkz8IlCjkNNk2Ay5yekiDcMzGNNXYWqU2HGBWUEPKIsRay7Ht7jTmYA0e
cmm9WWvKmxAAnLP5zhKh1E1kZa+m3v8LnWzOthRZPWPTcPfdOLMijgGUnV0QGO5NbawNf2m5peye
rJ1REnjLIN7dSqGemVoqAiyZrNj4mboDYtrRbP7Kufj/XF/ti0NRXYWZr0r9S/n374aynbBrDK+O
XzsRKcFGRcMn95FpHUp/VNNqJa278J4S8tOD1ni86WMtMklTH+OxhaLwms6dUX8pSitTH+3YLodv
1HEdbzN7/f/j7Dx7rEa2NfyLLDmHr96pEzANDG34YgEz42yXc/j19yl0dW9vt7UtODpJBx3WrnKF
VWu9YSh+hprWXhqLEszz7dFuXKgu9zgXqiy10pm+Hq0A+BxGuZsGIjJnQBEIHf/HW9P87BitNZwL
e4r3AM6bEyyBbLIXQhF7la+igMcHzpQ0MEt7ng72ZDk5GRvduw9hOmnfbg9wK5osktmUeSUgfRUt
7KbGmJI6wzlsCgtK83W0OB+Kwi30H8k4mr9/xyD7w9NZBb8l5Viu5zPvC/BDqpMGlYldmT9ySpbH
rq2Wu9qp4j2Uyfbg/j/aKukMdXjUWpSkgdEhy/E810sTPgKZtv5xu3hP+2Ar2C/PLEnJpNS3GpoF
AN4cFLyFS5GF3ccpzVP3sPSY0z7rELqtnVN3a2dIGDFUYM6cN5gwCn2VMjdzEuiKMRS+JZDM0UvQ
S35hUIS7RKPrVQYQ0qH9B3HgsfuDnUFrkCUjMXg4aVx/SUHXvoqEkwVt2zjfW2d2Llo6ZqdKaY3n
BHDq3jWzOb/IXEpFPywD1moWnWn3iQ5oOhi1Rl2OXoZ2gK8jnjQeCrXebYFuhqO2jwYJeHiu0Ovx
DSIeOoEudWDHBkzXttGW7NCqTnHo3LHZsR2Sk7V6o9B5kC9/GLYUlVaJ3hx2bdnlaR54/ejWj+qc
LMbjCLVjJ3vdOM48mGJ0NqEj8fFWx6nheNHQ1EYRhMVk52ctMa108pOxmc9WrSzLQ+Xk5p7iyWZQ
hGGRfdQRWVgnXqMRO/UgjSj7KSyRP5vA7PhKP43tsasywz5riOPuWU1ufD6cXOlwIoNGUX79MIkQ
MrT0Ws0CxWpiVGM0CqBmw5s7FAkE2RLuze2DdHOU3FWQ1UD2g2u7Xi+z3kzR0lZZYNXz+NUrp7s5
0g1xELVWdJS4x27vsSfvnvWioV0GVZMvClBndTdpgNHTGYGaYCmq8qO5cNpS4l3s/mDVnLLv6JiD
alfV3il+/1ZGXRhFVsTauRrXPd0FRpqLuUIeUNou6rMlEJJxsrYw3uULLvKHeNKNpPcjEaruoVGK
wf1ye7K3vi74BPl88KRGv/zzV0kIonEDciZ2EehFVv3jDp7yzh4MOzxAUJ8uvx8LaSAeDDIDASF5
HctTkO1NwgZvzai2nhKtLP/maRSGfqp232+H2joGpKQFrTq6HaST16EUsyMVQfg+KMNIm47F3DnR
CU7XnrXA1vQB8AJJRXJscORcx6kaWx/NzimDKHatH/SuXUwl+xLZjhIv3Ntj2owlUeLURKQ8zuqe
QPzKxpjbKwK3tfI71Heqv3B2dhwUI4w9dt1mLE5PMNo0XN68l6MezT1oo3lQZ7hf3WfZ2F66kiPi
okEu/3x7YFvbTydPIxf2WIbrSipaALFXWbiTZkNq4/yhWr4La+RDNiI64vfT9G9jGtP97aCbIwSW
AuaSfB9drOsvBxthqfqchd9krfmUd3n/z2w1w3y0OvDIx9vBto40arUIVfFOg5az/nQStKWprPw0
L3Pn0pRGMfuJ1oDgUBc9wv67hDN/vh10a4Q80ulbITUraSHXI/TQXFYSEwdWV22qxJ884K2VMbuP
InL24A2bsSSfG1EJagLmKhblP1sPl7AIPGukDW3DDTtV1oitlGbEew3Brdn8pQLI0EC6rjd3YjqJ
a+c2eo4UwoszwkN5ARS4aU5a0cTuA2/i3+zDyYc5NHXAo/8bcrVaXADWAku2Miha1EmektwYvuFY
1dQHt1b7j2NN0+j219scpNSB4lCmW7MGjKR1N7Rj3lWBreLLBfN8eh8qiZb6A37u97OWlp/+ICAP
JQ4xKZpkrppQ1tIuQvOKKoiduLiMfE7fthP10BdN+8j1tOwcZ5sDfBVvtWRGKypyMyqrYKy59hgh
H5HSo/kvuXf5PdeEu1PblJtsfctTtqfaCDIGhOPqrJ5blkvUNlXgqEVTHBt70uHFVW69kxpu7QUy
BCk6jswO/3m978TUe31EAQe/4b7+mmuGctdGRfXczd7v4Sd/rUqJviWBwGSH++460tJJlks5VAG+
gKl+ysFpfK/zeDcF3PpUUj9QSu1h9/WmCx2VaYp/TRWkThM9F1UdfkqXtr+DZfexrBtjJynaC7f6
UCMoXiCjaRU0rnTgG4rS86tSUyrq/3okjrbT/sGTEyYUEAO5+vl2q9SEvNlbet0sgwYggnl0Usc4
22HR1J+sRs/2dN62ViI1CVTToK5L95Xr7xYrZZ1F8VghTm85f6VKnyBoVwtr54rbeNiSmpNc0iDk
JFm/88ZpyMJ2tsqgRwI/fHT1WO0vubDri+Dl8tRZuFgcmjCuVIhAYk/Eeesrvo6+uvNUp5Xpiktq
tBjqc1RlUXsuCq3y/Ay5AvXoCRyYbh9hW/MqJ1SCTWVzcHWElY2NAFGqlcHUF+l40RVtrM/loO4h
B7fj8PKDu4da6boRWHcFBX2eCgHisIr46SXaKP7yKP/8pjTLrw0ulVlQPpbCqGtf29SZ5mpJenZC
nRTKJS6aB3NCZikvnfdxVYXlH1w6LH6ZyvIMosV6vTAbsYQKr8AqMKdwqP18DKvjHOXLXVN3vX2I
LW8P6rW5RgE/wCMAM0i77jpiWRuZqFulChRlbB7camkPJTit/xbaghd2a/uMXVh+P+ncfLcXy1bW
ab2KvNryTVeOxphnIlja1D0p0zjf5Upb+FlbxpcFw8oXT4TK8Q+CAgGVsHdq2+tzBlEdEWEpXgVo
oKFDhL2g64sRgnJKKnNUOcb7gzuae1fS5oJ1MBbHWQXki7V64IpsFHTKIw4cl97JRekzxz1JzNvO
1bc5p6/irL6mt6hUJFKbpGWsTzBbk5/YB2pSdYqm/ClBo/xdFnXd0+1J3bpwkSXnfrJJP4HwXa+h
BLUyEHzy/bAUynRJ0ZpTz7UxCeMJtVRr3jlWN8MZyGTKyj1PllXiwquh7afGywI0UHTlBy5WffZO
7S1hD77sFqdfbw9v6+Oh6KXSf4GRAUzqenidOXH3xl0JaaihUKdpOQlh3Xj2nkPs1olNf0Aysii6
ohB4HcjWaqvCvDoPnKxKfnSVHi13FRTC8iwgSUHLs4z+7vbYNkPKl5+JVAHlwdXYFn021NnrigBL
riL+4Flg2/8bKq1rH6IOI4lDjopas5NfrGFgv45VRggWA5LsWytReui1oyaOgiHgElnf2wXU7pls
qtD+1cyhWo6Fmef6pR+QO/2Qj7nmoAbadIaFBp45xr3vVHC3Lk3dxsnTTLL39+1Z2VphvEsBX0tD
Yorg1x+i7eyorxH/DUwRLZ9KOI2DP6f5fB8VnvfpdqytLUtfCCgRX4F6yWo18/rtysRQ8qCHi9kc
1TgW4ye9M9PQV6nEH7ws/ea6S2HvxN1a1WDR2EIM8C3AAkmFjiyETTs0fe59gcTcKclBw2d1D/W3
tcZkCoSUsKSarktc5dR0SirmImhRvgqPehLO/2G0rCLrG5bfrFabL7endGtoUvOFmgYCSW8K3k5e
gR6eExa1UnTTc9wtTX5pKrccD7cDba0TuXkMWwJk32BGuMGsJSt5lXZZbsT+oDVJf+eqc9+e23ge
3Z0bc3MikY1kq4JSAUN5vSwLMWAHb4NwK7tpuiRIdT26C7ZsftIljnNI42kK/2Qq8QWXzXdKWWvj
oSYDWKbqShloKd5np6UK6YaYQM7/vT2Tm0PDzUsmdKzJdW0tKwTawB2PX1vpEto/fYz7aoI46njQ
uym2jyl4uj3zPJlhrB+kcjKlyL5khay2XpEZVTYjpxZMDvYhlpqWvR/aS3t0FneGnUv/7wm4XXhX
pJn4i7qq+HF71Ft7n2cIxVgeq7xUVx8UVyVOdzoGgYqZfOKHnaoJuLddBJNJALdSW7tGODNx7C+3
A29NNwhjBg4gl2NulXulc8o1yeM/cCtFPZGso0ttD51nH2kGt3+3INiWnSRhc6wkXHhNSmWcdc6u
CmEMTqcUQVc6Y3rOPNiqD4oi+ua7ki4xkodNh8OUj8RctpfkbsfmJJBYNk6E1TzXubBGiQUNFoOK
QGSlhfOII4lE57h5+XVy49bwBwMk3U43bOuAoKlAzx8i+FvOiGrPrT0rLRX3FMlJXMCzdnp0bQ6+
j/Bm0nivRL0FYAHRBacK4BPbds2pEi1yy26WUndvRu2LNcX35qhTdVf7KXqKnSb71qRD/JCqTvNF
z0rcWiy9+KT1s/V8e4W9nXLuT6pnTDqdfy6Y67NKS6bKWQANBkrY1viDK86j2xVpDCsIfUtfgCkB
se9N7V+3475d2cT9JerMdQNbYZXQDKAvksFx48BwBnHRczNMT2xcqzvkSb/ITy2ynXx0A5cqY8Jh
oTEoOSOrc0RdJoSmEHLkpd1ljj84S36nUxQd//YUo2l8Wku28zAlXpuf5zD7h2dC60W+nk5ijzX4
9kjjp/AAwNmbpsEbPqTjwHW3eicJ0pqXzQJx5V8xJkvyUNS41JzCyZ66i4JdPS8EpXAPVpeZzuX2
J9hYhPwIpA9ga1CyfSupTmmgtAoa+k5KBouIdtX9LI3e8kXW2icnwVYAd01AayziOUjskf8xj5Aa
55XS7mr8vM0GpO6mVGFBtxLQsNyjrzpsQl86BEWnOFgm10agwhRacaaWh8zg7XFvBpLwd9k2pSy4
OlSrWQW3pEVxUMfQbBEazpLxnDt5s4er2Qm0vjYavbGtOq0JZHj1XUKRAh1lFCXEzofc2kugdlCy
k1B3DpTrmXMbVc0yd0qCNkPjzafSpaoXE22u8VzbEO9RKVTrPddX+Vi8vpRZNXBCIdDAsUNZ8zpo
TatWKSM9CSL0QOJHKMTTD0/Lo/dTVU75BVRFPPnGuAyXcq7tbOcbbq5dBkJCIEmN9lqEVk+sXjPq
GnfHoa++OEY8Pg1xF1nnKaI+5OdtjGJ2VKX2ckqp1pq+Ng2jXcI8cLV/S6F29fH2qnp7hTAfZESG
7DzyT3nQvlq+nammYeiJNEhHq/ySq0tDrwVPupNdsI9ux9paWIiwo2JKkYkjbbVV4lZorbakWdBB
CZreoc6iIxXeNJO3V/zZjiTNKqQ76VugZYIGZBe3jCoy7fkoQM52/2EMIfa6KlvTR65M/Q5oAf++
qk2kud7WjpIB7tHz9+oUV1+Vofs5L7MT7SydrSFJ2WJyWDYClZDrD5WHCNEV+DwH/IwxP6HS2qMz
Tl+g3UGebZ3xiPxhysKFAyxkdd0UNjj4Ek32IIljZ/7oVWOefEdPKkl9TBlF8j5z4yGEE6jW/WVQ
uuhDN9rhnqjO1gX/+lesLnjVGLBmKOo06LpWvRvcHIHAgsT52I2N+WDllv4IsqIfdp5cW2Hl4SAN
h8AVrgEbKU1cqxdxGjjxWGbHKIrMe+Ry1M/grHCjW3rkJJ4gry57su5bCwlJdTBHUi/nTc8g6Udc
4ms9DRLw8Y+AKclfdAfjKKk3b+9ByjejUUf/VYIAjrvKWL14hqY+TmmAblh+qufJ++QlYqaENyWf
bm/6reXE6Q5mS+Lz6S9dr9tqKGvTElkKbypG2BGjANH5kEDT9BC1kaUfWscAhCuyLE/8CBrqQdVi
0/14+1dsDRiREPkg4UkCbv/6VzRa3y8DhLjADRFBOqhToonnqkhGxzeGCtPb2+G2rjYkm+ld/6KS
r28ZHYpYN+ZcoYJCz7+DpX4Ze1wQUkQT/wbTne6E2x7d/4eTZ8erQzyqzVlbigJ7W9vImhNeco73
LJYFeAWP22TvFtvaJL9KShI1LnOe63BF27l6o1VRYGNukz8Vuhq2SD/ic5NcmtRTvjlhPVqnWGls
cb49sZsjpUQBoIP7403pjGtwnqBFAde37PEjJkjSUUUR+dEt0Xy8HWvzI8JKhv8n2QlvCrPzCPa2
IVZca+MBszPrsRa96gPTj4+xMzm/3cCWdAsV7DbcXNRNVie8YiYzam9KFCymWU7HuLAj76gsfbRz
wG/NIck75XQKE9wnqwPeGTvw9kqfBm1XJx/Spilk0UXJivrQ6Xqv7wxraxopvYAsBIELYGu19bxi
KMK+Jl2f6D9h0rSY1ndlroyT647pl2Uydu+OzQH+AjS6XMlk5tfr08gohtqARIKyiIZzPsSeOChZ
1SEPijjP8fYq2QxGY1l21bgw10Q2bASiCuHFOIh1oylO6B5Ws68jMdIhXId41O1om5MJhArjNulr
tEZr2i2+9U3ixMFIi+IdlgrinQZi8wgKJ7UOiZqQK/5+RMqPIJukBj2v3uvJ1GDnzGnP+wZJ3hLN
ne4/qwmz57Lux5M2DvHOdG4N8FW49c3U2LbSV0g7BxWmVcdymXjGIVFx4n2c/LdQTfj3T4YnuXAW
EO03Dcp+gmePURGfDznFfwDCvbNmG/u7srdnPxTW8AdHNe1BqsYki9KM8no6aztMao3GQjDYpTYf
hFLPn9usC70Lmb5xf3twW48dtoAlSfEIe6wrBzrKUONIxSLItVo96dT87gQw+0c7Vj3Fd422Qlhb
9fwFi57vt0NvfUeKnxCJobyTt66WDeZ0uYr7VxbMnfE1VyY19e2ozR5NbcLTNFLzl9vxtu4kap1M
LCcMtdZVvCwrWqtUJugZjl3/S2m1K49FlZWnwa6MO9JZ784LG3053Q67tfspefEPKbX7hjONWArM
NqcHSNlP+v00Uog6NDYkpjIVSrGzNzaD8cyQHs1w4NfybZ1TJW2kxjkotaENYECzQyxn6E+NY/bT
+Q9GBhaVlwCgGSDE1ws1V5OyS60cy5oIqgTCp8Wzq+Q0jFor/pOE4hf+DsgM6P41w7GYomIZEBAL
JqWvlzsHF5/vtojLv9AYsvxuxsXA14dI32M8by5SBHcAX0jdrXVHdJocJ+VJzIM0rZuvZuW670lk
l8uSoJl6V1BYd3bWy8YyBR1Aos//F7rjOmKFUHnSuIhN5BgkoFgunOUZFp4eHarJaHLqORkK901S
7bombYxV6pOCNOTukySx6+9pLCmd5oWbI87V8PuQxe6TO2aDcR70+BvysV2z85TaWK0AtOlbARfl
ebzuPIY4lIdVanCSQ0jWDzr2pupD1gIGPA1ZmyY7xYWNs44eEsAx0zCklfFqvdauIUrBUxVYnpG1
T60xVsD/0Kp0D0WxtEhU9IhW3jk5lhB+omTzH6SmVEYpxctCCvINqxersSxLtXA5B32s6UehC9lb
stx/Zm2udt5UG98ShSSWEFB7tNn1VdVBm+c2z0wSnIlEcTqS6GviQcmWeDhq7pRmh9GjerVz+mws
XSAREOZlxV1Kjl0vIBsHFqy9zATexqAdPa+JvSPoe+c/Mi3rsYlyzA60Bf/c2+eQyV+7KtjJXgNd
O3nKOupqrE6k9QOmWO7L2IaUPYWaDOK56EHY7aTFm+OjayUlAcCW/TKkefWIAkKn24B2vBdwIajv
4/sd4/CDkWx4dCOwLc8teuVonDQQkILbY9z6nhKWKKnroMBcOQevQpuxXhfqnHsvLhoBT7YwzfOQ
iu5xzE3ExpBE2snptuYUWSVOIBqTrCA5Fa/igUer83Tp3BdrCLXxXkPKkYtE5OMeEmMrEFviF58J
l8g1Hsoyu1Lx8t59KedkvMdJID6UizLezw6ukNAps886lLTkEjXVqclH5R/hcTyic9LZ7R1IwOZz
tThdfa56Y6/Ss3VeUHcG8Y0kj2StXs9BXSx9P/Wt+4KblKc+1LmZRne604395zQbbMWvFbP/CADT
qC+mViV7phpb31ynCwWcEQQgcILr+A5CSImzaOELfgbupcSi9jiDSMN10LZQVgmXnX20tbylLBKI
c+kesk7ImkLDWBjb0ZeWqtcPVRgoFvujPWYjUvXQrn2oSsX4OC36kjzfXt5bq0A6k8u9BdV+TXsP
Z2QbVK1QXkLHrNuDodT9cEKMtf35B3G446TbHSQMy7ie0tBAqc+Jde/FWJLpLhMNfGCzYLvvbJ+N
mw1AE+IINEClQtAqThVri1ZZivfStSDbAYoWj7zs2zMl/d9UzATKJLFTUtgCjChZg/wpr3ZqWXQK
6oOEMigy3w2F+iMLm/Fv0XKX3p68zUHByaMVg8MGeJrrSHpf2KleJ+FLkcTdMSvxom7EoD6xhsOd
q3orlCWbAJI0SgNvFQrO0QDgiK2nJfbiz0VbzEcnEWUMEc4bP90e19a6JwuRwm7YEr5pOpT5BDFA
j5QXO8YD5pio45L4jhiW8oDpaXXvLZaKCqCxVH/fDiwTjvXFBeKVIjI6aybUoOsJxceU52OXREHS
OM139of4lDvqDwHH60lL4/CShDYQ6SkR9VOXdc35dviNcbvIZmtktXQMqYJch1dwrRFdNFApK7zy
E8jXaT6gpyEedWvIv9m1l3wC5Njt6XlsHGtYoHGx0OGBUbrWps9qMo/IzdAhQEzzq7ynAby2Vujb
SmZ+JGtIdw6XzYAsWXmEU2Rer9sudOpBWAgfxLjafKmXOPxraqNPWtFnGhcJTnG35/XtYSYR/Uwr
4hFEXEMa69xym2pQ3ZfZLdOPoWZyX5GE/aYEGDBQqdFnUrBGq0K++a4/n5GqRalYsQhau8k/YdPt
4vk+OYKez2x0jzjruonfFpa1M7w3y2YVV/75qwOHhzzSCREQ8TyyuBRCx3p2x7G6FEo5nlInUXu0
CML723P65hvKoLJ8TRUNIta6RJhPLMzYNEQw8DWPC/oAx6xBAgkggf7RE331u2cd8WRRl0IBIKU3
YhXaqLagCyIR2FZsDXe1KwzV7+BfKh+SEPzA+fbwtuaUy0+SLSUkcm2/niU855wxqwMLNtIxgxly
hKhX3mWN1VwQRbYPJnClnX3xNijbH/EIzmfKhNCPrz8kZXLstq2pClw6dwDsvccsTNrYt8ciPdBY
U6DU7dLz35zsBkE1gJg8+zht174s8AmauNCdKkAiSXWOsaV1H/M5Vedj3e2+gjaDUdviU0r/jXWT
JRPYPuJHLYKafOcL+Fbx7AiAipjtqntGBG92vRzYq1irbG1I3GbU51IEOZ2z6YRKHIbZdjZh+HB7
rbzdCgRCBZyeHOcnd/H1Z9MXkTa4h4vAQeLpecz68gxTPTuETqQ/pJPb76ToW8sEaVyqhGjOkZ7J
SX613ydugyYyQjCmQOHvOxbHvYFt+eiLnFedU7XKc510p9uDfJN7M5uvg64ONyqSpVdLBljRVMsT
K0PpD04Cn+nkzk35pa/z6EeMU6c/YIr2/XbsrVVDWw5cOPV6KvarCTZKZF5BCMKVMMp28dGswbZp
UBz7mMFCfrkdbGvZ0CTDQINXFjX01UBDNwcvmMLyhPNWP2eTMkul47KMjrfjbE6oJEiAzJOImtVm
R9nEUWDsgUCc0+rgFV7nR97yb6OGPwDKqfOhr6wYkwdR5jtHt/ybr7Ic+Sn/L7K39iOol0GPwh7q
c8N6/SIkBAoNZ/Ws95G4y3sEvBZDTMIvMVnDkEjrlc+3h761YTTa9ZIWRoNpXfg1+9ETIjHgNI3W
o64L873euO1JR0GHC1Mvv90Ot7FfgHqgncuZSg1/XWYSHoc2e78MwsrsqEZMBf47bqP7HB7ZZ0dt
3KcxxSzldtSNQcKf4gXwi73xplCZuaIrvR6y3Th2zmOiVuFFi9XyIZwaPcZyxl5+m1KE8TUXMYYa
sDZooa0OvFqMTSszR0R6MLme4kav75quzbvfvoqv46zOH0jk5VTCdg7wowuHg2r0zWXoB93xs47i
x+1p3FisPLb5bnwMBFbWuWJfJCQESQVVwBC1dhhg8uJX2bQ/sW2L0EJIUeDwW3I+PBGzpnU/pjQu
vMvtH7H5LWk0SXSNpGWsXj9NX2sJxV++ZRnOlJay5RJ1oXtHQkLluQMwfDvexoEH1A17bVrLqGKs
lbl6TanbcQCGLjK9Pikdp5zf5p5+tyxeWe6kj5uDQ9oObKYqpdbl9nl1nehW3YVWCBNtwUjyMCMo
81EdavUezTftfTbn0c523BwcLyzEFyTDcC17pjnRlI0Lg6uyoXmaehN/BwGWpgTWPnnGzjbc2vyY
mVEepEdBC0+O/tXobKE7Td4mVcDumPw0RZJ3CR31WXP7/i8u9eUUGq3z3+9/PxOwoIOiCufrGydc
Wy0zO57ZIabmvvOEpoJPTK1vWLGPO4f51tf7JR5t02BCWmI1Pq0y0nqcY0D0XVpOT4WRJspDNfXa
/I4ceQq/qb1iKunOmtmcVbDU4BApRvKv61m1qoZydY24RCpU9XOXFFBDO3XKfmi17n6uw+xdpcaO
shN148oEtktthSKE5N+uVqrTIZ3RGG0RAF5J/vbSGUf5Xhfu0R0TLT+EpeXFfjy7enUXK0W2J9K1
OWgJQEX0HfUle52GNHkVaopaBHle5T54L/g9cAZcX+ka7YQIPITYfDDETull6wsDg2KSOQg4e1bH
Oqw5nIHimMNgbIp7NBaXA3ekuEtr3TpE0K530tmtYUoTD4DrHHe8Y6+/rZcLo4wFTBBb0/OvCmaN
xwYpz78WtRvurW5Qp0MG538HcrL1bdG2h4rBaxIF79XkuooaGj0aIsGEL+MhnEvlSBoUvWhqO52n
sVdOvWF2P4GIZp9ub9bN8QLSZkVJs9q1tl2Jp04eYkAV1EPnvGtLrTtEKehTXwgxH3FhEkdIkM0O
qGDjXuN0wYNKRoVqub5SBrWmghsxXpK9O0Cx48cR6OKxnFGOOCatsEc/K3uutRh9vY9xM+wZJcl1
s0oDJZyI7JNPLTt+1995yQZNDdGNDUp9cdOHZIDtSf/E/e2uNMhpEMRkenQt4Myuimp6GpsNAoi0
+SPHbQ59Pvf9fbM0WXVKmqrM7m5/zo3rhWUE2kzS4cCIrJYvNRidcryNLqLlspKqqov1Jzs0wwWd
1Cpfsr3q0sbKvQoo//zVDbOMi8172UYCjpP22HqOMvm94rUvouER2AxtdYdZSPkjq8fld+FucmrZ
pvTYJL9nfXXDiNezzEHg0og6V1pt9G52Lhe9/1J7o/dPlhbWj9uzu7FZiIjlB4BMWpnrI3h0YYuY
rZkFTd3EH1Tk70zE7av8e0Jl4r9SGQDEV/aucdLWbnkddjXH/YAduQbeLfCi5nslKuexNLss8+1q
qL+LsHl03f6D1bX9Q6kmVX26PeiNE1juUTqaZKEmidL1F24xKg/1ji+84A0MNbB4rIto/t6p5nxB
amz8/fya54KUnSQq/221gvV5RCF1zFBn7LsfqOPMpCiRFsAogu18e2Sba5cmH2cQQNs32AYgtiFy
/cBTgP48hLUoHowmnHq/VaL+Aoe0g30Xh+4DQku/6UpFtZS1+yr06pN6qF0mY1vngQb/DChq7Tkn
TzGtF0jH086Mbq1ayS6Hzm6RCa4heFgm0vvPTJRZi35oD+mid8MDLmZDe24UB+8vRcehYKg1a7m7
PcFbpxGFLkkZN+E2rEvPZR95uGujCQvDYn6cLBxi3Ga2fpp92+/kCZuhyAF5BbJ2QFVcr9Iw1sNe
i9HWBVTV3Lv10t4jTOU85+00fPyDUdFGZUgAe7nBrkMp1WxlcBUzmFpFesFYGS2zrDffJ3iZ7Xy6
zVHhKwHyjsoP5Z/rUM7CwkUZhQNnqYfBH7LZPNux2Q/nOHeq6XB7YFv7AazW/0Vb5VrAlibVTUE1
6ZACW78XmmW/08LRPCR55vm1MxWhr7W6cxFWW+6kQG9Zg2wJtOgwMYMSy3pZTevi4XsZ4WsVQBrR
dB8+Q94eW12yNbHfsBwf/x39iTKc9alIWls9LE7RPuAsnO8xV7ZmHYoXR54FZxSxuutZ1+seObM6
LYJibMfzANDykcZ8c7KtTNlDkm3GQiifN5rkNqwfS3bWCafWkDvA2yH1k6JPtYNIWgO55o7W8+0P
vDXH4HB+WVehD0kD43pkudUKZS6rNKBv2s1+aWjZeJrVpT8NedObFzzS+/EA58meH7ROq957dqyI
I6iv+vn2T9k4lHgfcvY6QIO5UVfHfOTBzm9zCE9JlTtPZTIa3sHBhtMKf4YF8jA+MtV763vjJqP5
jWSYDRENLNvq0KUTZi+zAOBVY0r3w2q1Rjs7TZE4X9Gxx3nUTdzytyVywdvgfe3ySmWjcotfz3in
V7D7FshJbl+mD+EyYfhqeuN0B1FUfR8NqGTv3Gpbo5RPU4RjAULCJbuOaOWhGmP5kwbKjAHaoCvu
fatg4IZTm3uwU0QDdwJupNI8R/mQpAj4Oq7rNQYmtiomOHDXtNQ+9J0+VadMG7U9BcKtJYO2HA9g
Ht1caKvF22qRPUWay1QC033W01bU90VljtHjSIszutQCRTE/nAZnOv3mYmXH0JqS+DXKRKAarqc0
SUBL6FoEPn/E+s2HHmPHhyoyRH7IXZTTDpY+583B8krnn9+NzLrhWqPTASUJdMV15EjKqKMx3geR
Rnv84Ghp1tOZtuPFTxIbJ3qtXLrzPGh7R8Wbc4kFK6tGgFK4TKmuXAdOS9dNqqkYQdF3zbuqGh6i
vltMf66K8XdLYjKpBJ3CQCEmY6R0HQrvuiZsvdgJMrOdX/D0mT4mURgfvGHeE0p7OypC0RLmxAHg
wC65DlU3I/6EWuoEPa3PEUVz8AAwE63pscCf63j7273ZiHJYv9xkqBV54Kaug4kUTvqCfNFX143j
E9yx5T9ztOeXuFWrv+U628tn32wQOTiMxoB1U5VCTeg6IJJ5edt0Wfl1xK/iZDZtE/tL4RWPuSeW
b6iLTfdlmnl/MEze8cDSJEv4Db4gDDu7nLym+Fp7jY2lvKqoPuoPIB89u7gTbdppfxQR2qhEyMAy
Xr2pBTsxpRmefy3EMvrT1LvvCqeP3sVzijRUhVvR7Q/5Ji9iXsmbXXwU2P+Qna7ndTYwpVAmt/g6
2X14mvtEOaEqMP1Nt6U/N3EEpavIppSHgxd6O1e2yd/9qk4hURWyjULPgdwAI+LV/VGUaay7DOyT
0Bp/KZdDtyd5taZ4S1kMXfYYJEdXZjxy07x6wtfWrPR2a2jftamez1Ujuq+U+r7p86I+Tjxyv4qp
Vc4YVnd/U3don9K+fQYO1X2+Pcu/pCheD5VzBstT2cSRAEfO2+vfUVYdSBF1qb9Zem4rwkcEahoe
IyPusbjpvQp0R7XYZnKyaCXNZ4SgIqP1nbBNxw9Ljkr6XdS7Vf+z6zodyazOc784od38cDKAXZkE
o0zDvZJUABnAtnrD+2a04ToqlvXSK53a+ppZDO8NgRvBz52hyXPlemjA9UHGGIjzc9Stz53O7kaR
hFrybRqBO78H6dB9Q+HdmnzSXrD1s6NGp6xLXesuMWrTONU2livGqUzKfHmcVaFpfzmJgo3GEjtj
fJzLNMJ1tEgWcYGaloXvNSDV1X0aUfS4NyYnDe9FoRfac5bxh449GNaOlMvqdOOuBzjBhkdRissf
/7nrr7UA6Asdp56/AzWuPuq9hyy8p2UOlDwvOtvlHg8JDdn1JCLjAnACqB8FUpLH9XmajCXu0ZXy
zcoTYV2UduYhhpM6sgcPSzEhqF4PphcdHGAx2rumd9ujZ5fefLLwCil9Wa0pzk0aud8QFVM0bHxm
dJmBfw3uoU6gb5xTJW7Kj0WbqRlyFUv0wepNx37CO9FwgNt4Y3mJ3VorX1oT85jHJhTmUn9YJpTD
unddMRcX06DH8nFJ/4ez89qNW2fb9hEJUKHarqZ5bMdxvNKcHcF2HFGV6u3o/0t58QMZjeGBPyRZ
m4tDiuUpd/EHdZWqLrdpYSdamQe1qMf+QDemvkZXCemmOhuN+H42ouFT4dSmF7gwHJ8dFNymjRL1
/FUUyIFsG63nTKKaUe2TaRr7qzbX0vCgkt5sNmMWqVuVZVWS7LvSH7vr0ZtrKnCDNYXOnYIs/ZJS
FusD1wzraudaWhE/TWKKvaBJM1Tksjy1o2A0Mk0kewd9zfg/eCDZoz+xZDcFjXJ3U9l5lnwqq1KZ
HcUCQWs+aO3K1m6sKnR/oV+CF7tV+dlnHNi7NphCbDYPdh4lSNz7UyaOoxcb5bY1wU3u4M0M5c5j
Y7dBm43+Q5E1JoI8g934B5B6aRhMNtLEmzFqrBrjMGtq924adfGx1qjTJDKZtYeGxyy8UqMZ56i6
zKP86ldD6e0Kw5HetulAt94Wul7iYBQ6ud/vIiPV4QK5YnRveqEMl+ZBExYbbCMSEczT6H23KJM6
N+5k+tVXsifR3dnKLgQYgDm9NjthFf+VkjN7i/nweKfbddcFmS1jP8iruY6OVW+OPg9gXdk7YSkj
P2id7yaf9NRMnbsSKjXoXq2e56sm9jDpbT0Jij2fC3XVi1G7iTsacpteT4biV1TKCFtfnvlnxHHc
aVM5qrzn+lxWDaWqcSeUKacbq62z7M5Vw/wbsR3ZHcO/XnxBoizDSgMobaGLM2KPh9+GN8uZDpEM
x/xuHnTNyAIr5XItt1ouZfRJEJiEXxE2M7ojDpa+8UnotVYcwxy5GLVBKqrIv0Z5rkX7sa9G+WT0
DgzLRneRBd82bRaauyE0y64M3Byhy+9oo3XSDAajcZW5yYc4t//TgR46N7kCYnV0KxUpmkZkDxuO
Xtd+1T3NLKK9OVtWGW2GWHP7YMgdEV4PgzOWnJo4Suto4/Q4N7VBVnmx/6MOzVRuTWcKqaw3Fc3O
SUb6Nxlh0zjTHIyCmnshOcZczca+zXXzNfT8GmZfJK3tYKVTvzP7Wre+zlKbhifDKi3gKL3eJd+G
srfvhGbJ6tbueJsCbiiTJrgX6fU1iln+uEESoK23ve8AzhlMlesPSZUnrx1QV/tO18mLJip7TjBq
ST5vVJLYh9nwpBHotes8O3Nh/aiSOjHY3tKot840Q4wNS7RgIYq7TROoDF/5jYl9U0INplGoOkBJ
22cCkTgAR3NsbJpp7l48AxHgTZNq+X0DcNELpKO88Qq94WoK+iYKx8B2C5VfV+lYNXtdtvI4W5ll
bOu2nbTAn9oJk3HKr4jHE1SpfBsNg/e5h3BaBY2A/7kVoa3kwRIIpKU7aWeas69nvUqPPcylBixC
lvn2I85COHf1gnOdoU4qt07t9+KzF5eYtGW1GYrbsnGSPt8n+iyc6xjR5x92lkzNNpstW+7tGu3r
jVtF9lf0WpMBVvnk9l5gD3avoqDyyKM3ZpKqz5HAkuln5oNcQjGtx/A6qvRldqrstS29fbPcEwXA
o0TZwM++qN7sr/ShMEnaargkm3yU+XyDtH3YfZ4bWe5UFqb6T4w0rD88byL6FhXTtB+NptBfWqi9
5sZuZqBetoyy5mCXc3Gv+6lvb5RTJ/bOGkVX7idaTv2mdCox7jWamyC4MYItgykF+XiV0SWR2yIU
7o8CjMd0M7RejyRAZovu2LX+hFWiilUwzG1b3NYpmK9d6cSjcyyMgf1s5MpEeNXVVf0g4gKhI7BM
vbML9QJMelO6GKH3uKaYxrZB1954nvIui+90rZrdIrAxsDJvo6WQChogYj193oxuE5LNlD+6ZChV
fHBBTGruNivlfMkuYdXOoPEHAwy5YfTGecnhMZ9GDjTPw86fYEwmkd30Vypqs69VZUTd59AKOeMe
z4gR8No44161rVUGedF53YWgfpUKLr+CCh9xC0hC2LVrtp/V9ii1Scd4Cq0sjgMu/Z9G66c4lznZ
6/vh31moxFDk7lTA8dQho15i/H8CbMgLiYza0nziVix+NlMb3bgyrn+1yAv0h9JwU7l/f8RVxsLk
UElALAFBmiWPX5cN0kT2KYGtfPYzIe1Ac8vhzuhz4xbvVk51WUFSV6XFy98a5YWM5XxhMYADqbyk
FQhzrgF2hT3QGaq15LnFZavapJMTP+aUpLYOzo2XcoZl6U4Ca2/xKVqaYwCFBFqZp0uLe6ln059K
niLZag8JnKj2E2+HUls8aHJva0cUcg+F3ds+1nfZXO0qJKn6XR2hzxykVgKzAE5ZdQwB5X8VoIF7
yryt3/8JB+kpsa2NrIu/D5rU9T08k1w/xn7d/K4Kx8m4N71c3cyAHPsrYr3ig8YDxNi0waj806P+
64Kxqjv1yeg0ZTLZTzPRcr285kZ0n5qyvhm0vmbTVp2qd+9vnbPPx5gYfNBShX274GxPV7TuCm8y
Kfg+La9Whw2AP8TXnUbpJFB+1HWXdss6NWJxKI0sdX9YsL67rq1Fw1zks4z1pzHxp3FflkbR3Y9a
M8w3NonMsLPxZ4PVw9ezt4WZeb9AZ/TmhuYMbKkJhveYBQmMzuw/WVnk6osO2lzfmWXRGVfZFDn+
w1wRosdBohHxFUFpWbJ8jacytAnPe9gJY6C6UI+/lbxk0S5M5ya/870szzcm0MV0h8aI8ahLRDMD
R1QV2MmSLhpJTpk01yqXs/wq6tKu76PCVF0RzNbYqS0obz3aaDhua3hlWUOYHHMBqDRQcWh2RLmh
qe0wx7WTftM6veHuTfr0c7IZReM2VcBlQYF8l/d2P6ptpxAKnW7CpOwbLMF4wn74YZQXz66s7eaD
tSvuqoUoSHq3ODpSu1pdWXFXJnjHDdMj/YJoF8+FFoQyhm0+W8/oa2kX+lzrJwFtECRc6C5QOaW7
vlYla2s5GoNs9UdNkSvsnSmN9pOWmvd6ZmfRQffmfmt6mZUEqbSqKGgclYoLG399S/MbIPNzRVMC
od3mrqpKQ6RrUeYX5mPkRNYGSn/6tUBxL6CCLwg5oLIF75+0s8LL3xE52MA1gDZRGTg9amlpdOgW
NuajK4gq4tYjn5B1vB8UHmSIUs6HJlLGpojb71qsJTdGJyL8fTLjwmvxxsxZeQ794mgMYHc189yW
OQc8sx7DNo6POsyrnejr6QvAK/2ma7vh6sLEz848WHpqPDxQCIqA2F3trnpyu8EeHPE4JX7z220z
584n73FuoNO4ehB3iedv2zads4MiUSHFrbV615l9OW/DAXzaHqxFeKGgsaqe0izhR6F+BY+Bei3a
P6dfI9Lo+kN1E4/AgOTGLAp756kK+aS5L4ZfuUKLYD/XVqj/uLAay/L++4YtA9PBhG7Dq+kAXj4d
uEkn8G3cjI9SeuF3MCaLGZBoyqtKtpa/k0pO8zYNE4nZu6p/0D1NdhBv9UtaqW9sAxgVZLZYZi2k
ytUCCD9WiT2M9mPX9N59UpvuJvSl0xIEVqgDGp5Ku8P7c39jzX0eOLC+BEFQalcPHN1IXZtH3Xks
4/hPMgh1owuFG2cO7WpLua79nlECvn9/0DfmifQJjGIhuGrOujm9QUlCzzvnsR8H/Uro0qTaM8/j
AwVuEWDxE10i47xxvS2W0CwqYg/AWlYri9EFBuUI2TwWdTPXu2Kq5xvHGRAJSV0jvAOf1aYbK7Ex
PIUPpDZ6bU0X2uvriJBNxknjlC/ypWy31RnvrKrFK5ZJ66gBHFrAH9fE6GozkmRtkTU1gjy2iu00
2sWF035Wt1uGBjcKQgv8KuLPy/f4J/ztLApsaRh5j/EYIleUFOyIB5kJGzRIapvdbizGtL6D6m1t
JqfzrF1PBj9sksGQdwrNTXnEPUe76p2wm//UvLFdHOh0HeJ907jG+DKKoe2SoGil8TBDr/A2JWSu
W6hBTfnhR4IKJK2qxQMNXPVa3KGqVae5KmMZS57wxO7aJJCjyEBL+Gl6Z4AouhAgne8dRgTcRsPT
owexFnB2IhEaOADaj/0A6WgWWovoTDvtW5nn135mGlcNlhWHkqftkPGQXqBbLVvz9HLi63ExovAG
J5gg7fTj6Qr8Pbmx8+j3sjuYnmq3Ed5v+0iO8/79c/nGe8jly5F0UGwGv7jus0iqqVM4ls6jM9Ro
K3Z2Nx5b30A2VFWOaLe912VUsTrjk+urwr9qOW47k74WsLu4VNGHLyd+Ds8UEPZFF2q9b9G4En02
Gc5jNZn9F+mE1U6WU7ZHU9QIZpilByx1L1lGvbHefxcckpLrughrnq736GmwL8vWeSREdA+O0ofn
BNEfSjzwdz7WeOXFY4KgcCGXmFgMrJMnSsRWUyep82goM/k+TAmIEHNKjg3S8Be+7fn1s4yFsMby
4oMfX130lQ8sS+PLP2bI6gfIfIJMiMx6M6XqGNuRtonmDhVqO4ov7N+3B8ZWCeA8vLb1HKVFTUj0
tvOoDY2/HeO+uHL93A2Kwh8hXqhdP9RPoW3kF+7bv8D004ODqA6DkoATUwprNWO772Jb4NrwS4wo
lXwFX+wbgYUoI63fTs8CZdPt2U+5NYh9lYvK3bK3UmOb0GzMb4Q0Wjb8gDb3oemtZGdpbW9duFre
OHD0FInwFwwthOZ15y9WuDSrfLR+ybL9FYZZurf7RG4szGa2aWQjt0G5fyMwYgyqaMw2zRj5h4TS
3fb9k3++6bGVAYWJQyGCBwj5nm76NtabDrtv7xHTXwnwqB/vm6rXnias9y5Vn85DDhCQqEWQWQu6
+2tIHQBz1OfJwB5TOhA3oWHVx1DaCaB7Xfs+G20aNCMa9e9PcDm1p5uBPhEnjdoPvXmCgNMJJnPk
ZrPTx79q06J5QRP+sQvxVSapEt22rLvx98cHxHoKEUs6qVSDVruPssQgI6Syf/WNPf0AwNvs/NrU
DxAapp9dqz+/P9zf4Hg9QeILqCnEzkvL+nSCcG/dsnPd6FcVe6Xzn8pTvCyppzX6TSb1ONBKSqMI
bP1uRhne1FYu6RO5rXEoiXmRvGtSkJRD3GV7e2iT/mcJ1fXCkrzx4REyQ4qSbi8Q+HUENPnjZMVh
4z2GtSi3yibwSsY2oxqWDi8i77yglgkPzPsr88bWxnQHfhm5BZSvNT1aw2JstiaHUdF4Aa6Umrez
P9o/dS1pLomIn9917C1iO0gkAuzBmsuhZXaSSXTTfulunGyqRvUHvFKzoCB8XyQUu4fJ6MpNlEIq
+egsGQ0iBZwo/LTPaAdlK8Nm6GT2C0kx1wpAKRWbAd86PUhzcUlx843Nxmig6YBmQlHGJvN0s2lF
4nbT0KS/FPwfc1O01Ygbuyjy6l5L3KLdiVbZ0zbKUPvaZenguU9QtcfPJT3YMLDNUP+j44zt3kxl
X007mfle8jVtG/bpB5eFXApstYtaJ4VmXsDTHxoj4ee2YSuf44lHZ6O6OtsSJU/hzgvbS/iJs6+/
RCqLATEtKCAGa3TjnOa1PSS+fM7NML3tnTQ7eHlOn5zlwaRXs77VTnxrNf0l+7Kzy20pE1FAID5F
ngpGxuksJTYEeU5h7ynhfXiiRDff9H05fimzanyCGuJeOFJvj7donZPLmMgvno5HGcxSYkzNp7DJ
iysz87UfPW5JuwLBvCqIDD27UJ16a0AyGB9VyYX4sY5L3TAb4jgcxRNADO9p7kfnvsjojulNXGyt
XhQXnkPjrD7C9eRAd4OzuWRtawPB2dCx6rVN7cXL687ZqqFqyXhMSQs89OPixsItpH/OjMm1taOE
8KweQES37X+FNVXRPrbmvqqRgxyn5kI4RTzO6p7c9AsHGK4Ej6hrnMc1jR4ldTvm/QuoAKk5W9Nv
MKAowfLG7mYYC88Obz1qN4dI87L5s6jpBtEWbEjutMSW/l0ZmfkWEZrC3Y6GnQ93bdkhDVO4Qm+u
asyQiuOoRQgNZRCtEWAEFGVfzU0s4qt6MvR+P+h9rv1sww74I4VKK9t5XStfLGIFGRA7E50PvREX
D2mWNwA1YYAWOII4pVVXVVDQOf5G/1abfmJi6D5aNonxJ0PE4pF4OcleZtFH3S7xi0xuACxkz7Jt
3TgoC9f7oZW+bA5+VEWUDPpxkveVWVOqaEv04bONrZOMoL5HF3Q44q1pxw9uknQPaFWG45VWhPl/
AjzTFGgLjmk7JS5tQC0dy5vJbM2vs9+0xq8pn/06UAjEJp97WgA3DpqQcTDTUcx2Tjo4OX5Uo64f
vRGz6CGYG3DT28axklsfyqt3LSLPwhIw0up2l2d1mqHuXPrtkU6JrF6bnMrRpqmMmo7MbKqHBD6y
oEkfp9mtN6EhxOfzw2+222G02BhqcgLbSQXyQYPUtrGCGnDALVS7DfN89Dco0qv6q1NNUh92nahK
JGwdbIRdeYXFrvT2I5D2n7OW6OIllX0y7HGOVePerzTrj4jDWeUQmTyfgrkzAIm65El3di0u5awF
8E18C291XdYz/EiP81KfXhZDtYPMhm4fizbaL1l1UNNZ2mpVXG31eEgvpABnI7uQxADR0kel5MIz
cHpPKQdpgHzqxW9n0PMagQl4RVsQdMYX+kvqWw06B3Mfqp/KP7QyQjnlwvNzVjog8ECUBaUpcIML
Ue70B0z5GNt5XkR/WjT6oi+W13o/tcGYCcTy+jOc8yS5mauw3iWyy7/xOk0XLrKzkAucLbUDWpFk
XnSbl+Don8oP7TajIHFJnwnvjUPs5SLalsVUYC6muXcaJs84LjV+eQk0ub6wqSZSySTgJuRegu7V
u5t5VTuWte48TxoAhWqeqmNpeuUhQ30UhcTKuRR5idWlSBsb1QlkGui8gr9de0Z0WTR7oTv6zyi2
uTMYoj4LtOWNvsCbXUeTC+qdriqvEHoeDiXF0wXV8YebeWX9ZypFcSDGpv9qqyh/BXRjf1AYDfkn
BAqWeJLoBaHxNc3JnEQ4xeYQPutKzVdJM7fXTVzp6OIiz1L1tbrwrP8NwP99Wf4OCCwJ8h+HhTDm
dHKZF2dZ7CufprUtv7i9338OPUjIvT60R8ykqEGHJTWDvC7F0arKJ7Mttav3I7azlPjvj4DTRRzF
zgUbcPoj6t4oaWxn/nNedWa9xf4QO0kivG+y7afrYfLETjpJ+jKMUfhqynn4nNmFngd2rnv793/L
+v74309ZbOCX2hsQ4NOfkhWdPs5t7z+Xvtc5R7/vizrou9kDsDGgYrO1jGqm/aiSL0Y3RV/eH/18
S/P50VH5/6OvFgIhLmF3yH0+V0MRb53Gm6KNJZGSu/DZz88q4+CAuLhIUINYk60myxwHv21Y8MxM
/xM+nBxnbu0DT+Nw48T+fKHN89Z4YFfgP+PFBiR3dSep3nMm35+853GwLdRcR2/rT9Ow6TVf/Gqr
Or4wv7eO7KKdb1scWuDxyzr/cwf2C5J3zCP/OYtq+94c6+ixkN54nEWSXSKTvTU3OumUGhayEdHj
6VhpTURYmzFjyd4dD6pzshtlxd4caJnmF4cis61vH94mYAWMxVaWRjE8vNMhhVEMnpao8FkLjS7a
NHSvor2e8pRfeMzeOA0MtHw0OpU0aldJX4lc/iTwg39u9FJtVBH6oCJKbefEXXhl1lO2qVRYf02S
ujm8P8U3vuCSZUDfh2qwGBOcTtFsEeAUVe0/G9Yg/cOs4wgWwEuYd/oI/O5C1LB+Mzn1yFGSwCOi
iOLXmtXuxGar4ZqnPWdCE81SkJ2yoDEd+RKWWkYU0eZBZPnhz/cn+cbW4ZJHAILKGLv0rO4shUOF
2WZ5wzpCaEL1V6SK41EbYTvYafdBJfvldaHRvxBjSOEYc4ld/jkWNAPrzNAn7XnBR1xrsHK2vYJF
tdO8OLkVrMKldvtbn3HRwSIOWigy5uoz0nZK/BAJk+cIzc1oC6s23GimkxSbQmIu/f5yvnF7MhaZ
Ekf/b//rdHqZPcimxHXsuRBlZ9JIFsDLjHH+oMH932Uk7iDfp3vPdlmdeL+vKyud3fDZzaPuOJvD
tEuzNL6mbx3eutWcHetpDi88km9tUcTNl+QPHh6YjdPJjSpUftp00YtGprARWT3ssrBwrqQ0qquu
7MSn0oyTC6fwfFD00ihm4kTJI8FtejroEPbYSepO9IJ1DfTY3K56OkSQ0vbeGFW3hVn7ZQALXGw/
+iUZd4mAqGtBA3JW41KxrsdIupyJtLXqoOJDEJJQMvrz/jjn25MLFI0mlhO8DX3a0/k5XeLkjerk
yzi4/q015VOQDK7zIEzN3318qIVFAd6D3IAffDpUHsVponcyZqghv500M/kq8x5sM1IWH75WwPMs
YlAWb+4CqzkdKsI4poHWwazwQP2Ua412HCeDo9DLW1yG1f79mb2xSdDm4HHgDl3EbFYfS4Slm3cx
/J1Gb+wtTqDtTyxns2PuJzGYOctEgVZdEmZf/qencesieo1OOK0LynzrOYJvqQtRqPhF14fhYJlJ
uLVEbgXxlFp3VJhbeIaj+R2Qx7jzU925cNW8tXEILZZS2MLeWmvxY88zuZWlxS9U5/ojz2SyEW6R
PbhzHx/fX97zR4ILh0o20uicBXbr6de0ldfbs1PlL82YWdVOz2OV3ntI5pvfqFC1X6IS0vUl4am3
BqUWxkEjmSS0WX3THKM9IOxKvRgDJF89Uv4X6kLW7TQW8gqRjfHC7fbGeNQJSJxtkygKSdrTSRa+
M9fAn9SLVbt2AJQ5Rlt0aNrtMA3iT0KZ+MKLf/4Bl1eQhhSFPoqa63omwKCkiLoxe9Enc957KnK/
9bFlQ8PvZ/PDmwWSHZLFdCNA6VItPp0cYYSSw1CmL1pIp+DrlNak/6Ef5tpRQRf4+v5+OZvZksfB
fl+ErWj/rpcSlcmoHKy4fVlknn61aB8FBgEqj69m9f+HscjMQEgspQ6KYaczAz1WOvocdy+WrmxQ
Asha7XgTIXg0WnypBXF2z5CEU5tdciNmRp54OliP811dheb4gmF3c2uFsbNBgNL+PPbJsfeTXWwW
l1y1l99/csuAlgMMDD7N5Bj4a0SmKr2wyKLEfNFTnfCldYvFIYta4YW87/ybLaQ+nKHp1FOls5bj
8U9g5qd905OnmS8tPQrYtXiMXMsx7DEM1/1LUeCyTqeTWlJs7HZQFuI1slYvkdHYcF46P/ud2Z0F
+LGwv8ELTTbzmLkAQONiA5HN30WpWfx+f2ueVRuQCUViYVG5Rn9WBwZxOk9rdKy8q/v6DyVT5ylG
6OyGzGp6qBLYRlkdDb9LxAO/JsIYr4VIvO9mPg0X1vqv4vO/8+fednH4FBTSiWv4d/ojYgzAQjXb
7Ss26qjozc7iBW/HXVRRF5s65E1iHe0jxP7FN03kElDcZBlX+WDXKTXj3HxqU9Dvx0w3lL6/sELr
HbdQNHjOEKolS0bAYvXjrBgBkRbf2lfEiqyHXoTWkwbS6icV7zrfZAZ0tpHq0a4iE72pkqJ3N76t
GQunUS3BhOi/13M6/oCF0V1SZDhrkSw/DgApVgFLWAF8+HTljNrLYHDM5qtet/gK0nn6adhaVgVm
41mfBziCQ+C3yCoFA+X6PKA7IeW2r8vhqhUSCq0UlbQvfM/107H8KBJhIgGymoWtffqj3J44sU8d
43WesvHVrgz1x86oqgq+2gNiZc7uwidaPsHp/uGAUqNGqhmJCvQTTgccIRbl0hjd10TVOm4UQ9Gi
iujmbVDJJvqsmrLQb1056YHIks7bKp7qh7AQfQA/MP9dTMQze2m2eM2//8vOV4LS75KskwCB6V7n
JV6m0JXojPB32mGemToh7f6iH25DF+3GPKlf3x9ufR9T6aW3DjefrUZCsq5Vhn7XQIUwo9eIRyCY
dTxiGq3SbuqyaY+DVfTXYvDkhdVfX15/B8W7iwo/uF0qv6eLD11OwjFjUDUDWW0tKQ60vHwIgcq4
79A9PYxozBybCEbv+9N9Y3W5o6lrU+hewMqrzz7MsrLtTote0SkaHsvWU1uZxNYNpnrpdvTk1fvD
na0uDCI0R7mlee3QIFlNlEhJj+MkSV45OE2++A8XL6PVTQ0SHfmABzJEjcAW/aU8c/0UIQXCqi6V
AkAF5wVhA9eaDteI9LXOODpQbtQ28uvQ3ugO795HdyyD0dqEWU4otmhXn37NsnbN3iu69BVoRTwF
FZxWbZdZVD/A32s7hDvq8oPBGPNb+FELrNhe6qyrOwySZEKjvM9f7SgqrurQ825gA4fHOQbC+v4n
fGMpGQoALg8NIjZrzt0MqbtM9TJ/lZkZ73Lf0PajNM0CWiIFggvzOtuey7xwHFkyTMwx1jokVCET
Q8N27BX0otzE6WhddTSjDtPUa/c5nnP/l/EQqgH5Qg3Ec5bJ/xOy6C2opsSI1Wuc2BGKEKWq2qNu
jvZNVBdKC8pSWBegk2dnf5kip2G5bsCHrj9dKunJa6mbvzpJMn4Jk6rc1SpxgrpLAdzojdne4iKe
7mPCwktB0xvfkucFHST2zpL4raY72SQMEVTPV9mNCjpTX6mrphqSmE537ty/v3He+JYMRlrCPU4s
v6ZqFIUV5xm+q69zkVo7JZxuB6RwPPSoMm4GqHcX7po3x+PlpHW6YMnWC5ubZifLfFSvXZ04VxQk
UtwC6/yeh6u4anjmL7QDzhcTdSV85flLKofA+eneqcbcjYbcSF9nd9AfqqirthSYp3sK+Zew4+ch
J0EU3CYS57+6Z2fOxCX4ToKl7DXyqhITntnM0FzwnB9+YyZfvGmGM5boFcip3vrswDncN/1cXWgh
ni8wP4IGAa8HOiRnfr5UJSc9mRSH052Tg52qBLmJwvrtjmV61fjqo2gdRsKjC6wxRQNKTet6NrrG
fdlqc/HaTOKp6ar2KrJ4uMrZ3cakSvv3t+v55wQaRieWsqQF6GotWwVFqMMyW+terVSEd7E+I1yT
+PFRWP3rx0daLHSp8ZItkcOcbpzYxyaz1er+NRzM8nY2fbkb+ije57KqD+8PtXp/gXUhaQk6FgiD
gQzY2o5nmhukOrTc/BMVSsAXbswdVbXoexk1zjH37GgbSr25RFp5c9QFUsY9ZxFgLxvpn1t1AKg5
tLI1/kB4EGLXepX5vRVtdwChY71YpZn96BBZMT52mS+TpRhCi4dknud/nX/SmQURbbTmn8mcDFy4
itB6iNDk/iLzJjSCJK37Cy//8sz+E0T/b0RE+mg9L3fAuhzqjPjHmFFh/ZEjXaSoU/N3M3G1C1We
1bn73yjLrIgxoPSu4Xl5S2GyKAzrTwuO54jgCjDJQYP6ieczLpOTiW/ox3BrDPm3Os8TRYpJvL26
27yxG30tF9afSpXDuFv+mx8wtofCEXeApGYCjvd36ur4/W9Ebm+4C1QJyW1P90xZFagEmpn4AwQx
3jV+4hxjiVqp1gtt9/5Q5+tJskUfgDYZf2jLnQ7VDX68OHPJKNCjqZ5AiM3x1m5UiIi4nkOdsLrn
D4+IshoJsSWAbvDvdEQj8tRgg5yJApE0/nXn+V8Ssl5/m9QCom+DgduFnXl+BJEcYx155nnw4TCc
jjiFGJCmAumOoDPQVfvUQURBCESb/jTZ6O3wO4ueLNBwxdP7M10C+tMTwXiL6iA5LNTsNZDYT23p
+FmNsCqoT/1TNHbyiEqYF1hVGf2I8tS4R+sGxxO3ETfOpLvdhUvgfB+hWwnXiZcSoQmW4HTiren3
TqurJApSWwA+wdLxM6sMhVuoSwyRs+O/6KACc1nGouy1NvssCzVoWuP2Ef0W9FNAbKPi05d5VH70
azIQJBv2DzQqzuPytf+5UN2hGqe610d2bJjP6c5Hd9/cZi0iXl8KrkQnAFHXRtediQLHhdvnLwj3
5JMyOHHcUjmkT8E9dzp4WDlyKGeLrRRCX5r2M1VE80ZmZXQf5xZCZJnntjrYcMCG20mrdP/aCJEm
g4U0q02VRE4RVIWa2sBMh5wscDSIVZIAYYRY3KscXbUNUgutCEDKOpjjovIRP9lJp7QvTo01+rWd
aL0O0R6zvMBy9Im42BgRSyqDEG5oPG6EFXnPKBUVP2UuUWN0Zre2ul04156lthSBZvhCNWodP9/f
7WenjMdm8UYimqZsjMzy6dJQUa6sbLSMKHD8vDkWTZh/skSVb6Qsi18kguPPxvPqS8yAVQqxtN4W
dsYCLCC9Jo04Hba3EZoRTW5GgYRC1ByHSk31ZuhR4rvJyt7NruFKDTcoupX5rqIJcimPOLtBocAs
isNLZw5u6hp540Dzgt4zWBIlKtOfAoCvLXVssPz6RvlF9+yIyL5wa59NmjGRtkSzg8hpKfueThqk
OEI6PXpKgbDVb4WV2+cCfXIat4N/bY6jONig+/fOODsXTsAbsyXqxqyap3ehY6zuUtKj1PZTtBSD
qY6v3Daq0qvINOfooY2tRtwqouD8Qqx9trPokVOMori9iDdCOjmdrRGJLukoFCYgcIUIWpQI241R
20Ye5ENUbrRS8z/VAFjCC1fN3/rayXEnowEDuTD7QJJA+T0dGbEk5eeWBcWk1fu2uB5JJ5t6U3aW
kf1o4fqDMBad0V55OALG7cb1gO/cjk5cdJ/cYuAJ35NRo3FRo/v4uetmTQZGbQJDz7W8K7ee34qD
JFiFx1c26EcTZCP4FkDljdzfMs2cbisIj/Wja5GsIrZEzy688VtOsxlohWvE+GVpzbwTea7Hd05K
kWWLPnVdbjNAjh+U9Ca6487DBZ6sB51LCvmn65ESP+vkPeaPwe+2tvnNz2SQT/997CJZD7Ja9LQb
Wms2pPnD+g+5DC0Yp+D/kXZey3kj57q+Fdecwws57Fr2AYA/MmdKJyiJoho556vfDziz1xbBKf5L
5bLLNWOJbKDR4QtviK6cE2tqvY7Xg6yKcW2I+7chCfWJ1M3VFE9Ixzo62Kf0f9dLdzWMtjqdTAtK
dim9vYvYW7fy3XQ49SbrKGM9xCqDKoRhkETwTRAaCM+V1pUm33wR9+2Devv5h1mfOuuRVqdOBYXc
kmtGUq6SIypcxsa4CI/YsXw+zKk5W10kKlj/At6d+hRc5H7sy3c41V//Z0OsTrFo0NtACiL1iYPa
0/3ADTfS9vMh3iRlfz071rO1Cr4iLIi0suI1qm/VZbXbRrAO3O6hB6f/I5Lc6Nk5CF86IBVnnKqI
rrUC1vt0nf1lkVQl7cD7xWJX6/sm8KbsWm5at5aMo6K66MFcGvZGaAdFk1zJqADkHCT5bG62PLM/
oNlh3iPO1kAw/nxa1iHpelZWJ4gMeD9OR9ZQaH3Phpsm/9LVJ86Pv90QXBdL/ZneyZq0qYZEfmhw
sH4S9z47Kl+dr8IX22L/+Zv87TL9ZZjVbiimOHLChGGKn8m+eJmepcO0+8+GWO0EySxbLaNd+dRt
xGZZppP7u9H02/f45S1WO6HVoJPP6TLEsTwXR/VQHZJTO2E5gT7shF/GWO2EOtRLq9YZQ7nKHbc/
B5OF61r9vazdTvOSH/L3/2zaVvFCIxxZajNWf/FzPpMetWO+O/Xx17z0P3fYL++0WsdWooSlhKj0
U/C1PFd3xVfzeuDePvb1tn0MH/TZbZ/DE+Ysp1bc6mJsk2Ksw4gxp8mTnszKl0rPuTcf/rPZW92M
eSlSFB6ZvWEz7v9cdNrh8yH+9vKlaEq8jHgX2/R9GIHDzgxIL1GfrPpYSHe2fmcMs6sNX/6zYVZr
Wy5EkMYzw5ThxjF2cXIsSy/ST2zSt3b0r8ubFB+6EamPibcAWKDVBdxa8M7rVJ6/OI0d5q4Sjd1N
ALyxhyYOMX1b5AXKhChhRXsJs47cT9Bq/BkltU7YgRXCiarDenIBZIC7WkCsQF1oHa/OpWkYay1u
A+WLnaTYv8ljflUTIROuVZpLGjqeiKSWWXz/+osYDh1uxIAoqq7ZSSit8TiJE34VRubobhBHKa7O
gXUqLFzfHET/JD3kAeBWAc6s5eq7MUCWW1eDL32j2lXogXXr5COJ8WwrHs2q5jcduwDUAJMjxgUp
v3Dd3y7ZXwoNKXDVSNRp+VWrMsNj3+WyZ0u4WVnGjAVw3JanRAPXG5y8mStrqRMjeqE561Z4S50K
7JUWfWtUKTqbwyS6MvE0vEDQ2L6ai7k4TwHsnyg2fvh+iz+YYjOpCNPQWlltxkxL5VFCeBkFTxUU
ClWHHcYAqvf5Xvzw9VDFXzrtALmpwYH2er/lpdJGcD1T8m+1VDmlhwR3cecslso7ICbZiRvn4yvB
hFk8NsEfkqauRUntknogxjfZt9LMu/Ma28abvDJOTdw6zmCyKNEurSikMEiHVhMnBUgV6YlpPkRh
0W9LyTQueitS9rHIHge7N/cSthWlK0lK781dP5zIxNd9MIAhNBJt8lI4OGy+tQO2IadJJYXCfqhC
rgWorqNdf7NGGeB4XoQdyrZ2HUVgrWdYvPcoUuaq45pCJNJrkvLXTkz6G8Dy3UFAMwwxJ2qe9FnA
kKwuDq7DAGF2XTy2EtrHSIEkjZXvjK7txU2GdId1Vre5rvh0oOvGEwghO66ss/ruatQWylc8fLsp
8BrU85LWNSFkm5XrpI3ZHDO1MUqfdLftM28SFLf2k97E+m9aGzGl9EXgOoKIYv0wp+9XaZU62BoM
if4w9aZ0CUoYUeGe7uxTbWdKv0UEpwAE9fnO+LDpbZp6lKbYgjSJAD69H7NmAYe2mdkPpcKkUfQM
XKQwrCMa89ohACd8oRdWdeIG/rh22fPAinhbMnnw+O8HDdShT+eyCR7CJqTxVcd6k+Kk2WhwxLvW
tnbpoCnTIcp6OYcZoOaBrw5wmE+cCuuMkvmmgkUjAJwXHfi1S2G/pGE6FOsHcxbNfImiiqh9HMhN
7RCCOqv8uaaet6FCU5IIxllgnAh2PhxLi6rI0mGhmgYJY11akuNSNyJZLR7nZIoGmgLxOG6NKphC
N+9Mcepg+jAccw3ejsUFAgjA62qL2KK2cNuwksd0TlNqPk0OA16KoZW7CfN+//nK+jC7C6GFGxPJ
Ju5m4KHvP/KQQCIzwk56wG5qukk7rfPKVMt3ZSIG156pLU1pPPoU7OwTa/rj2fRWIMQ7Z/kPUL7V
oqZKZaAPk9aPWlhLl3XmOOd6HzuXxdQZHi+tn2lJpt4ogR5e6kr4U1Xa7ERc9mFfcaMtfMGFMMg/
rBmDjpEluiQqonEum3jR5Us2pTokP4bByI96Jb5E6JZtfm/K0famTQ8GijgIvsYas2PowxJRdMZj
XRb5dUMX9GbIBr2/QTp8/jmoVmv6mTFX8WUQzsGpfs/6g1N+pr/NwoJfw3VrLlPyS8SCMnqV9PYw
PpqFZZ8HKWXI702pOqkXaXFN1wA0T7ab9HbYFROiuL/71d/K31yHNAH43w8ol6AXlD7NaHocSI4U
L4xV+5gndpcctR4TGrcAu36ZN2p5F1eNecz7KfquFcFonDjd1iHw8hxA8yFXLEhGStXv50EylMGZ
ukp+rJo2mFyChLLeDWqb1gjhCQGyqMvKEwiYj2MCPEYmgGH/bLi9H7MbM1wekOp/dLBG8Vu9d67m
ykF6JJF8UD6nBJ/XqxtcGI5D6JqQdMiIzq1OksRoZ7VpyvoxnhEMCft2uEDcY95KjiNUt2Kho/Gb
NT8+X97rwEqDhcANhbwqq4u7frWtRWJoJYh541HrsJVeZC7jJ0OftFN34t+Nw+ZBNZDB6CetFnLW
DXZUo/vDOdlL0XEOpNTyMrWu9RNLdn0g80IgMjmLQYYstJjlz3/ZMU07Oci0dcqjSMbGTZSg2AwI
d7uhHJyyMPy4ORmKqB5CAFBX4Kbvh3I6qJOYLCmPCJwX59pcW2fdoAe0ZlmisBFivw2L+XvaI3H0
+Vf7uDRh3C0+dABg+GZrFLHSOBaapar8iHmatc3T2pKPFRGH7VaEr/dah43Sb48I9Z9WMEuUgHAN
mRiSXE6aXhaPVpg028C02q2j5M7GRt7EtSBUnoBofNgNAE5hbqHBCOoFm6/V3Iqc7v2Ud/NjXKjp
rp4oK+XAez2ZPXIQmWxuyqJ7/vwdP6xRMMMLfkFfrvNFa/P991T6BAJ6nc+PSeFIV0mq6VutmYoT
F8rfjmKDxoKIjqj3mlAcCFwNOiwDHx1lbP2pSnUsh8LxxIHJo/O0vwbvCE4tmDrcePFIhLWySmaM
Pp87pDKih0CqJQT96gnDUlMrquT7aFZRI7thAjvCcAGiVU7sanEU5s9z3RvZoggPgvoHOItm2ptD
amOz0qYhLrdxjtuMlwK6cr7TCrGmxHUQYwieNScO+sqTQnOoHRfAdSdxRY+mOXvaPATZVaMVHXTi
fGxac0fju6PQFcNAUbxhqkMj8QOMXacR4V2rzM5EGeAb4NKZp/K7axoWSejF7ayZVNttLIMOOLuA
5XfhZqc24I866+nHa6le9sa+wwQYk46pUCvFdEMQ0olFZRLlSbcfIGmcOzEONZdwOLR68BEUGqtk
Y1SNnZyhSxYWz1GsFsUd+nBhFB8weNNhQw+mHOCqNOXjJEK3VFRsfNwQKZtKclW1TDGnUbSiJ8+R
WpN+4GBU1YHKhhI/zbGKp70bBihWqO48lKHZkSlRr9hnsjHNV22DFNKOrM5OfoLzcjCf0AVKj1eB
MXWUPbEsjLc1xljRC5yqPN9EuMWQmOJfCMZEBnTeHwdukGBL8m3GP4uxTeRtharP4BnV3JuPGuJJ
lasZiZptx6iY5Wtb6GF7rorUiHCx0couEW6qhYtMXNxiJ+paetKll60SpABexg5v5z0UakvaC6G1
/a0ODiZDu5jzfuOMTmpcJzUeLV9kmULL6ClxhgyHB2tJ12oWSV6Ig6JKxSuq2eWiXKuO0SZItcHY
GgKHl53j5JLsT2ozNnf4Cjb5biLUDXcldfnpEJpl2vvlqAWx3+ehaHzLloTuDcGQDmed0Gp9h02L
M3h1pWG7pAd9WR+xmjTtu8SWOvt5Ciannr24B+6yGaW0EF5Ud6GxQ7wlC2EnmHa/JR6Ds2DYDSa7
6WzXvTvxuyO/V8CnJJ4T4ViCwAwwZ2tyVXOwk5rFjoXWBkGLCnM+nA7b6VoKJWk+0pES7dXQd2r0
pVcb3dgNAWiSh7lPNdziRToOboYO3/xNxHjsbfBC6bKcoK5ZDNwovjXyPXQc4NOWqYWmvdGtEh1O
1El1bWuaWM5fALTUF2Kr2SPc4orGaOQcTssEXdy1O2SkXC0NmvqeR7CHw0jWmu7jqnfkTadrY3Zb
AEEtXyvS/ASDHaRNridbqQzZi1DFAgqnDkh8qSw/THeqWZ8Kr0wsY8o9OVXqBp16ouLM59NpEU5w
M+Ypl6UeWngop1HQB18rHgljHglrtcDw00ZHhGOo8mD8pvfjGEDN0QSizVnOQXARJ0EmDtA7I9v0
irKN28VFSs6VezsL0cnUQQwQBkW5iGfDhYXacbMquZCUfd8Daf+RA56I2n2ixsyHr1ZkRD/gStjR
JoeB5Hz//L74cAsjufGnwSfZGNXSVUzDy8RYvKXSvZI2ORgwGUihl9b1eGGmEQeOnJfRiWtxHd1A
VQZWy7FNDgh9dF3OAOUDPKiWsi9xaFWtHwjVqbedFGnjC3IqhvXz8zdcRzj6EhcCySLoBqcBmPD9
jZjHGCM4dVIz3OA4XheUdfgKbSG3z5K658xRk9jqcz783Da7UDVG5cvnT/DhhUE8LebnDkBbmOtr
dAqQ/rLk4EmfSmzbnpxQC3+Mst3cqHqFnd9vj/Wm7LPoNQLvXd/MWoOR4dRa8VOHauu+KI1R9alL
t70bZpVdnYjhPswtrh7k0pS9dbSxkK16P7eqPkk4t3XJkzIUuKUBenNu8adtr4coy3YYEqpfCHMT
1S+ttHj6/E0/dDhAglNIQLsBaD+KAOt8KtINCfPkrH1CTz64L82Y8sW2EWNZ4p8s5Xq3SQXW9h4e
mupLUU9ihN4E/6CzPHXWR+WmtwJpPFG3fmss/BqyoJxIasB0QJBhua2npMkiGJKilh/RnOu1aBei
IIVufG4TmVxzZo1jum0BP+sUdOLZopYYh7X9LHIrA4rX9GlTIAcu43zjOVVuiz0FwdwUPhZsnDFa
OZxUwPywPMmJqeojzbWouwJWe/8RHamYhBbk6vOIIKC5y6wqUfdD6RAJESGFpzKOD1WYRWmeyJGo
GCj/wnF5P15UsRKjyZCfs3jWtUvK7+roB7bWlNtorDLwU4PgeNipqtTGimtxBIlrURqDtq0NC/fJ
z9fRhzUM5JdgGfAkwtHLI71/nLGSVdHqVvTcNIG1UdJkBDKHuq4RK42vzmG/DWaj8kYpyU/0qD5O
/KIFwn+RAwI4aqyiWz6+FJXcCs+kZcSb2hwin1wGjo6kK/zt7DdrAeg3E0Yv/Alz4Retk/OsHZo5
I/R9tmYrOcAniw5m40i3UdjGB7NT09+EszAewl8Kx/2b88jabCqXlLoN0rF5VtoiwOrI7LPHNsqC
2m+rQq3dZjZg3WlZoJ/oQXycV1KgRf9+2X+A41dViIE27nLUj89GhPHMsYodKb8Io3yOfStHrvvE
vP7Ngl6uNATwYbmjOr4WschpkGVDP9TPEsQn+T6KG+L2prJzHE8mocdHKgTI6hXYb2Q+KOB29ENU
IiPPLqLkVJFifaGT+i1izTwK4skgn5fJ+aV2kCWZHSb9ED4v8FR/Mszg0GiXtaV5gprW/vO983Gm
yS6gAVI5Jm5hxPeDjYGKwnczOc82kgkPUBCU67g00dmWUb+8/Xyst87Ru5N1EVgndoV9gAIiuN73
gwVm3jpmV0vPWZsL8ir0ca0m8pCfdeiEFmWaTTcFsX12jqSVLOH+ivjAY1nRzjsvNUmIlubPYnKB
DUw9BA9yXI2L7TSGsfa+bvtGuUimMkyPGdA1hNQxCTMewtEe7j5/kQ+TBuSfgIBqKNIgdKmXL/jL
F2oFjrJWLitPNHKs8MjaqL7YJIUhGgWJKfm/OxpSFuiOIlX91stYzZqW1TI6uZn5pEuJ8YShLbAy
UzI2VVnaJzbCsq/efaBFNQNdM1g2i2Lmuhc+oeGGJa1pLBhUZcnGhB9Vc7PPkEn3aaXobsxnPXDt
xhsx68XvxpWLoPIixI4XBDjgdeezM0ANJVFlPwXkIxEdIydPtqnAS+VMCNmRTsQ+HzYa9LpFJhkW
0zLumlrQoX1KyUdGx9noWk/vZ82LOyGOTEEDpDuPT+Bs1uOxagA406umCU8xdw0gSyIsrZ1BVr/3
qnlt27041onZ3Q9F9kRGdMqR+8NotCaWij1caaRywBq/X6RlM7QJPYXxBeIAvfe5lvHBtQon2qlW
GZWbCXXiUxXBdbUHuIq5ROkLIYYTdc3vS/u2Hrpkll8cJ8ivoVnkZ11sVSc2xN+8GdXpRf5kufFJ
ed6/GXarUa7bhfwidUH/aPTGuMHKIPWLCdFGV5Wq19/bgPgyyQC1KcBT8we+sRqvwy+ckDRIXrAy
l93KCdNN30+Z28fVfCKg+PhqdFn4aGx3yseEc+9fjUIUc1un7Us+mvVOLudhR1JyURJAXqCo1P9m
rvGGfgfPs/AcFtbbajiC2LiazHlCbXNYnDXsdit0kXpmYZ7ymVp+1a9Hi0GQT3162QMcnciJvn+z
MV4wDRaaPI3VFfi0Z/MhQp3hPMQm+fHz7/VhEvlQ2A8gbcYlSsa4Ck9RoTUnbTa6l6l10mcbnRZb
WFGJ72Mb7mthnrjWlvDy/Zst24vqJvVoLtL1ojfkGXwCDJkXYZXWsxHLBjW0UR4wtu6sMd+gswHk
dYEeid88L2lCIktAW4wtt/jnrOJ+fSjlabbz7MUpuOVcorjAncmCvbHHFfrEWvk4q5wn9LLpNHN6
sTjff8DarHqMY42J88R09qJI+p8WzIMnO6V73oni1Pn1AWwM/YU+66IuASIF7NLq7ShxhSkkJ+k7
Ajf2+N0E4jYfJCuOAsWz0zrIG8+ap6RUNzM2GsOhHCOMJvIqKsLDFBgoErp9xGJ0y85uM7/tozhv
MQUb8rg9i7kXVFeRI1nqcBvSgkxxO4SELC+NkTmWcB6tOxooyNCUp7Sw1jO5YEHQNuIGoIUNk26V
NciNkmWTifD3FCjTbUEFc586U7VBzCn5YijTcOLLrbceDCJKFm/OPZxj5G3vv5zclVKgVrX2FTGj
2AMXMrr43Ce7hO7XqeR5fQMsgk1c3QvOjBMFMtv7sYqIPaCTCn9H6rE3X0vZiZEVE5PopNTv8Nkp
tmKuKCOrscFt6PURIMjRjaqFLOo57WIV4UFXi7XYb8B06fix6HXncvziV3BiYj4UIExkS4DGkOgv
ZFzgVu+flpsz7NOgTF863WmHV7XCaBaCap8M+HRTy5U2WtjIyWsvJDznxxZl+huBQ3HuCTuPoCjF
dMCqU5rLqwOFYsyizgMnic2NRdA6TujIjGZJkttbqyAQUbXe2UL3oM4m22KTIJW0a8oi23x+aK5z
oLdRIbE6FuxgPOXWRYRM1HFgpkZ7i4gb2Jx4CPdp7lTHQqX4URtDf0YA0W91Tm3PhKZ3hQ3qKWD6
amcszwBYicAT6CA7ZK1I19lzXQS6U92WQ1LGHhpniu1l3WTvrLqxL1sRhad4fn8z2VT1FhUEYFlk
XasFC453KMdCqW6TbtKu82EsdxJuNM+hcFrftjly5kBXd59P9t8OCiqSzhuAhg9qolIEQKjNhvo2
w4rnENKr2MlKFV0gqRZ4kBl7Vyri4cQXXh0Db5OLZJjBoqLCBTTq/WKvDLuk+tI2t1Da4ZrFNYec
BoQZLuXv6rT/OZZJOZHuEULC6zgmjaWaLoda34aFZOaHjgKCjLdHoQdn89w0YptDLKO3o9qxclsr
sT75YaDWsavbktrCZVNE9XuXJboeHH5EAwuWEITUGtY4Q3Qb6YoUt0MXa/De7HTfOjLNlGBMTiQW
q0Pwz6GWYIARqY998AHAK1kd5BzblzQSF5Kj9JuuCE8F26tk7W0U6N8cttz/BACra6RVInKNqsxv
x2IKL7qieZkzabwD6xYixGTUGw05Dxy84moPhPLr5yt4vZiW2aRurC8yEBBU11DYWBJW3As9upVm
J77hlpY8p5j7I+p4xYnN8jezuaAJl0CAzAkU0Pt1SwNqTCUjK26lHhVC0YztFQ4AybfPX+hvZnNB
hVCbAPGKU9oqaEyzJMAwSCpvEwW2Hq5otRcHgelrTmht+k6v9v2k06auFl9zDNhPicWtj75FDQX2
ORcSyN8lrXn/lmmVDJrVDRz6ch1eyUFJl1rWIjn10eAvv+aGCE7d1cuG/yVwZQEt8FBybmTgFmWt
5ZT6pYwBqqNMwkrtbvEuRYytUWTVV/MZmx5wP7nwU3qnl3nQdi9O1WZHUCztS+eE2YuCoN/3lPf4
y5Hrv17G/4PO2vWfgzf//m/+/aUoYfKKsF3967+vytf8rq1fX9uLb+V/Lz/6P3/1/Q/++yJ6qYum
+Nmu/9a7H+L3/zW+/6399u5fNjmyt9NN91pPt69Nl7ZvA/Cky9/83/7hP17ffsv9VL7+648X/OPb
5beJqMj/+OuPDj/+9Qe53C/rcfn9f/3h5beMn7v4lrYs2D9/1f/8/ddvTcuP6v9EZmFp7RF9Azhc
uk/D619/wpVFeZT2PVBEDrc//pEXdRv+6w/N/CdyPsAGLRSXidkX+C/61G9/ZPxzuXgWsTgah1RA
7D/+33u/+0L//4v9I++y6yLK2+ZffzDU+2VEKwClNDo5AJs5XFGEWy2jQWQS4O/WNbTIjWxrow66
3xmBl5vdTV72XjR9azXtWkm/zeG13T1wQrRq7JpTeCN38U6LS2+Mz7M22TTN3QC7rsBpSn6k6L/X
EvzGM2UjCLLqOPWDeW8rN7PaeqbxPJcXJk56y9BDea+Ou1ZJvP5MKl+K0HekjTLtxYM53nC7WvU9
jmAZGpjhmB9gl7ta6RZ4BAcokhTFfq7SnVnuzECw9SEP8X9ZqeybUHcz7L5RAZCr2I3q1xQtxpq2
uNxcl2BsW/1VL67Nxdmqqu/6PPaT8uc8GG7gPE9l5ipZ9V0JpqtWng4oXbt6otEb2SPJd5HI2TaS
anfMnu3kOzUcLwILYEWmK3WqC97RVwKvGJxNPWmenLyoZXleGHdyoO7C/tuoFY8G4eAYDFugGw0s
p2KfBY9On2+VUmyzIjwTVbixNLFVRuUgFT2T2G4H4OaF0DatFPmJVe4BX/vK+HNEeqYHTmLdTNFX
vTr0mIbpxZdOnIVV5BoWoUKyyDtcZlHlaY7YBEEL6OElU+Fpoy6o7lP5VZlf7Plecr4pZue1tbZR
ss4Lp+8GOsmEbtdOEN536Dwm1t6oxaZOkh0YA6A2z3I0H1C18Lpy2OAH5nZGexH0HMPKLijCTRh7
zaj4eH5hRJvsMAC7Ql3axfbBA6exTeBZd6G2m+h3Ubve1GW/QS/rUgOE0Ki+ohYbOR02ITidgeBV
sXEKrr4h14vlGUsn0j35bOjDI8r1u3huvKYD3DFFZyXuhXNxp1XuGNPUtxedDQ8HNF9vD6Otu3X9
VR4jXy1SL8eNNY1rT8pNvq+2GwHBmgamd5bwAE24Ob9KEw3tmp1UyP6I24c+WOdm1p9ZQnPzQPfK
PNpBxymRCNWsDVwEzCXSozAf+/5LicVrll5g08aL8gzshGVEYXxVug63jdjL8i/JhHHYIl+iHeLo
xRqHTYm4aa+NfsVus0v6B1Rxe7l2YQC5U6B6hi5tm0ojpp/3OZafmTPw9MKbldGP6HEgJJVRh81R
Q0A6YPLTXHhtOG2rUXHNAYS3pXqpdW3WvLh83it3JTaO2Sm1hDcE4y/31J8HDGEbQQ5xK42v9wcM
PSqamG3UuWr6Mxp8q8kekoFvGWRbc/Bn9VpomutICqh++xygymGysg0S9ptyHrdSACg5DbajWW57
Tdn2wnSFfp0F4Zb0nB+zvFL5jvHUnLozANvXUI1xTduREniKA4plSn252A5UFuvEcdX+rAhv52pb
WBLNVZShbMXVKZ5Z2lds4FSkNm35kY7sRmU3m33o9TZ7vAIXf27qP9ABBbwmnZnNWZUVIFEOcfhN
c9wGYkCf7KThHriPnxOBUHFyTfOqCW+zdkKf4URQtdY2/jCpq6iqs6YsKXQmdU4f5Da51ovYD8vE
ncfEzfKvU6l4ufxsWkzKTpnqzVRl/i833F83ya83x1oF4+0RKKrSB1rSBG6p99817yXJxie0Ax9r
bTRcv6bQS0ZfNNdpiNHy91lzs8abib8IZmW8yNRb3Tzk0nNlHcZgkxRXHBWy+ihH5+x6aToskpL2
LnX8BOSbbO5LueMwPdEjWQVqy1M76LqyFpcnp9Lx/qkVVkykOGnnYjnTYVDbyaY3W+dTMp+Yn+UX
rZY9A9HspRVDNd1ZfyHRpZ08ZHgFqp6a+nbqZsKzR4za9uJUSR3wznq0JQxEewOfgkWGYy1mNdiw
9dQg7NxKOqfafGsFyiFqhr3Iin1v9n6uz37uIDMSa89DSYnY0HaKcUiKDd5abjJcpIiNtPmcuwBl
HmyAnUqSbkWcu1OaPclC8gX3PJaU3J0ZlYXiDj6bP2iPIZt3iNofKJJuOP89J60OdH09eTnNu9It
xeXQvOAAuWuNCfVqv7GHC6rjx/FKl28qu9totKLFdFOHQA0Uw3fMn5OhebWG1i8bU7IS146x5ppK
V54d8r3ya59ph0Iez8e0dXWFowT9Ncrue1U8pqbNGVsdyhoVhRCUYbqJ55+ZdI0v77EOd3ZjAcxT
3TgYKSleKr2rFo0rMtUnHSNWUV27qr02uJfTA2bLrtHurfym0CZO9XI7RI2rWI1bMw3WF9Bi26F8
kozH5Rq26mSHG3Som2QZk4cI1d4Ja6/X70pr8qJodCf5Yhg7hEt+KPJ5YldoMA1uKN0DTfSq9Mdk
Z0c525ixcZy63k2cn7byw2IKNHmDi6I35N+6JPJC68pSbuPsqm/3nXxI2tuem8PsZz79k0h6X67e
boCseGo7x69sFH2VyO9ghTfq+aD4WpwAyWncDPHW1O7cIZx2uCj7Zlh6JrtVJ2hr7WMiRr8pRk5P
HDXNwdMbRFdlXt0BqTVCH9QO7ZzdoxS+g224QPUMX+8HP7X0/Yj/ZtPGXlzsJ15eS4A0crXNXceS
ekFjDakJ5WxWNoWiAYfch/VOpCoZm7Kzppc4rPyYgEdjnxQq5z13X1d7hjhPheMXOjUPYjOGy0MT
4239EPeB69SPiTUfB/OoNrtc20Fgc2FYu4H5qASCFLDaW+Z12+kc5dZ+uVI1mPnZGPtYYOykvN7L
Uu6lqek55qUR/Qi64GZMwJYa7Jl2x9LDeGubqc+2MruqwY91Yq8hqSQM2+uNs94meJxChLicg5Eh
jG6bYPhjN5wjl2K3mze3s2rcpdpDb/QoYHUupcOjUu4C8bDwwytbcxuheU24ie3UT1TAv8FtwpvY
0nVIzVzpbqruZUDul+a5B67C1eVjPxESBJE7WNvBbo6Ng+sSUaya/ewGk3jExBxJvc31epOW6KVk
gaeWPwt5b7a3JWWqGAMH9lagAdLUFTdJbNcRz1E/sFZjH+9ftyjUQ+hcE/4N9utsZh6+Mh4y3OiW
bVTlsbKv8Eb0jXmvEXFlGpd45nBRS/dG9NSN92DHDhJtDWcI75IU1HIvwFq2Xq1eBbK0scp63zUv
UsH30p+HTvdCJ/SnYTiGgbhbQsohbjb0kTdZ0wOY7bdh+ZI3T2VS7lVizSm5okOwbbsvcoS6Avrc
cyN7ZiU2xHdas5eCiwaDA/uxB+A818gli59qSahpTB6Whx5sJNsuXILuiYB0whWrQPREy0xvGC2W
6jWasr42slam25lw1O6eLPVCcMw2/VMAKlyPWJeK7rX4ldFbBWU2Aj5+LuRjI23A/rlT3/lhccjp
/QVSu9XUa2UPdN9H81MNHyHqHkXDGVskj7gOboYg9ezI2CypRKekV3i+b8wK1Fk+76oMH0Rw1dqU
uxQ0/CxMfSmN3DGFJxI0VxW1VmGOwLkzNzUPWk3csuDcTbZx/VXU09bJqgNfyx2Hxy5+UPKfObGS
hAygYaY+CMNDMBE7xY+NJW/mQvHju3T8YZD2UFffj1nJ0LdYfu7aaT4CaHCNoPTwUr6RmtsqmQ+w
R/EZDl2z1j0z2kfz4Cum6ooOVbscATRt3Nj5HVdDo4Ru2qb38nAW1qzS9NDbZ5X0TRnyt0dpi9ZX
pOtkwM+bfEWIaWPWPGlRE1Y1aJu9wNXzbIVtK9e+xmpFW28ayw29bbcypC0LaRsS1Qol9+AleAmZ
LRJzGzSRXNV6Mqa7DFtpjIS9OSmOsf1DaRHmsI9doJyRkO+oU7uhkbmVZ32352Pv7Afd8BLjguLP
WdA+JPK+G1K3r3dJv+/lLwPmsgma1LCq4UEdDP1KMnaj6iXDTY2pb78X8q4Mjnp7ro13kB2qYJ8S
FdjKuYUiFwYBniM7qEzL6Oq/NuNzQO5F7OMYqd+A3UzUszIx/i9757EdOZKl6XeZPWKgYVgO4IJ0
yqAIMrjBYQhCKwPMYMDTz+eZWdkVWdM1nbte9Dm1qgxFd8Ds3l8mCO+W8W3rvgznv6dtbltZvVnZ
mOhgfAN6SzPVpdWXsZ92ot44XtzDZJ5klF+XK4sEDy3ix4SYrqTL7VSZu5oa92UhlWHI03WgMpb9
e17Gw1ZsidT9mygvau3uLDNezUu1b7aDzw5b73PbPDn9ZR/e6vqrjt4ct3l2ZJj6zkfrMQZuh6Hq
d2tB54jhOd0OyOqoDWAxoWJjezNapvV2gJbIWIio3fYUFYq0tospUZSC+u1utYNkpR+oqzmJhi6J
P298YXjaUnordnRfJC6PqlFTsrG6DmFS6Z1xuGTIXBdyPoxZn5I5uSucE1UWu2A4trN3oZ1n2KjP
bh/sifHnZYFDgxIxJOQN1JyPHPULlv2V9aoYHs10rdSYRLFO4JiuneZx4laeab6gqnkfR68s97ee
ACcZnzPz07LW28lrL8n8SyntStYJEwZWkXGGuS4ucTmBSvDFfLWoj57jmOB7XrzGpLPd3cSYYjLD
QVyTn5axzj8t3pzSLw+8oPaTx77CYz2EOpEmSM8/P5ap/UA8q+N3SWjPaT/mR9VVTyXlIGt/vuTq
0yZ5rWmZaXW2rwxljjbZcKiRYzc1Xdry+cB97yUPewWYb/h0cYDwVmsu9+4GN8o+LIp9wxXT6CCx
NPf50CRE3+06+6Joq9Ns+0lNh2xdlPu1YZLrrzQ9mF6fNrXPcLKkVE6nrW1uLd7lAlxlzj4IBd9N
bnNRYB4PonsTn4ZQJsKrk7LmZ6F8zt+OuW8hdml59INjK51EYDHa2u2aCBMeleqntoNUa5HU7XCU
3nCBT/1AR+xtcZ5SvOmuKs2zN9i70r9w1vawTrg+Gp4ee7jx834HS8XS3u9q9cVkbaomCswzntSK
6mRvF1a4emrGzrq9Gea7tmb8aOXenLdW07271XirZH7pyjpL2mLe1WcfsfoxcWTqsDkp7VzmYX4Q
/sK6KlMz3m8reb1tdajC7ZJyv1MRs9Dn+yhsf3hRcdAc+2PnALq8TRjNXYPnkO+xb4IdlR7J2jpp
7TJ98hmJoKVM9cBhPNtXnr3tDAr23CoPfvi1FY9q9lOdc/11rzzNfpY6q3302ymp5mJXUyhPafiu
yd4mh8nEai/8lVW533ZL/0VSj9V5fN/989Y9sxS4w3Swt+DgNxtn2EEO73kTHTt9027Way7rk/Id
mmlec/Ha1oyUiz4u641n+jJBznNnLfJ28abLbR6PNB0fAeECvzlpRqe2Kx9+W0b/FvIMBMj//gom
/wJA/6eQ8y+/6vizP8O601//qP+GuDQ0yP/+B/r7L6j0/+nyvvkFluaX/w5Kuz74MjJklC8+1lM0
KH+C0s4ndDwEsqAjRMdKadqfoLTlfwKtjiB5AaVRgqK5/ROVthzxiTprWsgcslXO/8n7O7D0b9Kl
/9ieiUuiPPi8Pp+l0vBwf0Wl+8Kekc5EB7w6s32UzRa3LNAD9YPNUZBNAwKkg8d1opRiV+EdvDQW
wY2pO8brj9wKI0XvqGjfxxV9XaImGGG5FcvdGmjrbS59tye4olheJPI2n2yRarn157AQV42aqV/y
Yx36oL/S+k62doHzzEJEluCrAqsbrSiIE1mtzcA5p+LHKjBKnslQ26TC71e914KQq2O2iDx+sbFC
AMM4yn/qg9qWB78uso+8ttmf67w1K5J3tcSpPTXll3WtCLYorZK/Ac1T9RQF3ULzkxUEnFpN09iJ
ydQZ4JQ2q4sJauGnJLP2YyqG0Qas75z5i7+UuTlBwnctmHxUMnHkfUCaBKjiAqNZSyB1u9Nsd8sq
hg3BPzWVNJcMXtV9/NMj9/+AiX6l//giCRBHkHrWToIpYFL5FW9ZMIO4a0hSud1Fd7UdLS9ZZoj6
+fd/y698Jn/6ueMa1YqDip+g+b8qwOOmm5V2HWxyteftLAph2wvZq6m40PlWlv8fYT02l1/gFkFo
N88mTyV/YXC2bpxJlX/i3joSpslvJsQ3jLlkaYltXrs4at/LOJ6gI0qrL05x37njPppCt0upBqTe
zawEl+wLUw5XfY4BCrVXsXytpPDPjVlLOU4/m5nQ//6VmReMeaCq+N7UqmdiyGdhH8W8ZuLKWx1u
9XCagO7dMOPZy00sPWAHj12glMacPGk6h8TrpqiSjrDtm9jBUHrvzU7/IrDR4evTswf6Ci2037bc
d7DjjkRzK9gPKpCX0hFP2YKtP2mk77X7Ldo8ebDRIOx8VU5bYoZZDheN9Jb1BOuhB2Ln2P8OQdWr
H1gho9eVZwsXpBTVlnSrr4uLqQTVU5tch4uxDCxxDIIm+DmLIjgtwUBt2FIjP6WFwKK8Yt6Pk9nM
igNvMIMGJ2fmY8AtnOBORtTXJXI735RDvbXf6nEj+BqGBG/tZEJL73xvMNExttvg3nQdifIkUHgL
Hg8+gqQq6vrbnOu8O4Q6LEW6uVFt76LAyeiG8/t2TDKcT+9OkVNerur2jLBYssRlXVjg1s1ad+7D
ttEIhJatiGjyw0l+nv+m4DqcW7gPWy/ZaQqynPjlRtXxlXQbASER++ql8OIWCF9GQ5f2gn/nyR/I
OkoD3v7rbSma9hJ5h3qSuGqxPebUDh22pvZeNgygIsmkstbURcs97wlziPq0pr3u/FOdjaRmGpf5
NNP0zPIXxOZxyDMX2AgUBVSVLB1mU7x35mgA5Zh4dZVN6SjGBUgFj1Z08ro6uiaTo+12gHvGInOn
rtAkbMiOjxVR50MadQSTp9Uy2md95DmpfOxL50ud6/Hnkq/1z8IXDPXagtHkbSSt6DTksr2UrkXQ
Sy2mIdxx9G0XM3bDaxGfEQcUzk2KJeXWrdyuO7HkVM5BAFadttH4bI3rFrx4YjPPiyWGU2sv834w
yL5M5KqXkk+R/j5fglIGGNYps2JccpNma1WbDigGpn3janlPKN0q0qXZ8D8v3co2hLVTF7sZ2cnd
7Gz+95DP+KWxrDy4EkMcl9jCnVqk67lg6bjlsrCSYFTwPFmZ821Q+SSinV32eGmk2y2Pq01ZwWHw
MBZBGK6lAnXoOuRfapFpI9ayPsxLJC7ncBs/Gg6YLqn6DmBunAP5vAnLOPsOUPTJKWp67tTiucni
hdMlxkgrPyKslkG6ch/+5Fuso1225gymcW0VA0kKuvd3iIKzz31TeNVFtQ0QgzEj25QS7mK2JA9L
lOREVolvwlXNjbWuxrlS2yA+DIrAu8XOh5/F1hNjZ41e0O3oEm8s3q3zotAsqDihxLz6udiUvIng
aD4UHuM+MVabvQ40HVcJj0cpdrkzcExtzuI+xv40PKzDyi/jJfLyxFVxSRJ+OUR3uV3TWdrki4wO
zRxZiNfWIf/e5f7w4hVAaskcbXOdSgvZyG4T3owbXWc8f5toy4vJ27Rz6O0+fshEZ7dAEKXNB6ap
VUgaDBHjrstsVjSuR9Bkimt+hlsAW4EoF2yxjxucQX6jxfXser1QSLe7ek6tcaxaIBsFj9PTyyau
CzfsP9uTGUqyAMwoL+KmtRWKlrOT4uj1Xe1uV5m7zSItMEH3bLyBpU+jcoI+aSxAzx223AAuFR47
Svw2jq5qliuLaHg5fHbXYaGQk2NA70TnlndbFCwAsr2V35iqzKP9QPnAW53brbiw1qb7WYa5FxzC
vFif5Whl52A31ruU9InyYu4mYCUvrKtu1+cE7shjhx/kNgaPinbh1KFMSeS6Osemzoc2JU4rHE6F
xyxA3Q1JlLslK8kJVwV02DLNzk+ZjeJH0AZ8qjPRBXe4mq1XEpRcHvLMKj+qHNE2aGszqtNSt3GQ
RtPoU/UmcGSmrlCBSmG1FaATIokdK4vqD6L14TP91Ri+Kxpfx33jj5NKRFmOoFxbBjO+mBEAzmnI
2Ul0FiLq1XHM6V+uW/dUDLn1XVax/zXe5vluA78m50Da37ssAxmJ6Yln6vG2Mz7tovmEsnOWc0q8
rYPdkNsjMUB87kiRZVa90EtjgV3FeVACZeuFKAi7ytiEegrR94TMe9+KsHVdCPN1YYRbXRKSUXre
ZRy/iEqbmRnLLyrfvkLwFHxBa1o+zjzvMs0w43+W5CbUydDY2Z1B276wnautSKzSwH4S607bYK6D
JlXWVgCgLNlW7HwKCk6B4e1KRFz4+Y5LsCZUdlJcOmtMG29ZF/O9szFLwp04zffW6waZ0Mphf4xa
da+1zrMforabKQkJIXoVWvHlO+QkhKj22hx4LurDH00RTEyRZliBTuO5c/c4McMnQITwfc5V/rWd
eenAsWciHshxQY0Q2BW9mG6+kdRQInmllZv8KYpAdadf2y4LXxHbsEHiYY0jFO0kE5rmqqYieemT
skSEzpts9x+ts0asuP7k3iKi7t/6IfK+B9ECKldw32qSCzZaeavWG+sd3qJIXxMc2Uju9KWQ95OI
q1fNEkDUB+XrF62zwfr6y6jGS1pDu5oVHFvvIcpU3VASLvSGw7eOun2RiXpIs2CED3SHcnOuA89s
0TGaG9JO4m0ahpezN9dPMapZ+sEUXayhpZbuMbC8zL0lYcKMF9LaEGQkne8aybZBBx8RhDrwZyIe
ATcCCOpszEEJcLquQQfaF9gMZiC7XaCO9Vi5BB8rtIj+wD/DzreXmliy5jQGQ7tm3OgirxEh5Euw
HFSnWReStpZb+a0MisK/WPPGM2mPoDe4bgYwV3DYlrz0nKlRZ+29Fa7LQDYwYwQyhiYIoBsaAI5q
QXfAF+OlRA241j1hKFt9LVRM4kRq7GkrfrgyaEAbOpT1BHMUQfgD/RQ/D3XJZemDDXEyXtoCtywJ
t4WpbZVuSwfARABBXx4GRKHDrqeaJaN4V6ysMnWpVxTQkRrL5yneCjDOahSV+rKt49Y/l6po3UMz
1Xb2pKqWqOCk9rYyPDCKuPIij6dqVKRaSMI7ywJBdAQhF8jwodxYPgjjKAyzd7JUEbeo1fGv3Zl6
qwsCN7Own55XCSk2wrKEwPlebm04ju3cn24suru7626UermZojEi0HWwBNUGSWFYfC8zX472nTr3
DqYtnrTl8zDozH10p0GEN/QWwV+t3qoRD2ycaU6dQQTWa8t4IzDEpnh1fO9loQXrY3Lk1KIJkgBY
ANxgYV3uLa+TM6hsH5hYX43hWgoSfWg/SxxPchuiKbCeLGZrk3SVvYX7MmvxZofBjAmnCiMI24X1
4twtUi/HFimtlw5icV+LzSW6XU6ANRdjAZYDI7QFw2UcUDBxcpaxsNOxKGWP1ogPn+crg9wc5mhi
afVX2KuNwkB1N87EuuznrNL1Hq/pgMSktfyBcJQ2LymoGPKPnkxJMrJERxBQ303ywSYFaLtYCe9w
935mM9qvTjPfG2yzi9tfVbrNyUG24aoTRvaSNWHxGYPHrGi9HQELzcPi4ANyq9j7sbH35q+WPZav
DeTu57zvkJrhW6kJBfUmadJNm+WHa2u3us/IIBn3AcUEI2qIWK386L3CAe1we3c82j8ljwRsuGXK
CyG3DbpVnrkFHDkNm7cIpEFEFaln43vzl4Bb8Ixrj12ZNLpEVdHDrX8WfY9OyDdEoh2LyWsElSMD
Hxja4eDOqaJa7Gxy5Z5sGbZfN8alkNLkmCYOUw1eQ7COVfAKFfn2bYsqkSeDKahY7gkf4PRAmuRf
wjOK72MW5Z+zsDTZrhoIpIRgqSEYG/TLXEpVGxEW5hEDdfhtpf5bkNp/DS/7t5LP/4agGTGA/4Qu
/AtsdtPL/vv3/hc55/l3/I6cWc4nQC4WJ05LzJLgOOz+v+s5LSf6hMgWQRPC6t+UnoAd/xB0Bp/A
CnxgCghJHCsAGH/oOV37U4RVIiBpFFsdZYfB3wHO8D38Ak0g6OaSJ2PybEIk+AzD3q/QhNji3OrW
/F0q39qu2pWZgzSdauXY6hRhUnnZVXR95XPrD7uZkd8LePLCeLKgZ0UVNOWR26ALoYi8vFPr/WLY
9LPrGuXJCEwl0aVDPbfyA+yKBvJEdbmYn6rFs2IkiL2HS+CSkhgz5AmjSATjHo5TPL7kbt0Th7bL
nKAwElVbaeociYBlc8FBWaMLFE9kc/bQG9DA9gwv4ht31ge1BY16lEWlmnusSCp4BadsXNLb0FHe
hxFnIXleKH/eyzaGl/CDAtVB0ymDPoDTi1snypGzUKJj26fcnSwuVT3z+pjVlx9ZYU3yqHzWw8fA
k/HwEKuFqW4I2+arNRICdhkt7oRCgNzbHnlXmL9X7aLG9NxOCSwZ0qqURLkwdhJsmaz5/6WLzNAa
J0rzuvEgrGaNkkCJTh+Yf0V/R4WQPSa1Huhjiv21ti7AHb3mc195uDuEHhXDmZxhrspgDC4mklxj
WOYzm1TkCiKoblj4dkYE9SuJY+DuGfdYuszSfAxhNqnvfq7q7nbIjO1cofjOn6zJC4EKhJd9R0w0
odwFiFqeB/qn8aQPeQVltS9tsZXvrV14/gnreiN+jsNaVK+x8Td5B1MYT1e25k/aq6mP+32hI+2d
2nX0P+ulGcTBF9J8I2S7zfczJzSOPQIIH6w+iJBtOJoh3mpmN9uXWxfV6UDIV53IIDxPkKMj4QkJ
5n0LurJ7JEUi93bS5PppxgCE+KJCZMFBnUf3kZsZAFo/nNY9KJPxdvynBuAKvcKHdsU8p7Wt9WPp
9SU3WNQRRlVjCgA5Im0rT0rVLXO1j+pmGsZD2DWAGlntyZXdbuzhsMpVHLAXNvFpdsdVEphfuhNg
6thsN3MnLLnfyB50kpXRPdiTbRHXt5VyhvqgnWZ9HhRMUxG1WXUizICtuypFmd8Rl8CuezafTck8
hM4b+psxZFN0tg9bD8JDUevzwtij5YU3Deo7f4cqoXloSXYQl8sCDnzUjcs3zdCy5keQDnnApgIK
Ttx489BESwTuklkxxHsprf5A0vIGWhdGGbfvXGeknMaG+T+YZimPfbCRSdQFQ2Qd1YCn/IJ4Judr
Ke0BE1PTx/6WukE2epeTjKKWDbbWfG0urptppwCis729aGTQ2C4htfhSxvJy6YMCmFtuy/Pou0V7
tCq3/lwUPXUD4DfjmDLYkvvqq7BlvIrwUu7azCxcrm1jXTeul7OWiRFCdCROojqncxVNUot1Eqkx
QA7ATZHzxHGbP/odLt0kE0qKvZtli/9UNzRjH0sVLM1tadkK6Cqr2y0hQFAxmLaOPR0qqwiKV62N
dvgBBuo0y83ivt5M67zzKS/LvelD/3M1z3Dmy+Ja1mM8an3BD27tyUwXqBWo/Lz0l5Y5jymbzaQS
fh2lpeyGDgGwa7yD7tAHJsgDgOCrwak39MoTtXwXpen1dCij2WkOLmkN5KMNro2BY2uFO7y5bd9d
nfNdvXt3WKb+MMFiwueZmXD0c2jG+yaD4DNAAie5a0IVHfttWDy6M/PxI6L58AIxOwAKkalOsRcO
qQwk1CEcvK5nhmK0T44DYaxcdO5Z1j/5+cSnVS3WYK79yNm2fRhp5Pat7sQ5MzBYeOBbInzSUlc5
oYwEgazF7aIH372pGgs8NgHUc7+oIYrehY8s9IUQlgDFCx/NsMsMiOtjAPLvUTaEMeZiCUv0hwxP
RhPdF1j9bWd6+7GOvHFC51KF1anwZ9s+gK4RuVB4QQ7GtUT93kF57t0BMS98d9Yw9TtJajSb8hpZ
LsfStrk7cE7aUKaxNv7PcS38luQ51kKUB9pB2LYmQR6LAeFMUY/rPRs7OQdI9qZS1Wm4lRnKgnlb
I+PSLZf1CPolKYL6JJooL678GkphRjsSztF1ULWW/CbyPEO8FWdSkryxNnLxUkxP+fDDnY0A67Wn
HmSx7u3nSci16hOYKDSIMDttxsGiI3eM7mSuVv+iXwhSOUT1ONuos864ebV2E4v/+UAnebBq1b3G
I7cey27lftz5UiuWvYYwyW7HZFJp0GHAz4c2FCRjEPpLH6YxZCwCu5hgu62mwjGXBM85VO5EvsqP
veI+SyN2rM8+oSiLgVn3xvwS4efmHANq12rAtAp02/NEoYBBc1G/1r3eENJRwFFqpORxT/MIYZYF
+G4aV1DjP8uc8K8rtjnSIPZ9NpimO2Qg//O7OEchiSTnDet2hPURspVM4+p2XyrSxz0XNl6EBVAE
X+5w2VTAGc1+yABFzD6ekbHfdCaL2JeKAhW+P6lJoLlaUb35blvyxW2FtP01jVqKehEMBjZiEw4I
4aNVtt1sSnqbhavelRSGdA0gkWMCxJmqc/RxdS2zUo+q6G+55NGFD0FxEkfFTdN6VvgGUrtON9qx
B3W3dHIJEY1ZZSZfBtcbguvZEa574ypphVcFJoX6XtDS0+3icYmihvkdq909JRTW+jRm0tZf5762
N9BJOW5zyly0lpdUFo8RF1rZSvkQZFE4TECbuffRS7/Krpppsbq9H8gm+5rFQT/u20JET1jy4xs+
uIi8l8jvvg2RyiA4QdAr/bYEE8tNh7RuvYqHOvRPJdNA/bRSFKHfaz2338ZuzmB1et1o+gp5jS8z
u1pIPqT8b7lHbaHRXTDkhhewUl1xBTjit0RUCqoXorrb5teWJ52n0KYj5cW0VfAoW9V9BWx13Oew
dSrMFmQVUbS92UN5QXT0qhHbdRqwLnTx7Lh6kerSEUtpPcF39svDAsjVWry/6KsIYysQpOm5cPhH
zePyQCRz9ofV9n9WH+xf/27zSX4yV/3z3nP+5b+vPd4ndhroLDJ3xLle9Jyi8vvWc15fQnhOyFAy
0XzyuflNf2w9jvsJcyK/g50EFTyhHn+uPeEnnKcOuddEC9tANMR8/EPI8F+wsXl/rRnB+I4cAG8w
Ee/ELv5Lqoy71pkWXEzE4gamPOoAVhVMyhud7rCtbogWTi1jqottBN9wFpaxvc6W/udibRzZaHvM
d791FibAZVqjnTfAH2PcoK4kmQQ5pBCkVdfslo4EmXTcRjfYSyFqB6zNMRbOS+E8zSYIbwtPWrik
lnxrKFYQo3sljQzBpBTn900NxEEd0gLGmdpUlHcXW5GRiMq0cmZOgmbpr3oCSDFwITJSl+eRsbiv
RqtmRJirGvlPiHggjaxCoOiO7OLFLfJapYRwhRyBaOGRs4H3cOMB1UEfDkjcnAGa2iCwhNg0/npl
8km3OOhCtOAOAaQfY1RWD6oK1nDPH+FPqcJZGqCgNFVxGD1/fPI7Jx6S0ZfZc1ZMJWQXUJWToJrz
ZcJ2ND0iGhkseljmFafccF6ygqFf3rHWSXSZmYOlzNh2h9Z52xoPbdbkfDDhSoVegnxcVMRVMx6R
Jfn93mBRhllQyoi7ttOVnzpBhh5/yWg9PkxDNH6jb5bJr6snd8XbQ7wn8Isavsyj1/ZHozic08bH
5LwPNs104UOYphiri2Bn+eSrAOPCs6RRQ6Tv3pXT5B5dsdblwbMo9j3E3C5v1aiWm7JyFYIz7FxX
gazG+a4c+2pKjSvPjVZW0KyXjIYRanzdKgaebZHlmXMCMgLDWvEaKNbRHTSjFx47oTKCQyzjHg2f
6CstMnPwudRF+9YHARKAJNYVObCDPUYwnWaqm2SqgObwXM7414j1n+tDXU4ZpjFNNQseRt3eBybK
gLP7uPrKw45WOqphQaFvNKK7aJq9tx6F53t1NhQfzeaN95QYaZiNOQyQ/8UCJ0KmhhzNq6jPVstS
h9dCBwPuqUlDETRu3aBPFGyBSTzWrNRUNpLo7KnIy+4CFczfyQVoHu08sx87PqCIP1sXz0G1qEel
vT4+sKflIGdtrRAoGyN+VHryX6qlX9gxZISKPWPV/GY7yroFLacnOVY526HHmO6msXa6V8YN7xW8
vIAuGi1h3zCvehdY6bOPJW+YzHST/+iYIh5mTB7vs/bACJeuy77NVud9lCCHX10UwaeplP4z/vDu
q+2t03jh4YZ3eG3g+5Fa4g7Yy7gzJztkpMghlAMUAdTQrzjM6I7mweSFXFKT9+VXuJPVOrCPoiso
pVtQ3wtH1ye91oC1tFjFeEXsKmTBnFiSEmGJDe9fOCqdOk7JEEpw+nCM6NdDyUNA6K4KnOaeNcLT
GGw8Jlsw/eJbXwj96pFa/rxwtjwSfV62Ozqe4KAysaqf4W/f9eyM023eLujMeWR5dpz5si0G+U1W
ASk6rvHlN6sa+aFkWS0Ozwb5JInEQY6SYYqCn9B4DGSF7HnDi8HESBF16bzNXj9fzS4TNUSVj8i+
EHmGlcbLo/hQEzGLPyVS6qm0Z0wGIVhDdt3RSwiKPW463jlVFWIzLARMn2/N83onwJ7QBhvOhQYR
gU9gUKoRK5X3HTGE7Ix9fTfZIRY3QlrW8bAUk/wGhhbhsA2GyUdXUNXywCTa3sTK8sNromeLRPoD
+vMl7JzqgViaHkXK6mi8wX1hqUtv3Dge254g4H21jhT7pKqhImvvT4wgu5konoMEQcb4kTvhc+sM
PaSCrpxwfBbb2OIpjkRxaZXwDDeExcYki5c0NR3bbJXOy0Bt5vp9JbD3qzeyQ++pepbqAmt4fx/3
QweOIBBspARmZxuARKPuigFuK6EWgdjvbIGqSTq4Yi8JYj2/E5vndnvST9EKZUuGhJILvLD3GKOG
Z6J37Lc8q7IvbhNm9zzqvCyZ67QfS8Ruxp1bInA3OnKu3UIHv2d8/s+M9L/O0SL/uaiSYPRpee9+
kVWef8cfusr4E+FQgoHnbN4nWJrYgN/HJCf+dFY0BnF4TqL2gYn/nJLOuHGEfM1nhrFDoOBzIuUf
6LDlhp9iwo1sCoJ84FwBEv035iTH+y1Q/D+UlaR3Al1H9FKCEAOEE+r2Kz68iDm35dxibZM8HOzO
cqq/WUWNz85vnMVO/bA+B+NnFLLdWavdY/iKg0mo+2VgUtgFI7UOu96hsHeX8yHYNxBBigaHfMmz
s0c3Bg9r3UZdQxrX8cmep0Ykwuhpfo4MwZyXlJzkL6VyzHQRbuuc3cQc3u/2wvuVdrpweEEtLd45
+s7wUKzuM+za71EF/1RnU/1aRj26h4WRaqyL+quvO1QqQdZ+i+MFVYhBewI7XN0inCpfMw4YfIXs
0gGMyYvVBc1bSRYZuTmgyZIypDRyHOoKbAM3T0Raw8pZEXSw4qtCZhPDea8h+Sh8a9jY7DPSoThu
ngC4xzvZIgfbNWOff1YmF1dtXAbHLdzMbdT1GjlTNTfc/xMsY6G9W7QHk05BtsIf9jh9jd2cjkob
PAbA2LmfcuCNJFqy/tD7W7enOQMZia9Gc0QA0+p0Zog62aRd6mQIe3E3cWl+c0gyTbKoeQqGDp9B
YfKnOB+Apa2R8GovXMR+hU18xpTJ75MtWvdAZB9SDF9bkJR0RfLH1Fyp00SQe7pQi0VKdxxcWogJ
jkAY9XPoLQdr6TEy+SiNvC1HcGM11q4Iu+DQZwp/yFASN+611m7zpum5nkfnDtPaTdnXzyV9EWhG
hIy5fsocoldmV8gOgIL7TLc/pC7KnYXE98LxWlMm1tQUN+FiYZV0WZXTiJSupODfBmfqhMPdNGlz
miK+LdOcVX/9EBeXKiMPCcoGmO7s2o4nNCbcKXR7daRnxkWxwbeB2KvVDk5ZQ0hRJTTGqhqZgy5j
/r7pNswBapVHaaKpq2MeDQ7JvawCQns3ndysXVjH63U84g8cO+/KLlAmVM1qpdxM7nFu3PwGD9Tw
BBvQ3mb9XP3Y/C2csYKo9rKZS300uOT2lJuNX4Cc7YetG4d0jEXB7NSOu4mQo2PX9cFu7uzqdgwd
HkCL9YGP7b70xHQ5Qetjwt3GU3eeVGXbXm8s5fDHDvOJUJWNdBNeE7w1T0kRH/gSiBNPhBtiAaAF
BCMV9jHYlemJTc55YIpxjxWg4dEt12e3jHPsVR7W9aovCAwQ3Um1AU5NtGX/l70zWY4cObP1q8h6
DxkcM7YxIGaSwZncuJHJTMyDwzE//f1CUl9J16yvWe9ltSqVWBnFANz/4ZzvbCpLfI62kx260o4f
ZQbnHis+iSV14+Ubhv/TfVBNCcw14G+mwaSgCM3dspjlfWe4VYQyzL5IYYT3Oq6Wu8pQ8RoFkz4t
qckV2BAT+1PHpB8wLBsPWk3pSaWJH2G4fb8RpbakzgTMq+bqkglYwr7tvcZE40zQZUNoEGOYdUFE
xSKOsWkgdgzV3BzgPz+jvmg5oBIUZiyRp/duqVk0pPOWvQVfeZLK4pM0w2ItM36sa6uWZ2fCVLPE
vFuTIFbGdO+DBH49YptxU0EUWcu4Qv1ntG12kC2py8BHirfR6+2jGoVzyuGVr4XO7WMtGJL77Y81
5N+paPwHNbNnLw03XetmpkPTVa1fmZUs885PlCmBePohJly+2r0xVnFMNkJujIS2iTwZdiQ4xhMr
/Xg6+WMlGeqF1R0bK3TAKnbFvhum+itnO7AuOvSpKnM8aBwDs5WsMIFZJCxaHn3SnzBn8zts8y0z
fXFe3JjTx7K1c/ND80VeJwqqYCX+VuaPgsXXUER23V+mm5S3NrFgtkzmivzeWPriNoLPcGAjKRNs
73Pi3hAzHZW44eba/GymwzaU/rdz0ww4SdT4TpR1cDUQie3NIrmLLQrHoS6eOrubULkv67pQG1Ox
sCiSHXSjqBwlf1/vCw9KAz5hJwWnwjkXuB+EmVKNm5Foh109WJfAaiNI44hzy62NuanOglOT4Xl2
ihPu8ZOc6l2No0Au7W7BLj5TgSe6ugvoVH28hs0QbsvYjiq53KPq2FZMR0P6/n5m0Gk4yKc6tIzo
knFAan1kLaOYNSAuyA35aGcTh4O1z7mIkFOcx6Km5ZwfuhsuBv3tMwccnTMBsHLFLQaVebRSkour
HHOX33vz1S6Z5dOP2VurTK6KDoYWubpXtn1GzfeUl3nUFu2uNTL2qKVp7V2zcO6Kwk1+DFK0FwZ7
o7jiyTMPiZFrVpbSe1FW3IbbXOQvvu9DB2xHDkHGnsjQvblbk/y5RO2YlpEbFsa2yxs0l7Hvbt0u
/GNVCsJMGZrrpRLnyol/NR5HikfvthoS9FEYkftDOI3fcsqAvyQmDXLf2odcJfLemxgJKt9u13jD
jvjtqvWUdP0W5wDisIxN44y21BuVtUobPaI4bTaiTvZxE97Xfjuv+44tTm4ENVL7uGGQ7CsC2W5v
cjf8yKW+kK598IO8/14qVoZ1eF/aOAPlSLBJ7NRPrimfXAMaBcXLV5d5bKZbJo5u4QGQw3LGGRqh
vQATYtzBfl1uNIR5nRXjdeBeDIlmwzHHYVJM8VtGSsyGqvrYz/oYS301Y/usRotDcij2QW8T1Nqa
5dtY1umGKmLcd8CoL6qa/a+R2N5jQazETnYE6qxg5DNvuKnPxq4XH4mTcbFziGs7jfutTz4m5j2E
uUiDLGgzZbl1VZq/J71pfLDou3CT4ABmrczqjV3d75SP5AGrOXSqr7acgSO7PRGjn3M+JWtRrJu9
2LpEWIyr3i+q3ZgEH2KK3bXhy6exYGuYZZx+mHIclhYDqn5So2LM4XX54FnMlFisRJnNxZQ2y5sM
S4APbXGfs2JkNIy1ZtGcgXaLkdM+D+OSHQvdHobR+CB1KgpMBVEo0FEyqWKdafvqLqV1V2b2uexT
Z1VawqDxWzgpLOOPbkbnEi/j42Lmj73L8GlsBM9vc+oKLzL6ejMlYf4nI9lhbSx426RNrlGcLrts
CGusq4OPATRmVzXMMBnaDnCBMucXzfyG9TmFWDPj5uyE/RHQNLkysyJVZsF+bpoTcLVwzcj5zcuw
MMZDzbyLlJpVL8s28hocxZvBQYwUBUnbXNiyF8elAHLkL+OzZVFCeaXzJQNxY6Pq5ZCj59n4WJGN
QTwmOrjPMhgXSioxn9vE1w/a99soZ6y9pSLGUSLxWeeMYn5iCwXmWpiofIVJtszaa2X8haoAJEZQ
ILlN41KDIDLmcz1N3bXmN7YKU0eZa2MyX5lLhIyhRhv3rHWjNA38PYPQxdiLPGRMQfxVvpfaNTZd
X/vNNuU7NZmuDLN5LFAorvGd4zOdE+XhMKhq+4qQuPhEp8EfaEE8knThFxpnZoPjJO+woC8PXVMs
9r6s1DIyAvWqi0YqC21pZHBDzXvIfbPnNpqGA/IzHjRLgtwSRnA22BmiosdtcvGN3N6VuJoiCm//
OPnZe1ZCAV5ZgpWUHjAfahE778wGKHgAN6zSzlXEkpV6GyTpw5IwkEE4+z2NPZ57Enyrh7jrzGbD
djoYXsXEuHjXdNLn0AZwgV221dPOHLL6jqjA+dQLYaD+FtNsQi1gq+HDl5rqRfywQ9N7I7zNAEQn
kNGWdfAonbQc92FazCUWmal9QTTGC+N2lfgaQpW8FrZchrVRTO658RNjRAM+dGj1/Dhuf2wj92BP
AUODGCgsGOVYZjL7aPZl6l2wDlfVibO6NXYc46mxATWKtqJN8Wms5sDp6PQRtHQ4PGZTdrvWczIz
spBgu2jV0O28VRNK7EfoaHwlyG8m4xHIFQ4eh7xWRtwTkvOel93zEMXErG6PS5821ns+NcLZN6Tl
GeuWNZS76ZNKf7KFx63tAwFtb/bXODn4XDvWw+AsHYfrMusKwMVMf8aw18v67QLCvOGFjZEbytx1
vx1Tls/KInrs4HmcNE9qYBN6R6PJNe0zox/PFWGtLH2JB1QD12w7fFUsncjLk2SSXROkPs3RTgy3
PiytHbT7IWWQv8xDOh3zIW/60ygpt0nq47/LFg4OEyhIiD47kq0rg0Ymq9PfczXEBxv03HeBuHeD
XHK4QmpwD8FceQ9JGSCp7Jc04vsx1pmPAkEOqFUgvIbhJpiM5GGyhuI5Jd218MFFOeIQuMaCJ3rB
lm5oE06b8VIVxr1dDpGVC+8gbQ2BBOeGnen6nmsD43pFN1sm7XtWBNiue6W2dcnTk4d95Gvwtj0b
53rt1OFdPg7le10HX1LrYE9m22s12SQFGX676YnSeLCkSp6k6T0VJZ+zbcqXpU/qbQnyLZfqGJZx
SFDC+IANcoM9T0R2YZxEjvYmM+xnbYk1ygHYd7p4Hb2miWZ0WtslVGJt1s51ru0PgpuPdAmwbsER
sWCod1be/e5qbwvL9HXEFz/O2Ztkme2sVD91zA+yV77qj04lD0mNut4w1FcBcbLLDzAtfmUm9Dtv
Pi9L6e6HTH8AwTkEU7guu2XjJD47D2aVcaMOmWpuRifj1arMR6XNKBnEfR9iEe/K6ijD8bcZwgNA
p1TfWYZ+QvCK2NksH2JnfMwXdRGKUD6mbe0aZ8xlkvokfeuhm4yYhXD3J7QYjKj8mMtpZtedUIUO
FPP1hCnTojBWw3Wpi3dGfJ905yOEQ8RuCjwQC9pNxWuIxXx3uwSrdF+qP9lNmcZwrgi4ymx7i70v
4vBl5Wl6n0W3nJK+QM0SDqARtQPtLNsttBtkJHwjYKAmnw+BZX/MKOuqYUw/5kRPqMtYDy/yowiy
Xw4mw5Mwq0/mHwd0uSzUy25TzvECwax8nWLrFtI37HrT/zLkDRmyINlvvRRvujnerGA18vWRX1h3
5zfOgPLUWr46h8cRnSCfe8AcUvXOoZ9weihgWb232Jta85Gtm/hfVx+oydAz0Lgi2il+2tSI6o5A
V5sDfW2J7DQV5jnwDdSruM5JCmTTX4rhRrp7HP3spcrdq86GnXLdlk2IRccf8FsOvIMfpgdQXvtg
QVbO/543jo8HsnhqDL3v0FBB29jhbnkyKd2JVrzL8ul1UkTLFH25ZWe38a3lzg7zF9sEAADhIxnM
AzKkXbq0e3/x9m2rips4ejX54EFG4iJNazwNndy3cj7e1BOJzl8QXMFdL7bCiQE5VE9WwDKeyMij
YNODpi09k3x97BqxMxHt2tp4QTNSrXEr/54c7WxxJ6LscrqjnFEGWeGjPUu9T2ZecO55tfLRASsB
4oMXf13M7UOwGMH94Kl75igHRjbvmYZIRGG4cEVvEBPIuxSE0BntFQy8sv5ok9lmp29Ve0Cxmzbh
xMiGCoRLMo8bvIThA56FhsiLCpmxqb0tfdQrihB7fdOYrdIRdI4tu/KKHBkEltWc0pbrt+0wlOIc
ucfq9ORptQ0yY5V5+hKk8tnN3Wgh5umxjxPmFkZOzGVjriehmHOEu3Kw10SmOcelcY4CkKKLctzJ
O2PPgAfQDvpNy3GfuoXn1mnW3G3xRhnqtKjAibDNkT82pVciso8Mt+jCmVDuF1wWkzRQPQ97spyq
nTL9yBqhZ3S1+704ybs2wqOfQ0eYA16U1BdrBxWknQEUM8ODijmuct2xfvGP/k0LX4YUNc0hC26Y
oGLvTKZxMdq7tlbnclQsj6AC5jfHiyOCTU58IWnNP7DjV2ZDWGMzBVQT3SaTCP/buEHhEb/p2uaJ
1TvNlV3TM5IE9sB5vcJbsBmhH/gddXzp28bFcvNHKcOoqLzt3D0WjX9oVfBiWkCdlvKRbcuW5MRD
b91Y7tTogpLUyiPc7cS1Liazwhr44CBdh958GSNacLa+ufoKkmULtP+5HWnF0yLzIhETlOAauF20
CQu5tn5XYMMXdIfYxdYYVAEbtmCALBKu+QNujuNpeE794RILPrpGpWgX3mMCFRgcW7DVFV4UrE9q
lfrqZ1AVpq/xE5/opRhl1EGg9IrlrW2KDxHi8pHYsNrGYzBT1dibRnJj7W3ldqe5UhfkM1ufpWBT
O6/TIjuAgulbVub3g2jXTq9PlXLu0szwL27J2eFKhhhE7xBABdjLm90P9CTAbNq7aramlUAqwIlf
AJnqxIFC4rWpg8isKcX7+oN52mHyyp3sUxSFaLYOyEfOJiGpa+Ux6rUg3NG5Wi8xeJCuZCEa8K9Z
efl0yYhCXiHdfArM8iPInXCTTmakUQusRGqWUIbcY+dWIhIWCNFMlV+FILXUHcDaTH0fHESSMVoV
zoczUVCqJh6jwmHEjRq0pdkiabYh/JOU0QouZZ5+93wFyJNGfzd6ek89+JFrw1yLpN1is5MbStKG
lVl4LbPipZJ9OL6HtFGUsqkz44fDM4xfE+ttmdagsCftK77MfVDGRmE+kdFWFnhkgmaaewNybYtl
pL/ZpaIlKC24RA0eo2g0hHzUSTDbKPHqtD45MPeTXYGd5WUp0YXwfRBJv3VGTzyXDfnO69QpEEAQ
1er/WYQ/cHVywrJH5Mn4qX05DlGed+4fgMX+I0qo8VGZAbiVJMT5ukLRbPgoLnDJreLC6ZlwNsai
t17cNh+jHcMoakihrumkgoqbrhzzu9Rr2C2Eg/VC5Rw6KKgCnaytOZnfJ7+ZaRxjouIjv+wTuvqE
c4LPGKQv1nTzumiJM3KFG9731vFULXKfK2gsKACyiieiQWSldlWy+NA+w9qDEoghaNr2ue4Z6KMF
3k1zXX5amdNdR8wk92KCsrKuBDXv3zEH/1m6/RcU6//f0q1v++on/Vdp0u0H/iFNMtEmoSMKb1sy
MOi3jdbfd25WePNqBOS8uZC0PTgU/9y5oUzif+MfC4uMUBP52T93bs5fAaKwqMIy4PCXa/n/m51b
8LeU9H9duQUkcuAHgU9h8acJ8f+s3LK2R4dsN6+z65hXWrJtGVJyQTkwjxM1fDIXzjHxOsRLtKxq
/LCDXVl3a9uaoh6stuc+DfYTuwN2FvkGdU3IEz6DEuAHGEcGxmO3PDXzFJlteazJhO7kue6HfuVN
sXiz46NtPQoDhLm3tzpJQ+R1aLcH47UWP80gNpShytpXJBS6+ttQLWbwMj9UrQN/TbRqXWdmF+E5
YgnTbf0gW+PC3QD7/y1buIYCIFZPDCBSQhi0vcxoFClXVXyfFXbIYr0/FMy1bhGBXnY3BagZl8fU
Tg1GXcgYGG7Hw3hUg3F0Aryw6BDcgUGgyMFTEtW4UT3jDRNjPgMY4ubZosiWSISu37VWufF1QcKr
eVKa3ffwiRuhxfmvF9yOt/1U/FOXAHm77MIsqWbaXLUHm8DolsU6Diq2BgsFhh5uMYb9Nkvcm9Yc
UhUFMYLgxIAldxviQoozrXk7dn8wF24C6IqJvXUWZsjtSxD+JGxMYBxQLSzhIx0gceeKIR7wgx2R
7Oss7y/IcV6WyfP2tuDEn4iCiWiK6PtcqEgpMprkd6JHqgyGCYitVxgPX+ErRIoqF+jMPoDTshIz
hF/D8tXFTJFnpFl8NMqz5XwxOH73PNp45mYf4DCA1Wy4LlFOMnvL7a3ddKh3hPUt+6XaFWbanzzb
0Xf9Uq/syn3t4aByijML5Ut22SNAmUpi13xWo7fxY/kqUL6J1LW2ifvmMWGr9XhX9ijRVo6vj7O7
PITdksC2PVU1w0EjPBQgY90idk+TQ+I8MjH7Yg/Olnlo5ACYn8S0RYp3qgXxQln/W8mCJ7puj5NX
bU2E9TYPKeqWPyJjcxOUO4eUbi7tSECa4EymMjAY7qzipV/ZMiAsO6MCQUvTUPTL3CnWObMSw8d0
7uAgCM14J5BFGzMijyrY+7255VteZ0YDfmfcMBBBuGxsRiieS34lEtzjPpqBokG8DOad0eAucNJ7
6d9MI0NUDuJqMXc0gycH1LfZjtaa6frGoDR27IOJlR8/IesQRXVvHNPBWcPaLOB0VfqXrp9ZCCfm
q6Q/t5yJuKtii2sqfBChBh9IVY7nFeCEcWqwmPQZVWf/eQMPeNW1x7tpJVjYK3OL2rlhrNACPUjm
PZllj/3k7sQCWRn+s4sN1cYfAvStZyZtPo71m0yNo2BzkYEWA6e5QUME5Gu6yzrKOpCD+MlOOoOm
O/4xlrfUfLfou4tGqutY5pumTjomwGNkGYh7Dp37mGtuurJ0+qjrryKjLAWLb3XHyRmfelDei77W
vPzpQP6Rl1XnbCr3aTKzr763hnibMkPo2aWxvsFfCZIFL2MyesNaQou1SDlEmLyTGTTLBuRhbjzU
+YeXWH9kTM3qJKt+eJ4kO36XtyFYKp6qbwDvax+5dmPjC2CRNE/fHYADrEgopHnTXDCZKqF9s15K
FiCK17xhyTcr5FzLb2n8qXKAoGw1G/dx8FjrZtcsg+Qy3A1uGp4WW5BqC1KwqLASxN9iBoBd6Jfa
A9CkAGdSY59Lt1sx+kYFgfM8KQEtJMcA/XR7s4bxuJQd/ncjAQvlJ9l+cByAMiPYB9ucokRyAC6S
kpGl+a1MzK/d8hYGXyEFPLRGLAtVVAtzy3NHz2LSN6ta8uEd4UCtyOXaL4l2a5fjEhjnZXoyEwAu
O7N3gqtjN8+6SzdJ3H7cWukkNvbEggyI8irvULBfRXAeh8s5EK2zsZzkrnXT7q5zF4UvKi2+tZs8
GNYt+jVUD6wnPgfeWuq4q0lrDG7C/NDcNS2LrE82SSA7q1CcIS9v1QC4xK7jFRQHRbOW3AM3vFo4
YivXhRIxjumpzfK7VpbzZ5iBj6bxxY9xGRdv0+Dvjhr253d1jS1J1GN2zK0+Qixv7pUj+i3hF6DP
Y/2oykSQc8AeoDP94qBGqNksGgZ8C00yvXltqncsi9sXG9yezfR0baJV+z2MofWGLyjftxNrrcHT
ULVqK39vK9blIBiO0mWAH4MsJFHZ2Q5EVe/0WJI9F4rIqYe9o4JfZSPiE1bC+IDkuQGPE6bM1Pr+
WICffZFuQCIVrn0gfpxEdepS3HcdD/wQQASqVmnCSBjJyistxdrFQBmF/nhFtcIbmVyA9r9IKJmh
a7LSqGO4gIF4DWd+d63zqIGBALNcHoYlGA8FDhjWIm9IxSAPM/BqoqljS978QeWC57w2q2+hGh/2
rDSXVeD1RA/IkH0pD9YCexAEzCpIxIvlSkap/Wl2kv0ULm9YxhhUTb/SDq8U/wVOhFlhPbvegW3y
QXRButFAr1Z0cxvM0iBx6aZsYuLXXlekEeBcoqeTN7Ma32vXwi3RbOO8ZT1bDQdCyR/Kpo2MWr/h
0tsBcE02HkSFjSXMIIorta9juBnIbbj7NQ4HrpdVY0Ip8Vw1JmvHMPYlXV2SAYJIU6PbL2YMRKQ/
dZMX/CmDsD0VTaUhWndAVDEtRPMMBly52t6K3tCseAny417tUrvb4S3srp1hN5uSGc49G0G5ILxN
mF6aneyfK4doCzw08afnKGDTIKRbsW4SZ65X2mOWU1M1NLSCxYotf3NosNVs3Gb2117fWA9kRlAQ
pZm+VGPu71pndq5BmwNtwgbev8rGc5KD1znNFSEWCG5tZ1z+M4n2ezLkGOWO1Y55JsAnq4jJNFJL
gEeuSiXIdslw+ugbyMX5JsawWAHAIwBI8R4xZDb8E2+1vs/DwP9wgCyDayy7M+L3qecI0+5nZSa1
j/oDwkQYBuy7lNG/1zwM26Fng7JJ0CHFUR82KIhb7tcjMLHijHERZWOWdwfORHeL9HqO8iWxy1WH
agWp/LwrjXw5dXYcX62Ri6MTaDmMDst87vxqw+fcH08u5cVrX+XzoXNGhs8568s68WzQuXJ8MnQy
fTh8+jsilRGdZNLehFnobwOtvWu9zMEl1FN95aPIQ5pNj34hhw02FE6pDEL4LEKaOPRobtmjc+AD
LL96tu+7QviHRgKjCMtAPnAZ09kntoYtaEvqQfOUk2B914u6+oadU70mfl2f3bHzePVgSJFxx59X
LXPMaLSBOIVWDalM8oKgdTynjdqFogGobW9zoyjZoPrGynYDdUQO324MN3+Ji/ZtFobchTL2eCUN
rNHtVruZ+ASyVB/hS6TbltiQZwNo8Vdphe4rCnoJVjYf99qkUi5EojdM3WVkzYH34sP7v8m2rH3o
wQ9XajSw2qJ9PcyBkURhHl/DTMBVRZJ+gW7Rn2p7yB6dwvvFvODYVt3bOKR0/dcFrVoSP6t6Gbem
HPIL8ITDmKXYf2nw99IdDzKWyX0nQ0Z8I3OjQMYrRdd/E90lZ2dyntH8juvFVBcSPWiAZJDeFP1M
tdP0t2LvvsZyy8wY9Jilpqe2ntbEbf2tNsRYxC+3AZpxTm/pJkX6K07ZmTSZ9y56/zUbgMG28A+G
zH2QKNSO3uCcs/xPwXe5mYsUrZLuHsyMm1hmabVhQp1vMygrrmG9Ve5EaYuF7dQlsKYtVmjxED4W
QbzmGDwxR2F/YI9XzzXfqqF76NC3HTvd0x0gTYEwbe1CBVdkcD7qW99i0aTEfn4UlmpXKeIwzxvz
y+AxKWR0TMMUOhPx8z4PihcekVwjeMkDiuJWLKjqyhkmfe9G0K5e43RqL2XqsM7vkjB78EPdbBae
29+ZCyLfTqQ8tGxMtyOTdlYZc8WaCivYgUvWBY/HNiTipdeXvOj7uzxNsx0WBbyHpapz3ozyNsFS
1SZu/V5Dl7xBJVTMyAop+YAuDW9s2eGL3UDStM7z0tUWvxPd/gzjhPq9aIjCKXm+N2NbJ9+6U/y2
7eTIVl3rczegTFhQivTws9p9Y7QSKBpGwJT0FMwty96FNgXQA2+iMlA1zeJ3xu6k7ZXP8oyQeFTv
HzTFt5XB9AXplKUJis7D3+YI/5mo/JcDl+J/ljGvk6+ffx2n3P7f/5Aw2zehchgELl4qkxHIPyXM
9l/JJGBcgteSxd7tR/7h87L4J6RF8mMO/9TDP/l/hyn+X8kdNsk4NgFToBtB2/y/0C/zo/+Gt/Ct
28dC/sa/NOQvSJz/Ll+GJdg7SnjH3sgVkvlAyHLkLUjC5hBIir8gt0oDAQOZwfmzTbLyNZU3iA3w
LPoFqXK23/kSPocidp09IqbGgwthz/lp6SHDnEhjUo+Wv7Am9+IsDKPMUZxTiKOMDr9wXqZNpNvK
Yr8v+rBbAzKjVOPMyFJ7Ezexy8mEPmXOZ+55xqVu1o4adt9IYBg94AIQHmAMBWMaE0y6Jjiw48oH
/gk4p64ekrQB1QZYDqCeY+50yg5yB521QjfBlKF3yHHyctbYouR4uptaozLvgPYKOa74VOa58oz8
HcNTWO7zohPeewDc4CvumgWQe0dKiKkqCy0PPMRwbsO6vWt8d9ngI33p6SLZapSStFbqmcUVxhub
caDRvjGzq+vLpb2jR6iN97b1JLqpOIwfsxIdZLvmgzYkcVZdr4qzWfulmyCRLO37ChNI8mgaM2sM
YldE1fxMqZv9VpDTuJeDIXcmYq04KZ7iJKSndI3WqSChtfUczdQP68aexh9qQGGzVm/r70T58x82
U44CKdbDWtmyZ/Dunbkw95rkRaRkuM7TSGu3vwRltWT3mKFAhRrasu6VTiWbDw/6ziaLKzG/BPAC
fmeWyJtrIb0EqWh8AzRuLSrmZwUc49gayIBNLtW96QzptVrGfD9iK0HdAT0Rg5ZmyC2txH6ax1Kb
zcr3nXKK0tSPb8igJvSYSoMTLsMLSpBQMvPHFwSzCdmFhlOXFFOJkCNOCNDiFg5HvEH0KnG9nm/4
Cfjn6BtofcKlCZkZoG7tlm7jV7Lh9xuXLhUebG1/Ozm1FZy6eEyIrXDsaT7EwvY1oJTRM059CtBk
x8w7QCPQef1xmbIsOXqyURJ/HgTdjU7gH7NH8vtiT6CNqg66Ht1XpHmgtTiHCdub9G4geZVKkg5i
2JqN15xnNEJ3RsksASEQOiEW8uUd+BiaJ4ScBnpA1AnRUNjz04z7vd3W7tzucUwN15iV0j0AK3dj
5cA07gKt+utYV8JfT9qq4L2hP30VhlHtLaQD/K4qXomtnktj5wx944AfbIsnq2b1sUq4ww+Nspzr
ZPnwyqvY+5A8WhBVfAOylC5G5AOzuSyIkyu86cRn1XZzcO2KajJA3EtZZocsSVOd58Y56/PuzZNu
8jxBOLkLcn7T7WApqSlyrQTR9kvXUwhNP4k1ZRILt+yQK+BWVhjO2L2C/RpVN/ziVHDsfitnpfyQ
PDqb2jLeNFz1PJ8Ao/KwoI5occSLnW2qbmI+JHCQflrC0mgLE+2Y3RPwswFKPCUVdB7Ih5m1bIkN
WOrykDM56us/DeCBIQN2lktGCxtApJSf5lRl1Lbs14KBlKaKTADNHhUxcFie2Bkq0VFwwuVXDKCn
zokQQJsobyZ7dKImhOdWkPLHLx9esZk/y5gmUlzsUbvj+EoSG7shirUW2wuGz6Qw4RIAE2KU0Dix
IpnIkkTb+Dg7XmoQiSjpKgtu35cTxrp6BYFYeR9L4dT5c2AVIyNv0dftJcy7tL1AsllSkH1JK0ge
AKTRP7QJRl6WlVndIoseCSNoBY2zBCLz1TO4vMEJlb/HieHsaDUwGdRm+Znw5eKpmvCR89vfgJ1D
OzQUxhMynwlWeIFIGBoJu08kPUS4uAwULP5FF8xX7THIveAxqRQQhgH2Wpva2ESmIOiNXdibWN+n
UX/YNkPAsrVCJm720m/g4RAR2Q9hsEKfIHZTGRavyeyCPO3miqFhbYaINFAI2V3s05j5zgEFiXHf
e+RoQRBCl+dV3g4aKoy9Bqb3Ss2T+znMFJ/diC8QuscCYkzDuk6G+hxynBuE1S3zc97CWKKddbst
zY+9wWeB5BNhIibXSvs35qYVRg5OF9j8NPpuXiKzhLdYx2V/bHrzj+cY4tlvbN9m68Coje7WPoRJ
U73CgfDKE9osdydt/xvplGo/k5iT+NgjjlU/srB1fWnSGgRfnvl84XiiULhbA0mQuEvt+SPFq4w8
Fs0IaBeaMUdeprZw4h+crdmX63nARb2pz+Mzw6QqiGSWGXLDC2Jt7JFHhqgkyx/WITmLwdpJdXWd
/BlWEgzheVX3XnXn5ctkbpzKwRlhBX41R6kjU6ZHZhxcinTRUCdyzlJVzt0uszRCx5ZF7xSH9CIq
LJFru9g3tnbVmyG705xcJ08hM0QLNQd2ZJR1iYSbjcESDmpX2E3w6faLuVEjTuMV4IzsWmrln9FH
eo9dC851rfMwvs1kq+m7MGz6QtAWX9TSYPt6RiqRNMa5we4352x7CIFd9zLpvgbP5Lsn4ZFrZkUG
Sr780tBrkjsJl8KP5pLCeyfTdD6xobfOZeO6PkwOFNUAUZI/8+LE804vVctLj+qarNj/lNDdfEvx
dSh9/+cS+vF303/TbP6l/vOXLvn9lzXP6r9R424//veamnAEz8Fvx7qRjD4TNu5/ryiF+KtwcASG
dmBbNgZArH//jYz7P+ydx3LkSrqkX+Xa7HEMQCAgFrOYROqklkVuYEWyCI2ACqinnw91um/3uWbT
Y73vbQkymUyE+N398z88Tsug7XFgIhtiDPjvQ7Uh/0CXhOXh+YLgIAT6f+dQDW7uL4dq3/RXKZSz
NeIkh3RX/I+KTkwPlosZdI8Tc9qKWM3xdWDPpA1YTJrqagDZw9RyIYy+G2F2TueJudyPZCXBh+7v
9gESuDQRLDDfM9DBa0NBDLTN5H6vXLXV2TwHYR6o8hGOEd0G0++eg7ybU8Kra/tB8bsJQVHKUG7F
WpBQ/e5KmC1qE4AcKLCqiaeviSFT7bOYAnux/l2y4P0uXCCt4+Fd95YYLSeIp5cm9YLypAfASa++
1zbz2ZrJX2wHQ8XutkkxtdqWQv8b5OSmYZ1RfrTBah29O1x56+2IMS+G2VRC9V6WVpFCoZRr2Eyy
ZIyQVDK9DgxYrmCkNdrEwiDJ2AxcSj5K2jXeTXY9rFBCMk6E7x+8LGmW/mhQued9PAX9Te5XNaJM
UFjfiiEwAoTXKsz0jnJP4zRiosVrUWCWtHyFfAetOxR1zAhocQw1Y1Uj0bhJVQpCCIRX/cSsq235
kdLZwb3fGP7G6fPlcUxTjgpVJSOsWlKp3djyw2wtqzDcHfw37R9g2LTs2KJ/79IBhFrgVt4dp3vs
NNq10y32ddjDhDmCGqEDQn/omDXNnSmS2882gE6j3DhlQJn24OXaYhzoQlw8cUV+fdEU54FgoMws
Zem2El9Poaiwa+5b0yNSYhNyg6Hsu1n2MLUD47SlbEbKwwZz6E74Uhgr0+dL+2Hp2HmyiwNLL9u5
KhBAygAnPLxcfG4EqToKjt3WkBCeBgbeB+aIzryTcb8gA0pi6Vd5Eej+KnUzo9wnrgvB1HJbk6yo
LSqIADlbDiAuI/vwZ/aDXcLraLbaCOpsY1tuY60WPZJPcSYaKmwmJ/bDqhH04BW49GhrEsLUV3OW
QL/l2tasoK6C5bypwX8cjXLkOuMNGcCQoSZR73OYamLjSXE0l/sYclyxKn5ddm7z0XhNSw6B+yT1
JLo32OaUIaKwvIdUw8d+Bn4IkX+q+3l8K0GA0sxZDH36hO9mzK7zKurO0+gN5QXXsD3cxFMRjLcE
IPoRSQTLwb5eKkDeg85F9KO3g9z55nUbBCVJilLRyQdI7jvw4CktTLaq7+U4VACuzdlO9wmnkBRy
4ij1lgqqPj1ZmY9hmCEQvxtsvE1xI9vS828LUpPE66rJEGdSowp9FB3FOqCsym+aTXq6mHOkmx2g
WOD/Zk4khMNVWah9g8ma04PkmHOcRG9myEdFokKwUQzF4ogLY1iQkCpv7Aln0J64fm9/qayaqFo2
I93fBejVa80ZVdN72ZhZDLx2Bh7QmAWs7gQPYn9SBqUvRETXv7WFoixZOFSHXHMO7bLjaLYdLmKL
lWe9qxTJqYOSBh6pr8iE2HyOuBkyKvMPFfA1bNOdhLXkaTCG5N8swrBSJNzEVOeAsitUkTqPDleK
FVPtTHLbTbP/4gSQoUJ++/wnEgb+OVphSIzcVPYG4KT9buZIfs85CJdt1c3qFW2Z707mgz8wkgFk
4WRSVsEjVgI+8J0IBbxJYVttkS9ZbhJOFvwmnCbYNZFfFHuHOcCtLXuur9wnvZtkWMwvXE6qOUIL
peBjjLKk5bTtpb+YYno3+cz7CgFEq9fEVe13j/cwAkkJOpMbm/zm6kwAKQf6QWOb1Tk8rElBz4jV
UXghVae+IkWlQ1hIHGUsRvA+mcTULbWKi6SCol7mt2Ckj2aTKBcaP88vcMdsWhPmqVxWTJvQvn+y
9epYpme0TU+tDzN6v1TR9DKaTtJcWWWaP9Uoi/lhpCDTOA0tkL2QDcOosbY64oc0ZS5ohKX/TXhE
Jyxj7d3W6krPOW6Qvpr0EpK5oEwwgfT5XFq++JWO1KFuXRDCDwNpChAokxmPYRxp8ylJpDy5kU3q
JFZGFJCl6KLrAV/AV6tx3kE7duds05IVJMEZZXSZRI4m0q1E0V/ZSMZVaAVzWe1JBKkbEpy2tZFy
Fk/ck3BlDsIms1TZDnMipypbjnZRin1SlPN9a4NoOvRpoMEVNxH9FLDgYIdYkxDVpYlArgNZMe2n
hm+fc7WpZLJf9Ex/YTzRtlEBfE1DAvpMaU2jXJ5qGKH3fjG5r5nBlWAjghZ9MEpLwuliSH7kFfnG
XdNO8bvNWs7vmwM7cbWxcTG/B82C0V1Q6gj8Or9yTZDee6PNsPwLP8aIMoJhEkWU3zRzU73WfTm+
komwmf9OoMOZhJV3GkwsndsqsNhuGh158JniodnZaVs+W32T0XBj5ZTLtX7pdds8MpJTm2WqYRAw
G6bhhM6QQbbEH4N7fajtOaZCnPjyNncz2w0bW3hfIPKUuZ/wGNwPXtU91ZnEF726Ptexd03nQ+aP
/i2HgB7ea5fgr0J5ZHuradSDOmNacGksW3s3eqKJlmF92j7AM1UfufYF4BQG/WzMQjBo5F7A9Lou
FaweAOq4VSDVWK8OxLjPolp/lU7rpHeuw8juEPcKKPgA+OnBE475QZI2fS7SAOJC5acNUzBorcPO
D0DgHERgqRtguryzXYPoU9s5HW8RAh+ljWbwsWhZPNmxkheg7OKFkgtAd85UqC/p2aVJGX2aBMwD
CI6wgU4pCNSg4O5YtNJ5pScja+igwKi+yV3LOqrWbI1Q+3YHQGbdOMLMGrrPlEsdLstJUZFiVnUw
AQH1XecIPKyZd73rFBiUzX56NODurOB5+K3kYLPhrrHxPOz4PMW/pNTxfC7mIXmDb48J2PBMm2Qe
JykOgvOMoix7l5uLNteY/ECocpO0hnPXj5PJRx8MOHE3fA+4VsUEHhY7foaqHxdwDhj0YnBa2IzO
mP4NhlFjTT+7ZVJiif4dOceoQFdRdW9jxW14ZENz3U43ALxrgOJuNb6lhEQvOrPpDmqpnZjCdpkz
/9CODaZ1w1PZtAfNMEW4kAD27QHy2VjpASddGzH9w3vLAWHnBBX5gjnPo7uS6Q2j14rOJVoN8dRz
CkmxyLDXgjc3APy1JkHzrWnileGDmfFyptggxOMY423FsWAADN/P1wFWbAeugkAyZsLCnJGMnijD
ZliqYt/V+G83CUEQfHYt1dFpoZvy5GgxNlvKEPyR1InvvZNcdF4yleF9opIAYFDGO6rhCgt/FySV
Ktb5Wz6GXd8xx2gJw/3KGHmR2dQaJJqbzg9KFt2nKAIwFrOahh+e6tg+nEBgf5mDFK4Ih2bOqSli
frOZak05qNe55V3bGemn75TyzfKzadx0nBmcbc4Cyzk7NrN6NzF662gDaRz7ojhr3sdlCUWeXCYj
VM0V2QkL0bj3cZd4bzYpMg5dppt8mQkSwrbJhuWZ5CSFhqA1AE+3ktmwmXS0i5pRWzNsYM5JVGBk
EwoGBWprKmKfgcesxUCXRT6/g1cvACb4qP3sbfiVdpLgwUOs2dY2sWkOVEJ5Zn4D2JROmcZMCCMC
eytwVcwlB/oojp3PepIY6mOphh99AxlpM2dW/Tn2bdRuCBngomt7Wy27lg2OBJuhMSZ1DVihtdW2
pCe1nVnRfGkar8rpIzRn2SUfbVAO7/MyxtAlqa+/l25XDhtm0yPeNQIoxpbJhea4TgTxfg56DO3Q
TjCGJWZLkFuaTnRFgLAStPG4FBZLRvGHCGgTgBN0Cr2l2i2+x9RDa+6I/gaHdxyzT5qWzF+JPVMn
QnzZpbpniaer3tCsK11OCcEmmsV43fuuXexdkXePGW0GnxTTcSnB6Ta+uHWrXycraz7sYTIIlLA7
vyjd2k1o4nd97FRB+j+A49VsRDPkr9lScSEyMj46oeageu9QMXEze8J/K3N36kKB8VYe7N4f3jyk
HJpRVFPE28WISWoMDQeXpllQJ5hnJR+B4s5A6YomgUvNGi7MQTr9T+CvKRwckX10XdD/wJeCbFTQ
e5iH2pPZFfkUboT8cfVQ0hryzvUGSbLyR30rW6f7EWQZOSFEXh6NH3pI455tgOvbJqKtgpGgU+bP
OfybZyIQxocZDKIO/S6VPxbbjw0uwDYf+3nyl4zIeqIfWnR9ygo47lwjKpTfyzhNrwQHlg9v6gqM
QB41BjrB+rLng1WevaoiadcUQ8Y0N4vaZBN3q/Vx7MzhRwEJ6x2+sPSIo/SY7VIr0f6e3PMAE0YW
Bafmie12t+SV+0wTUjveBBmZtpDK14BmZITgbm2kkd+AWZJ4R6uh9QU/tiZ4KmInu08ovfNCWw1y
XcCIOiboLnJDepU/qAjrc/W0C+uGCpW55MDQq1dHak7rtRUF8a4zRfzZ5SQ+Dk6X5Lccim37RuO2
wgyoU1PsYImr5dEZuU3BGoKZzOrTt3xC7LmztzbLNp5LWkA4Rbo1eNcaRDSWhq50d9FqjoH5/Ts8
1XBQ3JU2CJBrtH28xShwjv+A1Nit/2hKzLcJ1B5nKRxBMBrCuC+KhXmsr/BO05Vnv6YQJu/i2mdM
zJuHgHf1n4nanxM11N9/MVF7Yop2+Fl+pH+ha63/588xmmGJPxCZHeieAoCW61v81Z9Wf8Ny//At
C4EZjBZ/56z5gL9TSIGX2g7LI2r27xEbwnWncF//7//FFzS9VZoGeSFt15f/VvmCZa9O/n9y+nsC
gQ5lnCyCBaeezoG/qtN1N1nzVBT3RNdGVBhOCu8c3OW9YBvBBC2zqKpvHSvtgydvCCAS09YXPJmt
HL+WmjYdthQ/IzHnl2yHhV+8itmkUt6omT4XBMtegVLZ5kE0prMNknRh9gIlJmQgMybnpjU846rx
SpO766zTZ92bzTvqiD8cFpuhEqeTqGuuUyMxMamUBepMK32/31TmcO/mkba30Nn994CkD/VbaQww
NWXNZEHRiqQh+6lLOWqKxhm6jPFRFIYRPATzOmfnBhhBQ781Wgg+rH8caRhvRRzBKxq5+ZIY9epG
ULvTkvDj7GNGn91SgPAk04YotkCFiXcIsoqeE8G1Jph9vF8UD6AiMlRgSelc1gO21BGpT4LMA6dg
j14d9gPBxp2Rk1irzd656bVHXIAln0E4QQggOIsTYF1uJTBpsqf0EW25UBjZSTjJvDNMfwaJ3gfl
a571HqWopdO8QoUvBPezxkh3LlMEDqUtxOzdUttFtRViQCHzUL1gzC94/OyoxqFvjpS3HGcvyzn7
jInMwhhT33QEpU/0KBqYDRGRt78gajskAByA2Fs4/WjIDeMHbi0cKOmyr+mV2skip8nJh7q+uoDJ
q22Jmy9P/ZzNpvXS2UkqNrpmJIXHkUXoiGfXprjdhVa4gcVYXBVjhivKi0pgUOR/ayKxZTM9DKkZ
n0vmMMW2MLkMojwFC4k+1dtJmGdsDATlRliD/1nU/lzU1ljR/1sm2GbpB4vNX8JL6//4c0lzcM5Y
nmWxZghrbU1mRflzRXMsoIA4bYAJkhuCj/wPuw1YZQ8VQQSI6fhzXAuh4e8LmknPDHYPDDygBnHI
OP+OMvDX5cwTwnIDi3m15Cs5q7fnr8sZcmKseSKg9yJGH12fTAZss+DwT+/H/7ci+G/fBXO767CA
4+rz/vpdmixdYInxXQhVzlcxh/mXwgLE9K+/y/9cnLk18/OszdW8PwgdqAN//T4FnDlhjxA2c2rS
GfgkLSDDuo78O594ZneYc4/uzJwHFu8NltUYAy0RCSgddzg4OhADg66eKq4L7q40paWuOTHZ8L5y
XCFwJdrJ29OdKsZdWql02DLXD3ggqaHptpO0NcR9K0qPyzLpg8UKRRo/xoGqAX/SUcNLGbqauk0d
yYcUGb25xEEtolBAxFkjLw4tUArU4dHU0Ia3Xlq5FrX1k/h0gmVFQUy9dfAi0RJI8CvmglAZs1uq
sFqxUe44XUZP4K7xaCK5NRVsmNm2weMye8+fh5XttCP9qG4ce+yLfR9DENobWYndgzwZieVRM8rf
ONOocJEGIGWIz1JDAFcGdSbkD8CdYtm2HCLBE43jxylKohdqVgY/lABe/EOd+wrATIH/5aBLF+xr
EKXVcGE8T/AAkzBcqIrqImpix6W/GpGFnZ8OxdXlFi+2ql6IpNXEBBaHyj3lzXcRsVtiTavngTDX
jHXTs2fuci0jm59YHoKfHWOJ5wrvzDfUL8JNLYe593iwYUCaWn4O6SC+2c1l9QYAaWmA1Uy4HsnW
2P4xSIyWdFZm6PQIcmYcd70PJ/FYQ7LIHgK3Z0Qgbc7bUCFwrVy4sLe4p6ypZtZiudp+7xlU0L+J
6k5ppt078c6xCiR4M2jqcTfDlsxILWg2BdIF2XTCVIXh1pGW6YWCZgREtzy2xh++9pGmE5lXFCcD
iLqVSzz858yZ/rk8c6b7F8tz+IsOwJ/Ff/2f7zb9/Fn9199VXRboiiHfbx14/Qp/M0diZ8R8QJs5
SxW5g7XO/G98V0KjFqOtgNYfVnI03n+cP39Xhq31jTZJaAel9b+Xa/sPmxXJDljJpe0jxP5b7kib
rYM17B8HUCRc5iq2t5aS01HGCZRN45+LyTWs8Kan3j1VNDANm57OB2bePbGHHZAjhnOt+e52okb2
C/S7s5gdhgWXris/UK9rWJsSknUKmhtetY8jK3jJnfRDNAp5AmBKt3Xpvzt4LstVCYekCrFcyF+e
yOazLLEK/v6KU5NyZtXFx5zb1nbuWGk3recjH2Bzg13iQFwwdT29xLLurxop8gfudfLKJU2VcTJE
mjMypvNL02a3ql5ciPPJ/ELbLMYX3X05Mxn4TUe/3wmDvHesewidkPRECF9xwqg3VSwtRXVdkPbo
oqK/TVJwAqnUXxnb2Q3W55VPIOxTVpvmURTdV0lC/DWtyv5W9aXHgNNTr8bEmDeRcXXQiTGcyjll
6tvX3XdqpB9Dyfh5/Z/GyFc0Cf8/Mbf5auCGXIY6KK5in5c8jnzzaRVJOEZ6xzQFYsEN/8OLeQMR
SfPb1l8WEf7+MQiEucca5ef196v05zG/NVcBBlfIF3GqDy9fOjymwtqmBOq3iraBY2UGa60LeXqI
T+o10PQuhQlr+C2CkHlkUJTfyiBKTjaj4C1VyuxFnvzmt8owDp5UcjINAyJG11iUAc/Oykrhbc7K
xNy7PWnNtOTHjtcXzlggv52jNtrpZs5vR8etcFfxibtZXJufxODlS682L1p3JmBZtwBp0rKTHQcM
jruKui4aGRpiMERw7a9S8zVJp+IOc6XBrOD3L6+h7wop0csP65tLpbl7XKbSEJt61cFAwdJRUvAd
xfhVttkHM0Q6nRoYUOvbiortQdvmR4a2hwWyKT9AeJLUM/imlJe534Q522/pxOmJZjDvWMxoe5no
vkiXuPho8/lmxn76boM2CwGu3wAqGO+q2RwBLaDo8E9fUNvurCIC7zs0ygY7mMIOAqlWPLZN7xEi
Hr1bI23yi9VH6cEjW8bsTlv+i5lb0LIofLnFNurv6k74V2y77LtuoBDjxKiAnbrAvXhsb+A6atyV
U3QheiAQddkGaTpv39J8wpvsTOkpwCkRSikG8gQ9eUGj8+KvhfsmYW7acbbSVtHRQ5f4EqCb1uJm
VVNlpPuVBtXKrVBLd90DCw595fe/spHuYa6l5MvwKKCFtQa9OL7f3Y584H1FF+ocoEPC9xLy4Dm5
e9+Yo3ittT8+ZA7VTG1sJw1xiRnH8cCDsCxue/ELoKRIx+MD7fLZDZ96/UqJOiXnkwPYK9fNsFUN
ZubOteozAD0wniUpSbdTTGfAsMPCskf7huxu9BAoL+Gj1Qd32kxzRrw5KSqzsa9zkho3cc1wCE66
QFceAICkJpcplo0kbNtBMckJhiN33xFkPqWFh5S2baKumXuDG5ZKqYqEkakiCi98DelSevG5qEtU
LsOf3OsRtfyj5NvuueLLky7Vp/bcjmi9hwYxDxNoR8wtzPaDGzcVxraiCyGEx/+EPMqhcMyrdifM
iDg2jlteYdXuxcAjgdse92tqOyfDTgjEVuV4HgznRTG0u0u0Zd1krkqfqcRtz3ZlOAwocVZuctvs
N4ZrJhZW3D4/l53t1ruAAfbJqq3nDnb+a1B48lUDXkFpBYDWj8kT50a1c43e5wNnNNvFKudjuuDb
oSgh6c9O1UUvdHuDyEBlOEa96lHmEn1sSwL+m6iUzN8FDekjebQLo0Tj2qW84YF2V8oho5pLeUvY
dCMhdjU4o41lX8NPw2Ljp8UXp+1f7VqOnhjTUSSWt52p23qEHxActVHPJgME5UGAMbKIXHLfbeyk
dV+7rLKJF1awqNppDWkm3q7TZnvD+89t1elAIiAv3SZzSn184zfPjC4W+AeWPCf45O/ieALTHPX+
FoVrekMpTS/JElFm1Olg19GqDiqQzP6U28UusRvwmO2QY9G0KXSOvfjnom1+phbvT2o3/dZcjB85
9eRiM7WKLhFnUjmB26XEL8rg2W5t+0ScwCVrhL2/rSrwBKMFVLYpp2BHifoxdmoe7whv8ODo6zbz
J8jz/Ly+IS+0YzDe6YrhZLpzcKyjAhixTyvMpShLHBJ6bq+R2/l1IBpN5qaGun5JJvKNmJIZw3N5
4gNlyYZ2pDo5ciih6dmcZuSYiLCEObiv7WCWO2P0x09jBl3XjCSDhwpdXcGL49S8vOAO9i8zOsz6
SIgbDzAUizC+0XNvVQ35xtjlwA2nW96naTcf5WLIE1H/6oo6m+UoJOZwLhjFlmtjhY8GPdderOIm
qrDo+knXHEpeyM4IfNZWU/FA4JA7tYBVu6URZLii4NaWQb+bsMmgYbFTsd9lJxtK6r0Rxw+Emuab
WI7BJe2X/Euv8AwVyRmnRfUUlQyOB8uGPyns8le8Jg3dEo2ym3GAA69R+xb6AXJc91gitQZckSJv
X1K5/Eu0MVgoH49aR2Kj6yj9K+2LT7Li3izdjGy2QXbW5RsyYh+aW7q0zC+kT+/SgbB4sd3pzZg7
52LOA+RzJP8K1kMKW6tz1dUcs6i5qsH1FC0jH8dUPaxDTQo5LOxktJBHt71q7kl/WAe7Tq65Njf3
IO8J8kZMpFep6Cj5+ntpoJkbU7VNqVt/rEbU2TwzxgPtybeUIBF29KY7g7weOfgB1DGdKmECG8lh
w3UWUV7zrM5hDJsM3I5zHr22C8u6Lm+xy911gg0gLe0nRMGtWy4fnGCxL0xpsleBfA8ii49p74td
3ZoGDy23LqvA41eTZxOph7+rZaqv5GRSDmqs1yjPCM2g716iMfEurDTVzhoFIHlNKL9ijPWxwK2G
IDWi8JIObG/Jn0wnPDbObVfRUe45U/CQ1kFwIJKg0Z6S5RtJ8NyO5vBoyS66bezUuJGVP+wcIJn7
IRbztmzY52Dgr0AmnHSSMqKjrajvHIxCgIAQ8z6bXbGvR+18itSvKGT25mY3i0luir57dtncrsts
arilz5ZxcmyNpw8Jxx55amwCLCXw73muzGd/Kt3P2ZqKPXR27nTI47sugAs40yd40HPfrGWGEwxt
xnL+4FMApenaGfLpDG+f/IfmkT4L2V8nC/2Bgy7cXYf8dobJWx6UKmkEpUymgd9yCAaQd4bBOuGn
nfss+vI149q8W3Ds7HrPMU5u2eOCkzThAVwod34B3B8iSxuWA3km1xjvJxw7e4HDAImcwnqL2OLW
WHkFGAeWowIpu19IBYfD3GMsqloetGRIL0MDf6txRn30rZ5b/ZylBwPe7Nec5O4h6wL8OnDzd/xM
EcNNvVy4JS93E4eCCrLSZwzIODTT9r0LRLpxnDm7pwu2wtQwOVdqhqrRDf5NLRO44pzdrCnB7t9V
5iNjz1v8WnjR4WpA5Zz9AxsD5ApmR8NuCIzuM5gW561gd/uMkjk4VTVwPriOi3Wq0KCsvRnNJEZk
bohrIHrQ5CwqN/CUD3q80FjfgjEtxB1PLGn2xZHXft0i/GPvS3+YXpdfSdTkm2iA3oxZT05PAx2/
P0EhG1gwAFYH+A3udGdZIdGW7BrP/XLx/RKcQ1ungAzSDj+CHqzmQTptdQ8GCDCySFp4B9KNDqPo
BrVjV6Fi1cG7dTfEjQFebzXXJEpEH1Ll0ZEzYfciqVPHsdItM2U0nfOMjitvU4YSWOVlc6AGJCs2
fVZAwMhq378bg9o8esYKfibY29wPCZYEiA3guuHPD/q0lF79wYjE+2KjWE4yxUa57d04uXMhQh56
euXh//j6UDSj90KIYlyrF+FYmIOyrmEqlKcKhAA9BRVeQHvoKDFPfZFdJ7m8tow1y+91C0yMJkm4
7hAr8DJ79TAGxYNh9czjOViR7fM3SV3+zLOaTtiuGy7+BEfAS/o2nNxgJGcHU2GO5Y+pA4E0GtZz
Sf9cWHnDV8sf7eLS5MyoZhZp9ukrDQpmNxncTsqlBkPh+T/7OlvwMQ36GGPeu3Jis7ii4eontVS0
mcEB2E8Dp/HY4LAOBDT5GnonD+NyePCW+uCTidrwWl9mDLuhPeZn2phHcvEl/UlJY+yDFds6DfJ6
gtl4zUR+/MjdNr8pktn5pkHNuh9j3JyBnaVbXXkcyuY03k3CLI8cf+4JKrzPVkZKIB3i64nndbsA
awX1Erlnz5LxuWp6Y5cLx97iBb2aSqJ6JpdS+gAcdaiNZLlBXs/RIAbrharNlvDF7AK6oXdN2v3V
kM9frJ3gMqrEP5ZQ+FWb4MAMyn1hBC9RWz7l0/xY9rLcY7zJwyydn4hpbDFDrnbu8XnCpoHDNXPe
6jFZLqrMvDuAltWzMZEjsz3xsujhLSqX6k5LDw+Da9G8yaNwXdd4chr9ldZS7fLS+phKjNWThiUK
w5zjVuvqcIRmR0B+aZ9NQ5VXGT8byE7UkmbJHhkxnLyEthknH/Mf9B7TzTQtt0wQxBYn1secmh/V
epZKQdm2E7tkEOVbWAnJGaBgE04yfzfyKgt7Sz5Go/GNO3Q7AcxR5vSmRjWQ/xnvSqmWDWbM+YqK
MOPs9j72aRd+z+q5XAg8hV0VzRttGa8WVNYNJ8CrUa/d1EOO4mQ22S7AT3wtMhxbzeKocx5zmuzN
Wp5pGWZg4dTFwY8znLkGsppJU2GWTdREJOa8A4tVnxa7SEPSGldCDuqT8fDMLFCbFI5Ia9kGbHLb
PpimJyP2/Iu/DME74dxuO/gy3lGCdm5Mm9t+ID5Ndq7zCPHAlubeLxQkqlLegqAfDhln4ZAx0Pfc
e/o0zpjBeiPDv6EWew+Xks+xri6ZG7xTyf64tE6/cQP7OgWDw+D0G//vp4jdfQUuFwmBaA1nChjc
wZWqokuq2DeZ5NwQdzwUjIEMkV2yBhOGYzJNxoSs9ozfXnABXowgg8pej9cO2fGHOqKoz7LVt5tn
e1whX+CUT9T10gBgcZPrZX6jdT1uE1234YxFb9dbFq614DXlfBsSmDzSCHSpc7Y5X9NoovzujFcY
QZUxczoa7iMRPpJJNMhwtHzLfVwILR7oQzyNP/ChbktcH7BSXWDmoLiMLOZqrdUhcrxbZVDYYfuJ
hB5dalAkRYmBfJzCxk97rvTLNx/whf8z1+wB5iEqJ3owZHmPpq0PRlCdfVPUDACKZ5MGZvqusx0R
/y3b9ovRB1c1POCzbepfzOcgz9TzG9bdztgknXiyjeiV+tnlvs7MN9XBPG5GqlGM5l5J61fplK9N
EHyMc/ydOf7VQJw/FmgBIviOC6jUNeduu7ApBidrCi8oeVh0/zNRzXgZl4VPWy303i26U9y77Q/8
cv0G4Sq/7VGiOCua0ZVXKsqDDKwRRYzPlhrIYpuTOdpQXBsc2fEAWXflfHCKZEvgZQPuf8D1axyG
uoR0B09WOeeyirnVGe6xiZevapkmIM94iWDkXrKoeePNfOyr5KhKOhv9BEpYMey1KNhW9SmNWxdz
scFEIG+LY0F1B/BU5d5WECzBoJDYGK3HwMZRZTXD3kxryi1Ms96rNAgp9HnALfQWE1xm5sm1qfDu
+iI6kJWGYOKeMENtXG4VmwDXOTkIYGRJ+lIsq5CPDa3U8U83E2wiuK39cjwwbIqevR7XoCPlPhqJ
PNI5UB85x99TSHDN83Dgqzy4BJAxsXa7ZZE3TkSBztSO4ewXrxnIogEZgY7pC/YFIwwaIOzZ8lwv
MdXMCaD3OGea0TnJfcm+Rf3M/GJPydksolsHIyYAU/NQ0AoTBnlwogcUJneqibXX8RM5ixVvpN8I
UV64D+OEqkoHg62VHGuWssNkx9Gm7jw+vUnCSFjVJrU4SPI/29bmDk7kLew9w+9Cgyqhh64enhkS
wt7HFXUm8GeGPQ68Qw4dtthFVda9LEBwEKUTxQAjgAjMQT7DZ+qxKiZwXq6Vb/snrcAJDikw1bGC
9WAzRZ5QzyCrIYNaZzfvg1+FPfgnaPMcAiBefyD+UN6QlursBN1wzUm1+pqBvL0uBOpOnbWk595j
MsyMYHKJ6E5l9ei1SfIZdaX1xojNAaCr7TscIN1z22WaUA55HWw+JtfyPjoXXj6fY+VsddD9fknQ
kesAsxTO9y1WUS6lHFS3s+p/LZZRXHhs5R4DMW/wDOYm8t0JEREmE+tE99AZyTo06l2uconV7n2U
s50Fk4uijDq6nnF00wwYwEIHqXJ0aiv4kWvthimxIXi+1EN5cFifuqTIf8bQ7w+Tr3oKStiVxNjb
ZxN/+/2QGrx6Sg3TAxEFEHuCgpu3rE2irfu7cxyLuPq/7J3HcuRKu13fRXPcgDfTQhkWvSebEwTZ
ZANIuEQikTBPrwXeK4U0kCI01z84g9P/aRarUJmf2XttSmlUeCBHbJIECBuoVWSu6dYZOAw4mwig
+NOCL9nF0uAHQcCB3LYMsqfIlck+mWC+R83cX2BsqI+miIKLXjRwipb1Z8lFdsOvlJ1FN5hj1rGJ
C+2chtfJ7fLclpO+5EYB3ksE7qmLRpcYTOU576GYzA1NB3GlmzVj8RkRADhgTOLl1SPWkOWp6Lr8
HEV9/T2OOnosguHdCwKXULrRumloBvdtSRmP4Ha9lK37QCRGkbbj0u1DhxT2vmeioXhBn1kZL08y
ABOP4nxjJizziTJm/LMyN7giQm1JW7dRFz7SGUJmYgrXyBmuFIDcl74f6IcdTmwixIrrooNiPnL/
XQ+h5e9RAHmXOZQikQgmN2MwnHF0jedKKdadiW/dFbb4mHyo+ktYPq0YQXaN7O80kotraRP+q+P2
ufS1+2gS4TJrbjv4FLrBDlvTMByJCdT7DEzSLvBFewbWUu5ltVbXKmQBK9jRXkRN7+y32OYGCQcE
Lf7a7u+68bqyDmJUgQT0MObbB6uAH13mCoM/G1001jo85FnooB6XCC396QlQgz4QH9Zzm6NlFrj0
zm3UCPDDojvkw1Lvx1yhxonBfZYkeqMmN/llKWrnc3boEbWrxCHfThVXh/JmnvmpNJUY4OM8Amls
i2PWjvpUJi52ao/rJp+D4A7h9/Mol+VRe/hVu9yezx2JDFTLnSCaN3vQSxCT4Ak4D2/KetmzB95D
4W0OopzoQjtMv/E2XBVM24BvNUW6iqJ85MnV37jEXOj76HRqImu41YtoX7p4z6J6fMI7ZJ6ILMDO
y/ImrYupfasSkirCcCbbh/yzHSPrDvYFYUQqYldvPLc/MWthbRJawa2D1DJVmegfrMoiYWvGY8fr
uekgBzBHDL0b0XrQOePqw1dTcdSLXxNTZ/qTtCMGKPRcgBsqTsfEv+T7S3iGg5bUVC0ySqkBHcAM
Idu2qI9BPv7BFD6kEz7066z124uyGqtTucxfRtnZvltqyEKlu+ZXmtSXW20q852LAV1506zOJdTN
9lT4trrsbAWCqYzEkQL1yIzrgGNbH11/dKi323WPuMnZOw1JalZuBQRfyS4Ns8w+wYporxha2kQZ
+uVRBNWPAZxypUUxn72ZhTaSbecL2EB8UIEH4wj9aUr8kEoBizMZsgsEp2s/XxrZVmk4ocTXnA3H
GYXYTlk95zqa1BtmMNGL8fwal5d0MWIOw0GyC0pzZu2APioSadTwXE1CHxJEXGkb9nwDRawul8VL
BF+fsT6LoP7cmBqnvranG8P/O/VsYq2EFbkXAxiiZ1yeMaSWOjtixLkuGp/SfsXBneYVJFdMizNI
1IZvemQN/JKGOOVEzQQBVDp8cGMvxNIlB7yNuPDKJ0OgEIliwbSrSS04FWHjDND6ZfsQVT6bKM8L
XwCQVnfOkKwX1prov7Ye5W0frNOPNbLJdCyzoSFqlmIZG8ObRa79aZhhCGhmKvdricLfiSKLyW/J
d8BpvXPYrd47mGnGq0PdvMaBaZi7+vVrSOeDuIv5My8zuSddCwcbeuXLJmJbiGHdvJjefJdlk982
A7UMc/1wepXGmm9lCQfQXodv9IXbFpe/BD89AedjZJdAq4z/vvIVv7cXEGuVctS7j03lntRs9P7k
5I0Z/DnRUJp7lf3WT/kmKgzNn2ZakBNCIgmCdPSnnAdCdMnO3dx1eRH/mymKmLcSYQVgt533gyP1
Ja7D+VUoDYiNgvBjLoT1Jo3WF22c68sxRPCNgah5cDQSbdII/fAWI/6/CfcwEm928X8adL03sMH9
u0g69qVTjTliGsWb6SK/2EO4d/eKLeQN0pDuzdi8eyzn/iWKja+CD0i7yYLTn3kHcl2srMAstjqI
sZ1vH3kWqxkS0ndBLr76OJkeSOqdzu2yMP6y4Pf07sJG2bOHfYLT+75SU3bGmQ/Ul+Sc8V9e6AEv
6WKwJM8J5VXkYsGoW6tFVc9Eo+DRcWO27gF6viyVDo21WvgX6WJ4i+YCt7XdDPzXBDtcVIXu7wsy
X+9M4mdnJ2KeOnImnz1b+e+9S9If3zze2dWTCA633zdBcPi2OqN6h0fIGzPW22vr6gFKUTyzIZ4Y
CN+sbkObDOWXxDyj6i+jJ7FnJ5RB/4X3LmvzvSXW75Om5uVXhGWdWbPLy24CVy/8Mb/II0hAHKoJ
4c68FhtRokldBcwHNKKnv8cQmoz1wI/RV24AByXNSzt+dTyevo6lNZBfb430aXtXWn7X+2zg7NoD
UAkZf3tMduEBrff+FLOT8756vFo4GInpHVF12UOQTk7pXzDr83aN18tiv4IwOSCN4lH36i/3P+FC
/QYayhjtYj6osU4mTeK0f1izKxRZtsznG1W36E3LzP+3NGYkXHHReA8rraGgZXXBD82cZVK3ySzF
D64FIECBGCQBGgHgpylG5nUllnL1DyudZPHo1pF7J7FvDkRJ2o6zR6jQGdIV6mDgNiFSrAJ0T7bS
cV3H+RX3xJo9qUmYcW/FsJfK2I24NzG9dPtmsriR3IWkSceRbGT5BhGk+EttwjWB8dgdBvVuNznd
L5Pv+nWl6+E2xeD91hAbFr21xEY1RyRs1USta6qrGvcv1MlGhjyIicbiIiORvE9B5aob1jQvo8uf
rJOVyc8GnMt66xsHqdfcxeNlDF+V+01ntvOKF9OCzFq1dn92YW8tBIYKBea0JEag49jdYewODhEW
j3c7GIJPExh9a03G8oB65q5kHVv1PjLbvI7gCXcFc4i+fYiJyIYw+su/wus0uhcRTxTKORefF/1p
vo9j1p77baZ3TGp9MfTW1WqHJC/W9qqOxUhfxAoSo15BmvtpqZv4nuE2Z0SwDA29zKTZN1NnxJdE
V85EfA7ZXJ38X55XMhRCHCbWH/V4YvTRshDtdA/CsFcMKwUxDYDRZ3eAPNo48NSLX0xYjGph2nWQ
BKD0taO5KXgZKJBzn7RIZiWxTgMc6j8ZRi3G91NHI1cz+81TO0rqrzpofQCyrtt/F0EUendu1eVt
GrqF/IcyzLmzkIdnu4gf9pjgHOqP3i/PTG5oM/uXciZQb1dXbE+hn2WZLO82eaF/GCcrMZctr5p2
a2OltbamcIVsxKB+Y6n5hniZAnfktPO6CAc8IZlWfUCMLCzsP5uvyERrhLwnn+rp3ABSAdLWVuvI
3yUtcGrDzKrjH6ZBAYudfXUUTOWe71+aZNmCP9xpyIdeEIxbdnjHRGQ4WeBar51uFEeNGCdlOEBk
p9TPVMko0z0tfmhPWiLMhmzEFbMcKO3CgtqifqVGu1mZGyD7ZmxchsvZdwDKWkGcEO4KZ7rr5/aB
dxPo47C8Q1aIoYcvD1Fn7JTcFLZm0tWpNXp/2UdS/nb6recmvsagc1EshX8UofUxduuGRnIeNAMM
rL8cFpKjUyd+c3LIFcYGQGfC9PpqZggCFyjMrmXoPWEL2sIy4rOfZ+6+CuiQAtzROFdc+O9LWqxM
PQpiDrsoxhhARdXrdGGURjTPbkQmixupP65yTP4sEVEgQBE2pTvdNZ+f97wGXLJwdp6xGvZoVZio
d3nMZJRjjP3UIZqNPth5G7/FeIbbtHfoCMVsY2Qfkep3i3sYVLXABGo4EVs8rTeqW9vbslTlm2QF
ssEXhvpa9m3/HJiguSmW/KXpKQ5h8bwmTGinDGHohC/IJ1J8gdi5BM1tnEVxTXJUEKKXhySLZ1O5
clcNCXDPqoMc2znzPUMDc7l2rCIpf8qT1qSK59m8C5z6CqjtQ9A0e8y79/4qL5gYny3b7g69L/x0
sK17hmMqnTrqi6ZRD1nmcQ4QOgjdQmMKL0fIXLVKHtuabS5eyKP21mLHwvTajnGzWgWZYhgxwPOH
8lj5a562K97s3q++VjGg8sUP8GSbqt9JObspOXPuiXUfUXHWejXOdnVqN9+mb2+S2RAr7A5rc8iC
YKUipwWy9/lSQI3Nc3HfJ4w8C6VPuS3FQ4PbNO+dAhLpBm+rDxbTwXNXijffb/YTyIgLxoBMtDJZ
15eJiJnwwct6ZVc6fbplxxBNwyNx4/LNkkV11XrVhxe7xeNcu3+IYVWpHgLrkEzQs5bJHk6hyg9e
Yo6yX13AsEG4cztuJzt7xDgykxNVTVj9zXqSmDJ+kij7BpvERKptFqJnWQxCPnqtWCCf4YHFt6gS
GcKtBe6DtiIwjz/dgzo7wzuaj4Rt4NQK2DAmjrt+czLBkUCz9Bn2nQM1XdnHmvGLYsiDphaVNUF7
7xkX1TgX3bVv1Uw68k/6qHcAbFgBHWQogT+9BIHTMyzHnkf6n7UbbNgTfsnCWfvLZzzTNHttSAMg
/B/PbXA2eF17Fzsri+u4gDWBkumQDQhLzDzjv4zFZ4SHZlvHsvNyRxQ6AQYRl/qOaDL/ibXRd20p
iop5JlmoFIixl/WmcNv4DN/5xfKjmQsfGSEaHFYRNj7FrnKjk++xxViCC6YfVtrN/ocwA6EJyqJ9
+Fe1LrCr5C+IFKCxLuCMgVN61+StesZsi9bDKS8SxzpgRDyOtmbqbV0uTXjvJnzqgxvXZ7L5sEUW
2UPjmi8hnjqkwhWpuYc+IeqvbK8wFd/6njb7RVj3bi4BZusFAY3XfEWK4EmZ3wxDl71L071hazss
paJQnFi393a0H1SW/SUQ9wgnZnlWgcs+cnmExMBYK44uHaVuC3x1h3ascUZXHzTC+1gW/2wtSCmL
GNv4SYINkPFbXFnHMpsul9ojdaIlLszzAyr0sLsTcyDIpmsg9jQAEGM4mYdBxO+zL9+FArQCNYtc
QVv4+LT9+XpWNq/RJEck7jodIpfMJu0GN9D675txnu7csLwLg/olBqNWCL/ETdWcVwZStCGGXst8
JYLM9AQbzKGzxG1Qw9lyI/VCit2lVoR/Q+nyKP6q3gIZPbR/h8A5GVB2u3qzz0BTL+4yDcvTFa95
1J+IKEZFqB8Su7sanPYORO4F/NE905ILD56+6GR4NdhDRfyeGKh8DI5rgR0HWOSl3yDUw5Sbms0F
HilGGG3XESaqTx7ZYw+qnppDt1jHdfAv9Vj9COPeVl1/RYvj7MAKib2wQoOFnae+xstTxwSFYVP/
IpaIqoFx9iHzuuDDw2jNrLEoU+gLyEpETCSvQMrfN8AS2Ne5R2XhymbYOj0mY+6dzURYR+Jo5I5O
D1q5NzBc9tAWr8NRO7eDz73l8gRkaR5k47Skjg6CotxPatHNMUJDird17J2uu3IbvmhJ4aOFsZfE
P8RlSzxWdqcQ2dxNNZHVmJYPScULqyf2WpIrZjXBYx1Ur1jTu7RAq3sBuBrsus9VTjsXcnr6a3+t
YLAgqeI14je1SMsSiBrbjBlqMZ7ZX5o7DBF+6tFK34/klntDO7HZIxktGoP+um3i+LoW/ZAW1fQA
M+60sgqnl6jU3q5G/8QIBz/s0MIZGeYr7anb0gleudquoAZEO3ezDZe1Dbanc8KLqtM8BJPfPGhv
8u57QwwOb7+BU5tdixyoEO4CmhNWk0yGqowY8l7hX5ZfDKfZNQi9xW7CuFtjCxiKOutoura0YgqU
39irdyYA9pWbCL0a5K6me5Gga/YQEpnaQNIguDfL4m8/7mGNjKF2xwNSmeBn8r3yRiStuGY7mdxg
Q0EoB2UCLzQ1IbjAwP8OPeq4sm/+VQnXJcqTZt+0JZU7lJoHh+o4nZYq26PLTfZcOvHtxMrsuom7
Jv0V5P9/RvN/87EP/F+cYz9ISNWnBjH3P1wJ/2fWHH/Tf1oUPIdkK/Qd+AAcriR785r9l0XB/Q98
YRho4dtgDsDa9T8tCsF/wJEDIxfCBgzxo8W4Z//LUbaZbn1I0F4SxjhsMTa4/y+WMgdzw//mUYgd
tiyez0/f/sfWeePa/a8eBXLbDMolVNHMLyeojqw4mt0wlijz/sEXZ3KMSA/qQuc1dY/keHIy1Aeu
+0eS1cF+IURBAcIkweiOMppHMIO4cDY6oQkgFLhGt9Gw0GT3Zkf3TDX6z3Ac86eisiz7QCewEdMz
YD8sgRh3wEm3HW+HHd8+BwG8SmQrISsRjJBdSCSRHcN1DqcSpYhgKmuSkejScZndN8w9bLtgw9Uv
FDEdcjfPlizYshzgrGfm1Tou1qqK8zgxsqKVxHXOFHMN/xZFRowB4sb4qqvCCmgnpI3vTEUVm7GO
3na0CZYAbxpSKCdrxNzWE+wh4UCsdariCQRcu2DsJ/yjz15I02r/4jBZxwscWZvztuS7jwoLHg9i
ucyCPgDqDRSA1X6M/rpsYYAOPiRMSSssPtke4edDBaU1I2OhmkEuaZ1EPSKIqX/rYQHJAyFaCGQd
4Bn8U3ttDk/L4ZBP+mBZGH2uELxcDd6DgiFhj966kD98crcN5MCy/oj9rnH2BkGt2kW1YYKCZPiu
cZkJEO3j51So1uoT65rIfywdaSebqjTzuUdd1V5Q85brMVl6Gt3Vxg+1832/Q9ykqUOO5WDVvCOu
GJ+YP8NfJtXFhu1TBR8M+IAbkEoRvwamGMzJ7QS0CcKT/1Y+hsadHUH9JmNdbLpP82o8qFw8GdnK
VgwP0EPR+f53NJqe4L8yJ5JgTnwmfiowqJZG6S3iAG4bmJWLiTDkMnec8KGgex6AoLS+lZ2bKYZ8
lVblVOqbCvCYs/ObHEBJw+AmhnIUY7VobOmduB2sj17Py60NEnnNTo4kDfIiVJJ1cJ1p4HBenpB0
buzF1jdwI1hZD+NKiJpfQ0zaCSASBMMTgASgFpYHJ3U2RP1c8EkA9b1GfqwZvs99E2S3CqkEkR62
zz/jpIfFiMZPecca2ep0Dt2y8mlGM2BtH6ws+T0TXzklq3cexqsVNrq5tgvo6udMJUCVpEtMCK+4
H6tDwlaeSqKv3O5SxhYDSwbo6LQ0viI8RFld2TdWuwTuO0UN5O8Vfg0XI/ovKKlYYiaC5DCOvBiA
q2tqWnTxH7VLWtXr2IfudGsXSyivRmTiwTtey6S+aomwXd2dHHsJ/ygXUjzWG3P4OCecQI92A3wm
LSairE72PE/TrZRjZFCJkFezn6uRwcouQ4/HSYDi0ztMA+3Rk98zNQf1Jti9t0A17lg7lfwYJxoF
MlXtBX9qa1rzw8gubti35PB8IcRgwAiiEq5xDmgJLqWYyNK2oB6nFjsEhg0WnMJVNUt8vYQDg6JI
w6prptrRZ6cd9I9vqia+mdhKE4/XAKUjzqybrTumIrGzo//z9ZGlpzd+LoW/PhFrEemUcxdRGaw/
WRJzDVP3EJq+GR7tljT1tO5i/yGaKGSOSHLw+88uWnew+BxK+JInwa8TwKTNwmn6l7vEh7qZ4dvM
GAR7Q+nxkdI9T4BsUJW5T7BQRfMUiLJ8LCtFpnYF0gjsgI1QNFUmNw5+E4KsjjZC9AdIn8PftYzH
d5/skL/sn2yCsIMZcVwe05VgVFMN4HxRku8CqAtDUj4PjSBfO2TvmyQeRdEYlrwSHJyRdSBeqh4e
krZkZsFEq4L4P7aoMtnF8GZZgHSAsmUOW2Ufjswdz8Dgn8rRZ73KGJFRhQvqcG+FxRqlkK6idp+M
dXen4yCpmK7IPln+ob5uqpMAPYdCg9lDnJq4bmArdWUsT8bY9WUlBXpA3k8/u61aXb2E7M/UYQ5d
Dt2EEPb7ugoj0EH17JVghS3PTvOiLOEAGe9PHS0uf4bt5Y8fijA4TEsr0SshwukfYQnJ62AlOCl1
nCac+QBdat0VJH6yr/k6M90CS3dwTLERe9xygqAloieWu2rYw7FxlhtH5qSjyib710GaiXZsTVbg
cnqYTr3Dg3cReoa9fRYXmwHCGRvg3hHNSDmPM5Y97pwEca0zM8BxjIQa55nu5PXkHqDe3F4qW69N
pyZ0ueBbzSMejjbhUWJb7wJZZEhhDhUdfH0wTbw8kDi7/OkHDupDUbGi24OBQV9b+hZIghhXWEhA
zSDJYUF+TQVejNHL7CH0YqwdGSQOlqeLlCfXu+gspNUp8iHCnjJvpCkqBG0Ga5fOBpRna4TuFLhE
57kIpNlPr4pqfJpx3pTSNoi8mFqTDm0GBNqg7KLTHNhxtNfIZZ8ZevP50cIkjzXzNOIfBPa7mpu5
TaeVrj1tMpS+g+tkCIGF470YuSJ4qqaaXCXkWR+iDwYWWbJkfjbwbnxR0QSkSUZ6RtE1NV9OHKGN
nAZ34i2GFro9xp71XCD1eV+rPvmGIzaBDaQ8QPLk5byIoEd/Ajqnsbk2i/gsQsXrqWoCKq5Z6/IR
gk5n7xXZ4aZfiqeV535u8DxgQW2RmTlW8BTznZn2dusUqNRyiS53mPuhuQZzlTepahzrh1ld2KGY
mIR/zLWFGDGPJ5x+vrPNsCbUKkgWujsS6gLSEUmj4nQnSOLOhRQWp4LrujyAwx/vsyjr9Wkmiq9M
Z3pBdAtZ3gI9L8kTT6ucswkzUNYfPLQKHqYfp4G4akjdPfjS27wTJSuKtGX2W+3KXlKnVPNcZMe8
YsA0kWEi2eXib9tPgMjW05qvWXsLiGj5Y5TXmFNgzPrPU2Bbdv5QxvMhIBy+uR5m9Drbs7deh8qT
3+B8rLcqc/PnfMkl6Ut6Sr4k9Db2DW69/IDgyMb9yoP5J5stlLLTannXBNoMOGwXIH47/mXJ9GhY
P7Hfx8GOztPHf5Z5Fs9obIPPHBZbvo4OU83d4g7RbU12wZiWM4dJyqg8GMHaKXHlzb12D33ZZ5d2
gNJ+UyprAifW8nvKCZjbreXQPA2q7j8SM4vvXM9JtbcNoX+ojr3yg4UrPkW2i+3LCGrppyP/+F5M
ZYaDaLWTZxUl1eU20vmkfM34/JxJ/eVWVg9MJWbouR0uYOofKV7LoHT+uWpZn5KuXy8mkOe84t5y
P4xtNY/AkVrc911Nft9SAMr2EWdQlw158oU2In9bojr4jMaciepMw/wlV6XqdMSpd629kPoKQABm
PqpLOF48KTdzNBJi2NGxC5yWkya2UderAnAKJHqDlcbXU7Q0KwJwDBl78BQTToJNuB6SbsXGuZLo
yrUa5XPO6OKiKWZckW0+x/fK34Yck0u8EOaXNXmCIRyUKZL05exw5DO0jKvpjTPNtrh6avAJLQd3
ngJ3QY0/e5syX/is8Q7wEq03tzJxsevDsq4OUaPCkjEyFJ+jWqT+kSx8PnwL0wIyB+iPhwmhl9j5
rrbesrmZ/oZwTp8FJwbgXq2xIZQU+S+LqBRGXPTe3ZFd2wopIsMhkdcdk3EvH6wszdC3QTUOtIl2
lSQsZoc0Q3UXElY9u3S0n+R0OKoi5cFCR3ehhfIomGFnFrs1op5OSVlE+hh0viTHd/GRPFEfW88Z
QbWIdSxfXvKfZK99KTB/utRZFijIlkw7p9oy23PdLz66dFxcFypZybnrrRoljh9iKgsdf3AYlhqi
SmNDxZ4a3eA4ZSrF5W6InvqZZxMmh2yi3mWzrXxK1iXhZrFCT3yi4GsJw/GQArA2NPYHMVN0gKaQ
Q8jpsEndWR7oGOkAP/RQTrP3zucs752qDP6o2PIA3Yygy0gRZkbMtMPdRUgt4gOEr+K1aPI+PkYr
GvkrekusN3Rg/pq2m+lrtcHQ8ZIcW6Ry6HWOVsUeLzJyRYJDxjiMrBCokB05PLY7cDcitgLI49NA
kq2xtClh6oTTQ5EMiyPCJ8bjJutpLAe3AWtq6dqVF7HdqCLtAo1zM0ToY+18VHksxZg5QuL8NfMF
RU4CBZ7ZRp6GZUbl62CzOQrhQwkKkPbRdYCtA9zhWz0hxu46qlsr0BjqatS3N9HMRPAo8tjp0n62
MuK+Ao6yvR7xg+1qg0XvOLY+9SYOgXo4VCGjJLSwYRk+1R4Mu71n5bSk0bSSOoAjiWsKc7QmRR3x
hzg1a5WRHtJ1G2HYa8L2rGN4I2BSK1oEYRYudBsXJLX4miUkwHGzeLvAm9v2RDEzPMNaxSyZhXbM
8K2WFUdG5chwX2MOJTUjD4LbZG088tLyyXqcsZ/r06AQD6CkG6vkBp3fsrmVYn61akqSb6EsSV4Z
+5ct3sGV2VHSbdRpARFxuawypy8val8jr6grEjtkKBMGesngupduYSf5CzwObR9kWU3sgpe6poAF
3cSCpAaKu+f7Aix1HZa430ezwgyS5FxDOObLpENfxKN1hLpUgk81saDs9GqeXx/FHyTtGtL6npaw
z/bYrpgOIMIjwwVD/EjItwPI77LwBlIkhqauQEv3kcCqj9kSUQwXM2ajqVaC8XGODsNtiHm44P7H
MdJS5xWHBEy/PstfpPXwi7fW/fanmgVVAd5vQ2C7Af7+e8psiGRumPTuN7EdUh5laLfNLXzKtU1t
K6972HweN6WD/lCcxC96W/5iuHmBVXesVK480ik2VLceA60OFTGocp9vNG9hT+tGn+F63+vOSjws
bS61j2a5H9+N9Or1rRVh1NzPa49BSC8LFOckWPxxn/cbUNxaN7i4P22gcePy9D+gXUVxVNVVFhxl
LDD0W4mddSffzrJoxARBMbjZcVV8NN44TOeJTel0t+CjQUGou7G5cjgj6oekk6p8zhCUwgorMzP9
MQGsGxRzzrpGj2al2byGL45FGubCMB/NwhG/SKN+Q6UZIE8uqRqbVy7L0Cv+4tvbeGStsY49QpGe
FlfRpjM5wUmTw35HFATWpVmKdUQeghoxbf6TFf/LjaeHl4L1WaiLC1cgAEYOjC9pl2yKdkKYSmdA
h9gm4quSpG3FUdP0l7IbNngtqt4ZccZWhjA11/paecOiuVEJGzzpJcd5t/bjJE+hx0Ytjf0VnYX3
S8l3nQg7ROljiz9MExlS4HwByR8GDS42RUYXMvCtGnTUXPDMpZNAqfCxB5ImHhE3Oz1n+yqbU1R5
vXNkcQ/N3/wn2f+X8k9+JMR/fHzeNY75cdkDWCETAEMLAGXjeuoRRYT4nNo8wNGLLGaEFLflCqjf
jAFyW8gbCGU93GIZju7tOUesuph6/IB/o07rjDGQFeCWXUDqETkGOKxld8D6RklYdDzrE7v8p9Kx
M7Cbq8Adubg1js9wjeVzaHcJSnf03vaO8WO7IAa0KDVVFbVxWv4mLfglO3fGA+BGA1jYrIlUh1S/
E2GO1UQ0f+J57lg6TEQ4lGvXLEeLRve9VEQ8JKZdCIvALmeDrOyiD7Qt1dfymwzRC8yF6OK2xIga
88yl4zskc2Pht0h0/s2XqOSWNTEXW+6Er0gO2LtNknzUFgE7u9UJqVac38QKS4RDD0+lG7758pNp
kURbvoUxg7O8qd/ci2WLwBjHxmC7DxVYeCr4mVK0MtPYMQ3Lq1Hc8GXa8igXM+vptpZjOW7YGDVQ
SHU2nTNI+bYgLCNkBV3PO0uC+xCnbERBcaF5SqZbplsif4btS2lxr5yw824Hy0mMle/Hxq9YnSeN
1Ec8CAGzWpwzg3wi6mqtdwEDpfAQkI0z/R1jdusgBiHQ52qPGZI0yCArCQXdgc6y22cHXWV/iNGC
kU8bQi7Z56C2yeHrFsSvJE/4Y7/Uu6FwpW8d/TBj1FkYrKpHGPDWyA2Q1OFFHXkozU3fhfKSXtCs
B7+igYN0PjIVP/ktuiV1Qre2Op/sNxPzWOd2E1/4RRb4fNhhHj22FWyZn8GgWYfrXo90lVdTGQXd
icGATQvT9HnAzUODXHBcVHKKx79FUpjpxpaKzk4BkDQOCcwA4TbaH1osj/Br14V7A5956b8yoZbs
Q7thNT5XGQpW8ojtjC6BdXTIYIxtILvvZRe1OLLfKaiL4TnI2Vmnq4sv6RsPNNxBEMnFHD5F2KXL
NAGaLWsCQZISNVEJJf0OOyO+cy6kjEQ1OCqSnY/T64O/1v2lILjtBZLXLE4G5oMGyQMIxyZbiUlY
hA7Ct4jvpPXvER661hikfHDNGdtY2F+OFuDNvS5moganuah/7CXrf2RXOq/AIpj0lFNvtwev9ykP
S0jtksN1FhIAekWmBYK7FZM1qRDktFo6uo6kVg4YjmTuECPGGVsnx8dtPnttPJ9ir3R8MssldbJD
H84pBkXiabBiqNjT0GNCIIqr3sLt/YIaFrobVVHfOri2EtaLtGXO4GKCY5rEeMju3xNHFt+WqAO8
L0tlPcmiwwgHr7lxDwsTJvTyFV/sczt3xb1x+ZtSfIT6hjFRPu0mQnb5Z6fLAwPNObhv3Q69AeP/
GMhz7iFgqYqp/u5idK0D2DuWenWMENlYxJpxriDI56udlf8cpqD8ClGBi6ZRhNSkTDAB3bK9yNlC
E+X2t/dAiu2YlhEMHWeY4A4C7eE7y2MUIHFt3EdsArPBWrs4f2nT8mMZ1dVj1c4F+WJxYSFaCnvi
D9GqpKjvog1Z5w70Du62W8HaKOK9LeP8OA06K3Y8zXTjswc/M13lGn108xSQdZi76sdEbBf3PZvI
hyWydX6I14jHzNjIc7AnTY9ZG8XDYWHE/ujToKBgrkXxoykRHxmH8O4YrXB+JcvIMJCwWCTY1hDc
W2Uu2Vyuc8apK/gmp1QPojxKFY/LLmzLLefA6qa3JrDRExnprzdJxNYSE9BKgWkBz3B3qxF0jVPB
6G/fcP1Vh7IicQjapYo/rTLBAdXZsvm35dP9GC8v9xlDov3Sc1Bck1myqQ5Ug4WwYBDNVVYu7X9n
70x660bSLv1XCrXqBpoGyQgygkB/vbijZutqsqQNIckS53nmr++HsrPTVrnSnb3qRQGFzEpouLq8
HCLOe85zDJxFOnmQrIYxwhQBav9gTMMNWH8vPPZSgyYiSiip/bWtKmZ+CoLofPQM2hHbWMav7KMi
h6Nb6LMM6IGxzfFOb+Jeu/a6xio3HttYw6p16qXRm5MDc1nTa864ximdpVldxKyTSbuZ8yYmUMA9
JU0kfmbpVnJroJJY25q7X3hSd0HBEhkY4aqgZpANppnAo6u4N5qruaLlLQhSiryLOMI55mW68eEr
20KuSoP+hxWzMBpaUGgYB7k4HcuFxYHwwabXJUIrzDu9cA53QIHCg6hNaD5tPOOnhAgffU24uSOH
DLot0XF6tuPIGNI8qcuyIq1fjbcWV5Jc9b7VXJRdBgNcuYVxACoOl4DyOOwpQdMy9epS27+ppeV3
CLbCmtaiNtjMVx5DkAuWhPpQjsAkcMul/KTfNl61CtB91RHQWtfcdGkV3nvVCGs76wVUKaqiyx1M
NqtZQ9mqkHLcKUvWLQ4X/CFmZ1+zc1MnENxxRhKlcCCL+SWpShA0hMzsPrbmdezms7sWlajjB8L9
7VvMiJ8kM/iRr9h2s+TKbZvWw+G4CMDIMAyCtC66KwpZPePUVbm4aD1nVJjL2viegk7zQM1xQv98
KevorOHvO6NMA27H0PnznWTsVK551AlgNX1evsmymLu1Odjk2RrDxK8jlBVe9VlTPFH0VSWbyaya
O1BCwbgyy7R4+c9w/hv1jzol8y9x1ddPrK//cf5Ut1H+j/+2q5/yl9f//iM38Ptv+DaXN1z7E6Ew
xuwMPFCS9TJ+/zaYR9z4ZDlkQAjFOp52hf0DvFp/gmTK1N4E5rqQvpimf5/M0ypnSgb5EGKVYuyq
9N8ZzC/00yKdqHNYqu6wvoMB0tp2HWbyLHgc3vqPU/lkTJp2NE2xmWCIHBXMj9ahmBmY59H4GxSr
/XPf3LfXwmtgQXyje5GE2s+vxS7CY3XhiQ32p+GIgloSPQkFsCG+HJrfqTVEfuuDmOSQl2/KdhWC
3Npx8xkRtwW9N28wjB1WobNHAI4hjxmFG4gaZ4pkz+4Hz8Wv6LSLHeHDgVk8C4BWpMnqRi8H7uXp
KiKnDED8f9i6VU3Ph7dpCnUXEMHjwtPpGdbB8wKT90g0elWV+tZF4N+o6sg0p3xPmp/AH1fvyjHE
0meC/b4S+jmJqhvFIp3UEPchtSCnnE6gO1G5gnK+QRoRuzHqsYOG6oRFMlXpRplunSEHtXphYz/j
9lduA11XjCL4RQ6ru51lxwTL41OqwjYiir6G2r9iqDDumdXdaMRkx8dY+/ev/M/la37d1q+v7flT
+T8XR88LgjLNxGH73vL953997gF7dfUr10vZ/AOF6SvGliL/+DM//Yrmf71/OXgtNk/t00//gd0A
OsChe62nq9emS7+93Pfv/L/94nfE581Uvv7XP18KBoTLbwv4s368iiVX3L836ayfste6+Nef+HbR
Q6XHS4OfRnmOworvwuv8ds3rT5IrnV50W3K5g3CG4fwnrx5TiWAoY5qKyJL9wyX/ievd0yZREA/3
sAmA/m+0qf98ySthCtvmtgM2xDM9U1ofzuwiaSxflGyKCAUcLVW7p5UYerbF8/Sbi2i5efx5Df3x
SrwQR4N4h/yAeG4tlpJ+DnA8x4u8DgHhL+7oKNllynx2Afonv7nFcMP8lxd0pXBdaKu2o8zl6z9c
tCg6Qyi9eBOGSbSv25EVXIyv4m3SRDvSZrFHuL0tgX/Q6nP3wwnwizvGrw6r6yxNA8ylObwfDquP
na8IXXqbzMhMN7D6apAIVtPCUCHDkf7m0P7q1bSLRUlIWziWh93rx3fKOKzNWQRsSuRnPEk+0bZN
MCx7igEzRP+t7JULl2vnF+/tV8eVNRFvjTsiN0TO2h9fLbImmD9pQSI2zvbQbYxNmyiG+rHD/k8x
TsImfpnY/OOvj+kHru1yqgLe5VHhuK7lckL9/Lq96yQLPppOO4uUQFWtId5DtXHFC+3fxOEM2gX+
+hV/8U6lck0bSZT5rOt8OK6YuTGi1NnGYqMJeAHp7Cip/PI8UTPZSiexzlh7o6AFQ3f+16/syp+f
j7w7KcC7KRph+SfYuw9nkBLMZ0byueClqI5jCEDukI+fwR4YQvF1ULZ/Hr5Xzinfpn7OakP3OPQ7
84b0L/V0g1qq6irHna4mw05ppbHosrPaub913gvuyqju52WDS/EdZITiDMxdgEXJ6vLnoVYu7QuF
LS8N8BUjnIjGym5lSvfaSsOZw5/XjAEwtXdXqTv6PRhHmk0/S4JpVyFDwJHUVZwf4I9jFuvq1PG3
KZjRE8MuIrFJ4pTCUzNSTApSOTsTal5DAmZOFKZsLE0knbFbYRPW3zzD47uB2GaCjJtYZV4yWeti
iuN+D82L9GsoQAmuRwYfTJipE2cE3g/Z1zatRyzjBsDiyIqSK2ZkjXvovdLZEcyvWFiEqEmbcJjx
bldwEIjpVuytMFIx4YEliaZbIswuDWx5eqdpGaPULlXzY184UQiRjtv6Cg6meCj6Ji52oW+kjKjq
InkMXCyDq1pygm2A7Vi3Q2nJfO81jYtNwHCp6MJwzXy3sdGisbQF7YWDqZA8xZKlMPF9vOJWayeg
4178lSKhib2O38CusoGLn7hO3PtHMWAeeSfCIEc+GoMkP868Bi/7jJAwPcRFxNxugEJo3XsiROxC
N2hUduG8p3GASFgTQ82xycM7+uPgZDLudnx/M7ZlUB7YvJjG6VShhSCbQpbOfLKdMqnujffiaSSu
MLzoC/IoEFLyjqTIBRVEsvqc2HhSVpksZLwL24x9bkr9ByzUYnQH7oXvldoY2HRyZTpRFJ5k5sBU
MQx7CBdQccn3ryIgbdCxKO7MAsodS8e4p1WoxQ9ljka7mG6INlEhriesyA92EKXTmVZYvs+GSuBv
IbFNFXlVoCNiUMEgFCzdGG0vcj4gPpcLizrw4MXsjMK6lnr0BXQkxDFSSpWhnA09v+NwP5t24a5K
D3sFwZVa+g9cX7Q5gWKyg82kiAessrZQb10q7Qo3YpJ468maBy5HT3cE9lom/pg+h/6G1R7bdzMQ
qLeCeiicSK6c7sPeG26mkdTDusGpQ8SknENiWn5uXOO7GO7RtqqrDmojRKG5CS1YRX2JOZG5yHmq
aveB0bDPWM5ykjVAQTToyYgRhuiblxdmCScVIibJaebeKGqrjOFzCJ16LLj64sm6Dl1rvs1EOr0Y
1mg9eXWSPgjuIi+V7aFJVfxN7ZZakvQygOPwXDfa+5pMBD4HqP792kzrrt2NmjQAHqzJBxKWucbB
rUI4k4VyxEuwdO+Q3MzlNeWBZbVinsbxRCMY7vxxue9oVCfsdwRG3oQdOkTZpMY6wPA/IEtgFA0+
HXPKHquIJA4oSIfpYX7cyzx+sLph5jcqJb9SgBnANHGJH22Two9oyCF3hjGNhrnZq4pwXXUJo7yM
Gh4D6xCGjNJ0UBLcln+BWAr9nJhMmd0lREEbyDApgNy+sjE6hbmbE8ILZnCDhvRnRgiCDNxK2wkf
nJfZTGwmjP0ng5cvFFfCOjeGkzOw8SUzIFDEvXNf6sQyiT0oVPXaN3xO9spTVy1zX8xSLNM534l5
PTY9if8tuOgo28m4CDoYbvBztg7cDFgfDMmLUz+eKKrV3uyjEhpLFrsmVXsO8IaCC9NWwRXOGLry
4OeEx5p5X/g50m40bLPGCxkH83Opx/SMrPplWXcM44QFUOtkzDpaZGY5quFkcey6+8Wi5O5GrjZA
E33J5Lk2FnnIrtLoXIBR9G+8wYPzKwnPLwxSXGLXpNYoPMort4bmbUzITtnQkMKTMWmQtVG5Y7qN
QnrXtkMKYWhRpaj/efXKPvBug1IFwRkstGTYzeHspXulyAhDYVhgTDYp3PArVoO+JuxBzd6KSguJ
jaPC+rkZqSWqLpOyLeUp91wVcSEWJSocPQvZUZIYTfniTWVytmi8xtZnPThgfCY+mJ9OsszkOe9r
nu+bTpOPaQM/mHicSCdqr5KYhqTPhF6ChsBKw0SKlUrdn7qNbU4noTkDrqsML+pgVQyiCp4ZmNAm
wY1ANiU23ckZyND0gj70vsnAueAlvS6AAwmo79QPrpzevg26qHkLyzC8GijvPsWVTda2Kwzja1N1
zZGl6WmjLBKTDHvMUKq1NbnLlSejZgnnB+RGbZeX2iWOgxTt6aA+LTRDW2wEGUJbM1OqvMaaQLEH
lYBFvUHNVi+9rkoyKAF5W9qpAH+MmdM+gDyXd5Gbg9cxhlq/NFNecP+Jmup5CHmUbxOvqaDJBlaQ
gfjWrdwNY+7fuenk93AEAl9j84z98V64YkRSpun0VCCVL5/3MKdMrvF2fJ7mdD7h6b/gunzX18D5
47o782ApzedDnFvWtRhDfdcES2pAl0rPWxofAVPRdtjbTC1ixOfBISl93dNrqI9nSeUX8NERu1WV
WCo7IUTfZ+cF/cQOkxYHXmpUB7N7z80bnGBiFHRKWXTBEBsdPfU1QAe4r+bWe3Ja17gIBivnk2xd
6wLDMt4SWhtBHgMYo40ei427xWxQiF0bFEO7Gt2RpADFXLre5FBGo3XBg2leC6Ml+5iYllMeSe7y
KWZWvCerOZ2Ww8rMtF83bmXTGlX0waN01HSOD4d5Wd+z+GH6GhqPduna5/gKUOgrJ4RS0mLIJqLo
u/NXBMfmjB6pzD6v8i4a1okMlbFznXbM1kaGaPBlYD5j7PDsCfd51JOX75VBK+MRXhWX+XGHNwoz
DgaYk0ajCZ2M5AdJoxId93dhMjXBzmgX0wtug8o5rWqsgjeRE+rujOl3H56aSN64oZjClWILMg2s
YxyylFgHMuDCwBvA1ghBGK8TYK1I3kvuVf4KXzq0MZGA8kawpJkXA3YKiX3ATnZCmacS69YLy2dl
zRPNPPS8sCD1pnMCn7re1j6PIlY6WeLtyCRM4SZrE27D8RjhhoKBILAxASLo3K84Ba0K4wjsB3ut
lAj8t5g8Vr0H28w1iZBE1jbzmKlgoeTw6RePyvh0m3KK3SGhFc8GlZG8HXvCaW+bqlgcbLb5BLxo
mk8wb6toE4eh/daPaXTRDtb40FRUhs6QOcRwRZ0Cg2ub8b23bnIAb207tM4Ou8a0n5V2jSMVN+FF
HiXxo+uK/IsDOIxMimRMuekAH1AJ1gfRI2NbOyC6l4bMv0xRXozohG/uXGB3MKwy2eHIrLFSTySi
aZLE1ebKVmZnDPynz2HdE8fm/gtZe5qSAERmOXK5N5Jxo23Bhd6SkUaE7uuCUA1LY4m7pWjsJ0gJ
85eU4rt8bUwq+qopWaXKN69sPkPTGc7DqmoUr1jppy70qmtPVuCf+ehNWEYFMCmIe/NllDHR4IFf
m0fUByEGRF4wkN70LeM5HJzqGEYQw/pxMIH1GezvGb9PSfrUgWuH8oGlBaUQbkpl7HmWU8TRJLph
0rLUQ5stdjfI6DWduXhdqy0mWCI/LpsLfCeMM4K1t/RN09QGYjH2G3FftNnwpVyaqeXSUc2KjLpq
FqLBuV/TYT2pzoOUHFnJmbN0XGOiYTZnycGZ1pT+MAu2S0peGG0awSO3K4qyPUFn9gDNgNywR5M2
lSEMXRrbd79YcdccGpCLN+17/TbabsuQligpLQJLQ7fzXtZd1ktxdxiH4oYMBmOuEp8vOM5wlGrj
vld+Q83vaLx9rwL3eZAf0veCcCl5MmY2jsd1J94rxN/rxOXSLN4OHdsAKrbLC/O9etyCfoSk+N5I
7gIh48KOIau872j/k+D7p22xd//36uD1a/4aPKU/yonvP/F9JGCR1WMLaAI2lEgbaBt/yIOGpT45
NisDFH6qg99Td/9HH3Q/IYlJqZEn/pgW/DESsD8JC23GQ1fEr0A53N/RB38WXRwlqB5nrIBESWmR
J60PEkjhI/1PmX9wKXu9xymd3grP5DK1xi4Sa9nq8bkYlb//4Qj9QmL6oLe/v6orLGF5HACu7w9a
odLg+NmNH3qk0RXLu+i6moLo9P/hRTz67RicaLo6P7w1blcVBCl9SAIp70E5AxQLqIX8jYb0s+z5
7QAqZFoOCy/DJuRn1arTflWDtD5kXcgUWtuBPEgd9dvAG8wjM1ePf/2mfpYCv78cCU1OGTDL9qIb
/yjO0d04gEpSByuxqCMbxTXLFueMlezwm/f1q49oaSD8/kIf1TicaTYJG3XAmwiyiKfWyqyN5Fvs
999Kjb86+xSlfdSQS2kp+eEjculWyMLQPWS+9q74JmKXI3fNE/YABCu9OIW7Cp/8263q376q9cvP
jDmPxxVJJM388LIpZXu42fWhyWBvoxNhpqlaSXt46IjdDAb9Gsuav6XQXX1xdOPuHJEFz1HgqqUD
voO4FJfZqaq96mQIU6KraU5s+jcfwC+PDbNCoZF80Qs/nlh13VX0Mx+KrmrwGSUzgP6YzUBm6ujN
FrN3WaIwHv316fWLT53Jg82pBQXFcz4emakLQxkO9mEklH5i14O3mdkZ/P0LU5sUNZI25p4Iju7n
c7g26j6cOvNAuXmytkkmrQCl6e1fvxPGDvyaPwcSy6UC/I2X4NartBIfb21lGMQ1TP6zcWY/t60d
Z6DAGzz2Sa1JsG8iTdx9xSIbnylm1C5miUPKc0Ue0OqOJtOs3hzt+FSMZyAFVo2Si96OYVPt6xmJ
bRPDYT1z6Z32NgPBvXhNx6V7lQxTOrEgEP7lTHOBsapC/NwrTFrlrXKz8raWmTus+rGq38K+aTvA
chpXMzNEjPUBFeZAvIxSfBn7us9XI4yAm7Y0+fAzaR2bngvFMzDhotCvEGEWcm2XnRJqGY98uxvP
AmMQ2CQ0YiupyeTJseJoXEs1xwiqyrX2uhLi1h8kWseEifeqxtkw7pq8hIQCUic7xKQdZ5C/pbDx
ytL3uGoGZ3gkwkaBECKqycATh069rppSZ6i0Ed9CgSSRxjAH1phYrfESdPb4VuNoh5naqnjjwASE
iEDFyzXH0Tu2xzzzKGBAwFpziQWnbkX7xXExhe0NgW+bhnScWMe5qQYDs769rFqcsAroCC+GcM8e
tS/IbDfJG5GFbCJuadnBNkJ+K87ADYsGFFROTQUKJsw7rDvGaz0CZ9zU3BOOPLjj2D5gFGpkLcd+
zH2XwTPlMXOxYTUrCKlprEQrEBUeZSdOdRmQLLgoMl5hHScqvcljF4RNoQ19y0Ml2PPbzWXj6g4P
2hg6ZscpoaVKJPXl3DdsozANP4UewFWyomFu7ZHdk/s8avJ4FyVO764bOXZnkW76ZGv3JTGacC4H
f2+aQVJuoDoOySb0hpKdx9JFWrquYewUM2Jr47hB/hRZS3xPUBVhrFAny+es8Yn5NJNTXFhsDIDj
YGkHd+aFiPJzrGh2m+YkeHF6tlBkKMExsQmspxeClaw5McZEW8GI4gvENjfbzGFMkYSSGn9cUSF+
wN+1/Isi6ez0nLQRZGTYmMUAhUnj8oqS9ozCY/FmcoZOl4ljDad2gH5MNruysH3ak9yg26Hs0dCG
6THrcKWv8tljT0Jwh9m6x+LagEI6g1CFYCvx/rYYnlZ9NuEgmNvOvKosWMEoyPXQrTGz2VjwvaLv
VhOBoJlNU6jeBp2T6K5wXe2MxuS6aSo29TxXIq03KeJzDCylG1+i0ZK3NpbHRxBM0bUaFDtacBc0
K2CAFE8DBtRbqTKSrmh0z96YAeiP4BjV8PWK5LgYOZuPQcyMFxDH4MxFuSyOqRAzRqKNsnyO7IEP
aEaoeTZNPyAPGjVf8l4x5MJhpE56O8PKQ6YD0H8q2Oyy+3RLjIttVlO62E0PPuawcGtzbAEHBESa
NgpR65ykdf0YyXmw1vmYxa+IUESRfCvvbzANFC/QB/wHnSP/rApKnx/LxpJ3o5BEeMDh5p+BLeJv
ML3EGNZOUSTRmqmpQ0cLn/glZVU2cIFcRQ/swsJzGxBcjszhg5EiPxIClyvmetgNmN+hj2FMzDc0
Fji3zC36GyDmnIOj2d2N9IQtBmum1GzcgJ+v2rGiDCyY5XBnja5/qMhPJvsqauicglfJUBdztEAA
Gvrw3BSR26yABjjTBhi1TNfJ0u/GECmwYoQwYmwDWLaQ3VQdYp6viahteIBFGEtse7hk3JEehgLd
YB05hnW22GNK1LhWmNvOsatpReov8CgQyBO4fUOfHhLOe70aNZyKbd1K57IZKCmkYS6Yb62A3P9J
Hw/JMc3cSp+P3MnLx6wDnxaupR351ITkGKUnAMY5xI61WzhZdMZcAmunze04bzFbOhmIik7Vg7h2
MkaRWBQb+6KlhgGqiyHCbGP0mI1O0CPCBkWI8qdN3uZcuU7JfnSt+P/+drkqcM14mlZa5c3V8rAL
oF2XhMU2REQjormGsk/xzqo3kpbAeNIxJksphjKg670qGsTFCpduD47wiF4Y89TIYxszmQjch9ph
7iJLU0McwvqOVVO4xtcemfUupcHLgfc3ze/jg+ixy7Lk0szT/tUIKSxg/S2hT6CBwIIF1j5ARw7C
eIPcT1ukUWl5KO0wxCvMKBKEJJKreVMt8yiYM00QHVV6DFoCKVFi0vK11KcbYU1IKiwzeNUtJX0B
qOdYkO8kDL0h40gTO0NtBPvxvaF9fm9rXzJIxhZrI6FM5prqiDxTbNEAVYHpIRpE/3v/3gXfZ7J6
r+YcN+yqsy/+e298r+KuPaUtY+IlPM2DMgcfSajJrfAQV1npEj4VoQ/IdOztFaQ99wnULRE96N6q
BI3X0JmH/IEAyYCKgnsHZb/fjTJj2DW2DRAf4SalsQV5FVIhDCmeU9FEZKRGLfVfxAgOixYCk5mY
X3PtWDUPoh1Lj9TfTrbP5IfVTM3YxMPPtsbIGAKHBAA5rFBMs4ZUAA7JNWorzvSIbUW7GqIAVu8Q
cdZvVYLqvWGDShqW/DbNS7ER8pgHut5U56ZNWGLXWIPu97jUeVK5qZ7iI8ZXrnFGLqkPT0YeBaC1
YKuMx4wZxRecMvrYDZsMq6hB1wQe42xYtaD0/bWTKJo+ULgaf53jZvBuFvxBXn6egTlGC87POcyZ
pR7tauiJP8KtYH0y46bSVuJjo1dQY1gxDQkeYLQo3tkslrFBY00GLLCUeY9uREwMVLgsHDC8ZBxO
v5fmLuha7Nw8jbqYUVEeVVixZb6MJIcxIPEeWBS2Cd96Q1DsuiPbhy+6Gknk7O3JN8bLaBLxuGPL
vmSrixG82mABSXAN0emjehog0lWRVvxQw3i9P6npfAhv/clPvBX0Fi/b1yCbZiKywCN2KUFWBkxc
GHJTmi1PtaamuxupfioYfIb0XJZb0tgNmGGKomSx8ioBQhp0Qzkmu84yFXWtcXJWjEl+0gcFRONx
lnW39jzKgdeQmcmGyjgoX4mWMsiUTlg7K2xSDohEY6RdxZZOaq1FN1lnMDVjWIasVLo1a+AO5HtW
glqbjYqNWNvO7ufY4vm6Ihmf3mLMi71VCAKH+7JtyXCPBMdQAdP5zehYtIJmLpr2cRl7Sb+ZKfK5
R9tU6fH7Ov8/utM/nb+UndbAsOui+VF2Wn7gm+ok5ScAUOwZFbo0j59l7/PNkyYFddREBvG9Ij3R
xfEnIMpYpKrFesOX2fqxK0d8+C46sXr+JOnEZlOIU4sdO46nv+FKkz/vzVBj8Mk5TFzZ8vP3IXV9
2AJWzNMiAPqrMuhqpAXDmdCO9XxFj6h5JdpgKVvpHIs29ap/MXNq0kH0Zdd23jjtNq7N+bjI84c0
ZcHDbKqG+UH5DjcVQH2Q42aXOyJXfQFEuqYwgMenOs8hOTDKAQhEyLYJuhu2JP5dag3UEvRovo8g
wzOKjeqi2xB7WhldVs+bQMnxnByOt5jw8Qax2JrvqRSW1x1ufPp3GraSWXgLm4E66UEUNePykqy/
ybRlb6K0Buti0FsWxf6XyCnyF0o8XeM3QsoHu+1yQB2sRCDpXeLLnrA/qAWhl1lTmk00LHM538xF
V584kofcGsuGPhRTY31tQVds3VnO5GvaAcw9XpPqCp04+TIl3vA2MxTFMt9CIMhgxcMbora1trNx
YFkn+5M4TB0BX4OB/V9v1X+WY97/dnQYdEhbLZ7Hj1YomFAkU6ec4VdOuHKgU3Cf29O4dY1Ig8eL
zN/pPz9LK//6gssf9INzUPhmGKoBHw/+EiInsDbwvVgNT4pOHujH3tWKxaEc9QmBr50R5mfpnF6k
qX1C9fcXmDlbSADrEWzqXx+In9WXb38XHmStufZYri1+0R//LrtuxoET3mGoRRaG8X1Bl9jo/8Z7
9stXsajrcgFuMs76cKqURsP4RpWcKoZDtJQ9/7YSXf+bD/Vdw/1Tfnl/M7j5FtMpOozpfBQQhUjm
CDwLu4RYG0x/Cmmwa7X84JSkvX8XdiHcS6K90xcTB8Fd7bhGDv/HjJ9qMVdvoYmjLOIVxFoE0BEw
3sxkx1hfvlp22iz9pr61hZhORLqjLmqzpL/6I9NLIb+J884LuktLsB3axvjSrsFs5/dQ4d2TiZV2
s3b8dBtENolNpqgDPQ7YU9hqWOnxaNKnQ9JsnI9FLtzwm6z3n+fVP/EZ/3C6L3bu7+brC/zT//XP
u4Vy+JT/Y42p+8en1vuPfbdS85BxNJZaz9QIg9hP/3hsLY8fZuH4pZmgMK3gnP3upJbWJw+vqiYf
wbPLes9VfH9ovX/JJH1AAgEFlYfd33pmLc+kP09oljAO9yblaCYKgrGM+nDXaEsDIyjRuJWH0FN3
h0ge/PbJ96uVajdNjmS4V+M1M8/YO/q8y8orL/psCxSr0N7QXrgysnLHfgqQTIU/7Sav7kR550y3
4XBrzhdhddm1BAT2WAm5/vcu1CF9cIsXragQPKN+27Gu//7S6abI+N9Hi/5PJv/z6IWFRvHWfvyu
/w+N/JbDmfHvZ3XnT2n047n3/u3fl0yfON24XWlTOkICp/4zusPJx+7TJobl8Jz9Rs78fvbZzidm
P6aLzZ/hHvEcfuqPOZ35CRO8Nj1PLysubf6tFRPozp9OP21iAAcXuUzL+DdDkw+nn7aMNuiSZieb
0XSOCHQ2NIiMZtTei4G/rOZ2XtNtHGXeTNTdG9nIYOKsoAZ7RuftHbcq+ytKfGxF1zGSLPx+qsnf
wsoumlM18FDzwOx0xw1UqubYjjuR74LKTcdjCZkiRFM0wTKVDl7iO8XmHyuRQHI6IkBZUCc0YgW4
r1RUINz5dLQP17rCrvhVD+NSzyRGFbowqbKs+UpRRfQ5Ew2tS1RuDdFXQq/IkzUxdu84nlD6PocA
6LczhRaoDeyJ1SEKZwiHYz6n8QYh2PJvUIa9et8V3bgBi3ADY+WFrM55T+/IRtTJwZcG3IRI+IhV
aVyumEVQZZyx/yOeYLZt2ZzrwtN3JuJZR2lrcDxiwISl4aIyzKa6lVH4RVatdzJXHonZ0hlhFhrx
rDMAwR29YnMp8H7lgWpQJZgz3cmi8UEACDqbd6BO2uB08JLqROkobO4I0hvz3m3CZj1HGAHu5qSe
2SfyDur8OBkLQfOk8s86qGHNrkiIh6aFEQCPI5h83LCthZZW1dYNFo4FchD2UB7BI2v/mKIRr1j7
lbSuBJZcb21FtHPEmHHD8TnWYzTuCt8fKXia4JNfsp/zqcPCCPaM7du/EH48q0ONmEdeNqhT2FLJ
ZD/YVTc9gX2vD0ME3j5Ow/MB1W/TJMLAvKor98ozegwYLVT5yBKvaQNxbI8VaGgoEeHBHELRZzPx
grCNAVqGTRLvHRg33XmJlryUlHn9fQSTFprn1GR7kF91+si8opr2mJX8FuhwXcrt1A6VfxVmsf48
ttB7xMbqg0S9Rh2L3ddkVu54ndC9PRyj+3n1RTpmJhpZTwUiBho03zYDrT0rJh2rgirBRBw11P6R
w1Z2nJhY1MbIfmG6pyowPpM5xFuza7PwSwneUD0oSJzRJaqE371GhhG3zKxpdJ7x4vUFJau4ZXHZ
uasWPQvfTyqC8262fVXvTOK5NZlywtbYVeGuP3tsa4Jjh/GPusaPU0e3WHsxyq2iOCK9Cke1aNBJ
7KptLtFKo/QCqUql1QY9JrWOfKum1IZnnQNvJ+oAMbB3R7XQBrwZkSmbwqihOE1iV+8ZKmB5GigR
13R0MK0R56HTU8QFGWK6budAPZZJFWAztewdim3/mORug3KgkmeanEZwbPCg0Gxg8wFRGdb8Zd6O
2h1QrUmS7WOPuM/a5EHZrKakK3JUo5J+qGGcT23ic0iSU57caGUXCwIKZ1hIBeLdBL7plHtcfOSi
KJzkMU5Vn+0Hs6LgYiz9GwbO+qpI5uDETBXHvQgqukM77BCrfuB6IDDofs7KUdzo1FasLPNaAvw0
oxMgrJBmOz8eoPL20y5AV741nXo+eMiJJ3A2WO9OdY8MXbtAbTRuuFSE45p+uf4LWPaSjnFQuD1e
JW6mMODqpd8Jl3+LU+jU1B3gYpxTZP8S3R/N5VQ82BTbA7OJAJz3stypUDOckRGaeSl8WC4tYO22
NMkv2o1xTOWvcY419JI4B8ero7YwyAF5z9Xs4NhMXHc11q5e27Ycb9iEgMCJ2+50rEdvm1K2gTAO
Vs/tp/NpNMZnpzcGKo+q+qptxugI1AkYcWmZFArZ486WdIUa0rBOZaTbE2I94T0gZrUmTK82Psvu
nRo7/zjKqutE1f7OdYHwDdoN9rMD3yhIu/gioin5LDbq+ioyyui4p2HlIYPJAd1KGMZNhWHPdrx6
F41Ddx9o1R2qFjWaRDoGLUYmHJFhb+Oyg50e21udUWDiG1l/jOPuKZhhVKwsvnk55a3zYAbBgGpB
BN5t4JyOnc1CqpnWksDFlmmldxTaLiryqOzzkfqtezu23VOp+/KYsHt5grZ62rOP2swuOGYeWc62
qEm+yQbCfOUA6ejcQJyMgJrOgyL094LxxtFYFvUTdtZ6azWiOgbc428aO+soe2+xI5LQcCLbvkKN
3GVZGp4lQZwfWe4kTtmE6IfUdMEzmJmndjIxomwt/bZYe5ZnXpbUj9wMuG8e7Cga6f3SVbBvIyc/
LlQrLq1wKtZE8LV5zBizs5hbDfkdCLoDLQU8EQ3TvjIkc0SjoeLHNUv0ZztLD70yr/vaUUcii93H
2qSNPosGsYtoHACRJ/QJ813xxZtIOcQ2oLvAGV+MFIAS6m9N26zR+rG/doGVuozfJOlVPxbXJhys
lU3rFq5HbRJg58qlRup/s3cey40ja9q+lYnZ4wSQQAKJLY1EgVSpqlQqow2iLLz3uPr/gfqcGZFi
i6Fe/YuJ6EVHm0oCyPzyM6+BDEHoUmgWGN22wpKTDVRqt22gmKvRisGNvS7ad9Rz3OKUgjlQ4thP
66scYb0PVWDjlpSM8R86B2Zz6PQwhvnBJjA7ZpYIpSAL3tRXE1DusO2uB7QBzdJa2cC27eBrB7rZ
CN5HTPjoBWPYiV03NjFaXGES5TIYqPH969Pah0hAJ9VBxhELVQWmTl8+eB3q9zoq6jTTb4YO3Zh1
n+hhh/qQ1mS/waTY/ndhA4TUVyqQ7SO9+OKmmiHtGgCUrsYUOc4kax9TlFvorg/xLm5k9F7h/7q2
7TD9lEjcT6+1aDb1Kx1MAsLIQLSv8nxYFDdUVnxsF64JAnQGavx2i2SDRH+yzMbpSrYNIiuIl2wG
s6db65TTenISdFx6JNLXrTLrGyPq+htNm6ID6NLsM3I5aA+kpVP8ZNpJYiWLEPG2qCg2fp47V2aV
PuSS6QGCq45nRij113Tlb5EUib+XVWY+aBhra9u2ld1VnSCegt8YhJaynEE3KHf60tC43mVFkl0B
xZG/42lC71xE2nUwO98HHxU3PXCMD6pPXU8hb/XR6QrCBn8g2ybusBl3kfhF9k45OemZAI+e2Pdl
w7RVwudyEQbS1E8xwr5w28F5qGT2FV+o9j4nr0G6KgTzAmPKvKKP3nq6xhAAyWc/pVk+yHaPRFYN
BSCoxf1g+dkyqkjzmFlWTtFfzeHjOLr3Rhaq9yXZ7xUWdu4KRiMmPOAa0JTpFz2zDNVaGDp5h8dd
bWePY49ecBTbYoeWWXlrTkEHA6WKrtPQSXdF2GOp7SBH8klF9niIApSYQ21RvTA02d8o1Bw36BfZ
XBgz2GHgRG1Pc0Pi4vm1dSY0KH0oaSszwWeOTgOaKqscRwlaniiWgp1IXfMD+lX6186s0NRpjLLr
iaDILQ6qsn7Omd48cDMyemvHJ2WlLnkX5iExnHIUjdjY+BROStzCBgg+Z6hR/khqJuCboCvGB7Sq
qp3DtJqrPBtCROU1cTsFaXMb2qN+mxmZ7yX8Ee4aFrp+mLPZ/pQbbbW3JjNKcftOQEZhpIMqppzC
B+A8wS1KqyN+dYDd73tjENetZOK4SpDqVWtyDb+BHNdH1QZtcGv4jVWz+sgv/VIvUoVx4ePFuAaZ
Y4gfqqpaeVsjpD7dwSsagy8VErHiLu6MXjF8RQ5ppN42h+4T1IaovNW0whfMdZSJAHKAmCQRjQoG
Zcy0SOLec7OK+7yrR03eGkjTNNsgM3WsZdNyNDwrAKZw5fRughwPtq3BTsmepii86JVmMOQYm8jf
1UZ2o8yKC5m6YB031ReeCz7+gChwXXKiQo0LENXsqrzJzKE6aMjC7GlX/2A6Nd5Os3Q/NJUV77ME
ImWGwyCzu6Fc2R36zBn9ZGy8mHO1BiJasoz3oWROh/1suWvDKLux4Q5hU5B9w3D0Qyf6CiloLn1n
6r+hX4sXI6caOfNUu0aO2b2xcRb9xQEFCkjoBrI5iG+0d8MHtKMTb3FWuI6cyr4lmNqk3NKYr5Co
jr7DQkj3EDvN70iNO+27QS/Gn2ODJv3Ogs4TUiqNg3HTT5SDGyO16/gdWbz9iOSDPntDb2Qak6W0
re6MtovTLxlWD78Dw+Lqi0aEH3cQi/rqhvElvwxwidhV/eA8dgHA8K1p+a5/ZWVRp9/gzjhiPela
8oZ5NO8DeiglLBPAst7CGuzj9TL4hmXq2wXaC0iqmlvlFFFH7RWyhXFyUt1NF5NleGKUA2wTNVXj
d+zufLENu87/GQFthbRRFcPEqI+rZ6GYZOoApdUJYaFllnbrh4jwfdDw5X4w8BxsUYHqTMK5xKLK
m123AF9v6CPinmXkO7gjlyYAIbMLnA+p7xtY6yDtFHwwZOr4t+CzS7lpej+c19kcDXKr8VC/ITnn
xTtF6YfMcqLN8qrr58bfwZdV1mbWNL625oQWXtS8vhWaFUhzgglA4K4yogmKVTd1Oy3uPkvIQJ5v
We7WnDr/Kopd/Q4hq+iqQvWGuWVc/9TnNnzsenRhnTm1v2ho9mzL2civ4aWV13GOJijJOQpKlXCA
yYfZmP6Y8MBDlM00052lp2KvRsScK93+mtayZ+fr8GzCutG8YBBoLSdoLiVa4mzAkGDOmlfFD2As
GZge0oKfWdTbaJ7ig77NpixdKBlpvdNk3f6a0rnw9EH6P0o6KMRAWZruhtmKdTXhiIDklNIrrLtp
+s7bAKGcbQwD4lrT0S2w6YNosCwLnKgD0YIeNfz9ZAQ9PBdXvJ/0fN4OxYwJdNB+dhjaAxGwja3u
J/W+RyUdxUqMuNSUiNsAHFi8aspafXWjrNnOQm9/mIXW7VO9xlgAg4t1lijxS0OjbB/So/kYTAw7
me5gKYcaJ7LPkK6w9ZYdw5YxxNYU+jb1Owf+Sma4aQazrnjD/gdzQpEgG01/P1hgnyivE5xnzaYF
02ahl9zi9OpLX94XU5A8tEGQ3OQNLwTsl9/dSB+MSgGy/2YCH7FJu9Hfw9MfNgJKBLOzJ4fattyi
XNne6qlS/o7WZPktjiCsxhQEeefe6cBbWq/VNClJJBHI9DRpls5dWYWuvE4MbNmoiREjbu/e3mr8
2z7iUbfxVbmR/w87jq83HNffy9//9fl3/ev387bj8v/8mx4gxL8Y2TlY+YBQtRVB7j8tb94/41gw
+UqCkBPQjP6n5w1xAPCs7iycAmPRC3rWdbT+BbYWaLMDtJ4pL7o7b5nT8gc963lDupFEANAMxBnX
kUxrjydSQWaLQcLPAsKlyZvEQucYSo9rf0MmGfxTMpuPWLsHkOtrU2zLEHRk5CameQU2K/teGLGH
ZIFdbbm2MaSJF69T5K/SO7tsre+WKsS+UzrC0SoaFCPeWVTzCr6q+upjg0cWkOAcmkxF9mXpmxy0
EeJ6Qd5fAdg1uadd7UtXFej9xcV0HXaW/BHrlvYdWI3pM2sathYGNGtpU6KkaT/dOLoaEPsV0cOz
LvIZPoNY3sP/zgYW8RGGdopelgukxEDa4fg9oVSQVklu/pHQoB9MjNnWTVqNw7Xsan9tBSkODMgI
hrtA5lW0Cu3up5xclIVSyzEKRPqD8V6LYpjDiC/2n3U7AdJa92O9AHFuEeNAHogbEJQeUC+odIAz
UB/EtfLwD56DySONZl0gGLMMYJ5PIM2+oRE0FH+YlIUfM9//HZrJdJ2WMSZttoaPH0JzdTla2K0F
5nXQh/QAqWSQmQB1OjmL4HgbGD/81O89X7b4qWf6AZicoL4N632S99Z7Mw9jfC+LyHv9xy+/7eQb
IDsDHI4pOC3yJzz4s6lujfm72bjBn5zp9SFnwnR4usWntheHhTV2aYp8PA9avjlqXQyF+KZ8VcdY
GvbP1puHNJoAWvzuzBS5BPkQprOxJZ9rd22Rp3t/GEhZigg7CaRbxnjMrl5/XvPF4eQHMIgStgLn
bgl18rGyuBmRvSl+I2irG8yxJQgrNByqX7B6xJ859StUahs6LVoro20FvR7jGhyE6T/L6ftgVGG/
zWqyoHQUdzJ3IBB2M64DCwpwO2OViuCW3iLuPmdatO8RFsu3WAdon4tI2/a2nkiEsNsQH5fa/IjU
ndbtcOYKvuRkFh81XwVY1qF8eYE9sAilHX9ndxmRSwaBtFAYupw8tmUORRCG7U+T9mu1KkAXexPK
i1/rsUKlftaj4qowI50J8ihoxfm09Ze5c/MuVamNFEIYMkig84aVIoDQd12bx2qFqH/3BUcp2hg2
5gFXo2T4phr5eUQj4h3/qKbjXlkrwlBxk2Pmemvgh/4JRuYHdAmcm9c/7YutzPyJHexwCAXY7FPq
AoejwORJ/igr9DEYVc/bNNEYwQQGRlqI2P81k/5bQox5br1l5EUAYyQmnWWnPdvKVaw7wpyqH13r
jl/hPMjtlETJJk/bLAbC7IrvZuI6ux7rW2yv6FIkfvNRoE1Io6gnHsHv7Q8ocGvYWWKou8MSMwkW
qL12ndIWw7kX1sEaHZy2A/mGXu2MQcYHRgj9J+EIeqWI8Q+fjLHctI7d7g1fd/Z64Zj4XDFdoA9m
9vS73dpzzaj7w+k37qTdQxuNawAGr7/7l9sLKS8LwR5wULpNl+L4XaAdagGTn38OOChtkqBGI5Q3
BuWnDvfobqwabpcLS3LHn+xolrQZL3KN2Lp+ivvALMhpZTn+RGdD3YB/R3IodagN0UK9FLRexAzO
DEGSz7yAvJgLHj8dVzVOz3XzE/Fj6H4FDaSybdJvRu7j6gKMfW0HAz0pW0IoW3CMjxFuEreTZQ/j
hZ+CjtnpUz9tOF0K6Pr4sJ38FISjgYEK9wc6SPo3TKjh0QJNrt+LuKaqHwHk9qi6TM5D7A+6iSRH
gD5M3gz0fG2sxtOhuhvNrkg3ht7N7NIx/y2VL9UK148e96LexyuvKmvgiXWd74UfmeWKdj+uXsL3
bZbMmJq+vnmWdO3kU0I04tSCYQDDw949fr842KkK8fLvKa2PYMX01P6lN/W8rjnqd/3UtszzVE6W
A8Ha2Jacnt9jrUCn4mmFMXmAMAAzPsCii1XBu7kY260BX53eWW7k3wHtom+GGATSHNqMy1g4i3v4
9M27JJisr/No9p8rGiR3xGKAyLGxS/wq+pAg2ITbw6T6BYeDg9hKb+nhYYtY5DsBIfkb/iDC2paa
dp8yTvOW3tYexbHuYKQI06+MPh7Ri5Ix0raU+PEHIBItnl1Zj9j5629wmbO/eIMmhGiLFwAGRF+2
zbNYZPZYVzWB+F5j3PDNAh2YY/BqAdHRw4wWb5NPtbMxoF/sUbkZqaDwUsZ1NvXirA4gGin6Xash
9df4eH1xRCs/VlHdIJWCzT1tTuqt1RjY3d4dAxxktbYpPjw9wf8hfP5b6Hysv0dXvA+jNCrLKP/d
PK92nv6v/wB87H+hfgq4AbAi+FSLM/8XLtVARhH6MSEJhjSxdwEB/gdjYSCPahiocQCxMAVVzf9g
LKx/AVfFflQ5pHumocs3YSyOAxJqraiwmTgFLlITgD1OY2MiRcNwMNcPdYh3tXD6bhtw6Vy421+u
AisfmVcuWh071lMxP9DipVVywRzcXprYbyN014TZcP3szb//K+39r7zL3pNAtoiUnlvFol4zTLIP
Ewjw8SmaesbGbu9OhxwPFbhS2gwkHpGv11cxjg/r8srAohC68ZRdXt1TjH92WJWLdIjtlOOBpKzR
4ac5FIiOFdoPcF/qu1nawx+9kdWntMIXa4VvqkJ3C4Q+MtZaIqoLwePMU4PPUtxslABspCU6P/s5
HZWqHEXIU+t9s9HDofIWxabt25+afJtCg5xbp0Q/yfxtLDa1MChxUmy1JEXULkKlGuGuLlubkPaM
RRsIsYx+hAhD905ln+cZSsfGrJIi3BSaGN6//ouOb53lM8By5TjpCo1fivYTODXUrtpvo6Y/YFjx
w8lBsBp18Yt0rbp6faHjRPFpIUMnuNN7MGlKWCcLhaXZlmA2+8OEGcfPIOijbQqzZFvh5veOQty9
sN6ZDUY/WQEh1cGLExWAGD7/ooygGwDAPFnv9CW+YWm+wVBi/AZPrfmi5YtJA8Nk549vT80vA2H/
P2lkM+HGz/rfyM2/zZJfbC5E9+hto9VIX2Upko9/SlOMmH+MpbNHqdvcZEFL2csRvHCkXq7CmdUF
FQ5ByAUdf7yKEWNUgIKZ3GtA0q6D0v5jFLr9JqAxn9Hi4/EELux+wPfu8pmfnROsNQy2ZVkeKgle
vXWM6iFyCuPL65uFuPzsJn9ahQTIpnNlA8sEC3e8St11ZUE2kh5MI8DZN8xQGNrCdusV9jXx8K1U
Dc3YmZTtUkHzVCD9by/gr6XZnjSJJZ0wSz/Zp7oflga02+LgMLApGbHHCWYTlTL3bY81wgpYT/Nx
Tsta7KAGqHiFliOY/RrewrxBfDL8oKlWaz+++YUocIKCqkIsJcbJC0kx4qRocupDrOauQFK+nGBA
1Hr+J41jfMtENlt/qrhtLpHhXxxbBIgNaZrcsCT/NA2Ov0SIkkRFuyI9uH5oMQ6SeGOiXLFpdB2W
Ls7MF47ty028rGcrU18qGts+yYIzu6mDSuTpIWNMsB5GMWxdpzA3r7/O5XUdf2R4DnxjA1Auge80
GFkuRp5dXqWHoolN8S7RnXkZdVjteJX6QaH2PV4An2wLK4YGpuQl9dgzD0k+wh1u45vOXye3AD0e
PASzojgUuOQt0xxY/SWypa8/5JNC88lTcpMZktocoAJ7+fjb6TYOMkWl8oOYNVLxQcNuFvB7rj0C
lChLIEWQl+nGYE4GF6V66OGYf3HtKunWweQ0nzMbTcKV3cBWQyfNr1EMizP0vi78zDNvA+aJsVTM
guN+2immv1bKJBX5QTNC8TC0DBBFPdMPGMLomqZA/7mksnxg7h8DgiydNc6zCe5gevRFb3N/Z2I3
gt+XnV4IQotYz/EuoXUBaFZC0VlICadtummg/ejm8bQH/hW+wzxVQGsFtbUC8xl5mbLnfYBQ6W6w
Y3sHiRqdtylKfr3+el68nacfsXQUyHCX8vD4I1Z1MBgCsfY9ku8dwC4/8/QY3t3rq7wMeyyzYJSX
hMxc9DuOlxlDhaJkM4w0H1ErwYYK6CtsSTMHXGIN7icoPOm3Ts/N+zKZLH9Toi4PBVCPFYBTTClX
3TgCSX39V71ITpghguZ3gIEtndnTnjL6qcUkxnHcayOk8hAk1s0kxQBURdMvvIAzSyH4QyOFuQjK
aad9M5GZ5QCKvtvH0kT3W0zGHtPYkd5lZP95/anOfFFmNtzSdJxN84lh9/wKleypMtAy6shuNj1T
1tbGbaLywgO9CNwUSVJnYggZCGT66b5Bb1KHGzu2+KC33S7tlxy61KarbrDKDxVE1Tf10Lk3l/VM
00RaCsA7f3O8gfS8x2wSGce9LrQW/F2JLcwEqkvzLbnpQM5eKFNepAiwkCB0UKGoJYSe5lTtYPtD
FTjVPhhxuWGy/6Gbjc+tqe7xBX1PG9u+8EJf7hBm9GwRGlgLLdI5OYiLb6qbkvTsp+zJyg1T1G+T
aotdl+T6X42Av00Yn77OUeimkhQ4fiA/5egGV//x2wwA4fg+CrF7rSbtABVqgIS1wFYZm6Gu9Ali
ILqYq95Fo+XGWdCOsG8NHIHISMwMFYK5/YT/GwooYRdDym0Kgj3Y9RzjRzphkOoT6RtyU6Zpi8Gj
xGb8UOtoeKCYUoEiJUUF7hv3I8JNsabmaYOkIMLLcqGfryIkOACE5MYQrBUYkG9vPSA8PBSzhQBB
I9s+iUWDi5dfgwHdPhZNucuCOb1uCrQl374KhQ898kUxns7B8StGvHFg2mAZe/yLx9/Z3GFpIk35
8PoqL3cNB8N4on+QzcL+OVllKnIN2yljD5t0uE19d8FWZf3WT9tLJfXLuMJSsKCIytKFz3TyQHNg
p4WfTfrenoCaYPSBs6Md+Rdi8plbkWWo45aGCvXyaaTMqNd83dD0fWS2cl3hOIcRuY1XJ5owodw6
qBh946d071qEpgEw+8XGabr83evv9dzDWgbTRmINCdxp0mDU6PDMSWHsHUYxV8mM8mVSqOHCmT9z
LWLUAH1ZUUHCk6VLdFTuiHCeF/tUY2/iUXUz4FvZr2PVTHc+qCYYgK3QxWrwrfxBudIQa2vWmA5Z
QEyLtZ21KMqbaUyz8B88PEY5THoEnhmnHGhRco8PrW/syxB7VvSVbVQ4sR57+yqEPMvCPMKC8rtE
4Gel3iRr7D9aYSC0Tye8dR3/bphN88JQ7syHJJrSe6Gy5OJY+oTPV/EXuiV82Xbv4Hn8RaNP4A0l
WJjXn+XFbYhUG6kw2SX5vk5r63gVXCpVgzfNtLdQAvkOxUM+Sjps64R77SOyl8VbbyegFIYlSBoB
0SwaYsfrxVE/gLSWw14Dtk92CqXjE8PW/GvUmfWhMCd/3SLEceFQvNyuSIdjCcGRWPp3KMAdL6vT
qEcJrzX2WTQP+7zMK33j1o3+oU6n7kpvDA2DNhFHHwSKol5tmN1nQ6BkszKxj98BvMpuXn/vL6MF
mTPJB5Uc+3RJ749/EYRYgCtpau7dwcKCjyl+swHlZX1wGoRPgYdlt3ZcBUDCJ/1mrmrkNpCjdS7E
+hf13vIrGAvQDWKnkUYf/4omi2MOUmHutSzEzM7xLRcOVl9e+YEfbisD2oAWmvKHrvnJ7vU38GJ/
L0u7XACwJziwT0OLZ6fIdPPE9YPe3Du5nTz6eO/9YCb+8c2LWJxTkhID5UXugOPnG12F6aDdij2K
c/hZBr6urwuzkD/evAyttAXTw91s0sE8XgYWzzjTKBP73o/TbynD/BsuI2375lUYi7JfuDjJfRbI
0/OIMDpNgz1rLpBOj9PPcV1lVzrVVfHW8LZ0M3RSOdr1NNtOd6bQEigWVSn2MSC6zRDgwKe6KN28
/WGA9SwNDTpyC6jq6GEihaY4Qm1iXym/XwPJwMs6LeYL4e3MJoOqDP0Z0BdyoqfpYuJUhWidilVi
S3lUiu2mBhV+4TAvL/4oKeWNMQNjBLx0ojCfOX4WG/+OLMs6c9/Ffvkxlu70mAl8KXXw8Uzzs+AW
venoQir8MnITPxB94Q0id/sCV1Q74wwlKsWtO4yqfdcl9meClbZr82a6DhwMbC7sizNB1KSz6UAW
Z7RE7n0SRM1EhkGfhvneabDmjJEXvMUeFcSV0YvdIpWlMCiPpNfOlrV3VdXcZbXW72IjqW6ywGUY
/foWenqvx++dH0QnlAYAqCBaOsfvfUyR/2bym+0ru8/SlQIV9NGuc/tQdHr/W4nBvlNdhtaYjUZW
uoEp3mIj0+vN91org2CjQYuMtg3Mw/I6cbsyWy+p2/3QoHzFcDxHhf3CL14Cwckv5kJnfMckljjx
dCs8C3o1rAywyXa2T8cK61wZ+QdR98E9kxu5D8oIocIGxYo/ypjgdGW9Zmy6oQ0v5UlLWD/5GVTY
T21qKFMABY5fXCIg/kNHKfdy8JFqwbDZuWrdMr/x7R7kDgZRab4u8G+5LfwZQaewm8PuQjR7UQAQ
JiWTHuzaIGLTyDj+DV0AxqBiXudVaIzf+BHCqC6pwaqbdP/C+XwZBZZ4xmkh2DigCMTxUuPkIkHn
lsLTUh8etp8aq4KU6B+swvgKBKlrk2u8mHU2mRZiI2R67HfnGiRYdePHkAte30LnXttyAyAXRBMO
HOvxswwhYKx40k0vQnlNN9yfGoYuKwNnigupwZmFBFcnHQv4+cCYThYSizQc2qW+Z+VB5w15CwUH
1REv6oM/rz/Smc9j0nBmboJWAFTKk7jiQtJFVnjhPmkR7iAdti5RqC5J4pxfxeW7grwyuKWPX9xE
cgE8m1sg7O16J4E1Qt5hevL6s5x5a2Q1cnGTQu+QdtbxKoWsqtSUsAVxOhGrqorKXZS72tpQvnr7
TmAphpNLBOQmPXltTDZqSCWu8gpMjn5GVfMDVSj4KICtnM3bn4qMnfvT4TuRtR0/VVswQNHCWHkd
E/yfVmXBirOtGAxoal4IkctnOA5NT1gFgwbW0vZWS+h6FiEzQy8dCyMUL6shWaZukt/HNFrJ2rQy
2zBka/eYj0QbCPFBdeExnwQfXizuUAtxjQM1OnVz1QozUTIsfG+oEARdE4SBb42zcL8nbT9ENwYG
Pd/dtsgesVCzgA7DmvhdFG55E8UYia41NgVyJW6JXqzAHH1t9n3eX8VNUv2wa7GoBjcjwAQ9gwwD
hy6vDy3o5Hqlx0LDwZtRGf84EMOvOrYgcpLc+ekKnp8WrRTSnQ8tXDKJ16xiLl10SmHKrIXXSdI5
ADAlyeCmRFnhYwUGqIT87ATv+O/Dbg2d18q3Fazpjy16FdO2LBP5Heqn+SUOmyrZF4E216upwjTh
wgd9mRzRSQJ9ZAPJ/ws9f/RBq7IOshmLGM8s3Ie0LD65EazGLtfeZ7H/Xgvb69f36plzDujFBcUC
eoJddHK3mSOzXj2dlWdD71v3WFd6mV9fQkafW4VKkuY7vIBFWud4myJBODlod8EKfkJ1+kqu4zpz
LoDHz0QTamUHtCqlOSoBJ6vAvMqDtudZ0AQF8glO9z0iqfrKQhHhH3wm4j1do6dXZ5wsVdZ1aQ/9
oLysnduNbY35O5ocyPwa0MZ3NEXlVdGU/+g1kjo7XJl0409RsioOcPRKiWE+NpXXCaIe+CSN/YUW
/Mt0Z8GWLBcz5T+vcXnNz2LKjLWZOXe68pRTheukcburCXDyTTnU/ftgRmulrMzBE4ESO4h304VA
fabWZyJKjQ/KenE3Pa1C6hz8fw3ry2v7vNmgoZFe1z4MDwNY+Nqep9IrXAsUxpBty66J7lA6V5dA
gOc2rIUEIfvJNahXTi6mFtow6KnE9cj7sE0STT084mkVvj1rAFW5zMsYVjOBODl9aVv4XT9ZLIPE
y0rry4XN5kTmwdEs90KH7NxnlYu/N7UIqv6oAR19Vom1fQ5J3PUEpp7fUqMdPvTMjX93I4q1ptn6
t2XX/QjLFPAmplU/3xxnGIHS7aX2WGagpwcGel5qDZqG8gH6PquibMU2GGN5abxy5sMhdEMaRkCj
+j/tmJmBqJC6cjSvLuvpnd7pzmbBIn98+9MwDNeXKecCaDi5diPR8se7ru+JuCz3dpt2GxRm3t7z
AYm4eMMuGDqDidjxF4PLl7lDr3yvMzK1wTIPp69+/LfF9t8OiZY9dnKLPyGKAONAa2BWcryKhfJA
Jjvb8fKIbHx2cuN3BCD4fZU34afGLC+OFM+EaSaWtAB4Nh7uCcH8LL7keuZ0QdKSWsIlv25obXlD
V8aI6WuX5tFndgNQIw4YjEj6ZqeMnN7wwzAWlfJ6s7V2jFXUDfXspS7tmQfCe4Uu0zJifnmywkBM
AuVL5eVyVjc4BNrvqjZ092giJA+vb7wz6YGrU8hQw7MhXowrp74Lus7h3akZAd20UvomjusJL0IN
dkQfGZ+wB6l2ry9qnn1ACC80BRdI+emsJu0Z09PydDx3snJvzIV2u4CY/mDWZRwSVTl4DuJBeu90
kHNQV256l9zTH1FcKRBKrEdhf2W8D9pSQyXAQcxjmL+NeMoxTJa2j8xvl+qfTQyCIOKVXRts8B1t
uVfpC6BS3i5aMLUdSPua4kAd3GlxrSr7LoKgjGTQN3PMy/cK6utn5ESSr4IwCkG2D7JraRWwVvsx
0KfN6y/lTObNFclsldE7xdiprzm8gM6vzUlBZu2ya9h5SO3j+HWTh7WG3IxreEncAoFANEC+ST+T
GTnwZa6fpZvDOAhV7OMTW0CTrqrCUN6U4xFaOYnyxhSF7Ncf8NxHB8cKUJhJBy3Ok4idOFyrScUD
mjIr1wKew2J1FwA5HC5lU+eWWkIcUzhoC9YTz+xZRIAVj4YRDH0PcZF5FxhJtzVK3J9k7cgLOeKZ
iEAxC3gUPikNfOskcuOGoKvc7xxPYQxw11dIaKCEVb49q154mOBhyaDIeU+KTUsr8jihyPGCbqx3
dR27W0s1b3Ji+msbgDpnAyxYcWra421AYhY5Qxw4XgFff+sb2KPLSiBiNgrjQvf0JQqWLQf63WWf
Mxt4gRknPJMSjiMRoA0hxTdsAbBtByQdSigyjVgFE2yT2sp3meg28zztkTT6/PqGPPsjYCeR/C62
5ZQTxw9cZkGjlQNJNyh5uGEVxhlW0fkb3fbTDZ0zd4NG12M1dtktH1aDsR4k177qG/1C9n9uvwIF
ZqpAq5zzJ45/iEIgcNDmiAJ/qqNr2eNZ0KHtskZzer4QZs7czmTAdGAYOALGffHMqNqD5yYZN9mv
SGvJ4D4cMnenkw3srdSObl5/yefOxxLmYTOQqrHo8aPlbZ/ZEXxEEgHZXrlOXG5cA1TjP1nFYr4I
fJGUY3nqZwde6rXTxoF0PIpPZ1diHu6JTNQXIti5Z1lCJIkGZ53B7fEqkcQfsWDg5TVaDxE1sSJq
CPx4X3+Wc1cyCpucdpIZSpaT/EmLBc5xumahslihByF8a91YaB8GM6VRLYd5izdX85ecwd8mbS93
IHiehWPPnuAWWlQ/n79AsMJGhFWR7TmNgaKUU4d41icNHs7GpeB8YmO1xBnWIpLBDuQuQAP3eC0N
jSRtsaD2wrIvoFqqwBVXs1/jqyJS+gerEsOyT3XS28nKcDrAzZnpNwfZQaJciSClNy+gTl0H1sKi
s9GEqLYqwZtm1TfIa0CY1Xoc7cvKuFDxvDw7DrkSLftlWKsgc538cFNpIdB9y5P4/jyCaSlvByub
dwPswlVSS+3SoODlhmNBmhmMz5b2rHMy2EyjrgTTVVkeUpDdvu1MJD0DqS5s6zMFMuQ06kWBYjmc
JOMkDsbDjKUQTW+vVQHw8aCSmEujwrOxp5q6WCThzWhr7laqzPHSIBn+uFGdXvgV556VLir9DxCV
sKNOXq7rx7nvxqblmZlC17OSP6cGt5fXz9a5RRZiFTknDCv3NBr1ul65HVWi16eOWhdSzRv8XMIL
q5zbJ+RS3NUkn0y+T2KeD+xH6wPDRlImIL9pbHlFhCzXCOCIK8rJSyPjc4dX6ZCV6CtyfE9HH6HR
ovJn+RJNn9ZfNSMKrRj7qDugD+mF1P3MC2QwTYuW1h7n+DQEWpXdjUFJjsB0CUkvFEqrfQv9y3hz
QGfqQVlC+41uBrnP8VHzRV2FKPfYXsYc5raxgIXEWvLx9d3wMtLyhwMOXaw0wRY/8fKf3Rr5lOZs
/Nb2zLJxtkXeMZhARPKA26+5aaUIvWlGifP1RV+2TdgQ1FycZ84bVI7jJ3NKDR9Nu3I9IBczBKBe
7z7PdUWnZOxdTHn513fa0GAHjY2j+5hOQtTvX/8J5z7iQpNhrsSjLyrix8Fe+VHtNrPrIUVl3Veh
4d7J7uI9dmZXLkGFlJjcmKnr8vafvV3KyMI1Opde1GDdK02Yd3o1Blu9nS4JV5x5nkVKXfE03ClQ
NI5XYhQjm8zKfa8irVxD1DQ2Qe5oFz7c+VV4bQtPjBvsZEuWAsPlKg59L6YcfZ/BFFsxZcouZMbn
VgHaB8cInVmi4Ek9keJ6RiXB9rDdAiHjyc1w8IqLC1XLy2ITlDcAU4ccHIzJKawewjN/9bbyUqeq
dlYSNNdE22RvuzG9u74aD0OtiyvRl9ab80FWhmAJpZyx8xNf9vmuGGY10zNM6HSVynjXmSX2d5ia
1ZeuzjNne2FcQ9da+DRU/cd7ImLinKVYKO1VFBV7rKwsgTV6JZA1BSC8ScKkQfkT7dTNm88WO1E3
gSMxTYUrdLyuTOzctwK/2Ke5gVQbEjfrGNrqhTDsnns8KkHAIE87xT7N16wWPeDRj/fpPM3adY0h
GTufFn+IIqtRXiOMaOorJG3En1pT1kd9NHFC6oZh3pcShut66vMUPyZtKtSK+ZYw17Ze4Z9HTtYm
uyBFqnwzxdP8qFlJG6yjqtTNq75Lh3GdJLZCs3vEaA6518hfj6rT0SAz/da4alWGZg5jZhFuhy4U
n2d/HvWVH9rI53aEwz8aUJV0g8Op1FZZ5EQY9WlhMryvmHibG7wtsB4cYzzMVyTYyJsmka3u0wLd
llVVp13wJZrxOllnlYsuuhsa+mMySUPfMB3Xu52ulUlxg0ZxEa3x3pBg8O2wb7cguzNnW7aQD9bm
iBD41hkbP8d4KooeA4lV46ZQbdWuIj8YH6e2dHoe1EKN2hmH4t7vZdFulO/od7JENWCVjo25i5IZ
OHpkN4TsVkcJNMiN+EuDtCvaefSnaYtnIu233M32cGc5ufwaO1lv3QaYxqUrKLB6dLBS9MfXWp6V
f0ID8RUQZipHBmKduJqBOscYpSh22ug8rFqj/H+cnVdz1Eq4rn+RqpTDraSZsRHGgA1ecKMiKray
1Gr9+v2Icy7weLan2DerVip6utXhC28I3GgiVQuOvr4Ypy4bAhqlCDl6u6pK/dsSQks2hL3XGOwI
JjDeVqRPr2/xP6HY8wqvtyO6QD+gEQUI6iyA92WGN3SJ4sCyDM1H8EHpnd/Y1kM5j8hCZ/k83bpb
KW881P+O7qrh9jtr7jtrGnwtdGrkVSw8tB4MvZ6vhA0Xf5rDr4M0RH2BYtrz42fM7cTqN2syCqd6
r7bZTHQUSLVd4LfFPq2c0/H3AE5A3eoV/xCOopra+7SeK3azVzeId7jGz1QYGKmgmz1e8zV6eb/v
1In95Se9A96x//e/XkVL8ooh4DwnlUj1IZqp8r9z0B67lhG/fH0ZB60tbBW4bEm/n4+jzx1+3aU1
J3PfeLcjzo0fjM40j5SR3M+v74c/CP7n+4GxXMpsux08JYOzeLfz87HVSx3ThRxZqthwi+UxWBBk
Dbe2RugrUAHmB0s+IRFgmvTD5bg4by327ifTb3MVFpgEIwrqD827tZkRnh+bGReSlTy4iXfpy8d6
cYL1oEY/f7OhVS1DwNvFvWV0hk1rHpvbcDdOtaOVb1ZFVVOtX+XsIg9Aty0b3vjjtgQRimmDc2XH
vbyI6QLsGDgU70iGz6Mcd1vn0l3rOZFcCLEpquZ3V0zFSW6qOUpIKwiLyfXw+opf+rik0TtsZ+fJ
nxM1LXMoSsKHOVFVY77xdh9OcD3rsSwy7UrOe2G/AqiiiArNANjceWHAbgpuSyMfE7b0EI24ANx2
i7n8c1RANQpUlb9jUQnEz04FMrs1BHdjgPRitLHsjC5ObVwR/nnZICvzsOyxD6zCszMx20i0lUaB
apuzIPCnfLSbplYe2iK/lmhe+EIAdQh/EQPyMVg5CwMQO6pdLKyHBJnALNQrvCdXLE3gpWhD9Pqs
LpQxyWV3yRACKmps571lNCz6wt1DHeiDVrjWpX9w1syKOm3JP66dM32gqTG+hbFZlCGoFASZO5Dn
hwxV0uPrv+VlckOrFMYmcQ8YaYg4Z7eOs6HJGvQDAEutf+OUjv9Og5mKZrBVwxTLVD8cO6Gym5r7
Yrek0K68TZd+AET0vZjLnfeivGkuLUSDwOiTQRry2Iyeu2LvYaomTkUzf9M0j8kbY3BsOFfHHNj/
FbDDy/Oyl4f2PgohIB2mswdI61wct+GGJX5n12GDHe5BatY1pbwLo+ydTpRdLLhiIMOerzNeI9o4
4BSQmMFsANxwhpvG1ad/PpU7rpcWJN0mLvZz4ATeiYuJ97uZtPqM2Sx170gPrt6gF+YCWo02ABBu
ep7n/WL4F1VeKtdKSpSWdyTqfOAd0a5EzBdH4SajnwoWlSTu+YrRhaTwnVd2kvfFdLsVhvxYEtld
e3YvDbOL1NCi4eh758XbegpQDg9SVBmaarwfljy729bSu1KtvTQKTXx2OB/fIpI4m0yLs/mcaVai
ao1+Ew5G97O2/n83rf+1Jvzn7Xr+riP5tYORmc0FSG3d48269IWddDhdzEiPSu2D6eRBjLobjhzu
GLxXq5hxZBbrYVRL99PW5O6m2hftIatqcZxnYRysslvIKGYVF4gTHwbUFA+El4htL7I91LadH+WQ
dgcqcfLOlLs6/g4KMvQeye5JZIjbb8WVS/Pl/UzHmxzeomtnA0k6KxksnkWU7lUmXlI4WtuY0Uco
14+hpF4Uv34nXhgKdRXEkSiuA+86pycgmLlwDRnwnmTgfw1KfNA6rvFPZlZoV4Z6GYwwFWrT1O8p
B76gBW44KYwruQ+7DwtqQl7jvoO19lj1WE2ZmYOUaCDklVvi0vxARJDWc93BwNiv5L8i2rSWnmoL
n0E7Vd9sS+/cORDZBG7vhn6lbvGnc/tsS9L9BLC203z+aAOd7XyrMzUUOV2ZiLxzfzZoHSCUV6Um
DqBI56cHB4cwkNJNg5tX6kruksrXvEPRb3YRL7gZJCDErK/mZLhlMgYIegTDZiDUWxuDDC1z3NXN
vTn9PeVVb8TEftiNVRVa7Z3Tjv1B6jXJX4ebp74be3mY85izGWAR2FtTLIYpK7B3H4cgwkfBMo/L
INXH1/fTi8NPdkNdCJQAm4pKw9nWnXRK5diVrYnlpcV7ICEbge3VcvyLrwoxAf4xjFoXkumLACbV
dOzYICIkDiZcRzS+srse1sKxde2rZLy9WHH2USnbURAFV8MVfV6/yz19wtLNLhK70VEC0c1dnt8o
TkWP73zkYu/xXh/kcluK0jpozoyyOyI4WMsbzpXX+yXJhtcb7Djt4F1i7EVfOi+2odkVPZJe99Dz
dAGkYDseBInwDHy6c83PmlOLZ+8PbKvWTz4+DRMm8p3+Dct4Ch9iovl6JcW48CkohIOcIHClO3Ke
Ykz5DKbW96pkMFR2qFH/PdZrg/8W9Y1/jfaZPggQssb94qcf+PwsF4uaPdxfGGrZFrxPcPoobau4
ck1d2MFAGWDSs9J7Krz/979uDAhuHsGYU6GRgPS1ge1wNHpiO7x+Tl7GxdTHUJziDQN3qb/wFwTU
QsLaqzLhTS6LAw4s8900TiV1KBzkSmzY682LgLFlXwKMYcqownXsh6pU9wBxQNlXYuNLswYPR3sV
eLvlOuezFpIXXdOqBLX74NDJSZzWqb/WXrg0yv7hdiwRUbB9VhjUsSPU/LSrknTrlwPptbztJbKX
r6/tHl+enViyDfRAwcBhBHmO8qYyldorbj0JoPoiDkjlDwD3x1vkWZoIK3Yzfn28C0cAtjJAbyB1
hPe7yuLfO0YVlj5sLqoaeq6MW1we18Owbs07WzO7fw0U4djtuTWthJ3Jfl6gkZs2+3LT4fSZHtZs
adDuhkLXhLMubU5YsTvi84875zln1cSuep5Q2Uu0bg7gfCHC+ymrXFXHngqyn2bQ1icbqYKfnqG8
PpwGalHhHOwG97asjOLKHfMicqCgx8ak+QsmhFft7BFv28mte1wGkwn0zWGBk+dju9VOp94IRBHO
jAnqwbKvJa+XxuWF+SNxTrxyvgy+PwGKDrQ60cfOu/WtrIo1OetRN28wQApj698aGmnIlf1k7fM5
28AQ+7kZdgWxvSH3fEOlWzX25lw3SWYOuxW7t4DKrlPDeGBX5yIs/XF6v1DQ1D5nfV7/QC6iq0OZ
2+4PTfRNfcCXr0mMxt1g/AxADCMLr8evzKL6utXz/KGat+6UmvnqRRMdZzAMCFh6iF0VxhfQ/cW3
YTQRh6C7V8daq1fiBhFG6ENT127i0JprqTCAb+QWE19VP0bhU07rfas246XXnE9L06SI6/sQZUJf
Kf8efFF6q3fSuOZ7feFGIZnFNAE8KgnaebGpNjJlDlI2aBQ4aeRRUz20nn1tA778IEiD8OyA6KZj
aJ9vhHpZacybTZkUFRynAi7QJ2AixcPYCrs/Tqte56HWV9vPSthuCCmz//z6FbOXJp7vCLptoG5s
YnWAoedhLHIEg9Fofom6Cx4qoYnHax4GhWx++k49vRFIGL7Jx0ll4eZq1y6dl8eA24Z4zoD9BPzu
nFtuWC00J5xgd02LOlzz8sY2R+O4wcYM8wUzJYH+3JUU6OV3ZdszFpVB1JGAvj4/ArWBabpweB6r
anLfW2ULy0nkaf70+rr+kSM7W1hSSMYAMUdB5hzY0bru1s0VXgn9VAQHvxyCBvnCZf6Z2l7ax8Pq
j3vcrqdd5C/7edJHZWHM00jte9+O4Ca0VqUEPugIZiHmP9sPPw/y+chD0cyQY12kBRYeiG+LDTzq
yk3x8uVB9w/CNWARIAJIdTxfpTQgozU7eh0F++KYBuPPoLA+EhOZV8KDiwMRsez2JHQsz4uT1rRS
9AgGaroQ8eew0b0uRtYyTUTn+/9aPyAK4WuglsCGI8DZn/e/AjCn6+xcILCR5IuvJ7LOdVz59Elc
eVReRglw/4np6f6D/COyfD6MHIo0wMBCJHmpYbdhQJELU20tD50AYFmUmnUNn39hEfemD8AWSBjA
9M5yo6Gs525YHYFfLPImS+DgAa1W87A5+nplci+PD5P7a6izQEtui4NbKlxy3emHeLMhHar533Un
ARv+PYr5fAlVPjWGlXsC57VKi/TNn2NPu6p1eHHZuPhchBTYf+fVEFsvpesrlg0f7U/Yba9RXxnY
NKXpdnr9Nri4alTgUVcGbwjj5fl8QNAS49mMZOr4knqawBDN7vwrh/blXc6q/TXK2bex1VzP1MxF
4s2efiyD1j22XZ/FPVWFDxXexTFwkvG2K5t/hm8QRe24BiDheB9QhH4+v6KE6SWWoE28YHQOuOK5
sanyL68v4oXPxZeyqcyRNBM9nU0vF0NlUVJiekugR6oeyptRVSJudbM8vD7Uhe+FRBG0RBQkkUHy
z/afcAZt7QBpJNLMxu8YQfN3PrWHfx/F44tTzGZPQEV4vmqSaz4dMkZRzcwrBHRjj61a7/Hfh+Ei
4tDuwnyA2J4P4wkIgHmagaTUfSOUjidjBA7r29dHufB1AHFTzEZLG+LtuYCbcHK/8206gvUw55+N
JdgOIlDqATHpf0+kkTAieN456JSEztN1HB210dFIItrUN0/z5A+HFKGPK6fpwjWO8B0zIj8FJHpe
f+gIh3JY9V0i28Z5mv25O6rC9N7i2Fg+ePjPX+EhXNhz5JREJJgAIYNz7jixDH6nq8DtkiWb7beu
MPGpFW15JYW9OAr77f/1N5DBeb4Z8gbb89pUXaJZZnfMR1CZvi7nK2v3MrCjMcee23c39jfn3Fc8
MdAJWAl+/FFgWyE3+tn5rKKy9qb7kWU9LdpVEboLyeXOswVFxlW6E+n3LfrX+67wwWvdLQD8xN55
45qy7MNUdFlszM5yn7lZdmsAYd/9RPtTRvPnzpP9+Fj26TW4w6W9s6vUgsxH94Fr5Pkv8VSKJB8G
tcmYGvC5Wjs/9eVcfBWzPRwBWfjXYo4LFTy+JdAUxiSep1j8fER4bnvUu7aJXneJh1HUwcSwNlar
2x0qDYxBiKybdp/PPh6OlbWGluzKk+6v5hytIrtyf/6JD/+Kfik9IZ7hE2jxq+ijn1d9XKPXzHXI
nKRHLzdcPTsdQ7MF6DRi//K23+op8lAXeyiz1X5wpSXiqkfMD4OU9RGcmYshSqD9W/j35zfx/NKZ
3vcllbHnS1SajuTzL05i6OQ4VQHVazRn7fhP9+CfURBWQx8YsDCQnLNROoGrzeAZblJTVty1Gvxj
jTRinE5Y/L4+1JlJzf6H7+gB7kEQoLQ/zoHyotSNaVOpncBoz+/l3JikaQS+eFz1dvFYTCPJMtKM
/vfFGsF79/ZglQjtLH0WrfNWHKWPU22kaSsuQYMn+h9tozd5uAiUuMN1kv6jWkxkSJt0CvKYys2I
0eRQ/1Kmpj/i5+3UkZpy8OqVapwsAnqrvOPotdjcTrx6Muo7M7j1vRWdN2mZawUBzk+3ECqwkFiM
owOHJ7SgW9aMllFFdFvar2LzB3wo0hV32nprMPqrNiNxlnz4YNrz6OJ5bdEtK0CDXEsOzzkB1IG5
7qnsYWQE4BUawvM9IoRf2kogQ2Y3a7t7wdfB3VCbeKKSO8jDgl3erdupPloVp2sXgmqPWx1cwxZd
/B0gi+hA09LaOz/PfwcFzgyBi8BImsEEXNbZBT4U0sCu/YgIM2cWNGEwhzpUMZT3tw3RwC230ab1
Wse4omN49mT8WRNwDdQFedUBGZztaPQJsKMF9pDkStrvKyvv38/INlzpQVwehZQJ9BYMgvN+OMiM
acIaka47Hs1Hz4T+uepteSUQP78n/0yGz8rm4y/Ytpy9EQ3g0cUSpploUq3FKSil4ZwWaY0/wJIM
T74/Gp8Um2QIUzXk36A5DiAqlSyeuD+bB/LivgxfP8Z0Wfia57clrfhd04M+DE3n5187R5PQB2O6
JeOyjF81PsJPSMvlgwTwEFDtSkdEh4N0PbgIRQocsv1MhEJzGiyAGyGWUHezIjukuddt1NpGazlW
Gk1sago5+NM6o9wYmdWitaHebzoNPg07vdC1+90Oz/JW72QMtSxj3VmrW0d52+dtFojVLuZU33jV
Kj+4cw6cEKN5JF4ceB73ndD7KipMHWJ7xV7FaL1YZRXJPCjywyDL9B3QKnxTBmsc7/Mh3766w5oZ
x8UuC/A6Y48CGSQmDc7/tmHgruasR7u27bUHhX0v8XBt0/OSVu//Sh1qNgcsM0HTjKPh/2gDiTQU
BpHmh4Fp2wcLBQ88yZWblvgxBJ2Mh73zFvMlyyfsGpz/xJpxUemt26DIvHYYSLuArf7z/R4PziX3
Jo0s3R/vhA6y7yA1l5pX5wTzo0ZX1QzJPaajAGfRRUGuNdahmAe0dopUiAdLermMhTGwwP1kD3OE
naIcQrgASxu3iPBwYIuJWpajY6MR1IHxbjTX9Bv+gL/kaJqf8hzX+lC2ef5Ot+R43JTeH8VKmyEs
8MB5sEuveddXw/KY0uN+6t3Jt07Imhq38ywGdoebFjeDO86/8e+x2qPrbLtpZ1DT2K2CabjP8JC3
4qa0UKXGVJjcydaq0Xjjr2V7W8+OWZ4akVNtlLJX6yl3zOWHr+xhiNZ+65/0ZQtucm8cfrrZtprh
AJcdPOvUDN8cX3XsxnRuHuphmW5T0xp/5rjNTZEb1D4QRWfTfzSbod0NXVabUbsO6m6ih/gFt+P+
RG+UG47Se+vEO2Y8x5x6t582dGoLWtF7CfVkOZ1A/+rva0tD4lA4wfRFb/vye5+pDXvZbvsmUQ74
qHAh3MKxtEE0byxwiNN9gwInBtaHonCb286ujMe+GLFv0+DZfPI5B1s4jfpUsx0wSzOVkn4k5VLf
icxtH4LJsqsoF/1Shr3tdF00rVt3L6tSx296tr2HGnrTjDFukWqE0m1m30y1k38OjEY+9kJPv6HQ
5j8ICbHmuARetcWlb2pP0zTrKsR5sZWRqS1WG7GRTflB0dv5KBzM46M2LSpMPplSdfJHa17vshyw
Yty0cr4T1WA/ba0JvHcdG5uABszKr9XNQKJ0sK3Gm6waDPGA57wx3UmzNb9jJrA8OuDSithQPTIC
npHpWYifbT68XyZbf0DbedqBLVrw30j7zIlo1/lGZOJgi7NDIbc8Ul4bNO8qMRodz7ism9ApV9Xf
qdye3uel4PfNi+CWWqvJ40ZpWu1O1XqD3jmqAwQbshBuODkdjBKe1yGCGiQPulMGG3KI9dajP7UN
nxDIoSY4VM6DcjX3B1LClc6Tb3mP1YJ3bdXb7INinXHLMOpupl0tKbS+mdqi+Fktqcw+ZmNnPOqr
bxcHJ4NPFVYGYg9vjHF1icGnXtyhTNQTaQ6lvoRq8qs8osU4FZFEuOW7CWZZhVx95jewjFv2oXAM
UR3SpZ2CUGn2CF6rEPXbdXc5f79rCOsnQ4wg94dx9ArsPbPqN4CMIMWQ3VnzQ9WW/i8ee4nZvFrU
zTiTXEa622xplHGR/TYWOa9Hb5k1wENQpdofa+ogT+yk8ktlaGURz6XTt2HAxEhszLT7NkEyB54K
7y+GkR/8qsaKRoiwCtFGabdKGaaTMzph0OewGSZ0ukXoqTFwY61r8iXs1pZ3wCo0JIEs1ANubK+f
hpBNyX4Us27dWM7QTaDXG/+/fBt3U/QsHSKpZ9qb2m+W/6Dtep9GXW6fQaNo/jtlBtoXXa+r8riu
5pQfLXBPEwafPY7kjTnM+EJnPRd9tlbp07bZAeijWXAzT2kFhlnBx/2UUmb4WvbTdldnG2/KKEse
iBwRQFLIFePSR1cpUd/0uTSau6YAhhKbZbW+m4cVKsjcauV/cFzSzwV49MTOnBHWS4Y+fgiq2Phi
FiJ40w0az5A2bMVHHF+07FAA3EkM2esW8PRptWOArgg3R0vfdEUy53knbzS4ycMd5xtrmsXIV+dt
Nc4qCKHvlvgvIa4RhIXW+F+2evHXqLW3nrB5S/2bpvCzD1NjDZipod3fHtwKHAuk/y5b+KLCzaNJ
y1wz7CDtcIKzofFjkAQNO7sSbnDy53J3cih4ng7a2IzFO9/IAcFkQTOXh4k5mXzIrlojX5Xbx8yB
KEFMP9pllJe6iQB6Mam3dW4JgOLAZst41/cpQ1Ea5e/ZJJ4NS60p4JD1m0Hg7k9uwNlMu6fNq4b+
pGSqNUcwprz0YsDrIcKOZLvBz3vV3zU0meoQR0rDerDTRuuJNuq+uA26Xr8RVKWPvY9fb8y/TZFu
nWjVn8bVw9dYeOPyszX68i6b5rQKnQzeSjQTEk/kqRn7dalkNUZG6yBeh42fIyNtsM2nwV77gNpf
t93ZgGwbHqNgc0+Im7bvxLgM7cd8pByFlLCJML6RDvjuLnymEXfyBVQUzYDqPg8kNineYmkkOkvx
tc+z8h4msOVGOhox+DKI3K2jJbeHB6geeMjSbMkDfqWxaRSKF8OHB2MuN4h7231ES9v6DVN1sg+z
h13DaW1V54eZZ7c3o9OyxB0RytvGmJungNI5Dg4NjsR8bc+9Cyq75E/uyIvjwe/z75bm2r9tT6Pb
w42m6R8XPtXKehSaOlhEYgRbG1ZcUaeqFDt3LqYgbJd9Fdu0DawI8s7yqynE8jt17GEMu701HwIN
lHR6XX+NC30YP6z4iFYh5e/6a2dr2XoQRelB7G6DVd0IXPc+K3LFFaRZ6uRfU3ds5J2naOiGa1Bz
2hDK6aihkAyGmV/Zj1tapIhJSE/HxFnwwB3sAJ/EmBZW/kFWQfVdAfuBB5FjNQy48luVwdxCUHQY
wmkryo/p5nR51BTSom+SrnMbpkvn/JfbFQALzMg1M9TqyXg7F3M2hNqIqlo8TsUu/V+p+ZbqyLAg
a1a01nHLd8nDnpBlDO1mqUAU6EbmxC6WYZ/rEYveW9U06gexUVUeFlz93jRlZpAj74gMnIWm8h59
hRmr0a62qhB2rjQgMLXq14ZcQRFqtHXbuJhVTaBGp2EKm9HNHvCGzEskhTLtNLur5R8oJTqJ04w8
qUhPrV20ltN6W+sD5iG6W+HrMff5cFgwL8JnPBNDG+tpKrGDDVR14E+TnyU00v5DUAoCu3ZC+imS
pcZ2tieBtKzfrinBW73sOEDNaQGg++mX3A7MIoShhsJjWmT2h3EOlrfZ2hVjCEePogxP6miHeWtU
NOEXUf6Cji+GuBxM400+A1iK09pKOS5qImDQtA6BSNjCy1dwK5NNOq8370174c+XiFwho9PsBtdN
YcriwRK0NCOsNaQWAgkZkDfJViluutrP8WgLCv+raxWOF6KWrtB3kKr4ZrhaOwIE6AMMQGxckEJ7
QJE+8qxFjIkj7OV9tSry8YqnhPpKNgQPdb9tw7Em7RsO6Pg1P5uVhndsySJob5E7Gp6UUbZdXOcY
C31X09baJ2vMeUSz3q+7aMiRHguD1RcybDQXSyl0KGhBNyvpeciT65hcv2PzS1jN/AEtJJUe6rzL
Hx3in+4k6kVbHybMfr81U5D9whW1+mI4ghOnVoXKfZZ5n/JSpj/cYQlOZQBb6JDnPtm6WPkgd+tS
KdyqcpSh47F3bRRI84J7DqRTqkdrNW5QihoWOd6sRTqHDH4WaASqff2hQwgii5daud39bFLKjMgH
lzuqnrvv9+yqTzYuWN1tilq4fLvJZblfpLdDfHqLI+zy0r13/NHDqFlpBj66/ZCnv2y/Yualvq3v
Mq3qJ7I6BPFCq0SGBMsCJ//EDU7PmtOAB85i1NYUuqvh/pxTQ5yI+lMZZ0ppnz1p+eVbpFmwWKj7
cb43U8k1qFG2+mjmoxecRtDk+U1nt+YnfODsd9YQOOMvDyyXGVfaiPBcUxbNp0Yb2V05tEDrIPO0
TAmR0u6X1rSUNuXQQoJqQSHzkwDrugcNyaPhFrkDt40Rmcut9/gfu1/g7asl6oiG05D0x39SNcse
ZhQzP3vt6D06ZVbqYdD46inP/M2I8orGggzWimKLthHza306YKTs6f03MDT6287XpyLelKF/88am
/9HJakAa2VTOO2dwIZgGptrp2cRzadR7bvPdJ3V4B8aHIBHazoK7dNOn2c0GYeNmnEx/jFpzm36v
u+MZxjEiLW+1KbWyg4VlhR47SHFMEEabybpStT3rH+61EZBfUAgBJ+6YjL2q/Vf9XMPJIJ2Hzko2
/r83Tbd0e/1cUY6RYqvWQ2DXvUO0NgUFG6dQ1yT09trLszIIDUSKu6hFUso26CA8H58CDAp6LWBl
1x26qERgOBKZPv2UW1f/o3jEPldqQOAF/yCKEcV4PlY2igaLuFZP9MGxPqKS4KCu4rg3nKlr6pRn
zYB9KMTOmRUgX3wbX6AG96pMDbg5mTrr/WCuzVtqF8UB8KbxdQ6aK1Xui6NBgdx79A51wrPKoQ30
euwyx0jSzryv192ESlEn7ai9nIZOPb1euzJeDociEHBInSo0jb9z55+pn9x+nYo1wUrXrGJnFpl2
XPulOsKX1stYm7KMNrQ21gQTnjsPkcad+5TXtvWfQRgrwzl1a/1u8PMMFF6/yf8MF4emMG+y9BpR
4OUGAwCy77Hd7hew6NnaCF+tWJEtGx8ddrwiaYvWdKUEvWjmv/XZ+OgIpVPmp5wHsIB+w9n+8jUr
3xtSCYJ+xmHV1jZ2/Nl6//ryn/XZ/oyC94PLLmZKOGc8HyVPvbJV2qCwUK+7Nwqg3P1it23oaObw
iAGTEWPCfk1b+WWlFl12rFugJABvAm/wfFAoBMYouk4lo9KNKDWWOQooe8SvT+3SKMDiKIo6dPPg
Yj0fxU8bf6PUrJLF81tCyMC+Efn2b5CCP+tn6Wj87LceEIyzqcy7UptdjCrhMdATFBrywwJp4gmD
ifn4+nwu7D1acxiG78ogKB2eDdUrfSwFWVaCUmh+47SbfPRd/HVmi+7glYrypbF2USH2IP1+ZM2e
r902916BqNCWTGScMQ6AlLi6rTkwVHllWhfOP6wdLjg4RXCgz52609Yz5szF46inTGBOE/VeTJ5T
zUipDtnGlU1xab+DAQGAzcniw51NbODpbbwGhSteTIU10YpwIxjd9F2nl1THt7FGcmFdruySS1vx
71HP3grdLz1SbYG7GRpRj43ZPwZj1n//9/1Bb4VNuJvFvWj/0/NKJ0J4Aw8TJW9MpxendNTSr2rd
5t+vD3VxPrtIU4AHxkuvHTUWVkNFxUhMzVgIkx0nStNlu3IDXtoZ4DNAGesueOPzbwWeu2qUh3Pn
sOjisE1OdltS+S6i3TBjCXtToTL/jxOj60zPFZAL/E26omcfyqxSYpMMHxijEOOpnihXBkNvXLl0
XyzfPgp8X6D5oDUg/D4/XaO95oCoA7qutciPhlj6iAC++jec6p8+8v6JOMcED/C/no+Cv07TVvso
MsdaJze6IRRDOf9fRrF9gAO8jAA+9wP3V8jnZ/7kda1jJ6Ox9oe67nSsX9z29p+/CwrPgN9g1AOH
OJdtcYjjK2szvKQA1R27VSWipQ7qK3M5x3/sSwacGPQR4E4d2MHZm2sLfw1oGnnJ0jjmR2sQOGp2
W0Bwbrcnx0dHPt9gazTSNg9BXfinHmuckyqBpf/jfLl40c0GQUsnmb7p2Q+RohymEb3JxHAxLe+n
5bPpjemVu/DFNtwH2UNlHv8/5IXnn65KRdtn+BsmPYL9EeVQLcw93NFfn8qlpwT0E7EygZPNaX4+
imramjaIYSRar5NB01iIiTqzg1s47ZWn5NLljm8WFxPewjzHZ0OZNuVT4CrcgIZJ7RN09a2eWupN
BRPunpn6VHaFWpcrl8b+ZjzPOli9Hab0x9yGIPb5DM2Wq3+UmLv6leGihDbIE9XRgBRrqNM5dGRR
f27MrTGjxiBFujL6hUkD2SXQCSzU3NETeT46loB5kULnTIysHL9mCD3bR3Ods6MOiqKIhkHoddTZ
bn9l3D/xxtm0cQfgyHDJmFCzzvZoNxh4LxjjkuCqWT8WQ46GXtGlRXFYDavXT8089l8EkiUrmVhe
QUMI5vaD7TSoKGlqZ7uWbgYlLw8acYPAoEPn3rI7BHmcQP2H3goSXotvTHk82vb4UANH/VoWpvsd
oQR6aapRbRkO5ZKld32bI1CV+bQXY3vWa+R7eqU+m1pfv5lLyhzxBodVRZZI7e96Jh15Bzaiy0IL
gzUVWos+PFHC1Yq41hf5BRg9CSr1YdOOh0xRFtuyHI25tAKXGumDmt6KdlUruGIv/4K2EaUhx88R
Sm4WCy08u6eUWJOfrjE9reyLZ9RTfUwxvkEfEof6T/nSzlS4ma4bLlIi2WjZ49dxsfMbX+yEGQTS
GpS+1tSLN5rgdzUbR0sQ3jCru37Rgh+rllp3HSIxXjSm2vIJoYrBPRYbUTQ0Nqd7Q0CMG5hCDbfA
T6Cz/wv6glqQOVfGk2UKMd2aNOnSSDZG90FUvihDHReV79VoeeJktDZFLF/HkiTsOkN+4qXyP2KJ
MpV3vmo6g3K6kPdSVZ1xmDVo7gc65JYVTrQIrxlRXLiniGkcMlKInDgGnQW+xVTTJrUgSpdsiWMx
yuFRqpEt8PpFdekgsZbB7ifAJXKOu/IzDVkz7oekWxfKc5AATohE1e9Fuwx3euMBZkBx/UqMcyn9
ZT97sMgAfIG+Pju+Vm3QXc2XNanh594qGdTHrhz6H5Y0u8M4j1UEuUY/+IOl7uh2+kdUELObwGqc
D80oJIJaHSoBvm50KFtvbWy7i/bz9YX5o7t5dtK5XcBmQ7ahE3iuieTpWVfbVb8moLO6L7qmzHdK
Zdl3zZyGaFuKH6W1alFK0yNh62WHVdrzu0Ckwe2M/RBtHt+lx6b/D2fntdu2soXhJyLAXm6pYoty
S+LETm6IJDth723Ipz/f+CqiBAs+wEb2RYCMSM6sWeUv5SaKKv3m/R8n38/Zb4NMyc8C9wqw7zT8
dYnDpZ1QwAIe0R6zqdY/R6oupRDU/jU2vPr1w+tJKBM+PSQ86JWsot4kQK4ptU4qX+eYjuqlZ4Db
mMI7JuhjBf4siq6AvC9coDTTSOwRi5KCEqsViShWR7GsHc2w/y/L3BL4Wt5sC6dMP9z50dmIIOQl
lUtypk/fpaoXHZ9ZM4/6oLnQhDJKsEqIoFiq3ndAyVxZ7xzkSZJN40d2t6hoAaudLmgNEUUt44Oj
pQNzqNF7+VnXKp1fha6Pb3aKtq+1yHQYA6XOHbZ0eaDWRvkrbkT7AmiuYjKhXKXVS4jeakuBh4TQ
ht4tHd81aXZSgYxYo2MeaerwsuM+29nYQf310k58N5xa+yZASzKRLotHnK96hPk7C7hIZZQHdzLa
hyZc0uzjaRRfH2ihtI0EmrB6VdXYtJi0xdYxGylZ25I2uqMlwmeEfI0AfmHDSZ1f5JdgguF1LuPx
Pyk9T24M3HHmsQmN36qV27eDZ72YneiuZPUXzi46k7LNxaNhc7x6Jk9EbpqhQHpckkV/Teu5vNf1
bJeArt0tuRZeOboXnusNjy9bd7IAWz1XjVK3McKgO7qCvl1cMH1DJmVhkql2VyqJS0uxe9hBEn6J
Rs/pK4xCs4BgWk7HYWbmXnTCYmY1xrtOC6/1T+SvPt2tBtkupYJBl1hi/0+XSgb53iI8PpB4tI4t
44ht0gztlTB7fjnylVQqSdpcUE3X5uFitFKUqJL5CDzDe1LpkzxHsGy/QaQ1v8eqaj/X7si49f1g
e3FVuIO23CFk9vKk/rMTtaWMjUh1pmOOoD9Gc4vafRvQHP5htWXxI3Xq8naZUxjI7y974ZWi8QqZ
m9P2Zutwuiz24bHVTeNAS7pzd1pfI3JTtNfwque7H3gud76UG5DMeX21ijvhuRX2qP9BGN81DMAZ
qTIqfiaamJ+nMLymFH6+KQ1UXYkh9Nn4mmsN6mjUZi4SMR4dEFQ3VS+8W5gi3d4TRfX9w28QnS04
XcjpcJ2so5VnDZaptHp/7JZCvbGwoNlMwjZv31/lwhukicIywHDf3LhP36CoQEq2ZbYcl7jTPlum
8Pa5PiY3qYkB7bLUQNU/vqBUPpKMDNoEa7b/XMFISSt3PmKMHLc+rQ/1JjTbcKvMuX2oYxAR7y94
YSdik0yfnDab/G91ANCL0pQEsdljXUzRs5aOczAmtXslDl8Ai0tBJ1aBacFxW/PIRGUNDICNmQHT
BE+equiTOsAl8+JS20RiMW/0JNb30hA3iHSYX50aftCCVEYVCQ6n5cEsDavw1WUwogVp54pYjiPh
4DA7jrqdC8SoY6DrH3+r1AsepnaaCYZ7HZ0NL9KcCVTqMewr5XM5jl9ITNsrt82bK9gqMMNgkUpg
BBHIRKtsypuSiFLNno9RN1Y3s1onX3LAE0HnutmT1QLaWwTqAI4rFNDOobUVVa0jq5IPt4Lp8+jH
aHUGNchaNHEN71Wvs+l2MtT2U1gzyZ/THOUV6V6dV3p0hUp2ITPDpBVCIbkuQsnQW0+PVlEnC1q+
2QTVRTC9x4V+qjaAhtP/YJDDModDBBqjSkN1ehxbMGg30MK0v1obRe6Blk/YHespBTqiu5M9fnn/
VFw49xbWeRpZMYUNcnGnP2608f9IF3OGDGujTmUnzY0xAnpKHGQS09DRr2TgFwogOXCRYn5sTpZc
LYiqMNxEI5+PRQM+DcEhVJRAsjN5d2pRf9LTDsB1m3nN0+wmTgQVaapujDCbqrsuDrVfCkiTP0zg
gVPOYvJee2eiFfDxl0I2BROegIi+6SpUAKUyubO8Gd3exPP1MUp8TczP85C1Oz3Wqs2Hl5MTDRcj
IrpPSJidfgOshlQ7Bvl01BezQaoeMe0mCpN7w0vVz1qpT1fWu3B50UVECwEVdCllJv/+n1QgmtoB
eFQ6HzUhio3uiHlbRkm1AaV4zXrnwlKSdgiFktEDye7q0ZxUMUUXz+YRc8SaRNRpAEy340Epp/jK
U12I74z0CewQm+C8rmmOkxrqdRvq5tFtsp/dglQCk1dP//X+t7q4yhvvmQ43ClWr7QuHyw5jkzJL
q/Xh1qCVcd+3rfH8/irnr41/2pWDZImBNd8O0T9fCEpAkQKDNY64AGXAVSI4WBKrbIS5e6Vrcv5A
uAWBNYHs8iZEuHogte6tAQs0/VhWCSwGhrDokbfNFdqSx5Y6DeCMI+XBl0IWkox3uuXsWR3NQbga
7P76xY3jexi1D3jVdPQGEfjKZ6f2e/0aSf3Cs5FZ0Bzktpf556p0sMpFETn6zMcyD6ttK7p5O422
un3/Y8nfvno2G8Vsim9JVOMWPH02EzRWUmqMrENhpvQS6iCxjQl1LT2no6PtUtf96GyNORexE2AJ
VyKBew2YmVKSBj3LvEOdeNM9Xd9hWyAneOVErT+aXMWjfwGoBNwEH+70wSIg6qmmY/9YiGwBb2mn
7U8dYuJjqesdvWVlsR8rPS0PJvBLmpb9NU7l2dXJL2D7O7J/gFSDvv6AWHCbZank4cGp7HQAm2XA
S43mwjwgwA7ytYvEjQtv6r4fpvJZw3szo4Wq2d/A+k4QRwbnsYXvc+WDkxevPvnb7yK7kyquNh2X
VT5S2UqC4qQWHsJ6UL5Y8L16f6TmC/1UWwZj46Ck0gZOYSLAlOOZB6+jy7BMd4ehgTJWalA88y7C
FBLorxlv+95M0LkSQ51xy/dWv4kUvbC3JfolPzMv9r4o6SS8mwUl3kDLLaacA/jw2k9jJgNwkzzl
Ppbol40F3LLxYXeocDMG+2duaXaOPHni2tAUzSG8JZ9QDxBTTG+vRk6qw0kFuHAbGo5yL7ooBF7r
kD6Bpp2rr7gIeLo/pEsICFiNIbmMqFJtVaFoMeDGdMk3Weg6W81Iu2prKJ4FL02da+1QpFZ+mzRG
/LltBu1TbdbDg57bcIOEmbmbrqqzP7VGx4qu/YLRQpIj/rMLayU3t7nXVRY9q9aCYJEMHriCOsm+
1GYItHFp+srzCz0hOsKcGWSPt58CBwXiDAcRDUF9SCCO+mwXaTLeuUtiJBu9M6evcdJY2aaoTR25
96hOvitdMiS+k+vaT9fqynsjgukCxF/HWm10i1ajVm1sAXF+Xv5YUW7cl3FWIxuDG8rfBuIAmPHK
Gu8bfdHyTWXX5bHLlTIDZot9yqZPe4y5cBlzN145p69AJ+uvizWHP+pwiKHuRUq+1yFchPu8ph7Z
hJ1Rxjg8RK7hZy7Et9qMtAHJaqAIW7Sc5+/OYlj/4RY1Ey7DUZgbO59AJyeOLvbeWIajD8ECrgDD
lPxTHgN+zHrDe+oy/NB3wtKVX5UaeqMPz8WACDLG+dcOX6/RN4Z+7jaiirTOd4HEZVsN8tNj29fp
fwI4xKvpDXD1jHBqrW0lVGy6e08Zwn2/mAgoukPfjBttUJcfyN8gngm+u/2lQY1EirdOxNcCIBga
Z3ICtg2Fs/yYkaVLfS/v8oIMi9QZtzSPTmUTj/q0p+A0cpoUSvRErrgw59QwoNy1VZHHm8HIqvvB
zapnYQoLrmM4L5AkQiUZN0pcdj+jQUD+67Ixf2rmdoG12Wrxf1Y1aNYOdLgRbox2av/LkU/Rts5k
Gn/AmVfiRtOU8hjjflfuEq9r/2RFEf3tokw6AGAaXPlaqmgvqRlWP6zaK76U3M7xpitz/UEU5fQK
U6x/7keGP7AX00zS9cAgERmytCbBtwTEt5YzwckRResn1TR96U1Xv0sBULS+NXfwWevZUZadw5cY
N24RpcZe6xpl8Q1RAbxUYAl8M5Mk/ztlphh2QLvVh8Yr5nLTuWb1GoVN2fg0yNz2gJ20+8ttHPfB
NPPwC1NASDe0vQx4n0IM3dYwmmzYRLWYUtyrmyxi5AHM6w6zREwnIpDID6o6CWWr1p7+iEMLYS6J
W+e7EyrzuCsULXscWi1cdtVojBkeVnEttnxNKPaKV9r3ITOi78to/J5AkNe8stJfMkuq2LGvftJz
Eulm1suo8zsU/p8StYi+Up6PQMzVSld8nA2qaK8Any/vrCZKnmAcRDAOhrBofMDKdK0bZFhf21zV
/4yjl7a7NqyiL3MiuT69UQwR3KY5eoGcQD0zVzFQqNhUFNMfBo/tUmhu+qjECmKGid1HX606sWro
pYkJ8Ddvo5fIjLsnLWPTbMvEwwKx8Ib8dQgT79ATgPvdWBDUfM2GdlnZwoGIoiR15edW3nx9P89Y
l2qcAbJo+gqyVqDxurp0WmheBRa90ETd5W72cvtbZ8fVPjb04VBqsXOlI7ROa96Ww9ZcKqRK7YTV
7S+GSTeiEFaqBuL3Ed/n8C5vzfA5o0LfIvtqQm9PjGuti3XK9rYqXGBPsv6lfcFpzpFq80RFbmiB
s2h90EDx2g8Qfa8UeJdWQRuH3En2aBiFnq6COW/VqUquBUodQi9OS/aDluVXUut1Fi+fBfiTLQts
5Hzf6O//ZPFpbrooOAg+GPDmY+zpy4Z4Cn6yB/Py0b3BYUY1F2QIZTUGKKcPFMcIMkr1j4PdWvPN
pMTDjz4pyt8NDfmHNs7Sv++vd745GBGCCiERgu3JNO10vakwB6jNGnIScEp/FU7f3UBBqO4tKDOG
P/ct4owTiOIrZcT5dwNqKFHDsuWEgad+uqynTwvSmL13sFKig6Gk4keczcmVGu/8u7EK6EliM5UK
X/F0lSKEXSXUFClLXKYgXjieH49wJdU0vVb6X3ygf5ZavUfGv0WR0bw+2NUyb3OJ49GM/Jq37xkY
S+aryNFIQQOaGoxcT58oqjOtSPCaOtg58BVfBfl1L3hxg0/sk5qLtWolm2qmQeXnZss14WZQhTYI
05uPoMXr4kppceG5HUDfnA06soCyVjUTd7xauV7kHRIY3Ad3drVPeVUqV4752zb8tzTjuRkrMxKQ
jqnAYlfRhKahhol87xy8pQfPEuIlkezzOcETKmm0ZCsse/rU9iXEFKuw0VYnizQeDRUwK32RLPpV
gTYNN6pp4RCNN7WBTkqDGgFAJNgwBy03xcd3uPTdpeh6a3e+VR7/xAxIxkaMa5F7UJrC3GrT7Gzn
Hgbg+8f3/PUzkqasQ0eEipVtfrofEtqhXL61dViqZNrgU5dskloPr3zks164DIBcHAhKQrUAAri6
QpAhCC23zfQgh7T9YKhKcmwAtn3NaofSOImiIPIsiFfk3rd6NDbbEc3bK4Px88NM0xUEEnU5xvYE
+9NHzfBCaWX7MxhKGDSpN4f/dUkRbSZLKV7ff6sXylWQDFyVFMty1LDWMMzUFFnWeVYDK1M5Q7jJ
zg+YJZv+5ISgp/oxvFXqJN3rmlMEGdrfd8LWyw06J+Wj12TVg2NU7p/3f5Q82qdHgL4LtwLvAJrA
Wala4i+ixE6rBnoziIPa5ICMnNbbemFNL1qHn/r+ehfeNzRLen7ETo6ftTrZNuqDgwKTG6HaAg19
rzD9fl7SHYHuWpv2DPDDzoKXwzCTVpnFRbuKnvipDCY2oiLQlDY7ek2DiFqoeze6YKeBpE0285wW
OwAa8709gvIK8VpHdqKbniOMIrbtYlFTT1H6XA2duYGY6F07AnKLr14/0Qd+Bs1P2oZrSd8+jZUc
PkgfUG/CVRXmbqzzL8qg/VXQC3ExaLFa8bWK4TwqvXavYA64e/+DnJ913BOY++KrjFUjIOnTA1DG
wAT72JqCOofY7zgw/kQIovL9VS5ss7deJZquNEXPyABgXUW6GI0IFjMcnkxjqT+RHWubVlTJPpsX
cSW3uvRUsjOEHZgpr5HVpwdYF4FzNERQpZnyrMM8hGmbfVSlTIYuoiMQZsYgtJ/kZv8nGi9aWteW
MOku2Mtw6K1m3Ld1N3x5/91deBb0VRkjU/yCXFt/oQEFIV2geBpYXmlt4VY6mwru8cf3AatIdAM4
dtk4PH0W1cCzMQ35QkVlDxs76+t9p1UfxdYg0E2njjmgI88kcNbTVarOUlIch4agQV1niwaPeuMk
ZrkZ6JlciTTnrw1okeQJyakaf6w2dpFXqZSN0INwiMpghn3qF4MVX9lo5/EMAJfUduMWAci1hoyh
HjMlmTMYQU0+ej9qTXQjzGa4abDZuvnoPmApTMHputL9h+Z6+u6wbe085EmMQB9jezvqVblBAvwa
IuP8pLKKrtOIl/AFxPFOVzFMEbrjzCp5q9kC8SCRPCaOVm4wcGv8oa2S+/cf68K1yIoO4tvI/ckx
42rnmXozd+HMh3Lowj02U5cfy7iaD1EF/GquUP1D40XBFyNLHhv0xv+MxUzHENL/D3UasqM15enn
K79JXvuncZnXjBAGtBEk38+uxXQmIs5zpwddGVtPJZO9u1ht+xsrku0xp3btXds0Yjvprf0Jz556
Y5Z6Gm9zw0AbSu216aFW2vo1GmP9ISmN7IthCMdHcrfbtmp+jY178ecC67PkFJw3ucpiHCXzhECy
McisKNoOvdF+57Zzn+BX2jd6atmbTpHYdKW6Bpm8tF3AIjB6B6pEI2C1KTvTmqoefdKA/NhxfbK9
NEhzvfVR5DDv82asPr3/aS4vKC3BmYYyJF7tltpdAJ0nrh5M0aQeckVRfJWL/iWjc7Y3kIz7+v56
l8IIAyJaHORHOAysHrCZsakfjFEPZhQUH8fQ0/aml1w7BBfCCFGK/JN0m7t4XVMiDYhckl0YQRpz
VRV9G+/BQtFKnrwP3yYyVAE1kP8D37FKum3sLAqEevUADaI8yBUa50U6XsObXnhrkk7GMhCpYYis
NqRVF3UfquhSWI1d7OOkSgMPpanb97/Nhb1AEwGsACNkAsgZIcOr4rBkhhbQbjKPlLA5miO1fVui
PodyWtNf0T288JVO1lvdXlNTLpHV02Krir7fpZE5bzQFHYNhwCLj/Ue79AIlFQ9fC0pgxJpPwzDa
5ikWdbEW0GAUm9jVxw1kgGumDpceiPQYHy0w3YCtVp9J0DQlpSy0QBRFAo58HMnN+vGmTOuPDlu5
+fEygchNXU+OsU7GU6Q55gTiUjD1fbtVES7x0wqlsfdf2xs4YRW4OUOSxM2GgNJlnL63Fo575naq
GqhYY9tbFSn6nzT6um5DoG/2do9B96ZF2uR70dSZRV/PVlDewvVT39DcVh/o+FlSqWaKZl/X8hlx
SRgBYoMEn3sYorxptn3iFr/NpVB+S24UciNhLSHCk8E/hKGosqWgYRqAr/YyfDypkVkTWRTMOeq2
VTSa6iGGIm25QWYO7rafx5jxz3RNcOHCueLEyG0nKxMaQ6cv0TRrY1EzwwsUZUbVkTkU4d1rNjNO
rfuiDtMrKcCFbQgTkAKciMAoY40SsyvFrAF/O4EgqOzVThlvJjtWN1NnG1dCxqWlJFaMvB3QMNn0
6aMlzPcny0zcIG47Yz8xzvBNpnz70Cr+vr8VL6zEdzKlggEXBz2O05XgDIhx6j0jQIcL6tCAKC93
snK3aO5w+PhSKHfLMTjNT8qr1VJROtces79Ancr+R9mpnh9CjPqRVonz8Q34JsQBjUBqGaxJGZHi
2KoS504wdHnKPFX3dj1l8hUY2IXo55J1MbUDXQDjZHWKxx7jwDZq1KDsSmdvo12J0CTqdx9+bXJQ
4sgslzH9Wn6j7yZ7MdVODTIgXYGpKdkuT2rzJqqXfvf+UhdOFB7n9Fdl08MFgXn6hbwcPhw0ZTXo
8yK79Zgp7jwkEnalNiLqntk/319OXkSnUdClipMOFoQITtUqie/1Qlcqp6toK5TjHsxBdph0NdpV
isrwlyAtkOWiE/L+quc7HuIMMBpgVmBq4O2cPmQmTR9S5otBadrVLlTN5ltZGMWLg1TZlaXON4h0
HaHs4imZgK7re2/SO8aCdRH0FK0kvDXD0A6h3fcf6GwVEhiUGaSoM7cjO/H0gSx9sbphtpegDpcB
OljeH62uvdYSO1+FlI9JE9oZPJO7Pr34ypeMN5swCB2IjtD8S1TQZvPKDpQx4GRLSDUbAGMklzgX
8FCnz2LoKT61aesFTQWFMPHmNvHd1La2EP/zXYvGZ+4balnc24lhXymSz3Y/awO7o04GQ0aVssrZ
Q6lYaFVFGMwJem1F5LW+rbUvum49i177/P5HO9uFbwtB3HEQu+BBVx9tFl0zzIZwAwcVqUcVYbEn
1NbTPQqK7ZV768KXQ6GOJAPdDjq6un76TnF6xf0T7loQgpz220TpNyaUuCtf7tIDkQgyIGT4LjVC
TldB+JlQHFpekGWhOLRE+jskNdvtZJXjlQT37WZf7RLYLSZYIPnBzqa605La04gIfaDNsbhtIoRA
h1nL73rdjv4iuG7fotSQo6ag23dIk0mZV8/77MRDunH1rHgMe886lFYWB4wXF8tHcAsdQgSuYwAO
Zbv/8KdmlkmTR/aSmTau9hWYoRKTZscJFFeZby2tqQOD3/PqttPyfyzFlNZiB9ty9LK6YkXXotbX
NnwEaPzbqJicW0A7+B268TUmAiyAs7Mqva9k94G+teGu9xXOIjEYCZOIMDkjLsltpfYgnZcJLUlV
Yg9KYYUaFQ5o8D33KIziqW5bB+W+Sv8tsnZ6scWYG35tz2V6k4ZhXG56DAs9f1ES63OYdgUTLKjc
k6+AG3qJkYm7g1dvlOSUcxgGWqxkIMrDOOy3SG9by8bqua4Rl42drwJK3CdbYMolSYvVI3FtRuBb
NMUXvXdpnpdVnPgCAP2DEkcaICa1toFM6UVLuorsx1+AePVrWLdJu6X5YwHyEpH+oMVj+WguSn9n
Fl72vR80LfM1JE+QTS4bK9oqSTR+sydaAOga9tML86P6k6045Y/abc2CqBY5f5OoaNLdxFxHf649
rSq3cIvVapOnc3/LrL/7U3pu74Fp9hR8vgC25AdRzmYfyDnI41RZnbPN0XKI/AIrjHrTNfXAguZY
qj6cgTi6FeBi4EjhrvDXSQwF6kCeCsCxVUKHbIb04FfT6I57W53bW9POOh155M4wNkkilE+LDl7f
103F2oJrTaa90QzWi6Hmw3PMmAqcaGS8GCiqJSCc2r7Y22miNduotVBqdlO9n6Gue+p9AfCFoXDp
9brvYXzQ+V5fLe42Si3kRu0yyj4j/Rp2O3PgQCKGZ3TIlqsd/s9Dg+nLBm+ZcLlzGiP7bvcLOEAl
W6pnOzWTrynl3J/JhIsFYqzU/3OQ+Wq2sYI3IDRo29k7RtM/VDgCSrxiY7tBb9QNIMDR8JpdVNq1
twO1a6ifFCuXahdTrP4WusKG86wQufGMHMG4aUpEsTdOaULqtHIDUoYRa+X44QBKYwWBJUoLiZFZ
N50tJEqhzWnlEd1qpGpttn3uZ7WLWZ5uYPzxflA6n6aDeSDrhwAGg56Eb5UGCWCE9PKL9rj0tf6s
zosmEOMIQ8dXSKj/08GK/dEXLsGtu/DCQXSVMyzMrHWBK1UFWgzXftB5PJHERaRpYFFzJ66vRCAD
gNJnhJRbN7Ps7cAkct4OoWv/qjw7qzauUJWjMuTQf+bMVsIDXV9HvTMj9BORPdeM0deLsRQ7xoMU
x06Xo2Kicsmme8NN9J+JwMMYmYgy/tliF9Pe6LE7fANOOvzK8smAsD5XWbzTkzb/1Yx9ijJj1EVP
yIkip4VwfuZ+LitU0LsFMWvu0UUrghFQ6UtDwRke8yhUUyooq/lTmF4DXhXghXKTqJWR7pAPVbPd
OLlgE7K2QGOiUbLKDYw0S58c3AlHn2aifVOMXZdu8zDyfqv0uyJ/WJzqtbG1YoBP3GjDNrOc5inR
yuZHHs+wHw34/zeo8c71JsfyBOFzx8i93WKgMuvPed5lvlGqSnhjuxnvaUq9VtziWWDClW7QDPU1
t3DvuirErMHtZ+MG4VmwbXEVpkh6ZtQbG/LKPj0g3lt+qweByTRpGBKvQ5yjd11i8eyA9O2GaoPY
PhrTdH6Vp1Yr7Ghbu1MlttVcufGGTpH5e6SDGCEvL9Ci4Pcr5W0kuF/8zspbz2/CtKnuqUSx5y5a
BcipnXoiu/EQEXkS0spqIzS3hINtNMpXIbCs3Hq94r70fMkfmBvE8Sayk6Xjs6ftczQ7hG5qpSGg
czo091HUjgyvo6jBnsFQf2XeOM2Bl4RRf1O6ZT1IYlVfHkZNWUDBZvSlrxT2ZyUP3VM6FeSYKNCh
fb/Kb/sEBf3Jqqpj10cmgNmo+0bCZt624Hk3AoeDfcEf5ZWzdZ4BsiquwC5OVkxM1rM50Xf1mHlW
hUVJMu5L9sdn9ITrKwHsPH+Wq8g6jmzAAZVxmgEyfjDC0uoqaPJSJoRegvooEmfYg4wZ7watv4YI
uhAwsKYktaIAN1TLXIWwvBxEY6txc0RMbT6CBS6OkbF4j102qFe+28WlpOIUtbHERqxyaEMVSEeg
PX6cRsuhBYdJwJKqTKJ7LEbfD4QXl2JS63myqWVZq6XaokbWxV6aI1Q+bJGsarOoFQ66M0iA91e6
sC2AG8CdYqTFWMuQm/XfwbAB9z0XSX1sLGs8FPbiYI9kKx9t+3DRyKGErPPfTHlPV0HIVziQ5dgW
KZK3Ld1LX8ONZZtB173y6i49kByFIVJg2OD9V+mvpqttOIZufZwHTQlEYrr3lWq/vv/W3to6p9UH
VEiJ2CANY5i01h7rq5zhn9nFxzJUusIvq0LmBYa2fLFjbBKA+dPM8cVipccm60Kke402fs6MXqsZ
1JWTeis8r0SZpTJHdYeRGjwKHW8ccFtTnQcNttiIfmMXZZB+2envPLSnH1akRkFc0J9k2KhjmfP+
Q104uxaIOjmgYMx5pprSIm/R6dMcH3Gq6X8bamz4zpIXnw1wzYc5AVT2/noXvhRSZtICCplauuCr
TS4Wr1vs0YpRekh7v58G7dUrPO9Kg+nSKuh8erRHKOepiE63notnmeSFJMcyVeLdPOVYa6loVL//
LBdiOoo9cCyJftiJrfvQWt+rYxb3rIJ5SLBopAW6nZkobM9jvdcZS39jpHBNRu3Cs0nWFJhIRkpE
pFXzEcvVRBF0BI+aU7rYJhkL7IqEtt6VnfEm8nK63ZnDebSvZF+EPb+KEoM5m2Hr9tERP4PG9LWx
j5ZbM2yGaRNpVhxtrSxJzS+TrUev4dRFhu8ibYb699IO3yorH18ijKAw2xim5R45+dbdJFMkTL9E
VGq+9bScXKls3Pq5z+fQw+SDuZw/jDYOUgio+4NaSFj6IsRvBCeGeONOi/sdSW/jNaW+Gjd6bE5f
GPGl9zY0wD+VRjXqD2ghPWMUii23xiBW+H2m9EAePTxsfS2rp/ouirul35Z9lP5YotHuthb13kgq
IrziIaqtZNpWzYDviVm6drSxQ/qGG+FEfb5Nq2z8VQ3FYm/xSNAfWr1xv8xx07lbdR7mZ6FmcAEF
SQ2S/0KLio0JyxsLlzDDA8uALdPvGmDQ5bag/+7dD06TJyR/nvapipTkZbIK7UmdRs/e4x6Q3qqY
st1ldVR7tx4eKY7f94mV+KM65Mau9Mql3xhexdMMppb/VjtM7aGSuFZ7TGYs3nxSunLCAW+IHqk1
q1/DXCmwILxE13zMErBKn83cJt6UyRL7dtUOg8QWzk+2yKMHS/TmAz+pw+Cq9iD6l2VqEqNiXj/2
KRmSKe+fqLNoRE+NWESz0UaSlQnS6bltGB9gpCzSQDG99CaJjdqfSt3ECmAOb8b8GlT6HOIpFafl
FBiQmy7ReKfrxVVTqR1KdYGbLs7RrL32BWzF+DtsIBwVRq7vjLbKsCwIFSXz+QLRTxrXxZW21vmJ
ZjQiAQpSjsNAXuv0Vyzx4i5pHaVHhIqHfTo2yx2F2zWG8Xl6QTMQ0UyJXEb2dt0tTqy44+A1euDV
XrTrQqyL+tCcyOkd+6OfEYiOiWQQ1ySc0nM5nzSKUKHrjKCLI/N34czqQ29xwuAbF7iz29O397fN
G8phFarYLGiSUUQChFiPo9MKmwsFperAIBO9pcdPSwZK7UGt2a1W4VV7vdOamwZzjgclsefPnlWG
2wILlUctNKmUsqJ6TofqKsZTbtjTHyanvICVybTArq0z1ZCugaQ0pkeRGtq3JQxtjeuIFNzPDdPI
N8OE5OAuWVKsMlN7MHeOM1JnC00Znq68I3nnrX4KHQaAbaRHnC9ntcsK5giL05TR0cgTmyeOw/kb
M3H3r9WL4ndRmPoLePHyHrNCc4QrNuGW5KhYcfiOOhi/qDAJAx7MhdtwdJbfeYrw3xYuyDxsx2LA
+6ZUtd5FHWwZnd/v//bzAwJIQ6WvKTFPKBuvbiKcChc6cEsYZGXKLlLtZgv/xbhy4V1YhddjSr4/
nKGzYglp/QKdkTIM3LBA9q8If6uR/UE7X7rWYDIZ6wFpIO3y1qfQBb2fYLviBm6M/V9thI9DB4tz
SbyXvKyuzCnPLCrpOUsePsvQfmbksMqLM36OiiRFeJiLKqceD9t0U7VF8ZhGQ/oXLdvcZ8gZ7ioa
FoceMv22Gyz1UffmKvJzfG+y/Qe/JENGohx5MER6XvEq4MLBDoU3D9YhzgWESJOo205leCX+nH1J
npexKQmg5E0g73IaUAclDm1vALRewIfbtSN628moXBMJvrQKWHGpeCrVNtaNtKmpo6XnbQZG6M5o
0oXRJpy04cpw6izJJHZICC+9QUwzzmSVa6OP1MGtI56l12+m3NWlpUzEHVw02ySa811Smt2VydHb
NjwJFnJVih3ZlCOGq6s3KGJ6oZbeRkECKl3vxddYeBtzqp/g8ga9hwxQPd1V6XSTi/q/Ee1+J8qw
lOke4mF5aC1zsxjZoR+sPUJ1h7aLpl2VYcFYO1fKCbmBV7+TAAtoh5/IT11TZLwCbxarHdMAPbck
puE1Wj9qYee/BNIJewPCwI+ezAjDKlw9r7ykswtVviMH8DYa4Yxf11gDEADysHNw6FJ4+3pJsp2p
0NpuKz389P6xuZAXcZLhdDFP0ul4rAJgZ8GBWoYwCsYY4VMHUy1YGGkBoNdMviUm1oJX3uulXYfo
GMIT1NNUAKvLIgx1Bnkhc7IBcUUgRqbnq7O6h6+d+XirBEUTftTV4A1K8c+Sqy1nVwglT6gDB0lS
vLaFpu/mDFJP5kbX0pPzg4uoKzKmlDfUoMDwT8PD7A1sjFLwNhdtOeRh+GPs6uEKc+ccNyx10EmE
yDO4VbhxT1cZmnZSXavJgnQixvqNGTPl+R9n59HcNtKt4V+EKuSwBUhKJCXLkuN4g7I9M2jk2Ei/
/j7w3QxBFlH6Np7FuNxEo3H6hDcMwq0Jr5r8J9S8bNgzDRa2r3dxMvhQHk2KfCVrdT/WQkSJSYXt
ZzUD8LS7f55uHF2MARZIOEGFVGC1152mLkbUfDYUE9EeDIr3TEnHXK2zs3/uL3VjsynCl0vbYNjA
n5fbMJnwpjJjTk5FkaPFBt1+39XJVkfw5io2RCEwF6R/60Yn40iDL95JTlabTjtzGIuXyO6099Lb
kKhEs4YOk0nTjPr78lmGytbC3CqSExUZPsFO2zNQH6yNPOTGx86MG74rNyTJiLoqgojzUjSKnZ6E
adfPoVDtJ3WMlMdRx8rXF6o5bFwxtxZcKgIXfgXrrpm+DFth+qppfgLohhp0r1pEapQwQZ5LMMtJ
f3j3kWDyxFiclAQO83re06Lz6sWlLk4l5z6IZ8TypiQ137+NwFUWQgoNyGW8dPmyqrKt8yleLs5B
iw9Kqx9TUxf7sKxf+4S58f1n+oPcXN1E1oJdgQJhE1bWBBXRK71tII59EpWeiceoGeoXPP/Cr5GY
+9MsF3EEME7ab6tRMukzcB3+xnUeIQ2viEpEZL2s0A9LryE/F/OE0Aq2r632yErt6+IkhxZAa6tx
wKC9xsK+r+sgTCvJzNRa6HolBj5g66dufJDqqGZnyGWqFTCzHu0d1KZ6Z2B7ae/bSXOkL5Iw/9Ej
yvtm6Vk2bdwe1wdq6RqBBgH/jp71+mtkZB13iRNqpyGVTqA4LfjTAiwoNSEK6mizbxyoayod1R9D
S7LqRbcbjsHlu55j0eGa6c2nuFQqM+h6O/8R12FdBlVkDKOvO0Nl+a1S9touNszKxEw41Y2D7KQX
Ab0VzjJl1OuPepUY4SFVcVh19ISJdyroQd0/Ktexih+7FDMAWWgo26vmZJzKiuKUH9vgqfUk3eS5
LcLxvT2FZUe4wemALjC7dcmk612HHowyn1La0TvbwNldk8648Y1d3yMLyHdhstGyIWCtQlWolyjW
1JZ+ShNp7nA4rR7R8u1fFijOe72iFjoFwZBEmOYCWfcqB4q1EmmRSZqnAUciP7bsfKejF7TxRDeu
bcjzpAZIOAAFI3BcHiUXOETP3LI9kW4HuSLTh6QRuz4tTrBq/CoVh2WaKlvrmW7Q0xy1x3j5uGYv
3wKL3zgn9KUoF1ENXkCtq82tFA34b+zVwGxIsFFRRzQkN95rDsO2Qq1cYhZl2TJ6unxecvZUm6Te
IJRhu98aMqFgjJJ301RYhVBAOAbqACJNv1wFZfbJblK7OcFe9g6R0nR7yKzR+w8901V0YEnLbfTF
VmEAbIVoDCWsT7YrnEPhasWxrOlJ3P9+b3QN0X1l1gQkF1gd3/Dlw3i66KxcKZpTF1nhEfuD8hl7
ahun+yz7oORt/KCN0k58VHaiw0w5/KwMY/h4/1fc+PQceobAB0gSSDJXp8Ppm6nGqKI+YQ1hBbYu
8qNi2+GTpvfJxiDvGjLC17Z8DggUk6CTxl0+cG3opc6O1qfImlDPKvIdaBYzMMLkAzasClTxBIym
ojGIqM0M2vRYoa82dF/uP/L1B0Gtt+D/luaMw5u+/BnkynVeTkYDTsSIHrJG1jsF7vRGBLi+vP6I
ti1AHKZ8fBOXqzg1vtiOzUVuNZFC2992D4bQVaR5dPEczW28cXndeiqGyxSwCEwy/l0FHCMeFDXq
ByAlIo53BXInu7E3nd27947wjGb8ok0D7WN1ZhmM03VSlPwk8ywM3LlC6awDLXV/letDCXELwjYf
+iJ4t+7fa73i5FqmFydLIgoQz7G+T2zMPQVeqxv11fVSoBq45Ki9iZBErsvXFGeuRLpIJaKMo6EA
A4utwO2GcE8fYFOx8LrNQIxcjC8WAhxVxmqx2XB7ywRffVLjsP8IXkTDegyrB7usOSd9Z3yuwhoc
oNe49sf7W3p9PBhkLq2NRcZw2drL5wwLB4kpUUuOR29gqF3mr3lhWw/3V7m1m4ueEEhvbgIu88tV
BjKouMxsefI6r3uuRnPeme4Eu8Yx66365g/v/DJVthjxmCRrTJ1hc6/CCU2nzLT6vAesWum7DNeY
s0zBQ6BfrDrPi0HAkS6yi9hWL4WPTh/SbXAClC8RQlH/FOmIX7WVEmA7WpnFwUT4fSMG3NiOP/hi
LNMINXyZl9sxjYtwZdr3p6YbAZiYaf7Q26DfsY7K3u7v/I33C4mODh+Yd5LBdafFLGU56qMqT4hV
FvtqdivfASC8v7/KdVD7MwbHFsAggNKQunwgiVvZrEeETsRUX0MMnpOiDf25MQ5ZjqLb/cVuPRLt
bWZaXBdcj6vFzMqVLtpezQm3NPOlU0L3oRL5Vpy+uQp2EXA5luRirQKT1TEalrrWnNx5mt5mu8R/
0JTdRnS+dRJIKKhkkJqkMbPqoMfmPHdgm1il9sYgdcZvqCkmu8aZPt3ftOuFbGKZQYsX+g359Goh
+I+YoCPzdgKnnh2Tae4fEHdWDzi1b5Gkrg8DR5rUFhlrWPRov14eBoU55IILb07RGBUHdBxH3zZS
AHPanO09KbZQaLce7b/rrZI/FPMalOPZQ2xkm68mwhe+rJPwc2/b+cbEw1jSnsvYgkUEQmKLg7AF
QGKVFiW0SCZ9TFr4UqXa/EhBAHywjaz2jij9eQUIa1zIQSK3pCipyOa/C5jIJmKGc5g+pBTVApf0
BCNwaSrqTB8kFB0TdS1NnpwSRes9B99wA0PNHfMgOnP6GtFTWezLpfeqoasEhj23pu96XYhTBtMz
82fbHv4K40LldpdV8Q1nZ31cXMGE9u4Pj+vXpWpf7IiIq8bli61Fm83M9fITr919KDIx7ARha3f/
pF73hsEB0+qgz8Z05YoQVA96lBWiKk65NhmfJtpuHxcL78gPe1t9kK6a/a5Ad3+9v+qNQwvVGMNH
WIu0wteabbgttMYcK8WJ0TK26j0CkDMQ7Z7c1G/LLYbfjZQXBAIzJFpiCJxxCVxuZZTplVeXdkFl
G2VPVIs4E4O6+Wh5SvYgM2hxcYPqp5JAles6IU8pPu30xsus2HipNx+cggaha4eKY03U5HYoOor5
grFkrUZ+asbGGzVqsZeZKB3wuoq6kVotKcXqGzKWqMoAbYEIruO30mOlYYVGSjeFzY3T4i/U1F6b
wgIQLP9qkfnwdc88DMb8/p7dgtgifVwm1UsD43LXQ7WLdWsW2cm2evFQzNjSpYpW7CTKfHtEYKON
fPU6r6PsJbMg71mgA2vnFUozJhv4J6DtoRVJ0DDtQH5wsn+E9JHLQCtSgcIwxkRvozZlGyf6+gJj
cS5IqjjKDILx5cOOYxLCejSyk4Esy7cIpPuTlmfvFksjb7ToIlBzU+QjbnS5SqE4szCbJD8pvR7v
mqasnhtzmDZayLeehbhjYqQBN+gKXFK5ZeYOcHpOLYD1fRdqxlMszPrx/TEAggCEWHJh0IOrHYvs
3h37NqEzjhXYg2qO+VFrhHZI6DM/el3qbUS6GxcXB2MBTtN30hE6uNy7zmhngc8acKQ/4jJ2n1V+
7oD1msLI/vz+Z4OMwSxxEWtitcu1hjLkMoPyc6prBcfFCpTIIcrDYiS6WdMRwTaEWu8veeOlLTRE
CjaakCQTq+306F50M2TcE+hZb+carbcTaOC+fxUSTroyTEiXo7hqMMXA0+oEPP4pjfXah3w3fOwN
YW20fm5cSn8SNGBci4LoGgEUObM6JA05p2q0+YswNOUo1W56nvGH+qDXavykIvVxvL+BN84Hh2PB
q5mcMOrQy3eGBTHXYF/WJ2AW/SO5u7WD89bsitB8f7lLJm1gSQ3AmVe2FgJsndjSO9UqT72hhkFr
Fr+x4jMguIny/Yd+KRHo1NHjoje4OhWJPmYIt0fVCQHyfN+jE/CQwSt7yJNui/l066Vx/FTyNeZp
WBxc7t9YCDF5owktUnTDLu6c/sVBmQrSTVqmkT9rVX/IpdhqrN5aFg4pVlHsJ1fNalnNi3Soc115
Wr75ndJkURA7zcduSBiyeep0ULXy3YxwVN64aXhSVkbNdLWr5YiQs5pO5anU09cMBddAyMndeHU3
UgUuM4D99FoXO4dVDLGmDpG8lP1UhiY/NvHEFMhV1CdsvrJ/0rgTG/PQG51Q5tqLpRHdaeRZ12Zw
MLkpo8umOtlDkU0+gVt7NeJefYHcE2U7pZqU+DFtBiihBDT92LvxWPp4kW+BB26Esj9oKkjI4ECu
sDjwwawxHuzqJGtDe0Lt3XlCZv7dVPhFDXlxXVzEEhZKw+V51ctkUnosOfjeW++xNmTxaDddub8f
VW4dz/+usjzrf9gZU1kZsVfp1cmZInvyARG3e1tN6IEUmXkUE2TmAcLzVj19K5iRc0Hyh9u7BLTL
ZXtG/6EOjvIULaUFIk9gp4ueEXdljmJrBnbrpDo0lRd/GPpq66xERbZXjVWmDnEC5X404GKnYqh8
UWP6WZPYbyTRN84HnwPzMJA6RNB1ZdTAFcRhshxOxeiZPNtU71wl3hoC33gqenVUKewietbG6j7Q
jcZpRF/1JxKl5jERgDrtWoa7RFXyoJw3wYQ3XtniG0gZT1MeGNpykv5zUqwOMHZSNT0jbhL1HseA
x9aM84Pb2dbh/qG82sDlosM1kFsImRBK2sulXLdPOiNXzGOGzl/Gl25YB6FCpX5vtrBaZ3X4MzDW
7dS4nPO6Ts92DiwgTLpw4xO7yvtZZeGqUSWDHLtSxiyMAhtVksij6hS59VSltvra2WOL07VWtE+9
2RnghqOm+TJZbbJxFm8tvqgkL/I+iAOs25/wNfJ+7lPz6EZq8d2SI0aMdWNn2k4mvec99omuPY79
6MnHvMll9en9b5ITg9bVoqRAZXD5JlUEo3vUk4yjkAKNS3VSfMuI/pf3CE2KnIW6g67y6mjWLox1
wqhxpN4TgRmn1h6FUmPjtFyFSr4zWIALQg3eMNCV9bNYoeNVTni0KlU8TFHivBjuCM87b/7Y1Yig
zxL5dn8Dr766ZdGlKY/BFQzENeZQj3QjpBEcHj1LjJ+Ukm8bsUZxhKC81Za/BrYTjklUaLKAHSd3
Xj1g2xhZY4yFc+ztyviJk2D/AFIn/aIVlvKsRFH+IWxS8YzKffmQVY3ykAjbfsi8vDqknqp87Xst
lg9DbLcbX9B1POCHcYL4fbSrkJG63PlQTrHTk7EdK0zmD5lIqo/zZG8JXd7YavA0y8B/AfPSIL1c
ZdDNVrp97BwFHaG/xKx1T5L2/z9zKvWNXOZPcL7oevy5+VD3Qr964RCsTqzRO+7cVTprCfzD7Swh
zHUAR7pgqHDV9Qel0DtfBWHyo4zU5sXC3HwMkMsKrYBmuu7wN5LoGb+Xut/hUC2+skz+whSrggM9
efFvPEXaOuDfRFduVho02LxCH3Hnq+kYtrCGjDTxObpmGBTcFhYsQD38RpcHapXIc9n4GIDQB0og
FfgdcI6txvB1PsceLGg92DDk5cAOVvtteZyU1LCPsyLRdHbojXyR3VQlvrSM7uB6af7IrWY+a2IY
f82aXs9ojOrR7v4XdutwURCArV2A+GRalz8jMSQktxyDMIEJ0KKlkcBwG8TGKtdQD552mbsiC6Wj
07S+PscslkMEX/s4a3wfdKMM6Zd53eCrEhcHkbXj5xDWOXCiyntBIDqd8K1vMHifdd3XKfROoHzE
3+9/9kUBCWHgJXiuG49ZlqjakOHsqscg1vWy0ffN8P6WPI/uErqoJdGVBzh1ucN9lonYsyYcOgHC
BsZco6NXu12QSG8rab55qLjq0Iph4sfwbtXUm6wZjk2BG2iT9U7r5yUMyWmYrFPXq3h5tZEVaP1U
wM5xPV+mLhoJjnTax/v7eiOULEL55JwQImj1rX6FAqKyqsOCOYBTm9/xD+jfnMlD6gA0WPzt/lpX
eeBC9lmUnVkRi4L1WlMW4grGqIdkqenQN3O1PfLIZuqLzrACc876d2vFseJi1AIDCv02IDaX79PQ
h6j1EIUEpITsTWTV8rFLw+/4FL1boZCVILwCGULEEuzJaiUEJCIXDzPlOIwdfttIQShw1HtDwWFo
1v6Hl7Z0vgEuUKbzjV4+FtmQM82ZrhxRczNeurAY9oXRm68pWi0bF9qt87HcMFzsQN7xLr9cysxt
odSmF51GzB7PjmLGDwNF7D7EmHsj8NxYiuSP+Er3gat93errlol3nmfRKVnkXUYFiSYdVdBdU8p6
I0G6tRRFN34GIA7pUC3//z8VgjEMcJG9WZzUSaseJ3c2n1wxe88uANKNtHbZoNX9SXtvSYngJhNV
Vwcjdq1KT+woPske72a3Ec4DKiO17leqMnzq1LL8CRxU9EE4yv6LEN5Wi+U6r6YtDNvH+jOxIaxd
PqtcLBPm0I5P09yFB2ch8AoTgTBEuHaTwnJkGAEJjb1/99fuLM0k9MiRsQFcc7muVZDGS6UMj1XW
Jj+TqDGflETLPmTZ7H40UCzYyFRuvFMHEDpzPkwRmNWun1PrpRJ2UjlCgfuhx3WMLWknyEET5eH+
ky3X/fqVUiEstEq+QjSILp+MKiiCpQa3XWvd2duZRufVj7Pn5ajgZIb+ufSaGfYfN+Nf9xf+k2hc
rQy4btnPZeC3SkRE0znhQO56Gu1U3w0gpvezJpEALPtwlyX670yGr8Rv5KGmFxQY9o6r7JGMBJej
ieIwW3GB32bUHyId/WWv8OKNl3DrtNMc1RZuFkftz6X3nw+L8rE0jcEg4HqNdsoiYf4sBiP7Zste
fYh6r/ZdFG/OMLXC1ypGxOf+Bt24YYA8MZ4Cn7IMQlaJcc5nYKg1Z65t1Srgq8jecNtrn1CuSb+V
Vi6+vns9h/kH3zeNPg7dKjrmLoZZFHvhMVfxdyqQAd/D9E9fEncoNg7dEtNXr/6/S62BjS1+sCna
EeFxyDA6cqsJ+TD0/N4fg1mFMpzKip76GtfhlSMBOGEVR+ui1zFX3d2sKOXHacTz9v7eXaPT6cni
vwEJiHdGArI6zAXN+6LTi/CYzEp11Mew/AcKHbaqXV134J8SdMGnZH6gxV9SYDT1Y5m78wNW9B12
ptIRxzjV9XNYpaafgD7+6kSN93r/R94InsAmEIOki7Tcf6sDpQp7aFRlDI/8nINZgmgYyvLVGYeT
iqsR897wpezExtDmViSDtwdfh9wFNNjqVEn2KqrR0j1OAgdSaRT2Wwws4slJGvN/WYp+CyhnCgpe
x2Uoa2mTeVBZlCMz1y+2lUK0Asp36PRw6xq6le8SshaUFQqf9PxXScs8qH2HGVlIfNbnfTzk87NW
AEksnBxyoBl1L6pbdo+hqMeDOyTTYzvA57v/Om99RIvMykIiwl5kzU0dvaiqanS/jrWDmh3XcriD
fL9l5HwjCkHpghS1cNxAZ6xuIrXMoF+mrnfMnAngC9Pu6rFlyLkvDb6jHQKg5cZrvPVcSIuDhVhS
Qq6/y9cowz4BS17DuQQAvcOfEBcooWxxbm89F1KwSyGMFgcMpctVoO0U0wzE+ziEMKCZOqdPqtOn
xzGv40+J3SvvT3O5xmGW4RfNZq4lXVCxHJMKYNgRHcPhe5TS5SkpMl8HhII2ouutTw6uMl0HdLM0
9vHy0eK6bFzFdpRjbU7lk12lxXcHK5EdzhFbS916V9wWEAy5OSgxV6ejRa0U7c80grUf2ycp4vZk
ZcUWGunmKlzDZLfQvKhmLx8Iz6HKKBCAOA0Y9wSlNMRP2DTp5/vf0xKiV5cS3EKWUMnckS1aJbdq
gRofBhH20Syc+alVPG/vNFKgqF+aw2uXIeJGPpBvfWBXb4tqlfsJEumy9hWRKqw7kZr5iJpL0ju7
sY6Mx0Sp3H1h5/PGwbjax6Uw5lzwkcKcIHZd7iNlShKWQmnObjY6z4aHgE1dDVtUw+vguPgeMK6g
NgbnCOT9chl7QIU47aPmHGaahpMuAjxVMAm9jrGOyrORKUZlfMAoN+lpwPc64HuzjXaF6Sr/vvOV
8kvI3RYmFrH6qnfc0Zr3ME7ml9jWIHdkwSPOVVrqvCRTI8YHI3E8oPixjbbg/ZWvckfG9wsDGaie
Q1awRpN7ZUUOMKvtGVg8+o9xouqIPDqDtncnXX9s3TY8WGpu/2umreIc2tw1N2CS1y+b4aUHg4KY
Te66bv9UsWzCxiyLs1ZU3m8Q+uanFCbHRli7BnrTXVuaWPRu0XtABuXyZcdc7lVUj8XZKLvmo1eG
xr5Rh/obkBvDt3OReCQ5U096QQ//52S7FIeehnvUJJ3uYMsSIkGqNE/gwHNoVpmzsQ03TiMlBkk8
eS1hCqmMyx9oDJnWqlZUngVcSEQMMI3fQQpPP1WCX2GBP/irZ4z5YcRX4GnSxfAAkOvdCa9D6bgg
IBZxOW7R5Tb6TymRuhjIu6Iqz13bzS9WKt2TbGLrvQitP6v8cbf7Qwhc32noqJdT15XnRHHqXdMq
+XMjjGR3/2hf4yaXZZhF0kj5412wKhnpqEptEEN5Ti1tenNFIoKpj5VTVQ58ynPZP2R9G71YHgJL
tWkOn/NIDo89Vea749kid0TVyhUOG8xeBZqu0vR86q30TPPeRh8ZEccfmlV13+4/8I0vCZ4/oA7w
aICcrrlgVBhommRnJ+vo6tu1hzTNphfp9T1AlvUHjwk2kuHx6vpJQjet3LjIzmmBu6oP6VJ7ycbJ
gvZbZOOP+490azEUL3mRi+ciAeLyPGap2lnTjBhNMenOF3CtyjPZmPc4VHO/8QHe2j0iA4MQMkiI
06vvLwSrPVSDV549BLeNqasDxYUaeP95rrK5RaCDQQJcgaWbsAZ59m6ROqWdV+eW7vBvM7K1QzcW
47/JPEc71eRI3l/vDxP1IllgQXDR9IRIwengO5cbOEWug12MyM4h7mMKWH5PG5EwI0sJ0slICx+l
OsQwzbhwnqpQ93Bvz2YsgPJhaBGuEqJ1cFNCtCYy0RT054kZINwmJL+DZkitv6ekl0Alutr7XtNx
P9XNYD32zdDFO02rG6T6otBJfbMewxOjlBrRgHZIXqQrGY1mwqRtO5Wz8TMpe9gmmHuFtAYztf6g
ZwwX0WhIPcSglTyOdg2akYmf9lZi7qJOlsd6qLsapHdcQfbrZjntyqEeP9mtoUcPxtC3P4xFHM4X
YMsaX5WDm+KSLNThKAcPcGuGcmuFyHYzSN/t1Urzx1rEUH/CoY6IvXnxKx/6MH9tpVOJ48abYeNX
LwZiIta2aB2wdWvxSbNBxl3EyIRWXFoowkObd5w0Z6y2qWR34yOiUb4w4BcZXzBDl2dAobgQA6zz
syoTZ+9VkA6sToUsam7xB69lSR2iDwMW5LPJtq+ggQwP1WFuWcqiLN218F8f+zGz92Ej1RNq3u6p
VubotyuF9mZ5YbPXS9N8i9C4+1G5rRbkZa+3qBAk0SOqsOkLKl55UCS548uyy0huZ/EEeUGeZpRv
96aTGn8jdGB+vP9ubnylDPCZReHrzK7ZS6j4zy1oY27rFYuEa6RYBmmBlu6mqkMWOQzNoEqy7/eX
u/V+gPfzahiqO5yHy+WaTNGgJKsEOR2ds9HIer+sXfWghOUWcf26memASUNJDaoiEQhO9+VaBlXr
bDVNezYr7n/fjZwp3bVd4b1F86y1e7esuvLoEgelX3mj+6B6Yhp8qlN1p9cgPLE8D1Mn6BwZvnlo
8PxuYajTSZq1Zi+tpJYbt/iNd4E8MEz7RYCE63x1A5Rh7vRV1zTnpHTHfxnaGWjU9Aj3EbnU+Tkq
nK284TolNsGk8EXSsGAysiaOzpyvdqoL9RyNjbZHfQhHgKGf+n+0ken3LgcN/ZShHnaMJ2c4aXbY
1of7B2IJyqvYsFCGuPR4TYwQVs8cwr1cZOzUs9U5O8No1YMr2o+Jmf5rFVl6AAGwBZHBwfp6Ta4j
OB2QIJkErWtX1BeborBZU4gM74m6i8FTEfT1+SnKhFHvKhtD2oeUk/DgFCLkoEauFSIJbWBSl9cd
ic0Mhpuvtx0Hy+/BtHlwUKz4b8Tn0mNe1NPom7YIPyh2MiYPamFP32bslzI/HOmx1TaOGbRR0FHw
JzUvXgnp81uU5vINDXUJT6tFCsCw4oo5CuZxHIPBUXpuKrf9bFr5BOpsXH56pg/9q917/d+VEc14
f8Bp/mQJOo5+PZfD90zPkh9OEor5bbCVJOXWCdNPBbj079Ngig9wqtzPdat3v+zIrJKgSofkudCi
RNk3MvR+zWllx4HRRxH64sXY/9NETjv4OZopb1OaA8OxzfAT3P8W/X9rNn9FUGm5YlVNOatJHP4U
qiyk34sJmKoWRjmC/cnQ5/6Y0avyGX1bXyovrvJd1UT9Z0NItPJBaGS+jAWbAysBEEQTw3gCrsFW
oUvbYGwxa06LH1Lu0c11GaXrQdw080uXO/If6lwHwHtTdC+OqkTh3rbKQT6kQyjagyxGVwZNmre8
trL1Br+HsdbtHBFqD9yrqI7ko4OOZZIYTMrrdpiDhB80oJcz4CUQtv3wt5L3TLO4xvLm2YrydHzB
cqBsHkKJ/H8g1STj8g1Ndw6orVWdO116xYPogZQCTKwjThXK2XkAZy774Q7oj/tGqjkfsnRAVwbs
Gc+vjXaLMv/sxvvESrUfpCf5RD2e2F3ALd6VgayruAo0t0q1fd67Sb0bjd7Kg24o8qc2M+xyF+LI
gBKv3in/UtjzsG0cKjbk+lKPAxGO5m+YgXnuK6Guhk9iHhQ36PmP9IvWbn8tRCDhVzLR5R7kU6b7
YZwUtk9PTnl2xnSKD4iG9eEhUbToF0B5u1uYWZMa8PJQElaNkH8cUZgOTzh3qmNMA83+a4I81xBI
sl0OrNZjGhGX6OX7YTWFyREYTPeGfnT2I3Wd9O9+HqzeJ7GS2UZ+eiMJphNAroBMI9yP9dyyXkBO
qibVcwPDLag9kTyF5WaEvXHhQcEwUaSDyE6EW2L+f+5XdDUHb+rN+Uzzp9xT9867DLXLXeVo7UYo
vbkUOFiaPFQ/wBwvlyoNY57aOVfPLnfXc14ituSl7fQYefgfvD9qL0pZtIJBAFxJuaFXKloy+Pms
63l9yhgh7EJX7fdhkfW/nNSFwzVZ9c/7i954PrAztGqZg9kLUOry+aqS/v5McDsnqlq9FgqQX58W
VvktmpotoPQ1SMmhIUebamkQcE2smfkOd0SXt+p0xuAnbH2TG4MQh+uG489z3kwBnCjlZdasGIFs
d45mP4aN9S9eLtrk91yqnzpCwL9m1hbKxnu+PrggIRf4EMDEhRC/yqHyLoramdySS7suv1voZ5/Q
IrR7//52L9t5eTPD51kenhO1wCBXXaTJdbIoilx5bjGAD0yTSXRZ5oVf8X53lSCI31/vxmOxHnk0
SlLLfHCVCagpwhgNLbmzGnLF1MIQ+wR/xP39VWjs33ouNNDojyEpQdqxOkbIK07MVJtzxRx5CnR9
UE604vHP0pQkK/cTlzoT78FL2udUF9Gpc8YEVQQ7tOTOasI4DwAJZ9XOs7pxPFijpp9Na+yTA8BU
53Nh5vqXFn1SZ6dmVTv7VpKEDO7bTm93EehQvHPa0vnimE2FHHkVM8EZU21Ud5Fah1UQe2b5247q
SvX7Qbrpvi4V8SsMe7p0reFWn3VnCvVAUStvOtSOo2h+1cmxCmwMPtsgHRV33HeYYf+QaaQKUolc
z/0ktsExjkWPX0KnWc2bk2nDW0GJS5k5ScM4FM3YJjxlanzIuWpHnHAAZu90RWY/3Shuf2S6aNO9
nDFK8vvEdPEDMr0023UMaqagI0spfGt07bcaO6s06PJ46M7RpNDgC7PYTf2eXxZD68ST9CX15kb/
xKZDdFBSu/t7FJ6uPLRC1L+nvIt/RlUjS99uooaR/ph35GBh7ag+CAVEnJ2lbkdbJRowQDPKMkC5
pXgdKhA+ASMRmQUp1igIrshKOQvNnL4oIGF+DZo1PJrVFEU+t5H8ayRf0g9C4ggoi07JDl5s8QpE
M6OVpgyqKpGy9tAJ1ubOU/eCA+U8xEPfofwTKdp8HtN0KR46pJl3AxjG32Gmxy3KzTPCknaetY+q
IWWzA7xZ/l1YTdz7md1RjMjYzN64V2WzV9G9+lzFtvGTU1XrO2Q6FD2AX5wWgW3MFMsa2tn8mfYe
MitKT0Z0/5tYAsb6S2fgwVQeNPeiUXD5RUhz1DrNE8O5EfG4E7RNjlRTSe1HfVTuRBbOH4ewifG7
/B+asAD1AJtqMGB4MWuxrcbJBg0PouE8FLXmA3mNArXutqD/N0IZ7H5y/SWUXfe7ehTzvVR3u3Nh
hPET1ITm1Vh6IEk+ZTtwzt3G9XgjlNHBA3TAjQ9Oft03VGd30EQaS4gUifVhHgYl92M3rN7dW6a1
AGoAIAXoEB7t8r0padT3lZHI8zyF2Xk2FtiCib7z/dPxR7NudTyW+RvTsOW+B6R8uUztOk3blkKe
UbAfjcCDLvEBOUCz8VH4dRofxvF4dhXZ/FDLoiHrHHUSAL6APPIVJ7P/ajMn/A5ey5S+qdQN7IBJ
mF+1nJQ2mC2EZfyZiqQITLV0Ypj1c/JbDxvRHk2sFX8Uep3Ee1w35mw3dArVcBtO1CPFIIfQT/BJ
SHZhC7qb9phs5D5zBtwjuqRGLF3po5fIzN2XQU273zKbw39NWacHDmLd+rCL4+kgelxg/CiOvWzn
qujF+rqcMQDiipMeDhK0AwJSSImBBiy0LZrudS264GDAK/zhLpHVrDYX0602E2p3FrXXYuUhlRaj
mjg5tkLX9yhK5f8WZuN+uv9Or1MpVgXlTX6zgKjWMoVNXWR13xh8EGYafhaT0z7hI289w6QcN7KV
mw+4EJAZpjIRWE/d8DdKbW8euzNlpp0cdEr7VxORv1c0pD1anF65VDVb3blbDwifDswx+wpob9Xh
TlJjSMNQ6c4VbZrRD9UqfJ51I/uiRJb+cH8zb2UUFGy0AOE/U9+a6+8wajLGuNx2rlFZYzC6oen3
9PkDaedKUEfFVPmKIVs/UaP6wPWhfuymMX2WZNCBnqjeIaz7+jGVsfqDdpZCLyLLXzACGB+dVPd+
mZmMnmvs+V4dW+RPfBvaqa7MfONN3dgzekCLOCZEZMQEVgmYYfexK+euP5s4x5ypS9NHSrLx1JSR
eLy/ZTcOxYLCXcDFJNj0Ay9PvdrgCDnosj/rWtV+pQmRZTvKQboDKv06Ow2VXW5qaJvfX/bGPUC7
B1FapAoBsaxB/sKzuynphv4sVXCLVkMrwA3b/GyXav8lHUp34zGvyS2cYc/7//AMDm3d0euYPsRu
ZvbnqGzVX3pizcQ6pbSTQPs/zs5rOW4lW9OvcmLfow+8mTjdF0BVsehJkaLMDYKiKHifMImnnw/s
nhkVWKEa7tgRCmnTZCGRuTLXWr+pRvOqBff/nJii+5TX8xyMuLIOMnNfloIDRY4K/Sgf28/yW2Z6
w+c+TLpoCyuif2rtob7B2h3X6Qbs71MRh329nUK7uRhnrboViaI8tqILb4QWiyfkK/OXxHZa3dda
5clOqBSQ8WpFtZMlfMrgz9P8/vgjJi6Ns0W/kDRlFdNcZ4pzc87Gy0rxHOxXy5j+sn7KkOn9y1zQ
3AB4FtQ4uJrl679l1pHdC9Uo3OwyL4Ydvf0aYsPYPUXC0s8r2hAnHur9kkWHigYToG4gQ4g3rIYr
89oCb59e9mE8cbxMu1QNa5Cxee6nofYZ4MApGMqRJJRrBPrzS50S0tG6cRJluFpVtpNf1ohD54Hd
x1O6HLoQCGFyzNlOJyd+bqKxeG1IChvfRHz4K3wqJM/1coRDhd2l0m9plvQf9n6DJwSGHuY3nfjF
zudwPtwMwB0FdIHH4UBNA1LWUnI8tWPfz/rhKKu+tpZjsqRKQiuHuHvWF4pMycGi7FInXwDp1w+7
0euLsz8v4CMICk4qeukgA3jpxIrDh8OZOhlaOxGXfY+gbsqd/V5r7XkzKFVx7tJsv7LNuAQ5mo7n
hnC0feMm8ovaa3YwDKo469Teusy9zLsL6yQ/8enex+nlw5GXA4h6o4QcfjiP550cJxaXGTglAPe6
hcaw2m+9vP2wZD8vmTfM5XkpA2DycziUo0zFLJ1aXFZcjPAZExNl3v6kjvQS7g9vmAxDi/gNArts
sMNhytLQu6jkfm6SeG6oRoZfSjqdt8kwVWhEpGjjhp7Y0hXR6awN6Vbpxulz29nZGVi35m/ML0Z/
vHuqPxQKlvn/LbB0kSLIZTWS13hWLuGkDXcYKra7CX3qE0fu+0hJhxzwLywG3Ey4Ix0O1bZk/3iJ
sIk6Q/h8Vxc41ZRu/7yc30dKmAQARmlULve9dZdHd9O2CDUOdurdyZ40v/cN6lmbFlTitunm7kQ+
eWq81aatkFOKe3KTS2nl4gmiTb8xZY98bK1cT7o8JTJwBPzC0gGUT72KE4H2/+EsDrgId7Xj9ZfQ
cZBOwSOv8p1YL/Z1V8dPYdlNlD7iyTnrRru86ienvESFvA1U0fenaHdHNieQajpqiyLye0XPLgoT
zaksqma0fvxIyecr5FRRmOzbU0Y471nKXKGAb1seZE0Lptayun5bqKL1hkq4obgMlcZ5zKDTJ0HX
tVi0O62waWyliXxwCwzJA6WXxZPiuMMT8iQoT2YGZaVgqolnW0nOgw0fxf5TPlxLmFztaxTUENOC
80+DeU3uKgtnMvqZEqIdWc6VnsvU8hs4gBeF0QyBlmvtGVZKbWAN2vzw5zV/ZGfhvwRNA5s5bK7f
Ivxvc2Oieq1xIg6XSkFmGYWFcaY34lRyc3QUWgiQOunXQjk8fAN2VchM68LhMkY9YZO3Q3VmTWF2
Yv8eWVOgoWnTLthIGCar94wLX16Gy36ycoQ2jSj9ZsrW2Vi0fk5cco48DyORwqAbBVFuLVccOpE2
mjTQLscZi6hyrIeNwLX6xCjvD3WXsgXZJ39gcrIOsJIPrrolUY/wRxSaTG0DdQDHKEPOAY0UcZbM
yimN5GODQmpnEsnRqMus7iuCEn1ap+ShCuinXdfLGKhpVW+SSY4XxljYn9pMUU/g5t+/OVg76F2A
ESEucaYcrg9Adk0KlQnHZGV6EDVCbY1efcUbIjkx0LtGPsGPQWDB8XTo569CYFVLKfNCt7B+aIdv
oagN1KMK9GT0vFMeE4zms11d5M5NilTKVdwpzebP++3dk0LuXQoJQBABLrzrFjQKBVQI5M1l12Su
32bGvGn1zghSLtQnls+7RcpQ+gKTMMAUMebqWUNV8XrFiZpL4Y15EE2OFswjTu0ffiDwCIjyICAF
ofjNquu3ADLSsBw9pUwuHVXYO6hlnxzc1bcijh7/PNB7nAqtQd4Z1YOlG4no5eEiGQo8gUIzjS71
DNQQ9qqxU+NmNSF7UE2yKgN8RXPK57PMop00XHnryUY+od2V3CbGMOTYs1cYx5lN4RS4bfTRT6sa
5ELBrBwTLjsCGfs/f+Z3m2lZ1nQsAdawh6EvHX7kDKvHxIxc5UKCSHhGg6pTcDG1k8vYFOMtjnaJ
HdRqM3zU+ouQDkZ5ob0wND3bw2Ftb0SWpIqSy9ywSlSS2j6ok7LZ4tedn8JFvavqLIgYyESUdYi9
C9DrcLApjKZ4NGeDe0uaPydQLe7nciIj1yMLL3cv1/J0L2cZXYTwioYAfO1cfO2Gufmkda2u3Bto
6ph3fRIl51miFLWv6tIuN5ZZWCMKOEpjUCr1FC9I0fsUyKqqjvDDTO1eUb4Mb0crBQ2gFhDz/FSR
EohigaAYUIEutej/OBHGvlmRqpu5Hmr7SniVtuAWWjIxJzTr7EJYUXYftY5TBtlQhXit2KnR7jpU
dVHwr+ZhM0VjY116spNPHrdpbaM0dvirG3T5CcNt7Hc1QZrTCYm/mhdqE5JHmAd+L+tBUc/jAvkT
NkRqtoGTRFbuD1qf9EGs27kVYApf7cdQDbHOiZoN+8b4UZhpseh6ZO1VqOeRHkR5UYcBlCBrQnoR
c6zdAIMJx5o5AcNRTIN7gVNn9INWjGftInusE1Ja+F1B3kkr3GezAlYjoVR0UzoJzTbuG023aazZ
vrXCZhZ7z5zFHFgmiIKtnfTpF7fK6m4PDttWd1LLa9wgu16Un8w+rbstILjoSVF70IktfgQ8Uqb2
6kY16IUx522XAF2JrR+hN4ZsMAjAqCbkZqr5bldVDYezHr/kMAlwHcI3BT0vZcbWMyzE+C0vig5L
E6/DjUdOlvLFKDJ3p8+d9rVBWmTcSSyBb9VWKZRdnhT5AzZp3U4mlrvLZKHGmxEh2jtm2vyuJZ1+
0fSNc657o7cdeq2998ax/EyWbO68Li3uSzEBqnecz3KuSz4eqjFP0taHLkB4j6UDrQZld2m+InZE
oFFn8c1Bdux77QBBbjHvy3a4plOMrPSy/1bqdjzvFHfEO72Ok/hLEYv0hcL55Pl6SoDblLXTQlLu
a+oUqGgDEopdYwqk3sYm/qUFCO0GmYpqo5edW2BgaNidn416+9osJSr4tOJXzQYnV5iz6tvsxvEX
WrAVP5xBNtoaVRgmvoKp/V3ntQMWbnPzjZ6q/mzimPeNCYsyWvOz9WCkiVtuM70awcPmhVFswOik
dhA3mnk5zGnkBUmo62eajLQKmZN2KnlZowx9s/Noa6PKL9L7mgILV+jMVIVfu/C1mk7We9up1Xxb
IE3/XHj18tqrKptgMLS969up0vCuKyD4Qe66pTwPYcmB+enV9lmxm/xLO3ui2pDwkaFIhYLnmQFF
8S4XSd76jQRBEzRt2NHSndNiClJtWuZ7En16XoLI0wO3dKOXJEs0sZ0xMI4C7jvDZ41gUmDQGg43
kWKW36y+acsdvKjoIUnm0g0i0IreTQ06+MaLGnmpF4Y2+jF4JR3zRm+y/dLDUt13rVROWwvf+0tS
SeQyujDKrkduRjNs4JG++GBWYHoac8ie4gl9Srx6EpFdkMV2Scrl3kJawZKGua3ZhH0gtLw/z/TO
TmFQTfqn1kWBPBC5Ll7wA7R6FM1iJHyiljvRruORvDNPEc20JWfKxUarnfiBjdir+5lW9U1nJwUx
MULQwMcOvL8zZSjHTcFDeX7Xyc4MGhm6/pTG47CryY5i32pSt9lOqYV3SQ3pxK+ysZ62jjDmxhfj
lCLmHLqR7rsAte2tJDoipy0610QaKNYGoE9pzTboib6+67UAASErR49jnWa6n/bAY4J5IsAG6ly4
1TYqDFDHcYqYWhFnmhl4im39iMzUfWg4BcLrYUiHl5EldG/OyowIskUPNAiNtL3Jaol5jtkm043a
OhXvVBj2Q1YPotkgAJJRr7aVXJ7pLajZjSOdsL+uc0RnrkUqAZUrocbJCwi+vvFKrfw6ajWW6WlS
19+EogNDpw6AdEALcq7zBV4QsGsgR0OgCDtc1kNNFoFRpLWgn986l2ZmhPFWEJ83kT5HcdDrHph4
B7+1r4OrgeBVJotaWL100OwCbvdZkSfqJ5uwemlgR1ZuBNXSG/D1ZoHOPbWWi0rqaka8MZuvdjhX
5wm7nQY7Pg25r8SVxF4iR2UrADTGfu/1KLw1XYxgfFU46pkquXYE8Sg1Nlo3GvdVWfFa4ryOxQbj
1Nz2wdqJT02dGf2Oe7beYWjfWq8c3/UdNdzZ3GvEntZnasafwI3SdteHlEpvzd6rTd/2UhFtvDxk
P7euM1ebVu26XzTfbb6oTG69+K0CCUj6OR85bgHGXrm9Q7fcsvC83wDGr9yzNHVwP3XkpPxyQsn/
1lP+2yEVqjWbcsbvnbZpnsR3cYp+5m4M8Q86k6U2p4uZSf+KHJ6a7preq6wA3UNh7eGOcRxFQ6M6
Wxzvynbbcrf/3lpq9inpzfGXpgAr2c0gM2RgJAqIBEfArG+iqX7u9bx6gXiRYnddwreHAq9nu0Ln
uGPuIsPealYsy61eVGmySbWanM9rTMXwVdS3QL7W03RrqlEit9QhQm1v4PNLBpo37RkGDZIQSa+i
8QekK0y/rmo0tbU5u1Vso6ezYxTOSzen3tcUra3v1Tg39kajDVXuBLSER9y2AE0VNTISsdqMUCER
f996uBfsamOgnJEpEWjRPJXYoPZzESoBBgGG2NC6Le6gZ6Z6MCfgbPWukWaAjaPRBSOIwTiwawNB
rdxqDQvxo9r5auileQNGJ03vW/Ax2abhFoiyp6nM06awmhBAgJ3WoHPh/d9ACeFow+qJUFjXWgPW
I6aVG8xhA1U/aYjr1ugOJUyPxrtTERD9KoSnfLbyzmr8Wum0CVSQqae+otn1rx41pC9q5+YGkFh7
vEosjcmdOqHcNL2KzHruSeVZy3T1VjMKbdwYUy/DAKWZ+dJu5+xBlzoSF11vgIf1RD3rG1qS0a9s
aLXHuVezH4qauN7WaLHt84XbVr9sSqqGX5EQ5n7rZKr0gffiQhTng/GaANLJiWaJTPwy7JsowPW1
vgRjKost/iGusSktMpNg7A0WuFFpyyUvJxRvuiIJJ2j1ORW0QerZ13LQqgdFtn0UOPmiVRlVmvKj
iHLAOPkQ2vsudLofRWo73ySHDOu/6+mTmpQAmqBvLS1kR8i29tGssiEoUvmiIkqt/TUe2qrYj7TQ
fkEiyVm8oRj0fZt4OEVY0hMAEYC4PijFKLc4IPA7ZjUp68ApIpAA3lhW8FsLAx12ra5MLjt5m9x6
UA5on41RBuYrnYb5AvoL8iWUSIurITa0r64iddSQ58E6V2UjnIBqpvJYqqDu/E6M+UsRjrgrV6pX
VGctmdAnS3SqEdR5ySEYCgeY0Jji+7TPm66/N3u9N4K+y+KvlqhG4WO2ULd+hnzgBZ3S9KXs59jZ
JEh7fEtjd7hsrTSjNjZT1vMdyKjWXTmM+BxMYW1lfoSQ63e3M4r7CSCv4k8TjcSg06NGCTqH63kq
pYJjGMaA2h7xWiVILX0yN6bbpfqZjZ3Yj8pB5WPbw5P4nuEk7wUcv+FlMVR2dt+EJjEg7mbRBSo8
we8T9YdHGRe9+z23k+5XVZYiCbQQUUbArABsApmjNOY7rM4E8aHEemoHz/mmCydv9nE4koqCn7fm
rZln3U2XutJFX5eTEyzV3P2AEoFOgyO8GLoW6LI7R7oKUK+htip/xBHgUY+SVAElnKaf8h4nU98c
0nrgXavaI0V242ePEEi9a3QnsrZOLKGFUxD3TkmYvCu7Lokh8i/aojBGn3OtY50plOhVzpeLJB7j
MzWMxBNVUO3abNv8biywK/FH02kwFEqiefEemfZhLupnx0yHwHVC676la0rXsLTkCeDRW1Xi94rr
vz8brHEOTHqUa6vcqhiGObEH44JSQhREg9VjaDpxwoci4y5vaZG1a0MXw/DMbM4aAUg+r7Vol83S
C9Qp1e5pU7hBF9fG1uq0mRudGC9SM2nPIhVFUVcl4fXnpp12DfWBfxc6//tl+l/Ra3X37w/a/et/
+PcLJak2iWKx+ue/buvX8kG0r6/i+rn+n+VH/++3Hv7gv66Tl7bqql9i/V0HP8Tv/8/4m2fxfPCP
LStUyPv+tZWfXrs+F28D8EmX7/z//eJ/vb79lkdZv/7zr5eKMtfy26KkKv/6z5fOf/7zL4ci1X//
/uv/87Wb54If27YJT/y8/oHX50788y/T+AdFvTchf5RsWHlUPcbX5SuG/Q+63wYVUdSQFptAyjBl
1Yr4n39p7j8Qf1jIFqC2FqY9P9RV/duX9H9gfAFLchGjQNtN++v/fK6DF/T/Xth/lX1xV6GV0/Fh
KIL8tt4YEnG/xcNDRw2WSslSKPqtSpZYSl7ECldl4Sr6bowQIQGBKs5+m43/jPr7KKuGEgUYeu+L
xw5YN9B5a+U2cKeVLkaLDmSWN1+FlwOMQUr4gmhE54IVWnys+LcMuGCykKkEM7hIKB4+1jQ71NLm
zIIl2UGbnJz6XABnRVLDPkXBejeDy1CLsBiFWwr8a58ZKUWal0pl+eDSyu8dWCHszur48c8z+GYm
ffCioMAtxSyWCa0YbgyHT6TZMoqxx7QoH3lchJ2QSzfI5/ZBx8yS20BVvYaioPTCMWXsJs3pd5AV
yq9w0JydiUPVx9jOywyzdmmw0iNj9awRaB3+i5XX83lSWJYDTsFc6qpOdM9Rr5+Cf65q0/8ey0IW
CN0H/rHGo0Rlhl9dClGrQxvwtm7G/hEQu7VJHOiIJ3qfa9Wpt8Eoi4KmXTS7sBQ7nOgxaaWsxtrm
SpgaF1rrhY+2FbnbtlKqa+T/qjusgZuLWBVTMGKORY1B1USQAHMEIU2ZolCHEEFUPR0uU5HLnVnT
4fvzajiy5mgUsNhojS0CzqvyreRFo7ZAJt3gp7oNUYPya706VUE/NgrnLuItJspWyMAfzoRaJmho
uRl8ocaeoPzO5mPm2OkplMzyYVcrmxVENAPNuBxOq8ZO4hXtiNyN7dv6jHrF3EfnNB30F1LJ9two
pOJCNDa9LYru+okm47FdteD9uAQsan3Gusuom/VIukiBS23jqvZTYTt7L8KkbDeQJd1aCJ3M5Gy6
BRTQpVQYeW23LyGBkpXaY/U6WN0pH5Ejs86qQ+2JxisN/zWKL3LLxq4ADvk0fsN7msLTpqbgdiKe
HInIoGIc+j1AQmnGLJ/it7ivxMaI8XdK3NcU7uYFmsSLhJrp+IVtzTuwTOHLh9fsYou1yES/SRes
RoQ2jfAeVWZqRW0aMI8RoH/L2nx8lEXfD76WDm1rDSUYdbr3c4RXgYc2PbaQlOVkpXwQ9rHECCCI
DMDOePv74ezN8Ac1RK0scqB6uNOqPNm62Muf8BM7EvYYBegtkXYB16x2uQJPOa8LThZY+eYZvHgr
CKVSIeuIus2Hp22Rd8NqCESY8S7oOaVW24ooLGyaZIgZT4buGcWdE7F1CRirnU4WsFCF2a/UH1cP
pE5wFQW1EL/o7J44OTpBomVbI7Q36DU/xDJJgtxw74b4lC/dkalEVAKFJp4N9N86lC0NOAxyEss3
R0ootdUVu34e7EBvS+VEd3PVWlvWBiEZxIKLStAC7zpcG06ROYKOOAjitNrlvT1sPKOkLhL1Pkro
F2SS8sS0LjtnPa2cBeBwufFwKqwCqOVVrhC5MH2qCtKXXdFtOiM9hZ88NoU0Ul3gpIRrdX3P0e2i
mWExmz7ydMa+Cs1414uivRn73jixiY+tE0slKNFMpTi29gMB8D8O9qhQv1Xt6NyLXP2cEvJ4tmjQ
X8EpUwJdyfLHFhGsnVqb6onhjz0p7iDeYg/OQl1LKlQV/iC20IkhBbQdJI3za9trxXVO4eVvLBZM
WF0LeNdC3FldNspRnXGUGnh17Xg7heUn1BXbTdbOv+wwvXKj/oMAEVYnVBBUpSB9wgR513vvSyKk
O9CUGUHU7FDF1C+TpLG2Hw0nwF4BUS33E1Daa9j0BOy1D8MSf1ANargDdW5X5aFzgj7z/j29gWvR
8yUOI0pqHO40q4vLOYqo+VJMtx9SNfZeeuoyP+E7nVJ5e5MxONxj8IHAQZGfL/TcNVRLz6hJ8sgm
p8kIiy2kkNVvjMSYDcrig3XrjUM/BbFL8dgvrMHothZ/xdO9GVWxUcwh+T6H/Bbq0xVKNmM3mEpA
bUf8SlQKcrtpbJyOflFf0NAxiuJbNsZR4qt2LgBHe21yLaniZxsdjLSB9JnS/PTiMjdgaqvQaEEp
0jUWlW49hlKgmJ6VfVb5ZWIW+U4kCQ1PWxO/DA7FW8sq0y9YylIPr2s+NZ9Xt8dLSyvNx7i0uNKL
3Cu7XcQH/hYrc19s9RJdLc9RIh7RbmiYOy526yxrKtqj19FcyiLTioKePnACbbIw3RP4mPcxjkuD
ibe8jV0Wt8RlLfx2X8np8iRxpFJ37Sz9GneX765EhfbPy/bIgtI0ZNPZkeSq1vqUyOq46qDdGH46
ZPIypdS8d2svDhqIgCcy4mNDUSQCpGphLE/+ffg8aZOoLXoTpj8vTZfMzmy0CRCm2hSDPOlleeSa
uygTIhRLBk7CYKxOiBLqZzXmJFClUzsvY29p1OTz2rtrp3osfO5mtJUdrwgDrVW9wU9dXf404i45
i3D1vafvK05M9RqhvQQiZhIRD6A59IbWhYe+NkxRccWFfKnnF6K2IYSGRmLtldQrHdoWuXvdWKw2
37BSxw3GLppuugGSvl/VuC9C+EJ5ELwAffIgR/7hvplcVX44PvMpERh4w+0hybeKz5WrV8hmcGMJ
m0L/0TXatMlqxfpF0q+/0sSyb6I47V8/vgy5/JONoAiHuunqbTn0lVQaaUxNZRlXRdqbm0JNtP1M
e+qEHPf7ywqudxQUQPHBwdDXQn6ZRv9LcUvLt2ISWdWdbd9z8KxNqldppTfOWM0nZvTYwgdMSrVp
geUDHjxc+ChKwPeLlnJJPzb7rrb0p5z/Gcz4OSUnLkbHxqLchG8FlwkMzFYTWZYQtPA/5pqu1f05
LtPo2I9GfaU08ylh8aNDsZRh9VOcY68dPpbLaTcPFVeWWWjj3ilUVkdO5iZw5fj46qClRXeNPwCe
r069cS5ovwzkUeh0GLuKc1X4KIemu4rk9BQa+ljYBahFgQum6hIaDx8rBiFtlaiQ+KNTZ9dyMucd
CbP948+PdGQUnYN1oQEtoOt1ooOsijZoHeEJhEdxm7VZtZ/VrvgbD6PDaFr8w5DGB3V9+DAeTqed
MrIcJsoa52WsG1cwqdT9xx8Gyg+XEshNCNmt7v8EMipgqsGWEt1wP3m63ABuOGW79D5/J1lzEXQm
NCFJsaadWnB3LJErFi13g0PRLH6FWn+nJc5VpVBK+fMjHVncRCGIfhSqOT3WKr7pTBNzMhiMA8b4
qlWOu/NURD3bWP94ZYtSKsk73B0aYkhJHL4jGmFg3EY8nBw1cq+6eXIXPanhRLp7ZPYMjWwJ0VBY
buykw1FojERVOpPLuLnq7F2l7dGonsyHZpFwi2A2niiWrgVTl9OOCpqNXjsWUWSiq3Nk8joHcVxS
CrUuAdQ5ZaZ/AbsoLhQK0vdzrc0/k2zWHjSZVbY/RP2wH/l8Jy4dxx4bcC+lBFC3+NCsluZs2FMY
csXzG4Sp9k2q11snVfQnjNjTQIZiPLEVjo1H5MAugO2AINoq/hbskTCfeeqoVcvz1tXtnTfG8Wcx
g70jYCv3H16ndEQWaDoGqogCrYJwO2Bvo7zVidF52bm9p220IbK3lNq+/o2RqJ4RTqDPUZQ+XEAJ
ztmhk09cldVYD0acHwMvHcpL+GzjiVrvkc1HtW2hx7BUlzh8OBTiP4gzob5Jmdm864zSeVKiZr62
3elUl2Z5/asch4MLuiu9Ja7Z62BvxbqXouuPgpU+ZHecCg+uo8hNbmLO6ceOXWwGtbX348D97M/T
eeQAoMRFjQshORbo+uLdimlELIqYOYBJ+8wchODe4/nE8jiyHBfzSoNPzsWDvx3OJCUNz1XQ1/Qh
uOa+q8xfnYbbb6TFr104nrhZHRuM6LyQSgD0oxZ9OFhjzCRm4HN8O0przgJPDaw4iwKZquO2pppy
Ypkcm0I6LUsnkZYX7bzD8fJ5BtwJOdzP2mb6lEdOfjYitH5iRx8bBdw+W5oWOgz4ZQn9loZx2cpr
vWTdI275OQvtfjumJ3ODo4OA218g6ujTq6sbDsqVVdeE5KFVHstru+6tm1bVTtmLHNtXVP0XvziV
2ur6pCkro9GUxgVWRDZ7Zia2eTE1ZrqpNEAKH1/e1EKsReqDju5aiQlMvc3djAv9XIMrzqLJu0p7
xTpRLn5fNSMgQS+iPkHnHh7H4btpWzfjXssKmJIq2UetFW3dzql2gzHP52NTWRtHqa8QEmcRVvbJ
Cgm/fR08uL1xPeDcIn6sImKUgMbt1YEtXGTqE8JJ0XPSe/pt6Rnhh1MIl2sPCmlLqHfeJS1q2oNj
6yyui4twUackw0Nc9fkZpPhTpiTvQyJD0X6HxWYt8Xd1ooyNHs+JhctyoWB8G4zQFtDta6znRJkc
AXCKYrlb+kvLcPfnNXNkZPIWLsQEEBbpG2fyt53WNjO+x8CDfBflyrOMJPghqyz3MzkomNi4MpBU
SZxkM0sUOU6s1/dbg4SQC9jCWFvM3ldP7ZUg9QqyC18k6AwuidleZGl0LitnPjHU+72OkCyXEXTQ
wLvwx+GiDUO3tSqTkpaj9M5dVo7iHHDYx88XkguQB3RKkcjF9vlwFIqsMMdyHsiUoKQsCTyVz3IK
dHDkWeDe0SrlUsBef6vC/PbKUO2TBGau43quiL3dII5siELd/nlhHHk5LH2iCH130vZ1E8WCs2ho
tWvASZjVrSEGD13TNoI4as4nijTLgXi4pz1EAqE2U3lbChKriII234hiKRUXveiSx6jv3U8yFv1z
NHbqPTE63g6xrn34IGNQmpIcZm/krdWgYeR4edROFDmjMPo+yRlo46BEP/48i0feFdcMICk0a2Cw
rZUZNIlRoaPPrAjSaIDr0tzQFJKbvzMKIZn0aeHVrYJiDRBPSQWjtGUabnltQBiKfD4xyrEVQd2S
1GzprNKbOVzdHdMTZ0JHmRslBzT3YNegqjwjLWqMJ0LvkbId0ZBEEM0jinfvGMEjXTMpKZSBK6sw
P00qtdwqToY2zqKjcj5xAnxLRtPedprSbsZRL36Sqnqe30xme5Yrcb61W2v8lHYl/nSWPOVXdey9
ApiyOf8o0kPLO5yL1q4kamhgmI2xL/Zm5ah8kuRU1Hp/uWMW2A8UfGiXMpmHo2BmGyZexh6MnMj+
giNveZF1c1sFuYokFgdkcuIVH3ksdE6plC6DciysXrF0Bc5UDa+4jmz1esyNeRdD9TjRUDk2Cpeh
paBA1gZL7/CxdEWIHvSh4WdOYXzmY3ztw/7UzjtSjF4CMWxaetvUsN7olL+FyYklIy2xdDGq2rwu
IB+d23NZP3Q4rGcL5rL8UmQZDMqirK4zNcp/zlncZ5txQNDRcuLiRJQ7sn2oNCxIMWpPlHhXS0a2
rpUhPsfLJLn8ZBZOclbZjXgwxayfONSPDMXhQ+1uCQfvhRzM3MEBW1/s6AoR3xZYZV/ZMu924xy2
Jxomx4aiDAUUBZQgKdVqxRgVbtlvLbimcpsfrl12ZxId0A10U3g+fw5zR7YDog10x1A0VU3KHIfr
ph8VGQKEobqhhe2+maf0JlYcb5MMtrLrZHKqQXtkndIzpdBKzFvSwtUb80wyEFcrTKryobVNqyTZ
26psT8S69QwyZ6in0i6FcM41yFg91SgsMOMto8ieRhBSLfZGRUjzMc2Vj2IIcVECyLygcWCrokG2
eiBb0vbrspyGN1079DTVFHqcOCVVtwY+E7ipR2IzyzUL8TjsQw7fEwDRecgGhnGzyLcK6yzrU99I
8s2MLCD0lO3s6cGUoU9ppdrOM8PPswpYOEIzXa8+PLt8Fo54qvLIfpjrCgpaEsOsOjRv4YlVAawT
nWNeuGeVBy/kz8tzvVwWjNxi1oQGASo1hM/Dx0YzRGRFAiLDLer0wrPj7rLT81Ot/GOj0Gug0frW
YTdXZ72R502RsPX9prMnLHNk96Uxy68ffhSWJHYs6BGwudezJps+rvtONf3CQ4M6hpgXmFby0WsL
pTq8D2nSkH1TeFpLZUEHE+U0MmGZAfPO5l57acEvPPVazHXcWMYBhLC4ehF86e8evhi9G4qRpjae
VoCdX/AQK74PhZN/n+0KIvysO/UvgWTl56wOvWdj1JpnI6mQIAG0B4ErBr4GiUwrEHZuKkfeEfCs
Zq+OuXOBU7iKokohUdiwF2brWRLiSxjNVR3tnaQWd702OFOQdPSDzrkDl1f4zBS056fBeJE5fMlt
gvbtHitGA1b1LI0+KNkqHcUxVe+2U9E68PD0sbmKrRGuQGPH4pvRhtzzsGPro309DnUbcIa4+7zt
lOeu9xYRgKFIzWDS7cTalWqeRXgAuFJGezdUVDuouJRGt5PXZze5dOTTgLg9JEyrsm5jNm63y7MS
GlpetHPta6qc23PVRBzCn2B1fqlEHz+4Mqll4Nlzcl20jfGoukJ7rkcd93iIHBMa8rlWFGcTV5dw
61qTuOZCkH0fXVibuyieTG3XepPmXUP0JO5hMlOl52kW53rQcrOLzkI3Neud4UJ99zNTn2e4UXVZ
bMRklwhLp1Y8nOnAraLPcYPZedDaNZ4okTfkl8VEI38DHh8V47DpqxSKldIifWw343Ot1tqTIUeU
ZbI4hCY1l6X3iDKz3Z3HXTW/wH4Fctd5U68HhLf23orz7M4cWsiLXTgVX7m2JDCC0rYKA9lapu2L
rHaawEraUfUjN2+udcUwn/QKBWfIoXb2pPJ31rkY4Dcpmd6CFXebfjcjt99u0Osl/KegmlFJLuaM
iwHsidiHsjh2fqLWjQKHTLd/hGmpPw1h0lb7qC/5jgGKCfYIjtX8LKM2Dq9BVs1ZALPUeIS0psKP
LdLwi9PIIdw7Wh1/+t/cvUl23ErWZT2V7GULbwEwlF0A7s66UkWyg0VSEgpDaSgMwLhyBv/E/u16
L1c8UvrEVLYyM1qxIkSCcAfM7J577j7+PAU3XSoFcz9TeAqTVRE+PqtYYJtjHkWIx9VIvc9I+APT
vt4xf8cQo1ZxuomSFlDR6z4WJYSzCFtavRwGlI2v5uLLIulqvfCwB0FhsAgq45m9Td5LMw27uJz6
irFULB9LHAIRvlPuvHVJ33HijAaiFOoz1LNsZdzpKI9R/UozWrPZ/zwPLQPUGz//MhNnUR+2NFgu
mjBQQ9SPYXlSmV2VRjx6JV93qawwaoJ++Toulf+sR89l717MVO1FV+ZfFsQGKPTaa2/I8HaCpDJb
RdysBY6ziaqmY0ZqLRlT3NGu2C5UUNTLNT4K7ykn9Q20LJGW/X6ERQ1obPRwODh9E3gXJfgsfe0O
zOx8dCtrY6YwWDNehp4p7hh0aS2SCjKFigxPHiHUlR4e8mOL6sDoRGHjx3Hn9KEUg1lfFhtzyfFs
KHmvnICBXRDu7hZD01i/QDToCX5oZFsGjz2TwXsrLJb2gtBJqU86nIcN3bphflD5RjZN7zNvFY8j
c3exdLt8iIZlVveTucx3meUy8hbyWZw2ogwKTH1DAL/ZnewtGa3M95i2rBwdmUwl85RX1cLhi2EP
nQQqK4LIbtSIiWKb0/kC4n5tnZTF1Fy0vaoVQ54lX95WOY81EIUPrP/DYzfWdEsC0bsn+PsAKbia
meNuJp92Lxh9ZyaRGV5yLpglV3EWMm9bQoNy48UcGhKZCVMKIpfBjs95IbObeQW+F62jvU3MEVZp
he4dMGVqaOV+r8J2nzl+9WTBILmRae/aUVGb7XogEI7PJDPLJiRnuAVF0KXAiZN+C9osrsOlT3dj
VgiCQnrbTohY0m0crnYDbLNYQ52MmH2zk9ofqjXbLWM32afooiRWx1vY6I+rSufbzJokQye5CpzP
zMET3lG6o/WYkmP6qCaWgrPJchfx5HkNJ6rTORW0OrsgTC9X3l8N5VPZD4Y1z6CP7ML2Yxyf0t3B
s5A36Gk8m72AM7GXruHxYVtBnUZ9WA23hZ+XAyYLOQVMulLdRH0VhnLH9Ph6pcINDKM7cxwlTdNk
gp4ASOfKKNLuY7H5jFy7mGjcMy+f5m9YuLY+NguhP8h1wa3xZQIInJ/2o3I+1YSxdIrkWAbyvq+Z
6phlzN3tTMpZb3ACUsY1jo0me8erMUzxRD1PKoBlUM+GqRkU8SwseSZy7Glx39jBqTsapkXcTW8+
QiftnQScSfBs5Dj3ub+l+tY5qT1GmbvYQAAQuzdWGQdnbwHG5skI2/xT5bYjZAYBTHWX8UKhhVdV
oeJt60oeYKbOvR3WY/9uK+ia+5MlCFHLW4LYDFPKuDcD/nYnK9dwBxa5ey701E4HgHRukzAiS+2x
1VNBZFqg873o6wFxFioa0my4WXm0GGG9RBq016HXsrgdrUJvO7YwNUVjsLokKfbhh8CUdcYX6S0G
0VH55iaM21XWzmHJu+2WwmrjXE6dE3MoYLQxA4Q/xz+ycuQCUQXoQz9VJ26Zh7dbOi9ObMq+v5qq
RV1No+/ksZNv6c7EBx/GfTt4Nzzo2xIziOm2L5bI8zR2UPHnKxgqWlwOi2zT6y219LJFI/PapFG4
hrEnLCBgwBhbbLkbGDFxHoktG6sDj7VPSPbkFKwdFk/pJdCP0sYF7+UkhDsDa1/heRPIbKItvPvB
lsu6cyZj6gESVHiqILC45SX526t1F4Ya0rIh09w+peRpp9N886tub+WFdvdpOWQ6NmBKPKlu1NP1
CkjhrtvSNF3h3OROcNJWYBZ2qZ/yqFIRu83DVMzi++8PxD8VabC3ydvCAI+x4+gne32EFFIOLOcr
cwyrbncwA12GTzN57Xs6u/n9pd72VzitHpsrx6IF4z+dh9eXMoSFb0RsTuTjMmVf8rzEU6Q2Rc4Y
LnvlpdNZkQ326dCt224Ypmb3++v/8lYxLSDwHY2Qbz0EWpq5zOuBMqbYwn0/uuJTn4olCSr1HkHz
p1qGW6UbT0kPPCvgQPv6VnPZtPYaYEtuUxrABvkLh74blz+UKPhAA9SmI5aU9gpmt9dXMTyzSX3N
zmUPrdyVPqevaXJGTFNm/45C8YvvDj/nUS/AxkS34Y0asplBBUYI+24FDwY5W2COdYtijYLcE1cs
ZMW+3Lr8ktDB7ky7afDy++/uVx/oj2YOlgeSqd9evyc8tuEIh6U8SPvDuqbdTru0UX9/lV89IYy9
oFowOoQF6U193031RiWlnchQbbdzFmMgdpCDxarT8PD7S/18Q4jzNDPoQGCl+qlEVKMzSdUEWDuK
sNxtdAUuvcENvv3vXIW5BnY21KUfs3r/kgot3+IEg+IU2QW+apvIngTey3sk5J91EdiquLuP/DuG
cBHRXz+IBeEmgZ9xGWOo9DX1t09mVz3HOKA7I1FDF1wtwzJx0piXK6+2jF27SsgBhMzp02CYZ4Tm
rKC9GjbvNEPedmAEfxkqO6YImnG8IW9ekXrtiWniAB050MWeGAc39iYbMMQTjugBM2pQCKb8PSPI
r75cCKhIa7igsWS8kbfTcJ1attTjSmc18UASFVtnLt5Zz355FWbuaMnR6/feNrIWOemRldMBc1cH
pHXrL6a5vNew+FliYDb1mN+F2oqqHRxfmX89QWxoBUgM9gf8+yHZr9Z034Byj6xB+rdtbS1/39Qf
TcD/l3Ptr2bhfzsn/3/gBDwt8H+9vMcJ+1cj8PH/9z/Gb//t638/ndtC8Zr/PVV/HJ3/8YN/j8Ib
9l8OOG5cCuwtx0HmY3Tj37PwRvDX0aVLR4lvCoGSuZH/DMObf/nHqfEfGh42uqM/6J9heIdZ+KMj
kR+FAPSjHfoH0/CoyDwP/2l50ri1OUbjPGSsGe0cy8br56WsxJJW/RpPNViIjzAEQyAZxIl408cB
flFNKcaknHrwOLqR0FTU0r47Gj5XhJgM9+pIHZqNZfB16Tk6pfu8A3/xVdfwdqbLhfyde6R+gCxh
3nfGRdEsCtOh8ruTJg2bm5kl7jkb5uqZrTH/EuQ+ldOMNSw8nQoMxeiymkNcWinqcUyDy/cQfnAY
8SfnTTTQxegSRwZLcSGZoVqioLGmj/O0wX6pe2tyk01jc6SwbOWtKXJ12mWB+LZl5rzucsUIQXJs
KMjr1exK8RH+iyXvbUsV01XWhtYJ8nX9CFwMxmDEq1srSFV6/Z43ln0rqo28J1jB+aPTG2gq0Ibm
i8DQMPa9cOTvTaW0CUOSuefOF3or3T6hypZmsgxYLG7XumU+bxwyaUMRCSbrsz0VRXdRkJBD8jK+
IwLF8J6yVng2mMDYqTL9ZcKKJ89XmTvdzhzRdqre9ypMPJkUsepaCGsa3KM+3SjC81O2GmO8FIHR
j8+1NZTwhERhDRG8JBgbEC+O8fXENozoefMaonkAvt4J0TAT62VKkjHWCblGpUVuZLzWYHATqqX+
K+TdqdhPououGNvVRbzhMb0KvYFmj6hEFcaGJcaPBg1RCF3kncuYY067XRlOuX70nSWtgUkupvPi
20vmxCKHQgWyzcqy8zzMFc712t5kMqmy6CPf7vPhUE4DDbMNNCIMQxBzfOauxS82x3y65kvX9a6V
JkMdctmQN3pzAqXUOA2MBwaNmgcKY7uJ/a1DQvAHuyMg3ZTh56ZJR4BeVpqe6izcSDMB1soqTZhZ
GvdsV4C1mDaUB9viocDVNhhZ5PlG8FVXIQ9dFVaKwc4mJ+RaOROJQFU+psDIHNlke8ffgOpnenvq
Fs3Mx4oIZUW6zanYaOR4xPN1zvIIjWK5YxjFfxrAn4xRQEpGAcwRf+JeTwSvRqsQ0o3nbE6fSos0
suNGGH4uenjHcWAvjRs7Gb+j7+bhvjTIaJ2PeXhR2A7yW9kjUCYtQLjnDOzOB9g/WhOcq5YTJmEM
JsqGsOT1wa14GAo/2074dLrvKIsNd8b565ORl/Vn/qV/AylH5Tvku/GDzAvmNcKygStGOWeTDQN9
Kxr6qm5i+DvZhDwazmhJHrPkm6U6Utp0NXWRzjv7uwVb+K4RvNyxQrxD3ZGAtqJV6pGIRK8EgzkQ
0wbX4dgqmta+ujIW1bZHjOXwIhEJrqsh8/wEILgtY8bKvCuOS5neK8JnzFMGQxvoWoYa41T56VNN
o46c2HJSSJXOWBLmUtMWMZYhrSLgL5rvgrZVGsO3Xc88v1kfTD2Mz2LxwWgKa3KuNmecycMLAMpQ
7KKER3Nj1p82q6SzM9DaCU6zTI0X0jDMZyTGWdDi8v0+Mc22vuWiThlXzOByGifc/do2l+KLnQYu
D501wiLufO+5XXuUs6nn59Bz8/UzSnp+hUOw+9ADPeyjdvWbT9lsjndgU8X50vZQEQ1bWnviqEYQ
hXU+3Rc4WVA/srXpz7qm6Id9PQzuQ1WOfnma9gYwrMwgPx1yqLFwx8eMXtEHSOtdb/aXYF06go7M
CtKX8GWbZGE9fahFsejEZkf8MDWdAlTgjvU5992qpDDyLYi5FKQgFRJNGBPxqmo62LV8mFTQfIYm
qIgRH2ZtJmh9+ELnrOr1zrXK4oJEYXBKHqDEMc68FvqXaM0a+YjA+GdDVA2kjyH3gcSlhnqRqsYN
4E++oeHPldU3SnCQrB71+FVt9qyl6GNzXDB0cyMyMoHJKOevjmwPHzxs/Tx/sUlJnCMtZ3Bcebc2
U+xNvQWKK5s8O7HDzvd3gqRxpKtUoe1pYt+imm72d7vzpgdRGmR60QZG5s4yM+zjFpPUR+cYPhoB
jyV30+hm+3L4gY6vAjCCUclR4NMoU3HHkwIs0Exz8TVMW03Wutnk96QWi4/1YuolTp12+FwVqzyV
/pBOEdKFWUSl7FNy73u7o4YU9YOu3NU/WA7oiGhygePjhfSmz4qviaG2DQszOoGfO3zVpPSMDJAe
aCoQm+ikZeCT7ii7ZV8bjktqhTWgBZWdCp3jf3dRNwMfJNNQqpnniOMqJEQjzA+lUdg3NB2LPkkB
7vG19G56Ta+obmMsUvmxgIBhCgPP1Cc4HETIQDhLejTVZqbR8JtuityO3XBx1bTFgMmIgdQBfRwy
WYU+77yxVWR3BNSLDZR/hxN5A8YYGR1I3DC2nk62ufLu/UEpslxT97vlqYI2hVWlJcIz6dGRcNK2
3wXWqPs9g/f1nCCUb8vhiHEnOBl7xECclZOnCISd+ESmn/FtaLbyo/YEAL8trLiz0YZgzDHDRlzn
FzY6tkbRiHMLu3ET4few80PTwCuv65mXYVlrl4+qqSqR6C4/RlIaZvpokKM9R0SGuE+pRP+LaiCj
WUJJZT9nnfJ1bBe6ylg+AvsWipn1ndz08s4aC/8bkZvLmNRDKr8z0ShVVLb+PEddtS3nnTWp734n
phcgV8RVwnApb2YGcCx2J2tLIcGVCuZvPc5Dkg8DYeEoYC8BEE9QFGJwd9Zk886lZa3CfZjpdYpx
i5RXI1wmzacZ8PjMaVC9OL4h9G6yvVHv7MXBCBpYefc0EGoC5FeM4Yt2J3kxQgX+zN7nl+c8/6mO
snobL/OsG7sDYeNhfR5OgTMdlGyWW3x229fQUsPHuUOOSIqm8q6F3XFiIpRvIAJBDX0Z++7gfOtC
RW9LiXy5tpxuWBKX1S/g0e4yYLVlQx8zt1bouZNXmh/GKXDbsym3uvDQYvE5L0wzcxOX9sN1pRTZ
ZgXPkGCtyayrsuEd7YqNLNAJGZ1zo2dtCIPQQtkTct3DGtr88cFO7eBcteX8qeh8HcToG+WhqYme
jhueGA6js9/dQGgMt4RlryFXx+/0+QBD78FgpexZNTN9DurN8TlrNSH7t4YuHNNxKZsDBEH7CzhA
Xo0pnIyLksmOLXaw2T6pkJs6UxArTgl0EU/+qNRd1iypncyjU/DcmAOkVndlfDpv7UFFrWPkHu+V
AqkOTNPZa99wXRi6Un+ylBN+D1fSxqMQCziGymWV08FxppnmUOrPj1C86S9uI0o8YYKjfYbjRj9k
66oMjlRd87FntfngjuNWJEHjMKkqKmTVCrzsCfGkO99o/ClaPcM7NRl1/QbXrfw4kZBmnkgxGl8W
woK/pL0dnnvDj45xZaEts6MDZjQzj8blsc1xlk0Ofe52yupzi2FozpPg27+VnccJoeurJkwkVtqU
vkaV57RXAL7lnlzJCGmGPGPuxoI56Lb+dFdnuS+jxvC2i0CrbEnmLR3MJC9nW0bhtJnHjNM0rSnJ
e3pzeQ8+H3cP3sWutOWNsmG6RpZucOm6dsGhPyQwdiQJMPOgvvYBO8ePQvKPaur/26rlAKXmv+bF
HZ6eX+Pljv/87xLZcv5CuIP9dqRd0S6yKYP/rpCDv6ABIWYw5MFkIYdMZKp/aHEQ4ah+YSAckQ54
2FA5/qmPDfEXhSxzAUd+jM2OiyPyTwrkV+Ux3iSHWakj8gsBmkr5rWbjVIHfD3Tzc9WXt07bDgnB
twTXDbZ4Z37mKMz8pxAPsKwJivpjriwL9BGv9roQHzu6QfWK/d0CGe/3DRaHeaOXkafqb8kGseV/
BYH3z5WOrhpuzcEz+kY1DYq8rxeG/u28T8H8OmOkFlKs/vX93vz9h/+bgPeL2zni4bDUHLPW8P+9
vp3MDVSv/BDR2e+Pge7ZNYEz4z5gMP89Nx7jZ28/Oyx42M+PXXIM6f5b1TAVXT5l7hGswxgFJ72x
Ty9D3ElkUS8VAOTULTl/AO30dlU2C4Jh4XXSsy82MUdT6lGtbPMy2knXZGwBQcZOFtP5xYgQSjLc
P4QkXYpdugpE0rJtbJsx+EFeSy1sdRhNkb30VhpmO9elVxUZrd9+Cd0UNnWml8a6MnpEkh2kU+97
wRkDTwe22Xkv2tn9XmyF4cf8CqdEEui5sFUY1lfHWIpsh42slTSRNY1n2VVhcJaWvtfFIO+UvjKh
+32aMMRnO2FuEu6fBU4zUrTCX3ygAkgpdmqVpHWH1ONS+uvDMpjzfT44PkSqkshaKtu5ZDtvOGZE
oy/qszl3e71PfVIdGqmJM6/MZX2e03T5sui6/k7n0r3sQZLDthf5dLcswVbuZWZnMzfu5EYcIm/c
B3XrgOluWuN5APv/KXVq+SkdXUX8rpNadOwnKxuxdTHufx+UZWWbiZXX430d0Fyj/c0n3QSye6Q1
1NwdQdlZZI+6vKgNK5CxpqwuEE/C8V65lXxuhqJ45q2ZnvI1dEvOvscdPm1teKtUEMMTBLOtijei
rr6YRoakUGV1nWEAoNrkF/f64Thh6R5qmmtDvDGG8ECOpbiyxRDeKpXNJR+mGPkj+ll+WexgBdQg
l+ut0/Bft2mUH5pJ2X0Mu8/5bM2LYUQWJetzEYbjFzQ2/bmXEIqjwluLF6jSw4cB7ke1t9dRXyqp
sc8si1eZkdyy5SIAcZ8xzFlRAeXdYn4ztS5fSLeuythmltGNzFllt3Zm91PCTkmciXKDWR7SpiRr
FdjnkbdcGBeVXaVmLKELW/ESjik0rdptbkcTfS6uNiVSJJYVor3VZs3MqXurt1vkk+ymqS0wu9rP
nzOFeeougI56P3k09TG75E0Tqz4I8ng1kLUjaNDa4n+322039xKMEGUV8VwAWruXoR8EinrhT/fg
cVqKGV+LF9mOHKixkVVb5KVLz3Hbb/0yMktDXhnsynTjRg/fUrVsNTJBkF+k0kFkIMbaoVYNqAoA
d8j1cS4LjHEVg0JU28KVFeeWires4orVDotu99XKB5PZcQjFlAmToR0OxFP7SZXz9kmy7IdQ0738
6+RUGtWcOvOBss27tRUNi7glDro8/jGS070K1a1JzWGf4wGm1zRKS3a7akH9Y9iZ1kbSbQLXWejU
7sPAsNZLMHj1DSe7kiAFILN9FA4ZJXdRmhxLoKXUNsfuNFfkpy7z/VbrdgQ/YA4vCw/QnSjt+zZM
+bbkOOkrAN3rN7IxeJImMpJ0zHwz2J1QpsFOZm0zJUEHSyTClDMZSQ9p+bNiyXxUKeOSkTsJ3VOp
Y/M9Db20eSrqNTOiwRMpT1S2qnIPtTrDn5qKhuNk3pXQUpAJETcqsV6SGD9ym46hr/m5+pMwSv6B
ZZYLOT5mvpBckeXi+2bxqCxkbwOHb72BSq9IQbM3VZgPu6Jaq1t7c6tqRxyLvsu4AbkntmSLgw56
mKcqWyZOmvX+fvAcIrOzoCW9VLiF28XNSu/qMA9uucRzaQtS63FdE6Rn6QeL2I0ltuqCv4k0XbKW
OmArLGZVK2/c1DKcE9uk8xoWnRkkTrWQrWC6qj7DT2S22PMRqJKiyCcoqoscQbOxPvtpiuLZn65T
oMRutnzELuoeM4ystXdv1IyMG6WbKl6YekQm8m1Qz0mVB1WdlHIit5ZzP1DjHBHnoeqY5DtDq8u+
FdbqYg1xy/mG8ORyTrISyTcOwGx+mDwHajgmgH7dHecFnBPZhOESiaUNi7gQ65jH0pqHlxTyJtBr
cyIzBCmWxXcwRuskbDI7jAqN7JPgBXW+IIIiVgy+Pyd5YZjfJopjfN4EwVPh+d4JGU05PErfrk06
b6M4MTa7P5VOE2DcsLz8YlY5BBOROufr5FYfTVmFz0bvqkcrWPCIOsaQDYlWY3bp1sCaR2F2AnxZ
1s6EYBa9QDXNiyKpVVV8MvzOfNZtsdw5llZ1TEiYIQ+wVIubGlhAS9ljq5dOautLlhOvE43aSMmb
mPuSwA58ihI4pd8/m6xtu2oKRJNMdto+NzjZbltlisRBZ7phW/Cvho75TxQ+e28bPiQgfv9KLyyf
GWL3xkmdSBJirlftHZ9zYrEzLuA26JN+M3xMhzq/C2t3WfeKnsxXievHQxCvPCvxFfkSO+GzfkWO
1akzowDFh3IFxyFe9dHVpOwxIHjXou0w8vA993waI0ZV8InRLPztxLcLhKk6U0XShIN7vVhNgacD
vzOeNIs3Ei5g/wHnof9U9P3g43yc9WXneCqNDMceXabhyvqUvXc41AxKNzikyu0Lz6b11B7TEIAt
WWwg5bTK8SCsmcfJbJA8o6Arx4djPJdM1rVgBSjUPEDaD53l2kekrC/A8aCEK3vFvdv1Yf/g8vDJ
PfkS1e3KIPP33BTd1cRGwXPE20eHZ86KR3s8vh+lIyYCE8wMXdz3RPOFbm/x6JVDzsJOT/fE6cB6
F6JOh8RQQmMQPoLyI1BM7A4oA94nRu6gw5uUkngYVgdzX62Wqdv7DCfUxxQL7ktzmgwjgvLUxarE
EURm4JdmJaLxxmfKcM8od/O4hbkVZdqcbxtcWfKWfnJFtKjV95hP+8x1bm2/Rw7H5sx3h6FtwA3o
ZtUKIsLtn2dmBypjA7wbBIrYh2Wr5jaRc14ssTZt8pxRebV3qnAMI8L4rSV2JJ3NN2Vm2+1hYqbV
OF/WMJfRQiE+xkGfbTqCGqo+IjwQ1EC7RyC3SVzao0bq2gV1oE66xl4kvmtAURFsIiRhNTl88/jM
lueGxoqXrFhZzkCj9QDccyz/sYN8Kq7JE+oFG4lh39qDPWZ7qECrwm7pl/bNaHuciYZ+Ze8yNzu4
UJ3pz/ti9EqCVzLMK1e531VrshJYVOK9srzqig7Y8qTKtrcjl32xSqQh/Dwpy2D+qmyHrnyQj0uA
M0jgqspJqyDIDxELUWXNgp4Ha/Zy7AV4DZ2lHb4ep+qKiNFOSnyZGVYNh8thw8kGNehYheaMLD94
3hAvI2swVknzVFcVE3a19qsAW6nb9bfbsgzD5UjGNbDcIRUhFkRzpqNBkhOKEPKrTKoZkYPmjiee
fW0N/s7elHR2aRXapG8pF+bxdUG8z34K4Y+e1usseTFQEkh1KsbmTNAXMdROTuZY7wvG4CyWHHt2
TlIvG9MuGbKQ+t/HFlUn9HQm78nKOf5HaUoRwr5sZo33jKwvIDDk8CAw02YydC77wCEx0kqr7t5K
oe7uVnMozc+pbkk/KYoy7G+ACva0W2wH86zZZezBnOs8+e3PxYb/Vxv4FJ3/tSZx+vKtemq+vu7c
8xP/dO4tQeueYR2A9Nax5W5S4f7TubeRLIRt4uICJIZ75ugX+UeY8Py/qOCZncIFiWPOCvi//lEm
PPEXVb2NF4DpW5QJiAF/IEy8NsoAwWeymv8gFkDtZr7wjWNtha5gpuC+dn6bX9MTy3Zr2S+HPliG
JFwpdfCi/1lM8vGaBDSgxhzLejJXrTfmnMkDmpbmeKUV/bCnmdJ2b2nrtgmC+Yaezp+5u/6+HPwS
hhQJ9MaT98alBDg3baXoh13DpDvu/q5jP9qqxEQE/CO14p9LIUKhIRwzAfw3akU6VZ05WXLYZZZh
kkYYctpxgECFkdk676XjHvWV/yg9//NiR5tRALcC5sBraWSoFYHTVjvsWqFI7BFqOhSyEo99KesP
o6G9hBNwR1XqTeoS9ITzjv7z2iL09/WZdkI6844k/7czVbNppt7CWrrLvKA+Z7wK97JU6mLcppLI
Pg7q/3qtfiEF/fJ6TL5in0N04qV5fb9hqjsbB6La0Zzr72id9pfeIuZzk57PeVi9Bx/59eVCzq42
VBDxVrLr6ynUbuaoXecbfhIaNL7HrrXjgUftBMm9Ovnz22N04ygSMjzGjObr2yNkr2jwqqjdGize
fsw864aRrPCSlNT+WtvivanG18oalCL4EfBGQD6xApGl8ebNr9xg2hy5qF1Tbs6NHPJyz3RfnlS0
Xh9+f2s/oBv/flTfXuuNOyi0ORg3ole7iTbXqfQm2jLVcGx9EzxkZBk+mcy+Wax2uWWea7rqcLde
pEyv2e88Q7+6aR5YRucAxB/H9F5/yBoCYFUT3rVbw7pJCKrUyPB5cT5PvX7+/U2/cUQdP1/scwDz
WPRdltk39wzml8PplvekCoZrVBR0atzNWj4waoGKNoz6JeMH612e9en+95d+uzIwTumy5UABwvx5
ZKW+vsvOkmG/9lm9qz8XO+PKsePp3jhgK3kvbPynC7HSsblxL9gdWUGOVsV/uQQzZ5wMBIF8J+FQ
RS3vUYxjBeCLT6dvRzqhfxpIDJAG7pD7bqymw+9v9KfPGHMnsCiI0z9MZ/abJWFm5r4wWoXAWc3F
ucg94hKRTi+CPGP2IbO+ahhCTC82/jtr3y9unM0STzvPEvLaW9LLVOEG6gegDHPVqBMuoljsg/KM
fGKTJCvajkAt50M/N14isrR/Z634+fI2BwO4BmxpbKJvB5Kxb4RWmQ75jrmDbW9ngkZ12uN+6hjg
2tkUljGKJPlRDHUxUMDx4j0k/c+fPP4D8D5sP3Ct0Mpff/ND1cBaHftjC6Pr4yEovxZOK2LK2OZg
EQdPvFwT7rVlqnee7V9fGBrUkaJlElHz+sJdMWWW15JD7JVWTVJrG+6kUTWHzRTNVVZOzqdlne+C
3HwPJXG8o1drGDAXLohnkhMZ5Ks377O5pky1reRc+mVAubms3d4MakLCartKlobnH9fce3jUX9zt
EaVO38glfAsg2uu71R4YlFmt7a7pl+xC54QBD549n3bMMcd0j6w7HdC1bUK3eOcJ//nKnD+RhNhr
IaPxcr++stDaR+THCidqd01SabQPDGB+7lZHnASTI043a7isMtN9p3/1dtvFa4mzme8Vsz+u0rev
tLZ7o2IWjR4IfZ+41IG1MzdXnAeruLWy0Dj9/Qrywwr/+mtls6VTdtwQHFz+bx7kojVIFoRvmkD+
357mokCTsXMYAn6hzZNgSYlsxsdHsttc5hfZFhaXvmGIZ9wBatcXx9FkZ3VOO90NHw1HzScFycTv
fBc/PXq84zjt2UaYL6HN8GY9lytOuTJ1deJ1eR4bM5K+gxf1BHmvPDGWfI5Zi94zs7OSH3/vq88G
RhikiB9nLk6Zbzt8PjMXY1ZZXpL6S1PHpjur7dESmKq+O5JRwis/bJvlol7QAs+zsSjFrkzLzTvM
bi6qQ7dpuzwsjNBWH4ai3RTDa0dWSILubWMCTifTvILy7Vgf0nyqw9hRmBZjAXKNHLelyYcTbCyN
+zjbpMGfkH6LkZPIboWvsWzNzNwx9J5uZ0FO4u/JJCwkutXuhnFvlFVVXwnG5p6Gfqu9LymepQzJ
i5nnJG3FeszmLmai6PB1PJuLt9pnRp7Nn7d1sM24Y7YaCDyPehGbdr/dZQLARJwvguegtgmZ2S2i
cmySWNv0phckicY12Z/2vgmt1fw4Bdr5Jrt2OWncZr1fs6VRcbAqvJUTXbZPFEgmzdl6DJJ27nCB
qDQ0mpstB75zauR9aCZdVXszyztm555FINuTMjI8hc4sOgg2Sh/qkGMFslNJHwWE8jAdNqL/7qfa
MW9V7/dFpDY3fVw1c+FnmTJQ1udF+VdLsBhZoqmF6mgNUrc7yDDtFAsacg2SiyAopQ0qJkPNmX+7
I0n2/2fvTJbkRrbt+iuyN8c19A4MNAkguuyTzCSLnMCYbNAD7mgczfx9mX5MC1kliZmkmHbfUKZJ
1bW6VUREAHA/fs7ea5dH+ne5E/U5A7AGJyzOPhpQH4Kx6zG3F4ybI2NAEXEu+mL+MgeNvhlbnGSH
yRgSfYvJGXVtPjJdPeQ5NpBoseSIrMcPjDMR0N6Vtaphl/HnqQjXsbhpMPr+gKY4NEe7A4FwRgYy
jBHfO2cYOJH/fEqC3D6LpFubK6it2RKPGb7yC1j3xt6sy9A4dp5Hz8paDURtjZ3XbuQNgMbiDlTn
jahC/oHfDQqXt29ZxT4MdEdbe7JJjUd+FpDq5mMCv8jJASWf1Vj6A5u+k+wLirr0SNYAEkZryRgE
mP0yXc7IVLO9oYp0OPvMlHQ00iFExEtZO55Dq/VzhnQy+R6GxnTj96Y5REVYdtM+cAzoaiWmyAdH
dsRxE1tMIV5PTNax2KOujBNftx/xYNn53u0GC4QFq1lzcHunfHCaNOc2dENCx7hPhoNDx6l9ZxN9
SY7CgAj13pwIVsCAPteXsA/y+ljbxRDcMpIO9NnhDHkzTaRhXSrKrfez7zB0zNqwFXsTmXHwXg5N
dyXXWTn7MBMtV+imJYjx+o8Wc5IlbXYNEt7u2C3WdDQbRlTH0XMTJhJo+E5UEBjZK1loXifVKwrh
WqKWadj2at6qYmCDqczi0erD5AP7WQE8JTODBLttEt6N5HugchrwFe9qNHEorqQ9mrsiXdonP+3Z
o6hQER+LKVxy6BCF0ncZ3TDz3iYGXe1pclT3ro3M5ogWVB4wTDT1HhdtO/BzmGPIVA2n9t2mOVWR
7HNHXk9CzO9baWPoDclQuco7+u97eymbr3OZMy8b5lEnsRe0ybnJZ2uFTeGaTMNzS/CPSxutj65M
pualp0YjShL63rTn65FRTFsh+OXEgfW1YTH/Vgy2ue7TNbDxkLotACB6zSd09EyHhhXP6kDyE87R
/C5DQEJ2BRPDmNWEw1NWI6OLTJKjQ7wXhdV9TI2cWcIgwZsxDZNDtguUgJo0SiuHfdhlMrso60kO
57adeM1pM4bisADs6KPUrqbp4C3SMuOqDr2bETjZ8ljq0tWUICn3tRggrLxzPeVpRl/mAAB5wb/2
d3hb7nNE3uc+/sqd380mc1tYJdHgyPU9EH7EhX5DMvBa9kazdbFH+6BATAQ7fGQW2rcmRG5I9Lk0
z3ZRFLeEAjZVXFVh6tyOpjt+EGYnzFNqjtN9GKbZQxIs/l91U3PC0k2/+ZN4bE6lVdnjzteJQfsW
Lg8R6RSGeTwJx4XLIqDm7pa5ISFcIwNAJKvhOrPvTFMdMVZvHss08ZZ9zhD8zu82U32rsmXEnA3Y
iID3oH4/t8HCArr41nvRNOnXPtRSIrmg283kkczMkqmYODO1bJdzyXueHpo0XMojI37dn10oaAfE
+4I9vc9HtqMgT7/XaYkevA3MPD2qwRKP4Zxv8d6ThSkDqUCCTK1O9BqhDx1H1JvLEdxRc+GPUPRp
MSXDezkTZL3rM2O6XBGcStAPSdWzDMzpelwSu6qjphXGX12/rj+a2pmLvVWgvDmNQChgIY5EtmFB
kOmuXrrZ2NFAwuPJI8WyRBR6cb2GHQwPe0qM7xaq7ftaAos5g+OQe3x4LluqJZkGukVhtfTOTfvC
XR1Xx3mJOj52nCRQmKA3OcnUO97M1M5hJxqbFpn1NFtMAxDXeXCTmfcwpKi1AQkhp+jg/Vjspymr
+isz68MnL/NKdchmuBm7RFfqsMgOSApAF1fuyjBfn1JLY05ppUkUHIJAIs2JsPVvla0QNDJQ1qTl
mmWQ8X8uW/J7Ak4sqrP+Imvbbynh6w6DuVbcOI7oH4a5Lr+MaZVd9F7WmDiCWjfF5u81T54mboyy
zE2v2QV7JMJ6EU+tq3objR/MyQjySp5G5He6K7aEeiB/A6WteZUPyuv3DFX6axfa3kMqZvWpWgZz
3GVrH3TvF7FZUGUQ+CoSqZV+M8Y08I/GiHD2EZhNedsySZuiEJ5MvzO8bXSkjar8urTucu58NOj7
xE+c+qiJOXhgEAWwsSo24cfQb82XtSy7uPN1+TVJCkVmrjVmSEEDv0SnreetznUofZitKoZSlHCX
ixjH6ly7c18dpjUsL8zBmj9NcrFPkpm6xdRupliouOEAFZamMZh2B+ljOjMesl0Wl/2UJRapm+a0
RAhr5RTTXAvvZuJ2stMqtEUTqjKDedcbmSmwAkD8iKmYgou2MQZCyDszvZduxd3qA6vjGbLWzrqG
YdUD+hklYFkEKZtSimJi8ztZTXq0fIOQ6RkVoLw0CPhEKbxq+0uLzENF9Tyjja/8rnFPOHXchjlQ
qDE8M1/KDvaYyuVCpVX4YSLsMEyCJ6pJ17mGBkUaM+HRsE4Gg0Sj1cwib5YfgTvkHxo3J9k87Vqm
o8jyUMujs50fDXNs9+QaBQ9IuFQXhypZpouM+vvbRCFKQ8jP7IfG0OnDMsHbocCv6o+rbCf5zaQR
fAwB7DmHsJ/n+rpJtlxJHU4pzqmKQR/VbaoGAgCy4mocek/eaq9TF0USaHmQYtPMB4Z08HUFUyFI
6lrq02rUfrVrS3pGxE47KLgWT/vNRbe2LdQXIeksGJMieLCc86o7ZMlg1DedNnV2CIw+W6MJCe4I
uUmhWlN9VWanJS0gFQKGdutzJYMVCVs9VVZEA276VKVeInBPNF1wSck75Kdiw3jsPM8Dv8kwcfgS
LjUwczfRDXHzXVVd2pwX+2OZdjWVTZCkJ8TljojXHmhTtrlsT8bktGzrU1+Ou9Kyetweo/VVDimK
5CVN/AgicYeifmzI7NYMF1NoSMJ6MIvN0O6vhmFE1ZDxipKiziCa97mao1mM9UGgZUN9t0ni5y7g
gRUhUryd5658vIzpMX+gufasPmAussgeykDv5yUJRtqpsrgv1MCaaCurOdk9G+NJzhnTU46eXLNZ
7ODbkLti4fFc5q9G5o49ta5i5RPuNOQxthJcVXUxtVScWa7ACqdwq3ZKGybmtUpM2Cdr20x2nSic
z0huii+aIOzh2C89PBlSw5vrvErCbj9LkZMEpJ3qY0GHpYkH7OjGPg9GUdKpmuC+SGeg7MTxDQyq
t1x0RsJnej50NblBbqBUeDB6wtpxacFVoIqbVUMh3HTFOUAYdzTxgIX4HEpvuF2wXxSRK4dcnly3
N6hCpokq28s5wzLWkMuetHbTi9XQlh81e9ccY6gUu9GdfYh+iCTS3RwC4dn1JXXmBd4N7e4RfoUT
2JBAo4Ao1R15yOIhBalzQYZgZxzKCbEWS8Y8HVrXQ0w+8mpvrp18NCnOjMGNDW9u9k7YVafG6PFV
QPMYPzD3RVYvBPybqJCGr4+t5XrcUH5WHkyxtNlOzKv09zK19bdiovt44RpNb14yK++db0EwLCdX
h+24L6q8eQpU9ew6n+uvBU8pb4o7juwVjXBkjOwT255rsNPFqrXwJCKoxKGGvH09inAY7L3P72Qc
myxltD03c3Fo7LEyYjkN7dlY/Go9aVEbX/lNMdd4eAm6HVSvirtS6fBiAab1jlPsyAa+FhRHrs9b
ZmERLG6NNdTnzq7DZmchJLhUHsYZilJIPSdDi3XaV8Xcviu1HDi7Th7CV2/kfuxq2G9dLGp3vW0Z
gZN/xbn7UeOa3P7zBXyVxtR3Z1F4fDD8yusizajI3LWWndyPW/4D2Cd2zH2+AvuPm3Sl9M3wcV6N
NA+cCIS5eCwJbuIxSV2WP/q7445zTG4DiK44nQEgE90JZ83Q79ZpoKTLZOPUvIINFYsVaBu5zOzj
jR/YcjqOdGMsEPnkUefl2XuvVpQMQZ6bj1WAdlMjqAn249Lr9egmvcv/VEZ/gfo0DM9BzgJJ3pap
opSMtvkwyKw7jNghQN0g9cX84swB4MfcoeXMJG4qdsKZgKe5WbmeCmQXivcKAXichY315I9zNh1U
Zov3ABCaq9wdlvreRGmQRFlWzFR47YJEy7YCdMSOgLFw4dAWSW+ZR/kP7rgu6JC61Ll2+1G4LGz2
EO4oCmqx9w0aF5dGXWHBc7MxMXc54OBp3y5Dh9dHDxJihxiXs5QYig8M2vjp8t4nlkKAK0ovcceK
8ciiD54HJW/rHuvCRxpTpaG/5xdNkveBR/YhB1Qy2KKxqCHreXKV3e3oG33+HUQq+ulNHmj28ci3
Ys5jOxy2RogMPGhlX4ZnVQhczQjhi+XkrUOXRwOxIGpfoZtdj2lLeU3fTQYPfteO64PSiZVTFI/L
BzhDk33wrGQ6J22TZTtjpqCL5imfP6+2NE6zlbEikRzBnmTmcvzughe+So1xZRkB+Dhd4dDJrKjP
7AY2Wtn2FkK93JuvWjycIzpjMQ5781nj22IxIhA0BeVyliCDsDOXWt0n5gz7qWX36G8bY3OIe87o
5DeDIbLwELCRwTMq8OecmjFlJIpaN1SHitoYSWIbbuR5o1vMKOnLmtLMTZ2DhiSlYsOZa0BFhriW
oQ1B10m3W2J2kANp+yigOeRjZzsrpUMN95Mm5Y7HoP8kaIcF+6C02Ah5NbUVO+Ew2RcL/KDPwSqo
0Gbk1P7jDOmJdKXati7mcU2DqGBGfS8WJ83ez5nbLZGH5FDEEAM2v3PQ0nEO/ZlA6bpzkx1LcQFV
z2prdI0Yz5yI/6abrwYvJzN1RoKD73oyQvvAblVvwl28gcy5ZPpoUoEZkdug/gNi2G+c1DIYGMKt
U5AdTQ+yKCCzYGh2qYJ0Fq21iURnXZJM7EvIh+ionM5OT1NZBuneovQ8lw7/KcKhabymlyBW2gi4
x+OGjMI5BquI0xKRP5JYc8xXTnvCyL/Mdj/eZBS1vKit4zdUzdpJd3Q3IPtmaArXnbWs6QeUn5zV
E2uer1DylX4kzUxcrTjgy6jwZfIjZ+V9qgc/eOyMHlxVrZKcb+BqJi5rILv3XNJbLtZQtR+cNutQ
XPpZ8i1bunY9yXAx7BPuto4dpfcAFTRSiVsqxHU5+Ro6313fod1Grs+YIy5cpORRSQuEtWcNgM1i
ve1vwEhlU1SPbfcktjyDqKYy+24sEALNQbW37tqPdC3mIKCaJ5W1pqSm63LZ0rjJYNJ53lWRMmM+
DaSH52elpPmhY8v56Op6yiDQTeVjL3LzmxLWbN9I1dAiQ6s2OLHp8h+e12pKj61UqX/IKlWciLEk
pmigVzbsgD19ZWR4lGw3NkIlx0+jAuTgcUTAnexasJ4bWsxa7/ypcM/kspXfHJVZITuDYT2xfIzq
HTV05p/6ZBEBilIKiJg+Q8nzznEMoAGpvvgi52Shs8gg6lvab1ZkTs0livLBMvdeD6hh3wsseREU
GONzz9GQA3MY8FeBFLm9zNdKIVQ1NUm84UQRhdJL9jEb+epwPMWmflrMjDjsMZdFbOJPo53odMvB
y2t6DfQedb+XtS04upYrokyRC5wHTmnoCGFbUxy0pc2nEZtIsTnZGIt5KFHeFz6wicukmyf8C+4g
u51VVKjf3ZCD5KXvBeYhVWPDJGJISXwyUzHouHO2d3YxOn3BxlSXB54FZnvA/uZd0jjlLXBz3Lq4
VrqW3lhvJ0c7MBrnkBU4ATmVQcyONe3izyx1ZbM9D+lNWYbpd/JJUTauCMfknj50wS1TgthgLAmh
ia6U1yEaXdRskaHI0WZ+jzSa7pYOtxgbhlMltzFqR6NWJ0s5nKccWSfVXukBREHZjVbFEVspTftO
dNGidPvJgD8BGiLR07tGkN2JOGf10RamAeQckc3z2RpqVIqp8uv6VPb08bhCzzpUNqX8kJrMvs6h
ZtF/T8OmC/f16mIzbWhjuge9jl4fdemQ0akmN7Y9lFa25Ec6IZzcWSmsjvq0bcWuQNY4RCDIFAeX
RqZEmBqQvo88dBDhWg7ElleFHA1zSx3A1q1oExPICPGyZj2d22AFSZcbaU2WYOvXN1CGIRTgfVk/
0MtheBaYqHSh19HXMEUx/dW7ik4DfLmP+DO1F3mFr7No4ByidikyePgM8DC523SNk12gF01HMpXO
N9gHDU0lAVIsWQun3QkvUEesvOqRX8eSkWNU2aVkVBXuhF6HS0iqECd6u/GOLAicZPS0wmKSNR7y
OGhXA3G/WmS2J8+U19GQyIGZt9iiPVFZmJQWqxqtw2xJOu/4PDtONEGBEjlLVxQF1lpb+I2CWo9X
Q5kvt/g8k/CwVJbXH1jodXtltizqx2CFXXOatQlI0E6HoMSvnWPhsi2pPtHPLTkBgd+y41Q36rQI
HpdoYkyljwa0iYehWLL6hI5WnDLkP9YmjA8+lXRz3QgvaH/vOyShXBaVmV7z2w9zXCAhuU281hmA
0iZTEskyM6lfUsgzkdkn7lW+JKm9872c05ftKvxddLk2Z7gASbILGLqTu2DXiXtAz+8A/0vT8l2Y
gkPAvhBMXzLUwYRjYnM1dtXk6A/Ijo01Xtd+ZZdlGhTLIej+MtKW4/ZC3yHZp8w9mzgQXtPHxTJl
EHx9rxpPsEyqz93SWRyHdN8010Ox8hS24Wp/tTXBuky0muCrXyr7wV1DH28rvd5xl9hziNs1tctD
umTOdzzslY6gD6iPwPWCow+CoYvCxDCYbwiiL9kg/SQ/5MQemntm2c6Mkmn6C22DfpoxBY1RkuPq
MfpJVUciyxemI6QuueeEFoizy3gsySkOq8rft02blfvBYMKFMbrOL0qougS5pasKTjU8z3chJ6OC
dXT0+ztgxtBOqrxP72lwr++8sC+yvUSNmh8XQsDsa6o/TiwVDbnk0sXMlrzLmU/0MawGc/oBDyis
Nr6w6MUj45bQi6uFUeSxVbyvl8YyF9m9XZO8cEPijl5ucYHJ8F1rd6W4ckt4qp+9Elo2PYGC7jJT
yv4OT2+9RZhY0n9LVvXL/JoJLZoIH0oTcEXxWlDp1nLxOTTOsZPk03keHP/WnO1wzyLnHAhO+QfC
9m+ZfP/f1N0GSA7+77LbY/al+fKz6Hb71/+xAv/LQjHhoLhF2sZ0cMMw/iO5RTuLYwfVKekOTJdM
F0HFP5Jby/oXurtgU4eZG8Fxu3M9TaTsv/+HC0aLahFdJ8w+VLmITv4NyS2I6pdz9U04g5CEP81E
1QExdtNe/CSbQqGvqyz8ksmWuoBhB1m3fuvTcrCQMz12yjau6h75Ly2yWSYR7QVO90uovJSJQyvP
deYgBhiUKBZYTabzySYupzh1DIPUBb3QwoiKzIeTy0m2HOIBM4xzl9SMbC7IHA8lQ+wCQT5Ny7xo
LpnZzuXVki7MjBsF7fYy0RyWGYuOQ5zTC2eyFEr+NKcpCvNc+SLUF07KDjvzT2AzIW2+z+jXD3E/
mN9tX8r0ylgG1vFEzVlxDOdBfSwLh5ndpoUeLjHvyvK0FrL3vlTLupg3q+L8dgpCbfQc32Qt49ly
xjYqbEv/CMAZqT1NIG2e6RD1zmlM+GFi0To4g2uv8ssznobs2IZZpenNde5RgrcY9xx/ho0WDAji
hGukQVVS4Y7autxYN7Ga+ldzzmx0B6na+95wSrkEEexDwcGl5uPhKNS0E+hPHnEJMu8HTiUvCDmh
vxVIujwnRhCzuddjpj6vfl5/MQtbV1EQKP+YJgaFg5cu9btwpXPOYTzMQHFnbvmI1qT47qZ1yoLb
yvwaH1l9v7WdJF4KkyFKbnpZdzWvqaEOabMk3zHpKdqTvW88GglYGP60wOyjcDI7nhu7Et4xa1Xu
RXCHuqPhW1B8QKMljLsGd3hyCxf7pmwL8Z6Z5JzuzNxOjDhBmeBHYWvrer8KOq7b0FHQzeYwFnsu
2CPYwW73NNSOPQCYqhmT0LMsPy1rW39GGJvpnXIGE6JDjghAGzOOxcbMMhy54NvRUODYODSGxYF9
LqYlBgjmjsyCGuPW9roVygI+ORpTPFmXE5IMG/NOlmfnUrq0KX098lELg4ignZUZhr2DfY9qw2d2
YURr2WBVSSGn3a1rWDw5iHf687bRftdB6K7R4tnDk58szV+d44/93qDOqePJzBL8MGxLl7Jf26da
tOhWOAO294wYChEZi5d/H33p3zhAwat9CRReRjYTjzVedIBIwO3S+psxoLeImPTYHP2qei4jh77P
IyilEpYXgkd4c5xy20sIztbHyhPVTes6a7sb2B04o6QNoIo2Gcv3susZeOUZsrajMyaXDKb6JwfW
HFYXvGJ/maCo/DgYfMZWcyGZJE1D5/wwKdibXcDZlH736uakoMBAYODsF2N2nMBrfctDXfLpwg53
UL9UCb24chhEpJM+lTvLH9MfnYl8Lko1goDduNbc0Nzs1VWSeKt5TJ1wzc5TXiZl1Kt2m+qSR7Bg
E0UWemw73b1nRjButp3eDg6JdoELwb3AL+WWK0Rj5nDfqgKS+65zy6k9dIMMqqjs3GnfqXbGe8WQ
9sJyp+ZHkuYJx6aysYHCOUX5Pmc6+kMgw/qRKbOHnYAGbYpRoRIEPDaB9VdQuuIvb5x0G3WlFXzo
cJ95+8kkCcP1CnD4bTdndAit4kcOzzk/JKsdfln8AQaUwB810tl2w2ufvLTvDr6A+V0ibX4Xn0ey
4gDn1Re1MmlP0u4zdonBbTnb5chiUwMHx1zrhcbn1SCOl/5QuHxIazf4C62BqeNVQ56rG5d84H5l
9CBIjZicCPhflh+rkNHNqampuN8NFJvLp0onpboIUMSdWTUgOgEc0aDraFMgq11b8VGAJKhuHDGa
4mBUSfCj7Ae+XDMOHkRDBkLXVpmjOA3KPHyy7CloDimwtAyq1dTdgrBBudRBWDtgvCABgc9HkenC
WiMtgovt8hXPPbuLMdwFa0JzR3hrX4ImH5YhKsd5aWKTps186jsUSzEeMP8B1n7SRnpQ6W2uE2RM
MCC7d41BAgcDOPj+e2hILRH1VeXey6KZQ9IWPNuGfkilCD2+bwRiWdJsoqqpbN6XaaP8FTRvHsBK
lWEUPHMAmUKkN9UzHZD73l6NfgAmvkOA9o3NgLI6f6YKem0BYdB7pg3SdEQY6z1TCDEDQySkv5JC
yls2UmFotAlv9DPBsHqmGXJShmwI5QLK4fJMPEx5PieY1M8kxLamMV2qjZDYN8r9oBKDDOixmOzy
cnIX/VE8kxUzbVYBZ00rq3b4Zoqv/pSnMBgTm9ftSidzb32Yy5oD9vw3tLGCi30vCT8x45YNRsVV
roePa7HMm8CrxRUJA9IzcJI88yCdDQ3JuZJl2aFr95ngFTAyHP7s+3QDSs5BCVvS/Rs0qVdVf8YM
bJ+sZxJl80ylnPlYzgOoHEbHDOo9J268GU1KuwEtlQSVJSbPP+b+XNz7q1jdHb1/+qC8a1f1x2Zw
GK6LjY5JMDeLisMjkV91rLkyDp9hmskzWLPdGJtJ5fDR3Wf0pu2QUcBUZ0NyBj2ahMjaSJ2o+CqG
qbj1q8z4LIKlueuGDeupiqpDFbjBPg2EKyx5GwNUwcFYORLpFERqbCX9OP0o7HX5FDrK+0anom2O
k3L9qxQ/PK2LJmTEPeJ2tKLnWvP/V93/gd4CvkFIhYyPZdPE/rkM/x//uZnf/tu53/7W/1yP//YP
+rtAtym1EeIgO/cJdd8sL/+rQLdCiDxU7uB7SMWgRP8/9blv/ovxb+CR3+nidnK2FPZ/6nMv/Fcg
bHi5iGOB9pCS9+/U5y9PcCBxPSTX2/WBc5Dl9Fy9/1Sdu12prFznK6QtVqwB9N+pH/wLVTBESVx/
fkPQ/rvLeSawKuTlGApCjh0/HwYGX7kB0zVwX6HFubgNbFrnFTAdCKTEFIDU+OmYdPe3fPdnog6/
Ld2SBWbDBhX+++vhfIaTFPBrea/ztkpUN5wkKhPsNn+ZJmu4Bmk23pnQt1DX0mnbJUyMztTS4K/s
1Tr9+fqbJ+T19Td1tyv4BAJXxMvvWxI3YQWyNmM/k/4ZRiT9n8Krjn++yssj1vO35PBn2XCXYC/x
OL+6SpdKy9YWN1FOTVxAyj+MDcQb5orLG+rs3/ygNs8Mj4zHE4NM+uWlOtkXgUN2QVy6wXAaQiKw
ak9xQsDoc7Jyxk30az283LSIHIy5b3xT63fXx1tq8tgTDMkHeXl9l15eo7xpjRWnKLhCfmW98/lI
xFGiiaZ149XdUXUj1ANTyeK63tI0tns8Yqg2FMMffwILjKq5fETVRMmSMrEFsjAa6d1qu8u3PBnF
V1PW+VvP4utY1O1dIx2agzp20C3995WyvaC8HOvO5OGvZbj3GcJEahxSDnuBcQfBEhiiaVwnTWLF
TEdRgerCgzgSNqe+Napb3pv8ZAdjFRsJY7o/P0LbI/LqQbU3c40FuAsUjv/qs9HTGxqZJCs5Dsyn
JiXkMR37geIZIGgvuljlSD05rb+V7/CbFYELMyBBiIq+8hlT9dMC1Lp0FhfBbDyRYjyIYVnPSnN4
avT8zdT9+z9/zV/eFL7bFiVnEUJOZt3riAUo9RMnutmN15x8ksbuwrsalNUutKmr/3ypX1797VLY
f9Hx4Dck1+Hlk2olDMOZrboxWvkjSNT1dtSqfuP7vDRL8OZzESgaHn8XYHJe232JHnB9ksPceB6G
BDbJoPaF230LPQbNQm5Dt1WMbywBv9yx7Zq47lwWApzcryMvDWvsC90VXqzbZLqbyBS61uBDOSd1
9HUbq3/48w/5ylD5z5f0WN5oH6Fi81+98zUVuat8LghIfUFa3ZRRVxOlgMccYMVSfup1Ol+OPnGs
NS/VqW56XHheU57+Kx+Eh0c4fGt8O9vT9dOz6vlTvcyBQQo0wV2nsejVdVoJZz9tXNoaTNOFMRrD
Ie0B0azerM4gqpr9qNlU//xJfr3tFvQ2tu4AfhschldvK00nCY+u9GKp6u0IZybH1h32gYugJiRy
DiG9/VbK/XP++YslAiQdNBscljjxIAVuz8VP356gK7WUAlaTbYwck9BwzFW77MzGXiK/os0NkwQo
J6JuAkxSfAkzi7LnEg2GvJOxU9Gc9KQYSQnnxlGquwz91KGB5Q1vPDC/+XVCJ/BJJHS4Tb+Y10bl
Nr6BZTVGu/nORzd0nzpJ/a6S/qd2yDsO7VWQvXHNX/Yl3wpdVvjnH8dGQ/zyx3F9gshx/3O0Ic3p
Uvd0iVhl87hlVX0A8vS1NXhQQlDRYDc5Jv75efjdvcGiyUrDM+Fg23u1Lfs28ZtNH/Dj0jzgZw7U
IwNwmiS168ZQqPCiVIaF8q0M48RuyWEs3Pa4mCEdSN/19h72usMoa2z0Ext5ySxnD12VoRLDovjP
H/a3PxUzg+0F8n0APy9/qq2pm1fkusaFA3CpnozuZm3R/xCWhkysZT7P6Lfuq++UiuUbUSm/bHPb
bQp5LNhvwC17r95gkWNZmHpu0zAgjyiB+UVUgt2F3PD0SI4ZMLERPsyedN741r/uPC+v/OrtQbk5
2oPyeSinrsQFswEJG13sjWah8/+/RwO/qXl/9/izyfnsB5SdHGxe/r4YympLrWj/ZrMd9qqTlBOz
CMA0WNmRjkR+kdir+8YT+Lub+vNFX309yOThgJ5o8wOjv7ZcKQiraL7S373zpeBgXS4QzVItLtdM
vhER9euGxHa+mdwpH7zNh/7yC48jcuMy4X1vpePEiqXlCitzcy4bl36smXtvPES/u5UQITBQcoLB
C/7qZVv6ya+ULUyQWZD+Bf3CY1L6TxuN9Y3jy2+2Pr7adjqEqQJKFfzJizXXMNy17dj+46YmNYTQ
RB03jVYcXdz6CLJkxITciuMckDM4G162R/4g9jSl7Td+49fxR9uYiOhzjqq4gS3B6e3lJ/GgnqFC
AzjZBT2CAi2JVchFgHSurOCpyODWGAEQDfXo7tcGdW6ICC7Klz67JUfLPLg20WAtJ+Xzn5/210nx
zx8MkCn33QZ8Aujg5QfDquJC/iF/V3sEdmYE0SFavrcXgNRdsq47NI3TObNzLxZeskW+AkQIO5ZA
/G3/nnd1q1Sszb1M0hXeVRa4V7fLrkYEdyuqtElY+kCxne4ZuqL4Xgxxn4EIuE0aGFx//gV+9+qx
FvsuPvEAi7r78gfwRw3hX1tWjH6RE4Wrg5NfL9fGEILDM6t833gT3ahuNPaWGsrjn6/+ylP893cW
HMiIn6IghAfz8vLkzHEkCXgbOJT7Z1iy8soyDf/gTgHhs0mVMYbS5BduZ7RUTN3FQHfshn9tjXBd
TbF0pDxo+HAYCaGfNpza3libfve+YinnwxGG7fNJX37CukSEDlvdioumsaJRFPmBIAtCKL0hvP3z
r/G7pSgQzFy3i7FGvFp7bQF+qyod3ler9L7rsDKjSlRDhApoOixd4O//fL1f9zMYPx6FGWNHRquh
8/Kr4fn1FgQJVkw6Q4Kg35SR2TXzOekIT0aCfx0iCKtoKX/483W3n+xlLch1t8qAXxRj3uvDzcb0
U2vLQdVb7PxdGpq0xgOUGH++yq9PNlcJndB1Nmc+d+/lt8MdLzFWelYMnF7cAboUUbgZdLIK0EVS
Lj6R3uhlpJd8CxD/vbHM/3ovt6tT61PYUVO9vpejLqCKmvy2TNJCqlZUOxmSzEdShp04Ja3vjff4
130b1ztDd+ZWW3Fvv3pMJ6vyQhJ+7bhuKaaVQovsrY2kyq6LOPcImlj73H3jJPG7G0nncTtM0JDD
iv3yJwb+TCjIdlGzcadrNJJB3JdEPf/5Rv76BrI0EJxnhrwb7JqvHtPRc1IwIaON8BC7EbnFYg88
ZCQyNFjj/8qlwDhsPHDSFl4twQ5inMTGjPY/uTuzHbmVJNv+SuG+U+A8ALfvQ4wZOY9SSi9ESkpx
npx0Osmvv4sp9SlFKCqjTwENNBqoKuCgjuRB0gdzs21r00eSjiujqPvtMOndSlZ/P5nJwUwKyjEs
FjrwhvmD/nYhaiNK4XY+YilA3WyjICrHfRit6AslAUba/t95ibPUgzQt+WbzYDVMbggK0CnNFQQH
Km0NV1AzwCXMzPif91/ikbjDBFrI53K56FnW4Vw0pyYTGPCasD5ktlEhzLTY1wgpDX/E1aUYVhMu
mrdYgNaY3EDxdWmJW3a0QBYnVsXJn3K4pWqQNIuuMlet0uWq9+kwpM2s2FCJH5doPodVh0R3wfGY
PPsECviYDzhECOGceCnH1qdnkEQkicdmdLjX9hxlnl9mCFUHMz3zU3cxmDdT7OsLx0Cy0lPjPjHi
sR2Ig91w+a/D9n7w6Bry4rojabaq8aJbZ6lrrgFyIc6t4wcgJacoKMceMKCWHficJC4ff38++2M2
GOga2W7HJNlZ+hCuizyUCK/LO/qIei4USXzi8x47wIihSYZi8QpcydofM0G7UZK/mg+SMVprlVaf
m2aM3s2yxR3FiR4+e6zPCj//xMhHX64Lls+2dEK1P5BnsSVth+aFVVqbAXJbQa+6okdMxlWMx1J5
ak0d2wMDf84BGBT+4DnsP6nqhtSGyUvHQtimgGYkMFenjDfQ1c0Te+CbKe7B8cyFgYjA5rWa5On3
x7JC3VROmbBmWm24qrtmh2wFOx6RBKuigZpNb9MmH8sd3nHB1VjrwaUw/Scdq2yiIrDO3HH8OzdS
WGJyBGIUg2vH5NTQFob0TIFH3+pIGFe9lTzpFNDPUPAYT7ivxBdJ3WUbWBQm0hhfbcMKvkGbB9QK
aA5faOOodkkaezuM6sSFg93WcvQ6HzmwITfvb2JHXjjKNsiL4G4A3h9e07BeN7NpYGrFqsigyZjt
HVkOWMF0gK3fH+oNx/fHC//nWIfHaJYUwEZjk0sI4NpLOvRprzGyiYyl2+yGdKDzdQLVUluavYGO
4Gz6Nso3aZrlO7KIzSJtLLnNEccv4XKUF4BmJb+zd0+8kiNznlcC4QOTWEKm2SLz9xMrzNGJ1jV3
JcU8Pcfu+FFkIvvYUTxjf59wB3j/vRwdD00DNUYLgehbNee3E9LzsNBScwCH/Du8w1Kqo8cBrJOQ
hbWxMVk/8R2OfnIykzPBkKec8aO/P58Wwd7uXM1YtWiMr9JxNqojqbyG03zKq+Nt8z385Oxb3PcI
hAPTOQjXsGRUWjqnWQpRdB+nGHo+2ndLux+cXkVLBE3JbTZ43m3Q6fcqG3raIbLkzELzcp3kTf1c
G8MibszXVLbGlRiCNl8UrY3SO4aHwzTp4tY6r+sBF5+wismM1d06yPSZXkPP05Ir5iAxtB+o0oRh
rZwlmufeXHRaOQF1aWrvI1h0c4LvEjrnodYM3tLQCn+i0btVt0OQiPMgx42JOpMlHxq8p2mokLl3
DQedvoJyyuObnE5CnZY4031xcD2lscMBib1STpU3W0TepbOJ0ajjmBgYEhzzGBV0xHlZ9zkI8+yH
AZqa2gQt5VvoMMEnLbb8T77q1L2TmvLaK93xuTAL/DfYxsSmdiTMSV/rsHXi1pNjSOQIyYZZt3BA
oIN9wU+uedBHx9ioxuSPtUZuX9MzX3+GhmLcd5JYj879cE0+aNLX8DfGctm5VjcscTRqv0eOTPIF
+XoEgraNbeey5fKxRVsN8Pj9uX/kNJ0BVpDruJV7f5ZmiCE82eCZRKoVZHrpPje5TNZ0+xgriAMl
PpXtKWrosflP0wLLDRIjNMaDEzwyESIUDmNamGztSmbuwmrjcd0OWXvijDk6FBAx3yUWJaw6OLid
pgl9s+9Iukm2krKmXz0uZfU8TXyc99/kkRQD3ZDsWTTjUXTi+faXtRlD2ZF1r6/aIPPmjj/ngnZL
EAxRcNniVnXTFbjRoCulbWUECy2sEb4Wib/zkQBxGSW5WmOzNu3U5HTb0JSnjM6PfWuHoHxWGZAF
OfQhmvx2MPVx0NGYFhhWZAJZLJetZdV1uM/hOHFJL9KJ4PBIRg7Jt2/rbOTEFZRk9t+KkrYJZYKm
TvqhKHdP7D3r3B7FKi77+luRp261wBY3e3J8YE3QRYaIzmV/+DiORfhA54PTLZJMVrfGAGTpxK8z
5+9/sD3StkuKywEhCHv04NcVZgcw0Qj1VTZBMVy2WAWhAAVgAe3EGvwLqQzjOeM2T0ehaaGLgPyQ
Ava1GkwsfTN5hssifjhuWVxGCSg4MOc20ulBZEDSvfZzbDvBXT3FSb2AKq6+0sXsPQ11Yn+X1oge
8f0peOQgM6k/6ghkSEVY1sFm7/hsQWUxkGNDAL7xkvFLW0sI/NBrgFM45vb94Y7MJ2h0umnDq+Ye
5Rzk1HjPBkZIE5+21e11DigFUSWcfRxP3Fs8iZKFWbKs3x/0yIome0pBF+0/GYFD2KQAMNCUXsdt
o0mw4DVBJM3dTLtO0jn9/lBHkrZcokhzzABgj11knj17gUFT9VPCAyKJoV9ujOp16HN0eKpDqa+Z
IXr3NlwHauKmWfgXg9LLDQ156RevrYYTH/dImuntRselDttxTNL2f0zaqkCETk6gWAYNewwNYtDw
p3MYxZg466q86HFlXboxPbe1k3Ynhv9TFwL50QZQzJtACQElfX985aVot2MSuJZwve8Fcv2HyZ6c
izZU2RYrDesu63xS2+gdn3w/kw9zE/o5BpG8qtgFDdGVAz35LreYVh9PbL7HZj7L901ug5zhcCpO
Q4A/aEXui4ZHY1vr6ZUthq0JB/c8j9LxxKF57LaPIm72PuNKZgSHmxp24ZaOmxSJhxajAOpl5iKr
p2abYGu7xMCbL0AeaeF11kIjFVI2ho3tjRmdON3m9XyweyHUmQVjc2sNyZ39T2I6dRHZlBBW0bzC
cRrF3VL15onk25GJZ3FD4VTDxc9DBrM/iuvlvdHmylzR1WHcYXY7ruoI9Fbed8MGMVG5yvRe7GDr
RDvZqPzEQx4bfmbaBoQipg9kf394KkV0kIythYCbrFw4Ifkv9cpbpSENt3afO6vA68GS5s1jHXva
7Yk94Mh+M2eWuJpZVO+QlO0PH2M1oyeSTF0STi5OVLl7IfU+wKAD1m3X++PZXBUgHTnQ8Z8P+cbx
0nwp527GVLnxmmZgKC6Jc+/DIz3xao5swFwhYMHO2W0CqYMNmFaCya4iy4SaXYPmmEzjVhCe7KyW
slJm5f1inHCNf/+NHBuUKgoCSKY/KeCDTRFuFlIoeEjsh2spwNxb0Hs2iWclZ7mcvIuxO1XUm//G
w2lOmMuex/3MIM29/wlSO4AQUDNioKwA5R5N3KYODkAVormMvXhmHM/WY1ZcbKdRA0CTBsNjFoiX
nK5HEFywNN9/B0e2mxkgTjIacSEI7fkd/XYw4IHuSnodoYEMiXgAeCG3Wl8/tbVwt2ZBa+T7wx2b
g9TsOO64F5MyPkjKYGabhNhkQ7MyoJOnNW5EhiSWdDHdPfF1jfnvOnzZ6HVJywTIbdFr7T+aw3qD
LTLbHLs5/rpOTc0kBimoBiOl14aW3Eq1zjIFcbGSmADvatraTuzmx6YYERm6TV4w0ov5ffz2ehMa
2egK5zdMQdmw7unX1ifvqdQBtguDVro6rb6+/4qPDolSadalzHDlg1ecGkk1DPbAJjfF3XVp4DDm
zt7gAQ5lK0QttG10Kjh1PTl2qBKKvwlFQd8jVt1/0kpgbpsZIRMps8Jdk+M3lw3SvQBANm39JqFX
v4eEgylJHi/CLvU3E0K6RQT9c+WOZbDWgQislQXcRvP4QO+/lGPTnNOejY+THxG6vf/rMOv1bYyy
cN0aDdQgQV6ceXU4gKKgqcdOh+DUSp//wsPJh2jN88F2cagd6pOYCq09ZebbV/B3RkZeAKZ4tgl9
+rDwAn1N3Gw4z+jSu6khxezCgg2h7v3yqhzgdwYhjJOmVLv3X8Ox5UeJwQPHTJ2Bytf+a3Bq+GRc
ipFjIlqcQhP5WIuLUucBiXp/pGOzkPgOkamHLgY9+P5IEf6aSYJWb9VokXcJuhGTq2jytp2N/17T
OSCdreSU5ufYoCh5qNXM2ixaafcHTZEoJ9gGwN+yS7Ueh2g7dSLbBBgNIKOoHpEoPb7/mMdeKLo3
j60cQxb7MCk1YH5JR1GKn2KEkyndIdS72yZaZG0yndg6j2jOiFgo69HWS0mEqvf+0yVWHDmGUBZ5
Ld364kZ9coZP74VMI7kMcG5cqiJI1jFXzq2ASEUD7TRcluWob3xHdhd2CoIGQXy9o0cLY44JcEbZ
k5uGO3Zi6z0W6BBQosAPUGhwnO//UvggUUYLmbXyNbq1zCZ6KaUhzmMBgjnss+xcOjMqrIKggTjO
PDH6/B4Olx5i2YA++fmsPcxDl5UNHKmKbGLJsd/kHXuubPX+fpBtvSW7qF/pRfro+sP4b6yugLsV
U5DCCkXD/ceO6WVKQO4wcOyQFNEhLHmDRi91bXT/zlA+nU/cjZG5ewf7mV3RoQU/Ha0h7J6lr/cg
DmJzXPtN0a3fn+Jvtcc/3mdAcpcn8ufGlYPH8nO6HQbyipWVttfAtSXi9HaC5mJ8jf2yuRriID1v
huYbFTWTCMYB9jQFwzafTHSFcq1Xmr4N2jZbmiXeYin7rpELfeFynUcflKuLiONiG7kFILc4BEGm
Naf8hI5tDQECPVp52JTst/TJbwcxWPd8itIePHxpD5tYFMhnSxraGw+SBSytmQ8rjFNL9kgIgkh1
FkmRIZwVc/uvztJGmZUtRq5VI5OLjJ1rUYRoRgavSlaCgiqGmPZHWbjQjqouv+ir6lcz2b800j6y
Q7E5OfgeoNHF1+Jg14ipdoWZx0ypNdUiSCrqm9r3PidDkVy+P1GOBVw2Ohw2Qgphc5lv/2nJ7AZD
Gpr2ysC/eh10FOlrZ/iRlcrfuDjpbj0JI0YvRm7eLnSUIQjME+viWKKDqz3JFN3lnvfHZKUBvJc6
rcIrmjmyHUIcmk3Dyl/0jlJnzD5/GYOv38BI0i6rjvR9AYkPtV8QnhcJuLQTr2T+wAdrh4Qhc853
ZkeXwwMXJlSsJRl35hjC6tICGbhMjEpbKLNzViVxAHCAftpYRGxrRc51B4FcLGvcEkCz6PqJL3Qk
CkJjgK+JzRnC7zk4lBNjCkHc4pGQpb68mADnXkxjpV05Wi/WaWWcEGcdm3qIUOZSFK0BNDDsz4cq
ziHr0LdMj4vnLHxTy3ZpHHClJAdw4kUfHYoy21xtM1nkB0/WRt5YKlPA39chE1ZOzNbr9DWMWO3U
FJt/9eEnnVsE/3Oo+SX/tpNg4DpSH2JBpRAhFnhr6muzVc3qxMyZd9U/hpkzMm+iF7Ah+8Ngj+HB
QSVUG8uxe3FJBC1R/EDxRBK4a3sg8ZphlDsdA/AtdjzDItBINScStWXb5fHWl9kpD/tjyaI5d0LX
G9Xu2QBq/zfFg2gbXMJZXFSLEP6iHIwtfO5aUzQb0y3EtyQcgblO5XQFX67axaKNt6mCNfr+2zk2
kcnn04zBNsPyOvghzki/FwZ1LKu0VtTkmvSKGzXshhKVCPwg51Q4f2wd04bC/XjOzcFx3n/y2nJw
WR1oLqr1W9vKMakuhy+RppytHAERVl0x5YuGHvZ1EqXNlRLgGpOhzT7GQsUnltXRh6czB8HIWzni
YEevk8rJp6plAk6w3YPQnbZt3jQQkbxq4wBsyE8cY0fOTspA7GNzA8F8kz54+LRz8q5puMSKWIeC
hh9wW0/ZUquqz2QH01UX982JMY8t6DcBtkFGkOl0sKC1sa/qFpLwSrei6LzISwXLGtyrlzSnTum3
c+lwqdHmxA7NaiUVejCWZ0+R0gzozRFZ4LVO1xEl4XZYs38JyP+YRrsVOeog64JVNRKv5rIANp2F
2kZoerMioQ0OPDO8c6er611ZNsUlfE9gX5SHNnTUayuK8pC0bbM8UzFMBXPmNYz4Z28bp4iX5WD5
m1jzmhvc4+QmTkoTrYp3Ksl2JDCGbzt3X89V0j/uZJPtlzgVTBaCxyJZmaSaVyZonW1DgglPmI40
cxYDdpdTd2I3OzZlicVpRfUpQrA/788g2pYCX9ixjbDUa7eyrtpbDDNACJlpyO1E1/+NJWKTzNYt
SoQUgw/Gy3rXS0y7YX9ovXFpJoO7MEHUL5w6NBZVYrln7+9Hx97s7+MdLEmrhuITI6em/UhiBQ7/
Yi20+BIxTrdrbZVdS2HFVONGccLQar5JHU7dOZfGfwE/Ia7af7Gxk1Im0xFgoA/OfvhO6Z+nIxGt
D8n3iXJtdlUwm5ZJ40UblUImfv+5j1WKaYAmbe8Esyb6UJesCaEVGTeH1ZRKfEjDKvkcEoaf40I4
7OLSx8qkNbuzYrDDjbI786yhm+IlGZGdedi+BPitkejHNVwpkV/3sHtOfJmjv3DusuWuRNKf17T/
hmAhMefHxiTlgYrQ7cvv1oDFOCFEu21mAXzt+WoRQpVFk4YFu4/PMlfiXL9sTZiRavTSK9XU1rUe
ue26J9B+OPEO59z24Tf0iMcoSVj80EOdo9FqDdyqfC6uaBAlsO6211Vhfk8ma9woUU8rxB/+pxkW
uwHiqACWuvmNHgIgff+XHJtMNHwGVP51NsPDfdDJOpw8HDrDbINre4dUcFlomQ14PYywAXHdrezt
zxMR5AYrEqqH7w9/bMv/ffiDwKqIHTFGASK6YWjtp5AsBY0tJDEXxJZP7w/1Jjb8451TBZn3Bl1H
kLg/K5I+xeUyrhBmYUy/UibOCFLpNFzbTrWTdK/cR77ZXpr1BD29ScdtpJcxpGZOvaEMnXtuM9/B
CD4EXCfP0Wo6K8cYvGfiQuS6peYA0wnGFy13kcynLsYfNhwwU2XdZSwn47Ne5sbaKNucINIjmHCy
ajtg8rJtzKi8DKmOboAl+JsGE5VLh1L0uSPNZiNxnlmbhquW77+Ot/La4evwyVLT6I/u4w/hK+8C
9ymJVpLDSoJbo9mXxj0PCXAULoECWJd9Lb1zE9D2VdpP9caPazxg8GNfJtbMavfSfk15CYxb43kr
WcvpY6Nc8yaSdbm18Gdlmafj65QhqXV671Rh5djUoQnEmGMiTvJDOSC5KGWYhW9Ao+Onj0Ustuit
sy0lD3HiaJn3iz9eFbVjmrKROdIkvT9zHDvpfdlTRYPkk22o8SQLLZXFNU4MYFMHifEr/bpX73+g
o8/HDoEnJw/oHTZmgCooDFtSpQH0JTdW7xQflfJeDORiJ66Ix0ZCdjF/U/vIHd4oPC5QGiMJobod
mvXzEBDubeZZp2KCoyNR56YSitgM4db+i6TZpaFPl41ZdXm9M4uyWtPJFc72C9qJ+X10KNea4TNk
atnb9oeaGtJ1COn4ZnaF/M5t8o3XEgIlsd+cuCkcmR706FBjpRuC1jD34LgpRtB6IqQMIlqs2rrI
iraOUYklElV6rzMKqiP+On//+RxqS6R5WPy07Ry8ysCGbFwCdl+5yg9wj7Bz1FgOdCSggCeGOpYN
pLhDBQ/NCtdg/2DnhLGtghBo66oPRLkdXUSVCdqRNShr90pLcNAe6AffaJpQX9K4bHDem1kFfpyt
aFVptxhwkgQOIuSMoEJWnNrOZmo0/9LrIx2wamoijbaq1xp48sWUh+WWulG0Tdr6y/tr6lhkgB6G
0hzlT9CQh8edUZvJT6UFXUfVGXxabAy0NgLLLqJzLKeIjiUMPK/N002TjePWHfTs0s6LahnWabHS
VdqtRKGsK7wW3IUWuNXH93/iPC8P9hqXPBZ3XERd3DwPojsyWcbcaIusfERCbXuDOE9jPfz7S/63
Uf5YiH6fpAoSsUnLTqydx3GOpwp8gbMs1k41lxyJMJg3FJxnkgUz1tpfiDk2Hk7HfR7JA7jRyMv6
bdvIGg2QF+DshocH8Wx6H5RWvUOPW5xYnEf2AbIp1J0RP8w6g4O5q8uReT0CQRiESHjcJD2f7O4b
rgDt9v0vd3QkwnKYUdTbYErtP6jRWWhIZhVPXEXVAyhRtRUyJnEOxvFn2PS3aGE39Wv50InX1+7q
pf6/8x/9VtWjSKK4+3/7/9j+/OfotVq9dC97/7Auu6Qb7+SrGO9fW5nzR39mmed/87/6f/7j9e1v
ecSE7j/+z7dKlt38t0VJVf6O76LD5rf3Of/9v/7c9UvBn7t6kSLpXsrk5Y8/9JPxpdkfaF8FV0At
EwIDtUxe8C8Kr+F90N1ZA889gz2RdPRfFF7TAwBGMZKCpM/Xpzz7F+XLAMNL9EC5dt65ucuZf4fy
tb9w2R/JD8LdJz1F8sIAT7H/+U2XXuBeJl8SX+F65WG8Aj1aP7EV78+xX4OgOfbRStPLc5jZt4uC
wHCIvihc0M9IEmJECHP8XK+VeyIyP/o4gI8QFMDVYf3sPw5O80EejMFnY6ROszBU0N93Y1llq98+
8u3Pje13eNifw1ArJ/pEigOwiba7/WGQSAyp2zjPVtMXPk31hXysRlr8Try3/cv6/N4Yhk67AHUd
x+bbufBbAtdM/ASGrvU8xUUKJzK0PkV+CrNK0k4CRLfbhB6MwKwcixNR3LGBiTLgHlKLocl1/qC/
DZwxAaWw9WerSMOVZRRdstCxLoY120D/yAoTRzs3vR61pDkRtO7vuz8fGXACuD3k47SiHEQl1WxE
LYzpmetFlz4BKQFcr1z83TeVNDX9rKMWRvQwhF6+YdfqvHU1i7xOTKM/JyzhCfikN/WBiZPG/vNj
flnnU20+yzS2124TPQJgxPYtg7v//kT6c6CZVTZzsN1Z1mUfLD+lafGImOoZTxX8IKXTrHv8vZbB
EEW790dCLcaP/ucZzaslpcA1ci5202xO3/3+Q0G+0ZTexNcTVjcEd/bsqRmG+IIuUHoUD4lQmbEQ
cRbYSxMjy3MviKC76m7hk0UdXbxAMGnAbqftVDysyipMv4ZeCEVbCtd6KVRHCEJfoijxD2rKcOVO
Q1ate9YILZAoJjH5EInvLDVgl+6F1ZS0j/lhD79fANyFIxu2xjeUd/aw5uZGj7ONDxYQZiODWKrZ
EZXjsrE8DayzZbUXoWVMVz4OoJgZTeOwKchpJzR/yPrF5xJrX7UgZMs7H9HuJ8vNJm9Jmwrhk5lG
QTMbc/YBLHyrv6kbVzYbWyisFpE1Z1yTyL0+kIAphiX63K5e13iOdstCTcBYgfRX30m/p84as968
3xH2iEf8/HCpdWuqtxgqoQU/A1Dc7uqwjnFq1FykyY1wapfG7So5i6IIgzUlw3EgUTOM/SMOnJN1
MdH2ki6KLOm/xFoZfxd66WDrKTCfnntJPTd8MYSvR19JcYT3U+9o3XUv8e1YDhjyufHScAeNF7vV
tTSmZNyhz9MfsF2JAQ+4nDPaXSXd1k0XRjiUbTAtQk80U3YbOgkWzClZFFxmc29hhV1naOuxrgW1
KRt4YKtda5NDGu1zXROOWHeQYmosqnTlFO19qgtDtos8zbXQfVCYJpOjDQBqjMsOJX+XXBQGPZs6
19C0N/GDzJy4dvweRXdU0V1UjN7U+Y9FHjVECktt0kMD9xcv4eNTPnIo6FCby6rcmks6kdd8Cnt6
k2zchjyJS2veIKMId33t+pS6JFn67hF8zwSD2tIL8WMSdNdgc6JjcLyk4UDU4SWmR6Ucbx0zSV19
iU+gJdKtm46OKrCH0rWyfGpjkVbNygnJRDkL1IfY1WHNEOFnTQ22bnZBQwPNUnaNjulJoGf6Rd+H
rr5trUT8UGOlsKOzhH8VxODcd5VR+J8s0UfQUAhcX9O8MqMf9SCkfQ2XmgSSaIDd3UBk1246P0/C
LdJPLf6IWZHZLA2/1M2tJ4Ziug0rp4cbkjrRzVBHGpZNTZl+Hqou9bY9gg6UWZ09GbwMUw3VJxoQ
a7mNJ6R/l93cK3CWIG3vF8oZMHpMy8hIL4wybp7dzNSbRTHhDLo2JtfQlp0RlOZWU4NXf43ibOg2
wLkQBA/02fGv2oM+UNLrIxk9qxD826YLylB7GlXXW48gT8LwJgGCn2/8kZzOMyZHjvU4oqCIv9O9
3bjf2qSh2r3IqbYbIOhlYVaf8AEMtHQxsNyDq1Rv3MydpXhBd9UHXZHDWNc7ULi4bIo+faKRREAm
SETsqcfRqkrM16oqgoGjzX0bl9yVJr4lPnpL/Jvc29Gv83Ltu9xvKRL1+V3ruJlaGInOrtM7GOPi
DgjEe41JBs4YI/mMS5XTUrKsDZHfGW483EqRggqnzhgFK9ICGDbaVN5ijunE+CEbXuimpZ0VDE7b
c8u1as8dV1gruC1gqz6+KthZWhzgZZZs66TlhMXyqsi2Jr16UMny4WNL9lcnieewXDBYpFqcFy7H
UBslvregJ69/DCPPeaq0CedJMPp2tAKWLNSmTzFM3Jha6FBNKCVp9dAR8VVUeclnPNotjW0+HW65
1joW2Hstw3i5DTWF5XHU6wu/dIobZdls7caYOB+pV0df/E4KNACZFn7WzbT6JuF7PyIArDD6i830
FcNQhT98m7RfXE3Xr2rgqtnK6CATLaTs9HitkO9/rvh8ICOdFNp1bLUaoGWjCr4gME4ybMtESZ0/
IlkXlar91Ko2/jz6TvE1NhXlU1OUDRD+ShuWbqKqXT2UuKfErqmuywEnnl2m2brc+EPh9zDEpuSr
4xXOXd+M+ZOhSeslLbTBXSIgBxQIsDt5MLK8/RIPhv0kdU19Y4dK03UlkwDYRacw3Es9YWaz3NHd
qFGf5IJOZu/HEA10S9J+0mMC1ygrpNoqFDMwD0q8DTqp30MMLTEb6ri/LWpiRX2ZOFOewZEODQ0A
UIWJXYFvcLfNWRw4DgO4VKzEYmL5SXO0V2VqUUHET1FdY6pKEpNYdLwdKXH8kAn52Vbr1QMW6tDg
XQ5WzOczaeZXLJ3wukons1lR3wqnJW7itGdaWuMVK98X8N4nTknMvOn4+maVtZct7R4DAvL5WfRt
TDFBXABo5/rnjRp7IXwhtMhidKrrvA29Hl2wqr8K5bQa7d9g0PFEHYsX1xf0L1YuYcbGGkunR07n
le160qMMFMRUq3DLv00DXIzlY7bOikpeUgAH8I6XJvryRguzZ5ZMaWxVWMJBN8MWfyGRY8K29Mza
ubfaZJg2b3HR37qU/u80jpll5H/R4f64uW7Ea/kt/sdWJgcGMvMf+3V3dYwPLsUyZJGkB6n5zHyk
X3dXx/5Ahw1RJFpxIMrWrF385SDjfOCqS+KNRjGEu3OH/V93V/MDie+5qEt+k1S3y8XpP6/uv25d
3Pr/pWAMqcZ+SEtASyMAl2G0O8S13Fj2Q1ps7kzqAMpZNBFqzZ3UJrMjsvWRewRt1tuL0RTYg5i5
M6B5TRr12RKxLbeqyzD/CntWB96wNG9B4q9mYxDQlAAHIlKhPsb1G24G2SZJu65Yd86kzoARovdr
xegHNEi67Ji1jNyXeDTijFUQRzd4+lXJBp1RhJFZ3Wn4SZmEgESxEz1tcpy0XUUS50eAk8rHHpYw
JnVh3TlnE44Z7BfQmZp1UeBaurXHVqu3IpWUctowDocHORjuuWr7lv3PDcRnsiQES0bqu3e4SFhg
GbK+OCvGKv2eaWNzn+lB9jlA46YWUc/hHnFfwrtr6FONDms1nCndamhDjZvxlVNXp7DnV943Wq3j
505O/r1jcSpThPcm89Jm36LXGsVMSDeZYz81ObYaS+RpqT87XhbfcbZ1i48627f/sc0no1mFmk07
jm8QCczRtLOMPE/jTjE5slyERY8TducOuBrLUaOEiSjTTW71Ap8xLDOyQi3GYg7yuFpDDMXEXGuu
sjbG8hmx9CS2sgRbsQjiqDlHTtB850Kr4202WmmzEd7oi0WX5la5gOaI4rQOpuq6kApfQCNtW3lO
BxYm35KrXnGe4KaKy8BEM9Wi45h1ttAIspsSkzs+J4ohWs6KMo2XU1x23+NgMMWlzCItpB5giedR
1/yX0lT2dzcuW7xXOe0/2qkWfcpJvvI0flk0a7O2XQ6MruFMtAq6PqJlrdqWyi6Mvyvba+zXiKtT
cZNR7zVQV2i0kNNxOKRPXYs1x6ojGsCSo0AvvTAl73ZRukl2ZcTUrfA3oR970+a1dO/JC3BaA1vT
dzSRRrSLDt6Qwhp3aywwPYLsR8H+n2JzYoxqWNCQiyC2d2T9LEhn2Pi1R8NX2KE+7GAOh3YVJqN4
LhoaXYdGdMNCFK5/V2EBx27fT3lxB5EmEgsZVErbQZtVP0QXBsl5js1Z/MIJAcrDMkLLu8AzUkRE
/EZHboHiNg3KeemGG0CGWrMQbV9TzZ1w5Fk4XZ7ieZzHZIx6r+QK1rQN5AawRlG6naIqedZLN36l
OZVDrHQ9+h5NymHVQpC9xHEjtqqzwYnKu24SiGkt4ArMpoz5vkoQ0+B0WSHEXRNH+DT6pMRlK60P
7B9aFtWkj9JOwyUjneurbh+XL57RNvFC2ZZ4yIiPOP7wY62XtgasalnKwG7w3uPmszYL5BsrLdKx
4e0rU54rMVR4RiOf3RhmrSdng1YW2yGd26RiIqm7qWrC5zqOhLbkwPOvCxz6xIqdj3sMEuBiFZhW
9hihk8gWPd3dn6JCD+5rivG3OmaYV0Q71jKPaJFa8XPI32Lpws1FFIVy4TzICrPetnG/sEMmn4Ku
HV5CZ/T9nY+wgZZ0N8DjcW6sGnHrCcsb5Wt9vHaVydqMylTdAsyAoU4HakhX9pgBKcBxCf9DfF+C
kCmqKGn6uMIMS7y0vLNocgEyxyO+sOeAgkBc+Nx2mfU9qoW1SHrvV3/of8c53r8KgtXXf5CBbv8B
7/77S0fWdz/7/D8zGW2TP/rXR/pl8vot7l7LtntN9pPY85/7eaYHH0iNcviSbwb+BwuFw/nnkR58
QNdBaZrOcuYGbCAO+18nuu19MLEpoB8pcAGWw0/760Tn/3ojnXHZ4/JMwdL7Oyf6m1junzkq1Jou
upLZ8cJnHGRYB2UXqSvoFaJxF7XJNUG6Y3sxdfZNlaUZyrRObiJgI9foLyTX22ZYcxEF+1CO2UrX
pfvo4Rm/whdGXs2ywy1mtEuKc181GwAYTlxL0ymYvq5zg4OkWmUh1pFddkmyaYH2WXzCwDUg3vRN
jLc80mLpbG+Ui1StkVUG2G4lYdMuADn8iJ2cTECFA+oACAsCiZyeNDCoySIzvV2dEtBDA3UXJeXO
jY+67mZs2Oj8vsD3Uo9vNY0ans/RQApKkQWx0mTblTCfAm7h2xBv8Hu7oZHh78e6j1XBfw4n+14d
5r8WDm9fq7kG0h7+VXs1nf8pRRxm+b9eN1cv+cvYHpZw+CM/lwyGKh+IdNFZUR9BVDpzZH8tGVbT
vCgcOsFN+GjuP4Ng6jcuXgJzzcMy0bDPM7n9aaOof4DLwRIjNiZ0nmsvf8unZT+FTIacvPHciYxc
EWMs/sr9GDizp94F69FubTnhHehgEjRFbrKEZJOekKgdG4o3wCL30JOweewPheVT6bYI+bbk9Owz
r0yejUHHRtUcxhOVj/0ywM+HovkbnQDJ8blzaH+kOMsxncmidqvbU7BqtW7cUv2t157mtZvK6M17
jVDtMu9F/ZxLHDt++/5H6juH+vG3l0p5be6NAk5FhWd//KmA3FEryDVeow0PUyAx8x1J6bDBhE9O
UhJ9sEi/9dn/5+y8euNG0jX8iwgwh1uyo2TLSXK6ITyShzkUWSyy+OvPQ+8BjtXyUcO7s7sYYHZd
XcUKX3iDXd4E01jdCqLO2LbX7j9H9v/NcS65dP/7SwBQsw5gGC4FZIQCooTL1nhECBAnMrn28gOV
Xp3AAW7OxthgpadRQbnNsXO+i+a2eYujVP4xnc1pShSh866Xqbyv/LYFhC77HZWz7rP2qk0Nvouu
dI6eZ2S/PhyJIkqBQN03f9GLhfOWoq7KZZVIUA9p4mCewU0dSsylyyW46YJK37/+qf6wJ0k30V2B
GhnANrzYkwUWfIvMGHBaI2JIG3+BDHuiW/gj1pVvcYko2b4FB8yOgBz5OKRe7n9NITSiMcauMDEx
ixvZlufONBXeok7XfCWFbvdYzrhUWyIL+awF5ZRPNfai/G9Xp31X2SG9kIay55BUmZ99oVGyKe6l
VrT3coU9guVI98YvK3kwHSK6PdJBU7svlyLNk7yskBhQTjBc091/uYbwfhAt5wphchhLPd/tLXZr
mS7S8QgZNKVSBPWN3KVI0nVMrzS8uEV/a0Jt+4OhwP9CtuGNh93zfChqVlE+bQyrqFDG3eQu3mZ7
WWApNYbBu9yngor4/TWBzj9MEKclwDPcJAja/uJi/dbPxA+78PKwlEd7JZkua5/4OBjHxEVR5fD6
ftzW6rcIBiJpQEd4u4nRDAC6fjFBMtKV7a6GI6JP8824wNmyIEFe2Yp/GgV8yiY7RNBEueX5Mvbt
6E4kLeLYFr19H6VeeEpnpnnla10qSW2z2WJCDCksFGheiK4M1tyUJUo8x3AM0/LsDEb1pCNqyFvq
o757WvVPyC3DMZpZ+SFBb8pX8dqFFO819KfqbTllOCq6tTdle5olGMy/vt6XdH5+Im/eRhTHXJK3
9BIyF2ENzx1otUeqA/2e5md7Jql2/ylBtZzWVWHCiOf3xuPLds2Wd7CqwakKbcqm02TdNNbi3qxt
J24l7n9/pxSNqCdhNjUw2D8E0CDEnn8nq6HaYORze0Su30TAYfzYqf5NOHPU5WpfQw++eLa24Si4
seuQh4LKdxE+R5O0sJHycP/rin1gbUr8zvTgqubzUOnDluvFlWtReEZSb1it22XwPrz+OS5P2q9f
QKsZJQnwF/Qwnk8YM/nCFMJvj0p2zX6MdHOsaDvtuAOt4+tDXT41DMUjwxnDdge1qegiRoBJVPSe
HTbHwvcSBMlJx22KA4Uabm0hromqPe+eB5s8K71DWCH0DqlKXIZZmLy2QWnrGm3DEqF+11ioQk0W
rrdd2Ij3MtThyRzpTO9Lu1dXwqE/DQ5AayNngqmFF/l8VcNwUZOkaXV0KLfBaUZSeVcGygbn7PjU
15wxocpg/Zj9NTKvXDWXNzYTB+sOV3HbW1CSL66aTKeuMi1RH1cRem/pfVUHRXXgHZwNDFS7Qn8u
Snu4so1eDIqUGkQNihp0JME+Xmyj1lJhJpzVhpJnqZNiUwO9FD4np/2ZVmNDcXXxrsmcvVhlBoWo
FlDsBvPCHn6+ymktI6vKabEuiH68GYawOA2g2U+aZv9JA9o+lnVbPc6t0VwBNl5e51xdzraNucbg
V7wQm5lx0l77MbSPFXYEccMJfuPJwb6CrfnDKFCdEXKjcE8ccynMiJqmxqQqd47hxiLn+bD2BhST
/evH8tcf8/sLyGTwj+dfZD+ErZdo1TFcy8W3SudojKk4zGG5Ishl4VOedTW2rIhQ3ky1Xk5at/05
mAzrdsQeIzGhaxwbU9Z3QZBeZQa+uJcgicDP43kAQUo2drGLDW1YTWv69nFoxMj12GU7+u67pTLF
+fX5v1jlLfblsuftB53+QpJy0PBP5Jrbx9wOutvaNvOzUyLv8PooLy4/ai0Evc62b6jI/HoVf4to
ioasTxSMAo6miceoCI5mUWRgN233JFUwXBnvxayo+iAc4nL/kQTDuXl+Noh3BDAbtz72gVWdfEsE
Ow3l5G/vOUZBBolYDTQq9N2L7KGEwjiBVKyPcu2Wp261/DcCZz4zpsVR3PhjNty4mY0pY2p51zB9
25/9bNsyNpcNOR/QSswbqHH9jnkjrFbz7C/10RtVKuJJBna5K2me4BHpzOeqyUAV0LLuEuzZQSQB
fWre/+1H3V6y7eLjysZ2Ybugfvuo0sXhPSys+lgRiXwIcTdP+lQ2yQAKELTQfM2658Uty5TRJmO2
m98WX/X5eEXvh8j+dvWxKdR8SG2riwW9hE9hBVyjLqvotAy5PL0+yRcn8degII1RfULlwb14tt1g
AIBmyPqow9GDNNsrjxdtqr3E6QxxZUUvlR5QC9um+H+jXYTjyCzxM7qxPoqUeniyrKP1NAFFSqTR
9587P2ismzFf9DcCYIrfsz/15bly8msOgS/PK8A1GqhcP/wN4O3nS63yxjYIGeZj72oAXiGaatp3
YmWN+d4AJvf6Gr88rdsx4r6j0Gt7PGgXozkmauqyR2S9mIJDG1TBESJwuHt9lBfZwabwy4HdUJIw
VtDffT5Ma5c0/1zs1iU6/ipBqDI6uL1W/ywhwXhcAi2gBOGV/anGsbzYzeGc/6jWNr11R9d4sK0i
KOPOWYOFNw8vniu3yctVIJnlWaVL/UtD4mJ7D1M95Hk+Nke7ZqnDcQ1Bxsx/ac5CXRCZLlIZmMqU
BOyt0Pf7oXUFJkdmzygy9IG6dAjSAr7Q6HchECYH/zPIk2uw0RczC7jxN59NNA42xZSL77sI2c5t
X0zHkEj+a5F67d0YmNeyvz+OAkGImASVAo7q85lV9OlA4+rpmPZTdPaCND34La7ir++iF5cQcyHo
2ZhcWN8iv/F8FG6C3FyEOR19o0Yqgh4dmZy27wZMEm+ILuQ7LEeu2SL+YWqIkmz3Hhc9GjsX4UDK
+9IbHVUjaVG9gbSvgU5hk/z61P4wClkz+OHNiROu6sWjWfug3Pm3PPamD6wHpkl/SC1q+68P8+JG
5YKDJgJzmEcTbcqLG3VWmcyHTkFfFKGx06WL91vkTfTtM3F4faiXM9okiTZENB6JEHAvPla4TEtt
p4E46tEbD3Xu+XsUBx7/i0HAjlBMAxj9Qp1HDWsdZq0vjrNyEPjUefomAt9xJTX/01S4HjaJUyr4
oFWe7ztcMPJ8NWZxbKIyOuUhxd6FfPNKIvPy26D6ATAFCiZ9Mk7R81Hy0lNiHikA0AUNbymqgxYl
c7ub1CCubIOXE9ooYkS3xLdUAC5La6AzdE67qTsW1qBv66Fa7jVA2ivh7bYsz8KkrXNBWkZ+D0gf
YNDFhFAXoZAWqGOdLc2JqozxWE1NepNa2fwRFJq+cj1sO+r5eBwL7lYE5QCwk1Q8Hy/I0mCyp5yH
01TNcUiH4KPXpS4e2J013hhLGN00gY+kXN5Mf0fC2jo+vw99CZifbe21uqznYz72+V7XNOSldq19
Pi7XBHdfripMM1iF9GYpm7/YjL5XgbnMtpsi8Ls39thY37N6Wn5a7eqeZmyU/tKD4Fc3a9OShUe9
WWNeJtjG3Nla1FJSPFn9Gx+FzzAGzRXsnayQtyWiym9qr7nmI/TrKnr2NSnTIHSxqW5CakGY5/nX
FBDGta5xYnYKodp4nJv6a1216naoYGkmZVblX1e0FUJ4B9xrp0U61XKgE7PcT04rcpS4svWjZ3hi
itsV8Mc+LcIuOzmN0TTvtTB0eECsZBiTslPeD6TQ1TVfopdRz1YghK0Fmwl2HhXz53PoHGWU3lKK
kzS84ZOrsXfZOzVARi7cxr5BnTmjrRvlNADmyhjLQy7V8tkrVWqg9WXMEvkG/twbiRIFjsNNKabd
6xfoJWEUPBzlGgxPsbLdUHsb5+z3mAQpv95308g5+6qnXWeXtb5Ph6z76U9O9uRkJbFC3pY28FI7
6qvdOlWWjsXS6xK8dzkDQQ07XIFxrE8/uJDsEUJ1R7NJxsrTdvz6r/2P7+yzXUEr3KEVGvGokIK9
yENSF2B7i8anzTuKR3Q1hM3etSv5JEAkQP7oOzBB8F7xIy6Nxf6KDP3y0+2d4p+mlY5C9HvQLjws
POTitC1bsXdFmVFw5f7CEK1VGkCNp0Dt6zGQexMFQmbku0aUZDM45cTzp/S2dwhoE1O6hZUMrSW6
ZAqr7lwtHmjVyXKzuIfY8bmEFRTbmffFTEc0W3BnUYdmDI1DMaAhFmO1TbHDK2ZTJUNlGvU+Uq5z
X4U9wktetxZNkqW20cdFT9k61qVvg82ZgDfFvrfO7hvtIX1wEh3hc6Kh/r5n5aePk+vMI3j2tX0c
WzGfIwQ+ymSNhrG8XQBuNR9E1prLvvVn8FwtQfH7jox+2nWdl713raZo9sZkTs6t1MN6LKqqyvbg
cZuvs6a2Hw9KR1a8KjUsh67s8jv8n6ooZtpOc0g3KoIaK0cUQH6XxkjaGdtoRMHdGs0h4IHlm61A
OoC6tnR+qked928HzN+9hFulQumgFOGPqR9wgWuwvUSuGRYErrTuKOwStJkM3WR2s/rb5LbyVoQz
ZTh3KMQKlAhlBBTgwvEwzZ6THSKYJ/dgzkcPO4il+uyAC/xh4OLxE3ExysEWOftZQ2BBVBXKz7Qf
6JQCZs7a/qFWWKHGrvDaem8XEsc0KHR1fXBAxn010kU3/waqddwUKZ51Mo8BusiJJ7tZ/DDBD8J3
cCYjfEQgl77zAiTqgHRzI45yCdFh8bUKgzMXeQQKlQoGlKFBRfSaSlVZnHdg5ae8mLrhCalhoRPh
SMM9ZkvrynhA+xldp0XKd0Mz4hFbNZX9dq0cZMqq0gnwyrLEkJ1MyIBwV+Rcq11X9OaGsZ9KqO10
xcNYWpOGhmPicBIvvnY+mfARJlRiHOsDsjCWjO2yKZZYiUJ/tXWFDkYW5cudC+D0kwZpt+4LG3Im
+79RnzJejzz2mwpaaDpJOSOOWBfAaPpiW9zNpCxRYdS6cdBmw1OWRsb3Hg3Np7zGYSZO0wcyR5gK
Swh+nHrk3ndVhTXPnK8fJgzzohgiQNjFrtn5b9phbVE7DADm2EDDnVNae+LBGua1ZdE9QJWFLvyP
E87LPgUvKz26XgAc3AAzFIFhDUmsiUTQg0HFo/o0VDClWDPdv1mdMqr2c5eXek8gmaJc06ZhvZuL
aVwTy6yXc0VU68fSzHSf6ElnBr38DovgTOT17Vg65T07rXwP4BPvC563aYp71VGI6kgtf1RDmbY7
Z2RXYfxhWd+Xbg5AEiGj9F5yR1uJHs3ST6wADPLezbz8tktDpQ/4z+TZzq0Gs44XK8yx5V0ze47H
UJT9IQId/5DbNvK0Zm8ZX0egxI/IzIPlC8zBPUP5mESC45Lb7NKu8biveD+pTA1uetxk+XJ2wvYA
Ct/W7yTehMXRIJ1cdshRVich2qr9VPvrDCHDLly2iZJZtLejIvKPyh/8YW81jfYRXOyK9hNqY00Y
V4GTrbugnQTakOtgPUAq4TE2ZvhTceY20b5uPVsdwAa3CN4Bjxl3Y0D1kNXdLJjCcVqpu2aLesv2
tYMdnrhzH1MCxouK86rn24UG+Re7M+QjOlLw5MbcC/4JiipCbXrx10+12YBWjOAafXFXF6ZTLcYK
nOiyLEasfKf5aab8Bo5EVg6b7w8KnrUH2rPC9Kah0+4h/8csAoDIG1JrGhuqfJPWXr2vImFUiYD4
I2AfqfUew8O+jm22XrtTuSnW3ejg65WU+WT2aI+0zRQDUjG/1lLNzl1hLVW2M/SMqm8eoO4Fl5HC
Gk5XIz80tZBro8Ht1O/7XDUgbpeuuJOrgTThAmpdwmESnUHXzvFv57AlNINLxRNmYzPiv10Ka+og
WZbSPuRr7jOBEPLUaUBiN33XLVXT7u0ZMGwsoU5akI5miu9BMwqOkHTsm6g3rY8+mkmPax05MpGl
jfeOSfCCleeYIwk0t1YwPjR+4+h7p/EV+lMI+IKStsbwX5S/s8/c7I6ZmEOKd89aLOrjSP2F0E2C
UafDmzpQb2zSroTSlvXGHcMBxdomz6pkWLhakiwLeXCrbOGOawpp/wtUXq07B2jrmfAiKPe92dcW
SLh1HAA1K7QdsmxsXFTa6VUnkZ93T2NNaWk/9oZt3boSzhwEyBTlO7Hm7j84sbSINlfcdO9NaZpf
aIi0wSGqa8NK4KQ2zm0HUKY8QS5op0PPK692E/585lsnnFKAeZkxuW/yFq+sE3pi5jVhTnsrjP0W
8PyKzyhMIqKFZwk9vS2V+63QO+lAYoS+umfN9nnL7dZskkVDjmMLwtxpUgkqsjFtLoDPEjxkTeTR
TWe7nef7EVJnsHNh/cGHpRqvY+hgvrUPZBhi2FjARyucDnlvzCiCfwYjxCqgwZzhXQubs0nsMuIV
ez2Cu8g8/zOdrdsDPNSMcEN6Ph20dMHXis49Sy+djp4/LDeGnK9J1F6k0r9GoQFL6A3mDoOyi0Kb
16KD5YreP5s1IYI7z10SqCoHwvy3MjzbUJvyB+1rMmlAPxdZuzKWOViKzD+nM22PGFEeCpUjmNUb
zyWgf331/jAv6kOwWFBGAGVxiSpSQlkCCTH/TPZsJ+U0W0dDD1wWHqDX/2IoZgX6ZpMkvewaaZNe
ru6kfw7tZSDewpes9lCD4nq5Jr9zkdH+WkKAxrSmAvxy2BbP90QvgMavInDPUxpUDyvc7pNV2IaO
MyPLD9j9XTNOuCgU/GdAB9Cgt2m6ojr/fECewSowqLecl1p/JXjay2p8gJvyZpTlv/NCToYR4DWh
2T8Pis0aUQe5xGXNZR6isAaW551TM8xvxTrihiydaF/ms7+fMoPYtjDN+QRs/hqm6Q+HzmOTUhEB
yg367SKVjlZrhGXXe+d5A0f7chyOtRdc0/J/uTm36iVEQWShKcOE2032202lFK5mwEvXc5tu0U4g
zG9bNQaj9eja+X45IVShSFYJCQDX8RGfD5W5fVvNhbEAaiRpckt3QOJQffnbE0Bfn+4apkqbPd6G
ZP99Pnot6t4eMYmXVd/e5UhRUcXso3ejdMQVKORlI5wdidoCDVpgDDTZGPL5WKnpVr3uw+msSpnf
pFmHG2It3O9DJ42bBf/d94HOgsQOVIfRRxadajea7qOmms5y8eWJ1p935QJ4uV9Z2xAIL5AO5Ocu
S8UZ+Ddl6XQ4N35lJI1jWF/RhZje9h5akvUarDc0r+vbugq9K2/Ey41ER4o6P7Is/ADUTp8vRma1
mSN1r84ElugsaDHdECTBwlvN/vj6N365kcDsMsiv7iIw1IsSZd92XmWFk3s2F5u4H4jCjjD72l36
S7r5+SOOYDhNU3DXG27kspY1RjKtesHZj2qAMVnWF7DyYLdRHl0OlLnsMwX7EAWuwH70B4VnXSqH
2F2n7saMpiqZrQGeIX25uFxyY5d7c/GwzA72K1rnB88Z0+PaW/1G8cJpxveMvYUoQfb33wXxIRto
O2VdcBsX1wjF6CI3ncI9j4NvPvTWRCoK0R5mWYQLx+sfZtvwv63YVnTcAEzczTR/kTC+OHyWI2zL
W5QAhul3qDVm1icBzTqu6XIfXXetuziv5/mK8uzFdqAmDiKFfjoNdReo4CVObGlgK7ZGVJ54+4L9
RDc8gbPkXpnbH0b5xRDg+qLnCmHq+f4OkKhY4H6MJ7OdLTDPZFWnzaWivTLOZfmRWwXoLC6uQExM
bn33IgzCnXMMotJzzjlA/eLoiRSGK/oWtrxJbZX/UMVkfNdhkNZx6nT1O4ccx0rcVbO6baBwX9EU
Jymw8jz/S4covfYQX6zE9gMp1G/9QorZxFEXX3lBo6hcKR2c3akUu95BraHV7jW53D+Ngv4aK7Cx
hUA0PV/vvqFKGW7PX5WP2Y7iPG4zzXQNY/hyFFhP3Jeb6B5h52XAVC49atDW5JwHFX4HQUCHt20d
gCCvH4yXlyOhn4kEJ4bkNt3ki0O4DpGl/DVzzl05mvfkL06se684Cai4+9eH+tOMaB7zF/Rs0CYX
6wY5cKH4SUoDPkCdvdLSB8BK13zm/zQhGFFcLJutTngpez8gmFCoRtnnxmq8uxK1mfeexsYa0NJ0
BeLx8kkD00XcDGiPdgbDPd8IsrCbWUepBUJnzsMd7knBwV2c5eS6uIpVfap76kc9VupybP9SGpS9
vhFU2Ovg54nCLmN3cDrSzjsyn0JG4k2rarELPVOjQexdi/f+sKTEK+GWMlL0eBFQm9XoQnRxmedK
Oc2xBmiXuUu5s+qsv98jm3Mwo23/oXH5fEkDYc/D2mf2GQh6ebLUAE/ZQH349Z34hwlBQYRsyOna
QFcXbes6Fa6TLq5zRoanPjC5NFmUqXZ20f2v8uD/y6L5w6ZnqIifS4PBQmnr+YSQuQ2DiXDtrG1M
iLiWC9qH6XL4+wnRsiY1ZUqkchfL5jZZP0RtzaaH43BHNWrFv66fPnKXX+sXXryk277jIeMMk6Fy
x15mVy0E9GKspH2e/Ln8UFAwrmJterNzXvwmO0XusDwUnTKuKfn9cVxrSwWAGgSM/nwhzXqt6AwN
9rnt828D1fHYUOUxWqJ/XFcPsanC+/9iTeHXEy0AdkSR//mACzY5UZCWNo9JRCMrKmhTgWXf93P1
9yOxG7dcatv3LyxD1DxBVa8L52znk/VBeIiE/XIQpyr4l/CsTf0Z6Qs6iECGsJ67VHoPUC4ClcIL
ac/ZAqh4Hd+ixXXNRvXFt9pGAejL2WIcEFjPly4cDCF1zabPW3sRiLmI/r0MDGOPhLaDrSrNDo9s
PK+/vf7JLlkIxFocAorvW/JPSnzpHWrZddDg19adpVKBguHq5/cI/qsHw+2HaV95I8Jfk7LKkzS9
zN81aLrK2zBXGYXLdoA38PoP2vbIb2Hn9ntsqFswZUg7qBxdnMuOS86M1qk9K1Ej+CHa4n5eHPMK
WmBbzstRAK1ABQUlQg9z+xy/ZcrGgtpSplElqp0o3RuUNk966dKDlZUPdblc8xH6w6R4BuCk+r+I
p5fYu1AvavVcNI+kzGFI9s50qEV6zZPrxR4CokkgByLBpQyAkOmzSb3+GXASe/FWU+4kkrLgq5rU
JC8z4tBvrDKd0vwkpOd8HtOGLkkOc/vnpCrxk2L62gFd8qE00ikZZdy4kRqThobA+zGbja8zkc3D
DBv0X2/xrSYxy6UakraYl3TPU4VjR+6gcN+3rdvQ4Hatahd5ij5QnyO0Rb/CRAJZdxr75KIdP0aK
RlWCfXKOZmFqakrhou1vnM6HJdb3LqV9bEZs5OWKHHf5ecGEJO6gr7V4lOaNiRFc16X7YRU2MhnG
on8swUhZvRiN0tzjsJGKZJjrgUYl3ccfvURH8DZI1xTPMctFO8ptclAPkZFaT14ZTNV+nPL+c1ZD
bUnKkhZ/rNLa+drJ+aiKQmNpMzgyPBR1uLS7edbexx4AZp1ArJJNDJjdA49gGTVaJU2znxGF0B8X
UB5gMcMwd+lx4M2AckhGA0MFrvoEqTbMD2YRCC8Gcdjg9QLk8Ly6VCyOOh/yj+0EZGFHoJffLX7R
1ft6HomlbJoYj02FV0ylQv7xBB0mQ5sFtHSdQmyUFKaRC9Xi04rE8BTnRV+1O9r2AS3qSThvRWDU
SGyA7ROxWQ79J+xnofAYVrl8WRHR+ODlhhvsjbK0AUBn2oti1FP6J8T31g952i1hzBmbrH2DsImk
vYgU2I6KC/AKmo/UxleNJncs0dM8GflGss+lGyXSQ+6iyI3lrVNiwbkrJ340et+TM5AuecG3KAsU
zWlYPpieRo1CEH0AS7AjtKjfGBWK/Ye+T4NPS2DYDw4KiN6uGuX0JZo9Xe5DOdvfKgwsf6ao4Di7
sfCy75m71D7N/XJGPKBKfTaoClAGMteOX6sgGzM2N2YZ57MMztDYLINlzavPmVqtJ7ueyfAAqYXu
HqiHekemItmTPls66WVJ9AkpuHvquqXMURcoUHVJyfROBoZPj56zTre5DRBktzjTiiAc6VSU2Hnk
zntlzlUazzXOxkd/COsFS/UlpUYbGdid0ClY2VUu8mlJWA72P6TRS4F6R2+O/J+kYCW1pfBicHpx
I/HqXmONP/rt4gx4D3XIT/wI11F8kBGdmE7VxUwxY6k8Ch7wlPejBn6+a502/2Jm0frGslt6H7mR
yQ+YXYsv4AlAMc51AVgjm6aFX9Qubh9nq6V/BuUa5bcagx6X3nmGYZu00Tkiz/JpqylnQamzmbNv
eWF6jx2WwjQdbXP+Fy/PptmNkuYcXeRcOOhBGBg+wjrNvxpRtP6D0494asdi+FDYpXpoeMfnQ2mU
7beqq+TbRUB7jqMCG8kkK1BiieCE+7tcAThKamNo8LSRefkzqBD5PHau2di3fbquX7Iahz16Sy4g
k25BZQdL4Sh8bFa0k/b+2odnv6NNfFoXc30s6oFmsimWrkIdonDf69VfnubWodUPqkg8IqpJFS+f
3Sp2rULcIXq4Vnukacx3Gg2cfE9TdP3kFcI0SPVpJ+2tebCw/srW9mmE25AngWdgZunNGX3nVgIS
SnqfsiPAsKGJTezAvNgYwSedAyQxjKTLfJynXNkE/PIUP+LYV1FfIsQx9rQSkRnEjqYaMQ6coXvi
WFzp8J3Njh64P71xSGigyBVoiqvf6dbqTs4ayXqjqOMnv8CR/UBz18oh8IkCpX2D+dyiABo+okzF
W0B7jnKCdsPGiX2zZqfYnggazHongf+KWrtzhOLmuquMSlinzneZxbqK/ClzIFijJgsrN7E8Yo6E
ar3ok7DJIVTbTmt/tnvBH55KL/zgRZ3LFT4NGYJUZsr5znPM1sG+cFVjrZb/EGNhPqJl3dvxGhXZ
2ygzvfKoDWP7NsasNxybO2IovGbRguzOKFKasGWb7nsQnPbnrK9Gbi939b+IGYDCibaMMOPIVP4X
rPFmXhdqSPSf17D9dxjrdNl7PGk5KKHBKw56RUssppPdfguhb92KBm9fNOI9ggEXydNxh0zDOqGX
isrlaeiG7rG2A/T9yI2cb93c1lniTyOQwtKKpHcMmtryYtAd613p6+CHVgOqigpRxD1isFOxU1jb
bITfZkDQpDTGHwOQky6mrOY99JVnfC+hDiIfmHn+yc8AiyV6Lsuf0jQ4hHQLMtQpzUoEJ5A52c9l
KsTXZcQwJ85B0tHEQ0TBQY2woxVaVfVgJNps1TcQBUxCAljLdhQuLQtvKNtQtypYPB6OXI39fS0Q
fzxRb3WMndsbjdqNmh+Y2MZc4yzRDkNwNBYF1RdMyArwLnTFO+pmtQUL3x+jOJu1Ms/DgFdgkXTK
rewz2Y+MEj8QoZN02prMex8hSHUaq7WqdpWbhU+LBZo3LtBLTWNsDRWZuDSML2VTjs7RrBVyB3hb
VVRtw5GWM4if9GPhAV/Qiwx+uqpdfuIqkAHpEQjTxW0djHYS0hROESDWjkiorBRhjLBt/oWihv3B
7oPlKz9Cf4U4oT9WLhZaAAqin2qu2WgIlrEuhuCHGF3Y7Sd/QfFtqvNvBoCJf605XFE1w0cEwdei
MIKdgfvpT/SWq4eqc7wPoBfDD+u0ZEQ3ZWfKm7p351MwDcAsKENSaYgGtC12KIVGNLRyxyt2IC4B
20kDrdmY6ojzHT8eXbwtqnH4xC1lIsytfCzGip5G7V4Ui6x2o5rWJ0k9bURfz1TosLVDG8XN2ILG
Sd1KpMfJL13AFXPeTwdLRK2PDF5l33GE0xkLDjyy9jR99VOEkUV+nC3oJ8kKr+bBlBk6azJcFYZ3
btC/R3+0+F6mGb+ytpwUoJ4tqiHuabxM0IXnwkfYtRo/GxEwwF24UHjzpypqkyVzGtzABiA8By6X
+mM5NvOb1nWmx0ECBmQaOiriuUHGKh6KEZVo7GSXHAHXEJFW3+tDTMJs9LhSZJORE22300Ijj1Cx
pUyMoCx6lyOee2P2QQhPAS+Rtf8+ZO/ncTUgHJCASSTUNBUYsx0hYaEO9uREaqeDCVstPW6ong19
80nOcwWNyPdwjgVFVPw7kTKYZ0LX+TYUuVhOoRofzSV7LEo3K2KCFHK/ycQoaiTgvB8bf5MB9wDt
xEuIxGflFGAT2WbBW+G5GYtU2kWwo/ZmTjs3lL5IIJI6abJaS3GHVgTWX+s0oVE7r0E/Ja4t0vkz
3Mf8uznU5tvVLLt/lGGoO4Ow9cmKasc6qQVpiV3dARFKutpaBnqza9olPse2TErL4KsWTVMPO6c0
hH8aa5vfHkQ9+nrpat9nYMWHg3B7dVOW2r9TvHN6H6wivFvSyQLHWJUaOb/JkcT3IHXSw1TkUwMG
pIy+4ifeFDdDtUnqOiEv6E5NhhI76lDWfButK0KIgz1yyc5GbjzpbEaRPaDo63VID98IEl+1E2Xb
zw+Gn62fnCmTIDRc2y3gQGFeGM98kEeChQC+ZDaiSjc6Nt9w8bPxXWE66jE1c/Tgwj4a6e+ssn/r
SuzWEleJwE+k8ABrTjPQuGQT28uQMSx7sJilW4p9X5drCMQjyk+LlZZvgC4irS4LUMsJnkjlY+XZ
xjcXQBUhL3Edu/JH11qfpjZCAl3bt0YtvwlnPmEWhjDDwH9l/bLLtMF2z1MUmIPhfe+tBw9lPB+4
vZbGQcNwekiFA+98nXSOwIkYeJNFPf+AlPJ2iObpWzUNwz4HW0sQyN/VY/TJIxJ4V5ql/Q2IatPG
a0bf9zCVXfjBAKCEonYW3qEU4O0HNWLL1e3WSn5wZp5AgKgeUClVWnuqFSDWSnHTz8Gnwq39nbc0
hxm5vaRJOXMJSHCSKMN7A/DnZhmKvdlKgMBpg7kZTOchrerEA5TrAg1PrBnNyDRw39loCWKG6avv
Vmqv+2Bps/vGyANStmC+aYvBfI9UfPTemgJpYQpc3OiouykDOe4NZMffTwb+4k7ldHExNNEXJD+T
tU/vnf9h70x2I0e2NP0utS4WSBrHRW+cPsg1RmgISbEhYkrOk3Ey8un7ozJvdbi7Sl5RQC8aaNy8
QCITGeakGc2OnfOf7ycRsE6acL72/TC7n+KyWuvNNw0Tp06Nn0fTuU0RgTVzcjGwPy795tRAoaDo
30a2RDvq7+DMf8OdGiQ+7tSoW4PG0QIXv1yEiCsvdvZabF70xXjnujOOn/29Ht2gIV2nafQ94paY
ZXvd6Bu6OcfHXHfX8BlrBFEDuD73URImauYcEPsFPZiEkfx4NJXQmMUKpQYp5TX46Jd5vnIH2EGD
C0tby6Othq4BWPOwjtW8yePrXofM1Imk3FAendehT49qzRSQGx2IBVT3yXMVWUkjcrdTAcd/LrMr
TRTtpjPqn+7E1UKjeHTtwr955sTnS0CQjXeckdbcmx0jnnZ2rtaz4wB/CruLEhMmizNt8CsOgSb/
lGZgiEW28cLFXXborE9JY18X8fQzyYt5PWnusHFo7dr5XXNfeFHyqNeJeTX0rf69b6Zuj0jOw6YA
hmo2Yq2tjGqTuF4X2KP92aHVaV1odJek+X3sCO1KpnUZiEK8GgSs+K6agJ2rSq64BNzQXN7e6Y30
f7hu9U2QzFsbTm5vsEBgM5dQmYth53HOBrkxT6teJl+pJ8irqFFFUHjywtGrB1Ok9xM7A2LFEay0
swcl9H0yk0fRfCmM5qfXz9tOGJe1pyPp7Nb+ZOysxLtvaGvP9ehJx/4QGR99EIPDLYZdwQfwsa41
/6Jo+Vc1uoB61U3e1ywWr4AAv8a5eBZkPTEXB++ycuIILkDP/RFR5tOkaMejMGwX9ZNpRT/cto5+
Rek2Z+s1HUjWeRau83F6xQey/ExhEel79RJp9XSLXFs9WGXsXhmZXa6c1gj4fneZ45KazgjW7XYv
jQWxWbTTKhzq5l5UyJJNt+gua7e8YINGgZBn+hzYEaDNVHm/uNKxv+BU5IkiWmNYurUJfFZWHW+7
rt5Wcfc1Tfw6WERzNjfH8JpIufppJY7/cwi99IEvv1kBs6E6awwvIVfwrfLFTS6ihwyHrRXGFOo2
dCq7oVya6XlAchQEPOJ/wvwrpbm3yrQCgZRQudXX0oIMi/NTkwaNN3/iWNuKwru1kvFCEtL3iPaS
NlL4L5fm3sU/bu17yvhL+XMCLten46XZxuN4x1r5PlVPoM3JPmmPdZQT+UvrqfPEHXxZF+1UrXR+
XH1lqb1KrZDTUqfA0Bu9c2mISlz61lfW+bxGNi9KYLIcT7Su2Hu6Jz43eYr/JZYq2Bj4nXFpNq3j
r+sk9YMQM4C2wzlhHRbRNKx9YLs7P6+wncIToVFbsy0v0kLC81SG4RMB6x35Fp2cQ2DhLAwadCCE
2nLU5nsXliSk0Qb2+97DsWID6ipO731d5cWN3qam9mDlki6xFVJYR39lW8NM1ZCu0PYyr/L2Ls6b
7rlCissLVXXr3JIuTLXtWJRm+ziVMaT5eMZzoSeDAUOUvBOCpBD1/47yXIQWl39Q0UXqxuMPSfGE
toJWZ2Hmvo3GuqxrIHJ1mHvl08hMyO/CqyfBAZuna6sfk++WWU/alv+cjZx0Wbjl/lVomzRDmLGJ
0xbduFcOIxrNXo3xrsVQvNxmmcQBrvc1tUInZV6g5cFnLkNj/wv7aY68rgPjsBvKuvtiFk3yHcew
5Flgb+yu0mYYyb6QnX7B19m95xigX2IcrArfWVoFA1IqyoEdrBuPHdD9IhjLJhqueVE150UuciuA
oVl+GmPBnCGrsqZ9btJetdb7Ko3uSIaGOXtbJh/i2OvgmsTxhpv/mO/N1u+53zYVADJFunQIgMhl
4xZU9vgDQ/eGP3pWGs0dhrINPrK2fjDHIrntHcfeRHrNJlak6rYhnbH19bp5NWlkqi+skWaHbYxT
LGmHyiGvr8Gchlk78wUGwp7mKxmjhyK1Ow/jp6qPkx8osekomRIdD4bYM+KWEz9pCXb7vnzFu4Go
Ha8RvoFp9uoX5tHJ1l0HbpfLSYKLSzeL5rsrQ13Qn+S5GVNTEMP6Ta6TTm41dLEUG0g7sf45JTOj
r79wJOS/3ClBMyzNBtW7kZvZzewC+VvHXS7aX5aSDokzW2hBbNLCQqdcr37kXRYbq2zKSaVEUKE/
xXMYV5Cdyrrn/Cp9TnBfhkB78/HVmMowXJuDY/7EnAGtfhqKqQnw7B2hMJcYslwkeueN9Ojk2X07
uzcRKddvaV+O/Z3I5+YSC8VQcU56EztX62bkqRNSqex+SUJCOhTar84f81eRTeLaiIXSNrrSic88
mdXGBpsT/CZQuM73STFpD4NM/CLoR6smw24ADVnVWKw8O/3sPmCW05Rb08iHz3mI9nlVpEb7akKM
fqox6HmwQyfpVuTpCc5EF9XlihB5UVWGOS0W+mJNUjXJmJ8pq5zWOTwLofTSaGdSVzku3cIzstsm
C7u9pbRwDTOmv5stpz0zymnNilsROj1YCQsyAIThQaHj3/NkmnB1lPoew2dj2BG6O5/9tHqRSBc2
tMgZmwljjguz9sUDWr/8ciQTtxWlHf5pERktMOohQQ0N5Rp1tMMfkkJgJzLOkehixeSshlSRNCy1
erzGuNs989inNSvcp6glo+6k3do7LiOrODdAOSfDHtAtFAeucU8jR8hmcmy+/Np2Hs+UgJaa/mGR
jNlkMtHMLWDPY72s0bO+uM72ey/zw/aH0VrON4B5yN9KbN1JQ/aGX62LxJpIDA+pPe58vpxVVIFL
3H38W04WFvUsGH2LHg26JgXXwxcN6H1wG9wd9+Zg1Qyj2l1lAh3/41FsHbc+FOVotehWPBzFkIld
TbYx84bbYeeXWX7tl5SlPh7lpEyHngcJFFc88FUOKI7DUUYvbyAIh/M+bBzj1uXad9E4YnhykBNx
3Ypw4sXhKfh40BP9xjIo8kfK5Yje2AgPB0XYZdO46c77NvEplHGiUTwC+IF05B+Tjv++foOh0GHh
go1ShL8/0vhkCb5TovfmvTKL+ZfR1eI28qxzVpjvvUVgrwDe+PQWXdnhA3khyTI56/PesTJxR08l
3j/5MMTbvpPVthBcJfWI7pyPX+ObHPXgm1geDoIIej6MMSgeHw5rQ6OXmnTmPRWrGJBiOBFhOl1m
/iQbO3KDAoKBZ8s0qydbjNPzRNbUWa5FfkbqrBWKksS4hNF6Zl2bMtJI5jY6NcrWWNquPv6177wj
BDSIMSBCcl04Jgwqz5W6r0b04CMZLwvjIWp1+VrOWrfWE4WAs0YC+/GYJ7sURe6FioZ2lOnXjxs/
kpxOwIqq8D6mwtaaGAUVIqUuF6cvJeXfjwd77wEJlBZ0MzuUc+wg2XjNmBBx6ftSTADuKowzolWj
Jd1mdGP9vqTz7nGeEuPbx8O+8zEh4gdfSRc0GIBjVWds+YpuYpfMXZdnVxhJVfuy4HaAzde5BvZ3
hkLoAnEOcM8ibVzewG9CBWfKEW02ptpbfik3jT/QFy0it98XZZmd0YK8NxbfrItTJgI9OJiHY3nx
JDwafee931n1q2lPFFIFyaRVnk/+GZ3vO8sEALANygpjTrbao02QGD62WrtnE8SEKOKincPP9Yrs
MmI6PYI40ngfT9o7Rwgt1HAZOdAWtOzRiC3HtNKXHTALq2ZbWrlOqqUQ9x+P8t4GAcAKKaXJzoe+
5EgdOmgVMnODB8sALf6YWb13dElRau/iynzWnEG/KRLahFHElp99DtMrirvON1WgQlyZIlHXYZio
TZ+EiClIGUY76s7TmZl+713AvSP6xzcT+cvRj2yTsqqlpc17C2Haup3bat31XX9mK3hvlAWsy0tY
ZLLHXPAxmnw1SH/ah7Nn7oqEKkljROe0xe+tWh/oEYpBByaRd6TljgusSYZQzntcCbULExPS7URF
hms/4pK3yf2/YVtR/z/mnLyAMf5r6P7Vr3Jij/zbhHn/83/9GxSxfxH3LeM/4NgAmkGrxS71tkX9
TdwXgn8DWBaD34Vv9obV/0/bKR0arI0Kgv8OQMdCXv6HuI8JMzw0Z/nnKOEWcab/Jy4VxnIi/3Zi
oyKj6ZNWBuAYhAkw1g53tZA6/lSUxnebPnLDfFFoVqh/ipga6ouv8tq+p9UDGxyNpNgvf5oETfB+
qbTrsNIoY/WWN2v+juOVTvMgC42zH+PRAn77gZ7Du3A4MuBCHcVLGGRWdZj1P1XskNMkC0BNzYZy
NQSG6mt399vEffr7wf9rN2Qqr4u4ziG9wHmJA/wxtnCYlZRWn1EZjAwyLe2cf6mxlf3856MgH8PC
iXYOgcHq4UuP4wksn1mS1Zka3hq11j1Cn+HMIXKoUPv7WbhtLubaiONpMDgcxdORirhmk65qo0i3
A+SZW1/F/UXp2NEVPvP+Ro/rX1YbTWce73DK/hmYJhX6sxYy2XHw2XAOt6NFjouuKNiIuDLt8RLL
tsYkmzPH1uFB+c9QUHjoV1zCXf3oTc6lqu1mlunKNtIy6LsZGMzcfBu1+S9d/KHFMaNhlsu3TbjB
RooW8+hgQPqTG6kOdBpj42dMW/QNkfuvyTHmM4+1/Oz/81W+DUT7Eq0xKGsNpIpHsUaqk4uzmjih
y97Q1sAOik1pjdYGGvUY2PpYXpGYmf6Iqfs2KJcueosMG4kkC/NwvdBPm6QqR1yRjRIxCs6I/V8G
gJhzHSKHB98/4zgMxO2Z/+tHYvmBFkPfIelDJiyuXrACB9yR1On3j7+xo1Dj72HoMHj7H3fiN5zm
b7GhTTXV7EyPyD7l7KbGkaMCG6xdEmWPHO83OR17eWrtWswdmgaMU2FcUEHbz3p1M/l9sTJkdSuc
+UyPx3tPz/UZnpGpE968WVv/9rMGSCNVjJEzZEW7RKGRgvpYzPs+fvqTTxBtKv3DSzuCAW/sbdv/
bRRgEBh6WrxjqO0jDVJGpayVjT9bFcClgDDx8XAnn+EyHHkt3BCW4+RIW/vvFtVBDTt3vIfSiDS3
5X2F4HLVevZlZFfRmT36/cEcaOnEyB5PeLhO7WphCDYMNlpFeVHMevfZSCqL7LImzE1oNs25pXT6
OdL+RW8MIFuba9txT1MIIkuOBp/j4I/NLXyWl9bwLrGHGyETOKA3dlr3kvjTSrUUlcMaBEQ2Be7Q
NEHeaRDWI37tVKZfYo0i28ev/nQ9mUunOG0FTDd3veXf/zbTmHsAjfUEXhNRb674SXpgimLafzzK
6XpilKUJjg54WjROdPBhEsOnhcLStLozXSns3dR6SPNw3EUhBZgzD3WUw1w+Xsajv4XpZTfgxR8+
lRhD5Ms2Qolal21xOQyOkwfVHGd/WbKy0EYipXrBMTpNA022kbdphKc9ky22aJsKx+pM//N7L1m8
EbsIxgT+9oc/p+sxvyokj19k+OdcjAMKowuF+fw5gNi5gY7Osyrt6Z2NGahs0vyiIkzYGIY8tzuc
RAa8XQ5n/ADpq8Ad7WjNmCh7LWfg7ZYoRY21LIWu4KwI58uoALlddGYyTlzfU9qbw6bCZvfPVxOV
dGHShbhsTkezWxk55YqOPRDMAcVt9sNtEblUgetBu/h4qL9vrgdnqc8pwJzRhrIgxt/Oid8+EL0V
GvbD1BHKaGybi9wYELxZ0ofCVIxlpK/7xPMfTYs7JnjsFs0nHlDU9sDxGP5PDG28p6QISw3Px7Ec
kE/EdTVPCiXB4FXfie+b8gd2qb1768u6D9ElxRQvVsRbeKNn6dyEr4jlcefQ8hZIGpirMQza0VTZ
Z21EvhP0Mp/0+1glHDzl2LRoPaNuDsudLmvbMleRh0p2bUwL9ies9JlWf4X9d5/ym7CXH2QHR6xv
us2gnG5Yj1KJXeEhIgnqPk1+AqnwuzWm95FzJSp/jpCIF13MT+gy6kt+LTpsQssKObWYsMvRk2qh
Q+rI8HcwIWRzyXdufyUgEsV1JnPJZdVxIXGJprDxILEEyj1npXJytQEkIK4U0QrOnjmGN7Kt3Sj/
HGvDJP0rHcG7TF/RHiCkQHUdZ1S8wEkPvnUBsU1pGANhVTB5a0+LZL93q7D7ZkEW+1QXefLZ9Wq3
C1og6mB5JJlq2EZWPa0zdAgPeKw20U5PEQYEPfSFr0NXFD+l1FCLiCxDMdNOuF0ElCn9TxkOta8J
RSFOfwSNoI752pJLM4Yivjdy6SHEQHvjrBMl4mRtjXRXXDqhSF4HbEjlFYJPanvB1E1CBgNxoHyB
14efXhrl2msr8NB01x6vzcEz07fJInax1Vxiy1pqVPqwkv0U+UnpXjaFBL+el4RZ675W5EJTL8Se
ggZn/PxKIAMrYYjoG9TgJStqhUW+qjLNiIF/5Ul9FQ/19MWyC6/f0oKIZrRXoXURNQk6xwgfJ5Gv
DIBvfOJZYeirWtRUdHuPVg8oY726j2UJw08zUDenXuN/RiCu0CujVchQ7FiRatdyNGvard0RX/ib
1K0wyUSKrElVEk7hvsDAeZmz4txRPkfUPIqgRMPwWavygUoo4rbrtrX8ZE08ZLiPpUATfj8WqcRI
SvSxD0XcgOBEQTMayi9Ktf26NqJOf8g8Utgbus41g6683HGjS8uqtNK7Kgen1ZJ9ylGV7LnRlM5F
oUk032Pc54sVqad/cjU9/Y6msotvKpX4khJMntDhgb/pbWy0ORA9LglLOQYvlICtnw6AFj05vvDT
GGoA2tr4l00vdkHfTKsWFBh3rJVSeD4AhUqpmdr0LGE97qMgpElBc8J1NtSljTizw7k9bkBQrHAq
UzRoRt7yR1JMwha9Snl1fUNehg9OWWpdj4XCh8DrTGttYjlxDReyRfDkAwlaD5Am5bqe/faOu1zl
b2oXLTZIUKBwq8Y1WBCtHuXX1OdnWkRK0CPrsM4BYbalGBWXy4TuFYqgkxlgT+xpK7q55m+GP9vP
OQ0y40bh1rVPIgxw1pT24a8Yula/IucY/ddshgPzbIVpHq87M8x+NLln8BXMEp2Ogx7Vv0KTbYtL
T7q1u6FLqsCNx2m5QMu8EF+HsAN/1dQzZw3C0kZbhw6yvtjz82FXTLF+YXLrKDd1Kim/Nm7m0Ltj
mcpftTJtmi1RACLCmMSKAxgTgFvApQSVn4eOFUMBaBK3rVFZL2i707+qzgmRqwJl64OoaVyxIvtV
vGRvrR9jgXc1lBBUBzuB9UGMKHGgTSULQ5UFGg4/3a4CUncf9WXuBKDwMpx45jq1EMKnlUDbH8HP
K2kVmR46x8hMA9F911g704wRZPBHxNLYtvDv5KYfckhE46iSO212jSiI+M7m7Mvo0LyRXRD0E8Qi
JO4l1dgVuhGAhHSBhLZ8LeLapsfJGCSiMdai5AvrieX7T2qgi1lr5+rrGFHODtDmlSntSk2WXcYV
jZDsODRCbsoEmF8dSHrmNRVIBMB06XARAeO2880J9frfseH/z/v9G8mT36KNE9/5m28/v0Xf2h/f
5EHyb/mP/rbbtHWMaMntkbmiIk8NxvyX3aYl/oNSAl2PhCW0EHJt+k+HWs0gZUiukOsNmAZKREv+
+V/ZP9PGq36p9lKpJLQnP/0n2b/jaFMALKVpnV+IFwoXqqOblFcD8jbiOAtoHlT72eNYsKKuXP/2
Ut7JqR3fnpbIC6IUP9qhPM0zHwbP5G50Q7WkZwa7uQI7+DT0w3Nvq03l0zYnrfac4+bxYzHUYqJl
8b4NCqDuUbSuuP5QGaCnqQM0fxdPdbjz2e3PBLEnowCacXkm+GrMLhmGw8dKswhYQ0qHTKPH7XrS
WyivrbDOpAuOQ3XuXEsjLjdP+p+hpBwlZVIt83JDli0bubJgo+ADX0TbzEquE699VGn6o1cQaD+e
seMbNlh8DBlYuajNqOce3w+mOYq6saX5xHIaqlxwlLYugrKNjYXCdQX6/8wKOb5dojKhIZ6RiN5J
iR6bC7gTNDfPaTosE9wXN6zcNcNVgRVl5yAXp5OGH8+SmaRAKRz9WJISTnTzpSk026V74XKarQwC
bH8OafDeKAsthjwhWRgus4dLY8hGZMde3wUxbQvZJQ00ocZibFp15sWdfFrLzZ9vmAoD/f6UrA4H
SukpjuYYRG+eg7DsRwJ6f6jswAsTscUVwvyr7bri4uPV8c5skY7HpMGGMECy5+j2prshXc09NlcE
LJiEWqXaSsvStmWDsP/joY5fpA9SEjw/GUnK5XAGjla/jmasHxsh6KKJ0l1VeQKMISHZx6McvUUW
HzsUa30Rt+i6+5aM+O2GKO0srpB4QvKcwnvb7qxdiDSxRipJa+Pez/zozLQdfV/LgG+lILATgtbZ
46KLjcSsVqqmKbKfrkTs28ya79KqZFb7JovzMxP23nDkh0hbMG2UX5e3/NvzNSTjvaY38oCMi91S
SC4x9x7iJr8aiNGNoLdy9xzb6WjmeEQTVQU7O16Wi5fH0coUJXodL0uywB0dbV9b/kPW2O0fPxi1
GpY+6Xicpk4mLjaiBu+OikHU2O4jvQDRmHfpJg4bYwN/TJ6Zt/ceatmeHJedask/Hr5Iy1s2/ULj
viCMZNu7NS3kfnQuZXE6XZzHyyBgNJF12YQTv08XRN1kqg0kpvBdAV+V9MCDKZmCqivaQO/Q7328
/N95Ks6xRWulU0U5eSrXwvGdTzqDG1Cga/VQtYN9V2cy0qejMEUEGfy1RAPe0bvzUYoO+EQBJK65
WHdDK9dZ31bbj5/laG9i2bHWCDhIQiPjdo+pDJ3jt4nH9TlAchjBAp2nDbc6GnsFbV5/PhQ2qIv4
hKQSCqLDaepMkhjz6ILJnrkwxPj/PrTGwnU2p/Tbnw/Fm4OYxNckgKYdDtXPQ59zBcyD0IkeyTGp
qyExwXZPY//Ha0G4EKj0xTeOtXccq4W60SU9PAjOx4huGdoetUAllfs/eCD2dptTxAYseSzyi0Xl
jl1L7suhxfVmxgrAuDX7Joxu9dKvzyhD31l5hFAc9hz3SPyO7U5HPBS4nuK7pOctXXI4RN+QifL+
vgX9N3V9S0KVWJBMoy/YaLHPOvpqC9jtNjxahO2yprupnV+tKXfPLO93HsUjmbk4YTDeieV0gvYb
b3QG0bilbpJSWndR14xnst3vfEQHo5iHy82sI5AiCxg8wYj5Aq9WsZq7pt/kJk1rf7qyLYII+J0w
J1lxxw569ghppBlwErLpMsWT0McLMTPt9DnHdu3MDJ0+FnA1NjjyTA6XLnE0Qz42EeZI93bg2al1
leFwft2NUfKNu4R1Zm84nSfwTsvZBAqZ0OVYTTViilFNFUMt+JWNLScgGCZ39o9f3ulBQdmbAueC
JuQmd+LPnbojLSBuFsRRHQ03Zl9VL0BRvO4Ky1lB8tkk23VmBZ6OySXE4caINI0k54lqicuVOVaA
RzCMEKsw0+Vay2x7nbcmAbuQ5+zhjGVWfkvf811hQU5BCLoUaikMHg8XY8XsGHFFdi7qkVkHrqj9
aOf4dUsrqT95XzSSKtnOYT+UC/S/nTYTSeBXs63bl87wBicI8e02g7o0aQh1wJndwd8qtJXhZDhk
WjWEm21vac7VbIno68czdLrkkBUTLC9XXx3S2dGPl2kbRYgEyUzOBV0G+UynP5eCOfyuLUrQM+vh
vdGQryzyUrY7Xtnhq2pljg9sTZw30tk5bUHamE/ICDoZSHwe/oyKvWx4yO1RMqNtosP9RHtpUvZL
egxQmPWsBa0SO+mGJGsWwa8vp4ECSCXPCEtOA/U3hT9KbaIw1rw4fEBcP+ZYy6gEtr6+TXrn1zRj
5JPpMU2qNfAQa3z4eP7eWe0IBxgLKgPh2LGeudetlvYfjkOwTBoVVvEMrO6mwUImyHL7nCD5nfnj
ZZIpQmOKvuvYyErkg3A1ib4p4q6SrLQOLIQGfGGfWok4I/Z4b6zlOIT1TbaEO/7hq/RqW47TCDLK
9lq1iXG+uyqGKL3Maa/cfPwS35k14LDLTRhOO8H60b5bxmXkeGFLv49f1+umydwn02uBSkHC2HCF
TDf5NEVnzrDTmQNX7TokTvgAl2/v8Pkqz+xn/Nv5FpwWJN1chBt0M8beT1KIN4Zlbf/0IRe5DkH7
cjGGuHf0pWumhr8KaW0u4WrceUMFn71PZH+dx6N+mYaZ+kRD8D+Sy/8y6DidRRR7i4IdrTB/cywk
a63JqtyeUeU4L67mHGSwOgpUB/m5xbnkLA73YfYvnOtQP6MoQ8N++ELxnXFz6gMALUw4Wmj4reIT
GBmdDqpyLr9AU8wfshbTCkonfV+d2dpO1xDpBtarzsMuWaKjYBuWobAW7FbgStndVHlhB41F5nLl
z2N6q9l5+hjahX0uxj85x2kP0B3E+vgMcMX0jmY1Gxq6tKqFJuQX/l55FFp8EXtn8g/vjcIeSnna
oSR+0rAF74e0fJNwPy9svMUzCUctoqT38Qo9WSskvvgQljdIsxJn6eEEdp2Sg0GbcYClYrxZArKV
MXVMVzye63F5d6il3k5uF0uR44Mon3sJ773HoYPiw4XpdGpt6VOx0als7T5+qnfeHQGWzSkEo5me
g6N9rDASz01MOs9VrblY77LbrEOacP8wp0wqb/HQIEnE8ifndRyGjGbbQymauRi1Yx2t9DDOv2I5
3U/rj5/nZKG/jYPwxVx2ZaKsw1mKNCVbO7KLwMfHCC8hLxy0ALiGDDJlaHuFi2277Uy8nT4e9933
yL5Hw4ED9fWY+Z2J1E6dcoJPBy30UoZa+s3OIH38j4bBFoFLH+hvf1k5v6WiIjmn0nXGIuAC0tuk
eZOhwgmuPMfNPxYQvc3Xwu6kqWEh/548j5tVVT8zX9hrRt60gQfwmGMtuyrsfF/p4qJOSN6Uo0nj
sEfbtV+aZ763997ob7/g2HLTzxVUGgey49jT1xB4vVM+99Zs3//5xP0+zNG+7LSJmlo+rgBOnLop
fO9JIJA4k2h7/1mW7QNQ7hL9H06bOQzYy4ZLrDXRwrz1dKQtGkQJ/czX/N7qJ/lAh4jL8ievcjhO
CYYo6xsoiTYeUStMXYz7lqI5WSkiPmuFZ0dIa3B57pLx7uNBsmVTJNoj43w47NTTk6VXDGvNSYmI
ZU7n5zzq/8xAly+abxslEhcjUvUGEtvDYZxh0shYEt+FaP8BbkzWFlAWaRZrBOr0x4cKH/NiMrtk
0BlZHA5mJr01jDbPRL9tt5orWlUDkYBD++MvmnEIIrnEvzUPHb07G0lJb1VsWGL2KPu3g4UTBOKZ
M/Hc6ZHCzZ0uFmhILEMqboeP46JfrSF3DKyEqUc7205YmIFc9YzqnKH2spgPIh2Q0Bz4S5aSKw7z
dDhUDo5Ww/6Q6s1YhNu00ppdLafibmlAuMjK4mzD9vLbDwZ0ub1D8qYZiCs1ktbDAVPQ/xNcbwUn
1czSuzqnR/BbzgVMcrfyZfc5tmsdhGTnV5usdnPzi5tOvbsnZtDqh4+3k5P3TGcbcToFTVIlFEOO
3rMsYSrU1YBwxG2wAXX1YqeTzPgcC/dcRMkyOXpwj8+NFhb2aLj3pLSOBgubsgy7MIHlVKHyKYKp
1Ab/zp0sq30pRa2n+TrzxqZ3EONpVjgG3Hzn+U4OCwHC4uhIg5w07GOTqSz5lk6thMtaRFW7QiZh
L7af7r1NZdG+zJSu2pWsR0NtJgQXL5ArO+dKNQWUg0YKRwWmVE30pHE+vVVHEuRxoB4I98TG7Czs
BFeWqkzhrQqn1JkaX5n9eJtUpPvuabdFLQk4UoXhl0LPAYwUsQUyCJBbEn4H8tE7xYZTysMfUJ8h
4mG7Wk0ipdHEcGvxPTSnAgPWySHI+DzFmeY2QCo1I29XhidBdYGtc9viiuZxFkHfGU4qUdBFAghw
koZaBW2vjXtksKCCroshCyPMWn1ZoD5KbbtEMuSlc5/+VDbWoJd0w+ZhkNIXqn4ILyoSMnxxM0Iz
LdWQGNBG0K5giToX6bNAA2fBcUmm0LmHCeL7e6yrSxvgxei722ZyRItbGi5dQTdVvrFxaguVCQaK
pYjXY+VDy7Gm3vFvs5lOSQQ6g6qvw6xpJuhQMteetKgw26tw6OTw6OHvaa+NxNAvhyiG5KapeS5/
QSWefqVVr5nXogejEnhx4qCfc0FL3NDjnMq9KUFN7KMI9SKkGxLBL36IpQ0gstHxAsy3o58WQZVH
30GUWRAjG6uMrtBIRbBzSQbGybNmxSF6SzblajVY8MR+lJOgpo8IL4zTr3xtYIJCHFfDhxD6Csga
u/ZcRD+mMl8LZSTpRpSlpF9RAg8D/FUndPaupg4sxyYrW28Rk0n0b9gQ9uHKQrrs3JWZ2YybYm50
nmcs/b+k6Zu/JBiZcQV5GgS+6PU4JyCs3XgzZm5obaNK1+5aLqTZqm7HRD2KHh5NkLdoAdfmNNjy
V5OE+qsQceuC1+W3rWaz7jgImqRsthJa3bU+YYe6Ip2nz88SaNzitpmAPtLDEZ2lURC8rAyZJS+m
BMSyMlpERqsWW7xm3ZNk7AMVR1W0yS34rwDrcNNcx7oSP4yhABZjAwMqA5/y2OK/gyaPdVilmFOl
xg/dbPHRrYZpFju0reoRYIcn97bej+0mBn6ugthqKyvIACkDVc/rxt6WtW7CbBJduvYijKZ2Mxdx
m87wWY3bcMy6V/SdwrqJQPGWeNY6Dnov1qyH8FebKig7lfFYj1aM2ayFaeKliy0JN+c4q7NLL5z0
aWuhB/4xVlxTNmYBTDXAe7j76s6p3T0lBMMAASJtYYZkDlEQCeDmoS0rfboBkGt20LdjFZN7nTvf
xoQYOdttXeGsvC1tvKZXeeHFdNVqSGRv4hpiEebJnddepk2PnDdKUvE4Z9ocP88YdDIZKR0sqPVQ
EG5TaC9PbPzxc01z9T17N25QZes46ZNW1iXbjdfo88XInvmX1K3u1R4Kqa5IGqSvNGMlxdWkj6Br
wrZxwJClxPdrvc9wFzVD4ykeKFQD2LPwL7Ijc9B2JNFpTANFXjlfgQEn+mdVFUb7XNQolXWpdXfG
bJA8GiFOzlfsQ+UdCPc+32tF7VcXdigzaFeu0TzUUKtR7hea99cw4TqznzrVNzs/7c3kGpS5/qrF
kPN32HXn2g5lUPRLjIZRo1Jt/RH7iQZuclemtbaKiRi9LYDgNL2OytE3Lq1Rt5+dWG+dFS6X5kuq
c2H3iPdjreFjVx6cu0j3roxpKubruo/Lct1irqdtvBF5bOCE8TgEfjjFzrgaq1Z8KnDeBALdtMWw
0jP4h5vCG8f+e4hKp7lBeux2K1SrsOzYS1yMDd1iUgGM9PlzPpNS+yr1Vv/qOWGUPSF5yoyrvNUc
5M1WzJbfRLYAf90bnRlAvNayHXvJYG4Lr61Bs09gp411REemHcBCKKIXeJLZ93pozGcnr8A4WYaG
7jEVucHekHAGyI3qx6EhHyOi5j5EYl485pmQ/nOU4Z+5c6G7sncja+9XRSXMe2HOuoVzZmilVwa2
6s2KWxGcZ10fcU9yG1vG+M5kfbjGvSAt7/43e2eyHDmSZdlfSek9QjAPIlUl0gAMNtA4T05uVEg6
HTMUswL4+j4WEdmVkS3Z3bWvXXhwMBoMUH16333nps3cVq8uDl9zXwYYm89eim3sORtbCfCpbdkl
SxykNRh66fnciEU/RkEGcjkc50LT9z351f6bVk2ZS7LqPJ1sLV3U0d748HaBn+vDDlsO7O4gkGt5
aOplk796uv0rZ6a5/mAcwvvuAtfvv5ZSGRigAPc4u1yTeCfbjbRswnBr13lh2aisPpxEpQf3rFbD
cMABnS4nUtTgKeXrWACGmxas7WSeA/B6NTu3yx81f9INbnbfXeNcX/x+f+nzzw+lAY/tsSbQyz4a
0mi5pTFa2zU4MK+pn3yY52SLDZk/cZds5IZek3qqytPQ9kF1gJgdYKzbAFmJMOc807822liMZRSM
Ww1XsNwsY34fA7r6H86YDulDToT58GUt/sIjlIvMuenq1P+2pQDjrnQAx6cc2wZjG0QdMdHtzlq+
E4SiY1gBslHiGMBFPE9Rg+W5e6EyAtUXtlozQz1zK8N+sstVNwjlRkuElFQO6ePClZ7260xywG1v
b52R0F7M5n2RrlYW+dZUvSqyU9aHdbYajXlf0FifdFtHOKLlak9HJzc7/ahrcHkjYgK8BVXJs07O
gIP6R5ttaHKmAXktdOjGXxX6pvwDlmvE88UIGjhSw2zgki8rfT7062xaseHnRns7kBvKEtQqPvNo
IBiXfSTTp0Z7r+tSU3sj61JFYjavcLaZV/ESzpWVcV0aebNEy3gZ5+hmeJ0JNpSiCet0M5e7lDlU
84VgZe2m6yfpnWfaueNXC7Ba3djpKlFbvNI2hkcYC9xM9aDMMRk1rzXuvKYo/L0+2sGHNur68OIJ
6J545EheJPMahqYD1XJEEQWfLcG+wsdfSSUfyXLSP1oCNbQfEOpyttK1Xp9/r9v/24SLCRcp+l8P
35/zz38avr98/x/+W9yyl0MwQz/sDAHaHXrCH8P3wW/8T5pWqJOo9cCy+Jk/h++Zy+fYDEAKJyKT
95eIlT/dt0bwG4dCDtQOPb3fv/pfMd/+9ZgJG8ekfYrGh97B2Y//+uupb1jhh2YQTMNlrjvGH4Zl
2vmNlt9hGO8fvd5d7v7hutz9caD8x9n2vx7tEPUwY12gApzW0bI52/71BR1qKeZbMztMFziBvWFr
8WBqn3PT/7/AX3Qf/nKyu0DOcPk4lo6xiGOf9c8+HMTlqvDHkVq7JXTE2FUte63+CHJMs9CqrG5u
wLTSdzOMXRoserGRXFHrjBcZCWz2jWENhOmxzI1IGEV6WN2R/EnPUMNPa7Ah0dcMbxxcFnbvjFe/
vfE0YUZCo58fU6eWj9PoO1pCuIg1xtrkVtaZzl3VHQl7VRVoYziHO6nVhvxasNcuiSOVR1/ZI/iB
VBF9kd2hyVFiE9baoYrrEm5bXNn+OkVD7df2jfCmergDz5KbuxFQaHldtOnyNdFPvurzrfU+YApK
+9rfUu8uZTm/blcv/6qWas5x1xg1tRZN6nWJhReAgWNULB1GBwx/WcnbqtDFtQS5Cqg29y6M/Wwc
uZaxK3rHqkNY+9I/k7XdW5HGwBFA8UxzQdtvC5Zdhkn04CtNZ6N6a7RstOgPaSzcV8s6Eeu2YDqn
W0/dUxtkFUGoZNJgkfTkQrs0NhccoOkOzhrrlAmbtQOB2tjLvpJ1WQBdzS8LatxNrVQ/ugxSy7WT
ak3z5Cu5KrD60nGY6yo6fdZfPLWU+LtbJl2GKvJyYQUBxZejNobWdEdqfeguWtOPFD8aR+1kkJ0K
rF2pD/1mnwogxq13S+qLWw/3uVZ3xI+1+FJxu1Kw1L4OfNFeyWyQGYHBd97YGU0JnbiwvPp2m7xJ
f6Dz2NWvaREgGu3WNjNTxmk0NXxUjSa7y+CRv673vAEa63FbDJPTYLa2B1gFTptJfK4YvGmjhrQh
1u6BYQ2wtHWu2bdkLGhDMgCzrwl92PrXjqNjuu/mYa2TtjelxoC57jaxlU+cCIocXGTs5pVVxtvI
Sf8wl/3qR4vhiTRRjM58bUVL+3Vkbo/jjd5a6cvU15LQHX6bPs8Xg8OU3mqLnqfRbBK0Ak8RhnAM
S6KhvPT8qYwnGXgdg0eKQyyllh/sRUD+oqVogsY60E1yH2uArF6JGQFjHFVqTC7rZP1UhqPakxpq
2Okgf0GqVvOCSzQH0W5RSOhoC5Fub9nyyD5HeSVAvvOt1QLL2eSpMG9crdQLuKhkRjs723eEGXNW
KvVDQV4udOnUc9tvXVZ2eXAkyJCrgbkuFQ2m0X8O03TJ4HHyhQjC1tZPrZbPAr4SgmC6nfoOb+e0
G3qw/DCsBTFYcyKWUXPrRDqLA2y8JKdxj/nbS+NRZK2xH1DG4ZYyELjANCGewlwH1w4vfNA6FjkM
p5AESZBkE1USYHunG8qknicdF1fhNAcfV7KeMBJBJFCbq0DfWdpYMkAYgDs/tFOtnkojNdNrwYPs
E2BqTsZjutjcvjutquzihVClxT1Y49IuWWTZjdMVb0ujaRXTmYExj9eu31CV6sum5Yd1KJxLjWUy
iEEMhe5GVpFp7ZnCQ8+Omgkbb98rkf1scJ5v6NQOMGq3KolYMoMsvVnTvrLihRnRxxz4Jcm7bqup
sPOb7qrcqCsB2ytn3s315BBOyIZA2W7k0/LIXam8eM2IpSeUylwUZdxYpYA57SVgsX7DnNjW5b5v
A7vY3lZoAMaDgBDvx0yhLqt8z5p5Nc03g1jfgPuSwCamrNK4bnGpmaGN7i7dnRw3f1I/U4S/ofMZ
nRRM3H7OnYNfPY0scHC2+kk01VB3/10f5eP6O2zospH/6/qIkVnixeqP4W/Hofpofv5lVOnyo3+U
SpAzf0N+RonFT41d6UKL+aNUunyFtgWrsY7wxDnrP0slzWDAiTEHKgtcJLgQLqGyfx9V4muX33VJ
m8X/9Ptv/I9/+4uzYfinf/9j8fJ7i+kfRHJ8TfjN+PuYOLhwGi+v9I+dQ7jsaVlmtnHo2sE6mVXZ
c2NrtZfFbevEMg868nhEnfdA160uQXJFvNLLDwIe1LlmrJiIDmDphVe0x8xN74jGIEdjNh+CysbR
PTPsftNlZvA0p2L7mrvFYPk3Vg5b9tocbTFcy1mVfyB6/ktV+/+chrH/qPKP5m/A0r8/pr/JX397
HD9GPrb8a/i3yy/7ku3a56iC//HXf3IF/3yty3DaX/6xa0ZukPvpu18fvgeWxr9f7Mt3/v9+8U+m
1dPafv/7//iSUzNefluay+Yvt9Gl/PvXd+D1R/Wh8v/jB/647yznNwge3CgXewcO3Uuf6k8+lvnb
pRONE545XuCmF1LKnyW6RvnOyBpNk99BKtyVNBL/933n/Yb/+1Ln8kPcMLSG//7W/yyS/6/3neFe
7qz/vPMcZiIY1qCBhkkKmNHvf8c/3nm1QIjbzG0BQe8zK4yI1W3nAfJRIoDlvWSNrlTIe1C7zLf7
ZCFCnZxKikNYom7c+GZ9NZh99eRSOSVLqfWnztC3uElb4zwERhcStqiidBvoUNjIsCfqc3lEWaHa
C4oIJMBV7yrEvNr8NoP17RLkhoXwYdyaHX9cG0lJbp2rOITqS/tC/MbKX0JMptnZp4pXbycjGgEw
Wj2JL2vbdEeNbNcwZTsNiU4IEpKDrnRGxEPX0H5pZvA6yTJJNzZb1LDjSgEcMmDBJmlru0Vz21OL
JhZmSB67LejTcB78eC1BRXfdB4iwsFxy5zCZUIVT2+X1OzbFukwCS96MNHISXHtPCBJ7yMuXCIYD
IQkHpJE46NeDxJcZTXoZ7GY1kC2RZbcNe1gvhi3OYNZPuXtta+Wz0HagAIgdrIJbo8pfM9y2nbVE
ZKztZGnHqdu+c/6Gzj26wHYs81sfhuwND2ET66OzHkDZamxPsJvg21tMQHuMd4sgWgJ/x7BsfVhr
4mhIRiofmj67smX+1cOUuioDX9tp05BFDaktYT/pX9ZoMx/t/IQfcMp07b6tnxzy65w6oZ19HYxg
gMmC/+gdNVGe2OmDb7DYlMOpHV+b8iTWoIyLAeekboF6x19LorXxgzsKHdufr8xgfGjMhokkusTW
bBKRMLl3W7N+915QxNbQHIN5mamols9UrYdyLLvYE+VJTdkGw7b+mefTV2o7t5vLvYS8h1HmEsuY
awKJXP1yuLdIGmqOOKgg/6uVmfLNSiSp54elqmLNc4pdXywXVBH+orBt+oIslJQ59nSuTtWwnc3G
s/eNUnlCL/uhd6tkoE1fsRQTXpKXB70dbuhUQN6oui9ybb4aacfTuh6tciKIxCXjJODM10M7CcWI
zaxNi7upLL+JHbyHgPILnMQUeunI2KiRf9u9BfRioZdGR8lpQe+Qcvfs2+NzWQw3aas/2hrfQU3K
3PhqxKaJTMhhcOeJ7CihkWduQ8GZk5Wype7HbPef9jz/mANYEdFSoJEp+l9B/xRIaPT0jEiiZDQ9
M+Gejz9TUrFMT+Ohdx9zSAh3Hep9aFlYxUJ9Mg5Fan6RS2GeMq2nQFpImmplC9xBq060pD6QlnZ9
vXHv0JZZj8HWhXN+t6VXEG8ibxjiBhjkahxEGYR9YPx0V+dkCkTy6UTNu8FwmBeCAOiG+Tz8Vejm
HKPq+tj0exykUb31TAyJZF3690tcVKh8g3wZngVVzUQn6uemerWGR7l4cQ8kjZiqkKRqcHRMzpfQ
08BikDnmta+z7/7MKmgCoZw9nW+iE9sSKZHqNCSRz9p3NarL0EvfSA2WPIFGRJ+UfZGiK0tnwqCH
jLg++Bwd1tPcE97CZVpz58spIBvkic2qQ9YVsodvHwMB7/1dL5rfDUIriPh73R3s5tYz2rp7k3TT
jEOW2yI/BX1n1DIcvLr1DmI11zWaRkuUV7QYQY2j2pHxreskOLGkZhl/1Jhan31b+7d6kOV9bBDj
dD/S89AiRmBbwigk8V3WVpN8OBZ0tkJ/LPxsn5Hs/VqV1WKGatXbfj90lvuV6qmeR31TcDoeinlm
dQb0MpLm16ddAJKosF3cReQWRm5qFWS54f2od+OkVUWysd+QvGWSmNN2bSoCEgstvQ9tq5J3G7bn
nRh6f59VdvpWDzDg1ooH3nciyHMErbmErl2LHmQgT7mzjuUPOg/Vx8AITVNUtwypadcS+MMTgRKE
nUsSp0PbXR8towUBZnvjm+z9Jr50qq2Aga9cTT8JUGkPY7vUt8Y48+gg6vcOqYLBcmjM/qSR7Xrq
tmRVQzQu5dXoqGva7yRHpkROthHQ/Wiah8NMpFlazlx4eaesAfZJsC8tPneGDLVWEATVVeuBs5yh
mjHi0Nt4Wn090x1Ewh+fcoIAGEwUEFTyXSBa76xm/sc0fG92dfDQh0LlZoc69w6qn8IOVS9eihx/
u1eCBs/DzrLhm2kKwDFTUifyoPECqr01zc67x0hEaC4WujOKb7LxFB3ddHpxiTzo8TdFdn4atjZW
RLchyfFIml324KLb+G2aIEg94toBoYL3/ilds/q8rIsVmboG3WO5r9CSjnZVXdU95JTcXkTkOgIT
vBJ7Ps39JKeWea3hW1TVL3wyRsioRH7I5rWNDRSfg5Wu2No9b9df8iZRZHbtwrO3qYpMoKy+U/Wa
0Fj91U/amRl9BP8hLnv9xs/eLHsd6AjnV/XQ3o0ASOj6wiWbyGYr9sgF8Cw48vkB9LHl3LbbA70k
EVJfzHHf12w6uNPGttwzYnbw9P6Xvo53nlVXtw0vfBE29oPR+zv4PGdA4jdej9OhL4PVCSdX5k+B
vXwIdSuozkOnAAaqaiPJchyM27l365g00nimXGIr9eef0hlf7KLIo5ap7+O4gLLRaiT2bLESj/7c
rl2759FbTls2bzdCqw8Ad9KzSzQbnYY7Mm8v7WTaGtqCCuMw8DzbxdOWfYBm2hGim8ybOiLMG0zk
T6Fo25NYijcgcaBooCXJhu2lm4KjMRZXvrRJWuMKkBzxMBDu008ogKzLi17TyJJplLducKWV2S/P
IijK1j6rXh58yY1EIoVa0KIwmjLYjW2Ss8hxIkJmX+brS0v200oYTUosRurVb6nor1tJVrTgAdE9
Apab72KmvUG0Ma7qijJmC3NZvlrOeHAdnkXR3JbVwGOop37iQ2c9Ws6ytzqJSLAkKgs+x9KL7fxu
EGdSNFhJulAj9Vn5LMbB04DFAtAO9c0zh+yd0N39qF47azjQ9a9eplZnFySvRw/29cjQsYANbGrh
ogXEQg20bt1Xgr7mWvsKyoyt/0wPSv/Oa3lllmZkDwLBED1UBPsp157BrIhdWnjmvin9+qVVwauh
9OqRZ5JurMcuB3v8WjqkTFfuL7cAZj1S0nSBYvXN6etY5hI1Wf+QZ0O30qIlxdVpXzXm9iJHGDt/
Vc3ekbaghm7itGcp9Fe6QTQNB+2mJnKzD97dlAS0qyG/r3P6MLNDJGW+ETSab+mdauWr45P4Alkz
dhjw5lbzwjQzdWbcpqt5ZMvQ5Qces6t29G+CEqttl7fkyRT9oQTFsUUpcwZA/FjBdlU/JDBbtx8q
nxt22ve2QoNLoTfvAjXvJm9PNy+PZv3GHrEi0ArwD2AJxXOhxCHID6hRP7bava8MgACatN+C7nNG
l53M7DDLddytwrvHGqti3dJZGQZ60TYEwZGB2aRwhRfTZ4xQryK74P5Z0YCke0MTZE/08BDnjn6R
Luv+WTbkcaIk2dtX68ugYfVa57O1zNCmumVLQA4hHJtaeT00iqTt1n7qe7YYo8XdQ2P7bSMX5Vee
8zsnGs6GlV0X3EO7froLRvW8rR2VdXDytu5IgEIXwvSOeqOM1i6PSVI6WwxAzq2b4MyJHQBljl3B
eKg97X5D0A8DGo0vVbY91RdXjrZedVAndo3oJ+Rchl1z41UT7lXviYNVz8d+7OPK16qQqPWzv2Rn
IrKYGMT+3/ivU718tUNxk4ENn5xPkeeXzeUHx/g4q/2dmKZd4bM9KdG7T47RaIfNpQc52HgWUjLL
RnllFNu1WRAWvcyK90E/IZ+a3ezoj5gfb2vVJYto4o1JgXDh4EqXAGpoiwExHDjfRekF+eN4d62v
7TPbJtJs/Jpr6R44PUBbG0nzctPDMBRRa0sVzS0Xb3Bc4KeXXG/DX54tfeIwV/t2yJT3U8Amm10k
N1McLTU9UwieJlnLRAw2rKRuPZFQQ03win+ZgOjMMW+bwf5ycu2kWL9EUxPQhGNoqgRAsXw3Ovds
K08OPwTiWO1wd49h39v2RUMmnk9Mp3aZXktLi1CDb7bWKIh7M36pPv9OF7I30uJlCqbzlNHhbIz8
hz0s1zaDXjINDisfC5kyY4XWL9+Fl+Q9ZwKb8lYWLvurvhtx6hGH6TJcXjWvnZyCF0yM4xn8zcEm
+Dzqqgl/g35LKpCMcq9bw7bgTJha6tVtrfemso3YC/IbiJofJA7u+qZ+zrpljYo6iDCM/ZzIuq2s
zjsN823HvLzw+kPXd3qka12sWvvO97L+EddXUpBohB+K6rT12vuq8xO1oZlbufqVbszsTMKULBF0
gnBudaEesGIF07zrFvNDB0Yd1qv1U2RuH0onc6J+qQ9auTQJJInYEmNCXwrqnM/hw/Lm+gr6DVWi
/WF7DetI4HPCd9ZHf7M+014+cbw3bEKjPEyXIkjGaUrqqoPfVXqJLdMHNbUJOvqDKtLdbHo7R5HD
ilrfDP3BV0i3giApCvdLjNM0cEYibLvzr5C1kn6snoU8N0N97wUO/hDHi/OZPjt5jJQ4YZt9TswN
5ep1mgTRl8j5JFC5xXtZ+v3OJi9IhlrWPaTuPHFSuJu8IPtKs1yHkZhX2XdKCvs1SZ4Q9AjpMI7c
UZrcjYQ+0QqReZhJZR2zWQS7NffNp8Ew2zvd2PQzk7gkboKsiyo9n17rhi4LQ3/6sfIwYfQrh2di
xkkapMS1WxBguHZkQj2fcaLmBs7pKcaup4b9tk3EfLZ6gjj/KewMOJiup8YR3h18QKdbDp2XV/t+
Fu8aoK5nQ+s1DnSp+UknrnsdYMnuMcDMCazsfN+I1g/pJQ9Hu5zkHUdY455gKnUQRN3T7pgzrn3d
WQkZZNazhT+RXEGQRmWopav54GyicHh9yTFHQ2h6Emxl2E/wKWOGI948SE2W+WqGEimwhLFpuKU8
s7WU3Z4U+IrEFGSOoRwnHGKZcdu4Qp3qxs/rRFdEBcMsJ9Nz7QjP82CFpEO2Hmd8oqeNkFC3H+1I
Dn2KYJCb5JwGE4Rvb3ktA+K0HUyKP4bWWyBbYpyNJ/7MB3dZ1C9BPRXngePtG/KfDzqzjreLqNef
pRNw6NVrRmplU7XRAAU1iBBQ+73knckzLUv4pLLd9iM8WGazUn+vcT98pOTi7QNnLT9ZyE+YO7Jd
t836wdd9ZoHYqZZvoN7tj3GeHXK1S9d6Uu64EtjY2GfLWkjVkNAODxA284Pe2SY5ShvPEGjMwbmM
iwPq4/zb4cJhP6zDDA9sMnHxrwmvbIi20QgENSYdEcmbHTO86IstS4lrPSLCCEgvm3PjmqP3uZD1
9qTXJdeLpmixD/RWS1pTF0+zyuSVLFrrTNg0OS2GflVqedmFm6sTFIofuYyULsd7z27199TJpjca
2jprKp3aew+bGjHlqq4+Uyx8Hmhg2oEm1e3B60YiJ4vVOnRARy8TKbnzsyFrew3zzlJZJMRYHgnO
7QlWHMqTo8niTH+v/zGWaj0Wk+VcaXme9qEnApcwe9MUJ4tXDTcfIF1S0TCkXJed9cr5SWIAYpMR
unfMIe2Rw3d0AvfewIyJxSt4WCb5YYp+3/XipMo+3WeGOYeEyeB0G2k818dRwBAiqHlCAZCe9P2I
8bv1qs1LlhExs/uHWIQL+lFNsPdzRfqiWOYnV1NkDzMpSdox5/omdkfP4ezRiCQYNT3CJNzubQRc
i5BWTzyQ5p7tda7K6hDg2PIM7Om5p8TBlxOHnVRpYk+LuEh6vzVivBN4o31PffijfJ3nwLjT9MWm
DmiuKktdMw1GqltZkZEXBMU9MfPetWZ7D9KusdvhsV7IsBqtbZwOsuvmlL7a5F0vNJDruK+G6TFt
2veyMS5PqsrGY50Xgx1ZDF55odb2+VUHF6zajSVLKq64ft8u9qcjxlWhEvnLdepgeg3XqnbPVMjG
rlk11NbaMpsyzOexOxmt7MJJjmLv9gEIQhIY25+VuaF5bp6b8oliWY+mpr9XOqW2aXKWohiZ5res
rWlqblO1sfpBcAvp13UixjINIKxr+mdt6Ojoe/zek0j7AqucV503z54PhZkeR7ApOBH16VqZrb/D
hGY+WfZ2KT02fz4q28AdYnliPWHqxoRHNO1wDVYUDiE897PZCpMQw9kIEni4VKUkghmIKuN4RJTZ
5TXHwGbSd8SN4/3z5unT6CZMGYrTcOG6dJw7uQvcOdEyaz916iwnUz2YwB31cLL05curpB4SGm5p
HJhLB4Ymfs6oYBM/crzqvp18yJLNJ+qVvyLtoyp3suulzpYrLPDIJfAY5y5qJ5me3FXe0VRqKX7q
tL+vAst8TzmDBWE30YLkDGnztBW4wA1W7KLs51vTS1/sqSNMfkBYHNN7YzaghWmmG3ebjCzJgR65
A4qrS3q5NHrubutxNPcb2Om3ACf+GcA6TFevOpmstRxt8nfL0LKDqvo3UkDvjGV8moXxi2UkUlxK
ylLO4drNDEKTwkKi1tgq7vThh796fMsqfozCqIj/9RXGzUuItPRjAimjS2q9Q8nmVOnGXSrqc+e9
mdJ+REky9qLv7JCI8ju1QOnVldyD6yVVUmqHXDkvJEZncbrZ4z060x2euYRM512hP1mb4Z2x0Hwu
rH/AcNF7NcfuzljvunsNkwlLML7DbeWDvLTWk5knydcAKnjoddmqkswU5rsA6wwOHmOL2mbvOe/d
nT/giZv0pxV9Plx8/3YZqBycoP6qbPNGt2UL1LKZ4omwcBswftI6uvxyuFdaVuUYL+Ktjmlhl3Vi
59dWrDz1WLn2iFWiaR/o2vuMky/nrjRfm836Gkb3YyyeB4FpQRCHvM3WvvJeZUUHgkENNKexBitR
4qoxnA/c5FzE3HvGaHm9LthzNAQAHIkRKuIWdrqBmFIMYTuScYk25qTybkblw0RxWNp2x1tNHFYE
QfelHvWEc/PLsnrs6zWJpKIrToFq6pCIhRrB1X7wukYgm/ZPappuRTARXV4geOGIz3XOC3ll6rt8
rb6zAfOnP3oPs94VB4y53hm94SDJgMbrSJHn+1YC4lrcYcoqQiPov5lmqQ+blA0j5/4DoLE1dJkI
4RZxHqF6nFbQZnGXe8Fu1MlzJ+WXno79Y6LByXzRS+VmCeeiLh79+lvlhdqTczjG7EyFfouVUnvG
2tYcVSDcem+52hvKwdXUoFUbvnrxzYlo7mU56PNw363yZzsRab0JRYkm619DWiBv6b+WxngFSlbE
EpcAdzxBzTkuqX3vZ2WCovJMtDlietrdE9BanpCft2stF11SK4iodlW3ked6U9wN1lmuy7tbVccg
BWbJvjKEqpZPqPFaONT66RL2ue8X244G3B/XTPEXRwcTmrSHzgtN4chrOblWHJRE0Q04PC2hx7rR
ceVEJGcTTLlROWg5y4/VKVNIwsG5nDbzWht0ALKar+6XyQDwp3OKzYI1WTdp7zgZkAcwjSXvcPPZ
czGgd9W9aHN/t6Tmk2d2DGAz8fU+OZk66Ep3b6wmBZQbBGtxCxipCGc676FPZw0/60+/H5zjppXD
47rN5dslUPdKyuxz00T+Zm+kz4tBHJjNZ+BVczmedJf2SAF8tu1OnIoYhhG7XPg51vMqZYbB4pnw
h/UMP0VL4LmRSC7PYmr209buIPN/LB2CHbKHhiRFYyyw1uvRMUK1qG+Tdbmryh8ZfRhJeyiaQRhj
sL2saIKhLKnvsmxyrk2X57RdjN1glz8ZLUsa/PkE9zShp0SCE+q560f3CG8ssg2EaqO0dkrT+JBM
amrOccJ6zjUSiadsHNCjx1/F0P3YyiA7B14Rr6lnhHXPpkKFEVqQvvYm40ujXZwaXMmD4aBqs0Rn
nHBzY5vfnU7rd7NgtIaJk+dNWV+zl19pRXEyCu9QVPATS+oqgCauHA6ZqkOnFN05h+5wo3QD7EcA
qLg1WaoDXWwxLY01BHAhwaYHLGoFbxLtSrbnjpAzc/ArqtbJORjBuWE252C3VXkqhQYivbUBDLfl
0yrqV81aftHF4u1ut67ZMBJtXyqE7EeAwDRNRMdbdU+pr/RHqCvPS69BP26yo91hA1/ElWiMa6d3
9wVNrJCu31VuqxMb44AGTGLNpa+ZjIxqxhAjKS/obhSlheKoB1eVweSBuTmvwzZy5yjSQvzFMU60
Q560gLHiqR2iTuveBN3teGb66LrknSQSa1GE7558Xoe6zXqRxdugfnWEHdM15qIYG67rLXe+x9R9
78cl7D37Ysg3aGA1CL6MNj6Djq5PTssDa6Y31rw9yTz/kHr/pi+0FWrR7ibcgyq96eaKj7Vz13Cr
MjspUt+PA06YgaFB0Z60UFCeUTZgNWVqIXQG437uCgj/XIciZz4onfCREfSi61djateHdmR1IK1V
RqXUOUDAZWeOaecYiXK7aCi2Q4DbMSQwRY8yHe8nx/6beqmNuHIMOl35clpgUuyz2vafvRJ9WW1G
BgvJG26Zdfya6HbMg7a/tDhnDcSua4os7jKDCZR2e3cKec8YiyqXXQ2uKN4qmwNMJZ86rsJ5Kw0W
cMN9Mkr+vrVgy9sALZUGNkkuNPedM+u/XP2rmHv1OdI/TByv5MXvdDLDw0GK4AaA8H3vkC7lWbfF
75Njbf1SmsIK7WCj4p4fGYoyDxsG9SCYPpgBWYsQc+yLhSBbdD4i9eje62Z62EYv5Nv2aKo0NTKb
Djlb+8I6rhsP2NTwnvGwEsL0DJkcj5+y/hd7Z9IcN5Jm2//y9ijD6A5sY2YEGZxFShsYBxHz4Bgc
w6/vA2Z1taTMzjQt2+xt0qxSlUIAcPjwffee+yHmHe4kG4ubqlAXxhEesnQHrYrOoh3dzgXNxnG0
jiqa70K2IK4Z03emRRIVHxF8HyraUNPxCuw9bMwHlpprxSQv63Lv+B7aU5JOgjFal2l4iobiRBQB
x89Z9Bs4bwd8jRcBSs4VMrz8jQUFsWTg1rvSIBc3obreVlWzweJEfYY2nomO8ppPa5FOznechdZC
0JQLq9nddI1bbao81ytbDg9UgCl39fUBb8bKst7Z+B+K2Lgqa872qczf8U1eibx5IhCHT88JACvf
0BFaI2PcZhYTMh6jDaFflyWbwuIpx7BohTRSHJ+amuiTL4WV75yZaMmks8I7P6vfBie/awe+MlOQ
qCk6io/JiRTnTWpFz+RnhOvaqj+KCjnCZER7CPDR2jKTpVU2UfT3omll6+SqiK3XPhMVlDCyAazW
PZlR329yBy2DJk6gHKZvwiyap2QmPnkwKP5JikIb9oyHbjK+omnclrGiROcNG3Qgw7pJZ/qv2dEt
3vM0PHcksgVTzOo4PhA7v/HN4b4isa2xuw9qnfQzzZAPK5weBz9NvvW6vJk4rA4NBepabzNtcBzy
1QnV+Akk7005f43MeV37BdoBjIi5vKVsB7vd3ROysV2UMTZjMXSaPQJaxcl0YnZu/R1i6Iu8Y05y
pnZT6OTcaTy7WvM//O7c1izNyCuRK1zTHrioU2s3Vs6boZj3I9gypTYvFxh9oAA+tbfabtlnIuko
o/7aKdVGO1+KntwAGn+Be1/K6thN5jGOl62AS7IHazYnQHPjl6yIvvFsYDHGP6pPrRxQ/0x7ywFv
b7WXaRXuWGWhtvftBSGna0MfTL9gE8nYS/x9N8VvE6kPHVEQZkVWFY8PHtcqj+RDSy0/q0iK6F1v
B8JsTQ/xzm7VU0wme5dF2xi/pSaOd8MCGX84EbPsYngbRXbBGX/VFGI7z0iaoi66aMR0hYiZL4t4
ApVFT6ahj5lFaaW4Zbs57FK6xCP2PGLUX7ymxNlrPHQFIFkdbWtsp8bMucHhbNFYtA3sU9+4F7Ug
rWRG7L+qi44yu7cr7KbYVK0Zrz2dHMoZJQCZVH47762wPRYk+WB/W4V58eLl7pOW0zU1t3wzUtsX
5Uk3CPIRYc+eim+NtiRPITancStNgg2StJ6+2yFHp3ByP8a4XOczD8qr78wgu5+9Y1B2mym375NS
nweaJkzsDSequt2OAXG4aZYhi6j2tBrh4SBCXc8+I3tifdyWKjs7uZofW7anTJAxBVfKKW7kHr2p
3Pp9zjnUmt9aNk5Jk90H+Xzvt8Mh6X365EVwlc6+ulRmn56RJM3XlR5Poz2z1QnRav5HVfdv6dqP
EsnPRLNfhGokNC11UhBNIDwRzP0oVKsDPYcZ6YxMXdK7nrAf4bwu++y9lE3+pMaBQmpSTvJy1DUq
cIQZnb0dclq923/4JQun48dfIhflHfGVEJNAbyEd/fmXJHi/RNFZ5Qq+ePsS5CFv2qImmGOCLbM7
VRjGO2V7/yHvq/be75xhR+Oyxaoxi+z754/5LY3lFdqsqq0+up/lk5+6wP/RVl7X/7diSe3FM/Sf
EbLoOv+t1zy/FOg1vyXF68vrwOP6/qkFXcTCn//Jv5WXzr9AW4HjBy//bzfTv5WX2KZsMLqgK8F6
SIYTr++/lZfWEkAQYCGCIkWwwaca8r+Vl7b9L5eeDhpJWEmA7H4vnACR8J9GEYAGxo+EfQ+W5VeM
OrJ1fwpYmMmwEV5/mKo+7Mp7RIO6Da/AAqQ02hp4bldp2IqdspzqBEO8eRjLigARjty0X4S1oxJb
sZdMkNXhNGpOSQ15qETt0q8TdjCT9J+8wDvJ1h73LV3XvfK9VSBDIgB9X6VrsmXmE3sY9iH1vIqw
cry5JdsCWbcPshr8Xd+PX0xzoDIfmrFx66cLgaKXasQzgXj4jb5efjG5aAEaQZnNjefyIuXnH2r+
L/e160f9dnAq/4RjROztkLZZyWS2LgnPo/plDqsc6Q+u9frZtbpXzosnRxS3PhLUle79ZpX7nO7Z
lxQH3w31iYve9KxrwVTeysY/KzgTsF/i/iQnigybacpKtZ8p0yQfVBkpJhZRHGXLvtHau9WINsCc
2+6IfFpcJj3FEYUWc5WO1GVGk0VP0R4fpmxYthf2Ohp8pkl6OLs4Nw+JTPFz9l4vd4010RMbJCuo
w7nEsGnKjrN+Yx0ebmtKqWzq2JebRRqchTuIjZ+hOQVPzom7DR9RI0+ckOrFc1R5WLyrmKNl3N7M
QVdfdJyZLiyiF64tlcCfbHV1MgxcIP2YqbXlsLCllFw3qoysB+2H2DtqXXZvzWDNuyFpLVrw2j1N
Ina+5U1g7IkkKg4xz+8CtkHBC0w6c4u7i2i9uivrTeeGYhWE9CJIu73sO0gecVawhtJS3mWkAyqK
bKgv8ZLW9OrT2oXZFZgdrXgONkNSNGtK1e1xSqV3CwrAOEiOpqw72EbruM5OPhwnOr+4eaO85xkK
e0SJ0ebyrcIR/MxyXBwyn8LFXI/2hYvp5iHVctwVM5VknH3o94qsOsaR3ZyozdCOC+guKO767Ce+
T+mJHMLVUHdBsR0tzvx9bLmX4A6Mk0gDi/0R21exyhHGUjzMq5dpGPR+8vBwc5gFnWXP0Nwc5dP+
c1IOBUPQ0MALQhr9TcdpF4II49rPTlU7sYmJEwpqqO9WjqGdt1gbr9YU7GU5heEqbQfjS5BzGqq6
YNyHmJZeKjwhjyA43HsGzsxI4UjTetl461qVt6N/Yq5i2bVvFC2NIy4jfQdlwKBHnTyVhSv3XomR
pzJ9IOnxmGN10fHloCzs+WGxpCHMFkQUp9l57N22o1dxmsLFG8PkcGL5oQYFliAo3RNwnduoQAZh
w8m/LZHd6NG4bpasKsxYh9bwivPYCMS7RXNJhMuhI6z8XiJ93DMMzjgs7tOgfKlsIq4SJAJ0tqjw
ljQOhkB/m+zAuJrp67rafZ1Bva361G3QGZL5RYklu7eMQFb0oq2z31jPcnTFF/BL6c4pzf5gN+5B
y+IlC21zR6HAOqPPhQhgzG8ODI/XQefXWRg8sMUFqWAVG1+4Gz+MruN5fiyCFjFadlv00wsH7ueJ
umxYNCRFGQVaEGArsmq2rWi3Qpp7TzQfrktUcGV6z7iJ3iQSVHIJh3A75hHEGnWNBT7+liAWWlUz
QhPqP/H3UNR3QSzPLX3SUz4aT1XCiR91zbqk4NwKZGpjciFidsZ6kDe2a0zbJFFPOvLRHbhklKGs
rur4Jpbq6NSSXInSPMK7rgFuWJfAGvcUnFuMa/XOSKJ0qxbBOcq5tWJvfy86u93n6cTUKK05eRiV
533Ursp3hozuHZe9Gwejk095dRcPIZKYMjhHqNLJ5xzR6swUtiY5YF6zRryMhFZtZ/z9fvEO5rbe
OUSrQemJrzCCsgs0gvw4ico+FhSwgyiWNNv8EO5LMB8Q8l2SwDTTUc/f0mD8nszG3iNBZSXc+Aoq
zjFJKVWMrlGvpEdfvUuPs4oefF0umjfSq9yRAl145VSqQfHDmtI18jud6CUxTtyiAXpA/H4al7Aw
qW37uTf4nvokvS60bA8jjby1jO3bwUZvFQw3OZHXH1kUW9S0OrGLuwBZL42HNGH1TAWnZMlfsJuX
s7RgNyyTwEQS3FnbzmW37nooPrGCmRt7lqd01Bp2yvxoFtTCmhTLIiDQgkWrwzuvkPBMzvytby29
DVM//+7nbX4XGLw0ByE5+oEKS16bdt3esgv15tMDWyGldjkAZM373Op5U3GnJFaB36qk4ctNREc2
PQ20T4PbXgoG+Dx3VGfcLhh2tgzCczXNY0xLMvEs5CRD/tp3OrmvFf/cQCpFZODHvR4O/VSlOyXF
bR/TGDD6gMJDh5CjhzZCfrRZ4i9qw3XQKr0tNBJZ184uiy6RK3eGnJIFbkIlRJU7XrZ3JjlvDyKr
2hulmteWrbKdgDG1tbpxfFFmIRBDIfDdms1SYoloznHWn2p7PLb04oyNTiAiPRT0hoJjUkWZAj4j
OkyBYuyN+gaFqw0fYd4WqIXXw2AVOwocPaXc5IB0aJXQwPV6GuxNtLHRobGyIN3OvpqKZliszWg9
Ze4TuZ7dBQ/mxmy9tVQ91TMT0p2ntkOSIY+KzqGbbYIcrFQMf8Ra16OmR5tYJzOfXmtNmdgjRhKF
9m2dks2D1eHGshKYDyYraxfiYJm14h7BU1RhVnz45mStZYWDUFjluOEVwoQa5mBE9T+MG5XnL6mY
XHAd0JlcROxshrYp4LhVX9oPKMb4NoVDNWuu8p03GK9TNVIWR9+wLwLnuaoKZs42iJBvlxHBQZRq
p0o8Jmq6ivOwOwSKXOlKUg3JjYYTtVnU2zBnlLogtFaIKeZNSKP5IvMTB0mxqekSeSFpkm40XGVG
FJ/oZmSHPGiQmE4Tf9qWXx0/IKpZEmlicshKkm09dOElIOPw7DYYJfCcp18GVcwnOtLdvZbojmNy
7FTpG5eYdz9QtOyU4qeYDEmjGIibjm3xLW0tuQ1St6P526BqWRJRiZ/et3JmGPkbV6DimOh+5AOH
ezTmNIim7hQY4tlzl5N4NKUPRcEH3wAcYghUPq4il0XQU8krwQqAcAo1UYWUAMgpdegXlRLyucjY
6q7LcCNUdblQMu0yp3KQ2ET5eIsz1wBWwgMApikOWcT72KaGgZTdxtidsRxEE11BSy3acaIVClYb
pORzc6q60REbZ7KgzkIERve9zropwaTnZNWI4GqMUTTbUf8cTQCDt0ZsENdSxD6CcPhNGdJp07Gi
C5lM5q2ZWggGCle0za4w5yS/QW7jWN9a+sUIJQIHh36TTAVmrLRNzbXT0YU+W7UJI4cJdpLfKd8M
OPrwpIb1Mcjl0O3x3wzvVRdJbWyEnaeU782gHJ/MRkQfoxVhOKTU1hgkLMY6xc8Q2WSEOn3YBpum
x7p/bEPBltCQpjiVphmrV7Sj/bAZDc+xDjPVpXStKmNOHms2t8daQPjLAEUvcgmy3Q9hCgxoNlv3
2IT5tKLKP/anFqWSh1qAfvk3wQVOienDHV7lg9YNtYsiAy+QxfFDm9TtxuXgR2tlKPvTNGlq0n1C
nXxqHL852LHhIREqgoI77l10sT2UvXg1c4kXX06Z0nhCeoWjQIlsuLTmpWRaQ6eyzx78Q04mttHo
C4f66EOQed5rkBYROmph+TUWepH2Wwc6eQzWfmrLfgXcFEgeYtPZvkk10qALAhYZZcNY+6xdcdl+
o0RJGGEl/MRYp2NtAUbqk9p+pqdnyCPkNMF8VALa2jgkXdOFGdD81IdobEbjDnQajJmCrlR7VyZC
ITKWLRO2Q5iwuQO6Z3SAbDoT6oTohx4VXFJ1hL6ztHW0bKLEoDiJTntf0hot2QLQmLiSFvC742jZ
cb6NrKTLN8hhBbtgZo7m3dHdwOoTG4NkYRq9y8wJZ9a9MEAl0JXWS+cz/a4qNKuPfpJPxYaloUAu
1gDp6iyThiLQh/Fq8Ob2kIzVbL37jvbbvTlOVM/WnWVxZFmpiRyoWafV2ehYBPd8YmI4og2hNjr6
Rrp348bXX4y2M2nhpPD1b0w11Cy2uLeINMEDscq7upVr16C1NdH32vY6fEZLKu4SMysukoWY3S1r
TrPQwMoYCEWjx2wjyjTYAhobD62zHO9su7/wZ4cAVWVmN7bZ6HU+kM0KOzEs5KozbfU1GELrBuKh
S08ofuTcxPhEbIUAPUYQAvQ5i1FfBcXzoEV6DR6hj8ktQiE6AXrQG98SYbeKp9GkMiRcMBMUtOi0
wLc8KPbiT5z4OmPTqFG2xzr3pbmJ56k/qbEUkClatUNfBEFLKCukPRI2XXDUgV+ixqfN/SDG6KXL
bHGVVEGzUyE6wN53z7OtSTDhBVDIReYLuyuN09sW8lrsp3V6LCRBepxlLThIUfoxqbTdyKjKgh3M
CJT6cF23CsHWSuulxUc1o38xXLf/A6f6/6tV/88S1Hf+92oVNJOX4jVR/U/1qs//6I96lWv+y3fQ
ylO0shGFAQ79j1PY/BdZjOxeBW1hKlYBf/KfetUSwckA4mS3pGW6S5HpP/Uq8S8fIZuNex2VMYwg
73ecwhTFfqh58tdAuaEZTvQG4YkQfn/BxpowrYzIywbUDTQlI6PyLoveT2+VaP1/Slf7Ga/zx7Us
FmeP4yX1uV9Z7pmWUP3yelj5gQ5RlzA7AO1EhfdGDUefHD+L6t/jCS+3BzUIOz+cethHn8W6H8jd
HsYOxAoKWYwYOrogxEEibE8ufnjnf1HD/osbo3oIj4m4YemQnPNz4TiXjqvYlg0EiAf0t6VniTUB
gR55ynZJWW7wyrL845P7CTXwY938L16cDxY/IEsdsgDD4edrLv5G6XULzK+fApobU7GUmWYUKZ3s
o/3v32BgLnkYFoEYxO7+fLE0dJRlA7XFM13WCD4C7x03gDooQ9es3g0tjr+/4M9FVBBTRAMJjPSB
xzDh+/kFLsyANHXFlmvF6elkthOyrrA+9T0KsNQLLotSnGLVbv/+ogu76n/q/39clHmZK7pckwCf
n+8y7lCOi6VDjJUW7VkBXrfNq/wfBsufr0J7wZQuO1kiWuiV/XwVrWooUGY+rpRV63OCY+ZKtfL1
72/l19FB6gOhHgC6gCJL217gYj82Vcap9Oe6QUJVe1bzGHBwuGFxqdCW9L8brMmlSLXhgw7IGPzz
/bRuxJI0QApNIxLYUdlWEHkTZxqe0V71vxnLwsAAysF8hU5Vukwivzy9IalUgU90RqTnh4c0mMKn
uNb9U6PS6KqwpsU0m47mP3xsv37gn1clI40kSh6q+2suZNQJpWo/nldUI7rbZBExpX5QXjp1TWFl
Kk3vH8b/XwwSn24FdEHTIjnPW/78h3kL8CwFy6JC7BIqfxskTnhg8/ubMRSfD5M8dgI8mB/tP33W
iecaY1LQHnDs2qb4a0WbMfjHyMG/eHgBLiuLVcyjcWPbP99LmCPd4cAwr4bGpiqSecY5RMd3tBOp
PuK+VP9AjPvz3OEHsDSYP5Ybs/xfnt0EnphzIWc2z5kPPGW98udAraquf64L6zr1mw6FhPUPeX1/
8cXRXXJoZFqmyULwyxcnXNMuQLLNqB4n/LDA+XeVFMEhNOb+8e8/7j8NjmWOsj0QH6REEL2y/JQf
BodCw9Qj10XN6zvt1TATMluW9I1+8yo+zTAwhORQ0Msi6fjnq4AoNVPXKihTctQtVgQnjBtO3db9
716GWYpDMaOcFZrR+PNl0OwkeItgVkyipm80wLEAvdT+7s3Qj6OYxoaLBZo68DJGf3hkgY0WNXMZ
5IFKMTRoNvxtVcrN39/Ln8YAXyxtRvqIzISwh365CgUoW+Of4sW4vnGkzj/j3oL7l4o23f39pf40
Bj4vBUqGyVcswMGfb8iE/z2REenieI/RxE1Fb7oXU51Ie/v3F1om1J8WRSw0bFiW/nxAgKz7y6LY
aB+5P7VTOCoitJjTp04eEso3mGDlNMzkKU8ZHS8Yd93KcEd8Zv6Q+uNv3+8S4cG492BusTr/8mj5
Xp00SvAAUIYdo+MU0rDa205RV/9wv39+h4KYi2X2YKPKdX75jo2QckFDbO8qH6tyF8NLxrQw94fI
qe2Hv3+0f36Hggu4EKpI22bf+MuuSsyWp2Dd+8RPzPW1RBh/qDJcA799FTcg2JFQGctirl9u+Ieh
P5WRQI2FgDX1ywjIDISDsh/if3hswSfK6seBwgGYtjepyexs2dn8mizv0RdAMg/9lhoKmvyc9YsS
3xCrd+l3YfPVAPmP4IxCOALoLqlDgaGjQZKC7ziLy3vRwMXYYQpRTJ9U66pVY48GEJSwyMzLhKbl
u8RFRRk6RVtMRyEnSMHF4UEJNWnN5j5yWi13Iatxs51Tzt0gayMra47mGM4hEPjYIQPv2AZadiGg
Ej15NLeqOHODM5N0NPkXyk6D5DaNR1fvhtaP0Feznil9640hntGUP3a3c1n21q2UCbwJq057vaJw
HeDbS71J7olHgLuD5r7+giHc3DuVJsRVcXf1degGhvwKZXrKr8y2kDP0jGCRIWsRYvgkiDU4ZElg
lTSLvWq6GNtpzm6N0E3UzmqNcbxkvz0VBTqwfvRW5ZDWwV6XQzGiWbHskDU18yq57UY78e6qdgzj
Xdx2Phag2TPc26yg7UhSaahuU/wvwcoF+YnPDBr/TDeKzdUKRn7t7Xqvtctnm/QBk4IOkUqPcFpj
4hiIakzyF8SsIt7WfkmY5hw5cbwCx9YXEM991eHTpNfH7raq5AoEVPQtSwcfKkEz2hjSRit5NOPE
mC/8oDaQb08pdpbGJuPlRoI0f/RjG9wGrh4UcbhLnA/aKjABcqeeAyqKNPt4a3pq6ACSU7CYL/r4
NuoziVxCxkhdRZUBeUdrb9i3saETTNqFQIvoEKKE3SsX40Cprci7cxabIjiWtZ3f9Kp3xMOEiXK6
aKG3eCGTWTHQdG4IGEQZOJl5RGN+GNvYeAUX3rvOmorT2J7BphTNaUgooG5rA3Hre1IAum6cyQ/X
Tk0LaVXSJtErl7mayAt4NLazG9ETNIDmsRm9To1XExdPy5CO0tZz6g7kQSYCA+pnG1amjXW5UNR8
t5FC7Co3cO5N/Q6ZyuwuXV/l7feeynhNckGGrjbaudSZzyaOsRiudxSPW90ISx34Ee1bhlTBg64p
kxvYJOrDoHVKuGCVdAaq1ECOtKPbsqhu0EtYncuRz3E0jM8w5a32jREYCFJmoV/NobDLPcoS7Gp2
gH8FLJcHvxqeEG6TIIVFCQgCiT/IGWGMF41OcrmekRxEtzDPSWaxukAHV2MX1+0+jorqnVQ0dJxx
xzf8VrSoJte+ocpTN0fmdJmPkOJRXNXav3DizDK3Ex/PsMnRyZ+7wYmi09j7XX7n55XARlyktr2F
qa/sLQyAiASBuKEGFgYhGAYrzDTq1lS4wVY5WYHSMw2xZzCTsoKNPTobvP3BzJaEjt71wnD/Qq/b
1DisDeVuXeTieIpkHGdb3x11dejshQZJy4wYQbetVUh2iUafEiI3/Y4aGV3BEBOGgLSwAgjo9UM5
fPUyV7WQ/ZBPHhKjKZxT3RaRe9MH0SCe6F/0yR3WnrK+ED663b1dDcg4Z0Dw3g55YPCkvC65MuvA
gCORp9V3E8FahA136S/PnVsm2yyE4rQdIuDG96rxc45OZmUtL6gfXlwaPgTQZVX8UA1pHqzLBc6F
ItUuz3jDIQr0gM2nAzVFJ10jwLUhwgoO/Ichi+EBlW2si1XA1/hMrwwft4F58Lbtm9Ik+i03zhkV
e9T/HAtwuftIfR1bM2tA0kS3Hxc4CepM1dbajvyx2Udj6LXY5KhtXk+IBWLeXyeg1SYNWU2JY/j+
tvZSpKNdOTY+zvtaNWtabE34HLFYcXSvUKtfOng1m7M1BMkFoulFwW95qIkmaSfl1y7qMUSX/Rx8
FTkL59r2/UF8wCaI8a1YyPxRVcU0gEhYwAyqer8wLoUy4S9Rrs3FcR6s1sN0YEIwYBGfFv1LSdK0
a/cE2EK8tYC+hZ3U67p1AExZxMgDTMB1Ox9jvhZr1xipiTGkL8fuiI2T9iHOAQ9G/9Q66QVyf9zB
UZ6n9mPXNWQbjNKNgqPJUo47hyAZYC8UhdijiClQaCwo3Gwzu5avTGvKvBJ0EHd9hP9tzceCzbxO
Qo/AZVm58ptOcw0vzoBbfZz6CDINb7Ki3hHTy8G8OHMnQ0QqM4JpWDxrT1fevEU0g/QitCilTeOQ
mQCu9ZCs5posm7UxDBU65NEW03q2ajaFdSCa73CSSbVx8YMtrNxSsMcPnOEw6hZHtJ5iMFfVkEGr
7lgDviWg8+9TK3E7tGuCTzHPG+O6NkLMMnad6mGV096oN3aqAxJfiYluNlNgJBAOKxedvsRAaW+0
GsHoUWpMP+xFuwvnxkLj1vbF9OrX+DwgxjmDv80a1TO349I0VlhkQAEGtdX2W9vM7fxA27V3V4mt
Oa/qGm82bs8czZipg5AZWYsnhCdxeZEUpQFvMLZICqho/oqldzzdUvWbyrVoazNnE2PUPr6TND91
uWcgFwEO9kXOurTh9FscTNsoN/Gu6n6iW5iFw4xGD4M22pdM8ntizEtetkQP0Psn+gbycTCtZT4X
gECwYswAgEX1bLP08cljISTBRzUS8pennPdYNgRDGYNDWavVJWweCJTKXmWFVgaUPRYD7M4p9IVk
zsqXCecAJh+H0BnYS8jcqtwmWNFs0nhtGSlcJ1ovcisj3cqzQ4oNyvWAVh8bpFytKZIsYLAe9LG9
rUmSSXfo5UJ1E4Wmiq6nOK+DdRf5Bcyx5hNApj5hZFDRcTRIevLxVfZJLcvVkI739ifYrEKxm57d
1J31HvN2OmL/cBk7RUxT74TrPMhONXuJ7oGukI14LPqErRHVGC2257h1YSRWHiKAeVd8IttAYdJC
vbQ/mW7NwFaB9dVWAJiDhoVUrLSkCpSta8Nx629sW+xq0+BxhhWDkCjcuEbRHxIWxHavRQRjISGr
B4NVXoTdOuJwSBBM2SNkEBXGgjW4uPlZGagGj03uxx0Xayyqwoj/b/0+UQGgmgAORmDESbZrQkE+
54xTstpQ+GnoWo6No1exSm0ev+IRbHkz3rFrnbZFS9/lt6ZRAcYQjTc/gRTH1wXKjsCjqGncu4Z+
PcEWmYPlhRnqMgodN11HUyO6tROBvkYT0BLJgiYg0M+EjjvPeEDwvyubzJcdLiI4AAGwgW6nad9H
mPGDGY0ONnpHReKdWj+dx2qc+nY9mY66iV1TQlril9dMgCyNxNyUxtlsTCRXBSJ4fl41USLX1BSi
LSL+9BkJKjOIYQBwwE+9BD85LcEiq8JKcfmwqA/wLg0bc6FdEEbS5OHwpFLfRdk62GQb4SYRD/if
8nwL/aLHT52jFoLmh0YC4nTU6O1k+40Gj4lRnN6vKh9QNeHWht7sdTu2ffJGgNmkL5nneHQQnqbP
tp006dr39Oggqs1ROJV1OHF1mjMr1Y/+nTWkRrEhXgTj6WxGSPTjWOnveWcL3BbY7m2GTNo2mz7t
Jf/Gkd2XtscjUWUNJdPZR4a+4cw2fKAarp9EkooDeGn2UmZmLegNq6zadYR/8nJCFFtuvAaOOusN
ubgYGyiCoqWVNbJLjkMvg9HJ0wz1HqVDlOYCyZsX34zMdPVjkDRKEH4l4TLF/QSGi9xlYgs8aRq7
JhaZ2BEdREaZBA9CVmFVkg2lbZRjG7xc821fphHwIxZT9GE6io7x4qkFDiTNx9q3QwBeTaavZ+U6
N2PbE13jx65xl6RBbGyFqcWOEPseS4F2+1UHkx6tR1ZXr8SZYUnGKDmyxc6QcbS2QJDkInIiR8oi
wmdZDsJwb8P1HC9SNNXFLTWP4fvC4/7Ia+15m8JoWT0TL7NxSFljCRMLCSFLrtugRi1DPS0myMjr
OAbLqUTAuKqbkmma4VOl7Uky2wRfjWkumtvMNCBK0vnP+mlH5p2ZPSIRK4FJIP6NbPbYDu6g67g0
cr5KozZbpdZsgPgTaYbyCxFW8+NAEka3MIM8vetrJ0dM3HnecwR28cHlKIiqllMoqTEztniGUjoR
BtDhLt+RtqlP48ymHVkfOTQrvtaEQWf2guYzVvEu/o4coEVzWPkzbte2f09VF+s1qCxE0b4PbgJB
n4Iw4xTR4glVWQmHl673DvOCD8KwLES48MDYAc8khn2pEsf8glqkjtaVnxOeSGp2jyGtdLKtykfz
XOLNL3gPNT56fJjFe9SHFapYXGrPtZeTmNd1KKmzmsj3tbDn4BmHPyowGCkENK0gmHj1a/+pGMsL
mmTfeLaTtSURR0H9Hdl6Q9/txWNMCBHWYw24YGUo2SWbEIaWBsg7z+6JZrf34Aq7H/cjW0EAdJpq
QnBrUM5IT4CzkNsJmRnu1tatuacgq96syXOZ28AegDwgvs7joJyNekuxiQ151blkwjaq5qSg29E7
EPGQo2xgv9nCwhnnh3k2+m+RCFpnVWWmBd3AE1flxF+CUKNjqUgGob8MCQlafBwmEU+MOPYOlE89
1tq+tnEqknCADhnHb7dRUEbzvUI3gMQMiN4boUozMx9d2nElvJTYoL5DQYAPvCf0MQ4kTBgfkdRq
gMb4Ygxxk1wOnzLgdPIlqU+OhzKZrUZ/17RFUrFM++O5tNoi2NqVAo3XzGq8m7vEyvZzSQoVp2fD
SPaU/TB9sbuVwBwXjbREQKqpRVB4XiGfttQZrRhe2sTPBZFDBc69EiA5zA7k7SS9gfF/MCoBNh/9
itSrdhTL3g0x3ikp+nHcyBldGVu+iQ1ozBqKAsXj41cDwXPQvEo0Sl5nQdDI/KCXeHbd5k1WEaJ9
wnE0dR5pZfmeYK2u3jAumQ6rEbf8luTFINrkEVg8yAxJ/k3h98c7Qaw8x2tzzh9h8M3XIDLG702h
Zr5yJFHdcai1fmdcRs4WULdMPuZPS4HJ3tg4hshorFXfzTH9ad1Y+cFv+q7c+zhRkrWy/N7Zceo1
TZKcXBhbpZOieWzMbn4dVcK802NWvMk/DRvk4TUALkXDpkknDV4HZ84mI7wyJh90z3+xdy7LcSNn
Fn6VCa8HCmQCmUgsp668kyIpitQGIYkk7vc73mieY15sPkieNsW2u6OXE2EvvDBNVbEKSGSe/5zv
3EVz73J/1f2cHEf6Ikx/ZVdmpnWiXqTYlQsn1e8IB0kOV1YPYhs2ou2ObQgxK9wQDIm7+5RtXM2D
b5TaesxcO47uGCp6wBSCakm5TyNlZ+1t5mSwipSeGLjU6RhXlybQ4ys+OIviTtJ+rNNkNw6Nl3Je
iT0dX6SLCV5UDbaTzW3/VA1+JD+TBe2z12Ri930gfeMAjMFBDGa7rZLyLorCCjtpZroI2CHDalSA
Ovnchd1tkc4rD3HoxArabM6domKzm1gFxyIFMKtS8oTP+UubiwswMNcQll8576Y7KlSei0xOT4lv
2n1uQv+ovRHaKVtOi5YMk0/dNhWjdL+Hxp2j8//8R5QsalZTMRWC1o2lC9h/SiYEY+BFoBkmOJKe
kCUURxkPCfYo21Fd/6cpp6BpOP5xQC9CQoZlYg8MipL+2u8dccfJTMBG6iOguvNo2hs6A3H+stFK
P/2xYvtegjaknJmICLI1wnaU/U4XLvxBcWVqiwNIgk0CiZKe+MDftbY1/UVxmIMhcxdmSHgJ6HH1
340R1ORM3QKheyOARF2GPAZ3bjdPf3HkzaswErEZeTMWwRzzTrxvYdV3ZZQQTXW95oxDUHGBscX5
k1d5lyQkaSVJeHFAZ3POoFGKd7PhNiT3LLuWiOtoZQF1oTx18FW7Rb332nS+ijvXXI2eTSI8DWvr
k+GB90qrEFufv/4FYpNDcF8Hnq737o0MijAUZjjeyAJXZOw84Mo2MZmiBjT346X+7bz6G56dN5/6
73KCt//z333xvtJh/ZWfviulPnA5cCfho6VxQbi/lajxEym8tWPc5rt1uVj+4buSuLXWaSe+K7mO
8tYGsN98V+IDRmmNLQTfAdtHx/krvitnvYnfjEskb0lzMlpNXOtAS67DoTdjGWmWTidt0OwKL42s
K4/GwHJrpqLFWk/VlXfAqyRgzOR5EmyR6QaoZXK2xnPRuC4e30Iv9d4J/GQ5WkM5caEvhU8ke5Kk
3Ie6S7IzT9CijgMkskks1yOrF7dP5u0wIOtqQ2emvEHus0hfRGuzAtisiEcv7VzPoZv47LvRxG87
2rOanduwzcMN47d6F499e4Lf3OmJjVePLTzl79R/emzlm/L5r1/e/+8Crutw8l9bBu/Kvov+465/
/vpLHYlcf+vntbu2i2CnofoP/RrS1zp6/9kuIp0PXHz8hycEy+gPu97fPYNCEn/F78AzwwFPxybt
t0uXX8K7gg4jbAFwQXMv/IVukV8vXEbAJGhxSLkaD47jih8X9psLN6QSdiKZ/aQSYd9DFnL2BWku
yCszYwDShiFZdBCZbz6if+Kw836Yr/5xv6wv6xqJq8NAqv2xwv96v8Dbcp05Gx7KpiySPWOqcDqW
swoeAQlU/o5n9bh6iPPsI/O9kX1o1Hv36IbdN0cv85EeZUedMlyOM7hRxG+PVd8p+TDphHO51O30
jLoRn3k6aO2Dk7j8E4lgpLdv+24KD1Xfk5Rr8VFehmU/PAad79pba2Z0cwmUxtH71qTzdRjyMcA7
06o9Wl7/w4Cdmu8F33Z6+eM5zHZ6go+SN7wXiMEWPUDA2AdlZa9dbLfBk9cHDpt08jNrKJAj1iSr
fU0RVlPuifZ58enCV9xmpwjmJCkiny0wg04fiW3TTFGjkh3n8d7/7pdWAPWLhF/xkaIE+xspnOSp
hFJSHCdOWurWxKVz6ZJhDx/40aSRoY2/IAfU8dpJ0hODYFVIFEgMwsIW8bNoO87tQrMCZcIVJ3q3
0bSd9AMiAjnOEONhHjXTbUVPLaKn3eJdYmPQ7sAq2YAjyULs6A0kkReOE9ysflp3cnGZW5cgxmBZ
9HJy6E4rSOju7LbU1+XYjPlBLE0lTiZauf2tKa3e2YiBzst97hXo7FQSppSftZy7xo+QqtiERl7+
TTYjy58/KjMCCuVUMeaL/lKlZYOImoTWsAlVDxPGI4fUbSO/z3sOQh2uf8q9s3Qb5MtcErMU9UpO
z8FGuXp46rwO6nk/ixmcnQ+5gFC2cInGWD0Yhlk6HCu7KanQruKlsM/tLrMPGt/7p7gZ9Mojmq3N
oPncjmVRIoRafVdnpI+ySG8av83rE3D/C1gwNzxfGORtZOQlL/045i95n2LE8LMoCLcRkNaX1p4H
SmNsGj68kJroOuJe3C5lJU+qkm5lUEclJeiBdENQtQ3Ohi3j9PGimYi1bGZXAROmEX6V2whmPdv5
NMlt7QTNY79EykGEGyvwMOiIO23H1RnO/foTNhrCQcPiSZesk1JrFnocvVPmWcUxdwlcbafZCY5e
UHO9LCYJanzzlU3pehrkRG2YTNz6dAY+577PeCsMsPvYU95cxUaVDy5aUb1fiARc0EjB3WTStLkt
laDGIUvH7gxIaZgfh65KD0lkt4S5qsk7iobTxnaih/kCBtISkPcrAOBksA+nrfFaxsP+wusRhnZG
Z7NWOqJGSiCpGJyaknKZFJTDBrG0LeAf4mOh8EeRpqnKvrk3TVx9pF8ZQjJjOhi/Uz48TapVX+BI
L58deh9A3HDIuFHMy+6StC+ulrXtc8dUw38dKF0GmTpNdAyLMMOwYwjuProBRkfqTbS31hHO9zPp
AkoQh86/dRntPMBry9YRHTNG6KpIWBQ2xHR8DBmpNAbS8w1gUJjRxudIs68sDnVImwJVwkygy9ah
C8RhQj7Er30xRJJUo0rtQwqypox3OsMfvc0CldjuvrZlXL3CxhjvGMl4zQsWzqWGg790l76ewUmS
tJAA9VQO6atKigpmFwXyctP0XO5buZiG8ZlsSbhZEYPHwzKD8YLxrxqM0GnBn3oZso1Qz7kHouGs
DWt0lp2qRiJUGUzQaSYRxmyJJtPGr7hUMTm5cXgwCycUVNh6jY2DnbEe+JLJrS94k9wtFN5I7ysC
54bJcyeH3ZgokXonXjkzZDxYhHGn9EB1ptHfdE9T/VFryjjSA1C7dKSrAB8DS5EMlaUYES+Edy7L
ZolBXjVjt5D5HARQtQJuT7btHRLVG3eq50LyTztOJ69Sl2pRLvmBYdyxynMjSJMslk6rnSOj4KDh
ygHa8j2A6YHVTWWz9SMm1GfrI4qW6NTRvndSJz1Vg4vJfdY4tP7Ebi4QwJbxcm59NOmNnbStvg9z
4RoHeboRBExwT3rHSuvUo3OJ0qzhPhjSSD41dpVP+6ZJKO0UHS6bz4Qe29dZ1cEDggETpd6iGaGU
UyVPCzsc642X2T0MfJy8R9xxLs869o2PrHYBBowxuugSO39N0sCcEn+tIZxb+JXAxBlEiKRERd5w
Ru1JGKdusosaZ5L7cCxKukhqsjFh2J1ZdtR97fNO4xPz0vqbO5Pph4M+8QcPlJCG+2Cp2KSGCb4W
XBw8x4HpKRu8T1PZn1g80FNmOZRXrFiMLbh4wefNDHhOG08kI1Qdi7HQMJCeQQZ1nPNCRKgOFH0a
SR9t4X2tAWgyTfMql3t/cmAqqLGEgkP4dgb30+PlwWhkPzsmau77wtYQKHjQwQnLUu82nOhV3etZ
dtlWOhVvfvEz+3tDf8uy8assvPObWH6bFq5p7Iwjf2g/VxMwBXzyDQ9dWjOjQ5VFhHY1ugirTZRM
H9VozMOS1l23t2sSTzvKJ4d18ufNUKJKBNBt09Z5RC0r2hgFPe3wNDoeS1aZzJHZZK0rWOgIaAZE
syLvk0XDCGjwvNXV3rfgrzFH6lBshtLLskNoYN5hz1ZUrkD2foaPsQ71lz76GpJDH6DPFb7cTiBG
YaVlPbRLWMRQiqqY8Qpw98S7wuZH/6otIQIwPU+RQSbLSYkehB2hLjKs9rkfTX6w7ZuYPQgLMij2
wqeY5JIeuIynEL6pYCOx2PDkMgujqNxaX7vRdqVPk8G1PqejU3hblBAZ75bGaPoiJlfU+5U+XZ+Y
MAKXIv2UFV03Mw0NSyoxfzvYe+adGed6Pi4xCxONJux/pnnxOMW0bZqdtmM5uJg2XI8K+UXRAtQ5
YXzw8sLTZ7Ed1yfKVRb1LzIgSk7ThmZdYgywaZB64y1idXDBQAA8etpZUPWCORhQvSGq8xErL1An
IcW77bZdpuTzONL/tPVlTPkLHL4W3r/lAe8C60iKfoyogIJBQukt+XX3JhGD+TgAbjiBNy9QlCeq
zXRYMxmGkaeusMQUXyigoMio06zdoB+XKy7N6QsOzkgeMKLQgcpE0Dozw+BdAyQE7a3mMH6pumW6
GRdldYepSq3P/OUY8KC+DPcWIece+ZQ8CRaPiDGPno37FWp2wSPKd14AkVfcnS6l1gQgu5zVLsrD
66lIrC8GP/X3GVU72UbUIzQbRLzwcWK3cBPAoL4c2zn9zLfVn1bDmsX3TC36DQO06rWIwcmQXIxJ
TteLcLYuAiZFz9lE/VFJivgYMN1Qu15Z/rQdSpM8EZBkEJP1uYBvgasMHx+VWPQTBCWgjcxevXZl
XdAQazMLu8MR04XkknWwjuOnkCsUV8pnw1ZFbbKUJYbIDknLzbrVZwWDec0KYNNfu2Ft5OAdzgPU
Po9OYxKbapX043LSF5hwlluVRUzFA+HigHEWX7YHTFTpDXRS61XJFW8PaZeHJCnpx4IL/qbNEvcj
yGlzikEOyqVJUlds0U4hTE2j1bantY8Gj0weOoY87AJr2XWC6Arygf9S5KHzJWetGbZY0LR1sAuX
RYHxBu/fs2YaIvw0r8UpZ7b0grjl+ugBrV4c8rKnrcyPFzNsXTyAFEQARIjJRIucyj1rZhdad2VQ
A4zQza0gdrk2zISFz1BYrf/3usdyA1yo7o696MHc0RsU79nJcA3Gftlct5oGu22lY+eQMNLiDRWq
uPZG4T/mVTeAJosXbD/hTI1j2Y1Qh+kN1+WhzoX1UtAknW9NHPb5RRKkLcANXg9HInXs4477L9J3
xg4cuGVsEycqHHOAo7bOoSbEMZu8pcEPB5dhaNVFjOpegMeuzenYJPVNRtYb3LYT4vlsaXWmslym
TIxxRPrPIsjix5yb4BPhZngKHG7A3FXejAsX50n+LTTe9BQPLR83lSnON7PIedkMq8y44/62vxSR
z761kky8WQHcT40UQUCle8BQkzBWC6iz5P2kSZx8S12bN4H53L8VJThV3nEFTKwWnrcbm8w7uu0A
8D9bABmCKrChqJLXqetdK5eG+YwqmrVb2S9oDKlszj1dbS0XIXvkfO87/ZjvLZZVvIJW68NMk71z
Ii2ni1hb6yHejE4Ex4k70ftEdkvDR53WZSpGcddgOyw7PGOx5/MF5Sspml54wu3tPLQe+9zMHwmB
MV3njkqHfecFgg95hNCJldJCSWeLCPo6wexIT3zuVLBaRzxQHK4oJXHEwBNx8sTkbUO2LoYpzbC0
XLUR7Q4cRf6eNPy3Kvo3Kh/eKCe/U0Wv4vClib++haf9+I2fwpJwKadlpOHDTiPXwQ7iN2GJH6Aa
geRB2SGEIQjp/J+w5HwwVN2SpGFE4LFVQmP9uybqfuDwLkH2+R45G49Qyl8Rlogt/KKJko5FdXUV
ypJB/EDiWqWnN9KSl7XSXfcF2ZDE1XScbfiNZJNK2z9dMns2VxWnXESKIU6jS8akHceRjjn2KZM+
gyuk0gUWB6mbew/tuN1V6RiO1z5Q6xAafFxLNpd9bRsgSAKv0MaVUsIvwuBjM4qHcEsbfW5b8SGV
XpOceLObqG1lJyX87aIdoQiE5epLj+1ebfLOmsWm1Kh922GioZk9kChX/Icgb01wkPx+z+b+klO2
9YWidK1QSigY2yjlzZcuFBCc0TG2Socz3LDFI1zx7+UuVgp3TGNK5U3oVSf0GkJ7clPUC2o8JSV0
zpj4eN/01HGwJhNO5UUcUe/iDDRq4bWIK1DMdarnE4hv2SMHD3kFoKoEiRNm4XWzdP7XiHrjxzLs
zDPNCH4DZFwhI0V4AjhZ9r3QjwHLZP45hJLB7tAdp/xylpmfn9HOwZJblNjNeTKTC6RBsJjLO2dJ
NPDMahnlPvUWVhavYmu3t4eIvoVE9YZa+ZZBmiqJBV4yC+wvfB0YKNGk7LH1x22/nGX067TXbRvY
2SnHaQMDQVOQJjWDKnzJ4/RYhIHpD7VvIiSdYSqCB0ZLA0xW7FMU4AWcPTahrik/grBWf2tmeFOb
BTTw90ivQX9bzu7DmKvuycbyrPYCp9CRA3FVs+YWhsPAytnFLwDRpFlSunJsSjvdDUFeRtXGhM15
opS1DkD7WR2aRHtQQtwYmzctdZxZij4HKzoJ3tZRtRqeXoMZ4wR0s/UMTyxmJRzj+Bx+aHQLOaF9
JeP9qYvDVVVrSb9ss84gH2UJQkI/lkXMB5QCUckE1Y1Mlhv0wkU6n2U5pTCdXapuMLUoddu7QwJ0
J+mh58RRBv1oyDCRI/+MLfE+Hp2PjA0ce4sjqPhO6xFUKOMwgaccRi0f6wwf0maCj0MMwymJf2fF
sNDx4dvNSyTz4HuA9fSasLP4FsNopyw3LPHS95QCDDsNAQQwwxCPX9ircw6ze1s2x8AO+gqUCl71
TT8Vy1fXUtX14Kh1kF1jlaGctzTdzsYb4G9MVHOUimSclGeya4iqxLYs422oWs4vdkCZ6UbGgEsf
szQMvuejgKCGxiUxuBjsfly6edXeFaGk2pieGbz/QyfTGzRMeRvMVXohrKULOJ+m9nNdD3I5hDG9
A1gjE/OYqFB/5Hjq42X2MmyUlUBtLTOHrsEIl+B1jQEcoShjYM4t56F6+J0JX2Q72zRCNEQ2+eGI
Oa6tId5hgSuJwwTTlH0aozACqCsjwoBJmYVPfbJ+P5CLYhdkNbL9Ts8jS99EhQINxJqjJiqUqVmk
RFhf+nD0PtmSV9sHkN4elpmn+fWQtw3cXq379LaZ3CbYOTa6wy4wS3jirmS7o+a03+3DRk/ZHndJ
Q+NsXRJncKwMwm1JLoWxZOxSYuwHkPQ2KW1ZGPmZeFdwWkSe76oBle0QF2wcmImn61/nx1a5s9iJ
YsLMwDS3OOncDR3YsLmwhFawfBon0IcZp9iTZXvlU+7Wst+Mo4VqZNUyHHfdFCOD0RC7Arz7ENI6
lB99nbXF+K0lGnFeTeFC3bevig6FrpoqMGyuc8sFC5gf/Hy2pt7daKRvotYZ/YHQZXcVNxx7Oxpy
xm3g9g6yiDarNOBVVXQdRHZ02qSoqFjovfA2rnPGaqSD+kMhQTC5tctXYObMgsEe1m1+Cdy3KM9p
3IDKXs8JyEuKvbDFpotKoM8FeefvqXIqvsSm5qLo4xAcW8c2/rZlD0gEFceU3gF2FmAA5RQ/xRww
e87zRD1wqon43nX1yk8KnPIsyKVo9ynOBPyZbsXuidUUJBzPjL7ZzDXNsZvOysGaTCKjHS4LSxiS
ZSLzB9plaPnzOhtpp+a/8ItNdvWA7O/j8u1TLr4htotomxW5eoowt0GYKgMAYzpZoHAJWI4b9qHu
M2hhNEie9cmTUQGlUafu2KpxfKA3gxt6o6NGPI9dXlz1ywInS4rFO8Vemg/HIJbpahHJrtSk1ScO
dstT1svmewQEE/d9Wepn0fYWhzYUsYepJL6NxNyUr24I+Rp0YgnYf1m+xEJSQI7ZvNyAOnPYkZNu
KXc18a10G9eluJ27RXzGLoV7PUcJAY3Fbz8GtTOWGxCwy21Kwug1tbrhTFC/BzYGX/lxzJA5thEc
imtX5kg+iU3gcDM0lOZu7DpC3cVIJ05V73HN9GOqWRq5aWhT6seB1EI86Ps05Li8pTcey1MGBr4+
uElY9TuXUyu2dvRVUF41TAs0KjThunLcrcoI4H0EziQYosaMlq/arsNtZ4UoFSm8gSL3Bc/4IXa+
rvRNVJ0JhF1/DvAwn26WJVdMeKUee3MRouSmF5r5BZEiFtCguNcZWbQdhHKXawA1IDjpU6tBjvDD
3MajY6nM/kgBm4FtBvGLw7Gn/WKHdIodqKxNdl50kaZBYknEd89Qp/As5jmsL8osyIjLlnHOypT5
NCLNYxo462/ORP3nyPkWZtjCt44959SrCu1SOkCkCZP0MnV2cIrZtY8+g9XGlddabZHcd/NQrFzw
xE5OcEuFTJ00q7zYUs/FB+OTJ+VrJ/QVfOldt4UCOBY+CY6+NBAmBz8bXOzc5KA42TZKIWPWKcvY
xjLM144zFSQ46Acfy8m4UYRxzQXqVzC/Quy006uWBaI5dE5umssYPb+5DOw08U8Zo4lF7XP2FtOI
lZdmM0iLVe+dh2lCroeqkhLH+OACkQQ/2Pg7HKtrp2ai8g7UXsAblVEfEG8IiIZNyIuh4z73U9dn
Z7RLz+kNVgX4CA3baWBObd3R8VLNlD4BBF+8k6y2anDA9pJmWy7TEo130bF4oNNexsew9tgKcyGr
6ZMZkgKtW6kRERy4CfVJ/ijEI/GoSR5z0wevds+gklpbWHWsEulM1CCwYb3DQiUA2A15j+UZPb07
KbImpdGYDC/sQ/BuVH9zau6uExae7DxKZP9isY2+NFPgfYGCanvg3+c0PoiG/tCjYwZ/Bn4VF5L+
HAFmrlQ6REdfcM7yoSHWgtGynP3cC5uuLq3C8AJcdkxRu+VA2TBstSnZqLz6G2sCTchqaA2XOoNa
l7PiOJjrDp4JCUPDKGfvsu2o2a31IclMYJ7IscypX2vHTtnB+3TWUeS+1M5e95KUQ1lEabBjnA1Z
NcalmB3ZILhoVGrifgswoDGf4Ln5yfVjjv/cqvV96bKbPvSz16HEjKPbQmGGqrmnbjm5rZo5ei2k
TtJtNhAiRKFz5/MOyhQ5DrbU3Y5UOfaMsmmxfLa1Hn2Gerk2Z7Sg8xE3nh19tkS1ujo1vAykxybJ
tzBg1w7xOrWjG6dvwv60UCXJlgFXfXnujhnp/hlDdLlFG0iKE38sK2+bEp4gn9f3acFAqsHzV2am
luepX1LLHYJWjfa4w9EsEwJf1s6y+Rbw7+pU7ZGs0ThS/rFsZ/c1jOKOmAK45GoueoBSqIEMUqKR
XFDrj98HawHRtrRR+RJWcUZmLsDg963KyAg1uxpuEM9k4G7LbtGiLRcQch7JcQIGnWbcWg5dPzGx
QXkXw4Fjhw8j32PIq4JNgZc32M8zo5Rtmhaed21Y84OzpeiSht7uHBXVU+PUB4TT8OCtfl1cAvds
PROHDUIDqn/5aTf4t37wt9U096+9Kf+Vox58/1r8x93XvPxVReD3fooIVICaD7jzQJPYdKT4nNb/
T0Ww8FV9WBH+nvuTsv5GRkAJ/wD9CoqAtm2kBiyHv+kIFsIEgAHAUPigCMQzev1LQsIvMoLCt7xa
GjHf8Uo4q947VCCr1YOrBo/8kJAUlwj8zGAL9sSC7dMg6do/MR7i/Hrr5YLCobUtMetIxyEvqv31
5290C0Q2H3pmOdx7PoNvymo79tMNjYpnHIN7phGuvFB0VBwoBXVOSp/MeztbyHvCDaOzJFg3oX2s
MMqbwT11mLy+FFX/lBsVjhsPo+ht487Zl5AZyzEMhHVtJd5g7R383qcz0ELiDimMQ9QHZoKara9y
3eKMc/ZBBA9ebyaIfDiL99VU509vro9/Ysz51av6809Xtq1ADCgMc+85FITO82BmF33POu7ibZER
pFTncSHgtPvjV/rVd7S+koezSXnCZZgILeSdOOR3dtY4nc7vC0LCV3EWilOPrOcu8Dq0F3z85Xk/
hvLwx6/6zlT682UV8VQbK6eNaPbOy0m4vZyKaMoZUTjiAOSR5swO+QU3EoZmnCc7HOsgSrvoovCm
7zNjhvs/fgvvZLGfb4E9IYgUPF8O99yvl5cNJxVja57fO3Uhr8K6iY+T6XiwgPQm6SkPoZOOjP9N
eIjshTbDtj/1Ry5EO03TfdoqSeOnxVmQZ/1T6hK0ml0Oton0lzPtPwVMjA9tNC4XWTPLkz9+8++v
D+w9cGSAh1DNgIDovDMYk6RxnIzz4l1if9aSfIm1Mgr+5NLA2vbGSwkqjBdZESU4xnmx393wA3Ri
fBGpdaej/Kjjly6vjqwCxyl5+PHX/Pu58DdEgjdf7O905cuXKf5e/iIrr7/w9yeC0R8gmTlstUDs
yZ/O65+GRVZ98wGWGhcArgKjuJN+E5Yd+QEbLmFATLrmhwH9twfC+jyANaM5skOOgibi/ZXnAQ+W
t5fHj2cAnYO21gJF134PhGqcQbAxjOrLiEA4ubdSzuKa4H0qv5NQJmqUWVy9550nlXUIMiqifl42
/5LV92MV/Id5EQc/fzdW4xX2YkA6Onx0bx8Q8UjveNpVw0VJWEzu5NBo/84NHdGf0jkQVWcYpqS6
IX8wYV+HlYo7JMvRnfJtKJpwAVjR5gG5rjff4T9ZvMW7BxfPYNh6GG9YUXlq/e598RAlgDNm4kKO
HRk1U+qYZE5sxoGJVcq4lILkRl+1k0ORbppPfrQzTj7TKNQOcXIDmzkdt4gwYHBV2fbip7n9X39u
71YP5hGKJRSonKP0ysrECPv2c0sdKlYrXPxM9eKlpz7WduZzh5XuhhRkXr1OabV05wKjf3sYZLNK
q9TVm29zGvXNDu2oufVTaYbzkKre5ZCpwY9vxmKI1Z8wx94/JpBlfQPREZuqEKzVbGB+eacE6IXL
8UucLzbz61M6O6rgtAbZQJCkhvu6jwhKvTAL7D9iZ0tnBOa6VWuXdhef//G3ur7Um4uNyIgRCkye
AWG4+ofX2+HNbqSIo2DKtBjPUegHvCcib7PLkY5WtVnSPqmeYk1eMPyT72p9Dr57VY8/W9vgRLU0
73mUxUILTMEokuIFoYYd1Rtol0qnWJ/Yn6v6flFNYm8olI8x7sqc/30mvjrc/vEfv14Rv74Nvgee
BRjrJc+D93RFZ17tNSAWzwHKpHCp+qp063pTw+X8M3reu4uTzxkRwV+DANw5ZFveXZx54VLpU4z1
OWMqaZ3VjF/6U6LAaNp1VcblxR//Ze/2P2uUZL0HwCzyxa5L469fax2E2oQuLOQ0seZ+V/38CEWk
HYKRrZV/augToViT1hn3Tx7iv3tpl+2WgTPKN8vbcNdP4s0VZcFkd/y5rc80DXvT0eh83Mm0kthz
4YVPRyuZAT3UYU9N6R//0e8/Yzaq67aPUCfsNrRqTiG/vLI9h21DZGx1Cwp7W3f4Jg4/l6NIj1xJ
f/xy4ifw9u0FxDNMwIvlJ2zlMdOvn8Wbv5Uz7BTgyh6ObUnV5D60WqQjZ5mHEydkD7znvi6LbeIz
jWv8RO+haZBMzbD97AOoK9ckvBuKD1wfGtvMIbderWYxNUkB3rD9KAs6CLsJgH2DNpm5ufO59vV4
UiPc344+vZRTU4i903dXeH+iuyHwxsqlwS2ofetQx1Ocume2hbhmvQxZhsuI4dKrD2DrW9W3JGUt
kZ1ChFNXXA7fKKekvcNOu0sxVWZbKRvvoQzESYbRUG2QSAxcdtEdISSae2tS5hrFuNjmIQOvqSq9
gx1VOXbhst7FFr0p0CeylA+FsDMP1U/gpZvbaG29nQc6AspeJWcI5uGxCPJPY5UuH4dRTnu9MFEb
RB8cOwIkJ2FbRl+x3796HRaXzehSfQSidG0Dt5Zdrjv6bNFVtrVqBjZxivbPAkfiFWMxCtmsBE9f
hR28c+DbjwqZOxB4H6Se0FuBIDVfkfjlkYZK7wDHqbwPa3zoi41AzuNZfDOjZOs+1828n8sQ1V+l
Ny3QwI/KdOS+yS9+xKeX3g7Qfl6HRGEfTpRfnIHHM0wi1Fh8ZLMO5I93MuC8n0G5qAI+Fk2Qxvmi
AgGAgTqy+kISUDibcF5tFV6Io5q1f+x1dZfkhXOGK2naszhxwiuBBUUR/zegEV2915bvWOcybJeL
JMn7+8Ck0VMyFFmwY3lIrjFM6DthAueawofhIXcFSeZoQJRB9j2vNbUwU0wJ2XYmGIXYhSP1ONR1
tF9nPoyvUw4aO3+Yk+/ppM6ZOWSkehjvh4l/8CwyD/kdig4X19XkTqo/K4P5uxKVoogRUhQ1Ne2p
RULynHpS73EYVwRLBG3pJLIspnoMxroT2nAfZGhnzw5QxFMkwPGYODUDTjLPV7VnxQRXk4PtYZzt
7fqynyemGkQhik+zu+D3o5MTl83iHTIZS5Th1evdE5mWEoJLM87LJZ04OXkTmlpgPoLLIeZ05zXi
IpEElWavfNZ1ufZGhacCZNod9rjPs0DgSk3SHbyGceIsJvtJ0Fk5qNwBS9JXFyA61voQqs3LYQS2
tEx7J0sTkgdExplupKSrg5mrzjXjYRBWux2HZLkaO88/SplUJxIg4U1Bh+edXoL8Kq5jWuqDcL5I
Qoe0cE1XAiF6q9+23qAAiI3wRjadL7gvKznQTKm8PECIn+EabEnsTy9OFUu1LXtmHLGYsksRdQmt
W8wjs0fEzczCngT7mX/EjApYPQXT0SU4lCLB3ZSI15pvTj4shdPcggdQejcWOE2vTCK1/ux7+DMf
morHOSXvCy3NZwNSR/pqymHot9T+tPoOs7b9DDgKxk2U9M1ygwBP+EZidLN3TthS/vpzY1ZYuidH
hukMFWOKXN5VOzOHn2iphe9iTSMNNKYdmhjKwYrXTxPmoZi9YNgfVotpdDq2WWC2JYqCezo4VoSs
PxNMjUToEhCfqnX+UdgLpehTEadnauYjKLZliqn6gqGYO9AgTMgcOzuBcbbNomFdeeijdGJuG+Bm
2dBH5S9bcAZhu3dZR/UWn+PoXqgKN/xl7cOGuXFtug0wJo5L8LLM3B+XgKrcrxKCmTqrCMB8Knwu
MVCHomF7rFG824NXA1l6nGrBZ9Ma1o5ta2Xd2SJL3IM7xqE2K261OENb5hv8qNkSHBxBcP42h+2W
nvURRZs3cK2MvkcwLjOoZf7ok9vInQHrCOAzs+GLDSTACJ70xUtBq3S+q7HUlOeyjZvo1PaHCiNm
bhmwBAfgPi0ILa+I/aY5kO0uLhGHYM8xfXBuHQ5DSQyQA5qB3lr4h5P8UmDgSsNzGBuACbf1OOGt
VKzy9tbMzupd4Rtm7uJKmGTH2C6Hlnt/QO7bF8YmPIyEnVb/S92ZLbmNbFf7VRy+xwkMiSnC/i9I
glOxWPMg3SBUE+Y5kRie3h9KPj6tclv9nwtfOKJD3R2SigQJZO7ce61vOStk9HgPNkamu29+kXoI
WCpjclMml4pc3sBNQTXubGh22yqJIzLRhRJZT3oXbKYVAAuvOtm5kUVHH0u7ePRHb2jfC+J++43m
6TWxuJR5KbvlwC/jjuMnQvQgqmSSnghAy/rvcmAqweJX6eQMsj2FlXgXhS5rXC1zaMPeSDkVRR9U
H219Qw60Ph9YJEV3G4UsmMD4KNv3VVxHyUMtzc45K2iMfFIxfqDwW4muhCWLuMUkvG0YV4Dj7Zwm
F8AJOVQJxBMTKv6PhLKF8NkYKQW8pSIkWpoZQTeZFKXY7/v0Xmv8+MmNUrgGSThix6F7uRu7rDlE
YG465vWhOEvLRuNbki9oTMo/kqLurAfcFRsPIvUjZflT00XJgcsrt0PJGWgFaQsqT55dMJIb8m3T
61OIs72S135PwJOSCONbkexCBLyXmkQ7PoiJ+8ysu4PDKOlOr8JyN5vQobG5ky4tcNBQcek3NevK
xu989ypxET4zOXE2Rh/bm7hpjFVLI89mtOL2QcP4Z5tptn+cTDBZtR/N6KRHFha89tlmVnijbm0v
IoEI/iaqA46iZCz5WFdjcDsWIKmmumRMkGcHfxb6wZxVuE+KzNhbuFmCtBjCbRIPj8aEoWPl+FG3
9kunWem4kC7U2E5HBFzNhVlgDeQ7yS9UyV1tA7oO4po8FzB0tf1iRjUJzSlokHzsSYcu+vKwkCxv
CD4ZicwAxIkdpAvKLn0XEGJum8guV6h6e8x1Yb82xiq+rVJ+XGdE7oNNDKK3LoVXn0jvKoGeQTK4
YooMhqG0yDbv9dlY+6001NrWevUwD3ULvEZWpIApZcXTGjai0oNWDsaHH2reKZ2E9WiGHIaR5FSM
kGvgzDCZ0mQLVEUigLXbtgniOLQfM8NEleQy+fW+idaP0rMaJiJyaEInnDptommICIuJvLY9EGQo
nj5tawj1MTkUKMrSvK/vEjbrYxThZrCiKrzIrME8mGOO9lj5kdpZNeCilWeb0z6TCGw3bQVOcAX7
sj+OkRyeKtlW19JuKai4eu9WMrRnz4fOcl8WaQXrJ1LmU0LWwAM6mvGI8Ky6lUloHeLlYL8R09gd
9Gak1dCS/RLMGbEva8afYot3uXaCScGrWvciC98kAQiPtpE0sNX6Wup4W3AeIYzi0LcCl4RBpSFb
CpVJKvf8YHJfGoUPdNNJglDwZAHk69s+OpLQhdTAsti3VDr5uHiSFrGG6Ov+NCVt+115SXaHUwvg
ik+45JMFP4sNpc6hz4Emsc6exOe/MvSiGdZ5W6WXGDEatPhw/R4kB/4bFvR8oaXm6VU7hvle9kO9
GUesXNtuAKgXRCm5pystV/laTLrTY+OYxsvIcqIO2n08DHy+E/IUf4SjjvUArBxUIi0w4nn8QYKe
G4xtYtxhk8JUY83lOl4Ae1072jtk5dWWVMnkPivzHyiQxZ4LBPkC/st64qNt7M00k8/EvN9wN/rs
O1vNjKddFHflRcO5aWc5fbRpLNciDarNY3XGoNBfN4k+PDiJO5Qsx+GAlrqURy9tshNSm+KyLotL
rZnk69DIkKD5xrsyVSy3+jjZewFdE/k8vKTdlERHZkspPaZMmKBM0/Y06ym3WGd2nKkI49nXTtFe
2dWs/cC7iikg1+b5lYcVvbJuOeW3PJnqH7Yoh53ovTcTb33C5TAvDrTZEgQ0RQOHq8RP9yLhOFa0
HjoaA1Ft46XOEbpOTOZlYuzSLp+JZTIQRrZld4njpw2MhWEkM6JzRw+pm2Yr4w6TF8zBooj3nMlr
ErDsd3vUYsSkxUXE3HoLL86/0UFZ3kvOAASAArrB3jacJUROzJH4akLUEUGiUvfZ7sLuDEGWVQfR
564ScMBcBEcHW1c11soOtSJAsw2clWatieZkELpC9dOB3huxR0pMC0zUHdzYsAiDqSmNb2JIwe+I
SD/kJY5lmSDQJstpTyIjXBtP1T7CUZuKauYNbT2UHqgfMkxNboy9RPMDBaaNQkdO+xLIGLJT6Ea5
RqAbEB7ZEGNvDa/TIB6Yo2fHrHOio53CEKTKunWgvH5wxqruFOfIc8rJowsmB+pOMHjacLuAjZON
1/X1ldnppXu50NlGIncj7yIu8JDAbGo9DKYg2nCjatXkXCelrd0z+fO9nafCJAVT5SKEqWFMf6f2
MTZMRnBtTk5xq1u6+Ty1DU5bnEdy5UUZhzLDyB49+LMbaeewzcrQvtVRedIb8/NDUpnfkPrUt0M8
Ukc1obou62Y4TrCHWbNdeIMOltSQOuEu1PFTpFVRbpIRDeVoW94TQhRv3Vm5dpWk5mMKCmcPtosm
oI69FwdUftkzS9t6LaC2Jha8CVUXryxl3SqKtfGp6muVrcXg5oe5ZL2eJFUQ0mBHA6itRhJc3enE
s40sWgn/NDaxw/wwe+FonN5kHEMAezbmTSlAFVvsUPsRscI20iOKMu6TmAZEkx0KiKnw8HKMqn6t
zhjv9Xqvlkx63XOL76LR6ue6aZozXnxrbdR4kvOk0X7QOGURn/Nyyx3tZnvP1OYtLet5Qm0QGh/t
AABqRjsZ1DAqgpw+VtDhiUOjmKHKZclxyWrDHI6QAzIiN2Nc4H+snmLZZsDC8vaWsABApRYq5Fib
9MXLkF2iSJsPejl0+7pWb4nIWsh0DfaRXVcmFnaNrP4+uylJeHbCAbVk3+b+G/smoBr+YfNjgVjh
RV2lunGNOgGl3bLX6o3ZXaD48C5HZYozvT7rpiMmq1zNhWvukS1fAAKCobrExK451cQWch/D2slE
G8bApgC8i4GqX/WWkRAKJnkAk1n/iGloUNmHHFcJkSPestDDO6wf+rlyCDxdj9SEpxILybZNauIq
QQ6RsxfqbtDN/rCLhHZQOlJwlFX6Nqo7G3mqNFB6cESX7yh77OU0qTYlaMVdXsFAnEXqfO8y3fwx
04vBV9GzjlHv84F5nbttKVlRSSbvufCfauZk66wQWIxnow6AoyarRU25N4bGWBvkC+4GIGWHSLTN
OorGcVq1nTGdNHSphPRB23vSzUbejMpVtERsm7fgXnCktR+0dhp/OF1XbukAFyIYrXbmFOXW34po
mK69ZrJRf+JOxGLSwbbb0G7sUb9m+fd8zofu2zTxlFMd+WprlBkXBlBEvPoFHC82S/BUfLGnTmkA
pCof8RVTfXHXw5xbbGV6dco1d2DFNHtV41ZGZJoAX0dpraWkPYeOB7s1o3MEuTqq3b3FYtfDPnHs
J1gwAwZTqx1iVC6xr5U+ljBHNieERmEvn0bHUHhmVolQptWAHzY8WRfWZkR4OY6UhuNwOeE2fUqV
6a/0Wjy17LSXepsV7/RKKDlqBHviOpNGM4JQMz3Sjeq1Y/HejurzDNPGdAbOZdZwloxREIgdHRjp
oPUefbYGlzLpAgcDv2vWdY3iJ/NaJDXTQkyeFvmnRt1ozw1PmO62CvIsvonz3AOe3pSNEuo+8qW4
zKVWOpf10OrO9760zOxyHoYpDEKHzLqNm+gwz0jT1HgCEc3zt0jBpIkYJ03mn0hDsO3bybRGJlMl
EegLMgwdNDk1NbTuHUgsjs8s3OH4Cqshk0BrQkzHD23mdNbWYBDQbcFNeMV74ndyvnVJQqKpVwPC
BBjt1Dhe574AoI+CeU4v4P4p99rCGtquCws66kRvwIz5lzCaiSMUxsyGxXAsdDc6eFPS49pgMHLO
bYs3Mqd2mHyfqwIdcBGSxrdoE2B2Y+7rXO8oU80cr0yLuO7LDCKJeQGJesxYW/NYK6B8IWSi0d5E
JsdfsAEF/kkNmnLlio4uSEYtfWh68hMvAFvT+iauGNR0z0rDbEOF0fhkR0j1xNoAvFsFTCVCsfMM
aRLj6bPvPEfZuMgzE48DA1MhCd9e2FMB6NnnvQqXMMnLoUQn+4FUv+YQpKjQD7VRNoRT9zhCYc5i
fZ0+ZsNrQZW70ew5H65tpWDOxr7jfjKMeBmZVRUfvKW1/Arl1VG3wOFMzqXSmZnsOaQoJKc81pv0
Aoowr126lLbPLMapeU0tlLZUyEZzY1a58SOLLcdG+c1preUMb7UEPkccjXlyagYy4VLL6M6E/UKi
bvQH7P9QLEl9/Wg6/JX3Q+ZbfHW58nT+5UKm5GaxJ2E7cEFxTWxAEIULWhpXIPpfSsz7zggj2sPj
hDTQnYf0aHaxC7QuTFmkID/M1g2OzAo/YVibpHZwR6cYhU3CwbXImcvrNE25zrirMhqLs5nG5TFP
IuMZhi+4MxDMAyw6xTlxxifqenu2wME/ISR0kdl4zHYvy7kTzYqNfyZVQHREkgJ9ZEAaFgjOu8nz
t1mGuX1RcHLVNDt8SE0gYlciV0vnLIv4MgkJNMoglFQE28RyBnyWRVqGGzyipE8OzUKdZuEbm2Op
CBVYCVe5HjUfM7djN3izd7TDfkmYA56s5uDnVFR8fq2tNbbGnZn32NJRdjrNIWxtHTJphj/2pHW5
ozAX4cXcIoH0zMCf1VCeh64hhTYFinjBzaX55x4A9GFeIFC3IjWy+offGZq2mVwn29HITusjR01z
umAw1rvbFF92uc/NvtBv4wzgwoaF0J43vqar9NzMKL5oKxhdeTliKt/YXVGH25linxq2REh14mDU
ANXTM5C1Nf3j9GhLM6G5K/z2SflFGa7QKnPX0qaR/hraddW9CnyzOdop1bxMva2uo4KvaD+ZSFLf
IHuJjKK04uvuo7aYNhaph08uaGb8TnXNYcqco/rN4qv+QY8os/YIg6tp64y+V20QzCNvnlgYwmB5
wliiPQ71+7xcbg2gWtPLz4eTQBruUU9v/WavSxKusIfDEZz3pTLyCRWWSWOQ7Nq5O5ppYQ9bUMSl
s5UtnUSGQnWJSYrU3wtDRYTQJoAkyk0M/mI6whdooyvya6vmAkxijnFgicGmlxpX4KepMQxPGZuS
3CeChSoXHy83rrt1SUZHuVlp6YWCCk8I8eKxdjsiWD4s8CkznWczdFI+OEFnB5qy5R4ZihTFs2hR
aW8Ss2GKl7XQUwacHjmjuSXhQs7Xpqn4CmpX5NnOnItoN5jtEk2RK+nNOCWyJt/ZEuDGkRM742FY
p1aZfqT0djKI97huL23lAX3eQFcb2y3jXzrrGuaIcltjAngEpzGd0CAzFGcQ0bJ++hZE5zOYAeru
tB2aaJ354M+P9pzqzVaKRCNuUda40B4TNwbi6Gu2h2226qm0WaeLcLjKBT2xK39M4mrrkdzCzill
Yu3GXDHPikHUgqzOO2idq6IutKxYZUkFyqorPA31q+6l+9n0E3tvxLlMDxw3/AchKoHtWDLc2wAF
kDyvaQWhv5jxmi36aQDnXWLYWyjU8TOWIPAHIkuBx//cI36OSsciztOgAkN1ZydORWADUcXVTSUm
8sNbhqnysZ5i6Zx/rphuY2bGg2p1AuBHlNH2GsuQiX1GE5aKd+Qu8MVBmWXwi8/PWFZgvB57cx7n
9GDyVeK9j4F+T70luzenNRHpK3Y8Vh80YQ6iebN/yETriQ158903fE+6CtTkzWiB3QrGKHyksXeo
lPmSdWq2iBitfYlEutsapAJYO83oq/p6EIwv6HzKUdvpZTL6VxqdzxDTfNR733Pbs/NL2BHOK22G
Zjp1mhRik7ItqnsqIlvdRlS+83VoKkvd47NpeHzHSh1EqjnqlJeRPt+24M/UvYO0aJFfcyclh1Br
Y/Gals6kG9tEZ5O8sOZ5at7ZT/KMDUVPCvyU9K9n7dwhH6h3hF3o+t4W3dIQ1noTUeqGI3Q4DvhD
osZ5DYs2AuCLQLM6eSjtAEWxTJHsoOleNcebajS1UN8YPgOF4aJsqglrk+1VKKabAmZH4Ch2+u9t
oYgoCQdnEfEwHPAZESQ+OhQIVlTyODjcuFR3XZsrAENeOSU75rG2d4LAPIg14aVFsUdenn7L2snA
hQS7p1162CNTjj2pMJ5xpv9UNAEnPWkdI4amNNvblLHHf9ZItt5bVF1T5Ih9l2RLmjaqDBc7DD97
Pkd6pt6MZGIF0ByDvI21R1FZf29tUwp6AYPKL6NUq8c7XIlJtMGmz31WeiVfmp6SU3SgdVHXeyKb
YPbkNuSku1mnptnrYGnlXs2u9sigqdsPgz7Vawj+ZXoKla2Qs0eOmoD6mFr07rrMPn9wZtXK5wg9
5osL77151SdkhSUnqdhx5Wpo4vHTHtDFOPFkYUYvvgJP8zz4YxP+sKeQewNjZex/MGAZm/0k41Ad
2inFRTlr2UwPO2YUAYY2s7JLkKGGF5Dn0Ol3E/2sGkI7H+we+LwmgXzQQTmHaDHq7VzgI3yymfOz
0GOAtauVEcdOl2+JSzUF40OKrrc4ThyFOyWsPGddTmATTnkKpJ/9nTRmby6urQbJE/PJ2Ve7ibcM
lrq3MvjqdchY+gKyr9O9FGXfTgiroiFBs8MUqr9oa7Ou9kDjPGMZsiTzaW6laZ5rOuUlPJ1cTRNp
GhzPQtjTlZyeKztvkgXibQ+XRSNLcasWGOWe7AHW5oYTenaZ+oMzH5XKS/RAIAWgHay1DCH/IcEG
61+noSvcM6jK0GTUQsUCEAeX8vLUS0ubLjgz9H2gG/RE0OhriR/QBi56IDUp8Ddz3Q92S68wj4qw
2fTkhoN485vKifKgQFOh1VeWBhnYv9SqBbi/SnIK3T6Yednkr9KHv6gAl+M7cZpI00nMdXwULb8K
O2xq6tZR7bhTVeFYd1JMfvdUpqLOfoxkJow732Difj3nfEPPfu6z/XyKS/4XxKO79+r8o3jv/m35
2a8Vp54kiuUns/Ef/3dfFfzz9Y/88je6//f529F7tQg6f/mfoITEM9307+10+95BTfk7EXL5k/+/
v/kv758/5X6q3//9X1+rvpTLTyOY4heyJdF2f1Dh/Ddp6Sey4Bdl6fLn/xNYAAmT4RX8K/ROkFmX
uNefwlL9b9gQqBAB1i9YSIti5r+EpVAyIdLg6xMAjUkSFkilugof/r//KyaEReio+xQ3jrtYFf4Z
YSmHW26af6iFXAuFGXF3QGF96Magmr8oo5K2oWvdVEEY5aa6KD59W2Re4eGiiWK/Md8gdojtWXf3
2qfZCwEoxi+rqEINLAYEKhr0izks1Ki/j/RkbfEGIjBprgfPIjSDCXm2C9O6nDdiaMKnvCasiLSg
sXy1Rxm/dCPjO1+Whse0LK9jji+Ndez1topeBtOocVvh0Dx6pqx2pu6EW7Zj5V7QWsPgFgJfx+3m
F62L983/NMIhNa/by0m2qtvTTpPIynhsmBWG7Cs0x5o5wAYEZseOynj+YGAwuSdWcUJ6MlCxe/ro
bhrUICOiALjmYsZLyYvDmcdgcHFeLY698qd9r/9p5it/WvvmT59fMZGLEMg0HMPv3qcXMP/0BToV
bbZ1qHqaJavCiTOmzKqFKeNqdvjWA8d/arJp2X2poZiteqW+7TklIdFwUBlO7qLSZ66P95kNO77O
+s4uNxYpBaeqEqRcjIxk21X96V2Uug4qhVwUY9OmtXmL7avYyigStH/1kPbPlD9PBqrhVaX56ZmR
tqevLXrOr6ClkMRKLAN3fsc+XYz4OVdDC5eOoWQKwCeqU5B/i5fS+PRV6nXbHkLcfwUlrknsQ8zc
Bzp6xdg3y+OuBl6J3mgDGeObMQx0GRVw+87E+QxCbISeyUQflq9zm9SifhWmT8hPCxIfNoBRPlMp
xvuZ56ske8+dHxny2W+lnfmMuOPBqQISLohVs0RkMMqklxx4RmzeFVavMJBqFSPOPS5UPiuiHHCZ
cpyKqnsqfwziNpmrpCNg489OSMYGj7am9EbSb2xnIUDOkdNZP4gpXdytukHT7wxjI5u27af7lcYw
hk8Nl07ODKrJqq3eiep+nuz0QjRYLO3MOcE2vpx9+UF5yVC7xlU3hfAy4zw5RCqf1qXGOaxNbNTB
jS+D0etPeTfoq5bC8yW12/upJdzGiyJ909c6HZbR9V6Htm6oLM2I3YhIOEMpe58NkOVbe9xFZs15
Pc7VHqwIUVax9gjD8zETocVIRpJPtjAKc5SmO73pTyP0WWMguEdyzXuEO/Dk3cdQtwLQDfvOczVU
S7ANMso3otfolmSz/oZ+5XmenBes6xfJAv4bHWL70BW9z7l400hpS73wmkQS865sdZeRALycpMp4
9sMCpaFpbqyJpLYpjfNNPrhvJCgR9UEtjs98iDYOkYmZDZTf6w1CWRhmxCFypWrsiI+TQ/Ki+L4v
xhCofhGdfNoAdKs5KCPee5IVugvoJKJx70A10ZhI8u++DTehEYW3UVoPiCWNvtVxcWOa3gHOkbVP
DQbL+NSPs5vXa1lrV1FMQHeYP8URfaoimtGD+PqSBKaHD5lROLddXT+AyvuGpf1qADSRdfJCJx5j
b1f9JSrM4oFVvSEmTVYfTmpo22pYeHOJjQ94dDkqD7Vzmw6EteRKVUEcIatsIwR1ed6jEmNcHnBa
HSkrSmhbSp+XCTSClpB+P7CYPNl6DtSw0uzrfZrL75CJ1Da1nTfiHZEC0Zo8l357HZVq2BiokQgN
pGXRtYpPxDXRWtmdd9ZLB+1Wb9/SJX/KB32bVhaz+VhkN9KXewp4cpIq+9DpfpCO4bfYES+l3+Qg
NIn+ycX4JEec/sXYhtsI4mjgWF18ibhp3WQyDJh0pftIUZkSL7np2wZ+ft2RWZdYl8wx24uIzNJj
78JDdGNAwU6mLrysu3P77powSpaQOsGS5c6vjKduC8NGxKvo2w3u8JxTl921FajffBgbDryEGCUU
lXsjlHvTYNzktczJIhfmaK3rG0QBJzmKQBKyFXBsTr8lg7UjGO6lGHpxrwZxlRfdhqBtcjjQ5AUp
5519ESceZmlV7+2hfejG/q1wKmK+kouyhv2A0uqxqKxvnUc2GouNdh7lhIgmyfO11OqbHMszQQjj
g9THcasL46gP8+XnMWvId8CSTZh1xM5ljotrfMLM4Ya7RIhd1hsVw7duK9GyrYVV7SrOeDlF5xpu
1rXq1VulF0eOsmfLaA7drDN3KcUN61txdmeuWXoyWTjM2Aft+g21zoOtlx9mR49GxExXme2MVXWC
HenvWmPKt3Op3cCgi1au3/Ksj9qhaMQRtZJ8iRUOrbAY18XCBCHdm+xa8uzIpmpeq2q6LnKP01At
X91IwC+Mk/JCtIm2cGKrlezMbaZHt3PvY3tGrFko/00b5yvJmOCmSu2jM7iXNIFxa6y80CvKPVt7
hj08NOGivpJPL5sPJlDZvay4GVdNBMlEoNfQ+QawiomtVeGsXlUuSWKvozFKmquxa6GnQZZqPIq4
mLZhhFJCrmID6Xey7SrZjK8uIx5yzsi7MtoyoG+4hMlHrtXXG3/2kmUfGwiudO+9HqvISRYNDQnf
KDR7Xcqe3seN6RUVGYa6xo5TfZhG71bFAflpas5Bn/sxDLwQspsB0SYaUmwTWFGonOi1mReJMUTz
d9R6cnSDsEU6Z+ww+fs5xvRSG+x0B1bDHMtdJ5eORBx1WKdbRjgPfHlmpc4oJ/SjTsrO9Tg1403X
JfpLA02ZzDX2CnNN/WDH413r2lll78GVQaEsCmVtG4CFkQ2jssxBstHHR5NcMhXQb3KT51ALKs0a
dEnjooo6euUjpyNk0GkB2VTTRR0VzyFjFB3LTfWgG8WwTIz1lvHlofcy/dtY5oOSmziV3npm47PN
cpbVhtwY0YyoggevWFshaFVxi24ey2liA27LMo3GzK7O0XzEfA8QjEwCAmgtY1vJe6ALVjtdFiaG
bxOZSm6D/yP8zqWfCG2gZPgWotYxAq8i8Qq+amHZ647EANaFbGajOcc4lLpr4Ewti+xCMriZimly
1xZ80h0S3hTbOWktybfSaL9LNoLkgUNV5d6NRioZ0Jiirl4SwY0aUEJdt1qfsp/MGFXaLU0v+mCw
AqpN4beK0MYB+m28JB7GNT2SXadkw6DJJIcX1U1LJ/xd0VHA0JN5o3zGLDUWh1CR9owSjbIMaQ8f
ukDogVijyglz8iJbOFvVaUN6NXtLKHaArMdzt3KABAndI4x3QK+YAKeuSscnQgG727AAh7yKOqTu
gdPUOShZ5TfiHKsRUVGST8mwg7qt10hwU0lyU645+9DPG3cXh3qq83gLA1RvVsDnK3w2UAachCbR
TcxoRlDRbHjSF9AOMxIipTXHRMgGRpN2CHlyRD3F01U7RSXZ1qTw5eiZS1M8xgNpVisSWqtsU9N9
9IPRjatFoqfQO4IaQaVc0fRqplnKNaT49hmbFcF4pG2tYNXnRzoa9MjtSe7asZ6fzNCqv/V5ShQh
G1be+kkwYh3dDVlKUzLUInhqIwNTKx7lwU87e83pQDsxnKwOEIjFKVP9sJ/FOBy0zm1uAY+Pa3ti
MLzqOng/fNxHZ57d0zx65t4lme6oeyxbXKUW+DEJnG7rJMzmwi7bOygvlhkgSmdgn2s3zBlf0Sm9
73IaVJ3u5WgIa3FJHnb+Q6Zuf0xjwqbS0dVPiNDbD5ovVIkuNf57HurOR1vPSIB11yS8uSclFaq6
WZ9HhzasUcC/hQU9bwhK49RgVF5P3ZOYWyjy6ZbAdP1lsmlNgHyT4z6dyEakoXL2QY0t+8pL7S3a
vz4P1xowlevGcLIXzqwkZLcaNNxqEZCjEUS0zF55aBN93Nrx9KJV9gCNqJj2Nk6SZA2xBiIMMG3G
aSyMWpQ5B5KN9O3UKI8E0vKZbWeRhY31M1LNKPAx9dKOCePHGnI7UlB54WMg2FjkiQI6rTmeuL1j
bP2e9WZV0lN98pfEkXbCBRlzhELUS09wbOR75zWoxOy4uhmG5rooVXGKEm77GdDwOoNzRNGaEwBc
uBlCusLHwzg04mFM+odwEPEh1YUWeIWzFZFb4ohWThDVugHs3Iey0yTJawFLbRe6RXVZlAaYqN5I
N0xAyCSOWs6OgxhXg1D1E1dCiTr5vdpVhZo4SabOAdwkKvuiqw90ul0uXI07y5yQEWI2yLb/W32a
/2vJJMZiS/yf6Q+7PinffxAr1XU/+l86Msvf+zv9wfobPtEFSa7bizvXp+Xxd68vNmDDNR2Udjr/
AYfhv1oypJM4HuYanZYL9irgEf9oyeh/803TNX2c24bn2v9UQ+aXdoztWsBeTDg/wjVhMrCd/Nrj
o5+KZi9MryLcVBOtEJqUK4IZdVTO1oI/0NoHKAKG9lc+2sWG9o820M/X9UBkkjjkgPIyvrSBeF6q
RtXJFV1UYVSXTMvItpaMcoaTkxTvIjeDLmQx9q3s+Q/f0PXP1/gXiIHXVVLKjgbWn7w0XSTTIUNI
h63hfHnpKXSbnF7TFeiolgZU3agAQuyMnyKB2c8RLo4uvTmptjPeFm2FSXoYSNJmfvfzsfmfzbpf
zMTLhy90EB4eHkHL4v38+uEPRseEYYqvFlScuaIsMZHYMgJgUj5z2Fx53WxA+ndK44W46M5dMbUI
GZX7eQaWFuT6hZlqKEYcp6ubv/iGvjgYP9+bSaAabnIbvIj1heJQslQ64+yfMbAY4DVzr4TgoNri
AeMRuQM04vTqQpmyrDe//36+2GI/X1gYDmgQpJiWayxd6T/YCW1A2kVcRVc698BLRd7Iy1ihlw9h
wR1zozCeFAms1xpN8Udo89H696++fPlf7kucm3D3uGILm/0X+2Shi47huX9OozZ+TJxRvpgwCLeR
NKO/cE4uT9Z/eyV6sbAYqE9M/4ttEkzG2MxaeA5jS3/wjK7ZG0Vv/MWL/Nnl2HBooTyg56IV+uuH
SRA5EK7QOkehAJMsovFhjHQ9kI2UD7//4P7scjye42ViYOqfHeQ/fm25Mm0mxdlVz5TxHqlhc+X6
aXP4/Yv82eV4vmC5MlC5OEvY2B9fpM/Iq4WXfFUSEI9F2Y6Lgy4acQu0fPoLT/ifXY9v80yyVrEE
f302q2EI0StkV6Kd+wDvB5M60nr6fy5O8HMdBIPjQO4FeMA1fXnMpD/Qvc0SPqxsvk8Lus/dguT6
/cf2laawPFM2q4dlLWwI1hs2pz9+bkNdRTWEbszHuqltGrdR5bYMmbxDA22fS6uQd4M52zoKSboZ
ARkVhUe/xzTcnQPKy/qL9/Mnn60tLB4v+ueezjTw17dDYGxlc3wH6Ve2h4wezl5p2Rj8/qKXa/ry
fLG0Mm7wTAxPrvjCUamL3GrDxjibJq0gGMn9qq/KpzjPXka/Pf7+tf7kghwc/HB2HMgQaHx/vSCm
+gTz2ON5CDNUJH04oa2P7L/aLpaf8uWKGOxwm6AjcQwGNr++SlrGDFVy8+xPyjySVVGuiraON9xc
1boReGobYouIsJ04r5hhaj/bzqwFrUit0wxD8mAmeXjfEHR3ZxJiEK9aWqtrS0vTW7vHnPb7j2R5
M1/fLKQMIjI5lDOL+vLxi96sG5NxK7Ie7QrSU/2C569GqiH8VTFF+l4fdPv296/5J1sH+8Y/XtP8
9QOSsY49TIpzavKe1gnZnIgwxuKi9sh6j63a4fiXS1JbDTufTg6M+pvfv4E/uw/gZ2GDIxLRwn3/
6xvoa0CvLCpnN5RjoLS2uxwZcP/FzfaVQbI8zTw2nuEYjm6Sxri8iz/skF1lNEaJOJq6wrKCfqxM
rJexIWghMiR/tosu/qbVXXfX+xMVzWyVHqoJolQCker/wd6ZLMeNpVn6VdJqj2gMF9OiFg34yME5
iiK5gYmkhHm8mJ++P1DqTNGllFu0WS7KrK3SyiIjIwQHcHGH/z/nO0q4yon8IFmULPn0xIet/e4B
8NFBP4drwcb16EOAHpZUy1Gfceysggabl4Z/4gWYqY4jqYkfamOgqi0lcGPW8QWvbGIti/uYv3Jd
nL+j9g01ynBiWX/fTx4PR3QCaJz5fmz0+R+fWU92wSBd9dChIDrj2K8nRGP1/ZnsJaRMcwQcjaHq
yUI7et40Q/zZkC0xd3EtJwzc7OHXVtjo+7EqUjK9lOr+7w8cl4AdlzFDjopx9POsqpMqx4QDwkRq
b9TQvSR1uss/X+Q3M6INzYedgEAmTSLix2cA1i0E4Nkf0CP06apuRfQpJy0ZG3NA9bJIKAb9+YK/
W3dsk4aGYEOnwsFf1vOfRmqFYlITGq54tQM606aQkNNEPDfWoF8PVB9duLxLX3JSB+1S4NbeCYw7
d8FMo/fE0PzNyOSThGUEGdrS6H5//ClpSZchcppDFir0juLum4o778Se4bf3C66I3RxNPc6OR/fb
FroBG0we8gYHOnTZzMem12zJzDNuY3LNWHojrEc54SuoWCa3VfwZvc26aBr1xLP/zWIBIYq5wjRY
FSCMf7zfpm1wqivNYYg4K4BJfiIJ++vgqC+oVHyqSltpG6cWqN89Y6Y3sG+EIwv9/fH89LpTyjrS
LKuDMRCqrVSI7YNEmCjPXcDZgpyVglCLbtIvxmz+rCzzpNHdUE5bt1r5jMTdOfHV//b3LBMRQx65
/3KE/nn4zdDAezr9B+xNzZ7hXazcBXHx50H+60Vc9J+sO+87AMFx/MNF8Co0lBTrQz7q0aeYnuK9
RlbZ374T16REz5BySDNFOPHxIuivsrw2B/SxonnFp5yezWZanbiT5Zd+nCO5iCMQ/ZAaSkn5aH4o
FPIvTQujnTrod0iX230wzwVqUnAP+YnPUft1MuJQYthECnM7zEVH43OiS0cZDFxpFheTR35weBMR
cPlgyHGc18PojEvklfFJDfJuP3Jy+TJpenQGD/MylBmhL4rdE5eVtSPdgqGFq7WWhqyG1Z/f7i/V
Ah63ie4FVKXDmvXrvIE8jMa8fihpRRpeO3QIGoEGxOemacUFcAaTtCqiEXPDswZq8Z7VTtMCbAGq
8eefcjzQll/COcF2TYBNunusnEmNMYP2Px3Irpt9tqH4wdVYPfFejscAF4Hmg6AT1QPAgkU+9PMn
M5HWoAD2OAxFQzzIkAyXlko+1lQk37Vd/774sSxpP4+29yst5152MEQPHXOnuiY3hpYBQCh9czMr
FsEhVEvss3jAXxnLOPEIh7C3GIxumqKPrlHlKV8BleLlt+v5/s/P9pc91dGvcY+Wh9gOQ1IHoWQK
KS9ZRIrrWh+6a1UdLmtFWKCapuhTBj4h66b5rCLWcjM5o7azrVBHi6GjATzxuo83s8e/6OgDgXcR
J0iIDvOgqDXFIe2Nkn5GtZn82CAF4NnC/VynaQSzo6r/7qy2XF03wYdSadR0ahQfxwFhMA58VXmw
Ma34Tg1pOMZWd2LCOT4jvF+EqQalGmJDwnI+XiTolbrJUoYAuIjbskVrNZApoKM4ZHiT14KT5wQS
7JcVermkAboRnc1SRHCO3nOmQIB22/ogJVJ0YkV0/SKHUnHnuCUWXF1ru8LX1ZKUe92Jb5PFGr7i
0CwIM9NKHPwnht3vPgKTeKElagEB9jF410iKRXAtObGE7vnc0y6hVyYwUQSJ8sj8pnkWR429uxiR
R9fKVx3iow0Hg+Iaa0r95cTPOZ6Ul6fDvgVMG7skQIJHa1nb5wANjfbQ9oTEYQOPJLgf3D3+zK4y
8bvCHS7LGgfKGhuWCeTfrqyvVTi19ZlSEWvmz8KBiKEEXbdN4gmou5KpWn8m8jr9euK3LuP/eP5g
YmZKZDJkm3M0U7FqqCWmukNvF+G8NlJhRb6jYosjbt12bcLqWvQRTSgjLFVSba87upJfjXng5Mub
zK0TK8Vvpuf3Yxnp46bqMFF/HMxN1o1os6uDptRzjL5FBR9LC7n/fxkypEdBLLRsth3W0UeTORhF
CEfkvo2CEx+zeYIMzsjYVKWF4wdpXu4R1+N1gK431z7yMY1WaW1kB7hKaOaCYuj+btmUgUN6Nyc/
XbDx++VHOW0TEmfrXkogWvCGRHbTI/Z+judquPvze//NY3YFx3ecrghdWQY/PmY7CiBYZMplOdkj
7MDcWo9prZyYJn7zHVBlNAxLMPtRMjvabtlsyoNOdy6rphP4/kfsfZSL4VBWoD9cuGK7P9/Ub3YZ
+PzIEoNZSLkKKubHuyrmAMvb0F/KWJePalO10AUIh668wekg40hYFeoGszOCODeBYsdsNExvRR+0
8Yllh3nn+MNiT0a/CZ0u52SXHsnH38LpCedKV11iT50hTg0kza4N+gyPYzO7j6bRDp8s16QbEaXs
vl6FQFNAelbdyuuR0hVZUqGIzEtMKnj0c9dGWzoHhIXvwR/Q0dQ1YBSfVTre8xlOWfWMcHIQrm7X
8mw7rI9k3OCY6n3daseDNlfpHYA1bA0iwytvIv2oCAp1miV8gzxHUkSUqF+bua28dEWX3vRxk5Ly
xZr42ko1PJBmDYzNkqFYl3UmtUUoZe8gaUzGPszTUV62Vj8Om7oz81eCHTPFbymGJityZLtbKbQm
8F0oRQ4dWD3oQLCFHeopXU/fbDJwQm8Aa3a7kHsg/Omy6OH/x8k+TcrhqQJslmITU3BRANdEFQL/
x3jWDBSTXk/AGjT+eQYhGBslxsMWc7FPqEMBEyZxuw5midHtWoiZNHyJziRAleSenELPiDRU3bqV
iyF9cMiJIaMCCm382qZqMfq4uEg5jxrBeqIP01RsjNRRsAK7jZNv837Jf8EQCekEIahjZyFZXZhj
fVsxOmfXCKCWl4FjRTNt5TEeN0FHnui1W/TO1ggk/7grANXs5IIwKBJgJogVhjH0CL8qCHMPQuKR
1WV69pxqyIE+YbY95AZqAV9vLah2banpzqqxspEXmGYIrAKN2f9TmwyobhKcFvc46JoO6B7pL4s9
hNQF+uZY2BePZL02gOgkXi95O7DvwuYGNRTLpm5l+o014Lw/CIl4F81Ib+U+DEwtQ4XddQ2ufX1+
oo8eOn6rR5KDaoRp0kd1SPtRyboIGoAba18lxA4OQMr4XHZ6Np8VajkpsAaC5rW0UoS5dTwVuU+Y
D+HGadiWdy3xQnI1CVJlPFCLmuYTR2JeT/hgbsO5ZgSpU4bbvKsJ0Ab4NAKfKBu3BBAD04JorKCS
iKKlQyTPgCV53OAPBcyQN0avQwWilArRbYKU3w3a5K5DAqiadZTjabvAxprgvC6T8ItooxYMglHY
d6U1jffGpFv5RsRJ1G9oeMFxGJMxvVdH6bA+qmlMwlss++s+GPobraQx53Us/QCWRld/s9Kx0jZg
JWG/zHF/jle62hoZoWPoreSuDI3I2AcQM2O/dgPLG4Yq+UTAG3yPoGui+xikygV24AWzGEYFAhMN
KGbuVJ21L5WivW87N74a4XmQZ4dnnuxqikUPreoUho/0xs3W3TxgJJ6BUoarSvRj931J/Q/YTP7H
yRfYIbCU/HsBw5UEK9X/47wrvsgobv7xv/75l/E/9jL7Urx9UDV8/+N+OE2E9ddST6WDrloQbhdQ
/XdZA+eOvzjxYv9nW4umYTEO/YjGFGDKcbfQ+uF/pxi57F5+GE0EMgn+EM3RqJ0JzgR/Kxrz+xr9
r/0hJxa2sdhWlmIUpR8kBh+XMXCGlg58t/lk9skte0FxicwISaGZvKC3rdaRQOab8y2+tEmLF72w
y1XHLvLSghbxBe7ORJsUWUDsZOZhUkJYowpLWWGMZFsKclSsGsMgkvh1kxYdbn8mRPCLzirPw2nb
j0a8I8BXWZtqIM4n8mcutGmMt1mRukDiSrEKpbiZ5GxtBi39YpAUtM9lzFWwkG7ynqi83KK7U7Zi
SRxOsh2e9nRDsrwk+hbnZNqjGidpqPKrKmBBKqPzsi0dJOPWxgaWSJRV8VxLErrcOY4PTmo2e9vJ
XrTJgNaaX8RN8sYX/RKD9vSWv+EG6oOIaoAjkqC2cn6izCJJAK7pI2QXmDilZyRzvEUWoLJ4lc+4
bsJ1X77T1KpqM7hY/+H94dbmPOfDYP2mO8GZKMbgzG6VeReb6Us0dS5pzOVdaPeXY0XthmyKehEI
jgu7BHifTF5ssXACQpydUMggFTVqcg9oAthQHkdXDpUpOAzlPJ0HZjttLdphvioWiigkrFBPxCrF
srAFTgbSgwhuDAfWoUvJN5+s8bqqn1UM7OSNFs9ZX2CvHBxm5oGnsPyt0sqeh6m5K6bwPJjbaq0X
/MOmibxzYB9Cur3yqsVauUK6QwSp1l5GUzqsmjyy13koMhIZrXuOz2+KBfwRl+ozoKlqY2fTeCYz
gihmfVTNJcGQHIxubNd9w8IsgxpAWKw2lyqvBzljQyB4tDCPe9dv0uRbIJSzdFp+Y4ezwMWi64Za
5uVqeV3PvA9m9w6nkqyeUcmbuxIqBCuloV0YRV7uBs7fh2kZOqMhL2lVst8qe5wYHNQuKGEwvSrz
stRIO9dvszCrXigS1Tcg5B+rwYRc2iHCdEliqeOXCp+ZZ47lXbRs0KqxeEYidxcIUpk4z95R4f+W
1PIR2AnoIIiPM05UeGpKusaa+2J36duULBJOkYHcEeiNUE2PZ1D6xIYCsYETgGzrPFJA3FV3WBB7
lIfcb1ukb3pp3uNju6EmV2xxGANQjlnB09TlEZKxdUCfjpx+AdpaeWo+0O0pCMi2u5GSiVL6CRJa
vTF3aJsBjIbFHTbXCuhv9M2ctJs+c5DUdRnDLi6+4bVXPLAm6Ad1ougrgv22sSJQdedK7EuWUGxg
w2USR8+zVakrJSzKXZbwaMfK7sHIkSq+c9uhXAXKFF5Ys9luSPy0iJSdLweTMTOavE81pg6PAh+b
sGi1i4rt1hWHAECSUsqVy1kHCLUM12zddB+KEX0F2m8+QSXDyjRqWgpo2Dd4tzOQz/VjC+Df7yaL
lVIN5LYuw+itLd1XIxb1WaDE3wJHbM0KHS6+YQxWbK7CvjavbabFJSJob8FEX2VyLrZuuHQJHVIO
oIuZrO4FZndlfuBJWmtI4JcZGsZdifh61Qu8tJGpz+x9ozcSTS/HHCQu2ICHLMG9pYtcoqwKHC+O
+WnShWI1JHBzulAf93aWoL3Wm0fie18aXf3iqH22UqAGbQsacmd10KUbbYmYF6lk4hMlbIDJhcWG
I3rbF70OGMAhBQKG7KqaMGx0UON2KRT0K6pB844otvqRJky2dpyquMj7AvY3OcQkPNYouPvu8n3c
mG1EVBaIXXbDfFJuQ3Kngol8p2oMMiiC8U5xyFNFH+1uTfGjPfcf2IZcxq9MheW39n+Al5V+4582
ILcDewzKVN99sfu3//6v93/h+xbDUP/iVKwikCEEZBFBspf5vsXQnb9Yvg3HAaTrGISX/WuLoWik
ZvE3OE7TJXzfSvxzj6Hof/FPExuI/I9tCyWUv7XJgB/08axsOba1ENAdjp06ys5j+WQJ8mxqXfuu
TSPWytjNWEnCwN3X1dA86OAA1tK1cAFAJ74p5sm5HDRzBIhCUl5PPPzKRq2/CjkAH4Dbj0/6GAx3
k67q92ZpVJtukNOeJMyE9FrtXtHC+RP+jcgfIxneBFk3nwvyS9fRpBCZbPQhTJaa/14kabs3OvjP
NlSsC3ziDtJ1dP4eKVtGuEmUpuNDIUpuXWMz4rPD5IlnACfDKi5s89nMNUoeoKR0y88sQ14RDeGc
J7XZWNCpZH5mdVA5vaa2WpvZDhbVBoO4nflq5uJXF/RBwJUq8U4VKhnNdJ3KyTNbUd1AObGifat2
3QP2gJiIWDGJm3xI7S0/RV4CtmCmKQPtWuCS9VuhDSuQ8NXeGmPF9NKiXfDs6hgDEQlXbaWdkRpY
YFqJD9T/1PME40CuVuP1YD+6RncN3diDTUNUbl2TefhsRspwQ1rnGZmJL4SKsDzKdZCfz2V8NvTt
Jxu+kJl2DQ0oEsDU5k6NgjcFANRZ3QyPVRnk+67q9atGkNVop2hoDGmv9MR60dXRucCAcMajunIi
cTe6dbUWfbchVBhufhCFL0lCiF9UOa+mjvUvMu3xi5q3b8g3U7/C8fk0mvIprt39oCtn7zSNKAyy
Ww575GJDQXsrVOvOKppvYtaQDIo7zl079LsgaBo4pQS6Fwp/hVVFUCg2RM9UxR89B2WzSSqn2oE9
Z7uqiFurIp4r12rg78MX0yC61IuDXd1PPNOuY4OZzluAdAC+jC4hbrWM72UyAJBhzx8CJxxUfR0M
jfqtHHhfuuJRqSThUYlGhKxALAHIpuXWVHKi3bp9bbTJwyCC6Wy0LT+FUZ71j1SxrO5Nibu7JrRX
YfFUm/ib/BZBBkRhoFPl5Eh9XcNrANEoIMbgHuBEb5oN64hJFiYHxmDqzgpXAYo3GkQTX2h1Ir+Q
n1xcyz601o7RhXsz0pHPN5VGbiw245i9EgDKSOYPeH/orCAPQ0iI7YC21xSjUTJt99pOCGMZJhAc
Qn7WkVU1Rn5rDNMqD/W7BDJJnU1i1eoVGC1skeYoVc90U3neGWSOZyJ+wii2oY6CipeztIdEiu0f
99OBxi3AbezwTV8Y0F499rOTv6SupnSYPdkP5ONiqogk7Zc8bdSzmeKNn0KlWSEiNr2yV1SP2gb/
T8w2a2Jlb7HdXNXA+nWIKcFFoZIFIXM27WyVvbyA5kjcSb+2ofStorzDYFCGd4vNcF9Mo34PYDC8
Qagc+FXKo0R/NG1ce4C767bdG9ivz3nc7JXsG21W7Z6Innqd15byUFhC7rXa3UVV/bkC0LjJ8Jn7
o6Ht0pyse8vptsPI86DXa6IqrEa/t1BBBBIIEkCw3J9blSOAdLoFnASLZwwcQIYD3Fwp7BcYZvam
i8hWwoyiP02jexumOPUU8CZmRXxCMb5Qwrspo0HQKLFwf62SqGzvJDwnf8rTHmUJJEEzD5JtJ+CJ
yOQ14NGtJAEwqyowX6M+3U91usDRHyBHvoqpS1/SAnRww6a4GYBP1p0fsFGi0Eiyu25exaI7FJp5
qyiy8lUFoLcuwIY6KoVbPkfVLXdx2kHM4x3Ew7hKIalztsl2BQS7Q4LH65rbafyxnONDbhrdGidw
sFNEN6xLByBNy7HKIhfXDjUbPFH8oFoz50Bdf3JjfeCNUwS/b4s5hLukRZs8BqA4WjGKKipvnwgg
/pzUYtuqkbEyrCfbcTi6aI4odhUe2GDNZCs+R6yf14ZRGZ+qoWNWZ+elxTrfLuZlHGqYQuuk9srZ
7rciDk2f1HLxSil4xdTjRJ7emsq+cqkEGmOknBtqr3Zf6Ljk50Lr2pdytIbRG3XTfC10AoxInhUD
cbMxRAhwu2oN/am2t7EW94eSeq1zqZel9qlL7dofQRcp21w1DxlolMOyWYs8qwmMa3Btrd82DYiB
dHIJbpmaPay85JwY3Y7CoIGFr3RlRpDLEG2GgsKfkg7gwExiFxIljGHpu6ZH44qjeWpO2xHhCHhP
LAh5fiCHeQfTelvlu3LsoXuCbtgZc9azTWQKpIDc7/ty2CGe+4ZSoj43Rhy+4bhg4iQm+k1cC2Xn
tKR0lGoabGzuRbr9fN7ktXYtlRF0D67oxWPQj9ZDOw6QbMa4up2lqXqB/NLP0MmDvrI/Kd0UbEab
o0yrtsDvQznsEiFBTjq19QB+qPyiGNl8HzqwzEZaB5eUVpMHJR6iPahgZSsMyNBDUkZnqe4qB4WY
whsldgiy4mSgeBFbEVbPyQn2qQDbKIbWum0bha1xrBYPqHGKl0iz5rt4XDIRrVGuChGoGxQ6wTXi
hGxlFUtStTbNr++bv//AHvh/WikO5dmf9sF3X6fX6GuWfZUf98L8S9/3wqb1FxUtZ5FL6xaRrw47
3u97YepwHMx0JFeL2lmnZfXPcpti4C9iaVFVHb0w3ZxFkfqj3qZoKv8eXgcXLfaSEEoB7/8iba6/
F9Kg4fxbPcdH4QgUxmUPTPEOUT49QBwUH8ttxdQBSSMpyesyoWym0mm8MOCbBxbp+j89mR+X/tnB
w51S+5/CsljOBz8uBcOQGh//sd5FqD/JzAox5LmgtIRxe4qojS051HZmn2i0/noV2yAIcalwUsSk
mvPxhmr63BwP8TAmBPitrEaKdUH6/Pbv3gtnG/5wai7moh8/6mJ3KvdAgGIIIGWcdyQWar4Eh7f5
81XedbcfH9kis6FVbqIfR9ZxdDNC1c0BCjUdcnt6A8FRF403FsKjaUDnQ9CFss8qGjXEYF8AH111
ubrCOrIq1cZTKQnO5bVeqZf2HN39+Zd9lIAs7xKlGQI6MAQIrGzOYx/0Ri27nJwGPyKzXAt80sru
ytBsPZe4nhUjaWKvAEH7z9c8Uil/vyjCI3wxEL3Zgy2v/qcB1EcF/HAIx2RfJM5+LJWSI4ku/Wm0
5dZ0SFMYrHpYO9AV970LcLrR4AxH1ri1DFiikcXSGJqhs/7z79J//YZcHCEcT3U8V3yvR2+J3QaS
UAjdflYQyLAq3WkjGg3Hhk3BzPI6iMqxF2qTdjtn45016qU3o7r47JBvRwXUGC6cJIAHjIONFd0O
v5Lxyt46M4il8Mj1C5+72VTOwa/Nt73ej8VKYb3xEiUW60Aqeu43Rqyfkvr9+iFxV+wy3qUB2MKO
7mqAQjdIqpkLww2/gRFn2zoUp4R6y/zycYRzFcBWFs1rmE/a0Yc0p8ZkmbER+YqpzuustMbVHCLy
qEqj9vU0sU9MQr97VwxMfDu4NHljRwMXk3xd2aPJFxUBpRjqHqcg+6bVNA3VifH6uwdIINDiIV0E
Ou/atZ+Ga5NNqVrVWuTbgHk9gaCG71YvTo2+j7WM96/CosLBB2FzLqeA8vGr0LqqjRKVJzgLtzjE
gzpe2Qg71mlMybCtbHWjarGx6To79TMIFVeEZemb2RqwK172wTrq7WFPtx5RX+VFU5tfRzmBE7FU
zB3IlWcqMzF7GaXbANyc1/hp5LlZjCroO6P3QEjSvs0caw8QOTsx/y1C36PBYVnLsoTPlgFyTLJT
+7QcO86mfpsBy49tR/o6yLGVDfjC7/BLrdh9Q1iRp9QUv3l1WB0Wk6nK2Uwcx9jqjcG+EdE3iCoj
2rn1MIPOTMrVnyeO30yiLLsmzhdhWtS8jqRH1CqyptCDCM6VbrBeTeN2XnZuRe9avjNM0QacZn3i
or97pksGsYqtkGbAsRupMlu1Z3mMKNULDnJjkl4orpPe4QSsd8jm4s+dAeHFIUxr/+fb/c1DZV1m
i4FqmM/BXH7ZT99DyjcyD1McQ2ediFwrKO9Iu+5OfA+/+cBdlkVieVgk2EQdfeBOK7IFosdkbEKT
SnV93Nm1Oq0qThInhueRGJpZi83XgsRbeqWcru1lcvvpjkhXZAPSgnVPG+25Imgn6saVBdx5O2DG
9qxS0i+Do6U4VXw9NcV9lGekIOLn3iLUzLaouxBJ6xl6AqdI/ubj/v7jMI2YME8wNR2NLpcELiSV
/Li5M6ObYZ7zy0BO6on59L1U+vM3enyZo7da4k4n1gXGThG5+IunToMrS4SiMk/zS6oG0V6agbwg
QW26r7PlqIdgZxV3UXcTo+ZB/xK8jtSEaTEIY9+4WrdRpvyJh++sbQj6N72bDJ5uJ/naGNJ4kyfg
RbTO/frnwfnu8fp4H4J9sL7M1Xz6uP4/vksm5imDdYMExHHWjhvXbzAz3Ac+XHJoYrt7aYOCzOhE
T9USfBAtxYGDFBlMQCu8SkbZU9UqoeYLPl4iLTSogCnVFDB9paHd0eKj+jNBp679jnSC0U/jYYBD
J3r4S2EfZ2Klc1T0zC7sQ7+e0+TEanQklV4GK9pw4uqW3dp7Nf3jDdbENA62nGAidZruEds7PHFb
2RpqtHvGrqNccY7pfQr7zZpT0XAboxSNiRmj0EqgmzTFiZnoeOlfTjG6iQoUW6TO7sn4+IMkIiw3
FSCwAqccHwgy+KbUtOEmgENrgninE5c70hC/PwCUcQaCR7pHEP2Pvta8TYUs+JjRuoz+2GsU7qzO
70ZiQgClNNuUDaU3y8DyG6dO1yXZIZ7hjic+S33ZN30caHwSTPrsX5l9cQJ+vO3JSZvlROFQk81R
galpiJbGan22291Fxxl/NWqzealnsjxXZkRKg1s3fpuXDlwHmXtgFbUvhCIzfVR5egaZsyWmSLj3
fUqdpzXFV0SCJ4SVx5Mqx9BFkoH0WrP44IGJfpjotKWtgdtMoaAzWRu3UF6zELxAWsDk+fN3+Nsr
mQLLhKpCGXWPdjNtXdM7rwfFU5TiW05g5Jas1AE6l6qcuNLynD+8h0WJy1ERLSoYDfG+q/9p8p4q
MWnwaEKflBpz97xHp21uSpIRyDqhRv3n2/plrEMJeTcBAbBk6XWX2/7pYminuhotCTsZOetbEUHW
Q5y4Las1MJtTB6Vf74wGm62ZeIF4X9AYPl7MrerRSQcmKwK3ML84fUmmVxnUZDOZzU1KXug59r3k
xEpwJIbl++KD5pPmPAwuln3v0SChqk3VSylSfyzkylG7+z4fL8GEeknjnifxcEYBc5tEwwX7uhMf
1S+jhs8J06zFuZSCBm7uj3ecTSauvAHZqxH1xtoIKoSBoJ/YeQ+n3uQvD5dL0YQ0TcElKZ0c6ZOS
oGprW2cXk4UFiWiNS4ATyoF1UdE9SwlRJoq3bjd/Hj7asmv5MFh1cM4YAjnxs7kRC6bm5/HT600O
BqxlE8yhbEsWCxVzrQjP6mEItyUGzblwfTsxqqsqbMVF3QTtlRZ27h62+6cTv2W5w19+C7Y5XaVe
tNimP/4WJ+5rZM2kd0EUwW1gy1EuKYGqR3ux8jPMBduKruVVZW1yGOw+ylaP1uEJV+yv6xnUeJfp
CD2GzTA/Nm2qg8A7D9SNfDjTumYqqRYJWLlpOG6tDDd8QzkVbCNMwTT6Ru3KQqa5bWnKwTJUzNcx
N7bvD+b/F0H/i13DT2PkF7D13YKc/sf//tbEr0eSAP61H5IA5y8OHBxxoEhrC2aEAf5DdWj9JTC+
cNri411cmD8kh4qu/4WDafnGENernNXFv2qg1E5dCCzLIsHh8L12elTz/FMNlMXs4/fFAWzBa6NJ
YD9CFYcJ+uOYpt9KtYDMMi+2oKStQhUltMkSbFe0bdqODr+wJtRzhbQvAL/MBLkbNRw6LwhNiXNW
my1xYSFLzFdNRYq8z4lhUhLil6P5ICAaOzdDzaB0PXNuw+A2FaLpL4oEEunaUCu32c25lWxTU4Th
mT5UWpt5WtFF7iq2xNATsq0u2d8TMasSubdOXFPY4uj5kmmaTRRYRkCA5qyIsw1vyFafx5XpslQ/
qzJtK9d3uetwmybkOcLZBx41XmGMIPfeQ4sf9OuBLJT204AtiCxkXXD8Hx20iFd5mYNQTQvESncg
SMz0Vscbkr9IbAA3cLEt9cbs2FGfWWUtxxURFkDRdG3Me6SQVY2wqm96574jQ9qU9JQJA0MaDkvy
JQ9bOoGtw6zNzreFgbuHd927lwgTG5C/hCnY0yVxN2Yyr9qchdz0sB8P4UFz6s6JySicyunJbF1l
PgPq2lZfASuBm/XavpTxlywq0xo0Z75gRWl+IdL2CLKT+i6N6LjeVFqUNM/08mN5iC0FGRI69AGO
aWUkzjcHuly3I+ljll+n1NbwmI1GGgt16fMair7K8BpmIYyntqBOFTVsoscVGVPlDEuZV/KNpFPL
RJYxQ/MNkPXx2siyRneK/69yw6tiENQv/MlILKartg8UBN4LAzXmQQD8ILClzptMXmFFKo1D7xbu
/KhwdIgNcI9xNwb7PrM0+SxGTQaPsw6W6KFGtlZe2zWpk5lbI0WL7/GMifN0MFLapMhLwsElTSa1
4epZ1Rs5hQE5CH3/SLu1WgUYQN4H7k2UpqUvrDFcRRB1SI2BU9qANg4xC4zjmF0nYWkbnw1k9d0T
mS3ZcG7qTetRTqEAtYIuCgnZ6SqySVd21xcm3obMze+zsSwSLwEWukn6eb4JlJbEiYHEOOT86qgu
jHOGseFGaDDNlJ8zarAPfAK8raeaKnuyd824cUk5c4dYPZB23qjXg+IGYeCHjqU0tL3QqoHdY3vX
XZAFGKvI//RxfrEoXy2c4THFwZ4mbjlfZTqN88924HRPaTYhWhDoGnygRKwNJcj2DV9Y8MQ/qm+T
qjMAXwpSJf065P8uybdtrDNqaxjzkZz07a1SAeeNvKiN9AwbLAzrHoVRKZRHkutl/zJBmxneHCFd
Z69aoGFB5WdDfFlPxPt8a1QahBtNgcsO5bZOknWkTphJKAmRanDVyKpsdzMi31v6Qog22qkOOGs3
dWr48yTB7HayUddqb3O6FHafpwgKlfJJ6aM6WiWpgaAv6pg6DlXAN0OFPaY2QNob1hqQxCOixdTZ
2cWM1Z5uBEDRErWA79roENehU5q+7nZZ7Tedklykk7rgxFOZGovcNp93dB/JC4KQUESeWoUEb+lD
mT/2OWoob2KbdK4YTX9N4r2SrYwkQcZnViKTXmaYxWNHvM1Xksutc81CTN138fBW6k6/BrZu3eaR
80iU+XQbcAo19jE3DfMdzvdm0GW6zRdlY6DO6InHmvmTH6I43myr5Z6sem0LxmZYIsT4Zbki5dPo
jpbpxehBX+l1KZ8JeAmvWv7MVWoRwZxNxnRrFkt9RrWMLTLG6aLQs/w+TPLhRpKnop8FtvxGzbJt
vCAuxKZW5gpSg1t+Smx8Pb7aavq3XtcyyDmmRe7O5Nge2dr2sM6dVruHWjojhil6DKutYT/aGQ4Y
guxwSsXTaK2bNicbvLMa2w9ix3wQ9OXn7RxoOKTyDNC3XurpBb5PmzA3PaivSHK013DrnXRNDHuA
qFQa49eu6T+1hBpEnj30xSPylPqeGUBvPE0oJCnloGTA8Drizcl69xBLMgMcs0BjW+jTZUay4zNB
wbN2kZXtsO67DFGvo8OUtevEJsQpGvdW7qbPsurAAi840U3vcFMe+UWiQRxEYcMfaYL6BPlpFUIG
q/k8sNgjcx11q97avRC3meIQiKfZEdpj1OVh75CpFGjiHqZ189SoQ7fRqNlsqJfGt5Uw5LrORthT
tnIGHCteCEH35KrVh0G4Q3A14QDaNckE6bfK0aAgNZjOW6pU/Pd2F+utPnhq0NTkFxYEVIAz+tRo
8YsgquxMG8P/w96ZY8mNpFt6K++U3MiD0QAITwF89pgHRpAKDoNBYgbMDDO201ILvYraWH+eWa+a
ZFZldmotPDkHhLsDhn+497tXZYbNFpeM13+wpARATlV+7bvDbbkE1ZNc13WzWKOOB004ElhsdAF5
ctW3iO68AU/8UA3tOVwvpYBDm/4xTzr/xALEeJjQOqOHbttbE9zIxgZijDRk1HtV++MWCaDxrVoR
pMWw+ocqkkbr3s9mS46tXNo5wqEkRNzNY7ozSES/qtbhW5oXt6Gf4xxVycfEsu/8qeweXaWMbZFr
90UZwA6cXMJr6K8JNhyOMIahbRttbX5LyrGONBmUrsbAZCk3+2AYph31EHBn9MRHEtApF7rupMi5
Q7Q+crBg3ABbNWsbldE6JU9z2Ho73nzvMFTyMRbkZkWyHvYhTrqznACWNbpQm/ECfzhKm0ihSEmT
VUje3zadO58pcoIDB2p4Va8FCpI69T5QBhnik2r1mDKGIxiJ1rVRD2XFniOSlSJ4LzfgrbEN7F+K
vHWck+7b+YlYqq6G258MUm78VAMwCTyKtUOdUpQ8WKs5+R+r0BrfMhiuctMt2XLIi6HZIKVACy6t
bzIdcnIbwCx9JTgJA8YgXiqy5j4S1snxTOwniwizjoeEDcHZkWN+SPqQrCIzX1HceXivoVnZUeOb
6rqajTIGOIGRIMTTNy+X/AiQbq88GcayLQzH2/PHD8zjsiolb7MfPqC+zo0jCSec2gORfCIerHzo
d75eli+odi5hYGPe9rek26l9qjFMekRioaXW2EnIqvw0JkUNU94U4yYRZAtG2rDDXdH53bZYXEmo
AjHURREgoAn8JHbBNm4MhHEE4FpufYU5lb8nLfq4ndYrL5kg5tayaa5IYCXQtkHD39rjJdTV8K2d
YU3jFm25YUdUzpWKGLKhYBRTOu3m1R623ciC08FKGMt8ZhxNRzq9h0XZPDZl3nzE4FK+Lsbovs5J
1j/M5GwxPvVXtRvNJXgJdEey1lg2u3lo38krNg+q0NUmLUx8vhaJ6y38jp0frNV7PdnOHi+QecjK
SUQqHDQHpVPfalK5N57AadelXf4Av7/BzGJY7Ffq+pllwnpiXGe9ZL58rohVo0QOzH1brONX22O/
NVf+15a7YT+GFaR4LzQimYGZYuL2QJnQ8TLNWaYoFXoxsTTBnd0w9y5WP73WLA8o7OaUd62ZXJdt
9zWvvIKRY96T+wHl/EHzazqnrgMTgNOxfnGd2ti0xNYQ4FRlb6QViEO2BDxwHYrIZ0jP1d7t6gaL
7OB+mrBYIvKswQrTiczVhcbv7/tZUp5iTspu3UmTG2EV8IwTiHeITfvSYzFiEpTiD/M4xV5hf2ty
bzhWK/UFqigSmiccJZohtY+7xCvRPdtIsoatLSfBshCHCtK4hprBsN0jGktdbJs6sKB5pzoxTmx6
MGgkyKv2HZFaz3WRlSE3p0QVFaTgvGeQd6+Grb1vBKhUb7Yapus87KkWV1d/WmxGK2tNMlesSViF
mdE18jNamvpkNVD4GWsNc0wSq7kltVhulKHVeF9XPmnQ5HyllHTdXWVP7g0jKL23IOVva/BkDz55
BHByYLTHHRH2JE+3I6vZJIdvZA9A1yssQCdhr+gnKqKFrMjRfuNv5r4YCMoobObFEk+ENU9sU7XB
9jhACu5tXLvC6Opn6xWjXd+8brm3q02z2BjLMFWy3jOVQyfIHTvdhKxin+Z1MpONsWSJPM9e4R8y
1jUPyjCXAyBtl7BknfvJZZ7bPU+SwVAEF8+Kl85dvHjwia7BXl5a88vQLddsm9oksgxidCi0zeyw
ZI2zpYTx7hxwHXsW9wL18mQ68BXa4S7gGD66S1lczfWavvkEQXbH1Extf1u2TAsn10PJWy6CQ4uo
SCgiIcaZqC0qvZ691iNwgeS4EbXpUH40UNqck0rop3TueBRb6sYow7L6zQ36GklkUhyJPXNeUnIQ
3sbCyrdtX4yveCWIFHc5nywBc4rVDLgi3WfG7bAO6e3UjybKVpJ4PyROoSPyqPHLabVkN24ZDtus
8L1tAck7oHhwzBsopv5N2LrTZ4uSktQK4X4ZcVi3cVNg5osqNBa3FYfiEb6kewVsrXlqgrBBaZlS
TkuXETuq+F4+SBmaO9VU1Xkxe/OTKNMOcX4ijiZiO4nEck3eXcaAG4vwzcfA0dM95r+QeHG8WmoP
NS/YmF5v7UuRfwnNOf1QjuQUL4aTXfdMItpIo2zdLMrpHiy3WQ943wcE741fXKk8CE591057aaDu
n8zGOylBUOHGM5F/WlZyxHKwPC6JUXwV5LRig3KGs0JdHA1mn3xB590RL9xlN6KeywcSF2xePPkw
RSHd0n1mhxU32Nx9bkMZ3ueJmezsOey2wgqOZLAQKkRODuJsr7TIgezNuGkq9Ri4dfKph2B/bUtN
wz2hgs5QHV76tnK58biLDds7VAl40qjLMUHHORrZT16CSl+guL0qnNTaKqd97FaKFpzwVrsLnSIX
O87vBRlogW9wqpIclPpQxRYYG2IIJl19cDFPOnG68oL2m6rdwLYhNKbLaus+TG2i7ZTfiVi0y0QB
P6QlMdSEKPNfTCK8hw/EkL2gNfMjREA010xPKKrJdovQ/opDT9WELfEydN34eh4/K926r8PcTc/S
WmswaDMSsG2qrOCD1awu5sFiDo9o3mV4XlaVF29ri232UChq/CmsS+eID14R4UKP1+0pld+rbvQ3
idlNd+SueFM0quAboavjxy6vzO48r8FQ3LaWxzwpoNC/GD7whZHN89Z5ep6firHkwZ1togJLNaUv
YbKIQze73SODj2Sv8hkIANlVpnd0PFX6sanT5TDN2nNRt3g56zuWOjWGsAVxfcEm+mR4bkvYJEuJ
q2ZozGK7MoEr9xrv6y5E6E2ivPLeRWqqfQKEb9qitO50TO46WQ5+wqgbRMxXcRGkkrBib0lHqIk8
glBYErGF0n7LPW65Rykm4j3mwF6uGOz0pPvAMnlqeV1WceONBgR803Ij0lDV86zdPIiaHrV7Hqak
fNd5/WXoLSKhyYmPBl885skwbvQwGV/MrkbyslwCz1dnfsyK3GWxMDsb5lN+PJP9cWMUeXFvVXji
7In8tEA3/vVguPOjjynxhk9KI2bU5UfBUY+sPF10rLuaHA5GzuXNEhjZFpi/3PJeLdIIlEq6Xb1l
uVa9av0oZMyYxG2RYyMghvRBtCg58q6pQpw9LknqtFzVnTDysovJePLMa8tPmAyCdVkcioGZVOJh
zVbzQVfhyNxNkRRyZtqRBpsyt7MizucBHwIFhOE8atm16Z2RyEsCLnfWVJNwUWau+OrW69C8DWld
eDtG3qqvNj3JqWSF4XRuP+Roj4PDAHCqwNOQlHPy2ntDoPECK0E2HybJbAjRW5GMua8Kv/TuOppx
95jgDOmByE00MvCOw+Sc2eOybgMz56pZ7/lX3iyDbxgCi/DTHHSJV0VsgIgyaDtH6Ksxqf07Oge3
eC6J3+zBkRV5d3TboAh22dAmwXVCX5tgC3WSdlfRNUxHOD9k/659yVXz9JLgdkn42KzEC4L/4c1M
hHRTF7BgfTrbOZKFm4abxbMTa5ugcQUd4TCFus8gxFeHwiLDa8u1+50gidTapsPYn90p6/PdVPOa
eVCTP2IWL+062Zs8Td41FqMe9XdZLu7BKxP0P8yHav9cgUIc9s68MpFEU7FayYMReFyczb4RbAI+
aLpnUriMxzTs6v5uMfp6iZygzJZ9EfimsSszs6kPhBwZxl2Ry7AmOM5hQyeWzm4PoTuL5KoyLwJP
TRtlPjNLFxy7TTE4lFuFy8YVspJxF64z1137lUHt/+j8JcBa5RM+DMLuihzChurY/RzCUjl1ZhKu
Mbk/6boJkq69QnNP1FudkXm8Eza9VWxMqGjQRdbirpvr6SoZBCPmhNjrTPF40p1UhJ0kezEZmgKp
F1UERqPeQ6y2474MqTvA+byRkYKrXBN5xhiDAEVT+8eB6eGxLm3rLJaV7L8hKQHC08WXI4E1ma2/
iJ68VXJKXtM2HICa2Oqa+av/hLoU0n9FeQEKxB8J4aF1AzfRvKsEGHpQXwzYwStphXMEGeyUS+LH
e7LDRwFFxgtJSaPqqiI0oyHGs9KO1hJ2bNYz0cqq7EWvVByY9WHzK9Lipt7QZG2vNc66NNtnc2cc
/FHTCruUYE1PqF057TuiNrd9AItJeuuEodhcIhiZAwHfpXXndSqJRzt1IHCMMkuOXgeChxgfs2So
wgG+oN3bBo2Vf+5Aml68RzzoJSISNnesLc3rVa+YYyr/bIxdeiictt66RrZgDKseusD7nIvKBx7N
EX+fBom1H820PAqcTsdskfZTXwr5bQH/ctPRlOmIg7C6q9aAd5fyOL9kO1xbw6A+okvoY7OzqyM1
Pgkqkst9AtJC3+Q1zqbmmTqnuZq/BU2IBcbreLBFXo77RFriLSvGq3Gdqw9EI6YvozTEhm7D/+Ik
hf9m1jkjS77YV7+j7hihVzziUssja7bGG4vE+K1mRYQ6SDYk446Mmkas8kSG653ZBu7OlNmLQEFb
7HtLkT+j1UTlhLP+wRiEPHQi/+qWjTjmarl1GCjCU/CfrSaTG6s0OKpVbjIIHaEnzMk3EEfF0crq
gECCgEBfhuPKrt8X6QhmzKD119V7GYRT4Kp2iS6aqNaNXiXn0dfyzq/nz5T0RtwQox5fxjNR65Xp
XR4swUbAvek3vj/cU4O9kS7aRDIhtAxB3V3F+iaiSJl27P1JP2xLIsMq1+q3MpfqsexzttJ5MVcP
a7vcW8Oa0LQN5nY1Jnmsh9TYuBU70zYxrQ3YGPIrnfKxABgTJSrUGmM6Tit4tfLzWJoPa+88LP3y
DErzQOQE246+fTV83Z6LWhxyy0wPuEwOWeFMHxtrXq/zYTmRDLhuheMmkZtJd58Apj6Ps75k1gTz
yfIY90zUtUc8gvQ9MpsjTEDWPoQrisS036UqsL6qEHoOmDn7MgLGOCCUGI6+o7/kmvWVYsh18hV2
mmBuD2110fP2YbUzFfVW4ZIk52BZ78p02YwinWK7E6+coePHQU4ntxqTY17qMcbIKMbtoFyf7UDR
HfqwPS0V4movI9iQF72DJj6xPLJI7dG5BSpSglByeq+mg3KbE51bQzA6z8u0rxKRn50kETeO4LaV
az4fQqdeNutYvUiz4J2qE4vkFCg4zGfqDeulBuw0Cvul1iinvOZZp+I11dyZZd7PaLQbjm/feqnt
1Y35sS4dW8FC/BKXNVIOBPmWDvbFqizwQxnxYhenXeeKek8tUG9HEhuv3GYw3sNkJnfRbmHQTT5E
vqx9liU/6Tyw7oot5nh4FzubUMMiYMai0heUsNR+89Dtch8uN5IxRXacqD+O7A+xi5IalEIGJH+R
ZRuNY+HdOwRU7Xv4wpfwOnl5ESzpO40otYZdWdFccjZyDkruY6IHThOzX9RZzdVQJuqDpaUV+ymD
azJreSgD1Rx8C6l65PjGvDVTTxyGdNjTzeS0xT2h6iwIl2nbTPnVUIvhxHCQMzwbUIhU3f2Cr/bM
b9h8ddciYcDQ0KSYefbsDkN3RW59+ZS1FBvQneaGj1bU7BcYDn8zesrpFgfxs01E1WZwy4ChCauj
TV1lE9BDZ+DzWsbkXmvJLXtEW/FpZoZ8xHPSukD3s44AVR8YZ4jeisJwsB8Fy8MNBuq3zDbCdTMY
OikITCcLHLyMQeiZ3biiJU7SdqB86f4lYZJ6bhdelnmQyXu2201cGrlPic4oDTbTFEZOlhufGWBQ
RBvlnpbHuradvnpek2LZEUTHTavy92Dx0g1DqXurCe97owRZRqUoYnclqqtADrfBc8Agu4TB7xZY
vyM9lQ01iLI3JrbkvECZVbOOSLZQt1RKtaRLiUcbhXYMFaePSFVjICyQvXts0qhqa/t2ZPfKAMjt
dmM+MBWaUXP3yDnZMms57Qhk5QwqSHveyWVZdplZmYfGhe/bEbH3dVibU+HPFZN3czkT52fccl6L
/bLwaqZYNTY6SMwn4Tp95C8g8r4TGNz9pjb53kv0o+DHEyR8EIiBOxmRh2shOPpxX6/qdDKcBr9j
aY/YT6l8EZ6y4EVN+McXQmTwvdjFChxIxzYyHwxcAAx/lvgmk4fvMqkLLBYNKI5a5PZ8XrzVMv9E
jnZRR32nquFjIAH3LdS6lulh+vlJPZUEy1TIuslBYpJyu21Hvy8itivJx/ESVrkJ+VJXyrQwe7JS
4Y2/iVf+rQ/sZznN5fqQGR2bPKOLLu7ndIJJod9vBVl4eWOAw0kYw7qRB0Dm3s1AVu4Cww/lK/qJ
Yrw2h8q6M1fJpMFVHmm5vHuzqzSUZngNipXEvL+urHn6lynwfL4v7X/Fxl//O77GD//Wv8ucv+h8
/vn/+v8jUN6+KM7/PQXssa0/V/mPkpvLf/EP56H1C32qB4IDFeWFqMUd9Q/nIUFkgDl8BpEOarnv
nYfExv+avHIRexLw5Qjkb/80Hv6CThdXIqIrdLvo9/2/Yjz88cGCJYY6370g/UmbYMP4s06fGm/q
EPPZpPku+o183Y60F5Mj/rtv5F8cFBdh3P99rP5xmYsyEEU3UodfhT/fCS/tvOiSZHUvdIOiuzKC
Lj3qqb+sa1JYYv7iP/7x9XCn/HBFFJcMe3xo7BaKRLSQP8sgk7JnLaYNOE5hW5g9TrgFuVxE50co
JfGyBoc1u6EhhX9OqY1OomPXc8oFOoQydqlvVBY3tejvKV/q4ORasxvuwHViztyXaFxs2q6wKbGi
j72RGFQZeTH1iE0YUPQ5lpjMYbI8+8TDOxAOK82LaJLGwKKxz62Ch3tZB9fCne8Mvp9HvvRYTJ/1
WC7TF9a048h8nnnR1DM2wnk0xqPpzCOilxB66xpPARRe56NuahJBNxTcRCGy5TUN5voeMg+hIt/1
fW2xOs2DOjzwtk/ZWWdl4ySv3jL16wdfWZVGydIxuT2AwOTfi3UP93NPMNSlIO8RADEZZtneEnuO
ZGgh59ujzggw7yeFSJOobf1yvoAl5gp3Opu9kgUGsSsbE/sOC7GMtQ2FNtBdb/Yi/hb61QDoYlJQ
9EKIpflS0KIjN6gMfR8QV5md6mE0QmbkfPAkqvNW1+ca0vML4yoljmkRltRzcrVauSHOzEo/dSno
qiPkmsUuIp/3avttKXr9ZJGKZx8NNE15pNiDgcVWTsbWxLOmkHV4HdhPRGzIOWJL3sASQI5RvLN1
I2RbmIZv7vnODUoy7MF6JxMZZl+mEmH/16ZdXWIouM0sWPsFKVDnXjmWsVnRfTtI1lm/BW8lxs1y
J3NiKnaAsBb4LpW9CrqZkeVNDTB98qGI+mWSnGd3HusHuRpGS4kGi6S87HplY7HNUQYkmrkZhkdJ
1SuuKzmwiF1Yr/86AizNG6LAJ+fcWhYpr1D1jRlpbEkxF7FMkg56B4ZBAEntaXSdqPZMEvryDuTk
WfSpErdzmqEeAHvRSPTuRRvSteee1/dHwB+mBrhT1a27ncEdSL11IaTWrLMKW5KWVKnKb3epnrv1
Yzg6NsN5XbqD+VCXnUAhowOX7qXmZ7sD1GqHNxrV2WX5HZT1o5E7+XDjkXZoPbma7VsZ20FjHI1k
rQ+LAFnqCaRzGfkn6bYZwSm0bDWTCo/dGNT5NWnYqeBLv2BukALWSIJG/JGUUpU2L5J9H4VStWcV
JpejYhguToWAGXLD3ioLmGZKYW2mbhgHlGngZIm3XxXdrrXPdZf7B2lJoT+GipL9PmUVQkD5GoLU
f9TlDIMtMg3VMtLLhqr81HpF3TM2QMHzXKCDYpCsGFARZD84JlG+0SIwrgxxxmhGrQ/TCLFmheUB
+7odH93aNbR8xMRK0PoNZ1YLOxdXa1oNKLTCZma/IP1FB29rz4RsPTY2+chPOFNdY3lkmeBCxc0d
B+9Tqxn4wqj102KrEC3Sl0NAU93WLwQ2ns5nnggdmUxWEY+WnJw6ajlKw1sMXTm01IWbL4TtCn+4
I3TGTGckO45Md8xrsMj6Xe+bCB4KozitOMiMLXk/QUKt6SXGgVxmUL0aX+zCt2MO4Ic4OKxno8RY
sm+q3K8Ao8G0OJW91GdEKsgRS5efA90ZLA/4L65Nb7/QzqJbXplRhJDSHFK3KOV1N6fkxLapq4uP
KNbQNJ3hlYxpdR82gZ4SlCt1kjEym1hEDn+irv/xPfaPtwrVLppnXi/+76LKCua4hMNmkUHisziu
9XxWpjp22tNXbuaO9u6P32M/laOWFZiwsSyKXpL0gBT8XI62fjqvgp2zswJuXXOSO6PVa9tN41vd
Jq1Tk2iYxfxcJvLPQp9+rO35qAGyep/H7oLFQRn8k5i/NZdRJGj/2GIl1baYymrHwB0bqwmD5o8/
5Y9FyG+XIvcG9EFAzCLKX97l31UHvN28evS4lIUN7XbJEFWBJPkzyvrvv8vLB7GZKF3Mj0hsf7zK
sCwIiZ0VDt60gs1Rs+TDkLb96ro9USSt5rWwFNlhdKo/i2r4/Qd0SOu7GB4RLQmamR8vLSBA9qir
+RnB6F8EXwPynEqs+ctf/SK5Dp5OW1BisSv76SPy8c2eCRfuvlIy9JSVHB+LVv8jeOG/JfZ/sy/O
9z8o9Yf3z80PiJHLv/9PbT2nI1wNSP7AIvAu/lehb1u/8JuQa4CYG9sfnvd/yutR19sIuXGT8LvZ
lOL8o38U+uEvF7s6gGD6XQsRsv+XYHs/a+uR5wP5BfsBMIILkh380z3oYqaDZyVeO70O4glSrfKD
OEXgauqroKlJd0jNScOAhY3USf3J7SfDXrZpQoF5WBwmmLFe22QnzDksEXvUCE0yzuowW8N9565M
ARPpOL1948xqaewdkskhA4znUevGNTDBDq6VGta4JVvwAk/oRVdcD63L+7tLZse+KWY0w5KhT95M
JTZNk9JypwSYpj2ahkC8pUlWLOUugOzd9bsJa0rpH/xSO+NGdRVmPnh7mdiy3AxdRikrAomc/brZ
7oNWtBMkLXvO00sIfUUi6ZrOU1lGBniDUykM9t3bPkErstGM6rt8U11+y5OhpOe9F40XoCfxtDfs
mMPkloySzG3ynW93NVQkZj0mls4ZvU3b6Iuzs2gk5A93qNvY52zpN5I7pEceLftrwKKrQhM3LYpN
QleU8puDXgNE2eoR3xuRf+mrt4K9pLoRadpqiF1AdBs2rRrqvEKchqgKjJZDjagCuVLqz0Fw7Mke
Lb8trdsw3M1JRRnOLGiHcmtMqMuo/kjti7Ajty+J1V+U7mhnjlnSwDkj2XambqsqdTeoESnoHLrD
Iz+XNzx3UIadM0k+bOOiohkcAKUE3JBfv8J0ttWcnIshZfuvhsbod2SSThfNV7WOftR25qrhNjf2
u9dDDIhloHW1LbmBydQdYNPSZCx9c6rNLm23mcW/SOZuwyY2aZ0g9tlWsv0onXQ4eWIyX8CbUhS6
FFIZFSpaJvKOEKSBMUO4xkgurJHdwpifx9jsISBHDREGDSy2lQ9sKdLsIwCza8gwuHb9jUEtg/2v
dNBYVivqiXnTpBZ7UXRTigKxroj9wD3MKBw5jbSH4FbIMvcKylSDWovAkPx9Yj857X3RkCF7HC1v
dj6nU6mcVxNsCEvqURkyLeIQ3YJ9bNpudYr9WE4JJkcI49BFsFS08ZxKx94Mae7cQk1WyVavQZvG
VpHyRxGpLYlKcj02aXYO9AbQWCgXWlHDg1tHvsHdYHnduztouGIrGIM+SsMAAO7iSHOIpkXkfWRh
a77jiZ0/cNfyNU5m17AcWwoPq3gwoW8nlkLHdob1mPox0SEjsKULdyG6+4+hM1FDAvRP9pMxsjZI
mcB+okk2H326+08XXecHqXSNTGh2mivIPK11CEhImLDUZoMfdUDUoPRh/5lw6YsZOZ5bcLNVsmKt
6mkmf1FY9866UZCF8pMPyZ4p9iTao+tVqG97cx4f6Gb1K0JWwgbkkk1WTFnMX90kiKQYZIjxo3I5
Yujvl2o6oNpa2iu9GuvOn7wq+DRn1NY4G+hB59seSknPeDbN4DPaU60yJB5Bx8ZC5AIs2VQszqYA
itw/tsxJquuGsIIlKqe1rcM4lY2Ha8IWmCmGqGzrYupiZov++sJO1sgejD7sacUMNTGs5wFkCMGC
dSZ2+Tp1eEwt1IQIoTaEpKmcplB66d4Ou8y3uEtL0xw37mRa+jjzddQbtvIOo0HQk+JspIbbH8vW
U931MmSBcea5zfzThKIkUBvsyrOODb81RWywBg7WuA/GBhUkyLU2/YL9Khs/zSExo5E3odRloNxa
qPCDsYCosKmkzkcR2ca84BzIXF9ab+CkgrU8NoWR2jXLaoe15SGcGAM8r2YH2y+tNaqn1HefJwwQ
1VVKboizt8Wo9V4S8YMU59UmPrmJQ0xczlLT161LZj6KlPdE4J5tbBdrXA4leuKuLI2rcbDl8NDg
B5NHpC/Jgve5tTPwi6ODTgQqUw2VO59RwrG6ZoqSkYiwq1Jix7fsuUznIa07CBSMVft7lJFeHmvS
jKvIro1i3oeLTBicFlN9k4yMISC1mfZnGG2Z3tWoG5lbmFl9g99BtJeCDR5ACvMqZ0HiocejPVJw
6ibRVNceTSO4K1z2Pd2BU9agOqvyZsSUxsu0I997iEh+sW/7rkqWPR19zS4b4eEdcZZZEuFvmZZj
62qE3Vga1NdOCPkqmnUFJxkW/vWIQeU65d10uTVM81Sjy6jIYzHDAiBfsuoom7rVPOai4+3Z8t61
N8RPp6iejVakaD0qUYFOkCNIEzJ6xs/Iz+V7GmJTvja0rcSOJZ28xE6GrFOwGVsWi/xp4pZJO/QR
duKap2lpC40siRdAG5WIQwFQOtiNI6XaEA0gQykoS1Pg5RtoBtY5d9SSo57xpk+XlG24hhpb0S5p
JGUpr++eU3WsUjPOoHOU7JhZV7p+io52WVdVRx6366Hsw27apYVkgSSzFFdTVfpSbQMf7gcoSDZp
B1yo/fogVEdPS8Cos8e9ItoTNxQ0XoXXZI21nsRjQCfO9Aik0rtIKhXExtAvJxvNXLCR2g7anSPl
qG+GJtEndCEPCA1JpIRWXt2E4RgsEVkwzed66OTTZHQi2M40SqSyUOU3zjU7fu6xPG0sdsEMerKN
7HK64qSz7VtXuCwlOwWy8rbKyrU9Fv3CyU/xkd1zkjgfnXYo8wOBEflXj1+ZL7QuHPt17KFkPqOT
DIc9YX+E5WgjzOxTMLqjuW/8UalD0/srZ1BYcyz6LASsbS9qJY372ZNO/5436HamGOgwCozJDNfr
BKHHW6bm9FE5LpEkRmaZX5I5S+o4rwbUf22r6mG78F0/sNSFRQy0liAzO8j0k0Cv8q7ZEbIGy1Kf
39V01i8V9FKOWRIvC3ChFdqDDOHu53ImuIldfEZrcgnyPZsooPmFu4XAH4MqZtraMBqOXs0XEYnG
zesIJdl4naVWl/G7SfNZQy+G2tIi0opQxVMnol6wcsRzKcTPhqQbjuO+4o8vrFW9AQD2+ygxs/5z
aLX9SWgnezHGpn2wMoHJzF9Q93LKteN13uJwRdPTU2a5cNubbY7Gskc3XIfHrjDrb6PnZVed3yff
8H2YrwOln9wvSJz2iNYYNel8nVSEppqQ494Yza/TMIIfmT2VfGAD2X3LvLBNXpQuHKKDTVnP23As
M/vjXCH8emLdV/pNnGZD45MWoNlqGRW9gvOXpheXFsB3aFEuBASM47+jboWg6nP26WGUKbvFvxDI
qtq2ltnd537Z19yYI+Pi7xqk/4fJPxgC9oT09ABGsOi4P/X27Fa8MWCQFvlWCd/UkcF+LdlTLwig
tiWq/e0fX+9iEf5+03C5HotkIrguF2Sx+WOr7RlzwUvBIvVoSe8F71tsA9gfLORJW8I5yVpCArOx
CeNjxTePt3989R8bfb5hJuqhCUGNu5g6+mfsIR4XJr0WmcxzK8xtiOItnu1LTMw/e85/8ZX+OJm5
XASxIaZspEAgTGg6f/yIRS8bMsYqEWHXELFchIL57KD+TBE4s6f669cSDILg1oCNugzEvhvNJBZR
Tzq/4PMoujY9Qs0XNYXm1aCLofuTJdFPIKffPpjLhciKZcLmmj+NLwwLwldF3Ag9DaePWPyGurU2
14NGlRnXfTVtJVX3Rs2FOvm1E7wZ0KC2maMoOCVjQd477suMfvCzrJqF2aTUy5/8kb//hVkr+WyG
RXDxxf9MCxvT1MFRypdftEG7HUAGHVyjSH6b+/33hOVv8EG+uwN/DzH4+/9s/4Ml89//138QbfAf
d/rv/7v5ksuvPwxdLv+L34YuPtQCm1Uf40nYeyw3eBZ+267+yjNwWJNC3YIsA13mn0MX65fL/WWx
joXc6sHP4B91F3jCf/7NMH9h6vnrdJcF7CWeAAjQX9mv/kpO/P48YuhDvrVHfDvdAeinn8YulWvT
fSqA1rkbs8uTR5PxyhxPrnMwq1xfl4lNIMrUFyt9aTUkR78mboZ5b+acxswgyqMu/w97Z7Ict5Kd
4Xfx2ujAPGxREzhPokRqg5BECvOYifHp/UG3fZtVrGYF7W23I9wLX98kUInMc/7zD07xiHyhubVC
KqoV2W3zd+yulDX9XfXFtCOpn9rkyxGy91dT27kQTnX+m+mwdfDZExJCQ+U89xbKbCI+NO02ToiM
g2gq0rvIoAyOaSbu6KDAgIo2jG7wHmx+405jXBm5YZ4bQh+/KmpLnTPaDrAHTLWLka6JEl3ph+ce
KdsX9opqbvjACYtSE/tS4yUi5Uly5VcbWsOrCoPznhjbcWt1Rv8zxaXrSolCZ9PHnHxoJsv0cqrw
Te8pmnxwBqVcOTO0WN+NZvEb2jC0K273S2IJUetAh6lWbzbnkaOYOfyb9+RiW/THSw+kldLd5TTe
Px6l7rm5s7wnR65Jkr/GXyhZZUgXqGcktFQN8uqfFf9zMvwXePWbl//uZLj+URCnxfX1Juxk+f/4
6yDQrX/o3FIGMSLgr5wI/FL/dDbR/gGPBvhdpb9YeEocHv9rbqJhYAJUrqk6AKvpwP3510lASMqC
vULNsAhYtim5P3MO7N/ZwL/G8j82fI8lkwXTlP2NUjMd0CadPCd6Ye1OjPK7wM5rY2fuqZERZJD9
TbkYakGyYNKxuOjp9BT7awnyLqcW5jBq3dbFMZNIhEFl6TQvRuI5y5A5vJUDVDRmZ1+TFhRvansc
HpwiLH+ApyFpVIcINBOdjltYWdAT1uETP8XMItZfPcU2g7oev2G5gGCyE8pt0ulyzRBLv4UMaT4b
U+Q+cD1ex5pCkzda3kZY/SthVEQzoiT4lSiatnLD6AlaPB4Ndm3wYswii3xJKAXiVcVN7BXhk/3N
QuHv9Ua+ok5geo4656eLuneXeCb0ThxQfHNMz/N+MlZh1cAQnh1wmbZrMeVFUvMyoTD2bXyyVkXf
wqgEu20e2gZYcV3DBI83uMU7AoqXjF7nKMOyxRijZBvrolpnhgU8hEWBESmtfCgUT8m0DTNmRDcP
XgzWrLlBBT8hhMjcWWbenKtIMWeiqkY4GsO5M7rK8ATs2nJgDgwwfW9wDOum9Qzvts+0joYpcjp+
IyISVrlaGj/E2GjjJlI780x1oRmuTIwwqGaFVJ4XwdHdXITVS2dXyb2G2xYHHHpvc91rokcmMkzW
dzk3todyubA8iJVIhAkcqbzo3IqxOJgqAj98hJRzDzCqjucwLMEGtNYOA2J0xSOaN/I+hhb06xzJ
F+EOEArTaeFqcEMxnHYZY2tq8k2vRCrPFYEHBQJOzL59JEWOd16Bt9k+3qdA6y1tpLUhZMIEAmBh
5patRWqIhD1fbRlRxedOVyvzSpnSEFnF3JZfLSRkcsszyC+pakGaMb2JeJBE7WwysYD+16QKIHCO
5JCNK+IUiEsJzQKQSpsdGyY1lHruz0mNI1JjsUcRaR9XK09LIJp2WGG99qFokTgmuf7i1pky74Bx
vG8S6moEkREuKkl9ODmses8F26vi1jufhyTEtsLBaMU3+sQSq1xZdm5l6NUvzLfzG1MNm3aN3dnY
ADM6aC/bodKWf1o2LxiS0Pn2DhqujVI6jb1mnNq1a701m36Le9kkozshh4lzgUNpqsVrBmsiXqsy
Hp7NXAHOLwtlPK9B8InrXliyEJZsnaA0OsUGb3Xo1eeNNbVV4EhZ/LDpNJ+mNkajnRvaKLeYJfBy
SPVTgU0ygQUSKiR18BU7GZncU1ncGVbq/mJPJOjFRIgBgpb3yDhUB406B8Y4/WzBM8wNiax6vk3N
sk02WedymrB9iudsVpUHHemSux5M17yZNRPkJxFGTtpPCvlmR0o8UWDDFA13RQ/TCrNRG7K3hKkB
NgpH9WtadYwbGBY4Z7JC7+xzgi0xio4y9eTNW0lQ2vj3+dWoitcSUBC1Z5J0m7L0uimQRQ/rCb+G
JeJW7fX0ViWb+MUxRDuuyELMgCMqUGI/VpD+RFqTPKmE+EVPRuoZL6Nmdb+0XOb3bRgXxroaIESv
qFaS2a9Vpv6IHMgo3DaWESvAOE6MTUQBwWKyxS3z99kG3u7iZqNZRTIHVRe194ReuSg7NMpTkJk6
+p0ZRQT6ROpsfQ6Zoh7XXYiuEKuR3Ig3ajFW3Q14NWWSV4zkQ/VliI2OC0cm3rZkkFb4uTQxaFnY
O/o57jkL7cXQ2BR9nJAc40mrQhGbpvpTl+Ozih7R65meQRIAhC6XDwkuXXQ5gcqBI3qMBTZzqcrR
x/KiUSjJ2uiXzELMrGzXZf5hj15/kSUkYG1Iqx2e3AQdTKChCXBRbs4hXni6AvkcCb9wv4nMAtSl
bbUxwsdHBqQhRsQNA6f/WrYRftGRqk3yKvesIvpejZElX90W/4DfoMLz+LMK9bRYZzpSGdy0NPQz
90ieTfdOVJYyI39Hdb+E5fWM/gCmanV48JQhSq6nMtF69hZzCHxPCqGn2CCFcdnXK6hFDh05YZ4K
vgRkFg43vGcNkylXAXn1VZvUEN/g3x8GEMWz7oJZAAZgPvyeHLAJDVZo/E6VjGwTiaNp1vlC9gr6
4cqxJmdbNYYCwS3FFSxZFUoH+oQrmBJyIqlOIx5plyessedMLdyvzjSlgsM5Spv7mimFsYayps8B
MvgKAQjapnwzGOAw6xTFPodfkxXJecS80Q6sHPjhVkHp0lj+oMP1WnHRdk/gasRFqSUsyF1I4JS2
isLE5Itq4COgyAXVTcgxGhrzPqMENoMyazuHRCJCsyofUpqWvhiD1njfJmFLdVO2HpQPtIhtk/6a
gR7ll7qze/1qKpyxuLKsWmvWY2FOLTEIQ+XElzV8Q2uHG34RPqLymvs1UFAf7/TUqgr+embOm0wp
hpthmAwadjdP4ivO32F4lbNapOs+A8y+GzLVuBxjzteLYW6GHllKzETMJXi0vM88T5HncRzav2rN
RK6iVCTcbBJiR521nEXc3XaTof+E2Rd1v1tsmeIfpqkV3ZWJX1J0Wdmpo58R8F2kkGZUT8argWNU
dVB8o1LfsVXGtN/Urdki7Y/NaDbP6UxeRgsD2nFcktjSpLi2FYVygSoFf7p2qmFJFd5sBR1OIYRB
FAIH4WpKAEkNAX17TKk4QisKLBP9sG6Xz4wFYWZAO6k3CTNz5utxfk3NMP62KjXfAMvDYGR3ii0+
QTNfMoBz0Y7lTZsV8RZ3BJ3IWvBIX1Nqc9OjCz1j5JDvgF8nvwwba03jUZ/1fTV/LUlj1PwOt4W1
K6Gz6kIyVmcSUfqRaSlX6JDcXasz5bATBnKea11D0PHL2nECwo2GS00Ddu+F81JPWR/EUtorZmoq
dNaw3jYdjiSpHF/mTpE7W8+ZY2Kow0ii6r416VjeejR8q9SJtaC1zfSJXKHwecwKiI08a2yvcSny
+JFz3UM7NOtccjrpSQhNEGdHjtNs7dQKzDzSN6Zjy2nNKFtnQ9eqofqEDdnr0FyUTM6s/ILJ+JNt
Im5HU1NWhnQahNtmdwW5dgCCU3TBaZWT92108+1U5dmak68+b2woaZollV+RiRlBPEpcLLKCgCVD
uQkhXq3qpsmQWEztQ293TGMxa1ZUTrE23bki/t2VJjHrBmxhqMUAypGXYG0xtspKN/OvWZuH/jBi
gzWIQb3H8atfwy5zzhomo1AjyuKhDsfpKtTc5krKtD0rc4JO54I0rnSKiDFjUMpxSvkkq7A+nwQ7
hp65Re2Uq8mlJvWHUSKIJrC2XpPgZK1CBUlfI9BVZmMZPfHxtljwdPJZ1Ut1BS9Uv0KQXv8uqym8
Cyfh+DUkdB9A9Tb2yke9LlU/ThUlyEG7MbkoggFzJJ/KGF+eMmnhDFTdzknU6WsOhNtsY8/8blHi
+j3z3DOcERmXm2oO0uoSIYGzOL5SPzovdG6NkWvd8YR1ZXNx7mpt+OqMbfE89egih6wzzvPRoZEv
muql8XREZ0JW5/qc52dlnD94jTat4oE/fC0Js/MxFSw3qQFHkaQwU0G6ptuPOIZj5GsS0fpKDpOd
bnD2a3/rQk8YrekhwK9VeWs3wtGBcGZvOeSNZO3ViuzWLhrRjM8ula8z4611iVv4Bpxl5grRntLM
cuhxcmutZJl1hiaNga40BpU549QR2hvjGP6fXl9Of2JKDTC3v3Hod73+F1gRe43+8o//1ejTzYP2
EZC+lE4a7tR/06zA7jRTAwBY/uNipYly4u9WH0WFhski/2dr4RnCqfy707f/odEr2yr/sTUVmqv9
mUZfXyLi32BCDtE4jB8AJYGxVQbMyx/4FjKvuTQsJ/3tJMSh78ohVy6dtDSnq66rGKu2Dsm4P2qE
5dco6D3tMhYj9iFD4sVcA1rx24l1PF7ISQtvo2IMv6ZM6r/HQ1Y/Vljnsdv0jm5ZtRr6njjiq97Y
Xi9/VIre4HA3KBikqnrMR+jRuOEeY/XdTU05MjPgj6XDnNVZpJomkd9GbrZdoDetWm8mZtbP2oCv
za8ynFrtm9alYbxrRe/BviKnebyy3Sw58xjKqmv40XbzWKK+xbkbv337ETvOLNvUmuJucbQZsBrL
q2zcoJ+ym3RVVrVmbJyhnjxGeLhnnWEn1tc7ciIrbTsimE3vhcndC7oJTSfEH8K+VKOouMJnPSN/
0yHJnSxAdNVwXUT7k+E9Z4+L9UrH2VRlNxWWhLsBplJy22v0zdFqCjWIRtAvjGLeDknbTzctLj2x
b8GTw8q9mXvU+x05jlRKmRVeTkld4sPVON2XXLMyzE11Jq60ohMsGSysil68kGGqQMlR7PrREqN1
nZSYulhbBNZ0HlD/o+7OQXTz4kVJCAHJHMrfsEujCzwCaRm4koZNI2s3B3vJBlpgyEJkWBbRixmG
HuQGxxIZs0ETZata5Jq7nSqQa1CTtH1waU6tHV4HBI22xLwa0L0zCnBF9+b4zAutWd2h5mwu5Qw9
ApEmVqPof7EIWVlTGP1evNJqH24Fu6Cd8hCJA+QV0l1TLxU+lmrNi2BWF+8GaAopRS4jWDg0MQAF
9A74NKIR3iPmQ8hyqXFAatNiwoQhjQZ7HdVN+CQgnCbk0OB7AAvyIvHGsuZ6RTVDadJlD+AzPJjI
MGZZDWTwwSCwHMbqCJ2/MXnHan+ZCJLEgoBl9HVjcB5tLnC8TiZ4dn4onXha0aEUL4icBWO8mQHf
GhnDSPqNS3/ByLu2r+H9Ja9z4hJbRB5UdYf2JDGww5irnzlHP/V97GWbEH4O5oCFJQU2RXn5NFq6
/JniXANFMS6cV71PMMqYZi/9GXnwqwgHLBjtO/A8Vth9LiQSGkmd0ZM9tXAyoPH7aW0mBqaYdnRG
TZtwLaplml4MSRKrgFewkFYIcJQbvbSWwmEEsVmnhhywKUPiCSsRwlqhxjDZOmUcBx/piLGqDakq
vuzwX/EbnB++GwBRz4qUuB6OmGZIZMRm+xPHTEpVs3DlOoU6CY3fKZwwcLGJKzZeNJbE2SQkGq5n
LeVPlYpuPxgp0YQre67lT9hmXrNxTKyhthiStjtv7CkoeAbH2rmDSoL65KmaWIWhjLk4pVQeUek3
eN5gvfiaM6FptjjpRu3lPKvom0rNwGkG4UJxR4kYX5l5rZRrxrPp6xib2WOcezEWbuz71pd1UdxH
MM1orpho7uZU7/MVRhb5j46e+js7hqwj7me3AgJoUpQA1KDnWGZRvIDY2Y+6lzYDwgB3kexapb3w
DUrlwiQ1/nX4I2yD/GZfgskAVdHZ1QB7Ii6jDaPCVgTOjMMqHV3fdxyorbkroan0a6Mf410OCQWL
h8pw/sOkltibLDe8ycjo31/wqzjJ92Z6yz/+1wWv2IzuQMkXCe5iav8Xik/eIoRoc8kq56rmkl5G
Un/D+IwBGbg72FDTf+v8o39f7grJj9zoFhuTkFY0xKrxmdt9mXv9ay6G0Qv9D3Me5GswEXV4fPt3
O925kSq4N5DcYAmuUWjF+R0Cpzx81MuCENY4Squfb97MkRnTQWKKrS5MKyQLUMtRMjKvWP6oNzP4
ZLSiIoxy99zxbyL//tvl9cNd9tdYCTFt9FodWWQpSt4+2OEaBw/mTb1Z21bmnmf+0/cvkX8Z+ucn
HmO/Lnr/GAdaFtotRE8eS4jN3dPVl9t0fTuvniHenHiUPySLj57loABrzJYkiomFLjxfW3+J1zxM
sS7/Ks7/7Rs7SIV89zzWwWQ31KFLpRU/C2gZYMnOQRFXzvHW1pnk4toYEnyJp6rnPGDwvVILmE4j
/ZnAEzTD+AH5E0ycru7WH7/nE7/kUgO/3S3m9L+ved7e3Hir3XXre//PJSjO3y5BPWT1ISF254X/
PV59kf41RqsnXu/+wAwXcAcVpY5VFEGT1NFL7MDbNeoonEdaO7mrHGomJQvjtY24DS2k4tx+/Mb2
h7h/LUX2AU5JDkYDVO8HSymhPmLULneKFVZfIss9B4pMg0GJsnOM2iVO7Y16YpMeHCSIvaElOKCU
OkokjpPlY3nzTeNqlTIUoLtuhCa2EKdtn0K9XRegIOcF5ky7j5/ROHyfy4K0OcthAunhXc4OPoWN
3uo6CxaoMhg82BsAfHuFlw5Z4zUFOzrccCeZfGzwZ3IuLKvF6EcbCE/3omYbZXL4UddqW6+kphHq
XcOXzJNkTPAQHgEHxjC9V+xiYXcX3pUTRnCGGI0FUQvlqx57CVTXO2empxUITLNmY5JFxdisabaW
LlzyLdWYeSgRrpQt+abuC2v78TtYtsybc8FcRqEmPjiWiriABvHgjKvIL0B55UUQPGN16+V5vq2q
of/sKthGoJmzrWWoaNqHwvMJOiODFZqTyS701WCF/bZVuvbEKu9+Tg8rDIdWWDcXvZF68JVDdch0
oHZzK6XXfq1RzJ6DCg8PHS44wcev7chSC3WFATk3KBjgwWvTMwzk4iw0t1NErETGyo9Tgd2Wi7jl
/vNLeeDxuDxaXP/WwVdRFZNbJeBb21mLrI0DHYzI70RjGht/LgaZ+9tD2biYH9DsaSjmDl4gQXMz
k9OYGC1EU9gu1jADyWM88ZkfHi0GQIUKFRFcgZ3Hp77/mYeiw5Bt8LqA8RHuvlhZwmbNzeR3Hnoc
azPJJg8eLXZ+4oRe7tK3Wx1jQxzAVQsqJEg7Def+ugAAaiMpfXcR6iHTt/t8EUxkQ7Yt1ST5hmtg
+0wwqdkwZBH6qfvh8HDjdKMUg8nnmgaGO+rBjikKPa57UyxjIrWJ0FlhqhmMonKGldPilaX3XqR9
8k1DGNSXT44KEK0sKrf9J3ZxGEbrr9i7nvCOgFM3ekIDXaxE6xgXsztXG7xG5YlP4/BEMS3il6Gd
aRoHi47V5P6iVoFI3cDtPCjKKfJj1aqQdsXJp1x2FuYJq4Bd2cai6+Qh91chWyya+ACroJGiuMDt
FgX8AhNnAjrHxx/gkQeCKMPm4YPgBj4sHqLe0iaEZFVgt7gvDQ50LGee+83HqxyeKDwQmmaPo1hF
16i+I7BWCPWxZKuDoQRVWXuCQcg28sxYXzcN59AJUu775bjTARnAsE36Bnd56Dd3bedW4UiTPAbD
0pVWjG8vXINOHqOr/PrjJ3v//iARWbQhfHqIQA9PlWUSgvDCngI1DNtrpmjtTq298UQpfWwVgpcM
GhrTWthL+w+kkCsbOYWYAjxMla0E2wqY7f789KMQzcp14UEjotlZPvI3b01INpunpOinKm1G/43m
Ek5+3P3+eJl3ZwVvS6UOgqaJMNVYGFhvl6FdHxtTQ6alsCdvnK4JL1ErNVf1hGJJTOP06+P1Dspj
dgH8cH4dVeeeRlB/+DFZzF47chww6TMhiGdS2WAz2/rkmTbIRAaiIWqpY8+L0TRGDNWJn+7IXnQ0
1QEpYOS/eEztP27GeQnA2w/B4tFBBECioGAgc8fH2KR//PhRj2wThy3PJ8aRqKqHkdSU6UVe9toQ
RGVC3sOU47ziRSr41MfrHHsmgxpkydFk9y9Y/dufkEA3gmQMbwrGySx/8EYdEbgYxGs70D6jOvt4
tcN2GDYtbjf8cCSVqQT/Hp4eAi09Tnu5EvTRYGBhm9tY/atKVH0tI0W5nmfG/89p4blfCGJx78sW
GSmGogulrepyLz1xOh+w1jmesUHD4ElX4bfBqNAOjpdoXMR/A7adEe8BLWAy9t5OQfaSb/U5JoAF
R2FLbBKdonfN8a5qONDaEBPQsNbOjuwnWW7zxVTHL5Q5Jb4YI7mvWpRMt4xmjXT98ft79wEsrm1c
0BaRlDCcD18fbNy0K4x5ClJiBV/KUFGHVaxj1Re3OnN3PUq3Hm4xVx0spo2OceCJ0/iwJFpeF3n2
TGPwliBw7uB1ObKrLexPFk15E2Lnh1Kb7IpkZxRF+xRi8HJZ8uwnNs27LcqiIDeQvq2FB7rQxN9u
UXyCJToMhZSRJO2/Z16fd6soE7j190QZzCdu0aOrwemxKf/s5ereX62GmNb2tjUFZZ/0Z07qEJYQ
icb5o6s9sf2OvU5ydDk6mXdxIxw8GZ99OHSSjy+X5OZ2tFwLFSXpAg+Z/QYUeFwsFsm9+HgX/Slt
9irM5Y1yO3B/Y1iHZ97+M8aaEc+OGKdgxlAcm5s473a6NMJbI3EHc5WqZZBPmBbWTvZNjYb6xiRQ
KcJCdWXEjK/zES43Xo3MJpQcAvuJwuzdrcJfRxlIAKulApwdvhX8HxUMkVI1mExCM+JSTF9yHF2h
u0nZXhhqfqpzOfYzLMaEiFQZNIFb7L8OXLoTV0WrAkmHCKmsKL2rxhCYh5pNtOlag5DZwVYuPv4R
ji7KQQi4aaognweLqrnRK1YMe6jJF0VKmZrtxur15gENWXyP/1iM/0INbH3ixz+yvwEvFl8YanxA
2gPka2yQxdgyUQPMNYlmIqqJQXke9u4LlNj226cf0qAmhWG/+GQgDtx/swoSZQSIzkSajKqwi2Se
Y4hod9dDLMoNf0fnY8cuPlvILffYMselYtSgXC6n6Jvqx+4NrHJbG1kpuCi+CJqJ0FcdUvLEP368
d5f0n4U4jZcX6XKF7i/kxrFh5CDKAbQkKAimkQXEanUnfrFjqyzGkjwUijv3EEJWm9AZNYkYX85t
1a9JEyrVtbboNE8sdGBg+ec2xIMGOA0Zl0dfdHAelaS1K+QQaQFTZXXczO3UNevag061MqLl9Wng
wF+EjExoorNEsI/oVjBEjluHXOaBMRLBdUxfg8Qle+LEn3fsPVCho99i9+KreFDUhh6646SotSDN
3dpbV5A6xNY2sTD5/BUAkvivhQ5+VnpVRN4GC1klNBzyPRu8nOuxye+1lgiaE4/1rt3niMPVaPEr
pW0D3trfRKjjugovWk4f2GnoSA3lm51K/UyMY/FQWMK5SVp8TbzCwPzw4/17pJxAJIUDLOpAFC6H
98AUDtmUQwcK0JWWJH/NZJW0yK0x1ZZmhFE9YsFICadz2Bn1aupz8g8//guO/Ka0d4siD/K/Dcln
/+EdveoazxZqYJPWh92HKsRwniDP9k7Erx9ZiJ1N/0kvTjT6IU5cTvmclZl0AjyWzTUTxHEtJll8
/uqiQ6FC4m4lWMA+KB4E826oRaEThJZig90Xw+itMUAufnEQxZj7zaH59PEbPHKeOwtMRPXOnrWX
qdvbw07PYI81ON4HlTI4uN+QUGZMk3pOCxie6H+OXMwetyRH3VIzg2DuL0VlRGKr1ExgaCm/o/go
bw1vocV5DYowv62ctjtR+x3Og5YC3aNpgOMDXmrhQLq/JrEg9aRpkRngDt44W4xAdSjETZHdtlrc
XMxDWd9HDaRREzpXQaxVot1VxLpW649fs/ZHeXNQNNFNAzdSJ2DqdtjsAsJbqN1SO+hl56WrjBk6
gQeabO4UNTLta0IjjXLnWrVMd0mHyTwkPt36JSPsnLZ6Jm38vvuytzZ24mZf0yhuqrXgBqnOklRf
puh5G7ubHkLBV8jIbYcnaagn+I+bUIwQHoYPFWmY37AxL65V4hWaJ2PGPSnwMm28KWz4Oaj2DQtm
JsCWvYsjHC+3Cv7VBsYMijlcxFkj3dVswmPBwmPCDMByC+2lbXv5mwK0qS5j3SLJIR/07GsDv0JZ
7FwcZ5Pkorq3ut50/JSkDhj1QpC2WOmSeCjPHaZVooZI0JsSD7jtMCneU+fBmVlBnM3aNSwmiEUj
X8ZAUG6KswkBPyEWhMQM36douMK1Y/QeHgZgcNbWSLGDwiMIfhVsQlcP4bib43eNVCt5kyZde9UP
i3eSHVvt97SmQF/lYF0/iDpT3bOpSGBlQIKevsq+7r7UsiQu1xCz9sVIUgUdk27+coU0m92Sqndn
e5AJ+DHTmkAZSNvTOszo7CjDR8u4y4nVwlccY4s7vE2VCV8L6d1KUeOuQXZ8+Csu5QjRn0h7MtGg
9Qc8U/+IEMIKb+wOX1KfzDxUGzk2qLhSaLVYESmlj6vWGBRCwqyy+I5HDI4XhnDzR1QSGuSWZuhe
sCufoqDj34FNFEYK2soKVeuXG2kDz0PSZnkRF1JdRJN4HflRlTESsc1OT2Bg8QdtRRG5zZb45DS/
U7Eo6qCRN5hb2f0oupWb43B7phTp1OP6ryIZiI2emJ2oiMl3butK3Y06vgerSi+EsY6aQSWakRCl
XxUmGZ6fwe93VpnT9sW5Swbvj7Hoxl+UkPPZhIokhUCiL+40ENSMbeuO4c/IVauf6EQKbVu1Xa4S
kKIq5aYiJOhJiVRbrDORt3c1ZQRVRKfyZ7DPIsJy5KD6+GsMgh0yMmcbcgjsG3wk9N//3WfjMIq0
Mbg+xfKvnkA//Qg6WH6iKjhyT8MFtiyEihoIxuL29vagTY3aa5RQmAHE/zb2Ybc02SYbx/ipxYsM
JpvVlkGr4HWF6FYSTvbxAXTkAoO5BYgM3oZE8nC8UhhKiOar1gPJMXndMrHAqj+PT6yyHKeHhxxn
HM9He8gY5+Ahxwmvw8oo9EAXCjwx8uuwalq5alfMaHSzMl91Ru78jJ1JVL8/fsBjtwvXM3Mx3BeW
W3T//ZoQtJdSQQ+mPMU7hjTFaYczwnxv1a6zG4X9/PF67x/Vhg4C1dRduk2Yn/vrhXVYKlo8WEjn
Cqj1ca+osAaboe4ulGy2cGgQ1jxu41mh/P146fdbiSwUMDA4sChL381zGTppSYPZxVk9YaxLlJ9j
/IySjAyJRh3cxi/IgO82HQJlbK3gu53qPY/AcAC3jOqWpoXe7LBxkVNsk16eFmcoBeMo6G03blZl
UsKENyLq7I2kpdMIPUUBFjAHqJVtD3EdYxehykdTLcvsxCt5X8YwygPTgi1ACcw22P81SH1ojDFP
Mtj1JCn6nsAadkJme06Go/vj49f/fqexFt8yVs7w2mh19teqI6sp0WtghuUahCAaSbbBL6K7is3B
21puH594tvc7jZ4FygCvHOT6XdJC3ycmuvjZDdwkzXYwglBmWXNBTNOEU7HINH9SDXHiSz7yQheA
EJ9bnhE6hrH/kAZOj1CrDC/g5IalWUjhz5M9E9+lqiee7/3RhA8+BwZ7goSMd4OTNopxCbCEF1RW
rW8Vs8uIjJlOTc2P/GoOwxlPB65lkn1Yf2mITCoYN5By1FThCgmVBxETnJsM6sBXqsUnUARd5w3t
n4VU8szTmA3yqYDG779BSMrGMNK1gQ2ToAn05XL8gWcYzcU4NMZd1ZQkuQ7YKhSrQQvDcIdiJ74R
Q+vcJopZEZeHeyG0Uqzsv4STIwghEUaRX6W6WVp+aCQz2a61Je9SVfbhNVGz5jMmlt7jHFEKbT/e
9Ef2A0QAuj1Gd4jpD6fZyaRTWloyDEZVJwRVamETb0gWcNBQ4VGYfX77udB/wC1YcoHy9l+eIlwP
N/QsDGqyd7DdKpHAbkCN2y8mZuTKp9tI6DjLQBLuPt5Ih7h4M2mtglQpREVKwmIR9fZzZxftCa7R
kX3OKrAPoBoxlzmcyXgtK+T5FAaVreDTpWRG2j2qI7GfJxY6cj9gQYRrlss9sRyI+y8vg8dL9GqN
qttJnBkTEeLfrdBFgCA6DEtbMv82tTvGl8k0o8H9/EZZ4ADaV7a9uvAx39Y5RHsbhKfpYaAqMvlC
RST1pyw1kBcprVl/+fxiQIM0efSwEMYOwI9IQOmGqqwEaPQVrDZhs0NmbxYjTi858QUcOUDY+OC7
ECuoMt7Rbsa5xNJ/UoIox46R6DW5Jq532Mp2+jnxeZw4FY+c+gwr4H2CpDHwPRwn4xcrR6/QlIDR
eHyjqyjM7dnOL0WWIwive+Ws1QgM/Ph9Lj/OwZnFony1uHDiWH14tck+liN3txLoNc6efgQdPVxl
Dd6JGzIJR3h4BZGuvoFJ7w9FD92dLsRkfhradgBaYP/x1GBLhzBiVo42lsEdvnlITrUgRu2grfrI
GoatgdmDigl/FAk8JBDmffz4x75QB57xX2gS3Jn9vcunGPedKBDANbN9UaQw9iPa2RPPd2wVl2+T
+RflKoqT/VUESbhW61b8stkUE1jLHM5Yk14snBMLHdux7p8CjdE3A4qDx7F7z0TbEvM4iF4wmcQv
ET3fi4k15wohxSny7bErgs8C8y54m3CeDpaTXpLmteF6MGKEuTaNSjB+krY/pf3/4eNghr7MXqGl
sVUOkGbXYsCtd3lIqqqEHta5aXeHWae5pLt1BYxUs+bxUBh5nz8EOE/J86H2deBgHCw848FaSsQS
QRdKGQDLklSvzfZj3oPPALaWm4935JF3yrvkvnWYEWBldbBXrBxQfWkmA1RJqGLwZFtPsWsAPopT
FmxHtiVDFo5RFYY9IOfBwc0ovzS0vPGCOrWS61zHVKIj6m73+QeiBAOYg7rI3j94oAhqAN4YOlVR
lo8XLj4iS7Bz9OpFVrn+eCntSAXG3fDHdmeJODq8cHV8bLUhTwmG9gQmwuAr25GQmKX5tiMybEwM
MmRYrvKog6Un+t6vbc/91hpztAtzxT2Bfx65lj16RQ605et/17blABuouZf7X9QZg0K3qndV1/bn
ETga8lwkTElrU/FxoTUn3sWxfWQYDApgOtPbH56pKGOF0xWszaylTS8H7JdzqioTVq6N2Kj/fBFA
d8QhwA9N1Xj4K5PrQkiNYVEtkvd3Ftt4gK7ZEsPtUJO0d2KxI8ccBlxU9fxvkw9lefY387ohnL0B
52KPcgcqtTaS4kjFYxDViQ2XyNV/Cnf+Pft/qSoObslltk/Vwb8G+6iDBW1MzPISEXAgchKA/ULq
RrHq9NicsbZUW2VLEHWUXgDzi2xXRIIo3Lg0kB7h6zHlJz6oP832u78GXjPREi6N4uERkQ6mwEfb
DAORDgVGc4AwzXmLo3x801YtcGucp264CWf0fniLZhmCxHR8tSe7e4prt0IniKEk6bRjkmrcC2QJ
71TZOecTsPqArn/AjvzjL/PYL7ZUF3+g+WUyuf+LlYS/j+och4GXtu1r7RnJM/Ku6hm+XD6ty7S3
9BP7//23RyvGpHxpKmhpD48Ch+/cirXChRSAXevOFL32HFpho65hV+RyI+qkzdaQcsyHWQjvpKne
ux3jqhjaLVeHuvS5B9dGh7LTwy/Fpa4yWg+3dwwpttkIwe/E/fT+EF8WMvn2oNksPOf9NxvD/O1k
5DpBQ4j5Tonz8qyTGCp//Pu9P01YhVsCwhpgC3tufxWBVtHOKsEqeD4QsYsJVdGW8RZe4nhiex99
IFogxE/QESE+7i8VT1UXw1N2gjyEROOhDwhqvT+V7XP0gSgjAA45t6jK9lf5H87Oq0dqrF3bv8iS
czh15eqmgQbmHTixgOF1zmHZ/vXftXp/0qZc3mUxB6NBw0irvOIT7gDIVp3byXbOkdMUkEq1etcM
qnFxpBPXv5g7UmmKkdjT3wFgdQON6LESlPq5KnZuoU4HnMVG7B3KLf3d1a9yQcLwmvP8LTc91nWS
Dq865zka/6MBFgKILdqTm2Lv+/ij7g+0RFg5qFEYwD+oCN7OX2yBMpzt0QHYVXaXWCvco5ojADJ6
hQ7XCcGePx4PEDFgTmCAwMmWtZUAaRiUSjhPuD2o1xKfY6x55/ZQGC2+9DbKYX8+HtEmhwoxTxf4
6O33FWkRETh0XB9Oon7oaXV/JG+r2+cA86KfalAm+kYmtrJ2cCAAbwLYk4SoxRELRdekvVK5Zwjz
kx+XAm4wc7+fqqnauBvXhmLhCA4INVFAXXwc3FfovAAlz3Mxu9cITvSeFhBeGGYxbAy1cpqpGnKQ
ZQgkQ8DbeUy92rA7Hp2zgS2y3zVtukcvZcu+amU3/j7KW1P4t4DA0JBJ7qbWPXM0AF96+kTPbxo+
T27cncfctv/FbmTTUxFH71oGPbdfJQjfJrq5rFU5IyNelN5H9GgmPxzL4miaCbz3x9txdcUomOJD
RtRzV1pU3MGhxle6Z2cIwoMDc/poA8ijyzVusUnkitxGFxSB4b7KNjpVYG9x//ZW0hIQFMxlo+J6
WdGYSk12ZJrP6W4WeEdWLt3nGqbC3koa/Z/HX7oSwzM+8ASqIIDr6Lfczm1XzuhA2cytcBKzwkw9
TH959dyjCBHjLrLLdbstPyDi0IiTi4dITQBktJ9yW2+vFSUyus0iQlfs8c9aCSe4C0B4wnMBU7WM
uQqUxPpmNBzqTtZU4Q6BrXSCkB6E9boVO9rOXuu7xtD/V6stWsCPR187RXS5ILpQYoNJuNhvuYRG
1x4Br90o7X7M7Bi1CUTNHo+ytsnYXEiXwuMBH7K40xH2N8dYoe3gpPX00vRFckgGvPncsfr5eKS3
A7nYZPBOeKneGEvkC4tF5kjNFHjcM5CH4b0oAGvsNPoctrQpt7+aRZuUuDmF4qKqJNseWiV7sOZb
TaSVeYUiie8WPT0SirsozYgNCDaTd4b/n770KSZOAy4FXx5/7eooPCZ0q5ChJiO8/djGNlNdNJp3
DookDt6qI6CwJ7fLNm4JOWt3s4o2MXVtSuh3UVqE2iC4ijA4QzIog33WKgbejFmT/pVlgR1f8Xev
3xlap24V71fuXzRtAU6ioc0jvXyd8amillBm7M8s1Z47Zvs6OlH4zgybbleg43J6PKOr+0fiDYH2
Mav0nW+n1MEVJtNSBFkz0xi+pm5QvbNbBAwDg95BhP3OwZJCqdBdvVObJvlRYCm6e/wj1j6a9gH7
B3kAU1+WT0azm+cWW9Vz31jp1zEpW+9kOzlqFVVBwH7gP8zp4fGYK0eUEBy5BBruvHjLhwctJIEG
Fg+d2zk9jjhRLK1wqmPSTOW/GIqxKN3Ia5go+XaKDWvqi96KeOMAMnzJkOD9hULXbOGnbCE49Pi7
Vq5XsKr/O5g8Qr894KoqxsKayGLsPlLNnUIU/rWfs/YyAh9D+mgOtQ+APVwsxkAIj+fHo68dUNIN
2diHq4YV/O3oOr1HdGcV96zoosSmNxXPMAX0jZB5be3IoeRFo8uijPz7378xJZ6o+onrdbJw1TXi
cDdOtnmI6irYmM61D6JSSgsZoOg9a8aM8LZVM6IuFCLrC3ZB+PMURvkvRgGCKbNr2ci9AwV0CRy7
IrXPUZZHGH1gaYcYT7WxD1coN640MAHJAQOOZsxiI1LAHqvZzu1zWWcVXDutfZ0MpKY54NT0zBRX
jGCKThVuf/u2ClQ8ZlTnGfAYTUuzV/aqIhA/dermJU8Q4gvmxNpY2WVFRsbSkEIlQEP2pmiY3i5t
qU06nCNPuVDiqL/EuFV0e3I0A82+N+1lLK6HPTY7mfARbkI/FN+i7lpYdfia6Mn4qhej+gn8WIca
VjYqGAiUeuIesjkpfmhj3tQb9+dif/zP70WzDHwQ03rnU0D9Ohk721AuTl4kH9Wmj7/lOr7Sj4/V
UobgbRiGkKVzT8UZQb+dFiI3BaabF1xcV4mrHdZBwsMEj/KLPzUJHcN0QFXWbwNKoaibBrT1wkCx
u7OudS4K8Z4RfTTgeQ37XBmsv62oIvCMuGeNM9hc3D5M4LPOAbxCiehWClBuZ0VWE33U4IBaO7hh
Nqp9wA6tkxLHIBWR1E6/F6M5TLt2sN4UODNsR4o0bY2DBR8RhUOKmOWePQ80HSbO/F+sHurpI57d
eMA/np+1VZC8Uf6RZIel369iJYQ89RRc5sSMLlpVg5sO6mqLlr64d95WgSo2FCVJU+V+u10FWrOg
BjG4utSmUvzsYcS+q7QMNz4bz7dq405YG0xi0sEVc1hJIW4H0wZAUqrIgkuG0PGxRPsRSF+WP1v4
Q25cDIs34+27aJbCP6fFzocthpoDp0cmPgouUzyaO1wDy0OeZu6Bys7w3JKMnnAqg+YJJOPX44Vb
pEhvI5MMSG03maG4i309RPmYY6DoXWqvQsYevVTrjOrYuBcqsCjFjYaDbmfaDrmx+YAI7xYrcm3j
ePSGpOI/zcvlxhHaTPbUt97FKoLoirM3LnqpveVjvDa/ZAPoNyNsga3TYt/AWZ0HLL69i+k0Diq2
5TggjhVlX5Ms5qlUxPdGgKXFs6X7F5vII1bmvpdqje5iZdH6jfC0zIOLJWbjVDUG2NIBTRHqWMXG
TbiyX2mByZMB0Eon573dr605qALZxuASuE36XOhq8YSBi3NsqsH88+POVpVZHPEqcpWLofDAAnUV
Z+HVFXX7V22EuY9fwbBBEVxZNflGoggh3WzAndx+kF2iZz3iqXc1BtxhQ30QiB3HUXyoGuF9m7Uc
gphhFdEpT6v/b2T0f/ZJVvYlY9PJp9wO6lQadvwe4Tip4rod4gjXquytk2r0htirZpxuFZXkN/yW
58jzx0sLFpEQBw7MGxDrt0gKd9e0sIY5vM5VOB5wVDzP+XDwYlj/elhsVctWZhQlHUplNAbA8S/v
mcmYYhONzfhKIAwwO3O8I2GcfchB6H8xar2+6C5s1k6E+sbmlHHn4jupdIKNkBoXRD+Le2ZMMVlE
UT2+YouIaa82WCcIcelnc8JVL5ub/+aNHmxACN5u6LtBadSCfOFqQdTmdhGn3M5Vx8myqx3YVXDI
dfw5/AJvWkTwhduPh67F+fTYxUlpnINRa4dr3kBE3YODDP+T4TGN11+huz9bqjOWD8e3qA6krPMr
0s89Iv8t9hY4JbBN/dZUwpOmjLbhN15joT6EVfD7MaItfYVU21XXNmqCDqW+ztUhDeSYOORT89VW
vPgyVH2j+4iSxi91UoZ/23Mg/g5CVfw3DinQ4lAhJe2jztN/4tORfcX2Og4Pdtur0YtlTe23LrXM
VwQV5heHDQtva1btCUHLuf78+L1YXUfOPThdouQ7K77aKzTUJ/To2kVJqn/LZ62DqqB7wvIB3Vf2
SUzw33YYnYF9fzz0ylMFC5CBMQIkVzYWR3JuldhLpjxC1brPuhMeD2EN7QPk9GuZts07Nrz4gZqr
9T4ail5/xt4Z7tjj37As6cnzylPJnqJ/SMV0CRKPNSPrhRHH1ylJu/RjhmhSdMyiPA/9tuRa8nsk
QvAFCbTwB5j88cNo4by4JytAHlSrneHTPCDFt3EfL4sIbz8LPSUp3wFUBkeg252OC04QYggdXsui
bYcDA7XVbqgrdPLHoTA1urdajGI42rUd6hQ1BqxWa5OOupmpbaQQa+sELZRalJQoAkl3+1vMvgj1
SozhFWVLZ1+2xXhIqil4QXhNOwS5bfmeUhT7eBzhxxRu8PPxEslPXR56iPJSKpks9C6BCaahFI2X
h9fCREwcz1PrOSCo/vx4lJXHFj1H0nzEl9mUy7hpcpPBxcCMUUDUnfCnAGLMKEdR4xfyb4aSypFw
pclPF8ELqPHWCbyUJwId3UPXj+ZHI9EEpeyg3ohD17+KCgmfhY/cm3Tgb68RCiNEMUkYXpNcdPs4
VumNYuTr9xiVbZ0k+bOX6wSOFD4dZT7v7jg3IouKcuiUS0be/QSMpTgogWF9xpS3fRnRPLrEKqBj
VPLVYzdq2EIYQfbX46ldPc6y8KZB0NZpAsoH87cProMhjyONQKbXJudrnyYxMXDdVO9bNUva4zSX
fX4aUxNCepdyvb2bQADNe+ko8rWkbI2nOebpW3yXtUuWHUzDAhQ78OvlitOfcLhFwiv30PADTarR
2BV4DX9xgq59yvoK6DUeFPZWrLoyLlUJSD7E45S0l+J+WqCh/kB+ew26us73tet1PzClyb+X46R+
LTBxeB0mJyte9WQoEzAqUJXgG9nJ9DJnlPN3Xtc5r6PlJl/oCNcZxkOz8t0xuIJ2xdxrnym/oWMd
F3U9+CosMMpjHDLo43Y0UVVQquY4IHf/rjI9Hlb4KAhQRH3ifEpiJ7OuBnjqFveLJnF30Ry139q8
KLKn3Dayf0AtD2T+mVMd8AROPUxs57rfIdUb8Wd4Na/JVNf/KAntyF3ZYoaJ2V6ATrCWR4lxSIsy
aLkZp/J762qlRsUeGxLfQaf/A6mhUv7dulb5JAKvNT6F85gecrOd26caFfSfcFCtX3EYiX8eb8+V
43izHvKq+213VuHkTqnB7hRW+h1VZ+cwNTSJCjOdz388EthRKBowoiXZdLHjKOXxeBIHgZtp4e2h
UHMuxODsC0RcPzweSv7oxbmnE0YEQR5Pt2SZphRt7Tol8OrrUHrlUzcHI1YvzRZndWXq6PuQC0m0
ggNi7XbqnGBI7cnAYc2ug/4/ZpDGL4UXxMdCiHQjzFwyiuTj6xJkwphABJI/LSYvoOseYZ+dXIXi
1d9boWJzaZrpX2ob6p96SH3vRVPl37V6iGkCqpHA9VUYfXUQpht8ezy7K0eYd5eZBUQDRHeZmUWW
V/VDTXxCwb15cTvMnXSajUfJ+T9YtPr/9lD62FhS+aIvl9SlHCO1lKQc6WICGi9TirrUMPIKi+LQ
d1OOTn/Uv4Q9PRNFd8Mv/+IjqbDjUQrQ+i7TVUurn0O+8prEMTUm4RbJp1ArHP6YxcHXnD01+yZV
qC3FqLW9S+eLwO+tU7Ncae5CD1gDs0vLC/KBUaD1lc+R+/r4+96aTMsJJV8hcaEcjV7U4lmaEk/r
HH2Krk0UhIaPH83wGQ24EkP5AE8VpwqzD9Bk9J81poiXdqgy3MehjRUHkYt613UqWuj4BNQbC712
qt5sYZkCqZG4yOJCPR3ypo+I/nUtfRGKI05oVXnP6ZxuoTBXptojCCFZJA6R1anbA5xFg435Qh1d
9WhQvzmNbhy7WRk36rorxwVXS4oYdOmhRiwLiqAbam9G5ONa4zHkj8a8j/tgN2EcuAtSe/R7p4z3
jxd3ZQ7RQOWZpeVHiX151dIdEkj342tYWFm2xwVXPdmagNOt59HGrb5yLoEe0MhEypIRl8ulY0+n
qJmIr9XUKk9D4vZYDCTKtMuI+rtjoZT6lmCL3JmLnUtSCE2IcIqNuzwheG9FWoj26VU1suZdTeT9
qXXc6SnvW/UaIcP3ZNmtq+ySOVH6w5/PLAspYa0cHeBVt1tm0Gd6lqpNGbEy8pPpxF+HWik/YMr2
6/FAa3sTaAFkAdg7CLQv9uaU6mo7yONZ2nryHpjFd7UZtmBpa4NIlB1ie4x1tzWD0hXGTCHiqmFh
8TS2QRvB1zQb9fT4Y9aOAI+BBzkTdbq7TaJYWhFHsGKvfTd8qilDn0ylco5mh8uzD/282sUNJohb
sebKPiFXpR0GIYnhFzecXUSegAjKTaKYwYemQvHU1cYE9PHUbL3Pa3uSxjalPCk3c9ecSLLIaEO7
ypDHDsYAL7K2Tt43+YjbmmnFn7JJYFjhjEj77A3qjQggmFH3oQrz9pNqz9HXJBkCDEXioPreRoHx
E3+X/lORde2ArIBV1T5qUs5WMH6//AAsedzAyAC3RB/mdjNzhMwWU7HsCisFk5M+0A412ICNwsHa
KLJvhswChJC7qXG9nmDXCamQiSLG4sKBqFinW33P+yuPbSwBRyy1TXqxOJiYS454sNUZvnR2dmTD
Z6em0apL2thi/3g3r30QNX6qjMRAXEOLfVU3bqK3QiRXR3GsfZW11QE4ef1nWoBEfGDWqQBxXGiC
33UD86nr87BLkis+pzo8dTx5ul1gh877oAs8ksJq1JoDFCaE8ze+z7g7OHSkCAtknwjA4zI3tEmm
IieM86sudEMGIq3u7gYdRNe+GlvEGRJtNj1BkhWWwGVttKSkdIT6vcr0/kuRzdWAC1JvFnteU5tm
09DmPxG10UxfAXddo4URD+EzKnwRKoeq4v2iDDm+t1QloTuNRN57zIfj11qzpeoJDnjYAJW5Me7n
TsvyPXBM1z5g3GagVRGF+nSiuVagkpIhi48R/ICFUDO2ZrNrNC3vdi6qEYJCqvQRlg68f81GaU7+
4FlcOUmJASWeJ4375OI7M/3xHcRUIqsARI9IGXuM2yOW6G5ATUDneSzQrcnMuTroZZXuSif1Nmpi
95csQ0nAncQYIB65PAF09YVijPF1rGmJp8zRDzNtMtRbhuZTU9e4So/tuHEW7p9/BiWtk6pmpNHL
K2ToO82oU8Jk7Ia0cztVQO1KlGUafAX3ZTlu8XTuC3+gEUjo4Aaq0gVBns3f0tWmbRCcsYrkqrml
le3jNDJ/Jhg0w/Ev8Z7zM16gozN5hThopGw/9bD2tsh193c99XedcEejGkoMspjoOolSpQ0G4o8q
wRRrCKbwM7Xo7KmdRP5sdyq2k3rTIyLH7984m2vXHOkmbQ6mHczo4u5pJmruOpKg1yLLPJQk8WD1
AmH61pxtFXzXrjmI5dSHqEFTE19MdarUpDg5+ylQ5+YwumhSl+gcbARUKxuISFWWui0qQqCKbhcU
X6aZc2unV13Jd2UGtwb7UIxn63HaAbvYiMWX0pzyVpVmN7LyRf1RX8YEYZKlilX2yTXUe6ywwym0
z+jzOp9dhDADQGgTR8QKW6y5oUxNOFXXqfI85AI6cRxnO8ykaxTAhSLwYI9i7ylRw3xDS+1NU+w2
wJUmebKDpcE+QCHhdk7GkBtPGXveshBZixP+rTZIGDoCGua5wo2ftcwI1UPdV/37MABZtwNCBYkq
7qvsM/qd6X89vGXnJ1uNywvivDgYW1ljfnNhoDroY01esleH2B2ZcLUqLxn1L+XqOUM27ECER9Uu
cGcM6vLAbtOrQmzSbmzjlb2lEZZBb5SpJ7yf2y+0qWTEU88yaIWXfTZzE8408OWtJ1RCcJcTSXsV
K0QYHiYMp9thZmh2UodWuXguxMJrXGYYO5c2/THfTZWiQevcqsIdrleW9tGqShN71JT2hd9aY6b6
elMMuV8pkwiwalWLTwHGt8JvW420bezVjpJui1UZ7Docj/UyAlTg9Sp3bhIWWbMLx8l9Rz6i4yyL
M+u869U0/pkCs6IVOds/8n42Xq1yEoavdSNq1ypeeckB/SoX07hesVoMYN24PGh9bet7MdDepcri
jH+ViMWYu0EgYVWWluj8PNbUb3WF11heBYil2fhfgOIy7M+xyIwfSNW6aHYXXuU9BcXsBH5F4TM4
Tuk8fAUXiRYZlzjql1mIrPkh7y3Le3ZCqoN+KVDS2nvAfr8QYSnpcTa16DKlmfqPGxQOsrFm0/3I
6wFz61KZ3PAw5sOQ+dC9YkDfZj3+pTWYlx3dIHYt4oIJU9HHActKdYwsRoNohaAIS7Z8ZSc7cufK
bbxL0446AgdRtkfvNcSKNh/fyzrhiwdCmo5ZV7zLpZ1pRw9l5zi9vnGbvd39yx0H2kkmVOC47nIO
qnEGvJ7JveRxbpgHLxwwn62TFjjd7I01J0uP4vAJw2aRnPKO6GBHloqiZ4twm+V34PC8EzCtYDoa
hkj+bnOnLvw07FA0sSjNu8+0Tab+l6o1cbfTc5uyd852+aLCocvOrTtH4tCGDQZxozKo5WvVu0N1
LLtU/MgzJ0t8h7y8fOe6s4fVLIDKfRPZzYfEUpK/3QrJXD/JzDTnfxtbfnmXT9NOafH18xXdaL/G
5aymx9xRO20/ogKGsWNk5uIVHD4HZkJyoLgOU19eBVrk+Y4Tp477zJu096oxt67veOyzjctkJfAh
uZDQHo45gcEixhpqTUnmsfQuiEB4p1rPa8/vyLH2QmMPKGlb7yMi3Y1R1zYdwyKVY/Fq8UouLpeg
xNyxaRT3EiloJiY26A0hQZ1Qe+lm9UjauHkb7DqE53aqXoknRxPNyWinLaTsSjzC80w6wm9xkBVb
PNT4PuYJrQ9+SDAae1GnM26pY3egF4Xfcq8isoXZ4dGytgrBK8EIfAAJmpXsNkCLt9erA27AMyq5
2VWvOAZtou6QFDCP6hAaGxWElXIlDxU9QwljByi3LLyMBa1WMxOAI1GG/GhSTyh2CdqIqd8aMz1g
O0/njwkg18x38PUMr7Ex9vHnXijzN0NvKgPprcDBBxzzUbW4PL6AVp4zXjH4b8SDZNJ3xZoxFDSE
I+/iKtiqpnE+X41R5BujrO1z2TnjfiM+uMN58Rd5PqGEcEmSRKG5BXD285R6jXw9eu869qnj+okV
xVuRoLYSdSPhRtAppcPVOwSd1brCwSRduYRB1o4HXEZbotvcQ3Jh4q9Mv5m6Cskla5h+jNA3f3EX
da/sG5qrRTppjt9ERucdbC2w6jPRZqrvA6ca/jMBNKOZ56A45Y4N/fuEnPT18eKs/3qZzRJuv/GL
b7cp5WSh6WGpXCpssV/BkdLTtpKsBSSg5ebzZITGe1sPwiNuHurTGIR645MXW7vMVMwXkXjZDrU+
5b1njMpxdnv1E2acuFTkofK3YbbjKcqUdGOtV8JigzYHfWNUbilqLC6X3kNA3ouAHHOPZBigghgX
lZn/SsYx/RznirYxSStHGSsTl+SK6sl9uRHt0tAIOsbTjTT7Cd3dqHfl0DcfsBxGve/xiqwORkEc
mUW4Nwx6uyA4lJPHR7ZymcY+Qaojj/bYwSbn2Zq3ZLlWTibKaVyNEqEF0naRL5Wp8Eql4rtoJI87
bdb7fTlZxkYAsrZaEuPMjuZzWLfbD+ILCaeighwhA3pS1XN2MCkRnUICoX1U6lsYu7UJ5LWjCq6i
6XBfT517JEQTYJiQNfu9RWR1UAasFcO2/PMiKje7q8O1dcBEU8K7/TSsl50xC+WnxVP37AlT/SRS
N7142fCHRhQyN+MRwYmOhSIhvIMGdII2a58qFxOn5He94o0Xqpbtt1xDBejPd+DvQy0WbASDEo1h
wvHSi/CIFAOlNc+Ov4RBrB3+fCieBZjKEssKtuF2Ah0wgAJ/lOCSmGoQ+f1kNHggJHDNHS6Rx2Ot
vBCURaAoy4Sa/pm8x3+rjiDypSdgSrxLnvbhoTXn5CXKh2TvWPO3uo9+ma0mNh7mla34+5Du4iyL
YrbQaZi9i2bHaPziLTx+KgdySYLTdgtCsPZ9+NSDWXlDOy9DrlpCbNSpDC6VaxcvihtkT2ndmk+F
3SZHS4SCR3B2Nupqa19osxtl1YW62hLQyn+cu7YP3ItSqunVjnpqr+WsHxHc2qIIrdwjiHEDI5W8
UujEi22JOmystR0hZTko3X6uzHAvjC7YaWYc70jV/5CYLU8ccbBFCQ/8uHmHxeq9CSJ7UXuXFEnj
Y9yJ+R/RWl/NrtOvMfJYG/n4ykySnVHpoQ1KuKouAvVYi/E0aSTWJIqyZx6HcpfHXXHqSck3TsLq
UKzV2/vJg7bYlmMZp3kO2+DK5SueDdhyL1R97A+9C9fo8aFbAXihLUP1Ez4nR5x78vbUWXYWGrMd
8MaAGURBKVd21ViY+xFcxknRnIlEZBZ+40bVS2NU3V85fgQ7XauUpzCk4v3456x9+RvTU96k950o
o2b80tMhVzmQ+6ciB+XtqcohpFK70fVaOY4u4CEEk3j2eP4WQcrQDIFwhlG5dFk5PVdtGZ61WFGP
zYxUU9NaH0alTDbAJ/IILBJsUAG8Q7TrqZ86C9a12qLKrM+Tckla/Mm9qUg/0otoNkpwq5P42yiL
L6vUvLQHt1cuyJbF5OM6jYrEq2O/jgfAS49XbC2TBJ+PEiXNMWKw5Qbqg2yGHUuJEUNF5/tsVNZF
IKOA0jwMAUJRz/hQq6771AWj95dWp6azi2cDKFkdJMfHv2V1eiWFFfUQ9z6XNhqS98QgNKsmNbt2
tpNdvdDb8mFenV4HfWhVurrcZayKitlJklfhFUH98epmNVquVtS9eDg6bJzO1Q+iBSXDJMAky+cX
F0U4nTUgWneMgGDqHt5LQ/7p8aytHgRUDmRfgsL88onojMRr3ABodNAYoT85E15DdmrulaSvd0MW
t7s+jb4/HnNtDt8ubskm5agvLlPASdrooJ1wNaewpTao4xYzM5tpkG0Z16wORUlL537jX8tkpOT6
zJKQTYGYIszDKc13Wavml0AJ2439J+/K5fEG1IGOEQSSe2A3HbSmVGtytU6bs1Pfu+rFEX16FC3K
fnkvkq8kYNaXLhz/RUkacCK+E9QQHcnmuL3FxYgcl4DWfAmiyjuVZp7unbifNhoQa9uRBEuKAUnY
7fIJTMNIE5bLUQd4bF+Q1VUvqa5vce21tQ1J4oi2MqRLyfq7/Rin12i3eiYOBI01h36hRzUo2m6Y
NN/GEKtBOnQ2ftEgo5HazNpY7Zt2GppTns2WrFuNQ+XTCei8PXJhwGnl3oj8Mpvzf7DKaNoD5U19
qxW0ts0oo8kyD5UUQtjbH63jCDiiqaVcikGdrrPbZD+RRzIOtjNq/+LAOkD36eK5oKSWlSttUhuh
VhkFjTJ39xJG5ce22p+wsxiOaYqdZ16WW26Ia4uCKieOuDIAQib69vtANnpRowI3UwIx7EqYG74Z
FcMhtZSPtjtBV4CStfG2rM2ph5aiTXpKkW5ZmfJ0eDR6ooVXB5OXT2nZxDvTKJqfkzN/fXwfrZxc
7JwpejMKWelyZyMGq1VtAsxNKfQwpJ1gYiYXh9qLBoa08GMrzD/ZnVnNJ6ClW4nPyrEiN+WCpxL5
pql4O7VO0tUiVRncGgHf+lqjgtlM8mnLmn51HGpgVMIkzmRZuTDLwI7q1gqvAxoewh8s4RzFlAU/
/nwu2Sc8wjT/kFJe3O1RXunTbA4UMTOrvtJs7g90RWOffm9wbZBvwqsUmmCMt8rGfln7QEqLxLNS
vv+uNKPT7LLbgDJr0+fDKw2tGrpJs/Uor0U85MOYOCEX5nAGFx+IskvtTDWU1ShKbGgtcd0igGl4
Y+4r1TRTxsR4yDmgDpIHPtQUMVK9jQTNktnonZ3RFEa1EcyufTkQOMToodpIBv7tFsJsN7QS5DIu
ualOLy3VBxgB41Z0vvrlJHgkCxIMyvffDmNlYlIryCoX2BHaeaQyfXWLsdyHNhQPnFt18KB5+AL6
ZvS9qB8uaufV+x7bio0K4+ov4aiCbkaEgTd38UuE1eMWNGvuJVOmlMc1AsIAL9yK631hT459bsKq
/6Yqaj35Adan9qHSCqs5GkANXD9VbJFs/KTFBYnAKTgSsCQg3LHuYP/fzk0wSA2xCD90L9F7cCR5
5mv7g1pE6oGHwd3Y6m854G+xxt1wckf8Vi3BZDuPwdnZ52oYtO9BZxr/oOEy5Mcelp29yxszPSdV
VH7GQdJkmQxnoKMXzPWWX8jikn77IRTxQJRKLhlyWbc/BDYK7WF7sM+KSLq/vUiLaejX4fsU4vHh
8c2y2OVvQ5Hnc0vDwEAbbTHFSIJEduFODn7firFLWnXehxFmWI9Hkcd3ObO8BOQzLCUtqcUo+OuJ
2AVSdY6iyblEravv6RmM6F+WxYfaHKKNs7uycajH85JjrskbtzRpA2JQdZUX2Oi9zf1TMEQeUU2u
vDAD4260rAJjs/ZfKP5IWAyKBoBnedYXF4aeekHoKgxqdFngp0VFh14o1lnvrXgjHV2ZT3IXqkJ8
Iw+cvtyp0Tx0aR2xanHl7YDuxfuhKsNT5LbpDnfnrZLGyoa8GU/+/W8nI1P7ORmSxDmHNoWnJtb1
F6dsR6Tj6uT8eKusDgUOBIwNAhFoi90OVY1O1mPEZp/zKslpzmXte1Er4ktpB/vHI61NIk+OtG2n
XkGt+XYk3qO2xvEnvIgyHvwgFjU1Crd7moWbAO+wtjiV8pcvDgFNWQl4JqWXPuO34w10aYzZ6MKL
0UAQv3TBUHxJCk0rd2lpiG+uPXrZAalQl2ApMfSnLh22LtSV0w6D2GVDEP5xt8hz89s6dtGoIszk
hpe+arWDVaEKSPhUb5z2ReQn7xSuLlnQA2tNQ2exWxAsibMagQbUp7rq2aii4Z3tzs47p7Ht5zDo
Sm/PDHWh70BJeH28qG+At+Usy94egFWd18xZRBIdQo9gpYroEjmlVyMRhSEfMuG5az73rcB7TqtL
hGPHilQZ0hng6qtFAUD3ByWvyr0e9OapAaQ6H+0ha2a/dqF+nwSFl5TGSgWAYNakhZ0jzNr8+/GP
X5s4CwQhcyf/WQqL0sQxqPV4yPig7xv5jq44xwDqy4csnrurp4L5cNNWPThT7h4eD7127HgEKGnD
b2Lkxc4InDLIXDBHZzVXxd7rYRQHuTXu03IUl8dDrZ0DmK8cOZ1CIW2/203ocOhUGL7xpeijFHwG
ViAIsDRV1n2zA0P/5g6G9nVUTKxJ4sh0n1MNabw/qzy/bVEX/JcU+kMFfCmBbmRe15hxH1HBGOMD
aLDgMDnhz3aK5o1bZuUpQtwKKgCSG9J6enHqkzQJVXOKcVyBJWf7gH3wz417pZl3UQ5+wB9srxOH
uBZ9snEOVy44KEYo61E3IWtYXji6oIlnDK1yNhA27t/lg5uAX4Sq3u5L/u61hS9Xb7xMK/uIaixl
dnTvQMMvRTDHKNYrL0kVqJzql6zuii9qln8B2DRsrODavDKbBIAujdy7DZs5hKuaXgbnLGtG8KFK
jswdJt/XmhI0ZEc8J4rD6JSUbR5v37UvpDZLAZHlBGa22L6TCriiA3hyLrMucvdppRQgA20tMXxn
bOaNZtPKlYASDatn8GxIzMXisPRKxlOCD0EzVnp48joHWrg7DW53LhOrKU8l1/2vyMnCTwXVt2lj
C60OT/EX4izV7ztV5VQZIo6rG5wJtZQvmpdj9Bo67ZT5LWHG+NxTxy7PppuUzaWexaD89XiyV+4K
VI8pPBsAaThDi8+HPow4XJNElyQfnOEfulIdDCj237CfdYEjZuU6SYEvZtrTSsUSsvI1r63+sL8u
rwvpAwlf1aYWCEXwdhVwSKqntMLnRhnb8Clz+wQRix6qkrMJ9l0ikv9nLKn0QcDMzl7qHJaFm6Wz
4ijnpraV8J1XAe09krZFhT9MhnkpnbIyYr8HhJcdI1vN2/+gPJGMYMrCzDnWwFuSk4ORNrUPRemf
hKJML2OP8PfG1lw7CKwMVxswmvssxcpFpXpNqGCzJxCm6emufVOGoTGhMTaluZGdrV1mbEIENrhM
WYzFscvTQE+DFIm7qLBJjKy6tHzTjWbjEhpV+D3m/EzHx5tvJVriRaRyJVFmYDcXbyIxTjfqoRpf
zEnLj23llMdZ2FsQUV3+8kXEQqACPwM6HI6FSzO11J3jsaTdcYma/8fZee3IjWTr+okI0JtbpmVJ
KnnXN8R0q5ueDHrz9PuLujhQMnmSKM3s6QG2BoqMYJhlftPFxa86yrTkTWtpc+I3OrBrPzH0yHua
O6+cLj3aFEpQ9WTrwKvqOQ1AmObp99o0Y+QqGqMZAfQO/XM8JnZ36IxBWIcZQNyMw6fdz0966ojm
U4KMo/2vQhTW+WMhJqIavDGrnR2yLinIvfxyaBBCoHp0d3xHU5synM+SQPFyQ0ICFmdCXxJyk1/P
sxe961NVNAc99CL10C8tK1xYZquDdVXyZ+Fl4JBf/00lWI4xePyoTd6eZFtTWnU07CTQnFAESW2L
Q5zj8/R4lI2jQVwDFYyCOyLn63y3rnV3aGw3CQrHgrBFOPwh6xZxcZJS+/l4qK1NSuAGaROFIP61
OhdLkTYJFfskoMg6XSYcOQ6a2+6R0DdeW/l3c8zxUSVCXN3DuVpnKnK2SdD1GP4pToPQxtjgMlEJ
jISFqXfvIi0Wlz+ZG4soa5/6nUQwmodGWXccQD3SkHvzZlNJj1Xt5jtruPHKIbtGzAIMQXpdyj//
LS0KR7et7ChPA9oxpETMEfXahP6h8IsMtvvFC91EPCMHPXw1izp9vVMe+Y5sRtroOcg64O34Ub2I
ycwiedE0pGU08g91UYvnslHDa9l1r+RovxxLxBfo0NvSVmmtqD3GbSSoNccBpPD0vOAXd4WIZhyT
OZ6/q1O6R9DeuLsRLJLaRSr1GPRlbufXUaXBnbKOgCHBjczj1PLHNCkvoUimq1qXf/AygcDG592l
cCoJrbfjOcYY5fBWo4AWFkYhXS7OM1f5GV/xPdfSjZPOULyA1HCpU94dv2RKx7jOoqC1Ew91Glt/
U6tCC8SYNMHj07A5FDq+bFXpULIOQpYp1fJKJzscRmzIl7TN34R15D4ptEF3upIbx53WLjVB2ifs
yHU2uFRaMSK/FAfLbM3lm6ENjcYXJITGETAjJMw5TtPwh1V0S/z98SzXrUq5OcHOYNUgc1Fi31Ws
pVlZrVvYFgTg6bP6AhYRh2+asdWvNu70N9lE4HnuF1jjYKHUOT90HoS/s2MncQ5DrO/hJxjC/D60
qHIe67533vY2/4+TbaXJcwTHNt4JUrc+jGwbwp3mx1MBvN1uGQqp2J0M3nVEkeUQ4eh8pQoEWysH
+bOzOrKIuAoWqK4AfZfKqehTrra2YuKTgdq/d8XfTn9OmtokEK7G0wCg+VDUcYwaB4jsOkySY93E
6qHukj20xsZ1KeNhAGLIVVLeWV1XLejvJlUbKcgvhv8gdQ5P7TSZR0hi5mE2k/GTaxX/hmk97OyN
jbeOgIL6BGZipHxrv4EltqokmXACyIawu4azYX9wptHbW2N9a40RCKPWJg1s1vWraRa9MdHaxJzH
zEpftMgFHOek6+OzXhjNT/xR0u8dmsrfrW7gf2CmMRI0U1xV1VlZ4sy+ON3ixTvR6MYlKiHF0nEG
dAeUxdtdlms5ZDCwN9e2abJ3iRMt/9letFyqkX48Wnfix+OttvGVga6w0CyAQXt6tavj0YkAuQmM
RBr6Lp79n6Ml7+PGfldH9vdGM/5XlchJPx5z495x6IRJdjQdqLtst0XlsGyyCWe6yKh+tmExH4Di
6qdocijTLuKXmtnmzl23cXo5uiQWHFwmuy4420aBEkVU4cLppT+pNKFVWJSYEDTLnpCj/EKrs0so
yLUGW0XSTVfPoN1YdmVlJo4HiTkkB6XTu95v7VRMfg1NxoWJ2FnDsYq1+u+oWeAKeUWjfHi8xFvT
pfZmAQKgZ313WVVNrgwJqtlX4IY6tK5MtZ9bxwpxjLW7uto5S5uj8Y4g90DN+S4QttppGUyTYsmY
9DkWJVX0rbHi9JAYr9UJku+GlGf6f0PJy+O3IG5IlCGCaRheE7RLLnWv/DREOp5nLRv/4CRS0KFJ
qoGmwW7ndqRiJMFIwx4z1QKso9Bj9e2CQtHZnSvEBRAauPzBJyPmZm9K/7P1iygMg2JaXodXQ83Q
JqiAMfQnve2Kfw0IDHvWXVtnkNyIjI3GyH3vLCnVWm07GxNQ2wLa2E1JkT57gIazoz7PggJLqmux
b2HL9krNjpdPSBiOIgyXvGxH3i4sfBp7jGeF44/U5QmTJfe5rAr1gDzDK1UnX4aigkdbGW4Bx3F1
FpUpsWc3xhC3rqLlDI6MY29G6lXr3b0K8NYZYGtSIUFrQEJSbmfVoSUlJog216wa8w+FqoGKFbNz
GBZR70FHt64YAifagrLdehdpj45XZotKY1CYvfOhVqIl6ENT/Yhno1FACxvbd6RZbYDj+PhzpDWz
l19vvRqYbEGqh6dOELd6NSIzUxa0pkgM4zBUA70Oy/68UDb5V82j8L86FkN7jKAgfydayPeMnraW
GtQlqEQK+/yC9Qaih0fbwXOuTjEX77vCns7CbW2f4o71/fWHkvIj/i6YX6NUKH/Kb9eNA6k4sWj4
Xqt+CM9NiowXWnvZk9rqf2Deh6IG9XsG4puu40tDn8mtFIZqPXd5C4N9OHS4Hx3iGq3oIWv2NuzG
JmLxaEFJ2Ph9cwTYS9kni+te0050LUID1vK1xt6qoRJVRT9nK+P1akrd+ockonqa9Tb59/HibgR6
gBJ4krllJXxrdWTmqGvQZMFRRheWc2jaLj8OhbOHfdjYLbJRKc8JrysB5e0nNNypAw2Hj18/ucC2
ajPGXlKfLmmT7SkrvYSmq7efsB01KHwlUe+5i6YKt0dB0POuA5z/4WqNSWaUfkdv42/Y6aP3XRN5
6B7zvs+bfyOls94uk5k8ayI0xLfFFLSIzEE44/OIhOl0Hrt6zr8p4+A0QdbNjnZQhioq3kGNKj4j
YdeVfto0y7M9tL1ymMcmW94OQsMlhfZFc1IQjO4vC/TsX14qhviQhC1id/o4Ay3SxrY8jHMXJ0GV
axEa5LOhzccG7/n4CekDtMZz74fmjPP00Sonrz0gCmRq1zJp88/aguyV32rYzhz11qv+Qw8hx/1O
tIhApwUOAdfZTrr/KVWth8cm6tlKbt3Gn+zMRdFcgJIug7wb6oE+gykSzKC8RhzUPu1wpkE6Dx2X
QliL7wrXfE49JLG/VyB11NPjHbgRbWP6TLLNKWADro/33AxL2sszR1VLOSDuJAIFBWQpvrUEg17u
4cC29qIEm9HkAep6d8YTQtDQQpuTnaE6H1HMKZ46gSPPoHo7Z2trJO5ANDZgFrlk+be7vhuUpK6X
OApiy8yqs4N0dnTQsshtz3qSlnvWVBvhBC8f8TUFGTgJ66B3rgE7kDsr1x5g0JnnMfpizVPrp1ls
I8pgmkcqx+NOHrE5R/5WlByp/tw10mu7qVuMquhCDmMb8PHCZ92r7Pd9Hu6BlLcuSyk+RIsVQXV6
IbfL2TqTOY9tQ18CwMpARwiFoYtrNYntNwqiwWD45spEi0o1n/Shd6ZDGjtGfX28XbcmDO5ItlwR
vrh798NYKWZ7oloo4jH6iiRheTCXxv1WKPoeLv7lEV1fZexSieuVTeX1E18kjWN0aUeDikBw/tx7
ZfUX/VBH+CJPTJTp82Wcz70eIpO8JEr6NupooPlpn9k/Msdwn4tceF1g5JZSHp1lAkiuWiCa8KZV
zPRjEtleeUAD2El8Je6brzVi3e5hbDtV9a0uQxaopDfyP7Ab6TdC1VI5o+yjPRWegyIpuqzlmwba
5is5yjJgBM8CCwH7UBgW6308UZNTgIoqV08tvmaZ4V3EjO8CchbGzrfcePzg1IOjp5ookearZ6kb
Ut2DZMuJybr8FIqCu7dCR+vxjtlCO1JqRgaHxgy3wbpHUQkBTaow+YyJOb2tK8TTbKsK/cHTWOK0
NM2/BWyn02RnP8YBB5So1/59/Bs2Lll+AlUkPF10br3VM6/1FDJLT+GYVkZyVcwMg68qEcsJoJB2
1rIy2gENbBwTrj0K/Dz2JhU0+ee/BW0tulJj3s7KNcP30C9DVFFMT4HQpfD2Pp7b5leUWk0UMWWd
bHUv1MtkpFZvKFcrcsprgtj4dfQaawfouDWK1LmRybV+XxRC1VyPxRgqVywpMOVqcEzUOxTiH89l
c69IkBwUEkrqBDC361ahz+5OMwV8NWycwEOz71pOhvl+sKl8W960/EfPWrV9c/Dst9K2KT6CALM/
Pv4ZG0+JBxsHUjg3OjWM1XaZvLHociWhrJ9N8XXGfvyAIkF6IjRdqN5M/YW24St18V/OvcQqSQI6
z8m66l7TmSrMaKTLHUf2KVKV8MnQ2vJdjkTCdYjK+hMS9d1OhWHjUYFSwAblIoAjuo5Mm7ZO7Gmq
AILFifimxbEBXRP9+hAFq+OkNMWbKXXNQzzxcmrln1hzSryJCRwd4NBd1UZNZl1EVs25pMn5ruxE
edQ88W/oUmmUbuyvPirUNaRUMMRxqDfrenKqdZrQ9Ta8xoujf0GTJZY+6PPO2b/LTMlKLaBYqMpZ
srggj9JvZx+Lwa7u6GpcPdG6H5sBw4Xe09tjn/fOc42vE+7MAlAi+KVXJxoMjQwsWSn1RYlXuh26
6L0wxUOlv6Kj2av+AmfkrzZcltl3Sivco2zcn1auAkoa0GgM2rW0JW6HixDWX3BfH6+gMdg0dV8p
Ocp26RK9H5ypto+aoBCKv5/IZr8m8dD9XIe4D+fSStMdQNjGspMge/QsOT0ESquUPE07W43ScmDu
pbf4GcD94hSxGt/Tund/uGrdm+eoNRAOm2OLZOLxnbExPBVl+cAQHvGarq7hfomNYaTDfyVsMQ5V
R2HJR6C+xbQwweauBNUp8KR60vvi++tHlrw1Mkve8rtmBSq3FUWWZuQBCFF4cEX+Ri3NGo5XUY4X
bYncN01T90eg1WHweOgXFtdNiOZwnADhQVxBAu7OviV0kaOE0DteUdcdnrKmM7PjXIb6UR/i5TJp
rfJWpL3x05v7ga5R0p5T1Qj92m4X2cNs/FZY8T99WHo7F9vdFc4Pk88h/wA5BBn/dmvCHF3cONWH
KzpM9je3tD2/FItzgYOwfGkQuPnaI+r09fFy3IUZFN+kmjXcIhIfHuTbQQXgmshq9f4qcqGqJ2PK
EUZz4uS91IKBv5IY5p5p5N27LOt9MMJkx0ZyO9e7fsw4gJEYrl5J3mvpyXxSKYOfHk9scxSwQ6qs
5vNerJ7lrm3MMgzb4do0vfW3sDLxnvKC8QejkKNJiVGcFqie3S5fbeZu2eBCd21G17q0w1SdaUDu
dQq25kLDHsFspNtokazm0s6WKeZhHK5mh1i8aOb4ODpxfnm8YveIJD4MsByQdbwFxPKrYURNpcIO
C4YZHffS61XUHMvQ1j6kUW0lRwE43vMpgFio1lfVh7roK/dY07KKD7PI3b2n725rwt4ARwJbm4CG
joK8vn57lBCejIWj1cs1VvpMx9yBqovf5WqFt4JX6QqN72n+9XgN7lZajkl5zeEcgnm5q0eLKh5a
AGBXhfD0Q2927TMakePOrtmcGS7qMGGkcOk6WHOrxLKGxFwIYaLlUJlef03R1fxE+1a/aEnsJTtB
6t1NTz+co0ZfjSCNqGl1yqOpAx+vWfN1yc305AFne+uUTfp5MmLhT1rkXHStqq9Rl0Sv7SDKkekl
8G/eGGrJtx/RTmgGgQJRMfWsxdksjOQjHHz1ansKjsSPP578u25udjkW7xlfT4Ji18mha2Di3Qll
QS2oMk9N6M1vu8aOP4+NCTPy8Vj3gQSDYQEGz4jglwhmdVtPdAidDhPf65gr9XcD1Ys3xKNuci7G
ZvDwJmyRT+1aq/tnjDzz2R286T3+hV67E0Pc71jZoJVdU8nEp2Vzu8Bu1IkhSgny9VovP0DW6M4g
wXZlyLaGkWRDqI/8E+bK7TBD0VVW6rBl2WBhigHi3LoHT4umvdx7b6DV65BpeqHUubFctUIx36TN
UEvr3Vejrmhu/TadF9zpb3cLxr/Eh+m8XHGhb32I5ctHYab/hPoyHGtNn3YirbunXQ6HUaLk/Ei7
cTnp34ZrlpyqoqMuV3u2l1NVWG2QmOZ0GdOl9mHwG8FYUBR+vEU3V/K3QVcrWZazZkGMXq6uNWkI
I8/FU1SP+s7+uz90MNgpePEf7jOa5rdTy3Sya6yYl2uoT/OHWJ/rU+ek1TWC6rAz1P2ECNgxUIGK
ibgZCNLboRQljbvWHIxrqWTxEQ849WD27R717X5CchR5pKk4IxeyurFkxRLMYW1cuxTHZX3Ox8No
TOJzgkb/Tix6/w4AWJEyXB4RxH0qi35jjhGWalxn/EF9N8zU04zw66kriuQ4gsb9/nhH3G9Dg54R
gbfkTACM1W8XsGN353YfmxQE8uEyFmr9F8oNyxGj0Cg5pbmH3QBQVnWnELO1orJP8OLHxdu62iIV
FGEnLiLzCpAzPoLUGw65RrO8Ugx1Z89vrSi1GAmnYFkpLd3OsCSTq9UyNa91ntVB3PXZ16i2l7dL
qs//ejMl2513QB6i2zcHrBlBE68BLw/+ibcDWtLHU8SwP0c9af6XJ5lTPy3oipa+IYpKJ7xtFeuS
N4VzwIIIuQ5Tr/55/FU3llf2c4mSCCeIdFcvUaiPbS6S0rkuoab4veeIg5lhT+K66XR5PNTGCaS6
DeKfKW80duc5pksVFfZ1qYz4AinOPi6szenxKBsfEWoMhwKAKrX0dXkQCqhVDFyjRCu1Q2vOKs6j
sPojxFFxGXMp/v14wNW06MTysLl4utDR5WJZH3kHFEBJhykPqKy4b60Q9YjOjPfyu41RoEDzsoAg
AWC83ip50xve3EqFUoDTz1qUNMelcvdInqszLueCUAuhKw0Xulh3czHrLBNAPwNTK3sffXvt1C/5
386gLcLH3ZlIKAIJsbOCq2PwMiqAGJI6asj0cVdVnL7rNFgWTR6MVlJ+SWliPQ2hkab+WKIT4VcI
WVOh6xNQ48giGR8yl37an/wGWNHsTclhWJfKFMPEndyc8mCYVfeThUDG+ynEPaiOwvRgJ0vzTsEP
0LfntPiRm434+ngTbS08uQ7tPJJp8k3557+98SKn9TtgnBjQZtYODUL1P0PHrn3iM8THFb18BzmM
W+/Vo2LIDp4FABRVizVnYxkxb8EZswoWyGYfo07VL7U9td9adXLfpSL7NwGD8ePxmBsbmf1Fx96h
yXVfvdEqvJaWZigDr6qN9whQYVKDr9n18SgbWwr4gdTrolYD4n5VqRsoS0zIR5QBxoruXy7m39lp
RLlGXIlsmuhY4Mde+UOK2IaPm7nVnBDpb5KduvrqcpUbGxwbpX0ifdpY69bW2GHJpFl5Fchiwo/Q
HP6Zy9nylaTXvzye79aqvoAOiRC5yNevZKyJZemSogrqMOzOXh5Z58WYsp0bfHM+3HEvTwWl5dV7
FbdJ3JjNUgZtSupJC7LxK7S+yVSUV8KdXpYOky9KChB9sA9ZHYjWwt6yjOsicJxJ/zYaOYzQXuHs
vrOVSUbAejXYQZTGqThSiLT2lNg2DiSlGSoZIEqkeszqThpVulzAKUSAArBybPthDnJX9KcRvbJj
X+hEPFO3J/O48RUBKGCpRRUdCOQaZTXiFl+WuPEGY6QaZyPsK9wix2Xn1G98RVgx9EBkHx/83Gpq
hhgUcv2wDPBKNv0sEeIiDH3BfkMZTo+35boqJD8jY1EQQa+PMtcaA5zl1O5VhdPe1nEzXYwmrFs/
qfHhzUcsBs4C4PnbyG6G+TgIfcre6jD2lFMzO/WI6Y5X5sfHv2hriW2Zn4FcoSy03sJTEUf9os1M
fpjKf2p97CDDY7m0k7NtDsP7CcKKwhutkdv7vJ/arCbeqYKsbpuP0Zg5AW5Zys5kVpWZl9XlrweR
KPsgd2T7Osn1ZvLqMrAGL0MSmGKmfTSKHr/QDgNjBAvjSfHTQUkvle4We4LLG5P08AhwqIdDQWLD
3k7Sw64kUtqlCWh9GF9w+xmfNK/Xd5Zyaw8hKk5ALsUnKJOuhqHTMJKXFE0QKab61VOa8L1oVOei
NFp7EBlWMqKLlcMwLN057zTvoGdT/cVSimwnhdw4OPRoIUzTs5TWRqs7KZn6Ru/iqAlAgZTPg22V
3ykTYUtvRMPOTbu1tGBOyFZBEvB/8qf8Fg+kIllwSbfroKendRpKyHPsoVe2YCVYiWBc6kBBOpGW
D7ejQHcOFTLlLFCdEonlnJ3GbEZv4IzyfKpnSvHth0gPx2jnYribHyMT6UhsAiTgO7B8XhIKpTXE
QOqV0Sejg/cNPbXfoclujQJ4iAeEYixx5eqDhR4eZq6WpXDInN7HLg9owlzvnfX7DcpkpCQK7FdM
BO82aJFHCRFqmATRUHPGMQQaEt9qCk88D1kxhl/1uFvUp3HUW+M84AcFmL2wSuVEB2DJXB9BjlQP
Ht9za7mWl28r26KSkEuCso7tQlG2uhO3aVCK2Zh4t1TCx9mMCnqjExvupBbhHIimWhw/dlPvH4Po
N/Thh6npGwy3ZCOrw+dNbTRSpsk22p/aDDnpvIRF/KVtBMrKSpRhK/r4h98dMhYTFQgw6BBGCTFW
38xEJjseUiMLUIGZ3qR2mQRTlYcfm7zwXldaeFkiAEc0UKWjzd39pXg0iQtvyQLYSNkV8y/dn6rM
uSZL/vX1k+J+lnR34E53fNuoqICw4THJQStsvzOaLsixkEFYIVd2TtaLmtxvRYWXWUF3JY2ThShu
zdtDPTRtFnlqmgXEmvqvyqRPBnXN8L4qMLpmP+/y4q+ab/BXmqqZtFRPE9fXol79CckNYbq66U2D
3nam9O8sMVgfu7yzlJOTJ051mHS3/FsNQ1Pzh3YyvlXuEC6+nhegTcfImPdms7UbADmSz4Muur/7
9RokPw33NHBGbH7AEKd+rTZI/dJY2dl4W5cFKTyamBC+OcurJzuaxrgEt5wGZqKZ16Wfk7dAt6Lz
452wNQpPNtsOsSo81lejAMjtvNxx0sBOPfeYxsgeVclsH18/Cieftxmgi7TkuN0DLepsFPP7JLCK
2Tpi3Wuc4R22r18xbnCwHxLsKlk7t6Mk8FXiambFxkyPPkxu1x4tuy9ef4kzihTshiUP6X81lxn5
w9LoI0ZRUXuGh5SdzXA0dqKMjY1GH4QKGBq10kV0de00Cr5rKdWPAGL87OB5mrWVH06uW/q26N09
9e+7yI0sTbJJJLGVGGr9vmcFjugokacB8JD52g9uCYkkh5XnDd7yfdLi9pSoqfE/NU/3Miu5w1b3
A/JQGAy9XHt3amlt7NiyoJIGFYZGR2S0awXmk7YY18lVq3fYdYzfSqBu/2FB5/yqVevX4725NT4l
Jv6tkhwjxHi7a+zQysqy8bJgKItqPhP1uQ3s4RxbLdvLsuhdqtfNxxb4XX/ixmrKI87ZWbUTYMnv
uV4Fj3/pxJVI1a2fxxyLGSOsuyyI1aG4GFPLRYwsqvup09Lyc5ylif5Um5gvPZ78xjYzKNWSfhBJ
sstW20zBB7zyqEkG9mgZ2NK7ZW35CdVvsLfQGF7/wJFEctHIkhJ5+zq+MxzQGFZZBlU9qrqPl3Dz
qXbr6NdkzPZeSLexojeD6bffNTPD2rKakIy9z4o3iptGR6trVb9Nvyqp+qMKrWrnLl2VeuVLhzwA
rRZs4bhS14eox0aj9oSZBXhuZoOf5en4pS0LoE6YqaquVFIqpnePP+CdB4UclOY+3gESAARo8naa
VYuc5yDiLCjcevno1Yh+x8k0X9G6M9CWLcfzkNfZcUpt7YpL0IBDZd2ciB+bv9u53KO/bC06DyO4
dFdGTeaqzsXuSSY8owksrJQJq0P/NHmueNtHcXoMyZuAi2fV/PqLX16UhNWUbB3ip9s1QMcpK22l
yoKwK5aPHR6Zh1pV3L8fL/XW56UTA4VQCqQgF387ChI909h1BDJL7CrnUgnbM4oE9ecG9MGnLOn3
WMRbZ5MzwrHkvHDUV1/W7gjPW09hLTHNRudsqk5W1LsXxS6KP7gG5LpJYXoenfX7rE72pAi3yAK7
0bGbrKe/hakth9mztJ13zWSRVvcckF7YWHiHUHNdXwFpmyhKDmg/wHm2fKs6yvgUUlvbKbduPGdS
UZQoWrLKcJq4/VSe2rS9M5JomWmxDO/LsI3wbfWSpcYqt0ybwE4iQz964VQ7T2Vcxf893iprbS95
FaDbwU2AIBKx1TprWMzWcdqFUD4rMRf3QY6r10hBayBQliYbfxha4uTfy7oqs4NLUR1LdWUuIlo1
nlN9nZMUe85UpE17WKzULE/lUmb2GRNXbXj92eGXepADeAPk7XW7VOCMSyNuODttS1aT5UnxhuLG
ztHZ+Oo0udnEkBwIaNY34xCaVH9BVwcJ7fsLiU3mW8ssduohGwdU5pZsYvDr1EpXXx0FoXKQsqCB
NTbOJy2ck/etNSX/m4Wbf62J1fOdtdsaUGolUS946Viu3jMHRKOCzVaEQVRVH7sELc1uiuZ3rrL8
NGh+nx7vqpfQcnV4iNTpjYJ0lRn+KvQUodvoYzXEQVfU1UfDxoHVh8oXW0d63uVnbQwHDF5D1YYr
SMfzOvbLQHnfHOcne15062z0mZseS9ly+1+aFkYBLiCN56PdFYPhq3MWYVualpN56CddA0usGXF0
sr3EyKhquwZ1GDg+il8WqaYcqibKENCVEjznHOOcs4edY/NUh67R+c2Up8axSJ2GrjX4S+fcaJgz
vf7ioiBOQMH7R365XpFKL00XGisaMrM5n0Y3G9EeMIxj2LXzzlBbH5uuKrE4x1oWqG4PSs4fYVMH
v82dvDkIS7380nVV/hfcRfWQZIr+J7uLWiZCIGhG8bCvtnMIr8IsMIO+jlrvHKPKeI40k3zTbIen
ZVH2pA+3zigNT2r9XF6Uo1ebaykytQe8o1xDVW2PiWFFR1Et5c7NvPGogZNGikp2qO+70yo65FHt
2cpV0zsValetvWmLpv2EIEj2+fFx2ZrQ70PJD/pbzRKCGOrMLjJKrZF3B1PJiotTIUb1B6PANKAo
AGQCEaXbUWx7meJBMmaivGn8jLr4hS5eujPKxoNG0xDQIdJvksm8uqXzJJ5yzSyjACfbDmdVTTlB
B0/O0Gr1p8Ju4kvk5uoxyrnzHs9va9t7L6g8E84G2qC38+vVTod3xAnrcX0+tBz5SzXkmu9lTHcc
CuvweDy5q1d3HKVLD16DhJbdaQ550MLIQx0ky8xZ+YhvoXvOKP+d50irD2io5BBn8f79g0Hx85Nd
If5rXaPqaLbmqeXGuG/p4Skbl+HQN7EVIEnjHIfK6q4eNdWdQTeOAvJOeG6gBwdH9c6qp7XrUFFa
9G7cUnsWmd2R7Dr9N2XwjPPj+W0OBY8KdC7PPEf89iPicWgPbs77WyaJe+7tMPcLBbMJtx5+/cFI
5HhAyHmArTWhKS29wioEimyuVdf9QUswUKDBVhU/iz4c97DHa+CqjLMg+BDgcfZ4g+/0A6YoFl0W
x0Hb9f1b08Wl3jHzAlcxN7I/tyNqfierWJbiYIat+ZdZGfXbeimKvfbs/+eHyOYXh4XW4uqyjkTt
1FWOGnmi1cYxxqvtIsK0P4+6qE7x4CnkgDXeSolWuQdUs7iVwr45PV78jbMqbwfeKNhz98bksHrK
0ZrQY2+zHim11PlVGHqLpFNmUVixX+ulKhef3JMaJTULOqurZC+vRlMPMay8KrK+d6yw3Yae2MV/
d+Cj94QpN25zdhN9LqrIFKzXXbepWmoRVkK5JsU4HmDmNU9zpqrB4xXcOigSvCjVWcEFrx/Buajt
3soh/04iaYejBV7rOmfQuvyhS4yfjwfb/FzkQejvSLGzdbsrHlW7qnQYhzH0LetQdhVfLtTogqSV
dhwX8oKdK2drRCgICG5R6MJjaBXDCNOZeFvgsMNEQCffNYseGEMa4b+t2HN3tPLCUXcu9K0PR42C
Fr4Ehd5BUGuhkKjlfRSkScoxLEwPkoC9N8rWs0FYRlxB5eG+jh3CLaK1RyjelEoPEMM2kvrSQFg7
ozLfvenoQuT+YsTWzsO8sWFkqxl9TRh/kJ1WK+phUVfEpcq2tFLtKY6r5JQZo+OHwAZ2Pp628fWk
3x9IXpqgpGryz38LaFD9XmYvxX15iKNCvehF2NXHoszD5YBRZaN8C0erts9GoRfJtbQtpT6EZQsy
Rl9CoDFqqrqfVRdDuHOUGdU1w+jpa160qX1OrdBSdwKHrZX5/deubsRGmdO8awu0RQCOHM15QLxu
7HTfIYfd2WIbHx8MBb0l1No1nrnVUHmb0r+jR039Zxm+qNNSHaqS1rGhtPX7qhfmse26fufLyy+7
ClQkSYoIEmw12f4q+UN6uakrrF0Dp/TSj92ozb6taDGGj4Z+cO1cOaKBYf7k86jHofeKj6++PEDl
SGEGao3yJr7dDEMV292YRnFg66VRHqMmp3HqWl2hX6IJYw5/Vp1+LwfaCENJDwBBEeiSlazz+AJB
MoCYuCl4ip680fqqPVvSdm1Rco1NRIlVy8QAVDB+JfVGPvTcW2DoOGJU6dfTnSKRZjoYzEARof2+
clRBwy/WDnraODsfduuYQbpBWUqC8WiL3K6sgw/atBSyF5KGMqSvDe1S2Jl+sQWVy0itl52TsrWq
cCnIiqQ0wp3mctoXqQFCMA3iaIi+j20mAFzV6amxtNl5Streq3yuTO9M9q4UO4O/VNxW+9iReQUi
gYQMfNvb6Vq9FtLVrlnZPk57iKOKWR9zeBzxk4HoSXOK0mqg3zlE8dHoSHnpgsSq7jeGW75X4nb8
GjX4DvtZpLfleyinjXUQkRY+OUbfZR/DMOk+YpLavEOTV9UPQrhiOTeuVZU7J2LjoYFuCo2JG9K+
L79PTVybaU11pBbp9N6ahRb5PRZU58cHb2sYj54J+QmV97sqE7SnDAXCPMasUpnfuj2iSqXp7ImA
btyeSMcimcEWREt5HU/arbX09mgXgbBgvRwNGCjoYisChJxJWfivx3PSN7agiwYXAB+apyCoVs/Y
gMmTyGSzJDRaNzqHrZgGH4SW/jkpzLE/2LEoI59t2umXWZ9F6qPP6cGwbqc5/6vQrXQ5M48kP87p
3P8y0HxbDuakN/nVqRz+gqlQUKDvPTdsL9USTR9HqBnje1ONo/FzZ9tRdjBL/DwOfR1GyhOKtjUv
1tDnb8yoLz/CbFrqnQ+5scQw+RDRAXpHkWV9mSGEUvRObxREy2WxHMJ6GC9GZMYi6FP+ufNGrana
8gZzyf65vUgReL9XF/aSl92A3SFLnAyae0DnKtcOfaE2hY/LbtQfYr0r/uoSMxNvVajj6kVESjr6
duRQYAJX2rq+MjRaT33eQJdxXApRHx/vg60lgREHrp+YHiGM1W8sVa1YpgG8fZm6fH9V9Gdlmlvf
yvNXal2+LAekUWCf8MhAfK+G6swKK3g84QOEUrUzYmjdP2ERlodeX8r/Xj8r1KPhesjuKn2O2xsu
kt1tgQQMjoqVe54zwz526Jwc7Kz88nikrWPE+wRAjvIskrrG/1F2HstxI027viJEwJstgO6mJ0XR
iRuEJIpwVSj4QuHqz9Pf6sxIMYp/MwuNQu0KlZlvvuafr6SLdml3gsovQWPehazjQ4L7ZGpjmvLF
T87Zrw3umtrpm2///cJ/uJT+l/6DSxOu2r81I8UclLYM+DaVmvuDZ0x0ayB//d/3t2dXGFAZODC4
hvzrlhCTL7ppnDgexLVd7K3VH6qNvC9rcf7m7H6uOv+qSrwUeCSVCYrSv1u6erYL6dgNHyguq6tK
6i4bQyYygpkdCpBVZUj81fN/f4t/OP4JDAhOCHSE3/nOxXwOQFmRztRmnCBDTcV14xDYpqL6LySS
PxyUs86QACV6jN99dubaTUZu4/ZSb9a6XyYudr1XFZdpnw3ehrpjb9S23a1QTcOvZRm7xd+uoz90
OedtDJcyBeZ32sNsRmmXykbAY/v1T/LmvfkCt53myQmFGIheDeUTZl0gtVj/NeGjZXqENiMdb5gu
gV/fu7MI1WnFkeEajlcc0d2XpZ+KAnnt4b9/lz8cBoYeFpNURJTB/waV6shfl6Zlm9bTkp2ku4Wp
stv9QgXenglJf1/U2/oXsfcffyJImkyT4EtsGf75LMe90nYRre3lEgnvm5Mo8WxUp5nL/erUTHN7
I/l+KW92cPnfH/dPYBIdBk8x5ZiJ+d8vDXpkOsIg20uXCG6V1hIpdopSZW8ygRX7kFNphMBQRPVd
tq6t4xFzF3tItNfBevzvN/OnZwIJwJk6TnPIovKfX8PceczOUSBwnwyHOGW+d9/q0h/O0S32vP3l
l/7DPYZKBpEMWOy5/Tm/m/9vxGXKlpXqKUBQ/yJkDhNGjPjL5f/3z0S/Cxpxlq/95kNU0q8AHC68
inCiL5BovbSyTXcoqYt/+UB/esxoRgG0kWGfIdF/fiDSB9vBmkMUbEHRniYpozrztip63VpdeewL
lu75//rhUOHCI4JPRTNHZ/PPV8QUGNF+0shLV2DensY+6YZYL/ZzkKp9D//yan8AJeiE2X4CLIdc
Z/8WpnQ+MKBVcI/Ea4yr+KIavKQ7GbQvLRrg/tKXUzxkMwLB/kuidFWmRZFAHzdjYJlTSCE24MPl
Whw6HTbVIRx83R2Gzp2LlBiKwf8//yA4FmPNdO46ELf9e7pzJ3xNOmw+L5GTj4c62YIr7FT6Cx6p
9n5O5v0vrxfwdf+zkEEsZzsJRwfp0G9hHvDpenAX1VwWWAdntB1j1sTEOnTeGl389y/vnOvvv1+L
7gOAFDAKmce/6jPOYeSlObO45FIxU06INIbs4dmWOsVFwn5SjO3fCjEN6rRHY71kBrkGAdtj1JRo
pYe+TYdZVuE1rPTtSmxl8gGJaVwwgt1sdAyl1mWO1DXU+dpoqvFf3r/7+/tnIfI/f01ooixT/3l0
ox0P3GiAQFVHzvhQALf90AV9HVJPdw+zsQj8XwyOCSoomXADtZHffJVtK81N2Ak8kiv0NPVfmp7f
n2BsajjfEGMA3n7zKuf7XEiaO5dqR/VPTm2FqaeT5LDK1Xnul+31v7+EP7zcGbnnwqXH+t1zvrZs
rcVaC5RzzCMVruV3S7NDaEpCQB1/b/6mmvm9uPLo0hVDCIj/wJVpfK54qw3g/tRz/agrONmbbRvE
+35MNKhZLrA7b/7S//x+z8NpxpCdWCIaVnbq//ylUQMoNGztetm39nDY40mcfaajvxTS8yP2+5Fi
ZcpQS5eDfu7fm69Q1oW9tiK5nMrRq44hKpbyrjNRcEgcY1Wp1JZ2Ml1t0Tdn1mo6VME2RTm2CatJ
ZWytH4SwdO5Zlha+zVtQ3veFqORdMExkqY2OXIcbVCXzlOluM4o181iVUHrccjoVpsDsbCjnbX2Y
dCfCtN7JGc+2thCkDy+2HHG8j5Lvoy2sN38I5IOkypbAeG7xFpdltaehoK3KoR1anzvOZibv9lXd
ObKcvxuzCXmT7Nv2M3DWtUEaEaxd5rXoOjI+SiVSHPfwDIQwNr2cH+Eq3YBFg+MwB5XJ9iQy7QNO
ZeLJ7mT7FjWuenO2vRlPlSumlyoG1z449b7vqRi1Jg1oKdr2FxYxlbpcwIasNE5EpdM+INP1qy66
mQARtJGtf9I6ZHWSWIvpv5e1B0ZozBA8WraKf9Q6GYJDTR+uTy7JbC02Cu083rQWq9IbiVyqzJdg
E+31Ii1jX0Ma97wfq0hqK8VcSe8/udFa3LYG4UJXd/auyOrEiFvphhYVbxx750F0xfBVBlZRrqhF
tsT+2Lch6S4sd9DebeMpdrNEAW+2y9UcWZ0YL8nUhpj64cbVEmbwsLqNftcLPtgsdOE1A7w5tWYf
pmw5Z+VcbCBO64WIV/FRFe7yxsKYTkVCZ3hebCy4LzbBX0hhWeoub2bjbikOixHBQXDue7LwKj1k
EIjKz7jrPT9D79js6dJJ8a5MqRF3y1KztBji+BFjY0fACJPV6xAU/YDEbBTfZhxdRebGEz25odgl
cNwg7h0IH5FDCpvH2VO5C6g6YuwSOFco5j+KEvu1zHEge0DHL02Zw1NLRA7cu70UpnLuaGPmb5CI
5u5Q9VM7HlZR6jEdybpb0hC7f5HFCVa/2Rjs0yfPeJCv0Cu+mCnp6rQ2c3hjdUsM1S5i8SiV0zoZ
k0ibNUUfLtmaVPUXaxqx/Q3wU17SyB+W67aJhSJsU40v5dCK6ybwupPVyf6H8UKZnNzWOH0+kZsh
sgQT4i/1rMImtTp33TKOf9sQk4ijSzruQfTLWb3ibScp70o1W70dUNWQDdbZwhP5bFNnbqphcBGX
tL1/VYFXq9Tu9XS91I2BuRuVxRdnt+u3hBIqsFWvy6+qLZonOxj298pqpj0L6soxWeMW5U+SkCor
rd1V1FmLyrJMLWLITF60URdf9M68vXju4D0kvfCWtFZl+7K1e/CclP6is30w4d0iYZbmVR3rn8q3
jJsuqwK/HONYVSi4Fg/p/9Q3GHhHsrbzSq1mSRO1rxZ/viSHJl7GgqQJ1dxj0Fo6fLI6Gpp8mVQw
5J6ZavMT2R6P8pTUQZUr9n/iwpoH/0ayMrvfiyrJJQp1nEwInTQptEN/z/AoXlWuWO7JVOLdl0kx
6UfLC8cpN7N27/3SE/wn6MZc9nsss23XQZXJZOne6nYUn8TmesiGu97h1zVlNHMKu+5hMKTaZ4Gp
l9eqFFOZDVsp95T8Ex6QddxmnKGDbvjRBoRepQWXmcwnEmqL41yF4UtoN/pzCmPx4nVLux3mcJ2D
LJnC6iHorbA8wSdHCGS6YSnzSozBAkULIDCn4U8cupyymFJdWu7Jn1pZHj3FEildy2m83VrXbrnp
pH4uXBfwq/Ppm1MVNd7P2q7L6mBGDKOObWtioB22L9+8vWuqPAYqI64VE7jnyaqKJZN1GLyC743z
obHKUaXoMvdPiz3vWca2xXu6O5Z5JXi7G7OktOTF6DNUZ3poHcwm8GVt85Azk6SO1XcPaNyaNwgW
cMDWaV63NEns+b0si4HwpE7Z38mLmF8FXAssDCa3fReBCYdDia1fmCZ6xvcxqnmtrKnrs8YCtVmQ
NkXdf+oaClE+BmEjD+u6RVE2xLa4d5EDfHFQJWzZvFXVTOha5b2g5AaDtOsl7p+L2Q5nGGlr930/
E0x4HB1rPOxlR3SiG5E06DtytnOS3uYxi6Nqe+lR6dCaElkbkPbUEVHd4q2JHwopBk66jy7GmYC2
ePyG3b5Hh9jSERycyIK+AE8VE1Xf782lsougOE2qPyv+Ir/mS3E3EP8saFvXyrredeSh0Zb7Ajyg
BsxeNQS9RSnvY5JJcov6CLlhZNC4pINUS0e2pTBfvG3tb4K2mqLUL0fITZTI9t64o3n2Vbs/KzFw
VjEKCz/jgj7uoHbaae6O1r3amhbPVzGW8XD0N2Lr0qRfZgOtEjvQ1GqkL268YfUv63KpvpeKa4F0
xKpqM9Osw/Pke1V7bFZELiswv7rCimcfWP/40+XWT853wgcb4jF6/oUFt/eaa36xy0M3RvqzX3cP
S22EPaDJcuIatCeV3CJyKMrcLCY6OW43DZlXBGGX4fk5/wq6QgTp3ttVdWzMHEmesjL5RMQ9EiHL
bWKlu6JaZhIaYEWYa00UKDto+bnU4brTW1QKLFoJ36QOtII5c8qxFKmju+S+KitMU2wTbJkRhFul
vjc0b6tYql+qd/WaF5GMDai2FX4pPVvx/AeW37FxEgENBq6mEJQorO3A75z6Szfd77G7TJmhZX4s
LORwx4m7/3IJtyLJN1nQHPdUIhes0CwxdOoa51ukelTdMCzGV9dX7g4Jp2yfRrMn4tApCLApaVLx
fY/fwJpHW8GZVO68TRctarVfXmd1D63VEagTSF/qrIzjvs10k6xbbtrzrcUWw3zZSlWHF43b1LdY
VRFfMRHXB58jGNeHlgQJczIKkf+RW8J+iEmE32gKHHNQi+yTO0b45gvxFsy+oz9EMu8CA9XNWGe6
BPXGcCPvpegPdm2LOe1Lm7JDYlsVYYgj7PrGsspepfOoRJ9pxBbUx3XreUS57X91+9w8YJfG9O/4
FZmxpJLs7sU+d9tH4izlaQq7IOF5mbcnFRp1XRlvfrJtSRnEcp/9QzdMQ5Eqlxs2I09C6lT6NsXf
altsUuII3kE46vCbiBueMHsfvauikfHMJwD6TIuRSzlzhO7Jz7OqVaWlq8JbZrl6SyMMbPvcb7zF
Puytct1sqwbuxdHbgiCHpAONSODO4PKIJPE9JCCSOaKiKtrU0qboOH6VdTNhSiHTfphW/me9JvdK
sLejzkSkChc60fq0zuwM2Z8JGq+G1IBfvRssNcp8mljolJKgUjG5nJXCLO0H+bdbgVVy5XyVsi+f
rWBJ3qLJpsiXgjt9aYh5OumqKsbjSEom1kSh64wg1L2lSLHZQosD31msUMJOva2JvfYgd+1yQe5r
1V2Irfae5LgIj/nDqb20H104jckyOt3RHiwfQncARyNnq4H5oa274t6Pz5HKlc+mGC5SgNUlE5Yg
rNO4lT5WrGpmPMgsbKA35GVLaoVB+2Nxu3286PzKepTSxqRogqj+7JwJIlkwYqCWNiH08RR2hHvR
SWtjf4cDLNFjm16+JnU/2Fk7x+v7ZDvlTUWWjMna0RPDBXOy02RIKqgkFsNOS3so/bvRLzp2g3Hl
XGljOfokod1NqYj18oRNSsC7tgNB0JcJ7fe2b5orHRa6zboIs9JsHvrtdYC0N6eVM4WaIGBv27Jq
Gdc5xQam6Ekc1211cBYa8SzpmGxyjqrTZaySxp9V66+4FSV11KRUGcu+dSyIINcMB5FIXWzTGKVW
Vz4Oda2mFOsf9yey84AWJOkwq46GXh5003HIfIJadIrhx/BQQmlUKc4DxQ9vceaXvZfjlm80Hx3f
03kSGOUmx3w17QxwHm/tmBYsLWHfDEP9dWr25B7BAvV/D82ojxNtkp82Q1L+nAev+M7a05FZEA/2
moWF3/Oy2AjfKfZIH6Mf0GFXdvgoMQwc084a27uyt1nAmi7YvhMohDN84qCDznzVTzo3dF4//MAZ
X88OY9ZR04+8WbuzfOLaJ1s0pEt8vqSlmdOW7uW7FCsfz53MCrqMDuCuYB+jj64l6p+MaNun6EU1
sRAQHFFf9mPLNLEOOm0qn0u42ALesNYOpi2CGUNOQEyFN9/CaAj8rO168ZPwqPGnXyZUDeFj8JYO
1bTX+dxY/pu/MJtl/hbpNwZaLjIuLHiSMdfzTVtKv86MU69VTpvXn78fiaXIvAvzHmzh0KfE9zBb
Bu7uvSMUpfOx6nXe8jZIxIh+aVVvdVHrj2CRUDkayeiUQk6x7unYA8bXZRDFaR2ko9NlmTd+ZhEM
9YGg+QnxAjzLmaq4mW+yxoQunaPRtjIKfHNVEIbCbTO25oely/paudvUfOkcqEDKkuFLhVC8Pfba
JIgRVJ941xig130eT7I8xcU4tzl9Zw+BxTFrf5Ir9gzpNhqvpM8uVAftxF2YnKXv8ljLTWR2EZ4B
Y1lSxklmGX8Rmhu3qTZ7zQwI9icO56L9vlv+Nqch1KA2544u7rbBqz/DcPabPJgs8bi6dt3l50N9
rchSoXEfQnvI0BW4RDo0EUDbNMOe03SPX2MTLmM2ab3ZGZQQi/JntctHW+xo0hJrV0HKkLtddE0y
OCmt1fhcxibesqjBgSK1xtH6LigaP4otVO+tV+64Lotk4e4PVMBEHNJ1Of7mxFx/vZVkjeinVyOi
oCZWZxujI3XffG1sVX+HJjN8wX9Jvo/h7kSnbXWGOUswgy/TKTQ9FUN2i8qqXUZc/xI6cCqZcBiO
28r/vizjfOfVvG5akwjysfWtFEzduy7wEWg8Sg21OsjsYdMPgv/3KGorsU6hdMy3QsrksVjnJskL
C+IVT8IwUpl9APz0fxKhtILWcLk2xV5lllg86GDxHri51l393NL7nhIZJ+96D33u8aRrAu47bOrT
vi+SX3j+DG1KMziOh2QsfHHEFyFuMi+uuFBNoeUrXaNzo/FPX1K/DxzS2CNnmo7KHuLvW9GYd1+7
81XgnD3qiG41H1zXnJV4DnjBRC4dtySMwTJ1gAA+ZhPE90u0D3uGeWz9g/4o8VMTW90Voow5AqVY
YByABwzFZdXv4EjTYO/61CS6AbK3G6pHuI9RwkDryVPDZL5djGSMWYjiA8s5VJOYbuGtGJPVc1wr
CtMABNVZJb9+MyyjSCe3E5Qzz+j42uq1/bxU43KP5JtmaPdldUPTzLhmKlF2sCSmlUDq1QWwq3fL
oy+E6SfSqsd//yADt/xikxty0bmuetT7NFmEWRA7kxZOvKlcF1XUp3u86g6DiDius6oyPB0Lkgrg
stU1h9ivxI99dZJ325rHhty9xGEhO+zJkq6xccu0jwHJs2XpvSfPXtV7MycbIadjrDXg89Tbl8yN
i6Zj1WOdkW5nO1kFsFymQYztaun3zBvhOlR3tpWIIaOjq6wjwkS2Heggg8emCp0uF+6Cl64HwGVS
3wkxPGmiTX2EYiWmr1yjnVqfxNNL22zFo968oshZMri/Jj7NXZu46AkjR8RftnreeI+yOauR3ei9
gJIl07ZhKEunAlA79cek/D5j51hmUg09Faas4uHQM7X/cj0dV/ncK0VZmVdvT4PeQxaqIBbfFZ6k
pg4ANNPROSvsruZ9WO8t0cgKPuCcPPThuHBBW/YOsBGN3pxboK3dYQ+UxWFg4+2kttzdK7Wo0OcN
F+EbXi6o2WKxyi+W71S3xINsIYjepl4js0x+Zof19qQbt+T7Kk14ZY3Kiq6gH8cOi6Wl3DC5LaPw
ihzz7bPHm43YB/hzn71vgGVK38bOWkJHoV+ZxfLRB3oZUzO37g2dmVlO8iz1S5MajCfbun67H2lj
37skXPCpYRn/nBAXVzGQT43CD3KJ38mtE08r2QqUig2bVHiQMbNYu6v1IUlUUzFpK9c5+HKXIZKq
yP7KQtAaL7uZ2TpNCje8E0HhXWE0nLhpvJbL+1YG8gcdnPvpScMuoCJHmHC63sPIpy+itqJj253x
VHS1fY2GtB8hVhdqy2Nd9t9rbzExK7SknDBxSMLpMO/l+LKCtbk072XbH+gFgBajZa8xjJbV8Cns
wZ7YARXy5zqWXJ8CzDbOdawsnrx9kw9T61SfMHSYsd1hWZ92Z9rujV/pb5wP7zEkhO5HBcrZptsE
OxRrzGJ4l/hF3JalKt3T3q7ld0PHGGdjY9gDJhHDWLq3rnot9dp921vHfls7p/864hX0ZslpDE8a
/uA9ev3oe12XRY8tommbfACB6/LdcrYTvDRYhTSZ7q8dFvi3CROjN9FtcsuwOmJwpVN1P6QB589x
kgo5cwsPyRJ7LcZ5ttM+hX6BfV7rFpBKfOq/nSZYMyepkSIZs8Detu2UjCAstC1qfmFx7X5pokR9
XYJKXTtDHbUXs7TtKm/xBvEzTTHZ0rnybFJQXHISU6P98qmwBlOyh3ObV51UFtfmpolwUGoMfnVW
ZIBTWfm87fWC42Yl6t4H2m7t/sDOR1/1od4iWA/R/OKUbjVwqZVedOqwkI5TziWUZz4dVgNmsW+4
iLje6kIVbF57Z/2ESsitYpuK/EiWS8o68n2dt30c8yfTRxvzwsyUc+n1mw5So9gjpn3SbnFK67G+
D6gGuhTZSwwW19DLpoKtQJcOfe0TbDJzw6QSAnbNymThYHmlK35NAAzg2Y4NGXOcvO7owy10Mn8m
dD031YgcF5kIV+NgCUbivcdVJQ0ACk2uQE9LqCRCPCztQGR1pWWoqLkqSbKyGcYr7WLvxlts1iaX
BJjfikEmYUZYk/1SbGP4ObG++NqVKz3G3HI+F5i+IzhhoHyup8lKyOsT3as7Y1aebnVUP6+Lt3rP
BLn4jwNUsr47xj1L71d21tOvZXAt7vgpXkhGPU3UuuBEHkB/27rJwjwzyPHGqeFzXGDAt8qDWVXx
vnB3XNIZbvLY9HAoMhHO6sOviwbf9ELEY4qFOtAzUXcJo7Nal+dh0hUoK3d2dVqjeblN5hktOCnw
62c16PPExoD4JTBt/2BqJ+pwOhg9TfPfyFvdO+5Du252fRgQaNVprCbz2cjQu1ZVZJ6C3mlfJac0
wOl40A9m88bvqhnCl45FOwhaHTJudl6zPAvo1uomIjdnZCISmrFycGmeV+k0QELrGjBLcJHWw10P
ujo6F0LF3toCwgQm8ID2baNmGzZT5MoQsGCcygNbgS6iy2kMnbsNMbg9VKNTMHM5Xn3Vk//HH3fE
qKVWvDl2PnK/PjdW6z3EIKe0G1BxfmncQF+XdrLeRt6Lk3Z4+Bv2QpODPJFp/SOaPZ/1CiOyl8E4
aK5mMK0+r6b+jANyy9xhLCsUKixXD4em4O2w1djCK6QRnX+0KwRCH8JBrZz6LL9nXOeKlU4moaHE
kYuJnssBGtqMh1sR1sVdsPn2lq1GJl87PWzDhYtVrzmtEpfXM7hg9xeuZog7BK7c1oPwuvK1s+DJ
Al+MQDrEKFZhZmP72uSVqfb52g7Lpjhs3h4ledeF8ZzWUx/pXEHFiGlL5u4RxYZpWMybASp2pPki
2mTUXwEi1JQ1ibDjj8oWAVvBuBrtq2lx9iCNqJ5VNvUe7dkcF6LlYaJNP7EYIgxhWhgchrAfZD5I
ORjwU6QbB8/pbAbAurRx40oMBI8jcbGb80Aazgp1kxr36poiBvzvgrOrY+970j6Estle1miZk1x7
0YyCOWSVlfqQL/Z7fr7BzeaQjVs+r3F/TdGWb+uovYukEcPPlgpWXawwc9tjrI1sjuEwJPdynWSb
87AAITRuNFSMGWGbHJSDWjStl4AGsQZg74/n8uhclrpW0W3DoPCzED7hdcPqfVNzZVTeCKfr0g13
FpUlAq0KrnO78xl0Pp1NChw2hycn6t35wQT1sr8BemzT7Q4EHh582pgqLYQuf6HiK83JYXUnryWR
R4wESxXJF4UHqXt0BqwwckBBf7iEWtyUxzUaK3Xnm77Y0lLvUXepgdNHJlGfpHCeC5pg0OjaXEnP
n5w3ri0mmqRHhVCntR6XMBU1Nfhus0UdPFgJxideaiVmmw+IR8UTXVURXtqbVOO9cs8EsTYOjJtL
W+0fqgYK/L6cxZunmYM288jbLO6q2nYOHldec6hL9H7ZOhOZzq3bSec4xOXCbMr5YZXqaEzcaqyD
Z/6mKvwr3KjC+To5N93P5IbE289GWMvEE8zlk7aMj3xfUz1td3ivLlxtym5GvHqF591G2xbWV0y7
ss2QRzQA6VpXOIcWVPzwpwqDPjkB5csyE/HEfqQKymQ9sJtIXiqTWHABh9396Rl/2h5FEU7LQem2
TchIXmlRp4FNbiYdVbsn3ZtB32Iwazknq6lZ6lmkqagj99zwuXnWaJMLXWDbMLMLPYrd0R992YCD
tIXZNM1L4nyu/OPrDRDc0B49QMz5Oaq4g05m7xge+X6ce2WjPst6FAp0uNjweJmDvch841pdfbH0
KwF72PUsNw6piuMHhSXWGZunznmwiiH2siruE+vBp4HrMWvYl/UuKXTMipLnX39x1DLqW7DqyH9z
MASJDtM2+WxalHH1VWNiPd/yDDhzxpTZ49M580DkvkIln67rFNg/HfbcYx7XQPOXnhaivwTWxV0A
/j1FZEaPMHFvUSwuxmDuqzwIaz2d3AU6UYpyxbhPAnhoSmWrbcAdGyg9G4zautsumqgFgjl2yvXY
QVDf8K6RqcAJWqQQJexr21kbQKfaG03m9n4yMxphkHqVALx97L1hxww3fZoPDK6FdyyHAifAkvti
vemSgXPEinvf8pnWR31tzuIJalWNLc62bIuVKyKlW97mUjTJAU5AuGWFmtd3t91XP0sQRu8pB24O
L0oRNfNxaveQKSIhr/7gdms3Z6NPdm0+kVBoDgUOc25ezf5gXttYujbLSn8Jn4Kpd6KrhN0qQyK+
hplndbxxku/m53HYChQuxFSrbEVkumUT2c57Xot1Jfx2NvO8XZ19vU2+7X7dHFDVuHyscEdPU1mj
VneJ7oJH/nEKpOLDvUyznpx8n5cEewv2+h9MUtMdJkiluWDJV736xbkckSwe2zd2tdn62CeaziLQ
9Jts7CzavCosZX/VlDN1sa2sPcxhgOxsv+fI600GjDp4V2QY+V99xlvYd82MwV0KWNl2jA3Fsr8o
Yw8yJXgxLlgvdGx+VbIUxdFebb9/ZhEx8cOsjSyvATJgAUz1PIMxs98KD2KrICLCO5tYZZfCWV+A
4avyuG8FbqMoJcIh78n+gecdxPN21y2RdRtAr4gvgRPCPrV6u3auA7CP52UtAsDSCkIYO9TJ4gYb
kw5ozm99EpIimIeZMB7W+JMrexA6RxbVcY7KUKZNzTR51e8BnsCkAjqPILOMGFKMeOvNSQeSKsdi
eq98R+250ntdZDLc+4moPOXXedPB3/nWS0nn67GeatLIE524GFU92fdJi4byKFcZ27c2fnfc4CuQ
ATtN9iR0PUgDvOBAC4Gpjyh0OJ84jDsx7OOEtKdqBCCvA/PXuvMK6OdfgrMjx2s7V1XFMnhlW3vo
m4K514d5HXztw9pe82XFYPijmYt4YFnAPSroz8FvAGdtDvpgM4Sd/BHI8m53nabOLYiv3mEOdDJf
dKU/LccEfmD1dRm3kXYCVVx33CycxHuxGnWhSWN+kvhRX49EXI+5W887W0V4HrlXOUF3E3mN6i+p
chKm4VYDkdTzxKJwrL2V9Hqvlm/gXUWY1UNcVMTCBMun3OewxiBALP5lX46YMq1IQT763pnuNcuv
N7Tt2/9wE5tFwDwb7whUbLnEDAEPPBHcFptUT3405G7fWAVeQrTEGybILL1gF3jHrsM68AnvGijr
EVmEv5pl2varjktQHyxdx7BAuPLwwe9Z22geN/cR/oVSdiZb4O9fSmjRnFCctvL/UXZmPXIqWxb+
Q40EBBDwmpnkUHOVy3aVX5CHYwimYAqG+PX95X1oneNrHavVUr9c3ZvlTIjYe+1vrb0fmGPLg9/K
aD72AWN6bGWrY3q9k7asWP/tuvPc3efEis/EFSPR3MG8qvkYlbr/Mg2wUWhURqEsJm5LfAbRnhkn
Ys469tG3GPTr2Q6f6Saa+XEIk+IOV/GQn4phm8VRIxKjEswVc9sxsV4LZtOKjAV2VcXm8WWKoXui
AVFw7N1A7kJcac1udcRyr5jZJye1cJjsvZGR4T5sVn9judZAN2ecUZljW/XdaQK2yveCRVXFnc/Q
rDlkBsfwOSYgCwp3a6vtwKpl0+21v3n2MOWhNntmDNzYXPNKMNcOjLPfQpnfr6wbIki9XWKUvaQq
HiYQTkiiwoT8w5Rn00h5kzhtSTu8l+2QP8y4lmFhFH+3RyBwc7T0UZ+Koo8eNv7udp9ksaH7zpX+
vKy1/5UQhOolCOvuS555DeTFbAP7dCVv4ntPzIiusEsjITaI3h3r/GJtdwsJsl9UFXbFTkxxPSKB
OKymy8cosSe7Ou1fnuLFPtZrNrVH9iCG4YmXcYpTv5BzfSQ5Akhq0tvWnXwnqtZTBFEw7keVy/CI
IWjMXmdDs3wYguB6IbST+5n/MW+4myhYva/snE3Ck9aO5x90sdji2MXRmBy3kmUmLyab1cegDHh1
lR6y9ypORhSMNRBfGPfAcZXEhn2YNgTDdM2X8MuQYyHZ9TR4zIopWnjlOZg+jWhuxT4rhv7nwtrf
5qCYDT2gCFZgNdEkn4gGGIAb4nAuj0zXV94kv8jcnSu0gjfSxm0JC8wjlPHGbT8Wek0+llvU/YQa
Dur7YHMV8HKD88Gfdd3spS7Q2EJXdXjaev6yD1PY6+IMusVuw3VGuX418jq0oNI2z9HSb988WJyG
sMmYnjV2dP+DAV2p7liKyIWfRdEY3IptGse3BV5SHjP2cgWnoeB8ufEdJN5TbkdhDv0oZpgZf2mw
oGY0NiWS0noxSk4fiOblEXWcqPvS4GX7tkBePzsJSc77NidkhjeSbdLnciUu4FD0M1tGOpu5wZXO
EmwthYltT1k3zy92mhv66aEjFGZiQp8c/HhjdpQ79YRcVyh2BXQd7S0wx7KNZ0AmsxycuXefsBih
lumiH8gVpd8tjg3t4F96jleGU5tkGD3kPHrfq3Yd8p3wV+ujYs5rfwH640ugkOh2IytCmqMoJq84
ROsUvNNfgAwgom3NJ6OnhRvczNxJLKJlqr3DG6LJR+78sUgNImx5X+lSfSqWqq4OvU48N62kGfSb
7LM24kcTTFEEW3Kns+tNwUKyUON+m7IFcAcYP7QgVcv8bZwcS5pCr8x0hhRiZYIMQ7apxwvbeA7S
r8JHl3p4+VGzhzjYGcF4br+4Iw7iunUKDeE1ROpYBCXZsgmZe6Tzia77tPgkXR+HZWCDLmdSJVL+
f83chBauZa7j8TyPfTMt+FGVffOKMmtPJPySfQa2F0xpxoOK7Atp/7Gsc1fe91GWwyrkk5enazGh
obuJE91sjukQiwrZ18xwhmuFSihmuGcVHMBIjvEccTV3M4gkBjDtpa1ZCXOY2zhfD7BvRQFm0iFj
zV0+sT23i1EHPS2dT1vb0Enxdb27TsxiXdNhI2Oyz/j3sM4FYyJYSxcIghOaRZ85v/LBmloOZ8Vw
/asdFfKZRDueqePyikJDFf3rPKtkvqzF6v0VjUWUpQP693NpRyAjrsoCZ0Uno+t4sjEptuwIS8la
BAfmieFrD04TpVgasr/IIoTNuYboPNnIb8pTkjWuvOH4nKsD5bbwuSK6no44tC4MEf18ccwpG+NT
yA//0+X76qlvJ6lONaBy/XUcSMrfUXIwk94p2fpnxgL5Dc54x1wwlSbVlYOx3T5qVvp7Hwmyf9ER
avrOb2NEvrGMvfWWc7Nc9mHSxWl89Y7tJiYK3jkkuLU50RgVuP3yqqhvIJerFSgzHDGmS5S2I094
W917AKYNbyAqR4phP7tph224LyZ+/qONjPuB4dn8ksQi+eK3PlPvYuR2dNGnXR4eQEX3pxoSp9pN
DDaLA4MgTxyrZGW4gQpfQ4StCOGmV8OLXAJ3ObA1Z8XSadou3k2Acwvg8rj4Kap7xdDPUz78OBq9
uq3YaTJgl/OmnEE+utabbIV27pSgEDgkPWPgfeBWxNX5he/YZ5gNlLepz5LosNRueF/DgBUvmybb
qGSPdTOaPVSKuq+n1WsfhV0GhnzjViQn4Sh1TdIfvRcXHybhfI7y1+c+0TnmYbeb/lr1VC63Kxqw
fqQk2a6ZBnFGPdy62j0xeqUcCaKp959QpvSUOnTSHadrXH7W41IFO5H54fBq0X8pp6ocbZgifHU+
e33vzHdb7TGds5hLwgfkr3o+sk0gDD46urbiANa1Ih1HSsTXLmXBuwG0VBxGClu1q5ZycviauuSp
pEFDvmYw6p4BmpN3Af1dHicT8NwkSb2CMgqxfTdzsnEHVj2j5xyShocqm/KfTjck8wvoOIPXgLHq
8BQU8QZFili0PFlh5i8AtdUA0gq5t+tnGzWnYAKGSvMpcUZSnbdx3OtVzk/WlP5MIZvp94lCKMd/
op33rXMoFuvQx9WUiGZeXmN8INP3CFEYlDxYJswx2nbrB8viEPdpQjACmfBNEPRntcxcUDlE3LMv
tyBABwmTz61Xu1/7ZJCfBKS+ufZ5/XuT12Xywc9K4HHfNmVyt7hdXj+tVlwVq1jF/ckHu4XxFdxW
+85n2PtsFcrS3TD0fXLndZL5QjDN1YcQn2n04EzGL09UQJmf+hWDFDYVJbODzuVkA51tlKv1rgzR
o9LFRPP3hKt23o9F13FUj9ptWQTb0+pnnjei/ZP/9ljCJDa7SHUG/KKlE37aEJD0gayvNttRaTTs
bu1sPe/AYgfSMVlJh3a/XtMM6LtmqpbOsvd4oBi7bqiz2bSXw6aRwrRvxD7neye6yvSLprqI4m7v
cuBeS1h8gwe9MftG2IehvMl4BZP9ptAw91XfxJr6pevbPTHI/IVx0rnDT7uWwi+ufLTZ0iHxQ3/v
IYu/q2qplx0eUOGnRhYyuB8Hze8YjIQ335NrAULdJX43vtZotPa4saPk+jQmiHI4M8p6b6OxrY8B
qMoGikl3U5LkARPFfc0lOEfhm9chNO2pdL3mVDljN9wuc6VevaFrxv08lptzMCuULhNZAbMcoF8/
WjZwOEeWnTcibbs8724Wry+L2yDuZipVMcNo8tVQf7Zq2R5aQhOI+OprTbrqWuqSpnNsR0rvZLvB
D1LWbzie5ZnEUPPSiwJ8aO277usSyvons8j4le00SOLGz8DvWYB677th9VjjfH5aWj0N6cqkAsLT
bP5LTSHMzJtx90swcwkx0yQCidpoGaZ9Vvvgz64Z5+PSjiK5Q6b05MHExfiFt6HnKkUCYDTuLWx1
0FSh7008z5gltgEcbsvD+Ge+Jn6elmqs1j1g3Nidk6IXPxsHvDWNaqAKGkl27hGd25ddxDy6Wr8Z
LACf15E74jrTjsZjYPvKffQ2zvk9Ywx/uAhlMnuqQNbfoaQwQfhbE796bD4eHjsgvQnJSnoLOkuc
6UcTbxzSYzwTYzevcfi1UFUpT0gdTMt0PqobIbcEUwMJ9vWZS30CPZW5m8pQDk0K0wo8N+LBvLVU
lhukHQGDN42XeM96GvU5azVAk99n/KM2tWQUMtoNbmLZcMqKQY/vc+P47lEWJec7fTuHLH8kTVKl
6qj/6nGhfFyLaBz2BfE4InXDQsTnRlHgp7ihgo4qpw3JhspyLfG9dJBlZbQ039c6Np+3zenNjSPd
5VJN+Ry8xJONt4DBsrI/3G7B1hO0PqOAhSyx9wE6P7y1HFwHAPOyxZXb9cnRmpD+C+12LZqj56ye
wsKwmKfCcdofJH7QD2+uO3zRqi71EVQLXrmcZ6R93XY6pD5v3c+sThuLV3w4y0c6FDx1a7wlh81y
b0JNCBd3zcA9vFGqf2PV4bIeHG04yFiQDZ7lihj8uaHFfChhLj8SKsC4LeiL/ruEVZt2cZV0t1Jo
tmjHmUHMGW2lbpE+eH5IvF3HfVz44RcWh5efNhUruRsZmBS7YQPzwHut7LwL6kLBYV2Hh3cxu2fW
1MtG6ko5eZDimK5BORbh+Cgo40b610SSxmtgm5y5BZzEd2lwO1/kvFh81K6NhqP0AcX3mbuK/iQo
07LrXD9R+5lBRto7BdUXCfb6u+JFLG6mFtsaYqLv1wdnERywxtHBwMVMSXvXNIw0IPl72BKIQgD6
1qchSOsxdsa0S/L1geSkJfpm+SbJWaFidG87GTS4pErjz8dCJUak0SK26lzLNej5vkLOiNrWE46f
uVjVgbaG/PrdSiE5svOEWQgifae/kL2F6YufQqgDs9ErcNS5yTe3g7zaQY7X6sG6Y92nThTDdlGR
BAFfbtByNrf9nJnjgFlmPMcOojujXAs1O0weGvMI+zoe2CiiE4ibDcRXUX5j3MtZI5aS6O2DthTT
QyWX7l7KacwPsphyeReJzfsmVrKLmazOS3BCWFq306iSpftajXL092qGkb+50mLdgbUYaCBIfPF8
iJwclxelRRyfR28py3vbe/o7zfH2wnlWqRNOGnXvjJHpTsuaq/AWSDx5JZ5KfW8nsxFyBuUcgAW3
A+u/dKsKWkoivHeNnLmaoapaRVcCdrrHbIAdifFtjsikaROPJKaxzq9XgqsZEC+0LNWep+AJY5Wn
jpk/lXfEMNspHSl1q4eRDuPYGkHuVuL0A6clKxB/ssQnKG8AD+e3JMjUQ0CnsR7AEae/8siVb53A
dvUQJ8ugz3Zwp2dZr6J6d1Eg7Eebz0tzjqctn3hGcZEcWtnPCSVCJcdLmUvuFg4/7+PqkXq7r4Oa
U45in2OXG9CQK0rXNJJG67XByVlM4BzwKrQvCNjqp3Zm53sHxkdfZ5gmgg6a5qvTtFSI0mN3wZmZ
UaTSsKgryqdyLVI2q15HXrFQAEpUs3cDikJ76F0wXbztogrSypNOiGpv5bd2LRjeeTNOIaqXvrKH
tcVlmtZSwRPOxLCJc+RAkJxKY/13aSCqDh5gdn1yI5l9ixb+1MFkhsQj5nGPuEZArcwKFnNNw4Hl
mZp2my4h2vexira1h3jgWWowxLXD56KcHZ8xzzWBcBDhsp56tM+eQ6GJv+IhFs/gFf43TvU5urJU
VX5EbOyLD17hmg62nzt6ei6qRTPBgTLN0rJZt4XrJ1TV2fNznzo72mguwdxbfXCQx990XwTmJDZa
LWZauW7uC58lKnj7Mm2e3CLsxsPcb/NdNVctvClwJK2TYBJ4j/FCu2CxyjL8b0THZslgUmY9Ox7y
9g6F1Tv7XR25cF4r7h5MG2N5IBCovQ3Ltg8e2TlRDMfIucow45yoJ/6g9gucMd/PzjIno17bvAJJ
gU3L3QeRrQw9jJ0nMF8i7XHFLHobb0qpkyZNXAi1Cr8dLD5h5fGJM86dz04BwAockYycjojlrwDq
G/Vz2Pv5fT6YdnpYEmsNPkhpoRdc7BCMLiY8L6PBan9C08/kC39Ui36LdSfbL5krPmaawe6+8xTt
riyKJAPGazmMkwJkcHMNtvMZfOAu851QHltMD7dVxUP/LF2Sk8706QD69FhAdFHvOdlbXa0GPbTV
y88QEMFeaLuG9eQw5hU34PIUmlFbiSOoe82DVKrq3mhvgU6FkX/FPQX9xXOq6xeKz+Q7yGOFb1jm
pt9j6fLpWAkILV6jvsi/whnJ7dgR5RnSSbCbD8dWIP1j3/yn7SQpT/Deobl/95duWHbwtOU9GtGg
btj00MzkcVXjz9UvULkRg+D+e0IDeYD6ll9bUbjboxuazt5oXuX8UAdKPam8KXFoSF7lT9zOLV4A
yID8voCWjm8Ay5U4mAo7KrAkY9xDtk39bVOLMtuj4MWfe0KnqhPeQSoZ01Rld5GDVxU3nq802zVZ
DIFBhxET6ZmsPkebzZh774c6GLvPi654y3y/JNSSuDTWIIStO00pandcPwLqkrYfrRvulM3v8kdW
x2lu3bleU4YAQZY25YLE3Tki/shedQ2R0m9Lds9LBmJxbeY+uHngmXNtYyqXTMYcEVGIUSnC7Bsf
Rm/k6k9Ep6M7s0psBxIZgMPXW+T9UkX2TQ0hvNyIKJ/sG5ExdUsql57GL+ftqeFz+FZwKihe4I5O
pPJlq/Yu+ECYCjZvLGkj8AWmrRegUOgcXW9nBkirfZT7QXUCx6nio6/iJjitDsNSMrna4eTGCry2
HzehzkGUqeA4q0Jc+bGwfJymJdMwblXUPdpmUO0z76+OLpnnLOsFIwVycR2Yx0LipN3rrpgBRvkS
qcWJr/LdzjP3JASt8U3SDe1DvmFovyQbqSPgL5Wlh1BbDP2SlT8tTtfhwniT9glJKlHuU+OEcbcj
Yq0KeNpKWx+aqQj1YWCM+m1sGOWncnT0sO8lGhIlls2fR3wB69d+EszIFBVblWbAIdGpm5l2nbt5
kFSOrEf4Kbgi8XhI9jMd3Mgv29Nsgnl5mjxdRZj76u2TXMjx5yOiJsawIIbbWK+5e3InuNedsTnj
CSIfONjbHL8iOlTPzdNUoDC7tYo8/tCsZO6BOFeDK7tO9CMpZD7sc38t1D4ett5LGyKtL2vC8bmH
tiTmNLR+NHB/rcP4cZxzGzGnYruSpmiitB5ys30cqyx+zhnxeJQOIP0HN5jY6e0BJsE76wLbc0t8
M66OOhyXXZjJ/iujEMb2SZsIetigADXky1FoFtSF1RmY3KtSX0iLVBOZQDEFw1ScEp+Ty6M3IP5f
NlAaRKsW/JQSrHJHxEDwukMvF+Xsy2rkbstIfgwuqwUoP4drE/9g5oAZCzmozFOx9qtIrW62j7zF
jBMxY2672Nu0dxItWbQEKszBaw9/qO90smzTTd6H8yde8OuGvtnkaZNo/UNMYvsJrqtwkPXOBhMW
UzxHBuKTSyPG/9SV6O1uoicm3pjqkpOzjnbYr3mW2XQQgv6Jx/1Jw0j9ZIieHGAAr14klOnhzW6z
LfnjImrhhXYDa8mc948MqXrKwxXm5ULlvsTU5cMQ73RmOfVEQsTDHutNq1OWeITwLz2n0WEtiIXf
UdRun+cknD6I3hvf10Zu55qYInXTo1PfSpLSribWBfNNzSIVOF5J/j+aVlbe9TBwb34xxC2lpfY6
MGwObh552a8pmVYZiibrVuQ5Xpy4OmyiwBqULCRvFDGww6kD9CPSweljiIQ4b59YFNa/E3dbvKit
ct490zLYaSS3yR3ZWLVIESrncA/4Ht/JcsVIwsadABDKZamfqCSARJP5y/k6BGW0B3SPrg5hdz8G
a/fNZf3xkpo1IIiAQAU84zLWeXRa2d+RoAiCHL1MW5TQ4HH37GiWkk8jLJ7CN5OZiJihLHwNoZlL
RjT++iob23+Ogoq1U8LTxdeJU29Na/Tnb70D8bUDMs7XE6n07lceCZJDaVNc+iK5rI8ETATXxDwb
BuwRGaoqHRMzjk/seRmAqoX1vke9belGmMO1By1J0z7kVnYfFOk/Iu07kz8pIqR+cJnL6OCYevNp
pD0BWdvW9beWSd0Kgt5L+hq7BFB2omKkNcwanMgKinnb4VmFjY2r8Cx9mrN9AXePeOSTwbyLBvIp
9r5XMNEI1jwho0IRZzQxoDGnKtdzxjW/RG9sYl/wt4gmfMxlTi/klYl4mzPp+yej5fpcqjqvbyPA
lZ+RnNXb6HS8yw3v1n8kUmsOJN41ck80UvFJal3O515Z/Boyl8nZSYS/POAPY8/XnKwGntJXYruJ
I6hTiscZNURX7DDdVdMavW/LCiawmmTKThVj6VsP0546dmxPcSmNxqtsjCEyOFnHbnemnxZz8bHg
JYeoomnFcbgk8pYp6djwEvb8FY7RCNH4NMuKGSiZEofQm8ruoc0zIi54et2PFadFewLZYteTI6pt
fKkiUz5V42a/e7gdLquHq/I6J2ch/TTrPmdr/BZazEkxgnWSRYm/DzqqgEsb9YELiuKQOReoospP
IdkMDOXDQOeHNaC+PKHIF96XdVyXVx3MznjE1Bjd2ylvhlNEJMS7MnQWyKtd8wLQ2S67JeSL4zEg
qWDPjUnaxpJF9kXXJtx2CAkb9O7gkMOWexE0i3E2Wh66/S0/52iUqe+uTPhL1XgBhcvc/5j8mCZh
Ai2YdtMSrQHdjs2eG9MI5ygwEHx361pEl2DxxV/GdmGDtBK5T5mtGpB7HZu36wppYBGM/5QKQZuE
NxbQklXvpIY8tmRXgTIzTDI3WzeH9ojZvH2KEcC5NUgg/bpgoEc0j8PxaxI1hXMxyGsfevwJ5Q5L
tHqYoIhLZkBd8OQhhfOUbYJZgL9pld3jP1T4PKsheRy9ul5P+DJZwutfJzIQNP0Hx5sQptzWT4o0
nOqe18cZJvOYLPmap9tSs0psJPldnzmeqLiSxmOhL49jzeqgNa5qnidJlohqYUeKnOkYJ9EUi1Pn
ByH8zn8UoubqDEXb4Jrab/i7b0O9zjxxDRQThVPBJIYMFwMa6DGz+lYNRfJYcr2RDsNF8iXC3jXc
qCLL/dRZJfoDgsQiUknGiDpgvZUvfmY9kHfRFQ3rKgb5NBU9p/xoKPKcpscdSyQO3B7CBQO5HfOE
XBxslXXoa34njy5zKRinthDh3jB7QX90Xf1CkUYht2jXw+o2ckydbCi2x9rjDN3NG2O0JSzVtYQe
0JvtHJUoY1oVe7XCAe/mjGVKt6Jz6/FqR6GU/EZPIyWJIKH/yPfMXRKGLhvD8NNvzwF5XJ8z3Y+E
LxQCDt8qTpAjqV3TcOPSwbzki6yw4YedAhHCUDXvdAmOfo/sgBCW6zH4lMVV9jTlNrt3mdRkt4GO
rNyTueEsaZIsXrOzmxdtt10ekJ+2Tm7zk+2D3btTmOzTBjxqLxWJXD8ZfigWmrUgEDtUxZlU8L5A
G/OypLkjHppDVwRz8Y08o0KeCJVjWeK21VtE+0MswsWRXf+YFb2HAh/ReKXhwKiPn6Fo8TGFUSbO
0gGix48fWWjGoR+YQejYOwRt0+8rlg2GZ8ZijCqgY8rsEFgZA69BOrN7o6pN+4LnwTxtpZmfRaNH
jmmA9hEav1g/D8G1P8E/Mt+QxQA2FleNXG454zL3A08jRopoE+0MshaGXppniCUYQeHXdjSm1+B9
d1pus3iFlQydkLRMhnfNPopzz813FSuW/uqZsF+RNZzGO0T7+d14MQQ4fcrwUkwdyD5pOLcaSipM
s40RHLlNOX60TOTqR94bbz2AjBP9cs3M8HcW5CM7huguE4EBIvkcZn7xiah2/aFaFS+OCtrpvEXa
dRnDFMEtBp3c35U8NET/U++UaVgJUiU25SYnnZTijqns1LKNG5n7sTU1TA5Cdfg6JfE87jojBl4E
8J8MOSHnxgwoH8cHm6k+2eWEVYX70WuvLu6cuiZ1cq98i8ayt8eeQYt54k9dXwYuJ4L5nT5BQY1C
MaUWuwE8JXdXxNcVMuFsAjt+IvKJ6U9dx933MZnlsPPyKOaqqA3ODSAOmJFgmCAB8+tyhH0pskad
BneF9CEUh9UdqEFifPBtol6R+qPwgQexJjPUj0yWen3InYb4z+g8N9DWiJZhn6dutZAIw3917lPi
j8ktKKUlCg8/IyH/fLd4rpCPEF6JdpDlYZiXqTyORNoWNFjF/OD7s3sNEYiLe2uFE3/Is2B7ba4v
I/JESZfb6SR6dSFAiDcIu+o2H+JakLCTjG8zQ8/11OCxf2i4EFin1rIWNmfspLkazPJlIhr6LxIT
grvAaQKijWScxfs8AKK+wcnmkuDc6fVCOlF4MwysXNxhbIGKsFRWPK/0+eEXD0H0swehSdkEc4Sg
iX1Tfoj8WnTpPMwRSTdcyPsRk9GFIIq5P/GfFdVuXFbMN7Ufde5B4CxqjnFgti+1XFC27Vwk+cGn
A26+IMrGKRbfq6QjBupm2jtHnAEKzc0sZnQkJ+5D6hIZJl+Znvk1JnyvuN4PpEPjl6gX8UoSm/th
Hf36u8Nz8j42q74vgny72kYyTtAw29rvGPXdq0PZQy5LCLH7q2gcltkxf4nW3cb9dZvwpG+3ddDU
T05VVuHewgWXu1CCGryRjJHjdmMPMe404pnR7S2dIvcMw+bDtHbLy1qWdnrRjOvwTSXD9KlBkwQN
ZQ/sG4TFEp/Ax0QPBdRyUrIUUoa7vqfxPC+udsYvDMbddu8vqu/u0DX0jaa+sqcBLMZPCzd3sDSA
cBHS06zFM3WI/8XLM6rP1oKNwGxPMHDWLfuJOB02P+x65koaWVl05cnaZMNR1tYUz13kJjxzRRtQ
JnMArseGFo5TQI9e9wjmWj1gphnKu6WrQ1AgtwG6qnLRQguXQZ6GaMkdJeR8nYP2pDA+k4KGdT30
VNxeoGQisYfLyr6SwJWXT50Jh/LIKgy/TQc/WYAyY79/YIFz3+885fJXY7Tx/Rs/Bv+G0o7rU+01
dXGDQKqp21hPNENljZv7NsWd84NuvOXbXbR83qImAL3cyiHaERtp1Ice9Oso8nUzae2vdPzWn0cA
WJHpI1Rd+eSRdERUlNadfVB9L1g7i9WGBXDQt3nz8D+QgZEzqWm5RPFc3BDP2cn72VdZsrNyW73D
//iZGAKg2OZis5lNWV7Tdi2RO0FbpwupwOsRCt3V/E9ZoARddtu5G7ZWprXhxtoMPxzGiWr5Q7rn
b4JEIwoc4jVJd6VHuf7nf4vGZfi5MejpzIXAaHfvhVrAhcDv+vSZfwqHvgZt/hIkSkgIGmtEFCX/
90uQaHlNC8XRYy6GmIRDRuhRqiI/ftgIh9mjEMkvTmbpJxLqQGbasGeaahwjYCn+kL75u6BIKVgd
z1hIspbpl0hQh0caucw1l1Ha6WjIwyQmW82nfw/d/E0GZiQJh4t9cd3qIH6Jo3RyZNyNNuRisuED
P2D+WUCYX2eLzgX9gCaqrzFk//uHer/9lgnA9+CZWR70606TFgvkkiE6XpZ59p7AGOJT4HvOPmAg
c6TqIrkIviZtxsgeuqXqdyw3Tfbdov+0lPd3jxaxXf/3h1wzSf/2aJG2NMgh4kuem4b0PTCrOPbU
LXbR+Q8rWn/7c4JrsBDqGuz+Xwmv0RrVMhjMJWJ+fBKxCB8iYuP+kFn920+RgeTbEgKw7Zefc4ZP
MR6E6MVnOyvqVBCe9TKE6b//fr99aP72Kb8kY4spj6CwVnPpMEVf2FCRpzHToc8kcbU35QBISc03
/+F9+M1PxcoflyWmnivZK/zLP40F8glCY2AukjzENOy26cFUS0Z4G7a/f//3/eZbhAWFqonAlUir
/yUA3RC2BA9SmguL6nz8s1MUH0ElGZ7/fz/H52lwBdtvPKJofz1sipbjHIiFp68cxYO2PqioXfM/
PBP/navLp1BGikDikfyvxFnCGuHCQ568jLjFY6x7/2OWrM56Y1XpX9ABM/8Pq9mvv/8/D1H2UbFS
krNLEiD/67Pus+pEkkc0XigRzKcipM1wyrpK1zbKiVS+Zv1XkSb9LfP9PwTf/mdRxy+fLVmakERk
jrNvVV5/27+/0UxdMIIpe5lmJ/IuFaAv0UuBk9AAd62vL7OEO7wMhnrszFQg6mlTvPDGGNwJx8pN
evqqDE8xM3pyW8Jabs0eS0QWnlvstEAEDTmgTFrjJL9pZMgUvgPv3tVY8puUdVAQsg2ZJ5CCtQ1e
5WBF94fj878fT1KuuRgCiJmA3TW/bB/0klorpfztUsRV9EpQFByDLdznf384//t9u37K9XnhhGY5
0i/v21A5VcBMY2NURcxA4SwT5sLCvyydHU///lG//QclURInARGKxDL98zdzsaraOJd8FPuy0ypA
mb2ig394q3/3D2LJBRvkRBRECO3//BQCpJJhSAKWDAIT7bcxJPrA0tThWfjTtsHfvAAomy7aKl2P
ZCr3z4+CbW7xLcbrJadB0ru6WciHMss10ogAQ7+4I2a1+LokBuzWr52t+MPBcv3f/+UliPl4L5BY
VpkL/HKAoaaWjQn69YJc4iAhNsxr9QKmh+Jw2/dueYiE/tMS8t98vzEKYMimMo4ZNjf/8x/dZZ0q
5TRsl9JRrPSIljqVg1lSQezN//+n5KOuexICNniwSPKfH5VHJSHyFc9mGaxvgb8a3F3MeiMRNH/4
pN9+k3/7pF8emql3iJAxzXaZKEJfYLeihzbRG9YYf770pJwwk42j47+/D7/90IRpomCRzv+SdmbN
UStNmP5FipBK+21vbtkYbDBmuVGAOWjfS+uvn0fMxdBqRSv45grinAiqVVtmZb6LSsZx+Xnw4XhA
OxA6GsAbPzkxwVtW8nhxcqE9Zlorfox0Xn/eHnRt+QxinsGkGo661AuHthbQ1El6L4Djcl9lcKwU
A8YDJep6Y1LXhnIsYYDFczWBIuHl96E9zRO1LwevNxAF740K8lHU/dcOvbsRiVZmEvCEatL2IBbg
QXU5UjUaRd5pVu/FTSefUBHVTyPmIZ9p7VbvHD8Avhipb7cncnVMrILgnBEDQWZejhmNVBS1uT3a
AQvO6Po26UOKxPwhGhBOQiNARf5nBE1unG8PfB3odU0jHuBHq1qzwcflwGDh8gRdpIqgZ4bQp2m2
p3hg/CqytvhPR6Qk2FjH63ubAQ3VJM5i9GEtTbNqDl4fiqZCy15peDOiJZclUbOxhuujkNKSPAvu
7sVu0ZocdcdBVl5WDMBHXGD7z25siY2Pud6UfAxetA6hVVwvm0bp1Oh8WXt1j54Z6J1murOoJ/aH
EPXi37eXamUwa47euHIh6Ws6i6WiuzXaVRRKD8Ed5UFiP3gKBz97P6rlluHSvMUvY4GOBCfZkKXN
pgpLZy63N00aCn7jlWVTyV/oNfOKEu2YvkegENR0R/Oxu4fk4z/hYJTy0tUI9bc/d2UJEUHi+BHb
MYNbPktQgJz8hJKqZ/ph+06VLXAX+Eavt0dZm1SyFZfXHP5B5jLqOdFUYC9VtF6YifDkT9kPmLvZ
0TZAG98eaeWkzWcbs2+bx6tYfg/NhT7UBrv2rHhS79rBCWJq2IhB03Pu2jskV+W/W07zJsTIV+UJ
ROhbxoSywExBR5rAU2tleCIaoCpkTe6DgJh7uv11fxLIxZYhgBN3ONIzfnW+4f7KoWH6heBgEEUy
4H5m97NhXU3HHHrODlaFcd+YdfEf1Nj+B2YE4sg9qL4IZL437rOV9WTDCIEFiU7etoxIIJsHUYkZ
twCm9wXtWtqUTtQo5zEDXn/7m1dW1NURHOY6wxWJMHj5ybadpVYbRa0Xge56UPrS/OxXbQbhr6FQ
hAwkHjGHfx3SAEDO1WkAUMFIaHEHgNTJ8zSKGw+LCZQcTOtI77U5qMie7/Mexvrt4a7PIMNhwoi5
ikob0V5kMlNPuSuUTu2FWth6CF4UdwrfujHK9ZoxCmnvbFimUqtbzGMKrtjwe7/2IulO75Hbce7S
wAVcPUu93P6g5VCslGpb1OqIPBauWYu4oFQGyv2tQgO97qr7ptAbkKp2cQrM6F8Tlj9Dcdh1B81B
98qykQYMKLI6VT2cRPIzSctXiIP9zMoKNuZvuUrLkeZ9+tfR0xBwSBJZYFARlv2pb33rYCjId9ye
umVMmEeBQqPyTNd4dS3fJ108akSKVvM0shEUV03rVddd2yNnt4+d1OIjqpDuI54pzXFA43DjsK18
JE5dOmdbI0/hKXb5kQlWyXgXIRkpAF3c54rTnqOZbHD7I5dHmo8kHbIBvEB0dCjkXI6CmJdlRNws
Xp6YcNMzeKgRMp74yESgurGD+Udnn3m8/5ujCPYkNJzL8dpJIRvyFdWjMah2+2xK4q91baNHd/u7
VvY9M0ce5ICSUa8iQQfaZ1RyS8BewcMV1nQ8obEkKeTCsUHfYGO4lcUCecoEUg5zoYMtgoFZVODG
4R/wbDYhIVVx/I7Ftb3bH6XPs/N3zGH2uOh5dgjVxghveXEIacU8ZkHhceIb9zUq8pACh1E0L1Wp
gAFzcHeLqKkE4Sk3mhH3i0oIwu2ESib41U7slSDSEDxxWjs6Ba5an9nbWrOvHReEczWFIy4IXKvQ
0unnPRd1LpUDgjrW0wRWh9JNqujGyeqTyP2GMPOIGkopOvDX8AkETTGMTu4HX03aPQoyebjHpUcF
Ow7ic9yIv2sL7ODUpqn0PGwKFpcbaQgEujOolnqh6sTeBN9wFytpQTEBstntaV85I5RNmXas3FdK
SXGMkAV68hOyWWH3xcbBxoOO1h9aoy3/G8Zuw215jjGLRdZpHegclLk+snwwOHXf5pPKcNj0oSs0
BdlvjCadzwFOFXvEb8UHtD1wfs7wK7n9oX+Sv6uhTZ4qvFgogy6jbZYGcVNVwK2o7QbmQ5kb0Vfw
EO7HTnHM2WvVQdMubIMPU6tUX0XWVidw/dZL5RfiS48SwoeOkuHx9q9aWek/9V8Q6kzKVbk+GzQt
iBIDG1QI2uegls09uh/FZxB08cYErA9Fa4vuqzXX9S43lWtMSBkoFistVTQjixq0jhnlj4UCwOR/
+Kq5Si8oAnG/LwJz1okKX3WiJUImcJcQyZaHVAnDjzDO5dPtsVY2sD6/nyxK3AZG04vPqkZSkLhx
Jg98wJS8BuR2nwfABI9tiijQmxCjshG8VkeEyThXnnT+WIwYKlkUaEk+eVpf2nDskZQE9YbTSxtQ
h02DLWfqZTmBi5E4qZt0Ccjart5vTaeUdpXI0UvCQBwGAeuxK0FSAc/IQIoGb6qrW/+Yef8Zkz3J
RUzGQ/txsVlCcJxZYHIB53bxEXAIfE4gwHdFn0b/n0PN4eevhEcW9K+Dzhm9SThxdMwxH3jOErBB
OyVVxbixNVcn08Ra1rZ0PA2XOQFSwZYTAgPx3KbXHnoE/u9aI01/z+D5czCV5Su6uOXGHl07egIW
l0EPm7bSMrTNoLyyb6lWmpCO3g8IDN7Jso6QQ4LDffs4rF2wlO0dBjMcy16e8rip4Xnn7gBNX9Ck
CIrqDE1Rgy6ZoPzVk/1gi4VLKQDcjSrN1sjzsfl7HRE/jZUx5yNBJu6rzAb95I6Iig65ezYGrf3V
hQ2Ygtoq8o2htbWx5x4uhw1rW2cZViqz7GjAJ6xqV9cFkVz6HYjGMeoOyATHzh6rkXA45DyL+r0F
xNgb4bXGSPD77j06Wo62UyEAhHsnNwIkrmFHo642Dr6zq82qwaxoEj286B7dn+PtBVvbG1SBSH7o
SxhXmXgWZr42InfmVamTnnpXsQ9IB6Rkj6qzsffXLi4SClWQx3FvLd9LaofEs9FPk9fV1XgKirA5
Y5dTHNRgnN6FYTHe3f60tbOGVCBtQJJ8k1Lv5Y4ADqwHAeKvXuf6rjgZrd4+gm3xg6dOL4TjZf6s
KqEljfx4e+A//aJlrAcxAv2AUE+mvBjZCohzKgIXXqEMokRbIjJ+1C4uMJ60K6e+M8BBOCecupLo
2NdJiLpBBf0FnOVgfu2RTcg/wDpJBNLyEXQmvzB651COEVLxDvICyamB+62ei6qLP2cooc1aOX7Z
QuAI6+AeDP70Oa46FYzSaFpASEGvGd9lAB17DydJvk1ymtCLcIAIHWDPVC9jH9sgmp1qAJXfonj3
gGqOjm/Q7YlZ2QFUa9EIc4kmZNmLa32I88aCszuQyrezjFmppcpDnIT9d+C2cXpq2jaqTv8+pmZT
IqPOT8l/mXeVeEqEnVSowBdw6w9VmY9sO26GI4BXX4Os2lH0+F/GpANtmK5OSXeRgNQB1eGhZszR
sH0WQQPQLLkbTqYyDJ861d3YcHOMWuw3ABeESlWn/E5f43KnI1Codz4i9F6Q4d2w8yU2NnsT4e4t
4MzKkTKoTZs8kSyLvGCxgC4KsRDPssEzUHsIUZhQNQVtnwy3UrRaE2T+w2l6Fzdj/OP2jK5cU4aB
xDL5M3/QFL78wqmPG0s16e0JZMaxh7Ci0T1i2aN3x06YYqN9ubZP2aOaaWjI3VCPuxzNyAY0ayFS
eZWcWrSNJEKgRqSI4WDLCb0SCwHzjXt4JYTQwjDZojxeKfIstoxThIHUw2oCkYSq5qNMZnqwFSYW
kMfsh6Uoj3Zu68M+d6S/EbPn3bHcPbRL5/RfM/EEXgyNGlquNjxPPe6U6szlnx4zCUCvdozYw1HW
OFvYVh3yOlamXdlV9cZsr62t5fK4xqhAp3a32L2UgDOSc41bQebPDlZCHoYHPydcWO5ubyJtbSQb
DfG59uOSf83//68cIdFQ1cqDinUlTRIfwtikqArxQMkPqPTQEdm5U1Y+6nYLNxjPl/x71VT5GZCW
86pmuQ4KEWbjT05BZd1H4Fakh7QydaTbv3PlOBOucA0xBFkU5bHLnwlGRdpuNkyeEcLdFK1ECbyB
hbwxynxYF+sOXwZ2PXVFqtzLrEURGg6CyEJ6GlE/vfO7rC0fgF0H9y3+QBCVu77W4dVo8YONESdq
T0E+faOOW+BOOiRQWwDQ53eqHQH6tyEU/2pUkN0oKQsdk5NJ2HKPohhqfuj1QDHhiYnVl5+N0D1i
143tn5bSIGqLJLQqHngfpuPZaSpMly3DTnqETDMbleBSjixSlJQI8Esu63fdOMY/ByMsn40oCH6L
0srkwe+1APaujwHbHrNSjGpQyq/vdVTpgkOmWGOOQ04v7nW1yfJvt2fyCk7Ic8Wieq/NL0F6kctH
YIpgLGIJgckzuo3EG1lB2f/XIvbzBX512DypRmPw5o06q3+o2gHF0JyFCfcU0sbfNiDxbCMArWx0
KvocJepzJKXLboKjIXCZVprh6QWo911gap955RtPeA8On25//MpdyZuQfpfDe5RPny+2v86U6tZ5
X5Qm3poKdwtSbrJCSie28RgOJLzRj7QZwn9/0FBGoQYJjIYhl5dlMEUiQvpfRw0is6wzaYMbnXqB
B83X0dDsrW7bfN4WB8UBFWQioDe/9JcpRNiMNBcnTfcyHQ63DmvhrrawAEB5PfsCfLs/ZWr5fHta
V+IB+4nisWXQy9CWYCGejnYn89Cgq22DP0XoSGAt7mT9U125ZM9VR5kqmJIHKNDBFuB55QLCkB6w
I9AdrmR3saZ9NsG5x28RVCoK3VCdkM9CUv3frzkCOchAOqUQSZZIuT7COyUZc8tLWrPHm9LGZjvU
tvzuV46CMyOCZsgmLfxlVTyWpusbJGTegPz9wUXLC6s1qRz1gs7h7TW76ltyD/AGNJGqcl2N2Zvn
9a+zAA4f5i4WzV7d2bDLrcx8ZzgyOkaKOZ3t0R6pFGfyq9F2+iFUnPgw4XuyMasr53FGnLByFG75
JYvfYMFBQFMqtj0T2tGXNDYlouaafyqc3vyCT3iw1Rhe+2pAxcZc1xOAY535F/311U6TWiVkH2vO
dnMM7U3oMlMORdM1ywO9JHz7Ruxxkn5AhTWIeswZJ3vjwlv9aocsnxSRH7M8LsmojkOYqjbSnK5x
SmDl7nHLQa8KSMGh0O1468m/ckRclaK14M6f8dsLDCTE99SK/db24DzFDgIhboJSrZEfpIO1iV0a
s+21E30E+IBwlKM22NpT7x/NuN51lHwP6M87dxEaNK+3N+HaD6PuaeAjJVCJURfJg1YgQd+risnZ
dYyPNinuzmy7YOP7V65EZvr/jbK4IUwEkjBDj7C7SJB6Jex9x5defBl640eHAPB900t9I0390+hZ
XMMEGjrWdHYh0riLnY00PSm7Q5Qt66xVdqWttPWpyIcSOxQcgXcSGxd4OimiAR9y9CzgKpUIDD2K
GE3hd4kqu2+ItY5nXG787luUKgZ+DyJHgGdEKQWREJBaSCxC1w32dd8nH32rx80oEZ21pz46s+WV
dHilh6PggBgEjYk7n9nYhwjEyl2YSDTYdKx/YRwi449lTB1r/gFnEtP/6PgDuKRCn+uKAVD84ND0
aDsgsmsaWy3c1QOpU+qDjwrBQTXE5YG0EcdCR7qxKIUVo3uKY5K3u7qy1fCsJXi+7pracJWdNkb2
WbPaEQEGAfoVQlboW3e3t+PK9Tu3dtiNUEgAYy/OiRu12uz6YnkTnYZjbAXYo8UCcy83UzfugJWQ
yVBUxmeo+dwxvPzsxEygGTmCqBVE4a8EjhO6xSX+hEE9PkJ8G84tOgT3tPTNrVSaf3m5M2dUA+Uz
LgWar4uRM6Q/43GyvGZC/C03Rbc3hmirV7Y2lfRAeSWSZWH7tdj/yC+OSeTYptdPA2aJgZZxs8X6
F4RqP//7onGzQWlwgEuRQV5+D24ZeMToGZHZxe85SaLiB5Bb/TGSwCluD7V2kVArxlB6TlZpBF4O
peQoDJYl+yMbbP0+MJXqxcoy8S7i0f1ODMit21a9kVutTaTL64r6DIeDK/ByzCBGdC3GjdSz9aC1
jwpJWLaPzK48oq8SbzwO1gfjXQAam6RVLA6jUbtVhn2P6UW4mXMzFLN+uRafkXgyNg7A9VA8W1US
Rgh5pMf6YhuOUWQmRsel7Ip0eqjqEblq35w+lVO4Vcudp+hyx88vZB1TCgq6pBqLodB7SLhUhemZ
8OxhRxPkM0QPT7c3h3V9pLX5GgOjOwPProp3bhf6oWhj3esDs3LvBroW4tlsiz58wPg5T7Hlc9uH
eV/9yrGpQL2YsIpYWJO8YGGovrgGuMJ9ncUVslVaLGibI9dmI/uKlxpeC43U6kPsS+d1sC2451oo
8t8T3IZPXQk+/+QXlkGFcvD9NyuFy7hTzDD4DFOsyN45qKE5u7il9riDZKFoe6fzrbe0TUz9LkIk
8M020VpAJVsx/8OpV3+rMe77gK+q81OirlvsecJ2I7x0UWJ8WNnNXeiWrf0C14wSVzJNVfexGdI4
f0hwaHiecrNPTn5XTr9wUKyzs18g3n8YeyBByGlW4qWHHQ8GqQLluwfZlWsnanI4vxhp3uu7AJmA
tzTxw+5YjLFEKYSE+TEpFQsTvayS6j0+jGgCamqm7lp7llNPLb21NsL4ymOZxjsh3J4fjFQ4Fgci
kqqKa0Kie2TBODQic+UGP9UqJBpiUK0Zj12p9+AokhhDy9ByU/Q4hd0/EbK0L5NTuvVGxvQnJV5s
ZoAzPCM1NrNmL5+Tnex61CJVGhNZ+MnBjRmZjxhBMvSsh/rRGW15xN8Z6YuY1lWhGO4hNMIYySFd
p8ekIB5EVfnl9tbX5mlY/igK5TCzeEvQgF3cwVNWICuZFsIz0rFNkA1xlPxdlKPHwW5zgy/2BIbl
POQRiiwNwufxPnPVSbmHmyPT+6zMhvhkRBkelRs/bL6Rlz+MpjKJPiBvSpWLH0b7C5zpWCBXFRZF
hyqZX8bHdOwr93F01fbHpLjJuOuaxCn2yDmq+AHQyMJrxcBH7FVkclDPClpP+kHHKbdEFkLKH7Tn
xw9lpHW/bv/alXtKgOtxZlQ12cfyNWRi7oklaq3TLM/UTwmOpcN+1BFy3JgV93pSKMCDLAb6y2jW
Iox1LUQsJ1R1T+1z91vaBRg4AOL8oJOqom2DXU2GxHOPANHQpIgeVVgpaBvAgOtQSnQB9Y/4COVD
sIL8xr/eYQrcb2SCKu5k/vKJJXVQi80EciMoxgdI247uOQUWufEUWJtiAgFdHcDxGvjny2GjEhWn
Rk4Uv6ZOYMGbxfc8HMTGIV2JbcLQgQNgsKXTx15MsJ/C5IeTYnh0AbCJRzXFfWvdMng2QEjHp3/e
NTw0SCUpSMM9W15RZPXdkCOK7RVlZnojhiDPk4yDjbr3ysTxeLSp8dJ7Beyw+KSqd/IYBV3dI60M
7n0ViRvIXNX7298y/yuL4wpyA7SecCn18iK4XJ58krav91Xv5ZHvu7/dXljJAV6BgfplwwF8zOlZ
b4y5shMNuAwQjUkOrvvh+WQNjl1A/9IqvfneqzM6BbmRnY3MzqFEO/DdWODkd/tD9flLFl+KUYFJ
8QP+CQW7+Yz+tf8bHdvqaNA7r0uwNHnMRAVWDml+eifAmeonpgcnK6xG5SwgG9DjRvHLPAZmE5az
SDzcnL4McQ6JsizWDgGKisGHAXbx5z6a6HPNQI1HO61yfAuSsNRewoCUZwcYf/ZcTrhwf+iYqyTf
SkLVD0WGWnFOuDAagFwisk99miAUm5FdBx9Tp8usXVhskzPX5p49BS6T8o/Kyl/Ogh26um1UUnpx
rI+ffAxdMApBWBA4ixSngfo11iha1X+8Pfsr22xuzYHWpz8H73Y+v39NfphXCLgZ4Nc1SFRPaYD6
ObpA9h7Kq/PMZSU3Ltz5VlkuNjVKepE8cGeS6OV4lMBaEmiA5Niqms99rjVvCHeFe1QTEB6t5fQG
0Kbao/6Ub+yzlWPL25I7yOTpwEwvtplZiqb0a3qgrdEgg4bI2J0ZmMPd7fnUViaUEThF8+2AZtgi
w64mJ+6r0oKjFrVIlkjTV5uzFWvCs8reCtiwRTLtMCtSlEOKDNH0YDbsiU8tJqTJDkdlX/6qAwwC
Tlx0HeJmohbgfgql/yywozY2fu/KtuO2pK82c5euCUXYi+BdXMc08ZB7oD1slU9jmiK+30k9aXdR
7adeMcjUPdyep7VxuaLBEwB5FmIJKiljHeEYRP49pbDLc9rK6NmoCzyBu0T7QJhsEGSto9fbg66s
zZ/aOJW/mR657O933YCi+swf1J2pRCFRxd3J6Zzj0BavPh5T3u3hVnYcPn80Z4mvKl3pxZGu80Q1
OqwrvaZpkf6wOxcbBqNMt+AZa6k5Pdg524Rk4HJRXB6qyaxoB2Ji6ZlgoadDH+jRj5wK0yztm4/Y
Ioe14Wno93ZANZLok4reurjrjMrE+FwY44/b372ytjYpjc4ykbwBPrz8OYOfK+jJqo0XYbGJnXca
2c8l+/hOtqJ4SJAZE0ctDYt/L7TMmSLHQp/X9qrfMyWJGtGSgFHYIQTu+7gnpknQnDvSguPtT1zJ
G5Fepv7B25ZCy/LpMbojb9WobLxiCrW9GVjarqpVd6/GkTwNeunfab4qTxFn6RRipvdye/iVUqHG
pqKbxF1KjWIJ6IgnsO2RKKWHdMbkH4TdIkmUY1PwFCFWDUvdRggLpBK7/ahHqUGVNdaCL2qI8u/G
jb6S4dnkkGSw8AVBIyzu1YFXNlKPMHeGpB0PFhgda2coQ1sfmq6ot3rsK0eYGxwGA+cKKNoyTPLe
BbolG7hdfQFiT4btmWdWu3Px0DkgkZ9vPHvXvs7mgqSYwWqTKV/u5RBntlJ3Y+kh1Axpu6p1vISG
fAy+4cnRiA+313UlOtKU5XlGoGJrLUejoV+iolhL2GSt3LeKhii/qRVeG2vKyR5QCB4023yuUIPa
uI9NwYdcBmbKLXPazGfOPdrFMgJvif0ihUAEwy/hqHak6hg9tNm0o4yh0gKDOvJ+Sp3+kxuHGCkW
hjN+Qfxb6Q9g+Hyq7I7jW8dgmhwHJehSxTLK8XsE9HrZYPIwVUO0G/FQ0A6oQZX1selTxOuaALDM
nZMUw6yiPqEIGui+9jtz8Z5B0zEY7Z3tl/YnrWyUdDehZfbebzXzd2JrSngyB7oGnk7N5KUIfJSA
uzpvAXo07Se3R4Di5ELUQAZQmorO4o2YU3Z273ao/lkJYF7MyA4mrETUdUK//12ECNx5kPakvcf3
xcwPNVqT/l6zIpzidmaG6PI+qELL3Nhm1wvPUQbLSblM4022RLhY8QjRDyk2D+3s0vg0CzG4v7HX
asM79NFBk4RZDdck5r71d6RsYgv6tv4DyIsoW6jaFcSvCkIs3WyFeGwZMv44NWBrUCluqseAbO6O
nlH8HnBH82GEUfr19q6/PtPkS3PLg/yDS23Zk4saem1Tok9oLhMTVBudURUjuV2PiMpp7EmLbo93
faZJOEgCmWqeO6jNXJ7pNLHDCrcfeAZGkx8jFMyPZq3+J7u2398e6ToSXo40H7q/sutBiDzCtUL1
JEboRzm4LQZMHSL4xMSTCLEAMoexurs96HXawaCcYkcjn6cUtchAZTzCRw/5POFTRO0j3bnvhqTe
SG5oEV/fGGTRf2rW9G+vLv48G3tJ/WTumsd5/6p3yN1+d6si0X+UNqSKB9UIRX8H2wwzdRnV6Iv7
6FwjE5+isXg0GuFWHqlKQkkK8Fq8K61RTgfMeAWWv0U2mTtdk2W1SzEGmwX0yjJ+iN2UonhgJWWL
/g7Y2gMXTVt5TWmk3RO5xSTQ/3e6X6Xhw4wNo0qiPR36k4L8v4Y9ZpUMdneowoa7VWs0ifJ36uMx
HOBm18GiGfX2SQltslBA3eHwAiRI+WxFMdqYQRq0wYPZOZjKYTIf/PYtO7EPRola7aFqIzqPhhU2
u6lHeXA/YX4d31H3L9/T0Y7S41xdmpBtiawPBr2SENkRmb8VJIknw/S1Zwfw+1PNj38QvYtzaRAG
Km6VmIQ1h2miFIEedxxX7yA0mxSe0Xx/1aTmJPsQD7KBz5PifS+1Kf7aTNjT7aiMSyrtPrkA4TGr
y+9O3Dr1T5kWFEWR/HLDBxPlwPH9pCrxqxzH0D9UVdMXJyRP3btO5Lp8wxQn+oRwaJbcWRbq0GcH
467iSS04Mm85NYGa71XKAFtGqwHJJSfxCS1/tLyavo3TYzmUbfEUV1DT9upgOtEP0VAevW+cmtCi
MDH6XstqgaqhmXfuGeF/P/I4vKiHTNhtwCIvJeLzSa2N91jEOs4+D6HgfUglsCxw0TkmEg6eH/43
q4yteykFPl4Uxynv65R7vypm3XSUxLVkeEmnUrgHB/aL/sGPYqM8wnrIkr2NfrPz2gcACN9NFSjC
VwsN7uJHkCSKthN2Lc96jf4a5X7VHnZGjEroO0X6Qb8bhpbsaqJlbTzUU2TE5yArat5TDUjyHaLA
ioYT9mhFeG5PVXNCMJGolzo1PQA1NvXyS9dEdv+lMZVG7NJKiB9BpYfNQxHleH8ETYig0cD9q55H
3EIH3ETmdM6VevHBNC2uSciXtnrCkkJF0NFCoHfIAPkeWIi8Pkgq8RECtJZmxEdZ45MOGm9K79UC
7+P9VJriO9Z6Pqq6GOiBlk3l+IyNFt56ToAplYtss85freGxyJKxQlozD9t9AsDip+/XFrWhJIvL
h9xxh19uY0fEqL5k2SlUDViih7apeLaEqrBL8WiNcBklxzmm+EJYO14Q2PERmkW6bzpHahhqO/rP
2gQHcaTzQ4cf/1A0l7JQNtkhELUaHfJBibKzlrVaBlzNR64/Kt34tcC8+MHCz42muOOnz6opLfPo
xGDV7+H1dON96WpRc7In2/e4g5P+Ay+J6BGvEbW4S3tL1ntsuzlYdjjSXBzCMQveqZrs9XOaqv2n
FOWlN8jvuOoaKQKk+8m02vDQ912AeU6pxKg+WnWb7P0GkdA7/Aamx7F2qgdmjUmng00rq6IFle1G
R8214xS7mDwCRrHa10GVtf0LukeLBW3TYvdFXPAxq64FsXc089k0D0gINC5C1q8cdw/tbRBq9zpE
Mn/SUqF9NqHJBHdRmEZePzSZdhgLrM3ALVZ1fcc/oXudw8trV9QmLRuEgraS15V+DLXKuYM5v6/d
q/Krk5RmFKeR4/kyCiqyudA5GZkwfhgIyH1KjFH/Xppm+liXev0YRYFzagJh9Tu7NsPvQZcP/hFH
UDTqsRnQNt6kKzkGkkEIDED6F9etfsWKhDO0ClR136/2bPvyNLju8JCr9figdrn575EfAUAOHtVv
MNJi/j1/RX4ZYGgnS+Yi5l34XOOjMeyIYunZZy+Huzyy3Jex8NvXf4794Ec1HqQmtcSrtjweQ0jk
JqPtuYhSHHikdu98+nan26Ncv36ZQop34N6pc2nL1kELOFm6vmZ7Sqq76Y5HoY+ddNzr73N85l/r
KswfDLPs3uEp2H+c6ql6u/0DVjI4BK4sCh4Cboi+LMGj4RcLWTO7mMfIQ6ODQywDILID7ljn20Ot
bRwdDCKp8fy+XYIOVCip6tAKvpXi2M7HsJsnGUEBmXn3vQYFaushdp1VzQV4i+IhAgRX2ZuImwbb
At32NBH+MAKrup9S1/qY+pO68WUreaLLUaWVCzqF6tT8JPhri9IiFwnXCdi7IORxlPbae7Prx4+3
5+86BUYugv4FXp3QqlCGuRzFHy1RddrgeGajqA9xHCj4jIY2kyjLMx2BYt8Lds/tQa/3B3TxGSM/
EyNmasbloNaE8XnSUdATuCYhyIipAw1kE1B6px3/l6Ho2bJD6OEtzwKmHZWv9jVlrhG3erQg9V1o
mONdFvvhxrG7XjBKTkCV6Ilytq+At5h6RSGJneNVIQD7GZD+SNZbbdQgrjc8o9AKQJ4GsB5Vlsu5
m1LANXFv2B43ua8eAW0G6U4PTBs7KAXDdcQsUev+90l0QeBTLaUaTRS5HFONG04DFm4Imoo5p+IU
aHsCsbK3ZNVvvLWvby9gyxb6osgDIRu5bEk2TRNKXHRMr50tC3bIwQThucegHehrD5z5MAy6g784
mR3uuqAAD3T8hnrjnP8pqCwKLn8QMsRL9inttstvzmy7QMzLsby+cgJlj5WT+Z4+rWns6U24LxAS
4t9QAk3cGUGOl7uZtFHvm7rPLZw+gCruaCfY5QkNWKW4s/yu1w5dGcTJqXNaTB4wdK6dQ+BaZf3U
Z1K0PCjGIP8UKFA4HsdpQp4FfuFsvkVFFbcDVHH6PfAEx+umeqQFFCf6G2CWVmzc3tf7mDoHaltc
OS4MliXsriq6aUQHy/ZklcfnEDfPh0nN240Jvl5mlEeg11FXgbR4Nb+uG3Wlq3CRFug/f2zHOvmG
LWdR7nQhNR07TTu8zzM8EXairoo7fOKqL7d39R85r8sl1sGncJnTAaegsIRcqE0U1z6qfp7e27k4
gDux8k99Utbtg5NTIt0DrXazfcoT6aXDzrTBNkrFHhrmfiS/hWjK9gepYEl1htCGX5iKfmv1UMW9
rR9HpcekSMNPcosWfb08rAmNZ+qQcx94eT7SyVZKNo1B0UKbjlGsZTiJYaBxe3JWruh5NyP6RN2L
Yz//ir+iT4/jp1tHrunls+OyTGgS7MqIHT5VqdjSLZrP0mIhdDT6uDUpG8+0gsvBYvxXZKBCjFB4
E+9bdxi/dlNvx5ithOOTQZJa7dvQVt9FutyUtViZT50vpDGjUi1hSi8H19Uu0BMLnH1lU7YLRivZ
y9HcCg4r5GWwnUimwZdF8AF0++UwaKI0dl21jodarXyEj8fnjRimPzdCQZOOd8moUFhTpah4pXMo
YL8kvAqSXNF7iP5qoGFub00/IHEBbKPyGnBKilgrdggsyAwfnSnHPoSafnp0kri+LyXQ7j2mqdFj
RS8dIHLS1t+sjowDb6nQabuDTfRXj5Dx3DdHk6ht4Y2rv3czXvk8/4RS7NHvwYlbn3KUbjGNcP/5
rpml8OeCJgB0SmLLW7bLfP5j7HhO26RHzKv1sw4M59/jF+KP9EAILFRPxSLJKVzVt4KB10UEL38/
SDvBaSDHV6kat6LX2m6C0YSomPpH32NRvOxEShTF1ZL8sFEP1MDNQ0iyvlHdWzudf4+y+CAKenFl
GAnTJqIJ1E6ZnYLB715iDIU2hlpJEMlCkdWYYdhkHosV8vsoLZMgdLxW1Xqsl0cMJrm7cbmkNvTO
rWjWQ5W3NzLElSwHBhPHcYa4O2JJYvInif2YRvHSCDGhMdOpP6k9XpE0FIZjjZPS0+3rbm3ZaOvY
2Iixv65ggZlaD53R97aXMJfvJ9y194DPnI3UZm0u5xYcNyupG/v48g5wUxBDUYcgGxVI91uBwbeL
ZSd1FTzP7sumVzwMpLotXfGVzQLFzpipdiSlVwHDocSX1mQSXjpg9RGVSuBh8oZXnBs6G9n2yrJx
e9OI45EL/Wz5muB2B6eXqy5qU2HOmzMxxZuiK8N7ujzpI5TKbAOct9JpBSSHBDC4fSIHTd/LKR0w
dwjwIfQ9qr/BI/pa9i+AkvoX6lPuywD+8ZAnkgtxStxDIjLruYoLf9jI/K9zGcA/SHKj9GEBmljG
L5LZAkW4IrgvLErreL7H/cMUjwM6JWgUvIYkVC6eVWES7l2RByTpWl5GG5fcytzP6jf4SJG9oXa5
mAk7zKBSA8L2pKZO485VlWwEBaqMv/PJ50oNrbDYuL1X4jYlG4HuF4ACZL8W+9kwERANB1fBQ2eK
vAH8xlOBV96+i8b6HIXVsMvdcNp1vCju/vm8wmufUZnQX/T/w9l57bpttG37iAiwl11R0pK43Mtr
JztE7CTsnRyWo/+u8Q/88CIJESvJRgIk8IhTn3KXzbKPUWHV3kLx0nJ658No46PmlV5+cF5/XW6r
wAShNgSTyFZllLh6tFOIpNHiNQqOB5Oq4bSOIpXQcPs8ZSMYgxNwbvUfVXGyDym8aEytvDl5r2I2
+peuLdbypYizNDzZBIcxWZO1TO+qpKiKExBzpGVrrbE131NEjzNLpCTate81J8SvKVXxDxoij0In
5vLLRUBmfdPBrUSvZMi1EYJTjj9YbM8uZupzMmZvRE6f4STArVu3Ooq0LzAZvPGmga6mtxEJ41M3
duE3dHqST31b5vo5w5q7u9BKifunGR7sxwX9KwyWRukA3pO7g1SfGxPb2Uw6DIvEnD7bGfx9P0OC
b8I2fdDe4zhhY1dmFfknUcaFfcY1tfwiiNZweHRrIo0+VHCsshJgpX47FS1wzKZ3unMhvLrwe2zo
7FMfabjNWfSHPvHMCND9SK4Mp3iYGno51VR+tKoYxya8GDAPd8t80j+UKZJDQMYNDFPTzJ2DkmT0
38Lq9X+HCIB3PTPHlzEaij8Rpcy800Q5u/NVGtc/4BobX9oiKX7Q0gz/GNqo/enmeC8E6ZAuX+FW
YYrn8qkt0huD+wYqLUSu1FHyK3Zh5Hwh9SFsMRGVyqG2pa75tVAcOz54e3dubhl9A8Ci8Sxp4C8v
t3lwO0MbBgW+efJtnnSb7kCruRfTLJODB3BvKHSkEckgDidKWkUUDQbH/AwCFbUsp4/Ir1QfSly2
ggR/14NHYuetlZBGneIP5IDNW0uDLw0xkXPvPR2TW4bJ57s5xTDr8Q2xcx26kg1hSZQfmexq7myM
pTCud9w7jiXKdxaweY4TT01gqhguKVPlVuL8eMi9DwOHAvIHVJVK8LJarrSLUhp8JOgzshuKI8Tb
XIe7+niUvZUi9mPeKA/KqtbLUdx41JoEvPh97LTlnIliOpvD+BM4WXaw/Xa/hxsWzrrk5Bry2fst
BzRtJbftmO9xsKO+4T+JwWkdHvXD97/n/49irr5HgQha5iVANIqduZ+hfvFE4yjxeziwt8dTt/dB
vFeU/aXYDTIHLz8If3s3w8yPOpaGS31HuevvTnHSH68ehfdX2uFJctqmfoL/sZsrbezdo04UF2Oo
5qtWVeXrTxEcQpVHCUwdIeVq2lLkHwpM7jxcARJXI0MbQ++Gq/TYH0zazvqQMVFkkpKlUo7i5aT1
6hIWRdfSs6iH4Us2pgAFdAP1NLroTXQQxOwNZrLTwFeB6drwEfRQUH7pSWwgY4RnWPagcDsxnXAV
O/KE2wlePKDA+KPRonDIdF9+V2SXRC46vZic8ofi4+9JfzzM3NQ4zZVS9wAChPujjHHD08i7Pz7e
JDvXEwrJLB0pDqHT+q6IDRSsioW6O+bVxUmZFRxBx7g2YdnW8xd0TaKDZdz7XNCI0HBpCfH3au8v
ObXWFHDGHUGI7Ce4XwxvRRcuZ9p9+TslB4MJI0N914kWfbzHH7u3qtAkaJAiNEXFfz026mTJILMr
4L1L0NvCItSxWuct8A9TP7gfdw459C4DrxMyAjS1VoN1XCDh4lQOqLzIvrSGV7xzCz0/GGX7SahS
0DWhgSFrpOvpFMaAuWLXhXcPuMMNZEN3Grq4ej85h/4fO5w1FI3RH7Ng6XgUxldfBMBUo0sdh/ey
odBzJkuf47MsGyWUMQz3KylFO/oYx9rjueuLbvKrAtfzk1mbJba4pkl8eHGmzj6C2W73lPxhFInh
YsBZW4uAqCgM2V2ZyPhkiaIrdc/sBwKj5hUHYq1GZq/rTV+fozY55RW2qJfH22p3eAmkojPBZbs+
Q5NbYbihauE9GQar8DHMngXyRqA/T0rUVc9iVI1v4CLz5NKPKJu9OsIwVcI8CiNodnNdrS6QqsUU
E6+NEGFwWD+m4nnnUq3FpQw941MRZUetup1clweFvNpFPYZ8d51utW3T0Fmtwrtq4J8uzB5GKWoH
9tM84HU6aL16sbQUF5DaHT/gX4y9pDnWnx5P+t7GJ+ECQULB1Nn0n3BaEF3ntco9nkbDn70J8mze
lxe9dKyDM7Y9yfIBpWTKnSGp7KsJdrLOjqqxUu76hEWFmZJPO3ph/IddRI8anTQeHilV/vIdcJZ+
qMvSlbOazldVy7Fx7Mv0MmVISQ1Yp5zzbDTOiYOI4+OplH/yy+yS9xuXCCmmCWJqXeSKB4h54WKG
d3R/bb+xDfNtNDSl76pK+V6hA3H0uu6oZZswv+VZZcxttxfnNxOjr967L8BDZN5WZPqfKIRFzSdL
LHZxLYuh/Ob0vfG1E6WZ+w6O9o5fhm5S4U9dtf8KqHsfjaqjuvN4MvZuOfCQgKqlrgVIbnnaf4s2
rcxdcrWtgWTkVlZcxZhln1U71RFrRZ3v2zirWn2FPl7+qSpeZJ6Qxi8/Gomjt+dxcNLFb5Rayw62
4LayAwSVcIRTZ8k60+pHdZlUQ2kd554m6qd5KN5UyJA/JV5nBXOk5RfCg7/x2F7OUd7k3x/PyLZa
yDzwFzkMghEbP0C71GPDLqgWRpr9diizcxa3PkCk/F1excDeUNu8PR5x52yDDsL3lmfTpRtivFyC
KBKZYjSNd/fCGAC4p4pLnGvq37U2vx7dQGWXoJLnDFVjXpCXQw31DN+Lzuk9cQrdN5R2OEP56g+W
b/eDYJrITiO6W+vAI0sMglRKMHdgepiZkviRYUA1/LyMBsnG62fPgubOH0OnkLD85SehQaWb4UQK
HdmACsGelmckcSx8nsOjHFBuu9XNARibC4t3jwbmum2iVrDWXWXw7oVlDcmtF1DITuGENcYJ06mp
8lU7AYmuCzf6rGL5eHRYd24uxifMIifgH2uAD7UPlxCLe0R1leXsQgy4LEbfnCtH5D6ktSN9752X
ACA4H+zQsIXOsrqj4Z/q2iyT+aGzxrckQyaq+slRz3Pvqyi2QNIiIOeBW703s1DoA5CY3KPZs5PA
irTqc5EYXMNq7YTDBbGh12PduYVdmrlIEuwgK0YsJTs9IotzRuMfXe3aN3WxhG+pxOVH1M69s4C+
LIowFF4wNFnN4awUgzeyR+9TrY7Iu6J33FKT9FXEjQ+qsztD0R1EtZv2vtQFXQ2lLiBgjNk27rED
iv6yjHQ+KJlZyr913GXF5fG523s5KM1Cs5IXF+oaq+GyRlvGBeWiO8jO5t+xMBADA3esZqc0J0d+
mpeqmj4Z7bigth+1CMQID/b0Ocv0lipsB5v1Mqm1mh+87zu71gUYQwmKvUS1ZnXHIYDSZEUEhT83
lfbbokbfJqtUPj3++p1BPJnWkb4hTrXplKlxaGj4Ndt3rdYjX6NSeFdm0P2PR9keDVnQAo0Djp33
eR16dmGjDaYELg5uVX9U7MGb8exKbMAvS/pXMkfmwWW6veEYUGqoUkix0L5YncUMpUun09Dbg8cX
fuxts7hOiVd/roAGnZY5Ft/hGpW+l1rdQdF/91Plg08ND2j2+hrvtLA3UlU4gNyn+QnUWE0zybB9
HcItnUjj9aoIqLdbNDl5N2iEb26dzLPp8DfAckMxPVVTqN1aMTqvftqR+5HFKB1BYmLA1V4cdIQ2
qRE5d8jL8LxUI3pTtssPTxfV6+cP1VIKRXLX03FfPYOmM4hMH0Fkopqtv9MHD1h036E72yradVET
66BKuQ2T6DRCpEE3j44xirsvn93WEWlsw7wCQoD4eWon7WVCacIXSjgFSmrOPsI9r3UtN8ENSVa2
zWvEM7zu+AHM8PSlq+mptp59TirsQdhQ9UUqwH99fPS2BxzUIvAF2WHzyFNWVVjAPgPjT+FtspP4
o+jG9u7W2nhkq7W9s+UwPLEorjGJa1bwbPRoXMLtu1WuqdS+omnVGUoiHryqnh21AHYHo+4FhFae
8LVGMhLJJldjEd5m1c6fuqHGj8luwlusNUdI7199zxexErKVtPWJSSiWWxv6mobZmVvYbRwoswsu
M0aew7moQ4YMUjub/c+5qMfpXKG8bp/UNkeLaLD68q9y8dLyEjlWiYL/NDXfSqsq/hlLik7XYRnm
ikpDXv2IGReuWDM2oW9ag5P76dKAd54MV3HeGxFrpp+iCL/aU76kpoPQUTLkflVWKOwWOupo52XI
ovDMYzp/M5qw+WecsxQ8IcCuAQUpAB3c7DPaxpLR6nPXO9glZjObrRycXvj1GDbvLWWhxFUsUYxX
5WIU35ZyRCRraUvx75JG7Q1ckaWd49LTcGofhxzCh7pkn6bFhQbzyg0rJ1ya6NCZpdK4zplgIBZl
iANSEE5ddKbVU95LHYDD41E2WwiQLSeQM0jGBVh0dc2osYJEQT8p9w5M2FdTrY1zvmjDuzjkTX88
1OYE/hrql1oEI23gym6MDIRlgc5w2i65GKLVn5eyOAIR7I7CO0A9SZYF1jH9kg+Djb4HxbQx955Q
kVQuJfy1g2/ZvG7ItSBfInU+IVpsqt714rWpcK3wTnNRv4ROn/uaoiffQ29IA7OdkiNvg511osqN
bq4EvvGgrx4eWmGdveBRHGDsjWRtpzpPIVi8UxyLo6xoO5TsKEr0AzklbrQypvi9gmA7RTtbWXjP
5iS/tkZlvjHSSbuWOPIexEPbxWIo2Lh8FCyuTfm3WKqQGDIJ7y3ynxerb9KLMjVH1YftYskMmbI5
QtXkr78whb990DSXodE1wA/sTHf9uKmjm8DI6KJXbYifTPrz8T7fmz+gFEwdciNcl6sj5RVJD8Vc
ErDsyfTV1u5vdSkACoksP1C32jzaMvfnwZZrRXFjvdkroTSEIJFCrJqET53RpcoJrHP9RnSLZcBG
j8EAZ1a8/O/xJ+6OS/YDQI+vpAv4cotU9Mx6eFAK8DzDeWoHpQ1cZ46ew9QF4YCgfzBxn1weD7qV
UOJriYd47yA4Idm6GjWua0GpJ+ZGrJXSvCQ1b6yf4HIKBBQaq0NsaQzBAHXTOKVG3P4cWhdEpoNZ
xkkYaQilUc1M5WxXrTPf+rHFvWZwi1YKHrTzcHHjfPw4L54yna02m8aTlgxTegJxgXaSZUwFDQGE
ha89r9x3SBYZSrzCbv9Qe3ifHzpPCMDENoFnWreIC4nCVI88xeUnvnyFyYIkIYl+PHyrdTzvKHGd
NHUd3iclrugdTqhVNXPtXRsn1etTga7wPfYy78dk1clBOrp3WLGnJgogHbM3hbQcnrpXag29Gl1P
LkNj9E9FEibnx6u8d1ix3/IoWSP7QU9itbUKy4FpMoZ3pUnzm6W26mVmeZ7C2gLJUhnZwQO4bQew
q34fcLWr2hpwfAxR8N456Oe3SVf4sg/zPprqTP6bdzJn8G85CO6THhLOQf+M/8tHA7/jlgI+uZFT
gkBaN3NJS8K16+b9pHjtNVkiTDsbwzpFqH4cBPvbK8rmNgT+zhyTGWrrYLjpUhEbPF9qKeAJ0gM5
u7Ze4FmTZwcv5faqeDGUvnq4qnTG/yCV1XnXKX8sxTL6Ho+mP3cQ6brGM5nj4ggMIX//y2PCR8kK
PcUgiVRYrWmTVa2hZ6zplOrMZ+iBolKL6eImYS5Z0l31MYsy8l6lA2eY26+mt6E8y+0vtWukW9Ym
r+ksxD/0IQ4Mo4jfx9NSvnGHpl7uaWmZRw45e4spe3ckUVKub/2xHbmMrkBYDrIoyt8ZyMYCmgmn
D3nVpwfv9d5QlC8ozFIlgvWxShInM5rNtM2TYLK9+tynLliy3tMvXUaT4/E9sDeUKZWyYdQRi6zz
X7UtazXqFwzDCOGeZ03J/+4M0Z+d2Zi+PB5qe+VQHCH7BaAo85t1AxTavzJLmbwgVgdcv3ktLGOM
rlKM/AyUY7k8Hm4rZMXuQPyE3gyYS9Qr5O/5LR5pu3ROopHSKBmx+wUtlxBvtTDzIZ5pFzEM80nt
bONK430+g2fM3tSgFf0p04wDJcTta0Ixn74IasmArQDBvPwhdj4Ckxb8kHDs0w9eZXm+Ybdgu9CQ
981ptk5JA5O7KYV1gNvYFhuZg9+Hlo/Nb3OglFluiWHOgmZR8Xei61/31kW1suzt4pKKnWpkBsQJ
rHkjThg3G8FA77gOhjxUrx0Pc8/sNcbRxbHzGoA4ol9KjssR3mAspqG0paBTEqBmAOgZS7inXlmS
a4pNq+8hW/NsiC4994BaWLQ2fkqrUf0PW18m2QChKVVsoRemBiqBPRJkveX4YdmqfwBf7H0bEOvB
OuxtfYmLlNAn9FTWgZxQoyYpdJu7o16+eUVUqr6LkdJZ6RAjKuvu6ALZnV8CGIJVugtQeVbPgRGb
oiFwjIMwHXLEYbSaAuhcGCepDIhifGiiUsO9Vela/N5qks4HadYepNZ7X00kQxeErqBUk3u5+WhH
umUXjUmA34r7p9r29nsxZ+W1d6Lu2SSCO+IO7A7I/MLDoDELcO7lgI6WpmHucW9q6HIHVqHmn2Yl
LZ6dUYk/5rQADkK1vUeXREcaS5Jg0fF5OV4VD5lRw2cKiqGKrs44AiYvJ/DI5ZDOyGeL8NympvHp
8cW2+5XwMTjXuBtvSohxROSfYm8QtDhn/jHVcX8qlTh9N1qhhz0XuhSPx9t75RFg4OoC3IBj4+oO
0Rtc6/vSjQOnsQFZj3n/pBXij9kOkfsN0V2pkjjzkbtoT2U+//148L2dLPWcQBxQL6WOuRrdEhUN
TA+2AiJgGKLGOB5MV00bXd6Q3l6uBejIQG9150o/eHwLRd34VApI4ffHP0SOs4p1kLSEegcGQtb4
V2ttNxbeMtMQBagUeKfctePPiPmoB2Hy7ihkmQ5JNIdmndS6zLCbu3UUzElj/I0449emnMxvjz/l
V6iy/haDvcNlJAOM9b41RttqBomEUksFYSTN02hTJEvSvx3UGrreTIUgUN3Y+c7JzTOw89TGKOkp
WXfKB6PITgoiSC0CbGzGE+wQPEmR+wXgnsWN1Z+HEs2o01QheHP0qMu3cvPT0XrlEt3Dd+bE2V5S
aKTittl4vjLGWE1OcYeNzpCY6i0lxqkIPfX+e1Sowjo77qQ+a2FW/xX1Q/jGrnK3OBMLIA/6eFZ3
jiU9Lej0iFlgjbkON0aw6nlpKeB/lGi8Tk1vXON5DP/W0cH7OCHBfHC77m0VIhcHWBMXwaaoz1Zx
FEEtP9CbRQSWHprladDnI5u1X9HJesZ5IykFAKzmNVkFoy5oz9hY8igo8jR3T6NuxH9hEWN+xdyv
YScUYa5hcxRHf+mDo01vldkobuZQtsJfGipC74y5ypyLjkTQ6BelNf0RO/aCxoarK+7NsVAvOrmK
mL+3RuH8QP6rV5+0iRN/Rl+1gbywFMXnyg3hjZx6Mbv9bSyS0kNsqQLWi8YsP2oBYzBex8m02huy
fPNyms2qekaN2MNQQGjZ53KudfutGqdDjSP8ELVPul6Pfzr8Idm/faxyX3dGGzmXriZEuuiD3kSf
H2+QvQUj/sWQiYrzFnHh6EtWLXMfB706G4HaePa7EX2O2+NRdt4kwA5cmNxWFMfW95TwEmyN3SbG
UrpSn9t6bJ7tMukCRPGKd2CRvnpVqH1/POZOEkFaxFUi/WDBeMgv/y3K7EXd6UXF1p9TaDNTYRb3
Zsjic4hJ38EFsHfK2OtoaJJ5UqdaXcM8+mneLApI5Kb6WXuuYE2z+TOYDu99GHnl8PpTDZCKmoF8
AEG0rlLcOXQjiueFcq9DY9YhtIh5uDa5QsEqUox28lvFUNOvj+dz5yOlZqcMmUg4QQe/nE/IWHkz
DyK894mCttOo/3BiXDLsuY6fCpy5D26SneUDV85coj7LxbpGLjZO0qUEh+F9aDEOO02RvL35v1GP
qBIjPVjBnWOAOjiVW97JX7Hhy4+LTKOO1Ib+hFY1/WlSwT5PXCoHD+nOFEqnRkkipUtNVfrlKIZZ
OVFt68q9VReDFdOpTny2Ry8238we/vSXuq0i+/x43XYmEilIAIFocEi/mdXmhBeELo2eK/dmNJuz
KxblmtXoY2UkuwezuDMUEA30ipBMQf18TRjKcVeOjVTLA68R1dUhfZWWKZiqNvnhxaXvLJkMc0le
cG0luF4dghRRVUVfjDxwisQrLyLUcs/H3dwSJ8sSrY1qWrv8bAcn+RPZfLwuTA2RyFOBVvA/WZY2
b7lx6+VstKpZXupMBy00QdK+mrOr/U8dCKx9XG8Q0/OqIaQcN/bdD03o6t8GYnHgYqp0/OwCmjwi
oe59F0EWSl42JZ1NqdWcBioEk5IFdeK19DTxmA1BjBzcyHuj/KqtSA8XEGirB9TkJbKmiBzcMpf8
Vo/u4nvGodTT3ihS9eZXgEr4Id+F3+5g8J2I+RgC15ei7t+gQzr6XdUfYeiPRlntBCg0WjSiuYi/
fOGejcmOr7qNKMOrz5GE6YGPQHnCAzD08lsyRsGds80D1KcVfzSoF9ljWl1NdekP7gn5g19GN9Cr
uCTAxFOcAk/3cigPDGTXIQkQaGGUoNontPYS2oX7ScCFjs7GaDnXUldvhpPFr67yEeVLQrKsXIKq
WV1RHnEhamBmFiylWYLfS1Q0JtEWjJXhyGV17yslcg+HbQrfG0AUfhYFKsRRHuAu3hdPcZd2wxUd
OTfy8xIhyJ+6I2CImoURBv00I6P3eEF3x4fqTU+VSHLjJZu02YjOBLPc1xZqbssYvaN+qp7czopv
RTyl74rGU69jVnQHI2/vSSYZ5Cf8TZIGYtiX69vjP530v0ZeVG3xoQK7P1BetqKTi+PWwb7dng4y
ZPJDcEQMuYmDyrHOEQYZOB0k0lCJ5/gNElzD0+PJ3EZ4DnE4mSjwOfS7fmXMv5301ChH+rwlsptY
f5XwsCarOKuV11VIXDfcrU3ch29tCi9HTaOdkipD0+8Hkk/ZjgV9OZutGpVDZ2RFUJnl/DVEmvQt
Wru2ir2iVv6Me0t87FFlOU+ZNTxnhhJlflbmVX6yXcCj/2FpJWwDHQFZXdpQ4iy1QgU0zKlt1l+a
uHDusRXrZzVL4i+vn3EpTijrPMSBa9CW0cx6P9hxEZhJkt9RglI/zigunby87r603lBeHWduD5rO
O5UPuFHAHmQjAGza+n7oREPttoiKoBRVfZ3tSDlXmjV9GKk0nwdH/3tuBu8pa5EHznO0p6l5HPWC
9zY0K81Oo24i85aX650oY5gg4ZQFLQXyp6FxsYL3XO/g2Ox+KagEOMgwn7cdZwweIk0NrSyYvDb/
CJ9FoDSiT156yrU6xsFuHuc3VR/FF9dGkeBU1vb4dQGofkQ52UaNEt8l2cpggZD6Wt0WoT725gCa
OQA6g7FKbTjjD8j4BgCncYoupZb9l8NM94xLGWcP2cZ6OcPtAERrIC4Ixi4BJOXyuD6PHU1/rJJD
FHFx2BCZ3+qifbVfKZ3f30defSvcGuBrXZoHKPEt78yxsQM4au1B5XtvB/GQ820qfTp0Vl5+30SB
NCqakKXtkGQO0JxCHjhMosE7Pz6ju0sH6MTC/RJdgLWgSKyOZBseT1xo6s3VMv42reQHeE7dL72u
PsgKd65gqabJliV85EpYRQ1Dr06RkxlpkI26nn6hT5J90xNh6+8z2wmfLMhHd/R3p9urvxHtKamV
Cq4LRttqyXpzNulSW0mQd5ifnMRCdoDFNSWwRM+6Z70cxIfHI25rv4DwAeLCYoCFvqEyOK4r6qSl
1myXI9X1Ex5ievPGVXoFS100CT4tqi6Ma1Mmefxv1/P6XIsx6s0vj3/GzuJ6xGauS1WUB3a9uKJD
xZ2hk8Bd3OFtGjbVudbR5jDCKnoTO8MRDHOnb8Z3u8SfFEklw2h18QkuRFojggGNASxkHNZnZGLM
N8iW9U+tYzeIvmctnuZ656Pu3fownjCjibQ/COvEwbLv7Tb57oKukuCt9aubeOlgmhR2AnzFqGjm
g6mg9d958/+a1k3OYjA76O5aNBw8sPIjV7ExsCcKfwDhpGrOahKicRrDrKBrFeGGcTaXMj+3LiqB
F8tOxBvRex+M1Hm1YCDRMLSk/9c32jakAQqBYBAerTI1dC42snDvvKWyD54cee1sPg3/StSfiL03
ORkiZ4VHopQEqaUkflFH7XXR5vA8F1CTHu/dvaGwR5K7SOIx1yX9EkBL5SxlGnjLmEKc7NtFnDIk
j/NTISAKPB5t76TgI4hmHwV+YGPyv/8WHOLvOMHsVtKgQGjYNxLQLT0AghuSRz8WcFWvv3XJzyiP
AUaiOrCOUaJ0qcyk1dNA74rmTpvbPWMz291JEbNLGlrdQey7N5kU4WQ5mox9g4gri94ddIXxxNjF
QTyGywXxG++MBKD+H7YI0TVuntzzVAdWM5lrExKHk5YGSkFQUi84/mVTp33rjbA5mEV5b7/cjdI4
XNbWHe63DTe7QxTMS+spC0IvI74k87zo/X+whDcYxoTsxwuyUzMqNNJ11pFhWi/3YRNlTzKdudRe
5D7FueF+aDzRPDlLkp4UbTLPttm2By/n9kGRv8FB1oHMHtLK6k6Z0n4a1JmI0rIw2oi5xW+TUOY3
Kevtj7U3WSfu8+qUKFF0mebUOTiN2zuN8ZHjkLp55KHr8rjaR3Yf6y7xiN61GOra7XPmdu0lor/n
DyB/Tngrzx8RXUwOTubuInMwKaFJPfs1qKfXOqzx3ILZx4EAwf6keupK84gfvj0gvwrjdEsl0GTD
B0KSoUwa7MSCKVZCv+L/8sdWc85R1yr/YSqRYAKazU0DWlR/edWwjTXF62uGCvvqNjpOj0zGVKPg
vnj+PE/YSNTJeLX6Dgmqx7fclhrOVgZ3RmOYyw72ymrsrjF71Cq7NGhE6XycKjP9WeDMhu0LnQjx
RGkysZ7yWEne0nmrm5vXO8mFh2A421OXfOkW3CPSrn19SYefRdsFwBGh9QbnERlCIIBqEReitT6D
3ErDT8uiTN1ZaVtAw49nYW9HIX4FfBwZPaRSVpMwRXXuwApMg3B2gXaMc+R+ady+Ewdndu/M0AOG
RUTkJaXCXi504tB4X5IqJesfWnFNqzr76gp9Efehcqfnqi/I7W3byKMTui3hQQbxy5x2fTtqUlaT
hSYqWwd/jinyuvdwFF7wPMk+SfPonmZdtERnTW8H9Vsx1cLCBkFLRmYhHfX5bIBkM07QcMkhE9es
Y1+xMcs8KQnIwPNkdW53y5el+95Peo3JzlCLWzfPoX2ti3lKbqoqjBDmnomY/eNF2zugHBbuYESE
IfmsJtNykrCoyiwNWlUvgiKbpnPvWvkNbZSj/bGTVyOAREkYLh2ezBt8ph56WtMJkQYxYKr3lcAy
4mQkKOzNtYoYc5NMb10L+jPuP8U/qBeDyNNa/T/sUkgiMF6httNnWn1wigZyBB8FQEHU9++mRSi+
UxTOwWu9dxaIUdEDgJ4MBmBVTEUrCB8fF9hCkTUCncVWubVJ7x4VCPZWjzEQ0WHxtgL9i3BFpdkz
3dVWs8+xmth+B2f/6uWRcyAWuo3kKECAjJOiNej2rK9XLu3Rnp2RKGep+7dar2swcylZTkITZ4R0
5vPjjbm7W8BK0jWjzkUVZzWFQzYtXWwkZJeLof4wFXMWl94phfmca06poTg+WvhneW6bI1+ZVc6H
ZCjd92rWL6+WYOJ6x0RIljkJiDaZBzXbSHFRRAxiI1fOrtmGQZx6zjUtDOfgs/dWFD0TJJDlOdkI
hpmgSLoZMcigAisozhpWo9rbsZ5dP9QEfd/Hk7y3qJJBDwCAC20DEomLmEBHyUipeqv04bYXz1EK
9sBLQvMnIMwjeO/uooIPgWlEVmVsKhV6XeFvYjCTdjjqOcYmc/5s9KZZ3+YOQII/VlQPQqeOviDR
ljYXXI2jWzbVxlF9ZmeeAZDJ4r9U9CL+evmIdMwK7sAWed24TH6hIXF7Am6V3kQ5NgdPxu5YXK7k
B7RiN0qUej6w1FgsBcCb9Zvtpe3Fc0bdzzRIKI8XdOfeodVLvYlRaKGvK0HR2JpxvvBZVbWoT0jP
1ddQDY/4KHtvILEO7HyqMTyFv5b5t7TOwOjL1CBQBHaEo9NpzvLpp5ZG2p8Am1ycHsoqPsHm0Mvn
oRI1j6FBx/sve+HU4I9l1F97b1aHi9ko1a3ChVI9Y6w1ZriaaXPuXjRzFJ2fknm3pyxxMwngcZ2L
Ode5d/Ac7K0NhBoqOVSUpc75y30AtZQOc0XPVbGNzLcaV0OSNMpumZ0fKTLtHDbQNlydPDtgUNe5
RiESQ+goggdVMXODKkPv+i10pD+SQZmuhhnO2sHx3v046IogJSl40op9+XExNmnLXBB9Q22f3w54
cT81StTfael5B+nETlAGBx7QKfGv7B+uEql6rhYBrY8ukBslH5TSS+9Lm9nVE5NvvoUy5wT0NZtr
PcAzPFjDvU1PEgM7H5QRsb+c+N924xSlQDcKxk5w67vMgDEvvYVX8eOjtTeZEOWR9GQFqQitJrMy
BOIGspvmNQVsZ2BNVqCPSvqvvZjpQV1hb6tIyA3wPYpsGyQAusNpqnd9HqSFnV4SPa6fJyX6VCM4
cC4dd3ytLQ4dK2AUMnSHFLCxqEFQfaxH4HRBWRXmueO1+V801PpJMUX2VBjWUQNrbyopGRODwUKm
sb7aLFaSOS3GFHmwFL2GsvgYntmS5bk0lNe3jPg0ykFU8ZBv2WBgyFdmlXiBcC8U4bNWi+aSRsVR
Q3n3g3DQomkiBXDWBw149TCYLmWufo4cf6I2+66qPbjvitl+fbwNt9VXPggqjoFykYScri6sTFSg
o+o8C9y2X64K9yI9sNh9D3S2eML/J7vnmDYdNP/2TpgUeCNe5p7cIHRxP26aBsNIwJ2Eymj7CN6y
+u/HX7a36SGlUJck0pIq+KtjjONpq0OZDQxQvGNZY8PsNfMVXcLmrGjlwTwejbbag2ZTdjwL8LZF
lVhv6rz4K22y7EPP0UPVZj6SW9zbIYDZiNUp83g4BL38OE+f4VWUURbMAp7BAOTAVzBjxH6CE/Af
5hEJT+lTz5Fe5+GeCzgvndiMpqJ418TQ85veYQ2TIMOG/cMkDi7Gvc3BvpfyNoDiN2mdoS+eU7oU
XrxMy6+E8nUQKllye/xVexNI7OQBCvz1zKz2fW12VeENVRbYrvAuFjTcCxKi0S0a9Pby+qHoMJCh
0m4hSFytlUvJGNNMrsMo1ZNrFSaxcVamZbqMoCCPBJj29qEDRI/GDlWyTbG1ihYHPXXuQiVWISlq
8egnTlsG6kK/zqm6IwTK3v0B6gZkKqRBAHTy9/z2WII6gXlS8ozNXlF+bYu+O2FNnWBt0alf1XJZ
LnqiHMFWdwYlSOSFIRNm9dZRFvuwQEiN0hAT0AVVjgHpKe/t3p/tPvJtpbBnf2i774/XcXdU7khP
dlW2JXPF0eGYOkuKM49wzgkZ9BMKRM41b2Pn2Rm08orgzJFM9s4+BdwDVRJItazVr/ep8BZRpy2D
zl32biiX+FOqJdm50CfzACy2OxTceKkTQm6xXkrdiU0PF/k0mJwYYZXQxi8vykBO3iub1OYgtdjZ
qNwnEvsBK5LHYJUxTXrU5EYcko9nufMn7pfhkxia7slKRqU70WsdDx6dveWjCUGKJrnaG9gxk7iU
Qkw0c5RU8ZMEZ3vdjKObEeviWgKP9011OKqoyLO9qu7JdEC2dX8FRKvl0xucnWxcn4Km1OoPjja9
I421r2jGN5j2NckTNnPT0xR2/yEmkmOSHqBFtq1LaSX+ugBPKMQhv5v6vWaiLfN/nJ1Hc5xK24Z/
EVXksIUJmrEkyzlsKIfXpCanhl//XfjbWAwlSmfjzamjHqD76SfcIR9hMQ22Hf6Hb7mA1mn7E7dv
2lOTTspQCjW5GnYZd0GdQjMIKqOKaYaVUKqe3IKLfude2rgnuAC519FCA62wzvoQdMuXjBc63DJr
sb1CPLgYe/kvH/qtVfCMocAi4yOGrz5gatfQojp63jUuJ4dsWtqN1bAnIL8BPeO8LaZrEH8orNYP
k0ZirCxngRBqJBHoCXv2V6+ulKeGY5hi8sGaWBnWReVrMIEOqBhZ8WHGyOOA8k+302HY/jkLOHUh
TdOaXh1OyAllDoKR9MIA6xENZR4UxZDfa3Nhf6m0svpaaF3vp1g03wnmboc+q7uHSJZ7Sunbv4TO
KgJ0/JAbyljsScHJ1SioRWY1wSTN5N5KlYQtbQvvio9z99hojXmaSmt6O1ax+hA3U+JiId69nuf6
V0qN7cD8+VYn1Ytje8bHgjOVxb8EmjNUbWmLZ6qnn8dU2VPr2dp6ZF1EfsL+LU44Ei0QFMsmpdTS
+b3l1NnbGKjCztndiProAaHFYaDicIvqRHzDnqLJiK6AzzCiN9xfE6afJ1Llaud+2YiFMP4JEhyj
hbe9PO+/qcIQutIpVMj4TVn9MOMylZfcbcWjCnuh8tsYfS06O/F47F1pK+eXD/LW6jR+LeTbkLkF
LPx89Wh2q1bQrrgq9F4ZAAO3Seu2PGmNjO+y2rTPjZ0j50Mg2wkhW2+YNuQiwYVL8U27t8cAaJpE
TqtbzaYjxjXuAVPa7Eynqjy+/JAb82fAA8AjoOITEteXKkouROF2jK7Z3HZXDAybOwTX8iBvI/nR
cbTCL0pzOjvxaMyovGmvZwlSgC+XADcOgXldTYZtOsph+cTTkB1hqMynuZvh2XRtcuDL7rzYjRud
iMnPhHpAm3eNBnGcuYxirUGLP/VQY1Ks4d7FCTdo1GY6ZMxtj/GoRh9ffsUbjMGFAYnUIOgBysp1
s7Il8y4jwY2glnMqj3PkMBW2EezOj3Nd4pE0gBYbr9LISg3e8Gi/xzojhoKPwPgQSKfSviDIVh8h
W45/1DEW9UHPBEYBTZ0r91kVRgKetV4nfqPRHjsPs4zeJZrszGOmd9WbsMxmFVvKNEpPXdOWX82m
1KYztVQmfIbw3Q/GRXV8YtjVfJbGnJh8dFfGh0l4iXtXWPaUHHItwlQIemB/6NvOE79oj1PcoeWA
enDXm9GdrMtI+6Lr3fQRH6d2DymxcRzRtYaawniXl7meumZlrkFwTOKrJXCxyWUYnYY+Gw5CqdL/
pRUDmSksYsg4yZ7a9caugY6wwLCY7uOvtPyyf8JQHGp1U4wMufQqLq+NVsHelHH/jq4H+hhD1ASi
zfaw8xsHk/z9rwESGe+NHVEtVGPuPdiReR9VRw91dSy/uuJLrRsClR5RnWVUDEHrgD8bZNl/29m0
t2ko3QJv0Yn+O3ta3edIQacZtFAStBlbkzZxkpMq5mZHCWTjwkINaDHgII9h6rQK8FUuJxcntmXE
NiDd6LjTcChFIXfai9vLMI5Y2hEwTtcpWTtzPcSgF60R6T8/n6L8RxGXe9KJGwUKT0PAJqD9zTCf
75No0alh5yfXKvash8qt0ZpvDd1vEUw4lOO8N8/efCySWfRjIO2wSZ6vZ4xjF+LXmFyLTqmuqduJ
D1IMe7OW7VU85qAedzH/PF/FTlDAirjq6fdpdoLFrmoFUYbd2uvTCiyXgHVy35GFr7tGTgqNHSQS
4kUjfsL+oJXUW6WDE4gxKoDcX7+/WYluEWjsBff9/KniUtPTvAYzJzBK85sKRDZuiHtCg1sxC5YN
LGDSMlApq1Xsru+rGgTS1YwM5ZHj5BxSxN3uZzdr/daRzoGIUgSahlDry8+3kUIwt+aiA9VlAUhc
xaxZwZ5PzYCNajMDzKlUF2lTpX8Ha/Drf1lpQQXDybi1Jhpj15BNnifXyK6Gb6VV1DxZ0n6UAKV3
PtrWAYN1SR+YXMW78eZKvcFwk27moTCPORSNd+10IQK7mD93cffl5efaXIxvRj942fbrXAHCvasY
mRlfxz7qHjwrif28V91TNWX6UfIudmZlG+dseSz03Wnh0+Re7ZVkNnUxGiUSNTlOJiQS02WGS/r6
fcEq5LPkbjDB1vsi6cQoJ03G1x7v4beytYyDzTTwvm/HPRTnxuZHQp6JMwARzvX6Bdpq3KF4w4yW
QYtnXlM1E+nBnvsGkWLFs/ySFue5YZN+9urZ3gn5G/ufVAttSmYVC2lydX8VRqnFjibiqxxFkx3C
Mdc+hOmYVgc11qfTy1tlq+YETwAyhSknTc21hr0iIjTca7u4CjQMj9pkhIdMlQLPyU45DY4e3iWa
9xHPDtNXrMKDlKzFOFRmO0dxY8tC3ORXLA0ORoXLf/8nURlEUqOfO+RXoZfRpUAJB3P5KDxZuUeS
NqR7OcrGF15IhEuAWzBG68fW1VIxcTMsrqMh1QZpkST+qkoFI3ZHCycyl8R+22ZxcpggJP5++Z1v
HBdAfkBHwKosjgir41K7I5d5aObXNgfixwcOradIdbo9DaWN5A9wGnkfwP8N/2U9nztLgaV5FeMQ
+ek4QI3lPj4WLSC/Om7UoG3a/O4/PBwdRzA/CJ3eFL5RWqGH1mjF1QzV9k1uNvmlGdN6p7zeejRq
EliwtOHA+yyf95/tAg7VrHAYLq5Mhqxf7TDrd6HmZN+8qjRg00RIOR36MdvDrG99uWWkjEiLBfh4
TSoDpgJ8MYwLuuJZf8waB8+DWh934GIbAYBJDzQDJkJIOKz7YyGNb6hHoryqRlViDciM41uTtuUQ
oBGzq5q9cRJoSHPy6E1rqLCvd2NHhoZkPSchtL3+znXG9oFpy/C19bQYJxkD6GTQp0qvgb+cZGmd
X94wWwBgfgBEKEaXyBitaxQz1DJ2jcsUZ5aQU2b8HjDdasLmRxt7qQiK2qrmu4GwEftOFuW/jabM
P89xK3/Wne6m9Jax8fUVuNbhzq298SW4sTlCmDBR7K8vNr0FXo4AKT8tQktVjdzp5BjCvEOye89Y
eiMAkoIwAf8blW4IYQoQfpsemCCXq6uDNZfDfdd7vR+1c3UkFdwLQpuvnUhLEAL6sbAWnx8hxcJ8
K+5AfvRe2D22qW09kfvX7kk4YnJPiVSVOWgV3MhANcypfTWE3XxAbTXtAqdXUvUy55lxBwYfOcuX
t8TWa6faWdqB0NKwWFn9tCoeS02yI8rUyn8puHwEQkHiIxwt89XMfdpkS/bHaGfJLFaXraK7QpJv
oE9gJH+s0PTu3aYfTgbNh0+vfyhmW9BQaEHeOoxKGENholvimk1ZeZjUJKG6QmAuxwp0px7Zggoy
KV/Apqge36bQqTJYU5zU+bUTYfp9xHDjXTeKOcRR28su2uiZZ5sODOaBaY72jltax7GjffPq44Mf
LWkMigxcdTdYlVQrFC8tjfxaG9poBjAL++wA1m0BtU16sycTerttPJr1ZBBLubeQ/Z5vmzLrB1eN
QZc7S9gss0l8nmz7B0KvxqsvOVZiQkk+ChH2RpNx4FYvQtwSrnpEb9FSw/lSl2IPf3N7ybEKOkyo
WuIafBMYaZOPxuAmDCbQ3/3EPlHvSOLwUAVv5/hqbPfHQUVjfuer3UYi4GAYVxD4wPXd9Iwy7uy0
TiWihLMtPqAErMNoLttHezLr6DwYiaafXj4at9cqK1LM0pOHF3ADV3bKhgLNMpPrmETWgd5AflAq
R9u5aLZeJ7sClsWCg7hJuzCxH0TLuP7a1iK6a/DwPE557z4mvWucKAW6D4uc5+uPImN7hHL/Fn78
s8pUcBBrLW2mmk3SQvezkKM3e30c0CicPjQo2/4ZmZZetL4RJ0QII7+CM17sfNKtF0yUA/20THNI
Cp+fjMo1R94Jwxw66fk5jL3wDcnLXhvktu+3GHPCITI57/ZN2AbfMWleDCyoUpSpx8HI9O4ULu+P
kY6W30nvBlWF/x6L9wBwkz5gkto8vX4ngTCk06qzk4g7zx8U2b6oy/UY7kA4RBfDwA9vRCx3p/e3
dUI4mmA26V/hJ7C6NHpect8Jna6qG83BlMv+KWt09NCj6GcqALu8/FBbcY1gjtMWcGEC3Oo6LFBx
wTwT+oCqEdyUxjD8xIqxsUd2bGejbJ0RXLC1BSG3lGOrjTLkusH2c4B2x6I69J4FxBwtUhgmjh0v
KstddDcXU//55SfcIGnTFYG8u3CUufbXNW8/KdWolhTckVXLMMCRUw+kDNX7CMjrHwsb8C6AM6+d
LextPZ9a0QyP9Ty7b2vE6hjvFJH76+XftHVmlo+7MHDJitcVaY4CottMQ3xtx8T4mUVu8WQOsbPz
wje+Ldc0/S4glkCo17Wggo1hGzeMBlyrC6/OiAyLpw/Tg92oe5L5fwdiz/EZfFgk8AiAjKtu8JzU
wkhOeQT2NEtEE5BK1/d1PmKrPht1C0Yji6woiBxkvU4pV+hHNS/z6GcTlTHsEb39MthV/1bturw5
dHY9GGfXYcvToutm25/j0tR8JBwNZjASVOzJ7TzrWKR11Z6VXq2OVeuagnZCnXztDG+cAgOv1yHQ
5Ax6y9OS0glm8LqGLzWlHXai/8bnXCS76JeiRHUrlIroNLmeAoJClt5HrRf2g0CYfacs3fqazCQR
rqCzzYB5dVIjQ+hd1hnJFXJRd7AMnZmAPtdvrGFUd+7MjRgEOBdMyPIpb6smPc6qqV4wL+aoamjK
z+PbsdPjB2ee9R+FKvdsujbXW2ad7NMNIa/BKZDMd7ijFYFIIg58X9HhFHcD3cu3KPi6O/fm1udC
l4O6kFrqliWhVN6AOkaMTl2j9sznNHmEod7trLL1vXiexVMN372bJncdzVpbwry8ykmkb7Terg6l
omsB1LBqp6hfIufq8C2S4SQAi3Q4N9Tzm6lEjxEXEgAOcWNNvzK0JgPU8ow72Ys+qBQ3vXeMMH7q
0mY8vBzINh4S1UTqqWUqTztff76y1mkMFw3EyTzaQNYJXc/sMcnT5ptIle77y2tt7BJASvQRYHzx
StcqQ3ZjTEgrL3QCdUpO2DiUXdCbzIyLrFUaDJVNfaeA29goOvcwr5WOCUOY1dNlmAsWMqny6xwr
ZWAPhXFePGeOLz/X1juETkB7Yuk83zgU2YoFJ3FO8mvTmnS4ozi5JuhpBIDS9qQ6tpYihwLGTX5B
r3y1UdC96j1FTfMrOlzzj0GdojBgIGd/TeDo/X75sTauewRhAN3gMg1/YZ0uDQRnM7VUCm19FA+a
HKcmCPNW/5CEelL4Er881FJLsROLt5eliYbFNc6T6zDZL+zkagJH27iy6P2esFL5QyysYyxNxQoa
VMuukzp6493Lz7v1bpnCgPpcnN1vcDETp+T/aUSj7HFPTLXoY2EYkZ9LVX//+qWWpit99YWNuM6k
lMzSZZY7XAVdYaE4g8C871SmOOajAdzh5cW2ggv3DShcsDe3qhNjpxlTbuPHoY6W/aUVUkPf1mid
iy0a65LOlXGnwR56SIvU3CMFb71TWszQs3ip+CQbz8OLCXIWN0OyCsuF9lLWWDKrdVKfksSNds76
VnT5d6klFvzT9RX9KKJKakyN3Tw9FanbnkZujz+zkeA5VMfh60etIKCxvvzb/FvIFc8XNJS2rpIC
F4JeG/8k5hDeizbZA2txz/BnVnfDctGxXWgNLR6mz5dBCCVhzABoKqxiy/yYU97MpQ9bXoGX2+vq
ScxJ6/hhqGddgJiO1QcxCv6UyxBLsF4pijxwtF6Zznbt2lUwRZb6Dpcb44vT5pHjw6zBmViPcmkd
VFO09hNGvc2fDIpS6rtu432MMqso7jwbuYmz4dZadGzjomx9BYHuq9A0pTt4eRaqQVzI8Y+tFi4O
LKWrftXswtMPGFZX74ZhDN9ngz23xzHXi+pg6xIBdy+NhntFem13qr3U+OoWihwOZtZHdVAIY84P
gjGNd2iteuj9Uq0V5aqE8/wodQOf02rswbqPCpD7AOvT7JfVUli+D+m0ETNCO9POetW00B+nmT7t
gORcMCVlJoIuVBzpT1bHSH4GtihtSrWifYRwhAtlLVxRkV2U8meO4CAK1/SWQKYUkfwsI5l9Iko5
89vWc5hL+WD9hfUbsUmJFESrxd/atE7GS16Z3jkf4IxcFH1soyPZvJYGRqa64hiqIrOPah6ZuEiY
kW4Q1xJDCUojTR5n8ALigNdT+z+ih7Tf6EIm+jFSlAZc1JgWw6d0osg5zK6ZF09zWbcfqrS2H5DX
i3J/tkfZPE12FVe+aOz5q2tl3q/RnqeTJ/Gw8vsEoZ87RbMb51yodY7C4TgMj31W6NnD2I7D6MM/
jdwDdeVIep9bWXSY8wHuaIZb93yn4o0X+ZHKrXdEpt8RB23qzSaoRhtnw4reVHuXqYOW+5GoavPQ
dF7yppjGtvdhg3pf0SAb3aCThfWp9qy28B3AOu6Drozj1aq0UaAsDOc3ULlo5N0Ql1ON7IObmwn2
Jm2u+Z0HcwqiTzV2BwE+qr5oWWzjvcVlUfvuEHW/axOZPz8Uil1jV8fEOWjrKVffVN1sfe6VMAYA
ZqVFIPoCUUU7Y0btT6DcoqeBYrL1c9eulc+FbHQ7iKBXXxU8uT8YKSL3T4VaidknZ0sHNqU3DRcs
KptPw9RanW9WnfGlqvE2PiG0apd/emXQ80DHTGOvgbRxV1IX0v9jkkfesa6Mq0xGMP4gYlh9bjwB
xA0/erXn/sqpzT/Urfa7kdWe6/1NSF8IGEhAcUGS7NwopbeZOzo1DALsdKYkaBesXZUo6XFSrJ8v
X1w3LSM6/Kg1U5Kijclaq2RH0tZXrdHJr3ari2+u9PJ3kdHZYI68tPtaoc957rO25ORN8jN43bQ6
vvwDbh6VkRN1FO1H0lVGiasIL1PZzmKs0Y2uvfKdjOWEQ2M4UrY12em/LIV2BtBurpT1MCkdiiLy
VIiA4QhfMy+iGXpCZZ10JdyzqVp+9fpCIZtjdIiCzS1HIYlnwI5uwby3Huvfi1vXL61nUvb6B1q0
cbkhF82gdVcxStB2A8xP9WQMHNtmlqkXuG5q/VjkY+fX5zhIQoIMIMmho7q+i82uMiavoIDKYOrf
e4kxngcGxPJsG5K0tfYSeTGHQjuWqib3TuHWNjFp4jJnYxp00/ErasB3tIg4hS3WkXlnNqqvs+6l
ULru9Wq4gGjABaDLC3TtBk5T2InaxTN9VF2D85/phCi3k+cWM5Kdd/oXefpsoyzQRa5K3ii+tTd1
jW4rdokkKwPtVKTjYWmYvpkar/05m4X7Pzs2ua/U3M10P2+a4iHDztp9wALaUA5drLjiFEqRfFPD
QmVkO1LYvrzDbhKj5edht4aYB7PRmx2GZedkYleaXzFXLoJCN7hH2nnEcbnyfgyRYxxdV4ogDIs9
AtVNqsnKVAqgyykrGaGtWryllsRjVPc5ZUgoj4pR5EdRVcPZypz5Xk+saa+/crPDlgWp+Bb6LlXD
OhIiPYwFd8yChYK+fDmpkmNVvYeSInaaVH8Dzfqjw6KlMGEQSUtweev/pNG43kwgdB0mkfocDr4+
RiC2pT5a0cE0uoZ7Mazd0idjWViVdVEjaTulzXc9S8t3KiZOH3UrMafDPMGIvxt6xLL9IrHa+M7w
audT3rb2iBFElX0HLiC+CT0EuzRJHu846KU2H8famH8VUkHssxpCwA0IrmoC67ym0T+z5/vOT9tZ
Du+amE7d0WkhlTJlg2Hvk/bYNNVA6X2ro8iSPuWAkwQ4jKaez1U4dH5U4v7ySNjKPjTIQIW+Nrnj
l5c35k2A5WvBG6RnjQIe/MhVxl4UsS3jAln7hGc92nPYfbISJXstrm5ZhS4Y40wYODeBQHVS3K9U
kV9V0enEuUR5aPJ6T9XyFgLGMsyniF8UIbfToSRNhS3AlF5nJ0zOQoTjkXxHPcgk7fn+WhjEQjff
xkmX4DJnzd/jxjHejsytDy+/1ZtcZ/khjAHJ/CARwoJ6vjHtMVTpZDH3TzJzOmJGRLBXWmbTqiEP
mauwJwmOO8dhK8awHEfBxH/0hlrHSfPmBXhCDyQq/hdZ+XBJlch1fOpL5xSapfkdflj6ECLKvUe4
2zr06PksyG7wB2TAzx+YrVVxyKriavfT+KZRxQDeLMQabfD25H83l0LkmJYqq91AWVKlotxboEuI
Ubs0OJUIpgpiATKb3Z1EZ+MzuioDVoeJPzn9GllCFREZE3o916n1yvNkZtW1yhz7qDFqCKo6Lt+o
TljsLLrxfDSUUIcBN8kEaZ2MNEZtk5nP+RWp7e67gSPlOWn6rvcTfXb2kHXaxvVAvwypINrhG6aX
NM6oIAY2TUPZ6DeDpV3spsn9shWIEyaT6gPXT49N1rt/RkaFhyoBc5fZanuXQqI5K8VsXeiCdYta
5eyHtbqnZrSRWTPupRuEUJMK1nB1gS3KQZqU3CeJ5QCfQuAxJ1giUnfC2qH8iBlQ+3UGP3ySGRpR
qG2I6e7l07z5jpYxKUd2mTitYmTtAndpKLWvs57Zb9TeesKgAmXOMYcphcPJTi6ztRxzHZrBjC1v
pQ0ruy5mJk75tXI15ZNbtggPWDnKo9UgjrMzdXJnwVuUDW1I6C2YTYJRuh1atkNVeCLvwKyGdvUI
jig65l0Vo7tkZek3vInGk6i7ygmMwps+hl06XOA6lTs50tbGp+WOJB9V1K0/qC4V0eQmIJvcbpM3
OewndHuH2u+UPNmJz5uvGOcs6jRyMcBjz8NVLtS5drMxv7rC7o5OlHhn9FLEnVdFzptubpxvL++g
rUejt28CjAORwjM+X0+PZTWOdg8fNorb76xkzQHKy+Ynaxgac+dzbj0c24dDx8QJvdXVgekxm46w
sMrQWsJdO9Oy+azVen0uESYJekfG/+HhqLJxxKSlya5dHv6fLExoReaEM04JFSflPIfF+8GT8phg
ifr59a/x35WWJ/9nJVAlWjSTDl07hswHYGEZfS/6bvjH7jVMt74Y9QTWSAsh0lqfeb3FBcbTKAmn
tir9Ehzfg2g7XKVgv336D0+1YEbphsJvWycLE7xXzHhBR6Vq0V0Th8N+KF3i24gNm7JT6i47bZUy
L5Btg6nBX72z1SvMaJWpdInSax9HfTC6xvQmrtx5JxXZenuLsCapubVR+I2tnZgdcFh0qmfjUzrH
2VF21nyq5navxbP1QBQ4lBtUVsts8PmeGIRHP6lmUNdGAlUi2slXwDt7CLaN3IqNQPLKNcC0ez0E
wYDbTmWN2xiETXRR1Tb2TXdqL9Zgx8fYpT2b1EN7JiHcC1Vbr5IMHQoHOMBbPnluC1AFXGrIcqUJ
fA11uqMLlQVCZuXp5Y24+Sq54UCJMLC9oS60tsRkKrbFlfQatvPUoak5OHvgxs3bhmwKxhc1MfPB
1XWKvnYsW2cpOUKvP6ZtOtMoVeMPkzGnJ5JLkfroI3VHI5vp1I19i2GxU+5wU25Rw9x5CysF+gIX
303GGvboeVL8CLzEOz06pnpoS3rpqXkaUqQIAJW4OaxgBaK9XxZe05/LMkfROMtwbKXaznMfKEF/
Iefea3ptbTZiDr+MnsktWLsZorQIdYYABXDpN6NdM8SwHeUpT8qfYyjVHx5ibd8HRg47N8fWBiA0
UDxQp93Se/XQtRXDq8RVqoP94HRj8gWpkj1pqq2smlse8A58NYw8Vt8fMwq9yKo8vzqJE/3Kexl9
9ZRu8jUJyR0IkfQ9me25u28dIx5p0eRZAKHrINuZWOi4HXJOVm6pD7k25ZUfek5n+kCy9J8vH6St
D7gowOEM4tLvXnsu2k3rzmrOYvwYKLVGMlZn9CJC8uMmNs9oAsWPslbHA93pdqfUXgL4KsAvWGXq
S0judHy05/EwrkSEKCfxkIGS+b7WlN+ZFN4frLhiauB+aHZGmRt75tl6q6/ZxKE+eMsIvBPaIPxC
76af3qynh5df6eYycKHhkZDS3OTghH/ojbGRwd8vlQelhq/MEHcnk9kKTQgwIDREeamZN1rpfE2V
uSU2ZkOsD8MdQkO0krBrtw92ImztoNh2ovlW0du6HzddU/i47CTikOM39upxNIJVyLcC8KX85KCs
bmrVyRqCHzljXebfDSvDRdjt7QDUafn62xprEywQiMm4gqxHB2poNkbaITTZ93n5uStdulZFCTtQ
TPZ/yAyWj4ig5TKouAHwDgz3jV7QiHPRmfhQOZn1Nk6r8ODIwdkp27baQUtTkFBDU4KTv0oNsAEp
FLtFVc1qzR7uyaT3f/KsKn82al3dy1QLT5poa0j8eKgdoVAOF90oes3Hy87Y2b8b8YcdhVsvyDNU
KDzv+bGc2qZyFY0kWbfj6EvfTFpgjWVzFSKaji8flZeXAij1fKkSm+Nh9oBJxVOYBGXf1wdEq/JH
xaBwfnmpjVAObwAlQ/ow3oK/eb5Ua2AG3C4JeZxpYJYc+AkyTpOLJ7vsXKOMfjfFe9iJ20gAcgm4
IPuVAo4b/PmaUk/qLi0aWukyxIEtjKyP1I3qnibwbRxlGTYjDaAlL1+XbEYcOdbs0UscBnc6JlFi
PLSjUhxCpbDvk7bdExLYWk9ffIZ4n6jFr8ejelaXxqzR9kniSvPbSgsf9DHOHnVjsMEvYZzz8qfb
eo0wPgFqMJRdesDPX2NhS69ra3iqbTg4H3pFyx47Vat3Vrndi5hEYTzBSNIgo1mXUYlJLW8jinAd
Sf1/oZkbnrI+lg+Gmu0Ixd3euaxEAbqwt6lu1nVAZjLPmmLgc1BKql+zh2tS4HSqdXZDyVAA3dKL
ZTF7TVwMI3eOwda7ZM2F+kHFg7fn83cJjgO2sQGorsRW6dJKqd0nstpDkm7tkH9W0VdfzAzjOJ/0
gh1pdepTpE/ZqYqn6WRr/TcF4PP55Q2ytRz+iot5ARnhDQIy7UnMYckjdTxVXVCMipP6GFhEbxK7
b88t/8+OftnWF2QuSsarATe7mWDbraGFI6zEa6PV0rdjB4gNGgpI/cnwgwJ2m6bkkH7D2N3bi2N/
Lf+eZ030nMBFsX+Wov+mvgPP31NQ5dcxnTqwIQ4ZlN/hBq4FA/ORj1WdaURRFSSKEfbXTPbKPah9
jKwwg/xCPmf/QGI1a3xX5mmOUFU47OzvW2YBpFyGqZxYUsrFguD5JnP1zBoZNkDwAwvyPsrK7DQ2
Q/gRDaPhHs/o+Q6IFybWAkuROndVH81mI4iG1n0QpRPvHOy/e3r9xgD08IsoionGq59jqaChkm6A
bQuhv/B7Ow+bIM0M8zrmo9v4fWwVyQHzw3w6KWNZlQdXogDqJ5oh3ABYk5n7btjYbgCYF+fpSOvi
5ClNm9YJuiHFj8zJZ7BXSezS4Zddo6s7j7CcyvUTcCeTgxASgI0uB+CfblJcu3GZeHZ+9aj9jiZN
pFOPwhCcULd50EPUfTyBUNxUjQUarM2elu3G+bIw2ESffwHI3lQkmPB6+KXrxdUdGuXtqA7dSbOE
dW7KyQvoCe3JPW4ktxxmA/VFChM66esIyeFSiijC4KVOPfUy4dMX1JbxxZReWQfWNM/YJFUlCATI
2sNjXVv5Z3hQ8rVvHYQup2wR6UEB4+ZeLQsbn3immRecZL/WjZk/QX+3l7GrdddUTf7WmBtQYOos
FjyWdXk5qN0kLMynFoowlNxFI349XOHBbKxCpH3xFLggJbixt8yOhgdGD/KU61ic0jzdI1//jR7P
dhqC2QuAlgvKgYporWoy6Xqzm6qpd/FMZAfvDd2GpNKOmZm9MS3pfUZu2kXkSfSJbzdu/TT0lWr7
uNan8SFD1ustvTxVuQu9icnhHGbRh4LN+6ja6KLOZju/IXvQ9+qPm/3Jj0aUALFlOruIbi3h+p/j
QaNaSlEq7mWo4y8pBnNn04myUwvVP+has97JWjeWIy+2IZwCfr/l9GAK2IaLYeoFtUb5PnTaNmBC
jP/3FCk/3br5+NqNABkVcAJNtUW4c70RXCdSBxP/10tpFAYDrSzs741B/6qI0HzKEa28Awna7Vyp
N9kQjhz4zuL5SufWpGf5/JXKvKoHaiPvAthourhm7QbmhLrgOCJu+PLz3aQkLEWbDpYdw0SARqvg
NvSljMJWsuVsdPwOLupy0Z0JBuT3y+vcfjaoCtCEFjIIL3StCDdYnCZ6Vc6lHoV7SE2hXJweeE84
J8mpq2ptZ5vcBG30qfhsCCoxU6adutqVnT66da637sXqo+adl5XdXQ2g4i6yqvKqSW/wFacsH12J
1vlk5Hvt89v4gUwHxQ5adPS1b8AttSk8de4055IbavgWaQfxjbFlz6pWYX1H2JBL2XPq6PDyW77d
OCyLHBeXBQnSTbLeNx2q8XAsLrGjzOcMfHGAvKh3Qks83dk4Gx8UgiZJGM0jRh/rjRPlEaqDxqBw
7NVPALT1y5iozgk77uIwVFJ8fvnJNpZbzD+Q6wEuzslfpRGoFebloot+Se1mzH3oXu230c2SR1nm
CPGP06vxUKAjYM7xERnrLxPd52dwaiHQ0QnwLu5YuB+UulL9FM3Hr8DOme5ozZ+Xn29jwyyCk0vp
T1hj3zxfrsfvj1pV8y7hUtGNcG0fp6zX3hqKU/uNp/WXWTX608uL3mTSyzMiVMCkZ2Frr1NFaCjA
U+bGu3S56UXnCKezyvfyBfYxgzLKLog4Kt8tUWg/yrzp9pyKb2MPywPPWFTdljC0+qZosfajbRPK
Gx76NLlGdhfykDtdq61V+OvIs3KPcxiXnfXP/eSmhtGHnetd6qY2v9RoiF7LJHp139FiszDwsQC1
wO1ft1PzqJWRp0CedZKCNrzS6se+yvay6Y3z/WyV1RtzG9OM6PMjqjZ57bH2KnDDoaH6dB32rvWN
1wZOmD3JncDXWQfsqGTbmxGKuk431wetn/SL0bvhTsDaXIVPA9Rbp/+95n7JuPJGhYye+Ww+XzSZ
gZWP5lf7FvJxmFY5zHEgVnAhPN8CWqRped0g9mikxee5C8U5b7QkqB173MlaqUD5W89zOPL0BZOB
9h1xcQ0Z0PN61GWCZXI7us5bp6yjrwP6FW+1WY1TvzcyJIaSIjGlP5Y5ImvgQnTxuRgsKPXh0Nsg
IeMYXK85JncIeuC4YNKUfBsrIv2T6REcEI40cN+FSZY9JDbqYYc47dVfahnbvQ9VQ3/vdA4g0YK2
Hs6S6WA+xG4uJj836T/7GSktJs4K/h4OqNsk8Lpk0E9C62r9I0l5rvoWGjzDEflxh0RT5Gp6KGtc
AgOMX5l1TU5pP9lzVqjUPIojjspocrN5veb+Nt1MrWAvRNw3WSPNJ3fqqY3aaPZmPx7reXokybXe
WG2DYuQgXfVHKb30TxwbzjsovlF4GBX05n0b55P/mY0o3guB5Ny5IPq/RSMpLA+j7YC/VHslM4IB
15cv/8fZee7GrWTt+ooIMIe/JLtbakmWs739h7DH3mQx53T131M+wIHFJkR4zwCDwQy2qklWrVrh
DalSVt+6cSi8YLKswg3zsY4mHDCd5GPmwqwJe+h3JyNyp+EuGmb7qRmVub9Wg2jzUOki42vaw8Gg
VW9IzE6SKadpMObYt9FhVM6ZJprHYp46EUyZkn0TCFaJuxLZr9l3Oq31zvhiJ2XgekoDflQg9gD/
ZUZubNCt5hl/M60Jo7nX68DMi8a8XztEndBzSr9U6MI3ODAmUFwUsQ6Nb3W9a/t2loxKCKPMGYK0
4l++q1j1M6LFShY2EWTh0CZtU/lItkIHoucCfrO0YKCYFS3Gg1M4c/uk6MXSvetiQ/1VVqtmBFmD
6oI/Ns3avNWjLLukdoW7RkzPSvHBurT/q/nOYzCtWZQGTVfCGTHduXq3OvPk+FbqNe2douvNvygR
5Ml9y5J8Ch0yjW8JN/Xe2mmtq8/jaNOaoTDpHom1SCiAhKtBYzm58x1zlCSDJDUW6fsIXml1oFVx
G1LklF+SEInIt4oYkQsmykRE+Z6L3fpnjKP+M7fK+LeBC94hoCu8lUidb5E6dbIqDMFxS8MZKHuT
IiD1zRGWd5DF3jyLXIXYRSbHiAdw/8vAVYyZEjmKnV1HQi9ImXa4gubJ715PA25WITzSWmDWDhCI
qecm1bFFo6nQ8cR16ePpQTO66GTZZXtQUu/dXS4XMVUiqekNr2fh3prxdUEXZphECB9qZXI/pGEb
TUcmQ3tL0TGgVSNF3hiQv3xtmBqiPCpy1OBXBf8kajVgJSK7UDd2Byz3naVISqF/09vamWyoeldN
Vtoo91HaG0HatMW5buz40ehH7whrJL/25mqBp4RbALcxXqfbq6W3bHzkAIHjiWEOJ3tRs5NVWfl3
pYjzxwkfxPYgx9/ZGFz+5GgIzsuZ1CYpzaEK69VYRver081hgUNF2BCYjjqWu8vIqZBU8L8V7+pB
V+fYxZKhkXuGeTN4gdfi3u4iDuLbk27+zxrb7M5eCiMs7Lh6GJvlB4czD+PVLu+mWh+Cvq3Gg2Ox
k5LTt0ahjmoDEMI2cWSmhIXNGrv3nV1jXRB7Ccj+Rj31jlt9MxfbupDBHmFrdvYTi4IJl7a5t8zY
iBC+5gCx7we6zGGEdsh5XGNgAYPiHATK2+1EE1sOQkhipHi5/Cx/JMbL6iIraNX6vRbH+eAn8RyJ
z60KdXoqk058r6boSBPi9unYTkzlmRUwbqW393LJuISLO3ejdi/myQ1bdDNPkQ7ePS2bowANoH17
XFiEYop/y4e8wY/UyDkvbsNMKTVHtznhGG2fdTWO7KBPEG3wl7l2/s1KzNjPWd6nrq+aheOejSqq
0wA1f+eTzjgvDmn+iSicpxhOKVihmXu2cio/M/SuCZMBG3OcaCv9WUCvn/FVrsjwkAc2s7PSTdZb
r8Vw+JKXS/8tB7L9S0uz4rPlLbF+8ejOe/dqjJvAo0HIMoOCYTQXqjfrP+2+tbozDhrTVwdxwOWu
RhXIOUV0Av8pMf8R8Jbzbj33Rp6fV20amQa2leXcS9Z4fda8dHFDe0QM5EEZOlKVGLEdM7TMXHiB
qkwDQhW4wESnpJqBCmtkh98KSMMVLhlFk/o65AErFK7S635reu2HroPwTKrhAmdA3M/RgioaaC4g
C284qH+PbeKTVlWRr3j2ovtmHmfaP3NR2RUg+C6HqJIZ6Q9LtCIKyAKy/8VMw8xzKTzvq1K7cFi8
uMwfOs2L2ktLplMFuWl3yXmAb/8jK7QoPw/W3L/XsnpI8T0Q1eyXkNJyvzIG43Fa12l9MGoviZ+8
THHHIALP9dWahE0emzjITxdetj4k6jLloYucSx+Maot3uTlE1c8eP1rs/CokAkNNRJkCT9uoH10v
z8YAgZnF9NM5Nn6teVF8y/reeMBbpZpOeh7Pne84adzcpVmn3mG6qfb+4BVgQKZS+anbSB+6Wmt9
WyZPuctGPf8xtF3ztS1xZ4D78B7tnGqIhHmXR4b3YcmMJT11MfnpSUZDmMt2kZZ+sqbjLz5685Qa
w6q9ReTftk+uPg75O9yvMDEdYT+2YaMry8dRzLCNinwcL0q6CONkRkWPLkMtvGdknpQG/vkkmKHY
a38qXD1N7svBiKqAlKf+lueQon1TtFZ/7rxVze4cOzJ/VXPtNSFVowKqLSHzCfNhhcE6Z1Z0btS4
LgO9NwcRlt0QswVUZW4Xf9Lm7n0EjV96f1dG86jGFA5+X3aWE05qZGQ+doOQzudV6e/sMV+9O0YT
CDfOGMA+N0pichrs6f1aRd5TV5nqhyVhtnlXx30u/GK080/M4PKFr2nG7anpXTe+dI7RfYPWArGr
hs44fo/1ddLCwms0Ko9ssZpLIiAGFKJrM3/tmyoJEs2tp9Ctx+JuFlrdhgRh/X2vJdb6xlPm7p+2
sr0fDn4EygNu8Gr/kCQx5YUSi+phSuzEPcV9OgH3mY1c8yFD9M9tZuRwGaGRK5dFQVELfnHkfcJ0
bZ4+ICfFq9RTdjjnkyD/XJFC9B8QAxXdu1UvuzgYcmrbK19FB1K/9l8ilMqsi1mu9ce6aps1fD0b
vLn2yDklmohRHfCbm2zQLVDqhmHGwL8RwQzdETHWwTzlooWbv3b2aaz+mj8jlySagDSWMl1bcplT
MRsEwwDMvpimcy+wyai7NgnpT7T3zuqIcDTT5aBUv8k65KKgC6VgJ4O9bZJY1tVvUWpIgXMXfR70
zHxHcXekQXZz4/1eRdrzAtWgvbe58UbNEFgbx1Am5qYIGIZqART85v1gVkeCXzKrfZEe/l6KBqvU
/ELhaXOfU+7QB0dG+cq1Mgp/GmrMTtoM6CIiC5Hf4wsEtqnKz5kh4q//YdP8HlkxF6f7sVm7ErTx
ugEIFeZZTtDVvUN/3ZxPudMjqjCLTAm4CNRvr6+683LBLjKhZFxCv2UL3CqKBL2NSapg1MJ9zDHJ
9htHSb8hgHrU0N9bihkJHxA7Ij7mpvMG9bcvZ/ly19XMgnFBaVszijIcsKT424YlbWBUUNE/IOe8
HTkZbtSZc47JhV5qz4LM96FFeOEg6b5J/kiOgPPIQ+ch9Xlb84FJLqVwG3prELViNR1PrsUsRjSl
6XuU8ge1xO0LpMGsSukDJul0Yze1xKQmOM33MPTjlB3RK6rxgPDqGsQwnQ9e4M6zyVqZl0dqe6um
7IyRAiMWf7siboq7JiuzU5v3/aWp1DpAnORwbnvT85PNcwIXFTTFJnDll2kt6ArL7sWUXc1e5EvY
oO2o4FRt5O8KJV3bX7qWkRslhj4xls2S5W054/o0Joum+cuSIn1jsbnuBke6NL9+RG6jHCEcshZn
Uwojb4NCZCbFmJhYCSu522FkpUXvumgY3v+XVUDI84EZvG31fDyjpR2SuTQ9B70OFXS235CxjD9f
X+V2C3EwJG5LSoUxetoEGauH6MbtgchDl0S4Jkaxj6Z38rEf5vYA9r+3FP6IBFJa+sh2bZaKMvwK
MqgT16jX06dlzq13UbFOs99n8yQOjsbtN5I2qfR4mDADQN0CTGDBGl48oXSq25kaTEYizobWHlFT
dh6J+0eqnnEToTu8aYosdrZWdPFTHHWVb1lXFuGsFPo9GqTTwW64XQlnUomIZPyK0sK2qT8OjTXU
JYpxplWtj1Gz/MydBcN2Yfy1UbbccTB85f3N+Go7nTfTae2QKM2QaodEPJZ0aOGyKb6e1EewmJuB
slyKh6EZByL5Bo/Sg+lSkYPmdq3QZ4yH1vnHg3F6zlHZ/FJVtv2JRx7vaxFDvlWAoR1U67dEFPkD
ACzSq2OgjYXvyyAzjo5VVTU30NI7zXwpSmF7vtGoXn1y6qiMfIM5nfOuxW3xl9vXWhb2HtMGrD0j
JAryzEXTpk9sx481xfprXjc/jtkKeB0CwK0JBmJXntFZNCrNONWu9WqbFxryyqXC4PMgou3lp7RH
dIayiLCxoV++B5SdFtI6PgTOu3B7Cy1/Y5d25k8TEBA/iZgCVN16BMnY+/wARkGeyHnpDbu4xy0A
uXVk8/FJt07ILBDJp8a+GNTjl56p3Cc0r9cgm5KLlhzZNt1eaKR0OIzQIgNmfBPEHWPC868mz2kU
q/qEZ5rix0hZ+lFhZJmPe4560NXce8egmeF2AT+h/yffxh+tIXwL1Ujp4TfMlhV9HpNYCXDMifys
n4qnoU5X2feoDxLy27DBU/7/RUnoXi4KOZ8QmQpSLKTKLxb64A9TI5nkzaEy+k7EBfIAPFIGXjjE
mz0EBrgZXJi913HWaYbQ231Wo+zoEpF/ZZuQSy8NKdYpdTTlZ/3jLRrJAE864oEYkOnvMbotzt1o
lQHaWabmV3NhX9Jk+qpo3dHcYGe3olMEzoZbEojsTUHVgKRsliW+Npk+/ohRvlpZr9WY6+vgdX00
w7zmXV06zv+MpVTbByRM0yNg8M5L1mGm0BuX5rM34hbaaDRQp8sYD3B7AbeZxGdTqY54jzurQEWR
wCICkHaTV/ZrNZPp0utPUSh48KY5sQInrd2j3bm7Dm1EdIM86RWw2TIgMubeRtsOtrTQsNPN4+cc
RuDBGdjZMgAeMSWix2/LmczLLaO5ma1PhaLc60NRBsxoPWy9tZWeUaO/cetUDxI05d/GIMf+PuOh
OrR/M26AYmwvbd1K1FEgbnwVcYRUnaVEJ5TZ3XCI1+Qguuy8SlqyHHbER3B23cJOYmOcdII3lrkI
F7xtJ0f7DjkuPVhlJ4bRxeAnstRvcvbLV7mKRgzKEMXXysVP8qQ1sf7LymwPtZ85b90zhJV6vq9i
ap2D2monkP0/NhZzLiBSW+xZXo5t5eqgNPqJbpmXZG0olrUO51JJ7v86JSYPdgku6MqCH9qEmEnr
RA6ODRn5WmB3Sv1QglGMxRl/I/0/PBYXghyqAfu66adnY4bUeeTEqBnGA84qeWLfLXBQGSuLcjoy
6Nx7iQxdKKfAIEN6l5voj+A5tZbXKqIT16zhcnfQZwqnJrJCVyhHg569/SiLUrB6Dhnrtkfj6lrv
5vpKLVxG8RPtxeWiGNO/r3+pW1g1DvAAmclYANUwPNo8UOW11mSTtV2pjupTamTtOxSjsF5vJ+M0
p30TMuvFhTRV7FMkJgtlzuWvgTD8BimMgJ4b8jtE55cvNRHOkKoRmfmkFs19bjTaxZhQU2/ibjnY
LXsvldMttfg0LoCbnakIT01LxFSzPOnv3DldLnPmigNW6e5bhYcMeoxZFuotmyeiocgEFAbBVa01
PUwq3TlXa7H6DjT4YFCHPJwQFAsqRGj8dhmKd01k/jV5Sb5V2CCA7ZFtu4FCimUZ81itBVTaqjoL
GiAALqvJB/SSH7zVvVNBHU/shA8P8Hpz3hNcsOuha/Fzn2PswobF8dt5br8t3SHCYXcpWN5A5qit
brKXxjES04JjfoV0n550VNFCYxbwoIXx17BV1FUAWXI4aB7ATdn0T6S4mOHlWgHHfmg/AJxxPiNM
gliCZyf2QXEq39AmKZNwCpZjho6OxuaGVTjdjlki6aLk/XhWVXXwV0nB1ttUuahl7f54/dzvvEbW
Y7nfGLSbY68qQxrrKpo5Q70WCeLDev9oUI69Ba4VHeyOnSsP8Ri5lASO3xB0R7Oe4CxIyiNj8jS0
yPVCFBK8EuGErOB/MLP0gsCt8+H1Z9zJWuCncCOAh4G4uu1/qVZl1IjHkrnr1Xpq9VoQ39T82Rg7
FY3btGMwNajPZV5Mf5+10MhEvBXCiuzUbM7DXBQKp8RCAqGf5tCKkyTEGzE/zcWhP/BeqGGPYoMo
xRmpHjahprMXlLxyXMWZ8JqN7wh7PtW6Np/T0rZh7xt6cx7syrnqCsCrsJqbwX5oPGP48tdvW6aG
tBxpqN5eV7ViiTjXFewNoqF9SpSsC+i9MevNol+ZjpuvinNNOM+wzF5feCeks7ANMUbqnt9sZZzp
jaW2qZqSQveeoIqbT32ditPrq+wcGJrfRHQ0nrg6XLnJ/7j4yzhvuKPo3uoMZj5q6jCd9XiRWhqH
Iqe7D/THUptYgFfo6MyMH6/9XNuhp6156KjDUedo53RIZ2KTikzqC//mFP7xQCBck7qTxXQ2TcV3
aLvxJx36zqUm57g301KkMAitkrmtPZSfXn+ZO9Huxdqb86Eby9iqlLZXMyvKE7JcDuMnmqdED80X
vNuDLXLLpZd8fdozNGdkar9FrFVN2i2dgqgUwM84AUQQ5/dpn7lfaF7hAjgNyFn5HZCfUF2imCf3
cuPRiqv1CdXA4ggEsreXpGQBrXk0iBFKebmXUnPl62PJd+XqR6vfYar6ZINlqH3TmIaPf/+uobjD
cTcsQEO/48cf35lG4Gx4wBrQFaq/lczYzkmKsDIkRxHm2vzXSCHeNEol8l4h1N/MLz0UjECnLnTD
hVdfE9PsgtQxlTCJbeug97i3g6lIyRopsJ0be209aaIpMXDTNVrQFcBFo+TdpFRopicDkJfJiRlh
tMKO5hCkUfb3e5jsQzZdCQu3OQ94hGW2kBO8qmK1geo0v9QFqRtLr4d3qZPmB1t4Z88gyIKdC3co
MWh7pWiT4S45yOPr2I79W1SjzH+beGr+qUdlOIqou2tJZikNZfsWYuZaTIMGGyGd3rHmxzKyrXsN
KNr9YEGvfH137i0F14OE3GIAcHNTlpHK7EEjrCb9mLxZlWk923ExfkyVRr+8vtROWCXHJXLDY6Fj
vk3nsnKy1SpiTpPPVvp2Bhh8B+DjP3wn0lLenA5zauc7RQydG1eVM6cm+Wfp+iboAew8jUNnHDyQ
vnMAGPBx3VLOQInZHm0FCbk0QuXhOrmrowBerp32hCe66Z1nIDYiMNoiHQK4ZuCs9NKxf0SlicBv
2hrqt37FmJnSpFrAa1pa9rErZv6RpJ9szFGUsUPHN4/57721WNA5JxJhpyhcRK0GtMPwr1/SMfAS
TxEhbkNs+LgqjF/4WU/pWbUiDAhE74Lcef0r7mwYBisy94cEJcduL2MnaK7BmwuIDMioNicYXcvJ
Q3DyOemmt6+vtPd2MYwEDoiSBoWU/P//CJyKm0Vdi5w5+is6ysbgMS/ubGcXPBoqPNqKIjCGeMaL
Dwu811feuR6BCfNRmetLDuTmGQenb6NCr/AUG9PilPI+/CbLpkvax71flOp48KQ7JwOEK+N2kxvp
FnPCrHvBtAkM9GCb8amqovUryHrvIB3f+3K/+eKygb8Di9CTZAXDKK7RCj8vHfXpvTIhTIbw7lHm
v7cUw2/8i0CQUudvPx19QiuOVRoKrV2FjYjbMxyR3M8g6x98K5n3bQo3pooSBQ/Pistcvts/d8kC
6V7VI9xZzFSZLnZvNF91BRGrwKsicS7mtHgHzbSO/8M5kFgC9MBI4G5m282kOWucuqybAAyELzX/
U0TzmyFymvev78bdl8mtAyyJDOKmj8BcFkCsZYmro8QpSnOxGaA2agaLVh0l2XsbX25Betl0LG4u
uX76Pf5YBNo/SxHYcGW/51GuBpYXL49OQwPl9Uf7bYq0/Xpo+5MYwadmu2xOGl5iNthOFICcKbG+
MnTQvzQgZ9+poFq/WHWRfJzzBnMe4bTJiBJ7pP9bgZ344EKsUQN1cJQlIN/Bo9MZm/IeLYJh8d0O
v7wJA9T+PKTO+H20Ordm7NnM0JxmqynCVq+sB3MtzSMjvZ0JC70DHgQ9I/5j257krhhNFGPSazm4
I4NupfhZU/f+qJy0HQNzNV36P60+hysTok/G5HbrwaW0F0uQAZJtJ8kc3Z6HznJnp20cmP2rVX0x
bJBlVRbPB1iavVMH6onZNl9OKkC/PHWQhPrRksgOpV1KgIqiu8yi+OR5c3MHWLgNPOyS717fLHvn
gKarxIkzwboptFcqzy4yAV+MjvIDypH2VGdpcqfn/XDQMNk7Bq7kE5OC0Xza1gdrTIOChAt0zKoq
31zF1L4bXZ7F6Jqt1ePUlUdaY3tXnQcc5zfgEIbg5nUmHn4dtiUdu5O2fuZILIEn8JqqFdf01Xrq
PxudspzynL37+ku9/ZAGzSyIlkD+d0BRnQFRpaqI1L035SccmCdA0+58crGWDeYBP8umsJKD3XP7
uCxKHQ8dEiW3G4De2pDBpCmenUrUl3e6Yv6Y7MwM8jXWMTrKrecuqqxQx/ryoC+0g5ZgZU6mFKtm
ZrE9He5iGa2YsBQxqzr7ysA1t/xJrCssRGwFTlCS4TunbYb4QO8pE3HH8j5HXVe9afB00v2OFFYP
ujFPjkLvrUAPcy/oCJIJYexAstA/13WKQuoZK3U+g+UowTEhox6FljaWvzAYqyzYBUr63C19+aOI
VxIis9eNfzJAo6vP5LDIDy6522DCb0LfBrIvVSUdtZfHXKvmSskHkmm1GPo7Y0Te1G7hJL6+B28P
Nm0F0FvIE+yJMzplyui7It3yosK6jkrmJkGdC0X3B9Mrjlxl9jYfJRyIPJoRUnXr5TMNWiHcQSFE
Z4lQHorcUn1PzecTxaR6KVRjOQ9xZT6YyPscpCq7z0kxBT4Z4dIb8xxoJzAfB6BWYFKgA4wgp9uG
a0zR0Fx6/ZXuPaTU04byCLrvpt/SGF1awKQk14uT4j6BACKCMvIUM3RzpcQNboncz03U1Q/pimTr
wba5jZ+MXkhXUPWTeJxt/hynsZ2afMFrYyxdsOQie+fETuKv1ZReTD1LDu48Zy+KMVWlu404ilTm
eflNgTwtoqmkR/VopE9C76cKDnBd9hAtWuTfsWUsWj4uzIpgrVzIqTkTy+9O5nXuyXGHubqHorG0
7xF3gzGyGi7s2WQS05vRWHv3yygmpT/RM0uLp9XRK6LiAMompL6zlLvWzubogvOwyPwuWjQvTEzs
785z43XGqRjBuCLlGpWdT6tiMCAVjM3TZI9pj1dUZKP6pWvRQ5GNUA0qd7W/MI12Y19NmlLSZSrz
KaqHRA3AxY41pP6+ep87AlXRaVaM6oT+UiFO7Qo/wnfylp5ZzL2Io4WZjxKEZKAzNjL4U3hoUUG6
AUSP5dawGDO6Tfb4wwJ1q4eTNTtMONsx55ALd3GCsluxktWtvoXn1inlFK5q18PKmMfM9uvVGvUw
7yLbPeuDSDQ/r9Vi5vwmZn1VUtzgzwNi+M0deZzxqShrdXgqoHvUYTOP6luVCb/wh8gek3DtJ814
//oR2NmElAWod8o2AHtC7pk/CoO5xiNFr7lTMyzN/IJZS7A0k/km5Xf/tGNn/Pj6ejt7EBMES7Y4
PR05hg04qtCqtVcakV7zatCVwPQeCxQtcz9SY+PnWKrd+2J064ObdC+kSGlSKejGpHq78QcELLie
wRQsaWyE9K6wXiQHvjRT3x9kCrtLSW8Wgia6TttD3TORb4Sdgynw1uJMlG4DRGWihw6D9Nff5M6X
QzyGIgRhBnkzyFvpjy9nwdBfCzEyvEXJwvCH1k7fU2nZl352+x9Wox6h+OUffFmFoDZCO5hGJq2c
m8yyd9YRYFQD07lwSstXorjBtlIhXhyE5b0ng3tOI1ySOG9EsVR7sJmVYB6+qmkbTMycw0Frep+2
40gFsxyppe19M+ZvcFlocpNbbOLiHJmIpbtYBRnqWl/wjGrCKhu79wMD3NPrH213KRS/KB3xxaA1
9PKjxdymo1om6dVWh/EhRgP9qtVGd1oW2/wPO5EqgCLHgAyrbR0jygUoZZ7OvMWyNE9Kl5l+Eyft
KTGhLPz9U8lOF/NXW7YYNk/V2/ZsJDVq0UsxozWoTHN6h1ZaFFFkoub++mI7EQTOLRJ79IB+q269
fIXC1BZUNaSzn+FmgbF67uADWx58ZCjqS49K9hv6GEfgj9uSlZkhTCQD8CxV6zZu1XmFrKpKPlTM
pvjBWKo5ZabWuH5rzfiHM72ImMfYUK2guXr2p1gZvMPk95aUCyaLfxyVZKYW6FO+fHRHbbl3uD+v
sMwcWlJlo7xRvAmp1Tpp8kfEZtzifQxhuUXcH3R+gI1P/alQ1YL8QiBKc/Apdg4qqHhpEiUbvAyx
X/6eWSv00RYVKuFzhdofCpN+m1a6byVtdrL76IiPsTMgk7YQ0MrZZPRe1M0L8LiZwOGRMiV6qvv9
4s13zbC6flonTphZTXZnO1V9NuM1PmXrmtJsHqLr6mKI+vom3ImFONfT/ASsL4lwmx+ijZYqCpdr
M83z4c6JLPHOK8zo/Poqu89LG5nhEWNz1BQ3B6tl3InyMwYpqSvxFm7hnTGuNnF4RwamG93y3vFq
+PvUQUFroZ8SdwB5TBrsl9d/yU7cAoBFW40JCD9l+7zo9VWVg1bDdV7mOETOkGBiZWuAi/hRt2v3
oYGs8HqZgsiZ78tdVXQiEgU0u6sZNcboq1XnWjBd9fYnOWL9DIMy/VSJwbqzkuVxQhmfUq/U77uk
O5L53wk1ckzIYxOrAa5v97duk5ysNU9tdQrc2iQfH5huDW/tQQwXivH2M12H+Shy7yyLgAHcMq4j
OJ3b9ljc93To6Kjea+WMIWG1uokWGKiYnlvoSmUAkx35oK52kW98/TPvrAx/jmmh7I3xtzYojdqJ
O3vsM+/etHrnrNdlee9NznxRTCi6KVo/mMuUR7pcO2cJyKy0XZHMkJtuoIHeiJOULCrwcTiDkclP
9kiP4/VH29nBuH0xkqE7Qe9xy7ICoO4yJ0Q5OgW6GipNGoetaZw7KNR/Hxtw6aMNTSyiObZNJ+J1
TYAqEhBrUBf+bLT62z5O9YNVdhA1SALzNBKMyELbCh0LVqvHVAWNV8zKpmDqG+V9qrkdGdMUC8Vf
h9o2n1SQ85IRVTcIzyZdFT82NHbSv09r+HREKA+xCDbtZt+gLRs5kdrH14hi8VyhWvBpyhzLT5z1
SFpw57kl6xhUMheATARkUf9H3kvWm4N5A+Vtl5irll60Ltxzmvaj04u1CVLNa/pTXa/RByG1IYIy
7cZnr2+Nn69vqP0fQrbIhQS75Gau6TZjMg5E6CsaDRFmUpUIcL01hE+jLILB2GnnLqmXQBf6EhZi
1n09Mu1fr/+K223N20Cp4zdjE7Ujebj+fBtNZdUYXyv3g1qj78zvQSjKtREdtoqDE7T7wGw0IgQ3
MFtOf7lWXRVmMsaWcp9Jo7LAiJvU8EVl4Aqbg564Q1ZA7y9Voiqp70SjlZwLK26vaCDDa3z9sXcu
CcCOPC+NUYh/aKK+/C0s52W9ZcXMzroE2HZV2x9SdN7eFHE9/i9VDIGD02q+X/J2uR8qZK5PmIOa
hl+uCRpdr/+a2+Tw5Y/ZvhhNpXheYYzopVq+TywHRa9JW5zHJq2nIF80F8EhKGSeG7+t0QX7+1BA
KgSwlROIfiLiRi9fRtPVxjCifHdF0RsFBpMM/zcy+gfmDaR+eVZ7b5axis5o+UmBO8W78i6U8iAK
3AZyCTUnG4JW6EivtZc/IzXZjLE9xNfMcvq7wrIXJVhz0Q0H69ymnfxtyniJW2S0sv32Ve94iTJp
sEnMGTKXk4LLtKrhvFp24iOKprx7/fPunTHpJ0Jr2TO5lTc9iwSltNX0ZqJbUSthN9fzpV3HwUdq
xDvgXewtJXl5gGd4POr7l6+wdMe4dCdiSmopwo8Z6oWxuyLQVyLOcZC9764FJhOkoPRv+S3G+Efo
cFKrLMoyi699mnSQgQFFWp06gy2zjsZtu0tJeoBLRcoQZROlygwAwZzY6N3mavIOMRnzU2FP4xvM
vryvr3+svU0o8dCOxOvYtONfvsEuUnBft1PYW+Y4ncw6Us5OlhcHmbm7t4xkxwAlJZmgJ/JyGaOI
rSqalujeE8Mszo4w1f5pgZQev+0tbfgi2izXgsJZmT6PddN/FzB30guKemUWJJVXWQEXxCLA8Hnp
x2KZu/Qcj/SK/aZf1J9zy9Xp19FcdYgDtSLD96XPzUtLZrGG47rQuewSO/5XmGlb+9xFuNAkhpjT
oGpzZwz7ToHjuDqWSAKdZsu/JUR7SgPLmt9iTzRHPh2ifH5uoortrKKH2QeTp5fUjGnrOHexqzZm
MCaJXXKl5sYZzY2iQdpusNtw7OfZO1HzZyNeDGCJnlR9dT+lWjYXj9j49ghVo4h5WswUm8UOj6y7
3CkL8CFOnaR3a2Yb3+wcMwA/Koc4OmXzWKwXJ5+U7qT1FYqdtVrn7iPp/nIXx2h1+lL75Y2hVGCi
l0kZPrduXkT3idG2PylvveSkqHX2pDd9g8rSVCCcAx2yH049GHJ0nyKBOmSLpEHld2oXf6BgQn8i
ifGc9Tsdqze/LLUF8aiupW8mFLP6Tu9fpAcXxc45AA0kh6aqZtEB3eQukWAcrKN/c5+aU/7AvY6b
bx4D+VjpNicH5/t2ukEtLI1huKqR3fDkj/njfEdtWxlx2YqrZ8fixDxh9tELX8NiVfsTCgNhWeRo
CTrJ0cK3VQTIGToQspdmQaDc3AODXg1G67jJ1VSz7HOK88KXSZtSdNh1t7/HVZi7uK9j++B5d25h
3NgsmjRSjx2qzsvndY0kGprMpMubVN2zy0u5Q3X+eTLd9SH1zP8x1lQu7TzSiK+G5iBw78xMaefR
XoYYBKwAXZCXq3vWqplFP4grMqKlh77WWF/wZaIvNfRwELvWHKsr6pB65yNIUnwDZzS8HQyPYhK5
1syftda4iGSY7l6Phztbjk6FHDS53F83AGqniItVtCqoqQoXTa5O6sd0mMOZodjB7t777rgaEnSp
ArhWNhtOIL+mr2mboEQkbCil6xDkXvFLNeLKTwfPOzEzPprM7z0eIdjUYKRIeNPmwkzSpcgnF6Ii
zH39TADR7iNEyR5TRTsS/N5bCjlRikiqc6mZ8PILZz3wMxIstrXGuNVi9hOOrTZiiV0ul9c/2k6G
Qz3MJFnKl0rrl5dLRZPnAk4xucTSJTL8Kvfix2moxp6xe9pfBNQw9eD07CzJOFLOI6UvJQ3jl0vG
uLTguOfGuIzVyQmPAesj86f47CWIomXWrBwcmJ3NIoe8DC8gZN22tqrUmOhgIJEtPJ0repg/lG1e
fQOXbQcrYdK3pmX5D5EJcDJvVpKloJluIlMOHNyxZ4/aUTRD0I66/awsJcXz3OUBust9MNf1X5s3
8hU1m141GlYoxdubRW0kDN3RJqebrQqhxJiWpBNEHAjnP3xCmY2Qo1KTAoN7+Qm1uKtQeluVewNT
ap+BRhIYaeWGUkfuUolcOb2+S3dyIJriUHokkpg+8Ga9KIuK1Oln5b7N2vqb45ZD4GbW0UaRf+Xl
2Ekykem8M02jK7Y9dooY19TJXOU+70r9Mi1DGVRr6QZd1Vp/f+yYEMLPsdmUlPSbE77MizfkHkuZ
elw9TQqEj8LwvqZp457w9jxSddo7cn8styWUpmCYbebD1O6JJ/6Ps/NajhTJwvATEYE3t0CVhEy3
TLvpG0Lt8D4Tk0+/H301KlWoYnYn9mpnRQFJ5jn/+U2Y545xtVmtiJ28Ng+w0y7B9eeeJGQ0DkcH
8N879RkTVj5tXroGyWarJcSYrrvBt9SO5KyJC1zdc5fa1ceInXcf/FNwauuRcRgYXybTVu330vXX
dr/yFCVq8vdX4d9B1skCYYXsBDTmu29xmGnk26q8nEy41myvXazGJaSCckl8hvf3q55S1y3VGFQH
YqzLX6MtxyVcgJ4hKsmNL9K2Nl9di9bCzbumeXaf9SJQ4hO+vbY42OTI6BHW9OkQN53SnQdC08wr
v62cr6UtuiVy4Obc5nXrPnudcr7ihkrt7rqqtj4AynnpkWO++9XXVoOp5uyL+5ReKPvhU3huIboP
kr2KFWJZtJpGXsQeHHY9XLTUD8LehiIfYvMv/B+TmoV+QMWafS8IK9nC2ll0O/HHVl+itNDnb5VZ
LvIKIxznC3gchxQdCi75Vo55na0ZWRXO3rTBPdi88k8DdM7k6P2XcabmBIbgn71/5SDZ18W/ak7l
uqVb9Dg652bl3tZLlcabgdP6PiCi+aBp1iCJ/K6R+F74ds+sOEBXlEMI7LGaOd0mJoMCSieJlzwM
pzsu/BtxnU/gPZuzPr1/k+eAsJ1GQImLkybX28+2f92l6DUBz8zSEo3wvuuN3haJmFZt1NesQK3e
tJDDa4nG3LU/2q31gvfN8Pj+j3h7v4S5wE9nPGEzlDkF/hqSEKXTQklsRB9ELjTeKB099ckSlbpw
VL/d53fznn3Ih7kyYqmTbbFp7NbLXEbVC4Oha6pb7bquBvnn/Rs6dxUfcyafS5xBWRwFh6dvKd8J
dTTuum2xE1xszUucL+PtrovdEs48kE/cnSB7UuiIdcCLCJ4VbD1fPhpQXF6qeVVuhI1cPUdQrIHQ
ccYQH+lmxWfSBdTVViCLLZThviBeLX6WyxhAVtbzTxsxAtcLy/nz+w/jL3vj9aYGzMrICRc+its3
+CZwTW367ZLfYGA93XRgNVuoy7z5M2t+dk1bgdGgiTTwbmuzmb63UZ8aVS2HvtS82Jk9/Th70v04
565K3v9pZxYe0xqsORjXMONwTlZDLlWxkguDkbo/zVckDI7XTkq8TesadfzfL4VqAMqvSb+MUdnr
78zXfMZgNbYqQpN6rNeSzIV2SA+1VV20kTuz/KCjo8TgGIHLeTrgbykLYMRRj2aIvl9mINQm7IAZ
q6vUksuLi/9iH0ma1ywcnFR+hP4yzyFsH/HiAmuIO5FhfbHa02xDCQPtiVcVmD96KF6kL/uIZUJs
WNV6zDNdAO1p3VCFw2xNn0hvLL76Y7PkocWY93oz17KOyyw1duilW78HDmTcWHekfOh3LnZsuQpT
9UkzcEVtmhWfMiNzegfxlG69CGYwwL9154zhzBnyZ1263A8FxvouA4mtHCKT7JAUNLornodcBZf4
O2dWyE6ppMMGjWYktP/v/9oeNSZe1ZTjq9L4xRyZq2oPJrTtx9XqLlF39sV28pnsQ3hSEZg4EA1y
shhlUDtWGtD+qbb8bkgrv1KaIyK/scbY9Cf9IUANEZNGr4dFK7YL6/NtD4MeEMCBcR9mPAwwX9+o
AePAlzXA8GhVetyMgYiRIQ9RFgQEC6MLgdY4XLLmOXfLFhX+nt6K8eHpR5EtXlNp2IPfrHrpH0bm
L4lwp51LJ5f0qU3TDVJK2qRXed+BKwxyhCL8/nd5bg/dRUt7ncy8AQz09Y1jlbNsQWqmuF6LinUX
1E3CGCgN/mwkNxg/A4AmGc4MPhIBa7K4JtyJQ1ExRtcOY2ubD0tV+l9M1Tp/7KVbsFP0ZsB7tWiX
mAvnHhfDCKj7YENncJnBhsXljWnSuMofYE7AJ8OkuqAG7AGv3FAUhemh3VHreN27Wa5/NorJ9i88
sjPbC1xqVip0GXjV+knJ0BY6nVE1Up5YwRYtpls/2K3o/7MkgwaJ5YhiYFeqnnZkoqq8Cb92Ldn6
Ql9iRwvypzXDETTqtm40j/hr95/eXwtnjlMWv4c4CTHNW1Qkq6kxq0mkiVWR+hmPWu9eTc28BQd4
OsGzz3D/8/tXPLO9QFdl/e/sG2RRJ4tvMlKo51OWJiMb4kBRfRAWeMFaV80F7OwvHnuyvVDL4yiG
jek+bDo5gJxqSKtiE1qyrK52b+dB7YU0o0qPin5df7DgFMEBcJFgIPdtsyVVaRQ/FrCbNtbafnzB
o98aQtR2we/UxT86tDXXuHeqxXkgH2RdwskYSiNShr5ifNlo+nQcZ611bjazBzXzJhD038aEn0tk
ZstKDZD2WUCawTo+yaUgy9Tc1hTaW2X2n51iAlSlScobwlRoJQ/zPMxQEFIpfjBuwSrJXDX702wo
hktjH7QPGpPSJADPomERmh08UZXot4SXGUZsz7bb3bN9r+KRSRUsa1+WjYpTo4b3PduDerQpubXI
b4MKGW7TauN1UbX42PvtYOSxZo428WqkKl4FyFHrR0p/CD1mt+EVMfrB6kRkBHgiKqSpS9Kve/lx
0MXYgJ56DE/zWv8s0ZI8S2ydxlDLtfm+qIc+w3SGLTlSK+zGrgn8Z8uioYK4PXsfLLhgX3xj6nyI
M5hOx0XnDfYxZ2oKz12Vq4pbpdYhbMaZYRfhltkYCZ7LHKqMRKZwaNPcj/3c9dmPmrSWMXE0pYxR
Q+g1hiwqQGCydjW6EzPT9NCr+vYflBLkMmGpWn55f7G/PWLI/ETi7qN0wz71tGefR+H4zP6cRAdM
PgjNLL7VuDMf9WbGUXJ11iPxBJfqrjMNzp40yqqnj0NTfHrG5IJmxnFGN9lwF8MlyR5sfK7sbnOY
SULwD11rzH7Xo0XWGeikzysx83GrbxEsVdOFR/D2e3/9Y/at9V/lBDZEvBzNQ91fNVncEkd46NzB
PKz6xUS9M08bjjNybXAtRsynQkvPbfiwFtNODHbOCHq/fiOdLm9Ir1TBUfGh3AsLd7H33/GZG4RX
ShHDJrMPTPYt9l83iDJPFLKZrWRm27xKXX2IsTZAm7Fccpo/cyUac6gC/Ie7PLV/LYSLS3lJhIyE
ux0PwimfhJ7rt4N08m/v39Sbc+Gvqx5EHWensXE+nNzUohX9bGZB0pvak+Kx3hjL9CmYCjwElZVd
OhTOXc5ksMaBwB2+Gfsard1BSyqJOCWj5qByYUcUE0YUlKkV2Y26FL/55knuk7W9M6HuhBF5avJK
UkjupLqCo5d6zed0Fin8Ko2I075V2iX7iTc1zH4xADssETiN3gCtBARmTo2tYOJURZFet/CInKhu
zeYwmO4kI7UN5O3NpHNk7JJ5/XGSqr1gFnfuAVPv/VVBOhy8J+9TmYwjiDX1Ep+x9X222V59NcM2
Hajt6/a2Zwu9UFn89fZ5dfpy25QzFh77dJxvWjKb3buB2BMkeeW70/VgTLWKLWZoCIORKcyQqsgM
aY3CQQMXyNaKDTGnv6Z2MRPhScTLuV9ln/siX+A39FM1Ia2vxSXM601px88EgGGsC0MWrP/k89V8
xfGjEQQ7QGP8ZOLa/Nubrf/sQL5fBetDpGJQP6m6X39PgYlajZwN8l7bYf3eN5sLx2pjxp/hkPT5
/W/33B3tMjEofcAPbz6mzgqWVDHPSHA7WQ/UxPK26Aszfv8q5z4hjE4C9Da7zdDpJ0R11zQ0K6zq
cqmiiiycK/DVPkwDMNX3L3XuA6KphxeCbIWT9KSOc5eJxEUI7MlktHoWes5sfes5tx+lbNKvNayE
nLijbKR0TVcYfC5jk+1CB3DuA4Koh/PYLuPnpl+/QINQK4KyNj/Z4AfucaDABojBprkEyG01PSGM
9NJ9n3mRQGl8tbQE9u74/fqaG6bmlOamm9DS+HHbNsO1hel/8v7T/Uu5PPlQ6bCoU9ic2BBPx2r2
aPhaqRP2liGw6qe4U9MyHqgvyucGQwFxKGlk/diYhkkQHeVi4UnmVj0+4GAKhUYVTjdEJKBozveR
YKQHmRKEEkIRz7JIN5TYPgTY4uQfUi/vvonOEdqtkhhjRVvgZb9m226osbVWHbHbDaZId4gHs1ON
kC1JfgVhV5Nh1Um/dOkX0XrlL19W1TMp2JYf4+yz+demTU5QtIzD/F33Njgmq70sPxdhd5fY7WcW
/W6ADPVjN3QAM3j9RvRl9r1qIbjM88fxytCz6djOlnbsRNUe338tb4oZ8BBGc5zyuBpyMJ5cqq23
fHQ1Qrg3au0IMkgQTnZexohC1JVjNrRM2Igd3r/oW+ByvyqIJbNO5vFvWBhAuFXvYJuYYNGjHenL
W9oB5jfPnWEYNwWlZBa1zPTu13lwPqqpau41AI2Pwq3KxJ0DNCTCNt3vAXa8+YV+7szn4PDU8atB
xs+vO9kGOLgcVfZgAabmdj9TzVGPW7YO/89zp51Ao2LSEJ8Wz6U1eaIY/CDROjzqSgyCuiitc3u8
8xA0yKTUpu7nUFYYir//7M/scpQi+wFBQ7CLp1+vrdGsx34s5zSBmMyoJxBBrNYgjTa3bA9L2ek3
Yq2DgzCy9Ymg3v/MguXNAz9QXLLA7TfrjVzercJZP6C4dGTSi6CItLJurutR9rhZGfXdGDTyMMnF
PPa1Y16YUpy7ewh5zGMCSjIEka/vfjPcsjaGggrQ98cvu53DR8fqdB69h1ufMbXxYNRTSAO5RKun
X2RHn9nfiYTkONtNYfgF+5f/ryqe+938tK3TxN7Vu9jlTe1D6delEQupzIdVmVpLhzgOv0u15Cy8
yvtncHL7FkbHYmCarKz1WjDI/J6mNkVKaxfZw4o6ur+wTM5tQQGa813X/9cU6PUP3caKgOuZ0rUt
xuH7apYeZIFyow9frGy5cMif+eTguiFuZ+q497Ann5yXras2ZrQBJqxWJqXC+eOuuvzn/ZV/5tnT
P0EQgKYLWHP67NvcqHVN6ziAKuVe47xlfM43IY56amt6JIb/LP9C2Ms8bGd04Lj7pvqvLDH2y5gH
yVK16dWEkXh58Bo5Nhc6w7d2F1wIjqllQt5iNPE3pvNfi0qZWHGkJYVLawhSM2pjc30wCGl9J1NL
656DdJt/TKaNOS4HgXgx68ImwSWwwZ69tuhvSq8v5v++gF79KPP1AiLX0yPpcvAJyxy3I17x6aNJ
YPBh0FN1oXB7i0TsDwC2AicZbCiKi9fXGqzWG7te95PVTuXVksN7KhDnhl4X9NcNu02E0MIK+WQK
kklXQCrZ1tWFRXzmi2Fjs0H5d1SEg+31j+jLQVVaP1Hhc9ze266GHm3s0htcey+l+Z271K42Y0KJ
D/GbMr+VatychpXV2SL7M4lZHogqF188t/v0/jdz5stk4cLV3wXk7Ngn5YHhgKQVcOeSyZnsQ5Nm
3ZOacu+Cl8yZL5Nr7IRIuMtv4WHlM7h0RqperKjUFz0X5fVCXtNDwaPOoiqQ7o/3b+vMMbBLkHad
P0chkPTrdyXKRniZ3vpJN0FTDr1lKL7Xq1eu33KjgXJld0H+osZaPq01Et1oxkP10gdybtXuolgS
fTACwJfv5Edg2uxNQ7t4Cc6fy3dmc+nVSDjxFPqz1ZZhSguQh4j5WsVAYhxv4Qiom80n6uTC9/OG
j0GjsUNLnMf7lOp0+91UiveV1J0kyIE/M+lboeEs1aE0cDlu+lo8blJpkYOV0IXj+O95e9IUoJbg
m939TXAIPPloPCJ3vCUb3MT3ek8d7HWyjwMZqX5ozqY132Fy2Y+hhRnEdRdY6adceOmnMvDUh22q
0kuf8JlimKyanZHMJrKLG18vi5QWK6/r1EnMZpwIOuL9hAvCh9jFFuVo9GN/8JtRvby/GM98Y1gk
ejgJQgx+K5BmQ4ckPzRu0kj3+6CG9hYtQn4BmTmzZeAoDecZTTSRQ6czUNrKGoE3tyYKIu4bfR3w
Dd/k9oO8Onc4vH9HZy8GSYPpCwRvglZOnmOZ7QnbG3h02XRJi3XLzR4QGwfTYv/3ah0EGp4mI+19
3nPyyka9cdPaXZ0EFAd2RtOL46Y71YUv5Ow6pWhFTc6xiEnhSdW86o21pFvpJMpeh+rg622D809T
l0/pYJQiGpRR3smiK6uIRMj8g+yhNoXtupCI3OoNjsz//Qkj997zRpmevxlpB143TfVWsVLNLr+d
AZa6cEF3V8X67NvywtF2boWiXoFeAeHtLbQIVmmvyp/cRGO8FwlmSRE5wPWFlujcqkF0C+EWYTFH
6cmrtEkZmtuOqzDGR6xnOUtU2cN2hH0j/4/Hh0Cd82znRWF1+XqBYmXYO33LpdADVGEdLGsSlGsQ
p9loXLjUuWfH0mQH/UuaPq0682LUVI9ANNE9rbmZuR5Mx/VSZNuZwwS/lR38Yz5AQuMpZBAAlfjo
wfnkiib4JYjSTqNUCbGEyt2wOjagpv6iRnLxOGpUTVh311axZS+AWu8vzbeHOb9kJ/ftNrJU2yfP
dsqYmPuF4SQeJKr7uapmmJXCzWZCor3mztyEeal/OHfJnf60fwk7vnSyclwYq0VGiZiYKNWu0S3t
jjBIro4ZEWA3qyUvoblvlyrwALR0XurfWIaToxsQfW4sv/ASBARzXDZjdgRPcg7tCKPw/cd59lIA
EhjH7eDx6XTZWnULhqTjJrXmNqimdTLbsCw9DlOpX5CI7o/p9WHMXTHzoZr2qGFPjSSowBg0E6iW
WP3oHfR0nY+bmF+MYrUPVekBieZ+inXWQEDDVl4m3e1yuDfXp//b9f2uC5v79Vepl5aWQ//xkpVk
IjgQ2fhMYpZxq88pWcCDsVwpa+xkWJG8VIRWmy8fsK25xFU498DZ60DDoKy8bRNnpHKlY2deok9G
czQRV0S2tdXXhsm8/v13ewYH28mFvF3Oll2juv+Wf3duHQxjNN9uAukaA1UMwMyfdZlvNC2+9qmG
wXClOU3wPI6rm6xrS9y9RKZ5p2p9uR19a7iSxVw+ebJa/7z/02zPfPs2WN4YyGAniPHw6Xdslz63
DuczSassmF8ov3r7cXFqQ4sszfKGo61cHMw8TMvMO1Q9Aqb0pm1buDusGcc1J8CzD1tnwK6rqGAD
uo99r7VTf+dUtlM9UPFPxWFo+PPhPK5dEc5eNfyBy+Z3v7fWFdlxMGCw3gm9Lc27IWC6+8kp6AhC
SbC7f2N2cwZdaNM79U9eB1MbuZONb5zmBBtxOq6VlS+QfoYlnq1NWleaZzXGtfANYUVBn7p2hL+3
TP94xGw1MA5WzNgiJtlZeT/Ny4hFKfL0NZ7xjOc4sjv5Urt5WR1h5MPhyhuM6aJMw18kan3ZiJj6
lpnEhL3u9jEvzRngXgumOpzGcriRW7GkYYEmYQ2x8cfADjsk88EvOiYo4zRgPlNVm9FEplVM1J7Q
o32YRuv8Y3S62Y0KM5d5rA+S/+dYpPkD1nmDvKmKwUivs3TQzQMpdvC2pyxYpi+VtBrTjT3Ace9F
LaORHVt78tJDb0HsPqx+sRENAYdW1V+hZ/j93VoWRnu7lM7WHcealuDH0jWrHkFvd+eoXU27OxSt
xCCqw/ZzfNTrXqvxGVXb93FwWjtG6VE/C1zotR/kdncfsq6y9BhVfessyaQmoxehdDPdvq83smqi
wbbWu10bBZtiFs4PT5pO+mC4E2g3DnfDV8cd5irGXhjymCFyWFgoq009xCkN1198R/SZwKvU/IKs
P/9tWDKg4jLX9a4ZEGteuT3L5wkBbvPCiMMbQtD6Kg+xhzG+bampTR8Ra61GOBqkdN8x57E+OLOr
Ftyi7PKXxL60/5Jndb1dgTcvd/hGdc2D4kjID0XmmGVYztU2hcJx1xtCcub0uKhu/oIVjBnEm6kt
T0bqOLe6Xmlfgo1/8CzeNs7gwmsiueXpPx1tnRPqY1rN8SI2hSNCYLReEMrCy1WEzKR7aZjlZpFt
99bDCMgx37rY72FouHGPodVIa4t6ayB6K2d/+ewtrXgRky/NOGhKJhc6fB15W6VjY11VWmHJ62KW
7W+kVv0St4SF/2gCWQ1hFTijFfa0o0cl3OKlwDbke+ORYxu6eo2FVqYtwediynWDuVdlyDCb5fqo
9Rq1YFn2xRQGDsO5UA5uYRxtiJ3BEZtDMl802vB4TVNmrPnsGfR4RdMmgozy7bqymj7lR9rFfUni
6y+x+MYQG0a/fpbZ5uYxCT3+g4t/XDvH7rha3uNqpI0dWUUqnSPTdeQKo93ngu5MGvpXa8JYL6lr
N+tuRxQRqRaNrvC22EI2DbEvd2Batf3ORxxtj/56mfIgxRJjcaj8pGVpT57dN94teJv43AjmfC/+
VtUEek4yze+NsTTcL2u5VdcUq9Dpiy6fYOoO9bqI27XKrPSjZxbFeF86vddFOEwGt0zKRXnItGC7
7wN9/TGXCgwM4QChA6Ux2I99Xgn9QWHTFLAV4g3DTlrbPw1GIFWEXjVYbyx/sucrBpHT3QoQ4IY1
SVpZ2OH7goskVG7xUJQrTMp0HkhEVIhEwtQyZphnY9l+XchqRPBgS7UgLwebe5D9VH/Q8HVPr+e0
r+aDBFHKWHTN5mD/VnRPfdca8I43ntjgqOF5Gqpu+WLkMq0PGdvLRyVF6SF30fTvbu8PHzHUFTb2
lpNuoO3uBKpWYKktxN1aeaEvhPfgYYxmo/fBmezO6HHZeETBJ76pUeP7sDJ/vB9d1vYx5zyALDpW
fqS76HQi3MCHLXIt0rfiFlvD7SvxV9V2zCzobLedMgpyYLK16L7m2iSMKxuF+nMut9Y78m794AOH
/SYj0s7mj33aZWsEJ3BZ7vvNg4qGK4wnYqsYVYVVBA6AYV1sUxPag57XkdfV83CsK9PNjn1LOc0R
Z8j6YJkY4lOQGN3RaUg3i4pshv01V6bzU9qrMMJWmjUG8HRxIUAei3cjNiz0trp7WmG+/DA0Wfz2
vNF6qBu8Y5AztuWvYhqXX3rluWXcz9nkhQvKAj1e5GY/g5SXMFMNpSOSYf195UCemjiQ3fZPYAzp
8+yu0223ttuf1XdXpsb1Jj/P9N3sE+0qREj64fB1MVVNaG6tqfFYN0b72bOm/p8+NYpnsOScwJuq
7g84XxoEYhSz/92pwIwJuG2LKm6x7vnj+swFblI9n7vEkG2Xx8uc6x87X6uGBH/n4oOS/uJGFYzy
NBQzOXMRhlL5Z4y3e4+mhFUdlbrX9ImA/lnGzL3d7U50rvM1hxKUEg4hPT3ExHv9s/hMbHDSIjjK
R0x4P2KAbIfO6OAyXLtOdmfXbV+FqFpyfNo3McbpPLGfOZWngIKFmHhl0AMfG+YtTDlFtqpIa8vi
p+pTZR9oKsgSsoU9fZ+zzui/rqvffGG2uGhIkTpMeVonZ6clWUnzErn1eeKTNNGxb1jB92Xe+p82
KTb2ga2o0f/Z5nVwjumYGmQ15JtuH8TQtx9Mrxn/sXDf45BfTHEvtdH8Bp4gVORYk1xDa6Z/CTuT
v3fVd1vhxsO0QnsJRa16/8ZDK22hDZvmMazGusAWAts3TM3drn1cVLY6QN9NLaN00tOEUtL75tLs
VREQW/rJbzGyjfxtmMYHSkiT86UuelS7QRl08aZp6mfrzboTdpKQlXiEokDv6LmbdbMK0y9jtPqb
cVi1etWvzNkZrydDeE6sdeWc39Wmp57GuRvsKzIkWePQntYvYw2fMpLC9GSU+0FV80YGGu5qhJoL
FckhLI96of9AkJvarh3cQ+n5s1R9FlnOXQbwap+arliMyHYXvBPXzWq0HE1uqtxfrZiG8ev7Ze9b
KBSuyY6PYfO5+7OeNK/zzNdg55WRNF5jJ5VWyiUWegWZ0dpogcJMT7PbCUvou1J6xnChATvTemAT
hUEWVSYMtdMmHrW4XnOiGUlQB3uRlhUPqIGbsHfLS94kZy4FeRGsF4d0pmGnvR4bclNrgr0Y4+ol
zqijIi9Np+tN9P/Z8YcbwhAfUMc2QJdPO9jO0rMuXwYnaSfLOaR4qx+zpcke339zZzCA3VAN4NYE
pXoz2e1EI3XZLU4Ch1hTIUKY/svKnvRspct4dLEO/vn+Bc89QYittG8IxRFUn3Srsz12zVIHEDKp
Kw/GLMy7pfVw8qqrS76iZ1blbuiOnoPoAlKsTvDUdUYoSOygzdbTGcNB4Sl9SPstba9Fqk1XuPH5
5ByJpeVs7I38UhLH20e7jyf2FQkygHfDyZ021VS0WddBCBWZffT0Ir01a7i1djDrMWZ62wVMl/b3
TO9JCDJoIE4okOZOPsOGMl/NvmliMZhrLz0GhynZDfyK0FWjVUfjKPUqEu08z5Hb+LoKq2ma7obU
0uFltaQAHrYM2S0pJoRD87tL/8WcyEAKS2YcZWhn+jzEo86ZylFhdUQRDXrwslmjwp9tt6iKa6/K
CLS1TfHVzmZt/bq0g1lFvd0632a9stmotKKC2Kx6F+PmlKJNx1W8JIG9QVGjRtFTN82YytAM9IV2
qMxApDf8lVTd9va+01PZG2Oc90xmKkxwF/9jCu9ke5oGzy8O2tz0/tU61PnD2Oub/X00rNUiyMrE
J52C0siiHsAPR5icAy6L6z7QmlBHoJZeudm40BylxvQUBFO3+0vvaVkfysaQ6zVUCxODj6JdGbMM
jeZGui5SGduFhaGmX+qacQWMvFbxrGWOeyyC1WhjiqBWYtTiDt31sHqU3Jlplv2H2TUw8kDNMJSf
PXzmtNDHY7W4Rbc89Aevt3tMh4gJJ5rLQv7x2aaF/6hWOPZR6QpLRr0slYoyCwf50J3gN4D5bPrD
2vhzfQ+d23lWTlB2UR6gWj3MeWY0ByPIOuK+MX6HVM5wwL7u5069rKsyvqQ4+3AUN32f3WmGN7Uh
8y3OHrvpGnxViqYYr+DxDQ8y2KlbOJI0AXWSue7/Ik6MB5MoHDSegN15uKWa8pkCZr12EPNYiMjD
MgqsQjrlFLV9MD1qlt9wMnCOiaMmBp5BVHWb9ant3VpmYRO4iwhFJevhQ5MWw/inVGP71dULl/bB
sTf/tjD87A4bUWIj6aUqGcHcSW+GsSLmNWg1HwdKve6mu2YxJ+d601waF6TazZegrQcXGYfp8B1A
Avg6L9K96fvVDK6mzSgRVzfZdiNqZ+zCvnDS+WppSkPFwvXrb7JA9YcR4WznYb1W1rN0+uAf2pzy
eQ0G8zZjEKlFMnea+q73YcmGY9dqwTUKeXlf2xtyy6VSXnmNXf6URlPFoOAo6pLCoYGM3MVkbso+
5FPV8VsaTP9DleNpBCm5xUtsGrK2j9y56V5sm7Q8PsE6+GlnTb7w3ajePlBs6cwjswx5Cr4EhopM
hDAOrond/CT11q7u9BqLBnSMW/rVbhrV4MLvF9+oEb06cmtHfQqAxf/MatDVYcjq9VOl1l5eacjN
Bbbk1v43y7WojtU4u0+ZErtiQ/cEQFDrtB/6uR46Bp+O9YsWQGn32xLI56XF2TWckTjrh9ovhgoZ
z+Z5V6kvC+CehmiKYwdX47dWu/2GwgWiYDhbjdUQKuBsT1jeDW2UgzGaoUWMQZMEfTteFVMTBJHA
kbuL9C3I9IgSvmlv1wKiGr5besHLkgLhsQqk1YW5ZqWHourTINQ1d6iOdHQW3R1p0rxUzTlaSy6Z
bhjpeivNWZYRg4e1QRHcM9L2OrF8movRZ8QZmNOncuw8M4ZW4LqR4dB9MXmqSW4mNOpbNmW2eeUM
2Rqn5dxjP8YUJ49ENulJNVrrfGjGUZNRtcFuSlYzI43AmNPygZ7b/d6YMh8vHBFvpyqY+qGtB6mG
ysUp8Ro4rQ1U5hizWInaIRRGwVNszllwCZ/d/8xrRJrLQNji0AN7f2MFY3gtTclQ2gnMWFmGizNN
H4O2bEe+56X9zVS9/bhNrXNV5ZiLhoFb9u6uITWxTrTKf94vON5WAZBnMTPVsfyjND29Z18RMO2B
gSREHHV3QUp/qpmmvAH38x6B+Ep8FAMZ+nZTXb1/5XMFAJS5v4yTM5M5UQ+T6U2TlUyj6T+ucjXo
MbbmaEu//bAYqXZhZnb2TvcMaGhauIiellZ2jrvh0g9Wspd6YReILvYHqzjWafc9DRr3Gy1SA1Y5
zsf3b/RtTYd1OgXdTjRHanNagGvljCjRcs3ErTOFBZYj49WsfFAtfbtwqbclDpcCvsIADd0GcYWv
VzDQRlWWTmYl0B1UXDdTdi/YzD5izl0eK4uR5+x6bvT+/Z35bPaoSapVcH0o+/uD/9e8YXa3qZOq
1BNhD0MSyPSns+mX4gvOrBZkKDw+YhhJXzqd4/Zz3hUY7OvJagh3iHy5ND+I2RX3eL0Hw2HyC+eC
ovXMa2O1IN3hv3CITjmthSsxQM8slWwVO6ju5AU2Sm1xlJrfXGCsvJ2R7cHNMDUC6mDA3pPXRvSi
OXeONBKyQdRBja75Y7cWu0LTZt+MODJE9Hcj5gOSLh/71As70plni02Ui/sFrg/wK04uX+RV7dWM
a5IZF7jDOEPhrdwypSxVZSQX+//4IOCl7GX4X8ONU35OUzEJa4Suktkc9aj/H3XnsVw3kq3rV+mo
edaBNydO9QDAdjSbpEiJlCYIWniT8MDT3w+q6m6R1BFvze6dVJSC5MYGkGblv36zZBU2kMlwMM0h
/4AE9t4cD/IAg3Ol3vCAWdZfD87GtMbS7C3lUIQVM1sRdnu/2tdLTx3j5tHNycrBGEsvay9NXZH6
HPmmDqVoox77TmZIHW1lICZ5csu/fbjkq3GqxDhwbbG/fQyG7Fqrp/bCmjQxPzW6Pj+ow5RmwejU
xmOtApx8MFN/sjyw0sOLwviMhJO3nUGZo/Kz7AxRBmyLw6C0UzAvOoGMZt2frOGHfo9s9derw/tp
BLK5isjWc56JU97rF1C55aSay6IfzLDqNupY0lMaaTO4mAL+/UtxJZjFoC0kGb9d4eFRWkmYs6Oo
pRnSXRv7fIdbjDVvsh6jgA8e5vtljyUP6RundRYmdGmvbwxfdYLghKMdlgE+Pdihdb50hvnB0vD+
lcFig4OKBg2iFWS211dJCeWUuYwUbI2U5LwxqXETrbDOzBk58aAotT/ruXr/63f2s1tD8AeHkNAu
vGbfXBQfydA2EkU5EBBYnLaGzA6V239kGvezW2N2wlEEYVmJXa9vzUFGoxmkRh4QETkXGjQHmmxd
e5llkXEjpauE3hzDVP2gDvjZZVnkIOgwQmwiPV5ftmPpSZakVw6qXitXIkkxrMnNZDvQBDN8NUOe
QHWQDvKD6/6ETYMohQfKZMCcjEHz+sIMJM0Y0DEdgK/tVQLT0JnNG2e5xVEfTo0cGzMMWkrQbZ1M
2IKpXVEEWdnaH8W5vJ+TfBPEOfTn1yz6t/uN6NCfqIWkAp2XbBsCaB80pTU3qmw/4hD95FIYlYDS
rZXB+62ttLsuKdb2jCHrY5g43TFTOxxLSqFt/u6g/b6lWDCwCA9ka3n9eJGbtVVLkMlBoy8gAxGa
9MPMqlA/mJHvJwei2zVCdiW1sNi8GbbaFOdJQbDLwZzS6gyufxnMg6Z8sJb9pFqlGEAIiagNBuvb
uwHLLIVZG8rBmtgIUNMgr9lOc5pqWyeV9eCbXZ8+zCBotJLbMvtocn6nU745pRCts6KDGuvAuzGC
OMPoI2tWqeqAIb0Wu2TUK1nJmZ/OY15zop1HxYOSrn3CwII2OTpR4xGPOPfOtWr9Ucmm8S4kFp1o
Hnqtx14C2ftTvNqJj3Qvv2X6qA33mtqDJzW07z2lh0Z70DE4uNA5EN1nsWN+rbUklgFB66L17dbu
vzVmupzqbdYJvOvQeAT1DGLzwWT9SUkEaXfdsFYj43fxN2bqVG0G2e+gE2wA1jZhTi4i+r4ctX10
Zv3+14P37TRBEuasDQKFl77Sv9af/1BDt4WulY6FOK8f4obGGZ16Q+S1L4q4PnxwKY3P+vHNftfX
Qg2GQAhLnUXn9bUwFCscQMmJdSil49cC6B1zYU/acckg0vtuM3WnOC4QViCiJP4Ke3LsT9CO4abX
0fLW/HSsmuouNcLZPkoowH4DF/l+CgmDf2rM3D1Txq5VJs+RsWUBFI0mBoaDqWYBxhVmfNHGk0mX
vKn7yp/WTC0/yq0wQl5uK1+X2V1IL8Q1tNtOuYIzqlbLZgpEa+WtL1a1lUe+GJJqZWlktO8nZbo1
hRbDki0sbqgrHCcK4nSsy8txHNutOXXDfDTCAuCixdrV3Rujm+iXUotSttNoyPA4oSitD0B6SbSr
wEOsPbycmbQ+B5j386/fwNsdiBfAPqDSiyGd9r08EkuVXDAP+kPi1A6GD7ir7fQw7PPTgW77sAdl
1O7cKp6ij5TA7/YgLr0y0VdpOxUS5LDX756wFM0QwhoOutNEme/ENSlK8VhF35Qqswc/JjFEnFgd
jtIHtRPqF2YnjuZFvsCO/9tPgUKNqaXQyoHKuk7BH4a83aew4EHbD20bDkGFhYKXqqn16BowGKy6
qH3DbqMPFu/vN/hm8NPOgRkHRw5u91vmLEEBAH111R9GeHEDR3LLvVALcDhM3kZMzVJjAv2N57BS
zospQjghI9lZgUjrFo6OGqUf2QK+nfo2fkLrfkI/iyKI/75+DnGZpAlulfPBKCv3IupFenCUUQ8W
2WYfrGpvty4uxdNeBwAnAO0dnzdHNcphd1xo+fTp3uiK/KSGbrf79Yv92VXwi4HWjj8X9t9v8IAi
c5dQaINyWPK+COIlQ23c5B/pS34ylHVwq+9ZPDy8dyR9E5On0clYohMC0FdncQVfQKfd2LJXAy1b
o+mR11SJPHWFtI5qWY4fLNrv5zHfAMwMtBB/DDq8r99cNbbwdIxZOfRjHu5h2CV7iQB3m9ihfcj0
ZvYrK1o+KAzenWjXlwjOwgzG7ZTj45s6Rx8wuMtHzBWJsYSPo4U2sbQCTXO87ctJOQx1Jg16FMC7
qja3WPEZijyFXxd3uPzRi4ntSNjwIvFJ+eC7vZPjf/9uOCsgamBvebeN5ZGLV0fcLYdczbXTKh2t
tXnkyAd7IaUGEstQTLjD0agJ2rVJAQfIXcqDMjRG7EOxjkofFiiWUHM9lomHlqnQ9k1HdeGLjqhM
z8Lkq/H1jnOJH8ajdavrrTV5TY31TNBrsr20OFRPvgJp4yuZwm2Nr7YcaJiA5N+PzP6LqYjTxgvX
8sVrOlmUnhIp4wsxFgnYZ2eniWd2tAe8HF79pYGL/Vel7+qPgqveFnjro0IngGMMr+m9Gahh1WHi
du1yaEw1PCpmaZ8VaUSKhrFk7lMJC++FDOO+2dpVY938eob+ZBUEdgaDwQ4A6PVdrYyCTGuZP8sB
sm5SbexZM1+yCG8Kz8gKe1rJVeGFTPs091sWxzJYi4bbvJvIblCNDnT8119oPSu/XpV1DYcKsNm1
AOJs9nomCYQEhtt1yqEuqirZStwcBuywyGNTdYyjvS7O6AWpMLyKYDb0BLYug+iDU+9PFmL85ym4
WbzA5d9uDZMhyiicm/FQV00KhUGZN4rIwmsKv/qDJfInKweOn9RfgPkUx29lnUYbhhT3y3RY6Mlc
yC6jtVzI2h+jWjkpWfmDIkvzPx/yfz1O/x09V5d/Ps/2n//Dvx+rem4SZtqbf/7zYnhuur55/sf5
fd3+gwXh6b5LqvJ/1g/59x+9/oh/niePUGeql+7tb736I6701zcJ7rv7V//YlF3SzVf9czN/em77
vPt+Ab7z+pv/tz/8x/P3T7mZ6+c/fnus+rJbPy3iy//2148OT3/8Bsvmh5G3fv5fPzzeF/zdTV8m
bcK4+PPD/v0Xz/dt98dvqvq7ibKaMxe2FQgX1xjz8Xn9if07jHV8BcC4ScOE3vLbP8qq6eI/ftP5
Ef4mqES+q3TN9SwN3P39R8rviE+RUfGnOkGdpvbbv2781cv6z8v7R9kXlxWtnPaP315PEVvDB9mx
0b4hfgFKQz77eoqkE8NFmVmtcF8svuUpBr2LkRBlHvbD9SjyPJibZbokn3E8VUXTfjBiX0+O9fIW
UxNPJMKh2Nvf+ncZs97JJDdovEpLPVbl0j8kONZcE6DYbH94JX/d+Y93+u5StNZXvJ0KgvkBMP76
TgsRotgc8aBHsJrfTF2Kh2TehwEmCu4Hd/XuoRIsyl3hpAVwSA32pvbSm3JCBeHmnmK2MN9UQXph
hgyH/MAFL++FS95Yg1Oo2zmK3ed2bGf9g+PYG7kGT5a7hFpIKUFVjlTmze22CQdrpckKbwmHtEKj
jA00jtB5bwbOkhiup8q62TZzvZy0kDy/mrRNFTq/Wf1Fz40u3QppL0/WSDttU3KmKj5Ym5lAP6zN
6/db3W3Rz3EuXftK6zP8oU5PiI9TFwsmJKGH7TmuwsOJKGTxAUtNe//WQW0o5FY1JDEubweY7NPa
xbqR1oMok9CznAnLP31YiKEyG035ak9RclH0pEnTRS/GZacMtQuSAKXuaSzCJr5KGi2+krKE3izl
UIkNVLcmD/oiVa7TlhBZv+ejE3+scnuLEVJ7RJXd6Z49dni/Ntms6ds5JivLIzzPePz1oH4NKKBC
x/yJLWUVyrK8AOy8foo0gouZSUajHAegrZUpzlYy3aDhFuOm7eLxgxiEN0a53y8IbsMBU+GC7w1E
qcT60akgz6uxsjPMPPM03UJ30gdamH1zwuYaNsEulXDsK+PrqFgnq6lh6XS70irPORP7shXDB4Od
xfDVWFq7kzwDXBVUVkyUpq+fgm0KxRS0WWHgmsl1zUqG/H9+xovHOZ0AR32awn8Pp+dB0NGkXl6N
DVi+aeu/viaxOeUUGS4yiMypVhg925Z5O3zQLXw7S9aroPtfG6BrXf5WndwnptOmGmxSmUP91kfk
QCGl6AfP72dXYRcweLGU6miUX9/LPBlWOJTrVYY8OqgmB9PKtfMPTuY/uQp7nMO+RiNlPcW9vop0
y4LgloqpmMj7wsBHQJWN8fTrCcEr52P+U/TxYmgIcRlaJ5zD0QGvX+OHhWVClVOpg/nY0FqgCI9H
kxDtZHHrZ/zcTX+olei2jYCA9pFhCC3IoQWZm0hFoBXIsc5HGnR6pR0xliT7HEKQXR31wuzafWul
c+RPS1dJ4Msucvx0aroEQ/A2cbyE0te8KuBT56e4ITv6WQS5pDoavZzrk5jKjK1nxv3LH1rCcvaQ
LlC1lg027IgVS+NikREniiWvlSIIe2Lloqxx3Z0sk77yBl6IRMVtIjNqonR66MC90qCBSFni6tqk
EROrHqMLaPj6fpqbKb8VJlWu31W2aM/yuOiXTz3yG+VzWMX4iQ09pPHN6Kq0Kychom3TgD/7SgeB
d28nWNIHWdLEQ1DOygiNxiYxJOgqjcTIZlgZFbI2nWhH9Epzq9QwAIMewnG3LcLavCghhCkbfLqc
/iRc6mGh4WBWOAflbTifG3UrIeHjuTIHZgIeExihGt841tIrXmfSndmiscAYRjXmcPRlqjlyp3V9
aQe0W43eU3QJE7BSW1NFSgZzzW8HVd8raqs0eKblWIiT78PzyVqTE21mk1pGSp7yrZqLKtvUCfR8
r8bAWm7VqYuLIMJnCjefvMi7zQxL/4pAQLa8hD37CJ21mTysdLGkTOvOaXkZs4A2mS7D12mus+dm
5Pi8QYyXuRvEROrnZmgYBESvfFK7WRUXfFgT+9nKJ94030+rWj3VM4yocLnNtGRWzqcqjWlkTqXi
bt15KrezUZQYe7UswieaM9PJcXBlzy/FAJV8q2ZalgQmJr04xam9uFOR1c8bUUus4+q8Kb46+lA8
hEk85B41aZKcr56aODCnSC2OarXIrxjG5U6Apz0IQ5M4qUaXqJBPgy5BNF0tGfaJmuVzgOcFNK+x
zdtDhesJiYyQ5RClyAWSPYZEauxjAlfY/iBRTKzssaajbAT+xxht0h/MCqnFBuaniw8dnPge82Lc
s05rNRtGvtCYnoyizx7kzK5FFlKkdtDIDciQk80hxo8qUbHulS2bNObH0f1sS9fYW5Lo8k0xC+0B
/ufU+rhKVxzaCyyhg0gpumMhp9I+1Gto4Ekaynm4BEU2mSkK/WKwWS3U/Eg2Dgd7rLb0wB5cwm0I
nrWSDYQ/jSQc4g1LT1sISDlijWJMO4woFhRJQ6t9tYSs60vYRVH4We1aMzkRcx0eokJTM7+vh0SS
bD4QL95m6Gb9ZIytmkB7MX1Nx5a+AykdQxWEk03mWosm9NvsJuOVHuexBlM0JLFj48BFp0uShSZk
3bazrE091CppyNWcLTuSzYzGh9nb5TuAaliMSYQnodcog63via9aOg8Tr/qQRG1Wni2mTUwmnS7V
9R0HjAn9RIQ8i1wHu9/oZeOcyrodNE/LC1L1ln4oj3mbxxXB4lWce9MIafhSc3oHCrAmjSdU0CHy
pWlO4q2VTvGtmlcYlNVhVj8lemefa5UODkBDlH24n9x0o2KwIUiwdupTS5XWDV8pPA/T1qmwyMYG
1iNltCVpIpdyn+QN8TpK2pTolEzCiBK9MQ7CQSsXIPQzzrPaLulv4lc7QqSusyhI8nRYfCWp3RMt
zqvmfI32w+GcWE0IWkodXiOk445RxEdPbtSrR0GrWB4Kh3gW33DyVgkAOPtll+XuUge6WY/ycgi7
xTqYVm3g9GeOoEaWNeeofqxW3jcoIU6VQi0S3wDrVv1hiPMv6lS41QbxVrNbklI1POzpdAk72cHd
1kyR1aC+w6rfXlT4xUkSbWphtqMfL+xrXkS6RBD3hnrC3Cz0M8sV4rSUKKF4EG59laMahUJZNpb0
omIkaGmxtZwELIjWSZDSArdglmjihbnQ3s30yu8Bp0WDXbjUTc8uYhROAworhTKurlB5OaEcvJHO
AFmuGQpG5l/kKr6Cv13rTbVtfnONTNX8OB4cCKP20KWe2cYdwFpUiMt5EFXmK6PAnGzhmo9GCRC+
xWAbFbhYYqf3W2AzBdO+etRo9+jRXcrmVJ4YkRarvkl4CCrHyhIXUQizNChQD1yHFkpi0PskZuDk
fXKTdZPz2Z3q8KXoXSjNQkpNOeM0BTlcz+ak3C3El7+0zhAbWAvrxZeZCs71tKiFHYeZ1px6cDl0
25MichxMtprmvEf4dyaY1NJLMru+tGprpGIMB+1zHsad47OUOF+XTtZXpsjLz1XWGiomXbFG4q1C
E4luMPLewAxR220Ao3Tnyq7TfNrDXzey3TzOjditD+SI91c1nsStdIcgdpo+Y32R42MxGCVvwlLg
xRahqAvegezJykrNRUdbNnihRT4TROVicLgmfVCP/qYi9jpVP9tUz/DFMkzY0LE7bZ1WwG+81aGU
xdFY0GYGlpt99xLDr3LyiBAXqN5r9OOXemSU07VQjTTHeYNQXvuElFUDI36if4FSU3QizDINmeqc
B5M99c5BtpUJMlBpOplcuBvpL31MhmQwycgpi02bJZb1Vy7m34KZ/lfI6BXMdFE/l9dd8/zcgUb9
/wAuWdTb//UvDOcduLRpR8C0MnmFLq1/8ie6pGu/r2ZYYNUoijjvadq/0CVd+X2N5gDfQZ6LZ9nq
N/QXvCQ083e4DJBGoeatZxmTg+Vf+JLQ7N9pTcPlgt62xvpafwtgUvXXpzMcNFfqBB6eq40lwNVb
iEmPBp1qB+JtpEQ7dswbQs4H2t1DKeZdA4kLophjb1xkH17fp+UFifIJjFmZ3eVK5mLo6MyPIm7o
W0lXW8V9mdQOaNMvhl5Y3lwlbKVlJ/wxjW8dK0GJmjys2XpbE55j2SGz0UOH5JomSDtsGaDQ7Koy
PWhzs+0tTq596Z6mWn/XN+gs2BD92YnjwJi0aaMNxY3eh4qvT43xBfmJ3MRKykSIuq5QYOXPQ7/T
c6eLb9JCC5+aRKUQSYwur66nuMxZMVWLHdXIcue6KvJ4Y+ZLCgfejGa/GBV5jDCa8aek6S5xz4A0
SPxFQRhfOA4svAM89i9somV/o4qWdR5JxpxsujFWhydosSzOoh2GLlhRW86Hgo3CG9DSmJlXq2rc
BtSN6nkVq/KsQ5rOveZWNtz2uIS4Gyu1rV2SaVSI6E8UQo3YNEhyqvvoKjbM8TxuM7Z9y6lsWiGY
SgUawYIFW1UY3SyqK/ujPpX9jlKlEX6lONG5UY3TFy0cqINdqzgfc3XHta/IHFhwONRJs58V3RsV
0e412sNnDJ0NXUreIp6EnqgwHadvTUIsCqi9dEBVcKJA/Ip6Nd4bybzmXtRQGaVtnLpmvKnRykgl
Pe2a7EbaMsJsu7l2RVdvceRdrmw1Y1sSyS2qnPichOJ01ySuK/y0sLQy6GYDppvEVli9dRrhFp9j
pdAcGPNFXEWBHbkkLInS0OVfJl1/azX75Tr1akX7X9e9/wehcmiZv1rNjs/1ff7jUvb99/9cyhzn
dzZMPBXxstExW177gH8C5Y7yO4d6yIq0l5DYsYX+eyljlVsJZ4TEon4wgH/+s5Jp1u/6auxGx5Jm
yPel8V+r7F948Z99jJ8j5XyV1yuZWDFLUEv7Oyj2A6SQimKOOij8e074zVVbyP4ijsPi0LjqsjEd
Ia4UrcoTz+2GAmteTF3cnda0YpdiB/apyjD1lEolN1hb0NCNmcF00PqXglRpkojn7GHU+2HPMVXN
IQ2nw3MeJ+ZGoZHuVyP+GHZUjdsCI8+dYhnxtaRgPsYVi4URlwxNWMqVr/XjdO7genmNn92yiUjg
eV59uYPUmJuGI0Fm7/Uqya5cpSBkZhiVm6VOK9VLk9D5lCHpP2AV46AXNLVDWuT5wwIT7Wub9RPB
GlRaW6sC6RuhwZyiH0nJwVEyh6C+sPNNmGIBE6g8GScCFdbT5kEWsf0pRNF11BHU3koN2aHXjW62
OoTgHBKonaFvJymr5yQtpyupxUbl930svtpj62J+0oT1USazPLeUwdzAZjcvO8f2nUpB1pxk6pEI
nmkviWv6NKR1fldoZvQ5gQVJflfqjnuonjN9z1hfvg1V151ifEJjOyec7o5EOTltaBQ4FPpGhxue
Vn+bzHH0zNlqX/ReimNqFP0TRyvlLG3ddVGPTMdbCTa512ckjsh0cW4nK1ODpl30k3mqI8KLemxY
vNlONSOQOGTfhkbktD7aEPWxlnPxWGkYiixdWz9lZq0rXiroji4DpntlqcxBC6112+qca8FYrtXS
KXZ6d0NCEpnZVQQKk1W3U67urTkuN5YRudSsofQXdImfWMGvahJqVRM5X2oFqTnaG1I7i52dFZYn
kBxZgMQyio19rHZHXQXeQnwVoO1yP6GDUPdhCkNEVC8RDhS7RE9yv9cj1mW935Tp8oAkY6+6BZK0
rAlss0lpvVeBNnI+641PLQbPnoTTsw8zjvtutBkT935MU8VPnUsNWOUlLUkwsdVJnzwS8JSnUaMB
UzrqS10P4xew7nYjcd/0ZU6jHCmr50zqPalSyd7N49vRLcaLVm+yU3ClYGofLA3dPXFofifcnT3a
wq8n+FvaN1Pla2UoMMNYHBKU+7Zwy29srebWKT6pxlBvS5F9zgbElMpNr6dBVcTnde/gx7Jy8xPb
b0vUZnY5XOFTiYKxGC9HPcTApet3UZvvtbh8BJkDomJDLNTw1ioneM1pDNdpsfxyNgavc5QDhkUX
hhQrPYJNrDK/Okn0ZKvpRd80FkZO5nNiW5dZEqIpHOs6UO3VX2KmwjcmQg7tJXSCMRenoovOiiWO
wQJUbnq8tGN3E9N8oO+B5VCTC75j8mmJ7auC7fgzFlQ1rack2zV9iqGzHuIYlPirOLaw6jTolhVd
4SSd97k36ngpdLaT7muVkUhUJntjUtwq0CFavZDbqiecKa9N41AY+bUmy5c+/zw6xIaFpuy9hmoC
gx/zklMCoBk0r42idtXJlBWaJ+htuZBzoWva2Y09aM7luCgMkOnZWshgdezws+jy8rKfBLeO5xSu
Q84WgXDQscZCH9uCXc5e0uvXJeFcVRNdkT7JDk9+1dXcRPZL2S3hSq7a9BBBArPJ9KNtLPd2WCup
H9aFc2/MNfGXceU2iZ/GpgXqYhRXFtrs+8ngpYG7NRejYUY7aof0yLGOAOuoXjpAKkMJwFzCk6yi
8uM0u6ifq0GpoSCRLObGvF9zrB/ncdHvRTXi0xG75bNeKPpl1KCDT6Qct0SAINN2jDqoxvGL2aGE
r6zQ3Jtw4fJKkoisIsG2UzyMHLMHznDH5mTJQMi8GWdqH0MR68WZ9NMmqgy/QePoL45Sbdq++5aT
UtfNZR0YYplOaQZFJyVHu00+YdMGLnV09KhGgDIYN7Vb91eaMZ2WJSddPMTu+1TNSG5zKh9dSIvp
dhVehLZVPIZVaD/mRVjMHp6ExpHGTxjgYCVqaBONU/pqMk8bYjIqnGLoqLJxzb0XtjcCjxF/itSr
IlIfF2PpsD7CZsmMLe1mEDUhN5DycIXKl4nlLJvw43Di0zBe7LtukteyUEbVq+wuvAffr33yX6U/
pONuijCywJwh9Ng+WFKjwtySgsKe46r5vsgw75mKkcrZJTYnao0xSCbw4WCObaLVwthqHmqrtPdm
Xo2n3WAshzJ3xqNdYa7isbkbDL5lVOsNy1iOvpxTwar10KsgY5wBFKiYs/BBA2HqubLtBzcK3BTY
YiYmfsiMM73oLHoHd3ndFA8VBbOfZoa6UeQUbialNDec4ZnfpFjHXZ5teRUFm3E5+miH862Rij0v
kVefzYDImrhoJm4UqLtfPNWmN+Po5bdQzZYyoNm5ZP40urfgv7rj4ZDB1gB46JVEzDbwZrFlA8+r
fAM3m2Cpmw382MsICZ/vuNF5ieFmF+XlLm45EmBoBoE6LX1ptVs0qndN1gXjZLw4ymR7fH11E1tt
yNMZPhNtySa9SPs8IflOekwlZ5tbwguL5qTWQcUTirFTjBMHmhWZhs3dMvuNycaxrJ8qiq9ZJcNt
pT0JlMubInLvJ7ynDKs0cQi3eIf9+FBk8oxDxxpWL8Ac8vF5mMYaMzkxmiwv40YbWf0Gg5Pdkg/a
XhdmRXZc4lv2fOJko+8OEZojVQQGkvPWAiwbQ0KlgZ1I3TOVE8SnQZzkh7Ieviiz+DZZsjzil2b6
CTXD6TyME616/YVQjIsl6vOg1McTXRh7N0vP06z0uglFK1whDLos5dHO6J0heug8fEbRyfM/6qjL
ja23L7NiHafpwjKbr6COl5MRzbsKk+iTAXuyNRE9tmXx3HUxjFAnYC1K/CqS3yhyutO+c7mPOkt2
rlOrwaKP5/1gZldRf0rQiUCFjt1PGten9nwTYtwPhR540ZLnraUPd7in7fXpk9pDhEY9GctQO4tU
awOIRh+my4JYlD6g8rEU8XZQbNjS4NBdeRuXPWr/sviimgXIonKYMf/r8cLr5oNCfOFJKpHP8FoC
M47vE+Cxo2HQjulIs8v05Qo7urM5qY5tbl8O3VB6+A/uB9bovanlt4vI3K0zdQB07bmTWCpthi6y
T4wBbpbRx4ehSDyaaNGJXcZf2lwY1+XivBCyCG51HTux9Msuu6unhRU6Dh8x2F42SnGWjbDcyIF4
sJbkisNqRC3CYBXZ6PVG8c0Zk/RMStOH21l7i7pc0ZI72nmmekOiB6Uy3c20Qi7q3miC9TFhm5dv
rcKU57QJjWNmXcs8/eJM5cEU40ZCW/mk99MLfh8YZgF7e0MrlsPoGM2TSMzTFvUfnmLl5yFRbkbb
ULDcaM8YsxlFV3HnuEnKEjA6/pw72HEA/RlYlrHlYQxgmculY5WqZ1ZmhKNSWnquwF6sKfKvNjgv
rkp+RINkq5qj5qm0TTJgQhHusEUzfAKR601WpscR6XVRU9T2U/kJ1cW+7mJ/Eg6IxkiloVrxda9m
ezg/EzVGGbRJxYyuZr9PnlLHvOx1ZTdGVhCbNeN5JDRQzu5qhbYzDBlYan9pRfkpdnzn8VLnXjhE
yMqTctjXWedgOMV4m5eUM39E6zPScCcQlvDn2kyDYRRYWU2ZvXWHx5RZtTXxV8fXsox3ptUfGqeO
OdfMzyz8oohOZ2pR6MXziRap1FTLvqA2TdhWWs2dfOgf9bU5I6SwM5LLRaafrAmvZ0pdndI2XTy8
r1GMzZAMcxwhJCIB5zQVyk1DyYO+5EEOOKIZnXkxtCyi9aD7GsB8iOeTB3nmjD3pTAmrL2JapK9o
zgliL89xql2lqHtc2LELS7sLRb1I0O211nxVImvgjVhh6/Uak1UD88Fs8TS0xbWhdO6mbeNvoi3O
08X0SEVk3eg8UySs0019Y7UjTTylccvjMIbW15AoVTNVOIYN4wMDln14buJdAvmCZlq7ZQN9Mc2x
89kez9I5wYdCi45iMjCyU+4opsKYb2sGadJT+LjKuLGb8tpObAhXGiJDevJfBgvIiI7DuialDIcF
sy6r0g7lMG8x0kCA3Tw1VjgGs8qrTuLl2mZv8cPwi1CHE9vKjX2R3+hTTeGai8pXFXYWq279MMvB
r4HLsbwzF+xHNeexzJLpW2+5x0ScJKKbAt2KNguNDjBJXCq7ofZmzRGceyUFUGfkyC6ccWt3zY54
089isvajpT1lvchYC4aFqF6DZoCxw2bwc9muZYgrt27bdQenMhHf6iGju+mui1GPmWLS4Xn22ja1
rKsyw2NHS7qLqk0e7U6AGS37wTaLHQginiruidpo4Ja4gI4W4dieGNV4G5MDPug8iGI40nW5ayRF
mq5VZ1XaPU/2khxxW8G7RysfZn6FyLI8GIaw2WZC2wlXvUPaVQYM5vYTLZvpMCkFv40kjxYWQhSW
yG8JUTebaoqGy8IplisHr0BPTRTfakyDSnFpPBslSiW7T4lqGD6dmtSvh/JMh8oMW7tvQK7EQ9HH
T4uM720jo19CyIenVO7g6VZzZ1d1c/d/mDuvJbuNNek+EU7AFoBbmG3a+2bzBkELbwpAwT39vyD9
Z4Zs6ZChmZuJUChCJEX0xoapyi9zJZ0Ot7W35BH7iA5V0+djdOURq8SV7s4Fj6IC4FBtew+Orz1J
rVpPBQN+HNbe5YynAvvCHBV6v1wST8Q8bQ0mYxUjPaZMgp0OGOSsP/DN1zH+vzyGXRdWw7gyeRwh
fg66E3J5UkI6In2U5hyjZ6T0nqAPMPw5V5TMN5M0I4SNx8FeDhjRaBbSGAoX43Qpk/okivTJINoC
fSgfj8AR9YhszP3GSqCY7C/44ILUvy0wa6TK+0LOQiLTFN8YQQIUgr2DCTPDqt3gkDPvah8318qS
2mXltdqgHHyiRGn7PLWdwZTMOKZZfikLyCt9xlQEPo0XLpOBTDlnLEk1yPbAkYOx0LlRTTfuIDIX
PcaNzN+i3GUKtem9cQI+wyd12XbSWsrcqMVpMPbxqtlWMIEUuuo08R2k4GXtbBN0pfTW1vENDvMW
yjnH1Kto25CvPU/p82w4TJMEBMa0S9541N7YfvJYmdQsYZyIoAkxvenB+ph9dtsm5ge4s3dKwgET
pJiussQDwqN/JvXwTbV41RnqE8/XtfrA4vzeaJj6uRCeg5ogdMB79aBNo7pvLPlqTNazl/HWFct4
lImKM+UcdeyU0dhBvKrqg7/YT/WoYrMzGX8PIzdpdtby/M42h89jXT4XpQztor1DLVNhWuKt2Jr8
qVqr+96U3wGx7ldKsob61rY8ZCngSjXtoDkNZcrld7iTYEvhoELzvNO7jSu9NkJJwW0gFC+ejXcf
s4LIzhLu2037PGs8a7e1QIzeKgchZx6+DAbCdu3YIKIy1qOOf9A3+7pdMyA8/SGxs+9MIA/zCP3W
WKbntJ+g07IY7ZBXAtWyO+lW+WLlwBU83gRTN/Anh6qgI9C8rWkZP3aSOEm1JCbTbFvL7kW1qWj1
WT+wcYrSafvATxxi13ioaxmPpR1rsu5vk6xrLiya114ny5kCY6DrpB3zN+Vtd+vaDnFvicc25SRu
MIbXnEWAmTkv3bKw8VjdiDRHgK1CPhZZFWdJ/qFhRn+ssf33hnvdbPN1kRMB7errynneiySism5e
sTueS239BqXiatD622wsY8VL9GB5oOqgR4+xptlvNRRloFNFnHM+BLNYhv5VXHEpgsmMW0ibO/rL
LyydC92Ka0idrC/R5+c0uRCdLAPUnjIaXb147feHi7AJTzivedUGxlRmB1frzkOzXQ1iO/Re/jB5
GODWJAMXnR1qYl0HZZeXODJvDGUc5n3IkKprtrDtTZnOwD03dhzzTptIyyt0Ac5rc9nb1XDwSzeS
23zQK/9uIlES8O4MXZPx+NIVhBT09gYYx60vzYL1c3mb2HZ+xPl1SprmUNmItbyfSj17qLbm1V4W
/SAmo4ucPeIxYtNZS+wfdFzfp+wRrKIHwzUn87Fjxs3NneqPy/CqRHPKrQMVUX6oHAq7IYBxSSx6
MNdfEMRiiPljDJvcvcO/tgZb6xyNNDniBfQOYIRuwUTV58m69bfiUrO9K9dvb9l4XtSj8zXpVAAX
8gl7zxDrlfaStUhYWFVZ1K+vKs1PkAFYA3SPwtVk5LavfslKW88LALyrdZqXRx1j49Sz91dJjoPB
WA9kOoePlWF8pNL9kk7e2NKS/gL1dGDyg4ekV1bEf9yNu8Fmy9anal5vp3G84Ja6srbyeSI/ja92
fqHFC0Rxnwfl2l46jXfTbt5RCBricIoZ92uroIgua+hM4yU3RYQJKySo9ZKwJwAlxtS76O6Kuf9A
82ERGm7PBEr4WcqUr7s0e3lZZsh8jn2bO9ajblZnDCu3UsMZZJbRUlBmqxC5kCPL0EAjoz7vwjL3
vXL/sQOJVCmBLGvOxzo96uZ646wNT4GhuYCgu0XSZAvdmyztU4dGUCAKES4Y8sosPjdIsrBjAqNe
+6AehjCTklBreeE1NlBXqzpPhfFFz7QXa2yAinewgpjafgOPAgkErlZIe8CKllCtD2pQYPXasXtF
W7SKNomymZ1Myuo8s9JIrs4bJoy3is1SBGC/vEoWql2IrqY3nt+fnHK+EIDaD1AdsGK1LLMwxtj1
YJ3a/tF2xgsjr77PrcqehS76g+24/Wnb+FImjOr3zbbj5PIVvROzWSxGbz76NZtVr1CXoBfHQKvK
K8w/p8b9ULL9iNdhgPhVfckLFW+kf4Ia3sGyTEdSoeHUd8+ek7xhKzIi9Jcg1z/5VfqkT8uVB4y8
3h4qk4WjdPZKmO8pK3WbyQSW1Y9m1X9p9O6QbXm8OEOMZ+/V6d2zMCnFnquTt0wvdIufN2DEK9/t
il2qHrNHzbzX2OeNtnupi+re1Cu4bMK6UtDrkqKLO3c4FbrIdnd+EVNx2wZDgZyaiwk7T57a17nI
57DP+BZ8hKn1pTClGSJYE++S/l27FU+Ubt0xH2F56zEUSJCOerZ3h4mAE16p9En0yNAeZS2sA8kC
cMFFEjaZarJPo16yjE0OLmVdB2bnzyLpcZsNxl254FXUYKjPQTbMh3yu4DYOqj2sSJqxXK/N3Puy
dA+9sqmUzflx8Gd84e3NlnBMyTcpLl0zS29Gkuyl435iADyG4+wAwywxSyKOuAPrEvLPpMCPHqbg
MGv1m4Eri8zbIxu4W4fnBL8txJWDt9mnEtvPWbs6tpleAdNxo37RPqq+vJ5ypG4t/8qS8sVjIBWX
HddMyfrtTKKaqfFiJsAk9Yus3jXQHuAYtqcobVARwSLGuf/NxImG/7U4LVl+LxalQnMynAhQ98lE
/UYm7r9DDuWUaFk02Xlz2TByoeosyuvWvG+3PD+x4+8u/ZwlGkI0K1zel8yS/S6eTAjKbLXDgULH
IzO7NlCTOA1edmh17a5TOmrLkKCvLvopo1f4UMgx7HPzo6W4cTZLA3lZXDrSccKFthrGFiN3X2W2
rFtWoenXk+MMp9qmNQFSunhqJACwMN+87o52EOe8ovB8JAyxXvdJ035yBkQ0Hm6pXweDYSj8B/XI
gnTI7AiTIC6mtsCxnt7PwPsoJCA5sSD2L+IJVzBjfi2pu+uZ/ByDQZ2O9gPWMnnmuYN4YKoDMPfP
9arL0HeGOzjbWUSq/Yu+Vlet4R4WbGfBUm7XhmbjYU2qaPBEd7MhF3yWXdLcLVWRcnsW3n2KaZ61
w4qUVnnSroMprcAfjxXfVWr2nwp9IkdZswY2Q72vhwM0bpOwdbNd1JoLe1grFxYgnZAw/uzsFtOk
/phlln0UctUPzdYaNYKx5X/tjEJjdINw3ZOIv8R6lMeQmLM4cZU8gIvI92WGEW+jyq9KKGE3GWGq
qJvViBDswFlPmq7/tuaMQGnpGGNX8TOWjdJbfI3zeHLYR1zMVVreuG6uP8Cxd8tw9rAFJ1vD1o+V
fZKHpRrobEhzNZ4neN+fU8ylZ3AqbJp9iaMwHWIM3Gz+NZaUnYS82tYULXBGx4PH+9g8aMWGJ3bh
uz0BZmS9m5g9mQ/k+no5bK6g+bmp+uUIvru+Xa3Fu8KvBYUg7Yz++5LKDOBixy3jz27xvE3D7idU
wFtZdWruqyokeY6ya089Sfo2JMxpnWt8ZJdDz9rqUCQabyKH1DducPxpVzKdWTdNUP/XJK0OpvLy
j+VWa181g8gPQQklDhZVG+fEqLuDw+EaVtq+3K0y/ifQ7fxtZbHdOF22HZjUYqVHdTPfltpY7m16
I2DR+hA0uUVKykcovVnF2F2mCEGncsF9LOftyTC09kj3OrTb1UmuNhzINx7rmTs0jPVctEt9sIw+
xdxnozI4nX0WlsoeZlSs20wtZaxTy3HEpNw6QZO19nzLXoexnDc2PYv3AQb+2QD0i6LO3f+5zwr3
ZljVAola8x88iw17qDdCu7bQduJuydcp0Ao/fxv9rL8G3VfdzkZrXxqz37/5ftKvFxjG9eIEKLe+
QmMfQPm6uTa8uSVtstu0sKps9a7+nmqddexSLaG3qWEOePLS1FiYNRVQftm1MH5sLityeUFWTQSi
63IkM7PNqmNabi7OHQ8QgUZTSu/GFDLPTlU9dlhOOqbZ89QK82CiXxw3W0secNc/JMzvm0DzeCwm
RlNfbKO/vGx4wV89tNxYVoaCnT6lZ9mVy3XvtRZw84+1J52jGIyMrobR8B/zzcKlZ1rUlVOq1MXO
mGf3Q0kNA3GdkRhe2wNkVDziHxKaHu/WMRftkbs9Sa9AybIVnPMFrd2bZ9EFSzP55wok4KW0MoHM
iIHKCIWHInPwhvGOFESC11dl1x7byB7XE3UuUy3dcK+Arb7yawBdCh0pzwbER1iqbmgp4cVAz2Ux
Vxgc9Hl8SkkbW8xkZ+eFIgjnFczRjLjhrvOFstVyhco2nsfW0a/adUk+kuVykETQz0PyhGvkZUZy
3bu+FVPyMl+gVLOK0IuUCIoqH3yxQr1h9e1dpgDqP+CRh/Zu11qgN426x1Nknyxvcw5lsywvxBYe
wbdk9wVRjYOR9yiePD/dNwwD6UxnhcCWhHhxsCfR6Hdavyntkeyve+PO7ptdSf2bQismKzIz6XNs
JihYAdiv9aTkQkJn/rlciHDfGVWDixNey3PNS0kMy665rc/MK/3HKafLLJg0VGEaIRjzrTrk/4Wn
wtIU8xYNC2YIQlz2wzq22mtur3Y8g+QNHI/kSmgVvopqS6yvnO76arZ9BD1NS0rqXzY7rFZknEbI
PpyoKLhahy2BAGDb1psOFv912/uBHbs+ZAXyVDq5adSglr0qv3bvsWjoLs2cnNNAxyMR5wvg1rqY
nYsJx0tcipa9jHI2OkrgcTxZ5HEDXzKzzS2DnSOlgIeiYDw01ONuB8NsGrmyrCMcL7zDfc+6rcxp
uKTkJLkfzHl4WrMUNbQa6+uE8gLmeKQipmjpthbtCGuMgNnJnqpkRFAYk3fTlWaVceG2UKy7ZtMn
OKTKJ93B9XLd2/3Yn1ZmjCUu+Xq621aBdJq4nX29blbCqpe2iKjWcW3HTdex2wBCNrBZWOwr9nlj
nMrmHmmb5Gflo776yqQjwUpQAoc1sXj2MUFxezl/Tsim83mX6bZdbXprEtHdOu2EnbpxnCriybx6
UW507tPUUvkXYbCElFvxYvkk5s3FU2+zNoIRjd6qpRWtLoMhG4x1vI+sKc/zg1m15euKWR7sCH6V
67Wfpk8OHu57og7MrUoAcQfBBfMBKBGjNsvx0jj1Snb8jH7rW9NWApOe3+sRRSbrcevwCJian924
g2ZFiMTNBebC/rtgQBXMrUsywNGHK3ux0rPO6jS2HMtZ/gdh86e25p/3xt6fDHPHb+2ezB7e/6H/
g345c7fl/mf379OnZvvUvM+W87/8aZmzd/cb51EXxH3dP328f1rmTP9fwA/Av+z0XWIOPr7gf7t/
9X/h+zX4NSx2kHJxsPAX/tv+S1zdFbhv6EEwTQvnnPdP8uU/h/6AQboCBiUoPgPjL7imd9HCCXtp
Omrc7ypNiiUuklo/5ZLo5G8i1z/nfPfj7AwiEFcutAc8ze/imKTFVurZ2HjlRVewIrFm9cXetvYV
UsUc/fAN/H9n4I9J8r9+JigbnGyXTSa6mP8uyFiaRK1ki4agA20jCKy8aAOz9Bum0M/R3j8/kYt5
Z8c5gfIx+P5+zDFmg+XXOn5nBstsZh3ql9UeyspuS4+UAwx+YoK//lx/OYc7UoALZr9YbFgr744I
NnHwZM/dXNhEO6gVypeIBgJcXTkIkdP/7mDvTqLU121e4a0F0vDW5ciWynqmkkrPI17B8vDrg/3l
G/Optef6AzHg/xGmfXcuR11vFNHJwKKr7r4gNxSls/PPCAN8YxzFMvf8sSdwTHnvYv/IPgKaDNk5
r8NEUJKAIv7tbuEAFyT85x/I2o8Fc8tGQ35/KOKZal14T5EehXTJhwm5oeff3FR/d9psGAY8LCA4
2e67m7eqlVOt664CdbZxLJVXhfTEFb/J6Fv7V/3fid0/zxvhBRNogrsTGngY/XilmxrZQV3HyV2m
mddhp1yIz3ISqUo7EnhV2Cq2cQISgB3+U9prxXpVqkYajHy6rAhA6ff9k7lwt4cNgz/kukUlBHKn
prpeG5p62bUnijl/yyqdSuBRsCgW5aJCX7YMZxJXb7Wgn430+zwgUESjtbUV+mPhfxKVK5FfGytn
dunUw4Nf6FKe83zbvKihMfAtpQPld52/+yd+f0a4UHW+YAgZwHN/PiM8DdIh02xSmGvJnApTqh7Q
o1zdQw8pH8TkakE1InsPi+6ofXDs/wZw/DffvLUTCm2dVPh+gf38A4wDFXQGOzVwohpzspkArG7N
2m+u4r954ECY1ndGNaAK8/0jjvI4bcJvzeBZKgSnyXQurZEoFW4I8eXXN8xfnqZ75NzRDRLoOlkZ
e78Gf7RwC7Y6jkOawS775qsLnnmkKMvaukD0Vv4I2dd0/lHe/Y/LGogvb2fADAZ+9nfnUGO/2eYe
h8Qtvc/WqajNc2/9zWvi/TfFPs0G/AB2z4EyRKz+5w+WY/Ni8bw7UztsuUhG+YDS7c6TF/36DP71
QB5fkYP9m4XGfln8fKC+JFefaTQ8FRhHLozNYSBqD8vjPz/KnwsGD8c+RbM/H4XWNplljL8Cz6dA
RimsqpaHcfUfHwWq607M4CgWV+DPR4Eeao+Nye58nUV92cJTw4NdaXe/Psp+6n+8i8H3EFZwTEi1
2CuM9xgYhAYlqS9kizNs3X1ugN3VlLl+Neqv5h6rbLLfwWopWHp/TF5Bns5i64/DChZvP13nzSJS
ZxZkgCmWISI/sIvt8V81moqxkOUNwxBfvOK1SkjzJLImAP1HjBPWhTxudafswKCopDplvL5UjElt
8CKkCgbAzLFVHeeAGzwya8zfw17V6+fBN2Y3NCgVrOmS6cvvm5wrO5rE2DO3b+2+QODeEMF9axz6
SOhNWl1Qq5sRr0UumQODnjkjWAosjyYjtS5ssDOiW1nW/OgwQf6YDnxBB2pITRlUKSGKYPGtGSWs
EftEtCc03mh9AskeWs03DCqMybXZFGiDM0hRskUuPUy+MdGFs/DSpKwkMSQ6XlJlH9A3xRYbflfg
APJk10aVNHoVoxEj9xaZge9sNec0C/zeMsqLDa6OTy0M77GPFbCJMmwZTeoHwA8OOjIW7YNCLNev
vc12P9sd/SnPvq7ohijG2U6JabakQNuQKtcCY0vaCLVd6P6KKiAZPbqvpJRI5y7JwjPXZRrehTjz
ne5I1IMGHHphZlLT9VAzzREzlsdpnZluD3Pj0SuiPGwzNDPpWAv8aXFP6WARDGO2ZH2xuAiqSPMm
8RnkQTa/aG2dfHLbCbviqHFrB+wB1wcfO+fXpTTgtSnm0U+Usdga1ll9e7JZkuQhVXZefWqFMT+m
noPk1AFupX+yyOotJkUltWfpNQtOZi03Poxitzqtnd6GnW92bzTp5MkUDCMUzqiYZxfjm1ni9pKN
O7CZNevZDqWxpB6RcqLw2CqkktZFOa0TGXilTR+he+rdR0INI5PyyUafKOBtOke1ddZ60PAiYaYc
6AM6aENKfL9Gw8C4DWfAPNqZRNr2AfZ/1OBHKPybYByCJUu5zv3Ssh4qPdunGoWQ41c718z1cqgT
Szt7jsxxKOoVwpLm62N1KGW53XHejeLV5CWnf+mrpBqfGbcNw0kRSy5CaBkNFmSIth/SpdlHH1NX
PNYaejXNkx0ntvErOZ3rNaGtuKgZDx8cxnkWqTRYk0Ex5J37HYR4XXLOLLv4AmVk0W4mvOgutiXy
9ReeL0esjUqlVA9mYuo+AxcA+hc0PU5dlD+RbSeHO777KvdisoDlYi8iOAYLXbzCyLv7FTpUEycA
WvJgFmD7yJlnmFVKYzf0N1gijSCTyh4YPNby2TBTDIBO1dH44y+TB0vD39w0dqzc9oJ+SlkDt3Rp
1deCfdRwneU51oIYSWRO7SOJglk40cCGVlvCNm/J6+PYRWSI89YhesCZLssL36YWOErZ6g1Mtrb2
4zql5plamUXd8cjJhoM59Ua2ogx3DkMUr0jw2A6upcbxW58rNjIG+YrCad14ET7Sxinrm3wrXwqv
pJBsmRcSpFMFedXoCnvDwUkuI039eNtKicxPjQQxmctN1OmC23WrPlFjU5DJ6Hq1xF1n+k9+SjBt
HxtglKYbVr7A2ZXQo3bEKzN7q2oOLTqmEaAM9iX+TVvrQ9Ido88g28JjZDs9K1XUaJceXUPT59BD
gTZPGmP0nrBmJdTXeevXCnuIVMPlWO6R+IZVqn5clylNrm34ikWMR3h1wo4KWOblW43D0ZsK3T4t
zKjyWJ+GAj9gyyvbsWZnjosxdaBCeIOL67v1SJybs+XfVTb6fSRHg5++YNVCFGMo6sdxcbz5QRcp
2xjZJnI5CieB8KRMe+Q5DRh0CQUeonut0rfkomswW3OjdOldIar6lh05RmMHEuYjfwcDrRm2MkCY
Ph/KyxZQDrsKul6SwLMEfti5QLE9b4MOA8XoWu+RM2VipNDm+gP0aBdgYyuqb6OUNDc1s8nAlwpw
Znw8dJr8wmq95LPmuauKOnYSFg4MF9dpR/Tgs2YqjPQjpvknwk+jOiz5JCmYMQzZ4j7RpmttThrz
OA7Qm9mNeNQ9OGntV7hRRPUyuiOxD4AU5tOyNOwhO2Niyg0tmq3EUAvM/tu6iU8dr84uqHUTt16m
me3Huh0NpuOWgY2SbmMZmAM7ocDV1G5yNIztRXNZjR/MMcv2EfQ4X3JzODIoKE6+tgvydEGvdKUj
2yeDE2a6TEVAJbdFCoDxGx9yJPumioE5ZQ2tjUHV0trZt5yC1v6ZH9Npz309uRUXkFY4H/BniO5y
RMlUl/kwAkWuDbwMsepV04SqMbPko83/piJwIm53NjBJpTQZehtSpFA2GKVszBza3HQzfVSLTRSX
3AmpELcn1xs6SVXq10OpgfbJJ2F5IQSYCZOQBJN84VUNXhS9AzMTt6bU1NFHUdEPW5Yn9OIUvj9d
NWVrFZeYqQ3m/qa9FnGb+Kvz0THz0qZXfcLhcK573snM0OWavyjdlkkswR8k8SxrJ7np6oXS8NAC
Lq9f+YMrF97hzTJ4904qu/5zkrWi/z4XiQJOZpVODRAqk0vQ8mDOT9uABIty3JlMQnm2GCcf4/Bz
T+Wr5FsVMxW7g5e0cUVLMQW/iU/FfJ6uQETFnK0jNrORRj1pixp5Pe+d4aKo6DIMXLizgD5UTm8w
VJOGFyprJ+spJ+mB7xgAEDd4xd7/1Ni7kWLEuWGFhBsVucxZJ6nj4GmfiBfOpF1ai2doLtkNxo0o
eYexSW5Zw8B/mC4cHyokOHsWZWtGOUOYNT4JCon+d9PTsFcwjZkWfE8b762jKltU9oI4xveVx6wX
enmWPpOiwJkA3KpJLj3L7cWBex9fNO4KwqW86XyobsIEqoNQJMPZqBM7MlZRkKUmBMEMfXDw9FZl
ncfdqvbzW0nthQI87hGvqnBfFnsL6oF3w9aHFenZIzq8vLKYrtWxn60Tk5t5sQjZwLN6UcOk3Q5S
eiJCnCYUxZdGGbUE+hTDx0n0eEpMmsLZ1W/j8t2AJ/yWaLqYnpYMrP9RT1h/hlrmUY1N8V/fxzNL
v1cLxM6X3NG75qokTOkFm97ABSKUvKx4WCnHhg+olcdWYJrBC5kTQfJB4ILwqDL8Y0ym/Oeir7IG
6T+D9zgsuf6B4l3ND11epaw/l96s6ZlXLopD0lqPoIOt/pwyW4WW3xs1A/PeZVNP262V4vHfHEJ5
A/TQoNUUdzomQecJd3D72XaTuThKyodRmHii6mFLUNUmOqYJN6aGfgFB0qDrHEQ6De6N0xS8A41y
oQdc5WXGJNqUF1u+ZIrxRGs8ibGloB2mdvNpGt2G8zNSTLS/iAn2l6bsTT6PjVjX932JCWLwGP+j
xlhflexpBmxgeDawZGrDCvCqdB/6uVy2AKMjWY68Kf01zL2eGlFDbA59e3rGq4jtf+nGjesN98ri
IqcVT606zrnMKKJqgC9ArLRszcARg/3SKT31GUwV1eXE3sZjZt3huhntaWlCQXr1/tebN+u9YsBG
CngGm0MhBEkz790ekRaemZIJUoPayKLnwubmyKCjJcl61aZ9QtVotsdOIT7ZW+Tms8zJBW/r3WaM
C2t5eqPLAymYZo3gQGzO0VtqKipsgevrroJY2TzY0wDPJWPHxrw01QrznE6F+cbQrpniDT9Mcs9W
O83Dem0w9VutEG+CNKr7RIsezUdjI9zIU136YlMM+VIwovJv14rZ57EouS6OWpJoBIw0W5AP6Wc1
vf36HP31FDk4FEmzMz11UVfeiSqZzDrY2k4TeI1hPFP1mZwSv2Dm5QDHfGaor55+fcD3gpGJHE69
DmI/FWqmtVNLflRxprXAxLSCwgHfV33BRQ0mCfkvo9l2NH6jEfzNsSAuQnck888B7fdquLCmsbLp
sXR6WtEBgBJ0A+953kT5z1qnkVVMChs8/i0cA7n1fTGS3yT54NQ7vMLrPvh5uV7TDNr/5tz9VRkQ
lHL8MSfapz7u/vs/KmDSr6WYiJLUmSq+14VJVy/poPOvv6G/OwoGQAZS3DPCfa/f1B58EogvHY6M
ajoZeZmHht7Ux18f5Y9KsZ+kFXP/+5FUaFpirOi+uxAcARjGGfoOlCuolXhAQKaTXjPwg4uhdzSa
/PRB3iW5sZnPWOq06bFgK7cxLSeYDGRltc0r3kxSnFdlrO45M9LSDUGJLb8r5vy7M+IZwtu74gBU
7CTpH8+75XeazWaa8+6OD1ZnaOdBa93fTFP+9iCma1CvxVwPTfDngxiTP5ljx9hdDGxDWNd2vRet
uBp+V/Xxl7vCQo/mKmXIxsDNf68vlY07yX5MGc6LkQrhGXt4kEsP86s9E/D69df814Mx3NxHbfsI
QjffD6Qy6mapKyLpgoDUx1sFM69S3ktvtr/rRfqLVMfzC4rIzgmmrALB++fzZ9q9mzOSUvgTUxXY
azufeZsVtzkcmGs4ZH4wKl+Pf/3x/vKl7Q9NUxeo7PsI5z2bOPV6ZQ4ew4O87ojX4mc8mDZX8x9H
+Ueomf8IkPlpav5LIM3/xdG5zTv5P4/On9NPcOh/ZM3wOP/34Nxy/qXrPGkR6Jme/1kg+F+Dc1qM
QMwIdHUmLf+NmrH/ZVoI7NhMKAql5cXkffdfU/N/UdkBt4Z7g2ihbdnGP5mac9Nywf34gGMkj5hv
OPwcSNTGH5TbH57Wc7UWOBL9B3a5NFnQ5Y0Ay/VJ33SWLnQ7p/2jpIOSKqe2Svqg6xzz2mktXwvW
qs3etJn2XQCFM56Y3hB5fhxNBf02w5Wbhprr01JRFWzqgqFON3IiDqh+Unbb/IH2bmc9z16xEh/8
Q98Ycf8+TeM4wcOSHmtj1m/1p/UPXSRN7U1eSVuXWXK0Mn3cIzfGNiX3/rbxCKkIPzSDcaCDGcdM
WAoyV8csQT0xwK+zsnqcYaBXl1TioHlNogZP58wrP+qMfiRC+nzyx95ORX/UsT6W4TRP2CrnwWyz
GDMrRoI0HyUrswmRjDvJqD/MSnOtIJ0anUyRaWissUAof9fRKz5IkcsbDIqNxW8lK5iZPMXsPA4K
/6e5VR4F8y1DwQMPisUnpiDAyfAsTAkJ6nPRxFhu9JMPMX86JqIov6BH9RBxuw36y5yMlXGYZt36
aGEXf+7UkIaZl7b9wdsS6cZtapq7GNQVx0q3OR/SGzrgYzmtTse+8gzSPXC0v7A1q7Ko2uQ2vOZk
y/w3U9e6t2KpyjIqMMTRfg3YFdnQsOd4AYTzygoR4sWSc51oWbNCMKyJbYS6PZMH0rpqp2YRvE1m
E8CIWzcQM8raKq96l56iYBfuDTaGcktDj6SuH0t60iFi7DIUFGIni0ptweJf2+t2hW9159sgc5Un
Nkj2Ek2SEStKHBwNXkED5nUX9UQLhGstcJEA2eA5LTYcz2Vdtg42J00kUedPFqF1x97Ah2AMhpyD
x3+v8QN1R6C/nf3YaIAMBsU6ZN8M3gbMaVNmBIGFZlOFczKJIvRmDSHTT5EE0MFn76Y3TcrNZ1/z
+2hB6MmucfqWn42uMe7Y81T1EQ01/4pHkfj05DeY/KeBHWJeu+bDPLK7siKrrHuTHHWOwjewnEgs
SLtZVcrkbS2xCn5P6YB3NGajYlPnNE+5OoIMEC3mXOVgPG25w8trchKkDukVJiums4U6ZlxuY+gZ
03pbWbBIITWtvXON4GejFgFa+dCjg137NAx2R30D6YzJuwEH5dYE78LGtXv9MOeAU0xym1/ZaLuo
DGp0zBeqzAvj6LtdVp0whhvOeVuH9ciUZfycjGwbCFHM2FjpXrm3fJfRC6oWYWS0GZS4ETmKaKHS
lpPZmSm8FkVGPYACdUM+VICmLDvanaqyJxrjpdsT6UE8bis66He0vvLGTwACX7uaR89Ib5nicTTz
+U2neY5Hl/TVGkPSz15mnKykWUwI+6Fry1gNsoU8mRVjFXZ61l3B5pPyoZ0tEJaWKATsJ6/p3hwn
NQlpyMl6y9gGvsqalqiwrhYL+3YpXFypiS7uZmFy3bFxZTu9dE4aDb5TPqd+Yic3WIMwySEaVf+P
vfPYkR07s/WrCD1ngX6T02AwvMlInzkh0pykt5u+0e9+P0pVuiqhNRDQg3uBBlQQUMfUORHk3r9Z
61uHhtVstZ1ZMo2bzBENwkeFwhtHUIQCVmvb6aeCuzfKk9WJrrc3wkgZaa+CYsjvVWA+9Qrd2/CB
7qe8iswC7RGKaAa3zWwtXjtth7m7I7WI1YLkyDOKerqGbUo/GXTqUG8stzBMBmUNCTSB5SQqv3VM
QVuYUSJvphrZit+g3STW3gExzDzW0eRaGRhB76hi+H3yNm3695FkvIppgTNy1JtBPHy6TmK2G7uN
xq+ac/4V0pr4pAbX7u0icjaGpHfymUbM8m7RXBcNjJ8m3AFZDuiks9j9YgNRYMEQGOgOTrsMPCaY
R3AcIBEMKMRxF2ObsmZgUH3g+lZQ8XGMY9KEK/5IQIqTtJvfW7i82N7dSJ+9LsxK/M42FtYV6iNw
w+NkwBzXpRmF6yDrUCAPlku0ZqEpzNy7VNM8WarDc+XCq1iplnQOxvIR4NZrgAkiOJPa6n8rJQSl
S37Nsq3/15XSCq9OXHz8ZfMhyz/XS/yyvwkN9d/QMrgcu1A8afTJGPqP39l8ivUbNbqOsGqJsqGk
XWQcvysNNaosAgVc4kxB8vOL+KHfKyb3N3SHSIpU7BqWCiFU/DsFk4Zq8U8Vk6BqZ2xp8I9rsAE3
rH/qs7KU6VOHRUsQxAH2qK9nsP2u8atVBLc80Qwrcy4wBheuvQW0qb8VYbKp+2inuLbq6TR++qoG
aB4Fre+KJFgPwBVWroMdS6tccUQHPbF+TTnFwFDasLp3FfOtFTsJc9Wy8V23MkGBZKLSbg/TQO5S
pnOzcLrUu0669rGUyUOkzNthlH21DsLgGpdj47WuvVEbMAw4Nc6VgtvKYYV9dXqz88oF6KkpMS9f
17T3DfTzdTUFN1RZL0HRr0EHeW0tNnkUDBtbC8IXajXYTKI4TVpk4zuYVWAOtv4KlTnaVmz42aea
8XqWBnYFG+pzoMqnvE+s69DqBnJ+qihh5z95Jlw/qAd5p7Ih/UFj9A6HNVsDxsA4VKbwU2ND+jn/
0SuKcvNYOEN6symo9zm4bQ/Qd/8Ui7zEFxCM2sEKQpU9u2VZ98S0K14dWrcqhidR2e8s/7RvnJn4
CmUCxGldaGyTgOD3OB2lGZwcfYR/I0tzPtdYTs6oQIvSH8LE3oR54PzUkWb5+ItYKFhwzACkVXn4
VjoSkLox6vIuxIz/ktUBsKQuZkiH7z6/QJKL8dHn1cSWh4GaZM1V38l5LM5xI37cNosxJfMR9r7e
DtN+4iDdAruyJ+TWWEjirR2KcIDzRMiqx2A6TjyjGGzPgKrVw7vI3Vc9gWj2KSUydUXW6rXKDWl6
bZ/p2mNNQtylb8QNi4rp57PG/NzOMpRJSoIfsaXQ57Or01MZ0/6WpMm3qyYb88MIZ+3au3wbURpX
fkjy9DVoqoupq8zCaq6tC2s1Y4WOZjrMoXimBtfTQ6ybxbbUYPEAzwUaFUyYV/R3qLTrEiq814LU
eYkDPVzPJfCrhCk0ou9tPVvGOtDF3uF8vlIRR4dpRvvPTzHCW6Xibc274hIM5slMoSWmpACyKU/a
6VXUyTmcc3Tl8ZERugO7l4InCv2OfTbbEmY2hbKjKaH1qFYVdMc5aiyyBaHuCJFejV5ss7xnKRqs
x1w+iiWkAUvvdlRB/8HPvxDf47X2vjXu+/KhtpptBX0s1L/gEHHFTHye6iujXHnfpd01gGI3mvWW
46jbNNA91EA/Zo1JZxWcQ6NYjyU20Qr3bpXoflvkve/Ozi6Ok2CXYRWcm5pvVXGPTlwVhHxmRHyP
xwwDBzpNEjVSS/O6cQIHYRt7xsXy0JugfKyI/26UMDgHZSP8WmQ4r7XgpCV3U6jDaHmPU4d1CQBf
5sSM/ry6c/dGPq+WFMOpTa46W5+K+RRZXEe6VthVPyanCikK0V4a8fg0wAJYaVBp8qTemqWgtEIP
E0TiSWSLvU3mFuecfA+QHJ6iZOrJXI5/yiy7y0ggxcPCuqdT69eqHr6VwGWRxtu4183uOI4Ee4zZ
pajlB4rgrQYEZ9ca2udUpGN4ZvVqrIdYdtspKQIEiqmKIUMpEQ3DbPAGt94KlZEggQHVBemlVyZl
HC7OfjZ3SRUo6wS3PxKLaAIxkVFCUKuBxGRvsgkxcBDRt1aIzJtk9hCmbDQV9ZNAEo64yElv+Tzg
yiLQI+hn9l8mIiXRKfekhshvRkb3qqIG90BXYx3bIkjPqC8NP8hcfDe96vZnK5jSNRqNZjdUpbBX
osv20Iq0Z+TYcoW9onxVyqL3mA8FvlLM7n2RIMlYOtyPtGH1RWjgBs4RFv9WR/xSUZM4JQAXGvuz
reN5DBpW37HzmilOx9Q6GfeD21M99eqpIaH1EBlkFTg0CB4z/OoU6JNDmeX6SeV4ssoftWy4QyCy
RueLfoCgh1MdFMk1KFrO/uhJTLwZpdpSDZd4QD8QhHhWFAL3mXRYfuovAFu70A4OhSx3iPGpbGNu
FcMej2EPJgoD2hfU7rOTdl/5CEg7kFBY0zK9NZr2VStN5k0hJp1Oi3f5qMHYFrpf2anvNsQtBciE
VvNsVr4jEPcHNCBs1sB4u1PhrDLDzjkKSdGIggKO/Vx9BRr+6KwtDiOAge9+yJwt8PxvF4P6kNLX
CMKDQXF4Vd53HovQxS9wmfL4WqNsQIBGnA15Gn4qkHbV1bpCFFOYzxpOuPlNYmSu03gV8Wk3lKnL
QycXtkE/nLKGW601E7/txp2lvMVKsTVSGidbn1+Ek24T5c1uFtHOcBbm+BhCykE+U4Pac/vV3LG0
tMS2A7DawEgzSxIWQ5vXgVQPU/R3YVtdmRseY4Ju0MoXn0Ig+0RecdZnYlxlsx/AZUzIkd3afArq
6JXUlEPfd4eUh7iMkHW1yZGml9W71ntGqL6TPHax82pPu+3l4jyL7gUfwEFXjEfFNZFeNspFwJmc
+4daimij9UhAGZlgXpvMH9CSvpFY20D/wOSGWUfRYNyEXjBaD8zDXif5k4ts1+fh2SYW1SWwbmWo
yaUELVsF2LR1J76jfVnBs71DWWsS6Ywk25pQnSS0zEIuttfoHBlHqKiJn2dftRrvw8rydVmtEyYb
3URCe2sOMGDeY8fxDL72FQHdhk9g2dkN+m2dK6iqVLnPyBNRIOgl2kTcR4bv/YWQ6qMxvUwDDvU8
3IzgIMAzZwgihuqgEhy05Gvf97W76+fxhgqDuBK38LvA/ealXWOe2AaZhDIpMJqyp1TBzyjfiFT2
ketu+MA8Hg3Qa9EeHy9XobMtmslPemWt2o+W0nw0xJsZibKeOTZCNa55AZtLoEJwKdp7HanjIilc
uFio0jx8e16AIkqr6UVhgnl6kp4XcQ1EBICH8peTAQEs5CtG8E1XTzsztTZWNa/nCKY7aghSorfE
Vu9DgWw3m8GumlHjMhEy+HpVG2Fat0a9zFFlnthUnSbVhQyphTd60yc6ZWWdD29zjq/Pzsod0Axx
HKWS8Bd1p0Obf/NV7lOdz6TE/klnumgMRgmGLTUPoB2ZcPXppYFRjaBG3Ow+bxi8DQnbYutc4cBb
zbHwZaTfgxhimqTLe/DOq77t7xR4hfMI1SEa9s3MJt5VkSEOcquN1pqA99VgyIfR0Gkniarincir
tSzqbm2ih0ZkYb6i9ige+8IsMIxJl1RlHj+7x+FYjor1CPjtVSsf3Xm8tJXxQMDP2ur1Tae0t8ip
j7aunwTMFeaBVJymuzYbeWgnbWWH9c1s9HuHFCOg9u8IJ+7oyTeKe9IHXP2zutURCXR89lBLTvng
oG40+82stt/Lgb4h2Zf7oOy3meWSRN8+1YW+xxK8WmrTDdEzLhZH0kiiwG8cE9VcvgbIsRHTC0LI
FduGbMPUptvSt9L6klkf7/oObAp+Ys2fLItHvXIIcMp9xdW/wuazYG6wpVSPeJRMiDl691wY+Rsq
FCAYY3AgmdpnGcYRgJYo1JEsFAUABXuPBYvvjeiphHOhnwvX0yydmyNOSToUwUdr9R6W3ouBSJPq
xBNITowcQ7sxbGQKuiU/5+CBzfASxO8F+3bHvGap3PaFssd29LYkAuUEbdc60+ZKfTfwk2OgpeeB
oxfOmGlL3yodcJiFguyr2ZQ5gMmANTBnzEdtG9sEaZ8T84VYyiNe//0iaq3seEvbukPYsQ51l4dn
QIVU6dtiARnGJbdGwtqVyYqfliLYLu7k2gzuRf2e5A7xEQ4229m8N5zc8K0al8KQOpuAwS8xv14f
W9o+UZ3eE+JEg7cJACnGKYkrTpY+16AU4kns4tEF71I7npJ9Mk8AOPghhXk3IdzVwq9MtVG6RTVz
0eTQaS9GqWOgnHlmEOs0IIpyxj0o8wMg3hMraRPVdQns6D0KtODNCVmHpYWT1Mpq0PFPNjSSsb7I
fJvmoRlFAJaHHDj+XTid8examzauqCHQYuxRDnFhQlVf6Sb1lbGQ85AcHw0z/STV7XXgfAarCHky
VJZH0u59GcZ3+mR85iMQuTGuH7RRbMpymA/471/0Glu9BY88UdPvZLlLg/SkKORGasO2AZhpTa0K
piu+MJ36lrVyaOLc8OzCJrRZrJOg+a7NwZt4hNwR6rutX0g382WWKp4LWWilqiUKZdPvQ+XEsF7e
JS7tHsP39AzALQGH17i7CWkj1WnWuAxcs6Rzoc8neXOh01U2feEaRJ6n1kPW6lCa0IEgHhbpe0CA
EPlJM/IqU5cnG0uS11bK/K6ELYKjvld8zCrOuZ8Vd4ceH3G1ple9XMlgsDdtNisnTI7QSg2lUzVc
xSza1lo+mz99FVU9LL1iuKSJ0V2RA0EUtGbQjsRRoQsnratj1xlqcGDWWhcMrJpBxWunkjp3qLdF
qnSlu4NkgAcwaMm6fmYLQZT4ootutgrqb7aHYbzlSQN4USxK43gZ2M6U4HfV0JPPSrqOQA4WxBc3
NoBsCgU3e0P+DuoQsv3SLCIGSm8YzMOViAj3mlPEIFVpams+LA2iQU8+gN8z/mDEQWHx0nGOkjae
Mpr2gDHauxkLhaSQC4bRy2aJGyVACBettNCckKdkpr0ZUoqNQePwpkhtoerFlXkRdZXpKPPtGD0m
kqmVDMFgTY1ojm6Xubh0uQmkYSsFJRmhoB66RJ7oFB4KuIixFJegJe4rJr+Kb5Af3HVUv6sebsi5
C2f+8kSJVTdGSNnk+INUhuTqaIplb5pUzvOjZSIcXrMTUOggXTIBJleLwV7QrgG7Dqbnuigj+Dkm
71KDs5yyE2CcnaiVhETBQN4XIiAVxEPBomhfDtcyak9RJhAwSmHBCd8lc6rWxsrSaq06w+IvQm0d
k74y7oPCLbJTMozqSLXLSouQuBnBJ1uSUTSXjD37sM8ge4wPCT457RcNXCR+xQVip34Ahn+IiIQa
X/N4Hk5ta847sivyjhpsHFBtOlC4ZkT09zBvG0bASacdAyQEnEzxWE/bok0ynPatA5NpMDMGFTWn
CedZVTjnxHYcdv3s9Kx1z+B1WJX8K0oCN8wJKTTtBSI7J/JsSxI9iShVkNb1aWp9lnABIJG0bksw
44h2B9rdFOwJ64sCz6hJnIF7FVDrTa2VaCBBVHGtRseqSJDSlHtbZsavonK7T+RT+m0i7eZX2VKh
ZC6slLapoi0pW/IAraZ8qzQWFxBnLB0urjqpute5AaLdPJvIFCYPE92lPtf3EQph8DlBeAMkEkRr
p57teGWP4PfseIRBOmWk9dZR/Eq+mzz2YzbdOqk2hG0NYmIh2jLGQnxE/5CG2i+Cbtw9Zk/3oWot
576OnfKst511U1mJ0LsVg3ZoJIBMH7qv+0Kwh3WrERIvbXeyEG8s2bQru5YoBPMpmQ52nsOIUPEP
MBCJLeBPhg0PSEmSvdTCfFVHolwUoKkwNyMb55fRitofFfAQmWqBivYND8ZDIQzjyohf2dTppB8R
g9EvaKdYxWorRUoNwcYn38PE56QbGxU2jZWF+kPKcfmKy7s6JFoZPgRtQz1iEpHBKKtn2mZRjF/y
WHdfJaFpXNUxcA0sByPr8SKLtkg8gR9IqX2lIjNRzPVa/gwg0GLMGCoGkZYg89AmN7+0sLjyHJEX
CQP/R0lwAKKSn/tyq7esx5gz1bAonPiiZipD0oLzhaKduKD7BO4iiwEZmm8GPKVmldkgwE9t5dgv
2lhRzYRCsioyYEJ0SI3RzproVXi8sI7je4HUsy5IK35i5jpM7NRUtEPusk4oTYpk82rYKcdVBkCo
Uo1AgKTvsk034rNgDIcUDr39XaM5GEtmo9yT+BE190MTQv93DPXE5HMSYnwQPXaJmrfwYNizsYkF
1BCM6SXls6LFv2CrU+KMsGkOYMfCuzB0zIfBKGgQzFmudELgH0c1ovFlBC03YWeNZ7JHTdrW6n5O
zemiWTXEk9ZwjhZia+JizPYG+06l7GgKfxgfjZQJgc6IYcEQEwuF1s8LIwSydsNIku9CHY8pdj5i
MJp+kxlJ4NVGztM9AIzrrYCJanvphugMvHA3WcmW1ypbk/P9Wk/WQ6NSCZdbZXSPYx5+F2a2lXB8
FUobIdkWu9OuI8ePbEnKDvgRajB3p8GBclOyOfQqs9R5ONmuOoKBs1Y2/RLoFBzMZrJoflLjG1yV
8sICOso3ajnYzympN4Oh+b1+F9Rt/GpL6OmYyD9HVHnnfBqNn4HCAdyeqcJrrXQyvcpp+pWZRvaG
Cc88BJOydsao8ZsiYH/LREY0ux4fsLtvEfwk1ISgV7Y8nzlocLRPr5mA9YbgHSd8Ohu4/O0aOr5Q
Yl+kZvZEkJD2ZkP/uhhSNUL8BFLBNVwLWCLKuI+itEM/ifsKf5LbXyc9nG8DcQOM3dXW/gTFkh5Q
7hOxOmvbzhrUHXtb+7vSMnGKqJBInNXT/qNpTcYTQ1tfjSLLd05tqdt4VgQ9l5i3hQKTxShu48h8
qAuO6M2gULeRjnB+jF6nJte2Q4T7DmtY4eXlNeQKxLiF8wirSrgKwtjdqwFZMBymtcp6m4ucNbi7
vJJjTKbCXJ/7IZfMnqEZQ6M5MtZiFW6Etm+CafT6kBnvjNnvGbiWPxbGrtKV6LsVFmvCEifJGKd+
0HXtrgxsc53OlrkeFbGAJMEMWi4mJUkz28p+JxdYo8YqM2UgKixTX2Vl8GTrZrJFbpgAF8sJdq1a
27fLab4Tsnwj0OxX0o/rJJf0KjV6XrMoDh2jeGy+I5EKWnjo2/xZyRTfCGrjA78Gg6UoUTY2tkz8
wFvcBMG+chIGMYP9pNk8+E0fiGsHUegYK3mzYabFvrqlpHOgsDLgba52ZT3A04ZhwOqcbbEIPnUH
ZJwrUT+0pLuXylsNOn5XjlD5ch5jtwKmTogaAi9D+E7/TWwOzYWr76oCk93U9rcgtOuVWfC59Fku
/M7pX0aymXmPrQtDm+SZ8hNluNX30FCVLWJOfNMkrvLbTFCokjV7oU1IjuoGBmbpm1gKd6XRW/vF
eI8jpONVLpr+bSJ3ldK6YViB+P0us17B721l1xxCRrv+tDQ3cHtuWuq2mz5Mjt1kQBubR4MIPRA3
K7VphTfmBKESN0f9a+pXo7EZE8faSkt5l0oogZlVrG0Gdc7whZ0D4qKtbmivMXnoZNZMzA3x5Gn3
GWnErSpyXw/R/Sha7bONeZ8cMIF1WlExde2LmTI6r0Ftoyphl0YOyp0CHHOVUYd5rYI3Ug2QGw3a
uJdju0NN25G+Eje3YeCJSTOUBS4XCVr+ZANsIDvlTVo9uIF6dl2p7Tslf8SFcdLD8XscxaGu6qMz
ixNr/Gf3r6O+oX2ggldXOdF6twqV5TfWNtKfoubCRlx5T+JUXNGKEpA6Nt2Oc7fzSa7Mjk5eJBQf
/GWGrpxvJER8tn8V5vOmRWwX14s6C8YGMOpOhhdId08mQ3w1KXPm9yC8q26PYwctRXpjRbjLHbEj
XS7z2MNzOw2UX0a+S2Xjk7BxLazWr8bkFTCWuE115xnNVNwSWVsfJfa5e8vF+Mqmicd2TNXs6LYh
ZQW2l8eRTsDLMtKlh9lcNXZZbLCbM3Bjy7JF+tqeBmEcdIZ4Xq8OFxnI7hnZSXQNFLmx9Da+h8nH
yK3Fy9BVI+befkKJ4zofdc1aETvXpJ/RuTPVkX2wV0uTgdgS062+T3ONBUULV07s6gwCh+1ghBpR
QMZjx1GyHsOxOXRF3n6Oi1TMblMo9V1xb4D4VgH3oom9V6T2qRvhNuNIdBgC8o1CNCb2yH1IC7Y2
IbR9NDhgEpVjmJp7vaA+d8v3asJyUvTHQclbCnHipM2K3G4JtdetqozROge7m40pM3L1y+ixYiHf
8GBHfePEv6+IiMIZec2iZj0l8bhixG9v6ZamnR2phF3o2fPE8LGPdOOpy91DxyCvSMmx6vK/jgV5
EcZIl88jKrwXIqv9tGbr4kSy8pph0jdaNFtH0dRvSRgdcQawLGDDDZy7HbuNIAbV516OPVUdXoUU
LzIvH2hnsyf+OoAfrQFmtLMna36VmkyMx7Bad0l4MqzDQJhHwgDpbujUGMuzdU3ib6J9QQsnkrkM
GdYbgUVrpCF8i3t9/Gya0br26Hq+43DobMDBxrgex26ZpMe1G3gKryBJz8piVUO56N6IFYcXlTqj
+xzSgihHNuTKlWTH4q0MLetDXWZuGX9Km5+0vE/Ym7GBULc1EnOJXq+rXMlyCHdTSwlTZLho8Ylv
LX1g6hzI/grpw1mT4KCeNTgb87oRLKRMzIFfIqLEYB6T/6IYDdkjJoR3iYyIGyfTwvAYGiwvGQb/
UiekidRBcVuCM6Uw86LWTt6MDjLmOTCNieGmTFAW8fM1Lyvb6W/a4/+Vzf4HMmcUzgaMJwcFqcO+
EPzIvxaH/Oe9/+DfP/vr//rLyy+Jdbb4C8i6PxOp/tvf8vd8Wus3NOmqIVyCMZCJGOg2/ia0RYIr
LB3xM38angO637/rRgzjN3bVLj09vwot7sK3+V03Yui/AbxYlLaaBfPJdMx/RzeCRPfPspH/7rP4
R3l+w7XfZHmjeQgJiKC2rF2I6QYncjWTS4MAIB76aLncz7jUbonZPwekaOC13kvLTA6qEeGK6opt
1liXDsIQOrF158pLWsvs3XHGwOsVE0gNKLmVrodsiUf7xWiI2qKZLQ+Txt2MacK84miISTmcfzIr
fAN2W2ym2RlOSkY0XMHYVs3y+6ES+AjSKLh1LVpY0XNeU5hin26XpLChWA+MSUhRBz3BfB4d6z2a
O5u9C7OhuIvH7TQQlk68wehRAW/KUVB3d2eZA4NjDv+SkiZ0Z8YG9G2HQ2LGhVKaxkfUxJcitxfh
G4eI2jApcCKPn3wpDXGZy/gZjfCNLdPJUFXs3ohZLcwWeSo7gMEUHT2+Y9ZQ1ewRq9NxILhbEz2u
X0j1bMDTVAM6Hfo1HOyjfsq7meQYlVwQE8ArodesEVT1l4yyDxnYlzAaqSodReHHmdc5SOA2gAap
haWzJ6Wu8+kww1NRWaPPfecRY3s0UCiCiuXeCbJ96TrXjrp/m7fl+KuR9Q/2HHDdFr7nLJ0wBCNx
4eofCueDhceebKVVAN9Wx/CaYEU2Ca2lEsX19tOxkqdtIzDJLnKMJaKprvZMudch8GW6CSwZVTT1
gAxbSeSwuqQYESdUNGnOlZ00zEPJI+8kkY+BOu5KqYmHQfsUZJV7XSTjwxRHD9FyUOOyyrli2wbA
Id8xdUvyAofoiaDNrYxxE3ikGfuw1cq7iSzNU9sMw91sMeHvlUE5zIV8I3bG3eYVT5zIvnoyHDZt
HpDnBqXZpGM9gMVN1k09Fsel7hKKWmyVfnySWEs8LW0d09OrmssH2yCCxUrPdq7Ir2kiHwOSUNuY
pTQrsqT5Kbp4E7d8IzCwakRjuAINlpuR39OVRGG1L9FtNNM7gqtV2tXrcmGVUBO1hbaFhL7q8+pY
h+x01LceciUMbd9qWJUEoTcafBlFva4Ti5fDvRudbCuaOzUaWaEdgK5s3AuoKkYQTMiMZzO2zsUY
+zC6QzCX2lUg5Kfo4IoWqJT6fts8/fV4/J+5Of4ftFGQmasC3cLn8K8vgdMH2VD/FNz791/2e3qv
+ptuLVHirqGSlEYYyh8HvXC5AswFVQYHh//TuG9+FwiS3utgsCO/3DathZaJMeePg179jQMeOZ/F
D+DEVK1/56DX7D8f9P83vBfTxj8e8BII4gK4VbY6knHPkEuR7aQHMoiIf1tozmP0RmbQ1py0N0pu
BkL5cKrph6weHkmQ5rSWRvmmaaTO5iOThfB1Kn3RgfXX36NJmtuku+kNrl4Gaz9BPj9iNHuN5uGx
1QjV6wl+mVUJ6qGtbGA7aCxAslzKINyPSgZwN4k2busy1GFd7Yp0m1VFTygcibrVJDeDMn2gCF5F
WOZBJtinuaIh1roKcOmPm1gApuNT0E/vWcvq3oxmos0edYmUYIFCebaj7uzW8tqkv6fFvGeT8RpJ
+2tszTcq1F+dGx0nvavZQukvST/vOnSMXet84tFGEjAl+KhHsVU7cU0cDsW698oqegC81qykY6M7
BryhJ8O6jOIP1AOPYTjAO7GaX3gA7hkTaGc+rCJqCSp3b5jbu7XDPAx6dnme3B7DRtQS0FOAz+Ce
2kx1f1G1iAFUjnogJiq1ctgEE3e4jiDQ1ZAVeIfnFc0umBs2a3qGL5bfA5PLvTVWAW7sgYvPbm/O
XLqr1L4QnKbt7dTYKqqInlJ39tzYfWsCKBgBXoyMUX4Rq44/VilJicpElME0MRSx2104pRC91fYR
J/mwIZwa/X0VQlbGkyO3y3V6isCK7WqZbrGfLJkuXU9eYGN9jw4YkMT4isba2Um0TX44GuShBGzz
4p4Zc6XeuZKquqJHy6EasTKa6sJPCKQ7ENJTIxEgTWbVpvZPlLLdSSb3b3iy/5lj6k++MPY4/O//
B5aqzcv9rw+x94/88891KyfOHwJnSk5G85xQ5h9V5x/Hl64vVjFixClGTc6wf6hTFRLLaZkoapaf
YHHscYr+fn4pmvObKmxdU9HUuYKD0f63DjDLXRznZTaFZbFouPGMGBYsPs5I6JzU0eKfHOlcwkqn
oOdZNWnQEmCZ5/BOXJ2suEyXcQFoLuICD0kDtsMfiALjS02Cros4IdZCRA/xIIbv0UimdoujIqwP
AEZVuqe2j51fFpSf2F41eZhHlwwThEpaH6Cq59gNHJmt8bygekoSW3snci/N7nJLaRmSJlBrIEVM
6m0OUtC/rlKgygqCmR1fSEhoQwZnOnd+3g2vZlUU02YmWIAQmzDLSeYjOyQnIFRPtAYtVzsaIJIq
V22OzMIYS1baIEesDiEYrVuwbMRZ4yssrn11gZL5XVl2DLiW43JrzxCKNaMO38tZj1clzc85bvvo
cSai7hgBJ35g7dZ6gInGV6rz6jC5hcMfTHYPRHgTKByUb2a1iCi74jvjTVzrkzYcBz7cVUus1xpf
Wf0hlmksBmgCBNw828X10GytsUzOqtpdlRgOQqYTVyxYGnmaGwEbj0ZzV/RDd5QyLdZwPt7gqoOJ
r1TnWORS3BFaFqDeQNlok2sRqHW3K0Zh+VNkvDBW6I844ftDZKrFDwqq9oD2zdjitFC9ysWqVEtG
nSV37CqqRftq5QuQqZ1g+JTBQAQNWwg2LytrKM322mZ2qhfEp1X1wjZwEiN9AjlOzF8qJF/UqgHV
1dwU9q/u24DIUh7dVPJLCChPdFQUTSdcnHH85RtTeHprMI9loBX216SPAXgl4dHECACfjaszQ19R
3hW1GoS+Y3dVsFBKaAfKjtGhhTOH+EqowSQ/FrVuP+kVmhJGhY+pTfWGKaZfqQ6n5KiYWPVEwyKL
7mcVNEwjEXG2bJ/AfzGDMBEBsDFx3Ps4Rhy9sRWXriZRKJUDfbjNTJ9Rz5IdYBBD0eiszqyufyNi
3gHvXrVxcCCo0kjOEtUGziri5cWJgf8n0yLV3CtGwHVvLe4kth3Nu2Tk8VASWSs2IRRW5lsh+7kd
dz97Hae46QiFV01Utb9mq7X2KRi/53RZISXVpN2BnaR6n4qdayBI89xCy4+5g0tRVxt4Obg4qW4z
LF6bLlSAY84G0rEv0r/UeGWkEWNc5EBbjZwIMHe9mHHOZFOz7MlT2907AY6sOzuqnHYVa3q/vAcz
8P7w3kCBW3dztjXJKKQOYhfB5n2ll7XxovDbla/SmevyWMk0EWsFqeZBmaag+AxrBqqrLjOrYS0m
M7PXY1pY9TETeO1JtcsoFYLWGpKvHn+i61EtXJSypDVrht7CtNV1A0mzRU90K2a/9ymxkFOUk/iC
T7RPKbNOHFBkX+Sz5DuNIPK5XLR1LPd4UawXE8m7yd+zQKXQqZ/9VBg2HWHfxArvpTF+cxZUhM3M
ImPs1DaMjpKMehRvwMjlGvb6QOswG708xG7MMmIMJAXFUETNZ5/BpSKbCSmfDyKNwDwXRQ1E9v9D
3ZksSYpk2/aLuELfTM0M673vfYK4R0MPSo/y9XdZ5JMqTyqzQhKRN7jTFEkCxziK6jl7r41nG0K7
Spz0XsElkvh1rbDFuwASQwDUZ04q2h3Fy8FEsplxbKcjECKmqxxm05tkZIbn1gaZ6vQ4GhlEfTeT
DIEnk8t1U5nqIVI6ZvX9MD0xwrtRShwgsSEaml3atJVdxpjdkaeSRX+Lo805uUlrgGyKzKNZxco3
t4stFk62fzQUbShWmtnJaotQwQSJVDXk/XjdjzRkV6MBB3uv2uKlUXpri8lRHrOqLLcVFKqTBh9S
TiV/d2phLzSs7wPeyCt6yzBwhqKi9T+YLwOjhVUh4+lox8zqhl/YoJ50yoLTcJ+eoSFOGyvomn1W
qD+8uIzuWW+Ds+dOmFzxfyBZk8iBaxdDAfYS+2ABxVqxJZ7egZGVW3Zn07vJXCJDbBSQ9J0V2QGf
fnrn1mZxxBVC9of+c6xI0iCIkdBCG/jSOW+r6TiMXbstA0u/Tye3w+JLy5CV1j3EaR8e3V4ET8aY
hVhDhFExrTcx98tmuIn5xNS+GDRprAvd+gAq5b0ZsvDIg4qHW2RLyZ3ELmCSULl1EHfuxywu9ghG
FAIaUxIE4CnR7Ld5iOgDGu7Esc8jsWVxnF0iH5rHIsgVa2NUXmP65mT9dKPx3rIK88Ckl5NnEpzh
G206onxWbVnuS6F/CJI8NLu5VfIO8RXfy7wq1Aed+THC77t8rE6ha6wdpyFWBnvfCRvOhJJelASD
tfukJjYHMRf0vwy1vRojK9MxUnb8bNvalPdAMLDzpfamNhlEROQ1mNrU+Dx/89kzCY1hpinWEufv
Loqd8Grk4Lzlq3+ZXGZE941EyoSmEn6aWtcdp2nSd5bElRz1TnmloR92yhwImQdrM7PkNyaTw52L
5q+Oo8e6keaqUPQbSyAjEuXw2NHDRin9C6cVRtMuMLqfhAfepeQaBA29hNZ4b2oCmZPo2JTE7hEL
s0oIsB6n6CWshk3fqTdxrR0dkoII+MLeyKnhKskMVHt1ch851dlLhmPkTomv1sR1GF35TKN6H4EK
sRqFsayFvA+d2SnBLXkYfwG/4qaQO72cnhIkGij6Zb61HPXWHlz+lnHrlYa6AcrMl7eu32yDnL9k
7O2N1UrUC5OEhhbbUcq6ZKr3URp4j6lH8vTUxxIjQBU+u0TGKGvDbOQE4w7546roga5vBMoigxFH
3EaHKe4VJAFZhNC4buzsQzemG4Fsxrchk24MuyaFoW/wj3UTZVgkdfQNTml2gN+HI+BKS41uBRVS
oNc2CIyKcpluY0/TWKxT9RRNQf7iDq7cINQLMLojH15NlZPH9o4KEltN5sbBlWCllKTLb5qJbtSF
6tgdda+c3upCB1VZE2O5AeRH4glWtTulYHWhbz9MZGK3SW7vIHuMH72Ubn6RQSpsJKdE04nFkwUn
JKRsBsYbvXdeeoasuL3bHo993Dfhraq37c0EBGHPmMi46WoLXS3aTiZSgwQQvWLyl+CmuMhtzcwp
McJo062XSPNagHFD22ykUJQI6urDFO9Fx4+u5wSXg1yVmybITL8dYhxZYate6ZFprLI8qTeD2XfP
YNOyu0HigmDSdZPiXANHy7s7sdvf9bqQ6Dus+kpa3X2sjG8VfY87ly342izTG7aA49nsKmjpRogq
akT5voWV+RA2iOPaVhMkmdbPqEvrDd7Js65OqKbMKPcxuKkb5IDhDbsWFfFucT006oAuEcs4EeN7
NWbYhwvrR2grH3RxoyMN2dDHjowqD7CMnQwfeIlhczbogQd1ag9jWSEs0PlwroZxKB75Wfs3EEDN
WQm9byP0hi1GkJTGo/UilKa+5ghkHIaOlB/FLh40lRfVkQ5xqKlgnGmWrK7IgPHGrSYzxtoVTdEZ
UBiqy97CIJ6NvXFbV9n0MFhTejQiw9gQ5nyVadLaWYi6Dr3Bt8SKpXzMx6gg31AEu8F2EDUlmtjQ
IPS2TBQt3+sVPq5e+33ojDuckuI1v0xynRwJckvurj2o+R2EK+Fr8Da/AZ7yzsR+qq+or7DZl+z9
7Kp8hdSursMidO8x9j2o5Nq/4oH5roxksrpJtPbqRL6pTb+FRRzvszA3P8u0KY8WM977ttNI6q2D
8FO0jvNZGlZ3U0em+eRh/wGEETiELoeB9VAMlFhol+1Dp07ZSUGkgc6i97qfllTk1lJyYmORV+6U
1uGbpjfKztYr513qcXdDBCUB6bYK37eMKxQRZvYoLW7bzUqyOHt0hnGn71Qo/KiSEQEy2VGIExqL
9yatIr+UJIbCs09ueqF660Y385vMlepbnOf6lvzDeoMK4qU3Rpj5Ro9k9JJdPkQXo16I7SEjMboz
vW4tHB2VbTAFa8zf0zFTnXIHCDHeVX0Mx4GOvXOJtqmDEwTlfidQ1N95XbtxawxMaKZyUD2lOt0S
9AM12ezioxIr6RMBjRe3H9h9CvU+EmlzlCqiJ9hpd8T2GHSPWjL9EsTRA7C8EzNx0ILI1vqYwSyA
eJ9IRfEa16p219blIx7V6kTOzFUI4YQmD7MOl7Pm3mjd9KZUDLK+akx5ihF6H1YTUW9u9+aaY3Sb
a6F9EpOmP2h04c4mn451aho6adMhFstAPgWld2QSPCDqjYz7hC3SNlRU3JDamG3sAof+mNX4iEPL
i7H0BPIRHklk+mmnISLpCrzBmsmBT/Kh+Z4UTK3Z2sa3JUzWe47pnC4Dh/GQjfEKRyCSyMTATW+5
UXiqSC07F8AKj3HVXBpmKGE83FWsd4pgBTGn2xgK8kmxhvjcadV9b6CpbAeNs09o0QZQcou5UxZe
uQkW+ZBDFt9H7WIoqMoVU11vX0lG2C7KuE2st802SYV1X1z2P/GAp8bUxTccM1RohQqWiLlVFagg
/dBRO4cBnReD9ErdGnXznKBRXQGn4xzaDoKzN9F0EoEHHyK0zmtrNH9Aen5Faq4/TVENZ7kyUQZr
cvzk97KOSvvroBy/Nhz6X3mdD8FlJEAsMzTn3IRd1/eCVDLouwdwKZmf0yioSeOTIT053ELAEj1G
7IYKlMSKIBt6wWgczZSWKOoZiAEIk8LedXeBBSRXV+91HfNooirxdRe5TyUxURpR6AfhuVeGxG5G
pw41SJrypArvzgssfBRdH/hTFX/QJ0EpBK9mZ8uUvDhc48iQGPxU00ENs/c+v2jcqrZpbvAVomqK
9fWkRQ40viI74ae8zE8mNOjZt0gvwj1tw+5iELL3Os2Cd1CV6B0ypdyM+bRTpHdCnSoeFFTYn/3l
69wao98pIn1AgH3ObAejIMr6bWg6+WPlpI80jprnpvOGG+ZRCmjnHjJjbH24QrkmlfFb0UTFB7bz
+pzJtETgCUh0X4Y0pIGzkZWppM3G0Cf36Ag8gci1XyK1jncOA+SPRLOt13Ew1R3W9HOGfm3NIoOQ
VJ8QYWCpxjyJpnTPIfwdlmRH0kH7apvjd14Rwj/pnd+IRld2YzCo57goMTAZoQ92MtlaAPZ+Ilkf
Hm2aOkx5wCF2Xu9cPPU14rWAMV+cjvtWMb71eQY71M2beKNXqoVFvM+fLjEOrNtRfZs0oj1wZGM0
WwHVBeF5gSLpxKJoIQ4cuij4bGS59qwMNkaOUVclAXRjkTnLd0wmK+Fp1RNscCK4RqQ2WTFMd7pp
ZkciwzgBqz+nEZsdMUfhFiwF4EWRKM2DkNP3JMCL7EoEvE2h1lcFsap+6hJhMJZ64dcKIVhIf5td
qVb1xpX9eNInT92FAAo0RLKDdMjpYvMlzby5FiUa4BZP8hkHd0mCXQapCXWi817EHIA9Ef0cCdNc
XagCm4aUuXObjMJ3As85l/xxa1dIH7zmcxYFIEqwZK1EPhG31nkOH10j36VNMX4wLRivAa9kewv1
3qbKp1dY4dPWkJ1zjqck55/WzR9KGChrNVfMOwgdxNShvd1oIWlrJUOEDSYi51i0sf4QF8TTN7ra
0lK4nOuMCacBzHvykjHX7pBgm5yrWeMZKTq+6Tp3lRhwndcqLlUdmrwMpupQwfc5aK2nXRJYf9KB
YohnJQ8N8o9VhnsFrZkerJyowPGX1hqg6uCnTkjLqegNe5/rTrvXNeaSFURmP/fqW1sHkt5JXcWQ
HVt8A5v8OLB/uvYAGOEQbfAy5jbtDrQ42rDBnsSJCUkndinDWjdMK+4QsZVo07yCdl3t0R7NGrgy
mExYFL0Aui1B630zosu3kJ6ioF0TcogXOWgdzBgCSCxBgMQIK+988RQcNoN6cvFrHEJ9MLY52AVZ
5AcRuclJC0exq0soE0HgsHdkfbhwBtxkI82h8N0Uy0Ay0lmC1KHtjKoZNyleFB/pakPAevNUhuOz
DOks0l7U38Os/sxK+0bPg3qTT9bw3LZec3m3mENrMdBl8unHiXlPaps/VL6y67aMiAiuYf0IBRZD
l8lxXdtDddRRDJ0DVO++ACV7m5Ju3wEY3jXhOGCFRZ3Qt5IOohl9jCRLGEfO7G1w0iWwslVfEcq+
S20s/2e9xS5RRYTcbTFjddNtEOoGyvckUAv8c3qIZ5cQEnnTEBlxhnLOk7UDAw19mlRNQN/M66Pn
ykEcn2IVCHGEJEnxOuJj4wStjgb2fTt3X4epIepQ0MR9ybRBPMY979uqKgQKYAhb1E4dCrg2iTdy
JnQjTUVS0BhNz8cyI8px07vDRWqVC5a8Rs04pQwyeRBqg8FAaWnX3Tn2wFQ9qUtd4aNnXOz6/POt
ftf2KgfupDK6aaN5QSeujKHWdYTnFZm+bGi16CSkZfS+pdVpuWHR1KYjyAf9woyQWX00sTOqqymy
8/Gc22pnrCYl0G/axJE/wevAyRp6FXPy2Fw8eMyTuls6/97eaWIUbkX4mE9dsu2lzTaNZMTOeco0
0DpNRgMuHLL6vgitY2VqnwEaLnSYWuv3aDVW6uh8Jyd0euZFGJ7o3yLwVUcUoTZjihetkQjWElod
ueKN22acdNPX09wiSdEVV17SqGEBz38qLttytyKuOOuT5zGo6vZOb7qC9wHf295De0lscNAX9zEN
pIQUSRTUD0U9iJNKQwhaAW3Lpg7zF+b44bDKB9FdDWJiLBFpe/yP1bqJ4Edk+qT4fDrL57HvXzKm
WGSLBh+1m5r3HRzpe6HJYq1H8oxiAfJLZRdvmMDZW7TWA6I7jgUskhGLkp7vqk4UtySHi0PqKQ7t
Tlrmz1MTOAdDuNa2SuL6VYft9NNAfLBz9DiRK0PYuPvL4BXLlMQegaXK6FEG0QCwMFPBnPPqTkGA
wopBbgCMPe0KtQrABWscIJ5go2MJmYQlP3Jb5vo+jwGD+GzFK2tvEPAd7njpERjHcYN/DC3c2Bzi
CCGesQpFVRunUU+s2LctDSg5+O2aA4TO4Icjsl3SxC1MndsFcUbEecyCgJCob8othso8wXxB/OZj
SgTBSE8tjfmqwllIczyim7aS01TtQ5JjGrZFoTMMZ7cCd4VZANMgv822nbyIpOtg8qduehmj8pbW
9DG8KFz0CMWHI8t6r010anM1cQ8FIyWO7JgLpkGqR2YUsXnx6rPrtIphh9PQ2hohbWyL1Q4HSHqB
RrlXHhqZa+Ydq4HjyltY1zcZCnRIgWO+08lT2aZZY+/VclRuaqsrwZ+X47pPXCyOrO6atba1vjrA
G3SblWhy/VQgDH/HnEAgB2ryc6WZsa9NxvAeIWk6jrRIcWhGdGUt5hLnNv+l5fHcvUss3bGLjLzb
DgKjE79P3GAG1fnaiyhMlU3GK7NOa9PIfSdSdcI/CpXAhSC9B430PuHWfGAwcM417TDISHRba4yG
nxMCzh3KSkFFZCl+UlH4vW4H66wB/o2GE5Qf309x0xPbka0mF9i8oFO1xW2MpsoxJTNxnZbPywTp
TKxChTbuyPb2DQfTj6akx5zVrX0WBgAJ3ibU6AV7mETo5RXAl/azF+5NO3DgSjp8BezQPYyz43iE
/o5ANcz1u6g0rm0PZXvdyp3bx9dV2uxrYXsnzQ66mu9RUt14bh9eETULlK+Bb1+neOaYawswj33D
2KcFmqPwiX5UnOCaaQcfRQ7Td8BQCAamCXiPrPmKJOQt3PMjyPBdjRkuZ6RZvFUKkQmFdD4sQZ/a
NJkyRV4S3msysvd0AaK7zElK3+tNfWePOt3biJv2kNpL3Us/xYRPy+s/CoGxAgfhHs8RgEK6AUEb
3uVCHb+x3uYvkHgGqpH4WVuVNyYxwiDdWjdfK3QIINqldJGQvgz7TtTWA5hcE6hCkANCGjRjbyQj
MKMp1R/pyv4Y7PCJMFzGX9Td2cIIs4cUNG2kO7UrL/eubVS5t6HgN1zFl71CZnU1euTcPVQjsyao
cPUmg3W0CnoABWVrKNedBotR00R+GhXSwCOT9ZmCdpUHArKrh75P78FfVpxg8bG7zDZXkZZqG0Vg
vwszqDoaNKYD/PmXIjFUmDcufm6U+Fe5onMIDGpCGM3mMyRizte6kLx0Hmqt1Y7PAS7ZqLkhNzG7
OZErrzUK7H0fdGzfkvI5SjGipK52QTgMH0OiTWtXYecOpBJaqM0SciqMIr+Ck2FvYHl+KxyLIQ1M
r0cM0joRDf2VbeGkn7DlHoww2PIH0o62k1+tsutCTekdF9K3x0F5dwDxrwSL1hG3Yo4td8qLTZVG
0WNv8hU7EY7Q19cIc1Q3XFkIBk853f7gvcY+Yvlthjj6VAUZ+P9eM/nuGlBPhiEc8U0ZJ3UQHD08
wW4X35J9tINcj58YfETJOvU4CO9TOZTthhNhVH2SHGifYMEHmNhg+Yo/khH/P0g0/q+he7WLuOHv
lRq3H2nctB/FVxjdr//lD6mZ4/zPhcGLOMzlR/yqKbYvejJO86jMSDK95Jn+W2rmIMdwkKfZqo0/
j+X7X1IN/aL9gEgJx9QFbM3p9Z8oNf6Mdf5/QjMdCvCfhWZaMkWpPRW2X6q6uyYFIlgNU7b98hxu
/1B7/H327L8vfuEFf+EB2wgDxjTg4pqSP+ue+aSb9W7ZpdFaf710W0IVSLzcQgJKxOyYgM/0ksle
ePUZli8NtBiAZGkz/h9vhOmdjLjJ/gA3IkIKf5T/4KHMpH1MFWyXzHDb73rlPR+tdahiEl/2VCAX
fn0qEbbBNOgUi4Qa8wGnyUczdAt/y4tS8ctvyfSsMqcxt9m7khCUDoGFOS3LF974TCXElFsZTJ03
JaBJz86thBKMQXvRU7k4B77euiEsR/aMWn0HoRDeKesnxxyxXnZxtFRfL+55w9ClGY88bEyA8rky
brpCWfbQzVl1OjqDUbcNTN/rSuWub1X3YOZd+zs+/t8UvzmrzyYkeM0dO8u38u4t6IeVLYw/dMX/
9C2/oDy/PhYQHnWTCy7t4EZH/12dc7M6LHvks+rMavqTk95wrhfET5AuhQWibn8su/isPEEajEEd
lPyeWvE9yapznFe3yy49q07eEkwnlzUrlBVAN3czNMHpv1/68lj/rbb710r7izP6pTrpt9ucvhOo
w0aLvsSIphvozvWJ5ffqv/8Lf/euzCo0Msha1CRIZ6aJuAixvg3fF135Ei3/9VWZzNqb2A9bvsbW
pbb6D4aby9ZxY1acPeIdK8xCxnK5SvKWG6SnTtP/Uezwv565MStOWyZsyNRg9HvDPAOv2OdV6y97
JLPCnIaBVM1L3SNT8SPaMIBb9ssuPStMLehiVVdcy68U2z2GjtL8xOqQPC27+qw0kcv3qki4Opj6
F7Orr5FOLXwms8LUwZDIQI0lqg/9+zR4bJMV7W3Zbc8qM0plYeE+lP7gjsw9e+Ft6PBVyz5uv9xc
X4qTPpNdEWk1+nChbgMyP6e4elx247OqVIp2qgw5mn4s9Ce6zd/jgNbromvrs7rMTJSxHSmRflxZ
JzOzrvu0/02K+uV1+Ivlah7IktNgYdw0SL+LMyZ1bXKdDd73Zbc9K0sJP7ln2GH6RYz738UrYxnd
x7Jrz+qSWJSILIYRtk5uNuvK8X4q+bTwmcwKs6mHUpRtL32AGD8QNTyHxvuyu778Cl/eP9IptAk9
EVfW8mv6Z9dqqITL3u1LusjXa2uJYQpkBaNfpW1+KmK7e+yQbi1bv/VZXdq1VIjZFaM/GO63zDIf
8sz7zRfz717B2X62Li3Cagf4/kQug/qHV1UEkbtsU6jPyrKftNjQaOrBqhh2WqPfM77aLPoxL2fF
rw88DeiddB7zMkPR7wyXDnEQLXu7LyEyXy+dBdZU1WHFB81BCx5b8TnqAN0vu+9ZWSaX9DlLwKsU
cfqKZPykka247NKzqoSyFWbu5S1JCyXbeD0HWbegdbTs6rO6JN0soB3DjbtoclddBPQgSfplpanN
StMoyMNIK16UvlMOcWG8hsnCPYQ2q8xQSXtT0XjBUyg2GGbHCJxpumwre6Hnf31VktQqKsVo+aSJ
9lUtiZvpVPW87IHPKjOr6NyZJAH5ZT1C/XKI44zThR81bVaZVUkUQCX4qNlS3Ldh9Nql9rLXUJ1V
5sUMEkQ8Z99gMwtFIu5fkqxetlyps9qsDCM13TaXkP6LR2u076coW7ZYqbPKRMEE7gHVOd/5C9mv
d38wQ1j0U17yF76+JmgKbeQl2eg7g3G8mHqgYT0uu/SsLCMDl2Cnp6PfWIhBRqjTUTotvPasKtE/
CtBaPJHSjUnfI6UxY1C3XXbjs7pkJ2gy9kzZ+4DrT8aWgUPbFwsvPqtLNC3Q5GCr+8hTAUWHxUdV
yLtlNz6ry0hnwlSpPHECxq+MVPOtJl62/1ZnVel1qpGhJuAVnJQf4+B9wzy5pHDors6qMiotwMlo
lnEp9uomIB9tVSnx/YJHwsVnVdlrElofpwffLeR9CrR75aTpH5bHf9ZB4dqzsoTvcOF28WkwTZ1w
RMseDnqONWPZnc8q01HbOsEhMPptpHp+OHTZRiKEXvJ54N5nxemkiUKAUzUBABrVN0b13kfAuOKw
7N5n5ZnYo5a7DZyEqbQgpyX3TrukfLjvWW22htYlUPnoKivtNh4YUtaGsqjbxsVntdnUGZzhiYei
C/MOW8omr4vfnB0uv9p/nKe49Kw0FT3p7VitEFGRhgVbyifS7nPImTPF8WbZQ5+VqBlDV5bgG/yx
AtxuhVv0PMveRXdWojYx5JjGuPuQOfIKBfPTQEdl0W27swoNRz10xFRK3+mE4ptk7616S/mx7OKz
Ek3VWqK0wuBXGu1zUg/vldgtu/KsPJFSRXqvI6A0hux71kJoDfHTL7v2rDgj1bXqZISvh+rtrdSD
WzX6XHblWWECRiIigYQWv0va2yYpXiIAwMsuPavMDGVnVUysV03YkAPiMeeW9aKemAaW9M/bFBLt
SK4cqMwplg9hIR7U1vWX3fesMh0EGr0jFOkXIkdtaj80pli2WLnzisyF7bKi6H7VKuywAnvw9aX3
7cxqsm8VJbB6arKq9KMaqI+eXLQFx2Q+K8loaqGkWsSjWFP/wqb5aLfmsreEeK4/7TdLfAaDpwIk
n3LnISHtYiqdhavUPL3ZjumzObE9Io4dSdu1kVvFkfm06DW5oKO+bpTDKTHTVBW6b4nxNLr40rEC
L7v0vCjJ54tVkzcwN8SjAvbBD7veWvjAZ2WZlGFlilFHglXGV66m78Gb3y+771lR2q0bl2rOpbVC
f43N8cE14S8uu/asKuMIoKxuUTqkLEA9pP/ouN3LsmvPyrJXYYtDKOfwEMtvmZjeXCWrln2E7VlV
ElkXN2NKn9qTeEZCGLuSg8+i+7ZnZZmpmlnoQanzpSQFIuj3woh+s1Jdyu8vticXXs7Xt9t202JC
I8n2BI/jZ9yDG65RNIXlyqH0LXBpy8rInn029VpC3y3pdBJ08jbo3SZrg+/LHs+sQoNWT1V8oxed
era2R/Npst3XZZeeVaijNqN0TB5PGLX36YiYv/QWXnpWn6Hd4Uq6qOtDOA+h7W2yolp46Vl9JmYs
mybmrkUshnWJ0XFtlEvaYpr3C4v0pWMNERboV5pMPpB1eLxIug9Fqcjf7JYvz/WvXsdZhRKx07sg
dFgRFdm+oU5vrkjban7zsv/N1a1ZjY4SGIsTcuAsbO0bEUlQkHv7Y9GbMg9fN3MLGedlpyzy/K4b
kdINtbds3ZorgUbTc0YbP9Klz0nwQQqeXrWKZQvuPKq+aZWEhGqGd07vXJFzsQ4NY9n3zZoVppHp
gR0RVOsPWXCWPQiOukkflz3vWWUOmT0N0KbY0GYPhVt95K33tuzKs8Lke49K2yCIhoAhdwe7JTkF
AHF/80wuf/tfvOHWrDZ1rBeqIXjcLXl+5Yas8vEms6b2HpReFG0W/QnzuX0yOLJB3zv5llvhDXBf
NOHull169i2KBHhLpYl4OlL7UEgNS6S+rK1izT79GPgL9LEMY4NKQ2Sult86GS9bEq3ZwkKkBH6v
ga44pqJdorlb3fhdY+9vftG5hqmABKRNJV9+Fy73wbLiC5OdzFMlWLYomrNH3pU1KcoER/hRmT5E
uvI0Sff7ol/zP1RMTjpqZoQS1ig662DiNlgrMdLVZVefffM7NTBDkdEZz6IGiIcFLHwqFo3uL1Cf
P+9czCFrSJbkeAVFp1oFU/EUqslvivSyiPxFkZqzxaVJXENm8vImxt4dBpddMNqLhlbc92x5GZWw
KKXNokgU70WPbn8b7DxeL3vi89Ul0TOIY9w4+ZfROhyTbd4skzBy57P6bLuu1EKky36QGBb5f6A4
m9xc9hkyZwUaKR5oLdhdKPuHft3AIgMzoSx6ER1j9nuqMZ/nPldNX+j2S4kgfa2BCVi0q8B6+ecX
0ejqzPTCwPDHZoCuRJ4e6TWds+gXdYzZL6oyKQRtgCHcStQbU0z63paVeVjyujhz+Qvn8THwWm69
krgFBEaJQNsvu/Ts9xxHEvgUjcg1UjdKssfy4S4Ok+w3vcPL0vefBerMBTA2wmtPgOf1R2wVAD5c
zX1SsSGlhAjGiDDBoKkVZPNMEsDS5W696BOFlfTPvzXm8BF1YOWg+gRCvcpMHPaBBnV4s+ip6c7s
+lAfGd0ohm8nvVgVuEhJW0mfl118thxPXkMAQ5A5PoRkHXMDfIe4r5Nk2ZuqzxZkI1ZxLcW8TA6Z
g03oTqtGaO6i5QFi4Z8fjC4w2IbEC/nZMGBgjYyjCAHQL3swswq2obuBt+DimpdUW1XJP1pCrBZe
fFbAnUH8Z69w8Slyg11WPDdGWSxb1/TZigyxrhIRefF+4DVEJedArVJVW/QRdOZKmWYwGJRj9PHB
5kkMgO47flr/vz/xv94z/SL4fm07jKUms1T1kDdHVffJ6BmbdVO2lbFpRSYf/vs/cnk3/mKRmItm
mlREqarwdFJlfE4Ts11phXa/7NrzQm2goMieZVm160sygib8IrMWvu0XQujXx2OruYc1k8XTtghN
x4wYbms9T37z8P/uucwKdTRgMrWIFnxQ8J86wY30xZatX3MNhx7wzXYdRI89HFDO29dlaC7aBTtz
DYejZbVWGjwT+DvxChucvp2Cxll243MRR2sSOllmyHozvJvQF+qzRob7ondlruIoJ2gfauKZvtI2
j43u3pSESy1bXeYyjhx/UF11uem7ZarsksT1Y6h5v9nZ/NI6/UUFqbM3ZYrbNol70/JhpUBV6EIC
8uDIRIq5A1yQ3Rb4FXETeqygJDrHzpNi5rjOSSu3shVovajbdPbA0DbNmZljdAVt8ZsfTNN+6er+
4u7mCq0QGKAa9liB9HJwg3PY2A2MSgyAyqoj8dRZxTUZA3HYpREEvNIq90VpjKXYAV7uyEkBtsH5
B/pnIjX+26iDgjO16BB3+OJlXBDJ6412uglDrzv0ZavLbWQpabsRssD8KjE1QSotO/cOgo5C7JbS
xc4qsEX+DEvfdn2gdaTdJxNZ2mu9K4JPq5cCYmuaDk+jKtLwSraa060wt+Okl1Bj7qEETM5PXPAB
ebBZktbHosyHG4mQyyRvPnXtc9imU3ieLNrwp1QpohDh8lQXz1honOEkB7BH+WrQrDYgBaW+gIsm
3IXq2RnbvEAzoxHes8VMQdCr0ZaayvQhCyBUq0MaQ3Ei6filkbr0dvihMh1WHLiqJ5R71W2Ojd+7
mVwij1apYV9owaqZqNew4jRj7YGrzM9KGeXDrUXW+WisIjVF5b8qtdKDCZ6hz83XWUoK9bmrvTF+
HzRdEwe42HanEclg1/GdYjBXJRht6jwAxMRFlned2YXiKvc0i9wEgoN67a4mO705sKOHzJOPpQtA
qM6A36EnxmaxsWrSun387qX13hbKUEHzTDqdSLRGdRqCg0KC86BjOV2eet8GUQXaT3rrdfVoOG3R
nkVmDcWNYjqKd6oHxctvOnfq+QHcHhMX8EO1L6x1GthkK3KTjpkT4O1EIAl7sjtJX0ugphFRUyGy
IGADN3V7pntsu88pZPeSDKh0CqJ9ovKUvdCMw60LPw8eoZ3m3n3YWdpw0wL8Ta6cIiIQnJCNovlO
klpQd35bFXRzjbpqTuTXujh+88ZybaKylbF/KIKE+POKD7f2mAURKCpRhu6mboSabJQpJ9fDsICR
rtigl9FanYZk2mAUbq/Joaquwz42CasNc+8tMF0RHm3XqckbaYKwnviDFDKpgqCCS2K7+eXhiF3J
U9A2hjbUzaZNrfhFncqy2eG2Vo55WtfE6dZRrvqyFuatRrLjoXUhQq3Jt4CXAj+uI1gYsp278kwM
BERbZ6giOfAHJZbarCX9kYb+Wx4XwBDd0AWwkSu1C9ZBrXdAO/UtUCnnrSmlCgC0nso1fHi4n2Yw
1HKlkRC+q8VAyHFtwzBuLCFSfwxjdyBhNwmhrFqm8T1uewXta2I/OLVXQimLkynYkG8UQtGsBFEc
PZG5OMv/l7Mz25EbadLsExFD0km6czDoi4hg7numUlLdEJJK4r7vfPo+0T0Xv7ykEuCoQhUECEym
080Xs8/O54dvYvOHUx0GkBuHhD7jhzUJrQuLXH597aTd8BkvrOQGx5T0C/BV3qoorKY9lkuwCOyo
4qx5aS1EG8fUmar5hKd7Fx7oww77525TxXPZJMjj+yV2nta4UCl+b7atTgF4ObQ69Fw34d4+x63F
ZW3zrXg+jfXwUg5dcLVJNBWnVcilv7Cqemsvxt7ZlojTs4+Hndqn731SC/vehgJ/Bh2PXX6bVBMt
8M2EIvq6zovm2MdWWV+JPa6HiD13G+5zB0MrOF/fnT1hdKqEtn9rpv99AWN6XTTO+F6nHn+9kFs3
HkHfyecU4z51cO3Nf1pnqFI3VNx9aDVJDkxWeKt6LTqnmG69oc2hLzbtUlxM055Zdw1ezsMVFcb1
ti4RyOMY5cAumCE7Lk+uyAd8FzpaYat+W+mrlva2f4AZsl7Syp3cZfgb1CdHWOE33+sDcQf0q7SP
a7A1Cu/vYoB4tQT1j34psfxO/EmuONqefeasBtjYc4cF6PyQiL3iv16wlhdcbADiOQvshdNW1WiN
izXM9pcGl3pxKuoN21wbNtKL57NknDF9bfF5CkeSI2igZhD9dYrLVDqm3hFUEHAxTL/wxFEZTj34
lQTFdJmVJWrmAxgXcFp15tw6oA4vZhCS7+GGem3ZetVfYZXXbTc9lgL901LVZ7y1sNoueG6bLZ/u
2Yti/34Yw+3DFrZOdmHtlttCZwewyHrVCYQwlCWDHwmo5Q1aDQCmg6dAs92UU3x2sIhHGxBtnnQC
D7ExboJ7aO5hhhDAsfNbZlR3n6ose6NrvUqivqA4G21d6izPeMO686Pw8wZnlqJ1/vLkwjSGj5iQ
VBwnP/igWtml5S04NemfrABK+dlWGoxT5ik7GpvkR95a43tBCz7UXo+JDnWhO1pyaIFhNZ58BpQt
PgZDM38L93LtDk4OPfwIEM2/xsuhJeu6rPceoNeXLIfYfDwToS5azLhvh3meMc1YmuqWjA12gukO
rawt7WtvqMPbtdlH+7SoAO2a4i/ln9shbf/yet95KrCoWKEvxm3QnDycz5KXZnAH76oXu41Ruxzw
gMvLAr/MfCln/9S5U/DZiUMYQrkFFONIVHsWKJWpc94Jqik+rXgod3egndOPbp4DBSkGACaXvcDU
CNxVNdyW3kAOzN6d/DrFvrE4Wmqi72msAnnVpPk+HrfY69MrVYTyHt1Qh4lOZpXrpZ/mmXcjstlp
p2O/9tu4HHp7G8RjW6QYpy04Shfgmcvkuezofzq1g529JW5PH7UdL2I8Djk2GPWEAASLwKBYHqw8
lNMRaExxDUGsghiBKWl5CXrSGgDhOfuEV5Ccg0hAdoEnDEPkQgGLa66yPJdkfiavOmDU8Tee4nV9
0ft+PpxCP3FuCkj32aWiYtlFzWJnJ5x+B0i2M8epofCbjzN6dsw0B/aAw+aUn0vVh/CQz7U79FF5
0SFdzkTustLnfQc3eHXUcOFy4jisBGN8EJvDJg2aPH9Y8SE4ZHax2HR/zFf4q7sXcnEwWGygEvKT
mlMfxo/rlH3aWoTiYvVhNGewm5C+BTgEipF9bPKwTY2sNbCt59GeKv8mnrB6Os5rO0z3497HMKaG
hBJ626VWcCHabnfxl6pddzpwiEnARdu1hKM/YruILSNQ2QucjcfuQcwpOO9xrPDhbPbCAg6Zham8
wWUVomfXtfP0A1dPPzx4e4mYa+YQvsCeXfBS6fA3wunT4eyA1+5q9x9VimvjqcPGeDo1CdJMXmgd
3siTtdlxT3dxx6Hen6+EH89AURW90Y1HHx/UQmbTbSC7ELIK28Cl5XO4uixhum5vYd+XPnPZXexj
nYxb9dSls/jU+q1LjGxWwwkljDFQVXTqV2BF3CY7DYOL7YuwVulciJjU8jXqvzI8CVyUkpek7zhF
VqG/SwwcpuSqqh3LZQQqd3yA1xBX0NWXGIh7GTofJ2x3C3JvWVDUV9aErhJGJOdWWHxZJR5KGXt4
iWUYFx5mQF6PszvicpZ6NnYUwe5iWuyHaVHedqly3tpAzPLIulnDYHLUY75uNq5TQZsNL7vTLy+8
t/1VQMGv+J3rOru2d6pfBzVuav62z5vCdGxl/Tus1bhsp1wCL35PACz3eENCe5PHnvRH8nWqRrSw
e9aS9E/WOnzDi3XNIyXTwI4sZNDZcbNGu75Ialth+YaR3HZrgTroj15SY5JYgixdEMQoqIcJ3CVO
v0NZ31Z7tn4U+aTsQ9NO+Jx37bjOSKrb9UvoYmYIWjRblvoK5/bUvRqABzfR0BeAknjXOaSjCHw+
PghsvdEkOqt8ZB0v1tcGblN9u28pd1V3heN0va5+6OK1RpX+BIJ9VydnBGkImTLovKtscYG29rOb
4vAwjnjeAGviGrjk6N3f+eaCVkXuKP13XDtmKN8BrOAvhRtAsRcBsLonMFeb8yxma0qjacxjdapz
OJmBJ51PjeuMD7B/WTdcp5t8bgvAtS4r4br+qfS6eD+FdTNNV+2w5oCsvRz2H8iMTj5zEBXTEWll
1n9QWCq09+BjCSGWopXUR4rriM2TH+p454BZVQCyP+BMUU13OY4M4SeL7rbm04ypRvDorKCNrjZH
iTeQfqJlnpXtYzP3fnbVU9GFzlx7DmCkKQ/raJ3CGqBq19nhdyHsfmqwUNiXSHrbZN1ZMojHG68d
MoX5UofrnnJaOKsYkYV7dpBeV8obZn3I+MP6sx4zGzrxE0oAjgNQNYggPnaeBiXmFXwnYIs2PqfK
Azl8cIIRqiMg2f7NG8uASRek+9p8BlKXL9/ChkXh2whMY/87BH01Dj9cl0C1z+o8cLSnLFQgo6bS
BZm+yWYV0dCdRUFZFi63Ez608FJXdq9D0SdcbhOcDb94VRB8WpFsnLPybWIHNAhJIgCLiyW5mCr2
zO0kLP4fR/FYTMt6C6oTx9gnB01juh3DGXBPixGbDdCP+a4EBnlcmpqTCwsuP43p5vbHbBqsMKrB
9xUnkRXbAJcXdji84w7kQJkBJD7MXLbf5yJM8HYaZi+uJE3DuT02h0DG8RnBPpeb98lxcyE5aTSO
dfTSMkseZwdT2u8ss9DwlpC5dJFOnVTXisZjfOL8cO3DzyGOH8PLlJIheMFGqy2POCbUCbcMmnJP
VSlY/CTraAyQz8F4+xBvo9jv+axBdrtT6XoFp4GzgzOLuXu04Iy78AHjLb9pmm55RfKKRretp9R7
piNv5nRKrsD+PvnCcyLAM3511S3FvIOBxATjFUtvfE38varKmzOYaL5MB0dQ5trdH+7YL4C6ITl+
sS3pvKopmdpDZoHexjZvEvWpbCavvYXHln3HTCfGogx2VTVzhG8KZqGDqK24WCA35/yW6jAnQ/tQ
taq5IginT6ldxgpI3aSusAVRP3Jbcl2FKCj940axZIhEgaEHZDAxtzAWu4ks9WEbK6Cxe34mAKtp
95/od8AAbNu9FSb0YEFfGL355Pqd+xSEo1vfYj6GR/RInhWHsvLcQThbJbSotIetcETrGIoLt7On
JApbVxTfViepp2h318FD0JY6IbHFAfvYtj11ldGyd85tfuk/uiGCpicfjURDD57AYG3nklyesn0c
0tt9zfyB9Q1o/kH0fp1F+CIm47XYRut+m6YkP6AjWNTd4G392aymgUaDT3YbfPTLQf0tVsseP9vO
MKyPqbRwyyCpOw14pPgxv8Ja+2g/imRJjwGtR888ovPvMJrGa6WC64azh2/VM0YEVZcXV3awVLTI
TKoJxLGFOfvu2GSe8Pvd/NfCkWRlep/pjZ9L0Khr9huw/56fimsy602AlKUQIfkcGFRH2+r67H7Z
WOYinH9WrgFBa3unLobjjWVd0sW3PV7P9J44MnaPXPHUy5J2oTzY4aJqDIeH7BN8tfF6bOLePSa0
S36IJwUvuWvD9K1LugDeoix8mMBFhu/luL8qvIZ5yYUNnZuPFx7mVIRPAZYpf0l7KoGLLUV9zQ/Z
nsQmrIiFtXguaLx0OSytuF5OAAMv/WQd7esq30DleYqpcWwLHyc5cL/+gImFTz5lFSQv2Ocm9AZL
zJJ5Y/VLk74msyXxgy5ajjkulRjvh9WpJH2laTylROOwS5GvwXUQbDmJtociHMu7YfNtkOFWAnWc
4eiivs8L9eLRNbIcoT2y6sbsWpjRYVXqx6d+4nDfMcEsh1SaBZEOPqMVYhqeAjYryY6AzqUnNmwe
XAA4HxZw+lc0ytrbLd4ldf9tWO2YzaIaxwTPHGwCscBWmQhn+luF97TaAhOHsOhgdHtSWNaT6Lb0
HrYIGDygaPJ6VzCtr2ltlt6pKeIk+1Al6KWeYpV5LmdUZ4anmyXJsy1dau7hMFUP/jALXJHKuNnu
Vy7V16Jbutstdr3pyN2pK48+dhrHkStZ8VR7nvrqVGWZnQrJyeTQ+FkIxA4nRErhbXvwJvx0zhYV
6zs5mpoTtNVjFQ6GtRlvrV4GFGb7ZftoNzQfxVa/45cQxvkDwMXqR+lI2dXkIRxWi3grdxyNZi58
t3Ovwvww7c60HnHT457v16VF76/PN7tUOc7mKSYnfha/Sj9p1a2VW9lN2RYlCEGvWC3Qs1hYMJpy
/I5sDPsvfxoB12Nzs+HMMlXi86TWM383G+LHzF3cOy8On6cpDbltrkAoTiyb+/0gsta9KylyfwcY
KSHwB+HnTXG5uKlTp4yveqfEmsb2gm263EWORcHYLdmL7wvx7IFZxdAplttnu1zlJ7de6psC56vI
rueLLSXX4tffFkFIHLxhWD5RP/DwLxGc1qjWs3I29kPC/fJRkP9GLQGnlcsAx6f31NnX64698xmr
jcG6rnBIOHuXxsszhl77zTxIPztscVjeJO3lt3bHMH1D27J6NvDHyzGMMjS050xw6uTJq1vSh+so
JlemshoQpOdPl6gFc7yYMhJ6x7Eq+BQ5EvyHLSndhyDZty8xST5whfHwuLXgaa+wpHoP4XhuS//D
T+a3vSzxf+lxpb/JMXXAmavz01u/S9NrPgwwviEIiPhyqSCHQl+o6O0O/Q+xta/zKeDwjDUtkIoC
C+I0/SH2uZFEgyAHjXYvfMGAxHnMwkk9WiKvBnadLRkODtOWOAU6+5zbyzpf7C2gsijNNvKus+11
n4UdwL+XsRBk5yvr2QExfe0Ie0S3GC/1N3zFtu8At1ubBOTmd2wJlfpR13XzN263cAdl0M24ArPu
xuQ9SM2TiUzdVzchQR1hrTZ97ty6cg9LLUB8l5CR4lMTStDibuLHK4fDbb2bzlYPR5/8/JvCKnC9
WGerTriUDstfpAjb+mIOOvWdwHKvgmB/qC1RPYS5U9yLvccwGlDU9IjjVXLPci2/FhXtJ39QXfyu
cKjVyf2OTbH1M9g3oJWvXZFtRyFCIzKDI/XG9dImteEWNYoRprg1c9wqcaUwKsE5WqE8ydqsm/Nz
8dDJr/KZ5chxoZ8aPdw+D9d/SKK72cuaAZl4tK7n+dPSK5Ltk2XUJcvx7uenO6LZ0phtNJrC2FFX
WWDvN+5AJfQPRb7ffFRb0yeMU5eT8A68aFmCFzu+c8P8k9m4aIO+bTmplnRHdeUNhz0JnqzANZuJ
elcyxaUsy2rmSpLEX9ul+uz0qv5DZfHXAwLE8ecBn2pZxiLl2X4Sf8TC7pjL1OhbBnpTcjZkAOhX
qrWpVf/lV9SxktlIlx/oPcmC9VVMlutHQW1xvFgCQRH0u8mHDEJNjiDGLg25FfqRqNzvOwWWsMP1
yezZWomZ0pFDfc7xyFhYX6vBGTEEKD0jERoEXe1T0gBVCQDQUdWL/JRzgX6nhNYZKRKAgP78dOFt
JBCH8yScnPjOIVXRit304VpYpqziS1U0XtRMuLtg3u62gwkdzQn0luRp3Um8By3L+Li+k1qkZyb9
aPY1NdWfGqmVwVNHkNRv4ikrUsxi92QyWlACvRuZsmgQ7ik4OmVRylk661rmqRGUBaMMTdrnL7YN
yrX1o1KQm6V2gXSBe7XRuChNLjQnK54sUPKR3oXvc0dNigSd4bO16MSTUs5kupGX9O5VKaeorB2z
9UppwTkH0Kul4rXJ5V4sdf5XWDRfzEZEC82+bfLAD/iWEl+D4yKK7SobsNE0e7oWmmpDWJDE8Bzz
KRxoEQF03e3BH3bM80f7p+4k0HuSffI4yLY7ZsoycXZMBJZAN729IrsQLXVh0loYIV1VAeB8o98H
6t/PS83AutjgQg5ty96ukrpiQZufTIYKj9ifH70AW98qiR7dtbHWDKebucjfzR6tTZ+gnN0sm+kV
260xPfoBa/Dumu2loa7pHguxrALmVtTHxaMchwdyH0YLO3Dnn4ckKVO/rPGRirog/+rQaeXY/rPZ
kGjLOihQlYUYmML4jy9XPmapLCMxN7zSn9/aoQ7dNHJZI2cD57xNtyDaDAdEW9aDYF5ljq9XVHv7
RTwUD6S3/xBM53j/ZzCFupK7iYdsUhu6JEka98A98naWpdlr62ptq28YJWxtAWNgMrLGrxjHvBp9
R12ojXW449kObVAUzNWVxJ78Wk3L0ezhWkg2G245bRjSxeFbl+2GzZr1J+Ht74ZbC8mubdawT+nh
WLy1fcCh0L3GB8tsKdFF2lQUc8eD0htNm4VfRkU2icux0V4U6jhDOiCtLpWKPsXOubf7+jZu+shs
vLWgXFNwVbif0MGF4Q4p7uAHeUqj3TnUJdr4oQf52DEH28V/GDNqYxDZ/v21/0eJ/avY0cJS2CoN
xhbugR8UyY4nV0mFo3ay8Mb2vOF19kr7Xu4r+kRnOwZbudw7pNs/UpJdbrspGbqDX5JpuZhX4U2X
61y394u7DI8kQig996MdX0P3SJ+3xbYao8Nn6Gg7WTOOw+o457GW4iMl/Fu/rY1O+6GumkZ8HPQk
eSl+OuW724/XcTGa3fGp0v+8uOKvUrelqOZoD7+e9TbjbtjIqqtYFwdA1Yg+LNoqJ8q2BVux3HBA
tH2sJME6Fc7Zzq0u7tpOgLAIzLZ2PVljzVkdxCvoigUdDw56WXYo5GK2uOrZmlSOzLdhb6NYIvXy
YoXIMluMHAScUNeoZ+lCYn9kVDq7qtCQJycK7u7lv8fkeYn+RUjqKnW3RIuIRK+NVhDUL2Ezf0Qp
cCxciZq3D42yH6EuVh9k3DWwV9toX8bMjpZ4DB8gIPS+2Xqog0xDuRTtngKUCpb4rvTnmwTBy7+P
zzlefjE+ek8GmLq2G8/GUMoa8vfe4shyGDqKcwe3ZtT+/Yf8ZpPTBffxFmb14HZt1LbjdpqXKjiE
GMSYncV1yX2DMZlX+H0bDSjmDqUcL5syezN78/Ow/UcqccPr23EL3tyerMsC7Rp17r/MHn0erP94
9D4vTrZ2A5MGYTVJhRura4264hAN/vzoCm8ep4Oxh/PvgOIDBa2XYl6nvpm9ubY9x72PYRMSQEip
lLMQFY5I7V1hdgC1tWMzSumAxDNQarEtaPFWasoYD5m9ubZB78VelwO9p9Fu01CS9uqw257R91R6
mnJLWl/VirxwW0x5NKcZlcXVN3y4lgzx0O1v4znjl/pIisZsv+/9xuieovRMZSK9dZYIz3CG3L8N
c30tM2W0cSg9Udl5oisKtWPjYJEELZcB3eyAcsvka6p/oBPpk8CanqdnbhFZyDUysfxh2/j1iqX0
RGWDR7bMJ0zKcaD5mAbBnUJ2bPbWWnAinKYfCyFvlIYoD9Ik/B5LThpmD9dCM8eOw6GS77NeJddy
lPezMItLpWcpqf0OhSjwnRG9a0VdXh1TWSmjNVyd3aP+czGkco/V+NwG0bDv6srGcnbxttJsUPQ0
ZYHsBK5czsPb9n2anY97PRud6JSepJw7FxFgS0PVvmRvXeAcEb4YdakpPUWZZcFsi4x5EtQVTuSz
d0ETl1l3P/IJbbx3GbjVgPkEJkj7UQzFB7cJ/tQK9pvg0bOU/p4UCf53TMLEflC1fbFbtuGn1DbN
hc3Bp+wZRCtprOuxH6kKDalrtsoqLTT5mLT3J7z4Gs/vQD4+tn3wwSgw9RwlAsfN9QPKQesi54Ns
0M310mg/VkrbMZUq2xVjxiDKGhxWt+62pCHe7LW1uFw2ledDvuDAJZ0kOqt/xtJ1zNZvHZyYFGs5
zQ1jUuzWLUlzHDw92+haq/5BTrR9WNoTL06PTXGygW9sjWVkZOUonZ0oMxSdyHz9aFunYyDrB79q
nowGXEcnntsyKiye/Qip8V2M/20hzQjMtHT8HPOpRX/cTt9J1BGdl+cFJXE2M3inklpgjklZDqnH
kPhL/x5P9qXbV0YpWtIQP7930E7b5onFj/AXqNEKHte5bQynoLZfysl2sZNkTNQGabjK7Xda79pP
Zt9Si8t4GVRaSr5lv5YrjTWlfejb0XCCa5GpHISIazExUTp1X23h22JmpeYoHZ1o4yDSIDkNompq
aGHOnjKlzA4/OjnRyqRtgYk+e521Ev0uBUT8cpr0xmjEdXoibXro1M9TfPPGC3+1y8hKHCOHFYZF
2zNXy6GBbuPdPevdHeuU/k7Mcc1eXItNBwJ4hnM7Lx57X9aC9PJchWYQcBVosemr0V7C81SZrGV/
yzI/uLTtpD2Zvboeni7j7EN9iRxnfRBeeb+bFVBUoAUn6j4kNssQUEidbvZtuYrH1uzcplMTh85u
Bpo0gsgr3fszRgOwpuF4aIEJh2LO1Dn3I72guXLFkF30a2d2L9GJic3qju6AcXxUusltPOX0/ZVm
Q6IDE6uEJkc5ZpzvfesRM2TaEYtkOBpNEp2Y6JydW+KaI4rM9uwyHJLrre/NWBFKJyaiNlzpqmTE
a5pDj1WzZl+3jG5Ts1fXQjNtaKBIPetsoZjKoy+G6onaW2z4QbXYbBtnTRM6oSIn3/yLmHTl41Q0
/lezd9dik6Y6b5mojeN5Ru/GoJB2ettgljfQyYnxtqbrMPHwoom/0UiGEfyyG84Xbets6exqwFP9
D0pipbeoqPFFoTXu34fl/On+mfRUOnxw9SxJGYUFsfJEek9reYJiuRI0qqzB3Jqd5HQMYdd6Hb8D
ljlFnD6kXX8Y7cGo9KZ0AGGQFxWbxXkVoB32WCFaOy40/Uf/PjrnqfeL0dEZhC5tR/veMiXLlONh
ESM0R6LkmZ0AdCPVtubhoxNw6O/Bm43B21rLz2YvrkVqUSVy632GRczAOdKgat9HBI+vZk/XIpVu
pSUsC6akUP7nud4v23owytcqHUGYWyWHlhqf45GWtGOZAT7x0eOYnS08bRuVaysT5nkQocNfj+dO
L+BRu+GYa4HaN+U8rphaRdAK/FPrrvQBqz01Wx11CKHV167MLNIrae7fcY65CnwzpKTSkazlklmL
KHlx/5xVcdJioLIPNcposuhuqstKx2lIS1AUBLRDe/QbY5ZiRjDDKf3nC5FX7nFR02MUgSqh89N1
vpSNWR1R6eqjfKUtMVi5k8fbfOtgLh1vf3Je+c26IrTwTC06O/53qoQVInrxw57nF7Ph1mKzXOks
jOk8jQp6qS4Av3yrFQwLs4drm2iXiHb2S8FMGffrMIMl63jNj39/9vl3/8Vaq9MkfWurKpjMmMCu
afre7nV8x+6UXTTzbCbjp/3q59myulz36XUn1efh/uUWcrwJ+7H/w1b6u4+qnXYVQCZ03zYjP8UP
Bb7Va6DMzhe6EintCldYO49WtsS4Q33Nq9kst6oLkRyJDC6TjIk/2PcziT4ZA5D690/6mxHRlUi2
1xb1JKlKWMNW3Czrri7gJBkZODp0Mf38NVOsBFNksWgdLfW+1iRCQlsaOZTycC1C0cNWPt4DFFTK
rbxuXDC43GUGs6miq5FCCCIQZBj0MBNfkmLp8WBxO8OHa0G6eKlqspGHp2o8ZaO4VcWfpGW/iVHd
WbXNpiShmwxZeSGEPNSeO3xba4uGfTGOjuGiruuStjXuYnfgpyxJnt/1tTUfvbU0E1ODaPh52jQN
LI7cZVKuYtuO0xwsp8T1/3DS/c0A6fKERsrCRtBPAdGa65ct/Sbz4EQXnveH5/8monSNQilb0vLx
+eWT6TVou2vbMWPLK1395HmxVSXzObfY0gHWdO51rsLBbOPQ9U994tBo7iR+NLb1fdjsV6lQz0aL
jC5/yuk5b9eA985qsBoD3NEDeUCz1KKugOoapI5bTS43RrAWVbV9U1u7mShM6V6rgKvGcWn4mFPT
3I9O/QhvwsyrBg+dn2e57Xqz1Xgo7+swewi85EoaOWU7SldA7eWw26N9XtSV9zL51b2qYRubfUst
NhHGq8HzSBOvaSsP+dR9XLfJ8PCv659Wq6fLN2dI5mV7BXh1HTZ09hu9uC578j1IVxtN9NGw7lAb
q1erKczmt64YchwPb8GF1VDW7lkbu19YwWRm6Kh0wZDw4jqZJR12StHIDTYomtphNxwUbQ+FN7eq
uGam9HH6DD76sU2dD2bjrZ1yuTl7jd8Tl4gRXjbbHqIct4DTvz/8N4u4rhkqAB1OlMzOSWL3Y+zC
HAjBufS72f6sdzWizk7nvvch6KbjhmlcPb60YinMjoq6ZgiiywzPgC86lqt3mpMQwVbqVmbpFr25
0QrsuqAvnHRR0b3QL34d2GYFC6mLhqx6WLoiJoSKoo3Bw/hPyRwaUov17sYw4QCdnWmvc1fe5HX5
vqdm4jWpa4asFc1yEfI5pyqEX7Iv0APkbBT8UlcN1d4MWrjnLNcu1qkbm9utFkafUuqSocBquM1J
jiqigTgiBvrmc3/7/u8h9OtzitRFQ2UeQ0kWvLcbFvdJ96n2hFHuSeqdjQWNb3t+vsOpbDzJxt+R
OUIVM3ttV9s1lYBEQ54iah3rvqrfV699M3uydvVkjbUDifsDvfbB17yX35ddfjV7tLZpzk7pLT3s
jQifivAginGOZjOPZUfqgqFSiUkkjXc+i8sXqlAXQ9anZqOtK4ameQ5SyEsshHNto+0pgFe2u5GA
ReqaoTSc5zWYGJXEt4/ARB/rKTBawKWuGBrdrE/cjb7gPQBDVIz987CORmVbDFG0GZimvVCC8c7G
fDu0kIU20VRG93GptF3TU1NRj9l55ym6/jkvRPkGigPkjtFE1DVD1lw4IwQr+qUrccwKFy6yWSJe
6pqhfk6mykH7wHqyNc7BAtZ2qxZkg4ZTUQvPIbTwsvZwYdn25QHezilMldk6qxuuOr23FwpCU1RP
uI00e/otFdu70YjrsqHdD6mnCka8ctOHGUbIrXKawGwq6rqhuXPs0F55cfiZD6OlXpfQrNVL6qoh
v4xdkHMIm+exmEEjJ910ncsVQJPZuGipIT/YEj8AsBfJYX4vXWBMcLAN54ouHtoDpNNVihpxjVXU
ieQhXsx8p6UuHerXxKph6wVR283uTTDF9tHxqu0P8fnrcy27zc9rywjwblzaHp2ge6b95q34nrhZ
g2PBmKaR2ci7P/+MdOpxpE0GMBKA7w+dXKChQRU3e7gWpXa67dw1UUHYZefdNxaQPxpmzNo9pdT2
0UZtGCVODA/ps9utEF/DrqrN3lzXEQ1OkGfZQAW088GD24W67vNm/sN95TeHLV1JZFP/rMKSw+02
BPDS4/zoFYEZHkDqOiKAZb1K7XOHQ+GAkcsH6CaHKVnMVkddSVQNw1x1LlQGb8qAWVev+27WiiQD
bSttZ+gd2IFSSozBzmMA0MDr2g3fW9tKMY1IHBZdBDnhNh5VuQ+nQWWmX1SL1GC1VzDlWH4EErRv
Hz7agVnBHG3zzwHqdKSHi8IhXRaUyYGJ+fcymq26upKogvwIMBB5SJVDJNuxiIjKxDIrgHJe/vnF
NyCa4YraEmwvGEBhZ7eQu80c+6QuJqpL4PCJYwdRncb1A6j2KeqDpDeLfl1P5Ligwf3V4elALw82
CPem61+M1kRdTrTXa96WIwrFudrWG7mP6pCtWW92BtD1RLDPRA5Zh4nYf3Pz8FOpHKNqudQNWDss
J5KuO6uSt/hLGaQDqbP0T+4wv1kRfS06uXtW3d6U5MySHaGshAd3ZwVr+MFszLXwDAElFz31Idob
EbPYo3+FrakZM0XqWqI2yMOqjkF4LJa4zFfIx3/sAP3dsGj7Z9yquqRqxiV08uP7vRq/KhEXZrci
XUk0criAjs9ZVEydFdnN9APXrN1I/SD/oSCah2SMe3yhpinMojzoctQboZk1pdRFREW3Fn0IBz/C
m++EGxeWYo1he7b8h4ZoTJuNf0g97Q7QfUd8FulspJZBRfnzmtg0UxEGExe6drRvi879opLCcMS1
3dMBJxn65zyiE8dP50cH/nJhFD66hWmYhLU9dqzk4xqeFE4yidcaZT+lLh8qRR2AnVVczeMZJCRH
obC0O7NlXFcPNUM1dXtHn01d5E9x3cGo/cM97jyo/9Q+SN2+NEmGMNhzcHR+JuwoDWb/K6xhsjk7
rkZvZqOu759NbFsWV6wIycM1wE4QleRBjZ6tK4gse6naosJybkyL8bksducSOdSfqHfq16OjK4jq
qvNFXHM5L+M1v6vbPn7z+xmBJY0WVnkIS1felQzqjxVkvmFySlcWjVU8592ccLUeqrv9nIOJsWn+
w0kp/M1vpMUtzi8zXbFsqzQP229V71dulIeqpyd0xVg66hYAvYe634cGSyOJydGC46HZRNDFR81W
hXDdz66PqARhsofv3ej/f5e9//Nt/b/J9+bpfyft8F//jz9/a1oI0rQ2a3/8r7em4t//5u7cmuTE
1TX9Vzr6Hg9IAkTE7onYQGZWZZ2rXC7bN0TZLouTBAgkgX79vGl7rba9em3vvpiI2dN90x1ZeURI
3+H93uc/Ts/559/8+Iz/fXgZrp/ly/zzH/3wHLzut/ctn5fnH/4HyF0wU++ABtruX2aYiHx5fXzC
01/+dx/87eXLq7zexpc/fv84GLWcXk00g/r920Pnn/74PT4JwP7X96//7cHTF/jjdxDbfnv97Jr+
X57z8jwvf/xO2aswhTV9CCoViWN+CjHdy5dH6CvUlJMEtWxOKLzsEZIrkH7rP34n5BXwZ+jhhygN
84Se1DnzANdfPBS9wuvgQcojBk9FiGv+8dl+uDp/Xq3flJG3A6xw5z9+/9K1/XPnSQmNEWkwMAPg
0Y5X/Lkiw3jcEe63k9OxnaMPFf7GwRmzy/Rn2JuDHIWOTKaRjUQtqDhjEQu0JUXubZskWTGj9if2
LRZy/DWs/Vvr6GZ8UQ+LfnlZrp7H/wErJSUEzfwwYxwNG7i5haeq+b9fOf/5YXtpvl81f/n8r6vo
pPz6umpI+gqQgSzNSEhIGsanlvO3VROFXxdUxhkWGgzAcMx8WzXZK8ooT8MoIVlCeZKSv7VqTvvU
d6uGohAdRSGJsxQUt4z9XDJBY7py4De9h0QCA8toViWTLmYtQurztUvTqGBDosbzeq6qHC5G+kjh
p9k3RSdHze9B0RE9MDja9qN+P8yDHqrcNR3GIXQPdJYop7Bm32ZD/79eUqfixb9fQeUAwlzz8Vn9
dv8ymg998/H75XR67tfVEyT8FZpuEcOGkqTYbU7zsV+XU5CethoeYcFgOcXwZMW1/sd6yl5lNGQR
tpo4ogCI4KFv6ylKXzEsV5ZhreGEJdhX/sYuRL4UOP9cUHGM24XDL4LCjIqTlPxcQhiDnrQb7R0E
pjFPL1oDOtR+WJLV77uub19Ds9m6HWezEwcgVlu7n9NFT7mZp/5ijsKBAOPRieEIsw+w5TBdbw8G
ZJQBbI66efaGCAqq3UA/jbIaZdkx4yXaLMw8KuxksEh2VRvlZBFBCw1Uo9U5W7cBGq5U88dGRUNf
hJvSW2EXCph3ozjr8jltJwmkyAZnhy7BbMkVSFSzyBGkoEORmRRxKKBfmzjMA7xkC4nq4nVHlvgN
6oLLWESGS/As5BrUBc78FO5CQ2pfMhOn+QjMwvpah00qzzoOF7ByZAmz11MNGlFZ2XkEhSyrww/g
kVWfWlX3Jmc14DelJW55mDGNmlypaB6zokNSduUyCyPFdvHAUm3jfMI56BVmQ0Z5OAHNQFjXuRRw
pigisRC9XyLeyGsclgtoTpkRD7JFiecsCntziNLVouOojL61GHV3pVt8+xytCjDMNMGzYWyv1nmX
sHiIQNKpAlIApKVcOayLqd/XiwpvggrWpuib82EuJOMg27nNMHeYG6efZkCgZlBG1BLZXdDwCYZz
gCS+JtnaMSgyM3lJmxockgr8zqsqteGzS3l7A1Nq+IsrAXfnKt46IPYGQF3ySICimm9ma296li1v
xgl0vYKOHNheQEFJUoJLRT/4FNyKHLQe/yiy2CEqS6s1BLhGo0g5TTU6UC3wdcAioX1pCz2S0e8F
neL0rk2zIQDYxdv44OENQ4+MwWi9dB3oJ8WQpInMpzia70GrTKd9BibD1RjbhZRsRFcY8+u+v8Y5
Te4XCxO1y5ZZkpyNhpKu9MzzqcgAXgSjQq692PdVmsqLAdpY4BGhb5oKSzbiANOs5qWc4SQlQKcQ
W4O8c1qaIrJgku1DEBmC0si478oRTUBAtCbOrlgi2wWMhtnjugU8pocVe7/cd7Ch9wU6teZ+jurU
ALiZuo+RhFF9nmDLYbkI69peqiWb3rVk2aayNmu1FmgrgLaQEs3jIgAU5tyAGECAY3MhNnjEwFEJ
1VvVYKZGTcgENXSqlQN9NJ9UILJCiiEa861PCX9nAJPkuwhuwxiVxVToE8z36z6f4zV4oxvrXNnI
NH7DnQufMtgqVfnQEQV4gpAxZhpkpXdRkwKnxtcJjKFJYTgD6EqTqxZ8N9wD9gOcyOxtsMLjPt/s
hkQimqX8rOVgMwAdSNuA45NFD26RL1ultTmsEAiDYNuAVZRDqgJqTgMNEjZRDZQsRDJd0dVi/rgA
8LYUrvf8chTZluUDEosshzR/fV2bLr5mtNpcvilYV5csjaHal5K2hRcbeB7zMIpzEI11DaTVQkZY
Z69GlsMIjkcp22AEgijWYMwE0dKNhcRGLfKAwecIzNJeC2w/ft52w9qnVzoEeA/MwngGkWzNEluA
4LKuuU+koxcw+g/LCTzejxIkimelWeIxww5/7ZyznrF8S7yJDvD0bR9Z26q5ICqOHtDMS8frxIE5
BJeL2DyFiadzjr4MAdGFbGtY9BGNxxJEL7BcIE8GWpUzJzSmQdowKmMhxAdR1ewqBKPV5XA8pAH2
zi6ThViTcMr5ALHKHuxKMuy5oV37t2ocp1MHAAYwJlgUEw7h8ikt/85/KqFi8T5e3K7yY7SrSAUC
l5a/Mvz94t724+GGVmyMQDtJI5xtP6u+iQ5rM8P4brfCN22BTFAHSQEtZVoCcNZe1W2oi4S01XvX
1fFF5BU3JVv8uP8uNvgW+38f65++zY8fIyaEJjFJGM56ZCQ/ftt6PsFTEjrtkkFGR25a+y4e2/lx
ahRDYPHPMOQv3grR6U9vBUkh8haeYbIwi3+uCSpVZdHcN+MOKKdGFhauCOCwRg5XOVtGHl3qqc+y
spZkgsouxL8APA7wjfvyMf5WxHfVfNSIID8vPycQP2SnN/YF9Dr98hsyjfk3HHqfnhfkgT8/5/TO
/0xp/99IT8lJ+PzPa3NKf39ITx8aJZ7HQb98Hxl+ec7X0DAK2SsWJgwSH3ZKRU8dyq+RIcK+V8ha
kf6CMEpO6cOfgeErhu2dIl5LEgqJzUlQ8o/A8JSCUKj4CI/hBfQ3E40vhcw/12wKyx8SooMHK+VT
qsF/1tcCqcC2TQfqMKmqg4BiKbFjA+/XeIDRI5K8Ickmnxf0vFugY+nGc/jWoNyKOj34Y/O8wFAl
rRSIPXwT5zDmqGH3A1QxpHpm1UW/pbywk43SfZWam5WMcZsjjWnLsD8x2/V4Aix1JFA3utf+dhwr
nEM9OOB3s2mCRwLc0ENDU9bkPur4BhCVvwmHarHgQkbJiUvtD1FoO3DvkiZ56g0DEyIWwAYDmpUF
RedSsG1h9gaTN2xW4GR1kz+3dgp/4cv4ZZ7nx1+SZgmjEdJ9kuGW/Kl30VswYHjSD4fVx2dJFQ4X
0KI253yWupAwzszRR5J7jUoBUOChPfauvara9R2TPUFg6J7XJRDgcmbqWjN6AU4gkOi+fxlEnO3m
jN4Byhl/EMBjATY8+itvYa2dto3ZchxHMLbJEAnlFfO/6FD9WBw8rRB8L2DmMNWFrYb9vEKSKBmA
pnLDQbngw8lOLEh7etXHShVRHbxuVXddV910+91N9Bcb3E8J8Nd3Pa3zCDSqOPtZZRbXddu3bB0O
AcWUGnC5dI9wIMgzaUFF8mH0i5Mq/WFD/fotkb0j28Z/I/s+7e3fnVRaWnDbgng4bIxst8D9hpdA
0U1lBOtB0AK9vkpXsv7ipz296M9L5vs3Pf0I373pAEhlolc+HBDQhXkFxE8Br6wIWqk2/cXZ9GUQ
5F/eiyExRT4Z4ZT66XBSoR0FMLojLuPm9zHVO03ocabi6AESKjfECiXobAIstf66WxZR1Mq2H9MR
yEVZn3BbUg5Xyk9NnkzmV9MUf3W5QXcHhD47jTn9LIbQQvRGpHI4GP6U6Lm5WLT358DSuDOt/57K
5eu1zlCUQ0qMzs6XKs73P/soAGEdW9yp/GThjRUoADv8ZQn6r1ZUBjgqRucxFfol7f/+XTS4ikyb
eThY+K1AlSKWwifjduhlZ4sYbnHY0dp191/fNj82IL99tZSG+GYRJAg/T9clSTOAKYavhnSzLVYF
Ke8QtuYXi+lL1/7HxcRQPGUkCSHdCzGr8uPCxXBNx8YtGQ51ei7MPdfnlQ7BWsl2wxBd9PBJdfIe
/NkgeDLThgwsLZaxLbPgcxjsI52BUz8XS/W4STCnB7r3/W6NPjmMR1UDy4HVLhpWIJnch24EfPZQ
0QTgbYge5osp/MQM5ISVzsX8LCt/7oIj79MDY++XCYaH51WPxC/OYzjAgopxGKo7KuDpZDdMvIHI
RlwhJcDofoTGyeQpotN4aPbwB86Zbn4llPvJp/t0RXA2UkJPxRwUiH6WKOgMEkhkMtOhbYJgL0VS
Fw43wh2qIu2uHdOtmMC13w8Umz80AVGuuDNny2keNY6lPg9d31w3dpkOVbCFh6nFJGYgpuepqXmu
yNbtGWZ7ftU/+cuPDZs71KwhlUVY8NPWlPTMbk2k9WHjRQaGeg0qa95/TB/pZ3mZAHO9S4r1iSKZ
R84h8uSQ3N8lX5uv/zeiy/9hhez4VAT89zHlf6rlWX9cUHj8Pqj88qRvQeVJ7Pqtvhid/vtbQRFj
Iq9OhzSyAhTIM+AI8D7fAkcUFl6FcRSdmhH/KET+jZIiotUvQyl/bgNJFINijQ0UUSpBvPovjprj
FnZkxDCjymuzIZMm8ggFVNbwSB4F1XANWDF2loPVBauv5fOYzs0S3la4T4I7OPu3XTrlgwQeGoy+
qZOM7IZO0Dm4orWA3WDR88y00zHd0MGtrsNmZbDqB6GrBgt23oaFHnRvAZB9mFnM2gDIkcms9qgo
7CzrawG2pnA5Q1GR55qZCTVAFyzsZljWaL1CpBmx3GdhHZ21td70p3BerIQlO8u2jwuz3OfixDrf
tdZjRwMfVZPDuAJMORwVQIYtSIjVHFRdDv0HD8+2mEkgsjawI7u2gNwEvtfFipA6LC183ru9Aez8
shd26q7HxczNEWgwKEfyIGmmAfxPKpcnP6wV5n+Quw2uNylij8iR+qqah8w9dTNMtCOOk5qhfQ3A
vdgybHlpMI53mY3HR7yDegarc7xGxZPrHNMLtUTqW8ElKgZ68jhHnoocvBpSHyq92E99RqflAlTV
5HZGfAmcDRC+VXvJUIU7dEhd7Nsl66dzBIbRzmPe9hmyfFG4ZktqAgl9kxSBDIfsAIVtWJgsit5Y
a/W2a1IWbgChd05sZ/ixlqJbF8CzVdgDfdtZHeSVs2w+LrUenpysgX0EQqIrK+CoL9bMrKht+dTP
ezfLCuW0Qe0rYKTDHaZdq+2sjWeIYNYAuQF50IB+d29m74P282zAdl2LIAhoD0xuk94EfQ0ozwQY
8lTo00Z9DhIz/JM3SUV2oTmZug+hYfLAF1CZw0bKs62PxYUlbDoVSrIHa8I+Q6MOxOC8Vk1aTkkX
3BgXg3JPuCxAAkxzvgVZXmeuu4WPGDrOYVfL93yy9X4dSMtQ9kWQh/E6ARRpEIdwy4ZF/FzSVWPU
pgqqPaRy9Bx+lfqJzNMAKnGyASFaoVXzKPnsbtF4Qq0sHn3z2uvVmiIY9bJ+VtE4LruYDs7eAV7e
FZ4MADpMG8Xl3IFUC1usHYjFVQ0R3rydzZsgvFzoimJaRJfoEiWZYFd7CTiwlX2CBYOKfXih4AdN
L2AhquEPWwciQDG4nrOe513Q82XcycbgU6JIOLxBxUPZZxn1FFz10J9VDmD3owmAJi0UcRUQciBy
78Cwr44Sly64rHHSz2ds88g2VTiDKL2SVr+RqUzq27Xu1nLSFd3NKZ33ANgDDAC3I/vi4oE+AZUu
z0i8BG+tMV1VkMqjv2XtAOg08f1DNjJfVOhHR2WVmXo/+HDG4jREizLN/HzT1ei8XGgA/1xBTMVU
DkT2smK+OY3b0uGAznaZcWYqkdsKj4ohRMW5amYKnRTMg71z486uDUDnFcpm/IqNkQjvUPZ0cM6O
+1R8TCjVT4BL9+MFHya+nonAzt0emJeg26FlQuuy9rU/c/DAjyCoCcjJlqPpryznzX3k1uEJKonh
cUHZ+WnrtqzspEUdEZuEKGCP3AG1LgYAW1ErR3F/pzC2uYu6sDp6u7IDxPTi1qLCGx2EmRNRtFyA
vx1g3K0wbcAvh3Ftrwh640th20xfzTYDt8AN+Cd3I2AJZVrbrkyppB4LYkuvUyYqCypqsu4HY9Or
uZ75VDLJFWJcQieTmy2tCms8+kbcQI6tql5c8xCa3hJUO7JfxkCR95jbsNku3qZg3EUD9o7CzsF4
Y61fWDGr1O8Cufokh+S1w3aPY7HMQJRKr9xk4zcVx/YNcIC3c9luG4xi14nMVyqIQEpeUR2P3xE9
tLceJWFTVl0CDEo8rGCIU6g5q8ugWuXDkGzzJYys14chzbo91C4rRUUiju7rqWY3KJJXb1Qlp+Az
tHy8K1c1JEu+TQjfFPZb2GDVZOurMq46cLIl7CygakMvcUXnSNnBV29mSRtgLLYsnG4n4MSmfGr1
POydI4u7S+OoTc6IchbdmCZ+74e0HtHEWFxYQKvdZXu0DKYzVa9jGcG0CVdcRXUJIn3AVNGxgGZ5
Q6xetxx3fHOfLGtw4QEi695V2J+OQSWRNWVodq3FGFbDXQLauSxQBVpKG27h3YDKEi96KNzusjTA
Ts7HTbxLY+Uep4rCECkH+9m/zHMUv62xL02I89YQl7nv4euIm0l0GZf7Gbdnt2t5TXgeY64Ko+XL
3N6McT+GO2iK6ithAIXGCYeG3c4SII5KF3tFz7KpH8KzeUD4nXNMvnWnZy7DhymZT2+xSJy+pGvF
Gen0GJ3NNkT3YKCGQJaEx0aMKqkYEfBEYGrH0a5gc4/mkVgbmb3OJnOyW0IVKIcDILw/0XdMdKFm
TlSBj6YreXA0HPwxTWN3w5sBRaOqD9S4X5MYBvLcYI9Hf32pDdoHoXTY+WiNRkG90D3iJL83C7YI
pLIRegpskqZIw3aI9qyL7JED/U7wWwWJQHYU1gOSjkWGH9wAKvpUKokDuqj6utqQd5rodpUh1Fbb
LFJ3g5hpw/bX9gfnF/xaom8Q87QI1J+tHBk/1IPZTqmjzDD0tKo2OqNKN6qwWYffpsNBqIpGrUH/
mPUSOKkpCA1yLXRfC9aSMdvHuGTXgZM9n4txmxJ8KYUSla4aYNijuhVhjvBxdgccue48mE4KrSjA
4BzOJFymrAd+Na/QRR5Qt6tnfZySKlvOx9hHBB24lX1UkdfiTKQAFw9Fuy323nTS9VeALQIinmHb
yylR43qmQjrE+cB7ckfQ0YqL2GTYuSPF2ieC+zwqZoaT9rHqtvB1OHp8NNOy7DHUHqs37Xt1X9cN
f+9sH7xraZONV5W1sb6psVUVPVvQYRxl2/IcbYiu2RFC7O3kvMRh3DkKjVYK6+OnTtTig2wqlkD7
apRGU6oS7BJD6kZdcI/+T/5lrrxQU5ig7SwC+gmvBBFhvDbqng/xtB7WVCAqQTWAvR2cDkGR7KDF
bMsxdKrHYFDo15IvdDtfgjBWOzAFtq6oMemd5E3mRp8HmYfNBsUp9340KcjSehZrsAeGaZX3lsL9
OE8kX92DJ9p98k2zvd0ihR0SHr2L2XeAHYo87aFRQVU1S+5sMLn4MNfRuD5uLeYHd3Ps0c6iowfI
raIi6fetA58Gl3iBXVvQIcfGTXXng5E8rwlKsbvGQoRTdAaiqoLBXxOfLzBdX8ZOcRRvDZsaLPwU
W3jDGKTyvIYQC3EuQJdHnaxS7TrJM1RCw4kG04F678EdN5mrhkM/AjuFAmbiXqMt3X2a03kOinTt
g3LG8EpQ9KoGiJczMiIEdwt/sGQJoqNaWQcAfRiqYW9VC0+liJAQKHJfITSBQzQqVNnM9dXQC9ig
q8xWM0xA2PCMEaoEMQi+Ppy6IyI+2E6L5TYGsLs6LvEYHrZ+qe41Vk98GGKZjs/TIhsvSmm42gUJ
NvN7zL766a7HhCo2SY+GaYTWMNrnSV51NH6cvJtFgcZhfTHH4lT8TvpNHmgGTvTJv6KZcgDN3IdK
BXF0XIE8U8U4KTSSDdqhjwvEBsHeRopcxgi5Tth3ASxZgo53u4ucrecyaKdkKtziwHhPcCR1eyFi
QM3RD2zONttn67FvjEPNJB5TlqeV7FQxrdbfLys67zl8Vvj5pKIQ3X8W9ggok7AJ9xPDjo/LYePL
qm+jGMuCuG4/2Wb83PRdkOZuS+LXw+lEzbNsFNetMbR5lwQ+ojlhiqw7Ho81ucWocQrfb+6m+ghr
Df4BRpLDlK9xVR3TXrYsn/QyClRd4OtVsKCt31OF4vIFjl064tjX6XzLm5C+wE8IggcEz+ZqWpEn
nKfTkpqL0AfieR3G+sJbncBRO4CbmRrg/pBz7porpJ1TAegdjuwBOgLcFtuAROC8903GLonjYKVu
rRxpifJc8GkktaFo14mw+4BKurKfQmBETd6OmmoMljYOEadL5Ietdduhnmx/YTVtjklf1wjU0GOF
KGKa8gWaiie6cuiY2zCo3wSpx7BYOw7yLoET2Bt851DnyYj9IG/GbMIUspztlDPZpVE+VcPyaMOF
VKitL1m6w67UmEIEWtIrUOnjbZ82az+9cTSZm9edobYuE9R7u3sgJaU+yhDFv3IcBHK+Qnne9eer
cGF45Vash924zqh2SVCkhjzBYfaWtsMsDpC8bK+Z8mG4w2g+JpYSzVt7Tdakem8IfuQdBLVkaXNp
PGQ2voEVcxkMabu+uHAZ48c16ch8kH6NynaJ7QFNf3FvfBq+iTgnj7D4NucybPz4hk2BhzqBLO8o
zid+12rlTW55DFlFm/CwNG3nEVBHHEMIoAo3+jA4GNeci5ROEO3yEbOVhMmbNRHdWaoVPzRxYOEg
VKcHvXTVVbRC8xBWXfQmAOYLq3KuYugk1DRj0zFokbQWIVwZp/AhyROkb7eJTyK1042nS85jRv0B
VLPOw+MPxt751M2h2CWQnlwh1jXvEIbWIjdo8pxB6rFdLguiIOAOZZwJnF2Q+SB6bqJi4jpJiwpy
U6hKsBkHe5XFQ/9UYy0oFCcjpBTrjJT3LJMewQX6g+1rCb7ktu9HRpAIO0gI0KVoD5Wa13MZ8O7j
gJi/rCpM8q2hqsJr2CjOsDrOkpvVRdMVixaFBGKVKRLyLaR5koayegZlC5kLUWK+GRIXFbXhjTrG
A1uvXTSs5t1AN3GMWz4dCZp19QXns70w8CL65Gmfprtli+R1L5g9wABxbIu+te1ccIW6T+nTzt8r
knFr87rJwBvM1uWhQ3U9ywEtgRwBHqYDKTAFO3/yca0fK5ra5DjrAXOyYxdODuljmj0mFREPpqay
oB2yl9x7Foq8gie3OBimtmeYGEYPgWPRm2YLRCG0Dzx63zU4XJzYJl9d7RDaTgRBGWn99bwqXFHP
wWGbSTfD9uQ0cUEwmYcoWCfO5GRaW3sIVO1uNjRNDpnVTVamzRLs8YYzP1/qle4yj9rBpSEY6wFM
gymDVUK6ukASEUF5pi0tTNRAujbOc5jPEDl1b2NYIbWHkEOIWXYNYv+7aEIUe4ukmlcvaKqIt8LF
yDlXrNIjeorDfQtdiENKPo2qRBy4qJshEpuAoWefEVjYheHRSxrqA2KB8WOUMJa+XQKbJGVr4MV+
GYh+PKWq5KpD1rre40SL30+0Dc/5ZmmTs6WRb1WGSdwjXE+agjRxdscJ06owne4euCcTTIS3dYjP
xBy4FA1gZy7irarxY7shYedVqoa3HiqaKR91U90Kb9Y0b/oZGU+GgwQRMk78M59Z/ggFjHG7+YTX
uehA9rPnakuDtETH1z7Ha0yvaBJUhwgqrmvWOPvRMzb2hwE1pR3kLeKQNlY8ibEKZW6I20hBI7Fe
ChvFZ4seIJrq1y1+kGgYlE0qVvQ+TTPO1wiJ0z3O+wxV/0R4NKlTIfdNJSuByJSt+i4cGzeV3uig
eehbiHTyaAlOqoltqh3O5imJDUS1cLWoDaoJJulo/dBEGaSEWGKwFKwXfQFfR07yuI3T9BipjT/Q
ELEP7pb2QGLRnQPvUt3FAee3IU0h3oNETiZnQdh15RJH2TGLWzWicADRDSSQ3WPga3kmpRnr3Ask
vXvjUlTWoXaZ3kuAEKM3S5I6cjHOKANjs2CYLBfULecGW5Usmv5UjihGzDngrXQGxjDCiIe69QFm
6NDncnlnen9XLXX7Pqhi7LencsOVrnok/xkb+mWPkZgWf5wE9iyAHBQ/l+PBO4RUSp5Dh64+jTjM
yl6ZUeSWaGTrQaCPMOgBDjLfUIVE5JAN1XFSaOcWKCdGUN2cPIemeBhdn7OoV/oxXfrR3IDEsvrP
w+DWW45Tabtu/YZqWKJQnnOSqmtfBbV9attw3IqxdqzcQHSYdjrumw40aYDb9K7W2KOu05YufTmh
jno1LrFUj7Ru2JQndDWqybFJJRtC4hk9jLHBmOLVSBL9MioZvofmntf7UYdy3ddsjmab911Hsjs/
R1WbBxVE2bfDyBYIIrZq2YsOSW7OfB2/2RrYNlBIQGiuYwuJZdIEaIbzbVaX8IPmdRE5UxUUVcpP
LaosXclT5L97Z3wI7WubZZcI8sezhAi17RtUqW9wK2+Psqrc/VIJVAJ042qGnDy1ZYPh/H4fjQM7
bAom8SjFdQ3kFmhR71pF2ds1TbrLrjGnXTCZzVoABT00O5fVHT8bR2dEvqIOtZ6Dy+3werXr306C
yA4GAny5pWRbHuse9udF5qG5Ped0g6R1YlXzWsJPa87hFGezUvtoW0utZWIvmxqNtNGG4ft+7hoM
JynVmrNt3qx73ICbfW9HLt+6IQS0r6bQ68LjD8EqdOrHIFxj1JMmZx7rbcGeacIp3HZ04vysSVin
StChs+2A7VQNd1UXwClRbHXa3bE+Q/kN8kVs3ms28ee2RrklH8TSCOwC/XhDutEdZDKq9x4yRMyl
yq1s68DsIImiRZfUGepLsKWkOWog8VlTg9VebKiFd8iY0u6TmSTZo5hWH/p2Cg6cLsGlgirwzCoT
nyc6im/skIXvO+3sJb7XeFNTEpzZ2scX7QAb6YOqo8Acki2IXxTHnFYO5+rtzGzJeNhoJV6ambNH
CFBUfaXWATLP2W3VUyt7dSdU0AI+sSgk15mej9GMCdJCEDB6TqIXJvNhdqlG+N6goEB7AuWNXmv+
kfaefZi6YD6nKM+eT0mKYLvZmnZPu61900zMK1JkINC0+yjxw3uCYjxuo3SI7nQV180RJc2BAWzH
oc05+cquuwycBl7KpZ3RibTRVGb8pPUldebpHlpJ0h/QIBygAV7ITMs+qBkO/2HYENvDhS27qDaa
PEH0ErBiZd6h9Efa4NK0dEpfUGhE97daOcZMAxJWdi87g9Kzxm6Ww90iO7gVMS8NAKsWUw+VKcqx
wu2nLYHcvA2oR+uAJRNaLcGEW84k4s62ZiFoQyrrdjCWB7+wg8ga5XZO+tthM+ZttRHxupnqpMG2
VaMREWvHkzKONmJuWW3aktuTPUDhRyZRXevrprn9Pxyd2ZKcOBaGn4gIEPstkGvtm13VN4RdthGr
AIn16efLuZmI6XGPqzJBOudfZ2cJX3zJffHo9bDGyag3af/j3Ms/d38K1DUIq+gBQ5t4BmHnK3Bb
6zyS6zRkwnEDmajcE1e/7Kv+K5RN9AvlefOQNwp2t66HzxjNtU73OGJC3a05Ojtuu1TZyODZHufl
BlvaSMe7MweNdb/VuqWYvskRyGscgU/BHjUvzSrJz0Zp3BIDHvTRL5fX2zk0ePu4ZXp7zco+r48+
4pAMomnnAteWFyLyRr2e7GYI1qSmQpG7pfNUlKpt0Ujv+ePrmwnxvbZI0a7b0Ohf+77x8nq1OyXE
1VoRaT6We/ZjK56zKLDKu2bNVZvBYWg06FGmhuUwb1txnLUYHUwBprpE8b6JhDN8O/bEgv2d3A04
haAqUK1yBJRhzSZ+oGsNuRLM+9vviCHnvrS1BdZr9euTMzfedyEmdd4Ha3rlXFmzxWva/JjPVn7v
CyTghxDyRp50NXhNQhdfVx38fqrSutn66nVfuio8zO6ixXEYbWCCvVnRS0R28zFOuc5a7cb/7MrY
r4Xy1c+m2OWxqua4/1kimAezanGqH+y19V90ZAnFAeLY/xD2bg9A5666urNg7g6oeV45DRtPnQey
8tqURQdxXLyBvL0Ajawjc4QsnsOecPi7Zov1eif1LJGlWMo8ubElovdOuO7w7Du9ybn3Yyt49qIo
PgF3uNFpK8OB1V75y53xfDEnRZSHxSkq5i6tvJIRYJ0I5c9GaJeJtWrMi5OJeFk4hHPorqD2/aM9
T5H7JeOVZB9SfRxk7buY+0w5mNqTunFQCIF4mslNgSqCu7G02z0F4dONTAAyDSPm1vvew8KM/J2j
pi8f0aQt6oL0w0UZYhNlnIUdDyJHXi1/xt6gIWCseXpz+2pG9dBYQcZCydZVepbi+aY8LA3munqT
tVycbLBqh5m3iuYswNd0YCc0s0x8MLk9i1pFGBm4XOWLBDdj7pXZiqQ9TnwrXso53RrQ3TSQw3JC
J+2+7XZkm0Ty989o0rtxTMOb+s4HRP0duyVlsKMcwk/+3elV1m5/WZH5nOCWpl+7MOKnHevtPapu
NJWXD8IkNVLnKRW9u6MSn9e1u+Kl35sfzRIv1n0UdnJ48b0C1lOUkwgg6gL1btV98BKMau6umOPb
LtvxqNxv8+Cx+Ie56l+6OLLCc09qs3XK236+ubj6cPrKdS7Uf16h9/bvTjTqxkEUsv57Tll1x6Hu
6+bFjZdoSXcZOyW3PglFf8Yu7ud0zxFJHvDDVkg4YPBgM32ojnTL4/wbnAq4jIFl+dUbNw7PuBNo
4vbC5SH3ayMftyWw0oWrBlRqkhM3vKs75xA5m998BXoIfmFUYDmLV6c+Kysff+OLJTvDqwhA7ROj
6r26EHkzoxYNW/c6VWIqUz8QkBydGKtsrakUbYJuldh5Jl+zTc/qCb4BzZ/bg4q8c9GEIyhPEDYp
P2TJiAKqMX2gPMj3qz2r9uRv8xo8FqYnpbOtcG61ibubfn4QogziiwPCqI9RTbwcAI1jfZS14Cnd
i3nC6yx2caWjlsYwvlTvDrLBmZOhHa0p07XZvYxMoNZ5p8dFrddFDURVdJRaf+Uw8+Ck/wfcbz/p
jghATOa4Lsu0vHUKLzKaje2zb2lUuttKV8trw2kxX9ahXJxLjBbhEgzWFsDWgVO4UbvUvwHXCY+N
qb3IyNUV3imYVP2w+265shz1S1ZPJrx9C+zyI6DtndXEzusWNFYa1ZK3mpa++SwIdjpMtr1eSqZO
+rdXVoS8H0L97oc5HSxT05XWw2g5S3NxAmtN/XV2Dkvj2Hcwsv3PzdQhb+86b/GWOfXgPDjL6LzW
XuDMmWJ9YA6muCzILBp7Mnv0ljq11675MKtt2XsCQ+tnDexQzWXjF5+rqoc7RnGIs9Ubqw0vRB80
HyLa9l/2JHfeHxQLP7j3sK3EMBRteb8qz96dM8ONvdhJ4IFFfxZNK0uK1t0heNrZrtjsbxVqx0rh
KXpjUw0FCmVGv3NegOm0SYCEdP9P6931twy6qC/vi2ltpwNzRBUHNHxLtrj7dhLRUh28sZ8tfdyd
bgziU6WCOP8Kw3lBZGzV2ni/11FZbsLAAgZjQDvnF1tyT+xZMem2uKy1KmUIWmn6/eqNjqc5/QvP
n+7k3JhIHVSBzq67SN7M5bMmFUo8KzWH5WdQ5luDCIBGXDQcvBlBl6pd2NajEGzWmQ6G2ZzIv8BR
1ZZVbZ92xx4AvOFp4i+hp1iZFKEDK2+6CbtfDtYUaxQspQ5jaFyA6ePiTT0SnGod9Rv2L7+G363h
gN4dty5wlra1BrO/Ktlb9Zoq3/du3er9ogo7nfemtGQmRua94RQDSktwVt9Zzj6Bza1+JDU8VL87
nhqm/G3dFclIVmkYikMBlsTj4vnLPdEDzQTBBFnGigCGPTy3qy/X57mWVTukw9DkRSYXZDlhtiJH
nKfE1Q0B9slKdWqIxtDEKnE2fHP1qSgbhyF5BZx30qjdzHSWQNZrOnlzXd7VQg3yiZPDME9D7UIH
tqaunB7frFaLn/Ixaj8pLGdQIhHL0uj+iEcOveM1b9ZeWWlZmjn8q7xwDD9w8LnFPYvs0B6WLpAF
GSdkz6VEe4X73ZBPDdejnUeO4f0DX/6hrKo1h0i7TXeA7Odw63ykI5d+KJz6ESDNXY+xGZflssvI
5JTM53H8d0S0Q34KCiZfqXMcB8rNvM3fYj+Vq3+TA6lCstYfIK+W8Bqsdes7qGssMEFo4iJmkJBr
xKa+bg1K6rMMS6nvEJDhJASQxlFTJOhHyj9jBTd2G9Y7rRXDc94K/9SstvQXPMV94exvsU0K/wkp
DVw8k5Lx7JMEjXGZxpGYIMqMB9fHpbijdklV2FVzaiLPTHerNcjqIHPkW+EF9sIootOLdTuZQNku
KWjNXKfDWNTAUYTEbNHJHstgzE+cDYutz6PNS5RpGuydc1Nv1vIXCgYf1tGNJqs48vv540XuaEle
lqVc7X9VhGLy3eOt6H8PhQWx8s8vBwMD7HWdB4nFsLzHaeES1Ve1SdjbBTeR7XOD0v8JvmH9HddB
qyxa3K4+NehLxqMlN3sBEgYKhpQD10v6YmumR7fx+YmlGOV6naMtsB4rvdUqXbEtxM/4cjuuUYm3
zO9T3S+VehvCSsX/LB2U21mOva3um7JlQvVzg/eCLFQpflVBa0N2BaBZzl1Ra0tApfpj+E+34VYn
nINdexCAy4i0qaAWUzI0FHY+zMrr3m1x8/qNyomb39VqG3XczEYcgU7A3RuwpASZTeGoy76iRHif
XKI5zKGmQ6e6taxY4jgPEAXU8ralfbKU6vEhqHwqPlXDEHTxpLVa/904guCiubDDL47Hnsy2penr
H7lFUdajHvrQapNWO9g88GAW+13crppcYdEJ1R+nkrOO22Kq1vm2TETiGO1F2SvMYpHcj7EubC9r
xmazuCp3uf6KAl2ILwMY6t8DRDE8007CFfDWeIHVnDqWB2s9OQ5p634a7LraG06sECIZVjCOYVFt
9D54eevJ7gPA/LZtRsQEGMe6Y7g7RTMcJsbe+AqWo8xlZz7ePylac7zrYOUTNdMQ7rgq+3nr1ws6
HTE8zBPC33/858aiZXuEHD0i0OZYuACNsJytysFd3YqNJ5LVJ4+qy1K1lKmWYGH5EXFi3bzayi7S
durYEjgTLUS2rFTrzFaBbztiicn5aB476Kv4Z9CpYcNIEsybvi5h4bZXjXQhPwmHs/p5Dfgv59C2
XRJOKltvlU68QUXMWLFEQfBsBi7MdPfGYgTU2cSYX4KlUO2xWZymfeu7vnNfOT8QVZzg2ff2lT44
2WTbXBqOc9207XZfWNFsM3vPJUmaTht20w+vMZb6O7fSLv7SojHVr5zICiaq93SejZw14n60zOAd
ASpr84MVLCrOewHC9Cscc0aVYy3App54yJfhY1/7uDkW2+KN6+skpfHuG2cx5sCICX+Gb7J06iRw
wq393EoFi7qpaiv26z71pX/0jKidfx7tZHOX2CZ68WECgh6O5SksZkouYSl8fsinamtzT2PddIhP
u7ThPK3HwBh77A7AgcP8a+4dg8SMGWbKeZ4mp68hTrdNVnfAIHIeUHDhsnra9ojvKdlRmpTyu47K
fZ6f5gmT6LfIQ5ZCYKhSmSBtZuZ+957SSn9legG1SsthmMZU1Ha1JM4UBvQyz8UEFyWc2rEOTdV6
5tWTzd6L03Kj599EraL+LCduUrQ4a9MQqd/FY1d9BfOe9z1R3gtqzQSdxryvx9qG51lTPt7BfSh8
Z/Ie2aJu4Ts0Cvjrs0LX5yD7QLpVn5Gf9E3ScocXn9RebUt96E27FVD6sw4YVuc5jNaj9ib+0hhB
3Us1TzIgEk7YcCwByrp1GNoP33M2J8F87/6Rixy/5lJ7L60lgyVxpWXup6EPvMz3At2l3WhX8SPt
Qy6CXXoTowlVhNnbU45GfT+MUeuyalNaO5lDYI+2GqAvZvmaC3d0jjG1c+1fMwP7PaHlEsuXmBYR
c/8MhYdqXofseUm850F7QjI58dDuteOUrLS2t9076+g9ri1WgDEfsA1XxkLUWdYI5mwnn9krrZLs
AsvxxudO5/E5jwY49NEM8rx3+/i4ogtrk84xJgU+VJlZaoJcmmrZX72q8J6khraCihmqr5H0zFM5
u8HVd4PSA88c3YvjW9ZXEHj867kFwhPsefGjn+IwKwNp/2Lc9E4Eezh3Dt9Gas+9v6UrN9FxUpB+
Qed719H2Gzzq1Q6vo0v3uZvb+UlKyxJJs092nNz6uSEWN/+xWMcuE+7uPsRbYUMcg0FfVDS3b/a6
ijSgMvFVCGkl8x6TzQBUKwaW7g2BHyfEj47N+BBW+/QZIiNOVVl2J/qWi6wfojJdqNS9WrHjG+Rs
Y//G0kQvGMuFhJSNKSBrncGK015gDAFwbD5xPUMrh936j6apYHuC2imY0MbGO0u6Lf9ovTQm9XnG
b6elFN+Nt5MVEUc0Lw/BZsYjfx5xZyFD3gq/fIwmt/qvLSaULc6o/Q8Es+gyvC1gOpgn9zIGXZS2
uczvReACMVoFwhSxlC3f8Og5Kedrj9hSTUhockNg5YR8L5N91R4mvxHn6v/aXGD1GOB/xcHHpWA/
uitrZ7LUefgsRQmNpqigereNj26XH1g+uPW6iCQueRCLsWkfauIOq4uDmiQlMbBzIUVDjClCWdhU
onHc8cxs22NgZpQSONhPgkiAg9MZpDhcKoJHY1jdhGzNKkXoE3nnDgvyqd6iArYtRM4da/BEWGGg
7qqBl0+lW5ds6ityeF/OHrpbQJPTGEjvCyirPlJYsJ7ciEoxWDLAwslzwAmWqrysaDKetrDrrlss
mdarOdjBJ1Gxmnux85qy3LVvjQVpD2IQ7X4WDn5zZ7aSbXfookRKVsZ0gdwFqJQtGq+gnia2mhpy
Vo77ipAgsrr9mAtwI6KQhD7AFPrdI4ike7cID5ai3oYos0QfWRnLfJOhJnQvpVvr82zXo4S5EPkl
5+y5TGbsz+Fem4scQCWbrp3uSv7hJ+LZ7q2cWE6j3XOz2YAKszNE8ly27vJE3Gp5n0cyfrB3IqhT
+M360ZkXMGg7CMJXQoGRlFFh7J3VrKxrHq7ebxuEp+Z4CcLeu2xCVfbRReDwoXKrebdroz5Et8VX
sY7i0GgHYtTZ9uLM1Aqrkc/Sl/dmin6EzcKQuVeJVxhnv++BTu6npdIK+sZx7pdS9g/ERqyf0TCE
4jC2tUu4YhARCITBITp7Jh7rRDZ+fcU+wFvo4NvDW2sQFEVcMtLjcU/a1ZH3I3KW8mgaR2frHE3T
1UPxkjL4lV0Sjat5rGH0PjsXMf8a+urMYtwdafpREKixGEQ6m+6L57m+K3NdbGnFtHEYrbh+6Eku
sBLog+DRcDmh7YTn5JaAkzrje+Z1CzqTvwNF7/cTG/qnsb3mCqs9HhRi0iJxFehgIVATy7yZn+M+
2rOGQqqU9pgK82IVPnqMqPdxs5vM25udGBiHwflZL2YYsRAM1ZsKo+U55HtIubVFcXQ4c/5uaFn7
g9jZrQakcr+Yv+Lt3InOzlRVWK8dxo4zni6W26QNNFkRw1r+rLhnv+irKyX3jdUzN9mwbURILSzV
TbCW2byYGSo/8L8J0cvfZD96YCUMLiAteojF2YX1aNKt1/N6AArxuiyE23pmcVrYB/z2Q6MVvnN7
N36fIgJsLhos60TH36KedmQuTkJT0fpRENf3WGBzgaDo4xcHDOlClPxyURAJRHosOnKOW257pwK8
+S8CTN9/Xldt3kAgtXUsSlzR2cTsuvCOFsCX+1bdCj51M2cjsdx/fWefLzLwrSv3fzW+j1Xrxtlc
2oO6VIRlMAaEffQeosMUiWpWhzWilJK/dfYFLlF7CB4b4WkX3Zajf89e7HzcFBERxhjcliqX7aEs
6q492UMst1Mhcnv/bE0fVmCSK//+mQ++cTPwM2/6U6xSQKs1JTwgzD5qH3sVOEOq0C4vZkMrfbC8
uNELfIfyGAZlrKvuyeTVvABQxlX9kttwD7cN38mDMPGnjTUyt4vYJd9lXkjzIAEIoUG+EWSTCgu9
ikbc3ZSZ7fVEtyXtXhaTSFWM/J2JcTVgZu7ml/cRPxxSBHjCBcKYP/0TIXnLtFJPw3THBBbnST8F
7rO/5pN6sWKKEI5WGI3RRQFxeSyQnIVXbsE1Xf0JBUgeYiPIhiKKmZ6sZUW/PN1qNqzCH5sf0nJy
ibAO+fzRcOjsVGRMU5lQQaPRIsax/vLKkEUxUq5/tKqyN39mlsK0ibvBXDm7rF82o8aQbf7Eb28p
hh+N8JOXa+AQSephridEnOSjHL3KC+U5X5f9CthfvhTtzTCyU1HsffWUIQ0/I1miaNgXizgROVoC
cNSKIGS5pxiBQ0Da8m5Cn1kleeXdlIeryIfhriwWHb5Lj4/h5Is9Hv6181xbSAf4/JlVB479c2z0
EP4HVrscATMQvbZhGEuukr6pf+itQXAbL7C0mSk6/1ig8R2+8dT0htt6C5zXfgQkvId8mTpQhlWH
TtauiqrZzUhMTQd7Mji1U58uZ/8CCjm+s5QKiemj7q5OHNQSbbrt6Ge5kr7jJH2+KCRVA/f/D1O1
oZv1G06Fb98ZgSvrsOUL2WHQNxC0wjN9MooyPjODWD0TlOaEyrDQlyDFoci9Hg89eGSHvyLH79Yf
6tVd8ifYUevom7H+Ht2iQa5u2+2vYp/ZWfcSDCWRtZ+P+Ki613Du1nQzVROkS93p+CydUh2nya7X
ewvwlVA4WTflAbOZXr5JK6C0Pq/y9q5fvSp8yZHf/EWAvFSXwLTDCmPHBX2zx2G+UEXx3WpP88vt
NTDeagdnzw+qv5WllyvkWhCcTWxv96h//9o6xEV9qsLS7b72dcRDB/zlt8sxQKfap4W3h/zMIawX
B99gSfsRiZWSqeQDLL6H3fP1abJC7U4ZCVkehjcsd/rsbjIn3mFQvoX+nJUuts8TqTY6pX13tI9t
S60iMhgxr+zBWKiQZtVR3JTP3QLffGrj3bSfluk3WLhhjPf6OK9huf1X2rYXJjVjO5k+rZhxa4lh
4LkLlfm7hzGBjKLtvBXX34IgB+x8R7AjN6IHZncCiyFpRbPtjWP33duOXGkB5SYGXSiMb33g9YhF
yzCzzPGfHvJxf+hrg9xnpAx6OGxIwOoH2ZHpk9lzUVdAlrvBJG57oDAHMl/ygFlUNzE8NMr79VyO
bRybdNN+93vYDWDelXwoygiyJRCtvvpWG+c76S62Cm2EAXvttf5bU2zTtt0FoTWCojB2TbvIhhzk
G3HK0nTro9S4tUhvY9odQiQ8xvMw8ICDd1PqE2aPi6C0mywo9+1noHWv39ypaKpDQDAijzHTS0Br
ARWiY3Opa+N973xSDX+VbRfrwR8ia/zqRmQHib9D0Y9I/l1ETWNIMc5lkqHbj4Si9Z05yNlqF16J
1tu6J0d5C3/tJPzKeTBTv1ovtpJV4H0AVlE5YEejjE+lB7jOhuSZEXX05isCuiKJoey+QKVs8qzB
Qdr+M7V0xLcTS3jMQzcg+LVnH14FPfvL0LSFe2XxdfxUhAA7L0L36FGVcO3lbi35eN5GwPD1QJLd
NiV5XnsXv0YCldjqhk8RJWvjZQcgRR2/thCWTa8uFp6rO86kIo1muKkrOn1UhH0xf9ewilmNFsnN
BAMTnqaluoYyX+zjGHfe0R1C514ha59/jb3hDDpot8rHoy+nxYmPq+dpLlFcaf4N+Njkcul76Vup
4Oer8UVYwZ+9Uthxdn+s/gstY05E+W7lSbgEeAEVAWTwkG5w6/RaBDenquU4abFFc1JWFFCRdj+u
oD18AQffm8zD2GB75FBQ3S19Lb8S3qLeNqSxOdvkuD4GeEc/jYYayJTAtz9PBU5eiNp+eXKtEZXs
NgYO8icUsNMFvcV+V7suphK0uI3EKMY1CUQMQjATjhKr6jTY48g/qndzGRtZPdWxZgkzqyifQfcD
deepfObJt5fyxfdj2Sc+aZYPYkCTwhINbepCiZINo3dtU0wFkXqjPlGs12zBr70zR5hdm9FNdzR5
IimaCFs7way1fXGlEtGhxRgzHDuCGoY0zGWf9aEof7pO1aREDkYOO0wNk9YgNrceg73Rp2ZCxXbw
ylzZWbyigEcCEzdpGYG1JDrSRX/sPEdOD7v22OKwuukduUINFYWRaOXXZXaLv1Zp9e+hbKMinXDn
cA4Oud4vrevPzonLZPm1KbwGeHBQ6fTNLD9obLIVMVdWh6oMD9J4N6Pgwgi6x9lQz3Rm9M3qXQB7
XXnM9dalriWh2ypo8B/BUtoR5uJp+yt9HLt3QxjPr61cfH0J/X1+d5YgBGSxpurk97lUR5I7QnVs
Q+OddVmJlfXZab0nDZLy3NXlcB28ZfAfh9CM16rBKehLpmpDCOLF3pv4shgdXPyg8b+p+lvAJyTw
uOfV/TPbMV9XWuZTO9KgRU5aOBXVucWNeeZVkWRDyIUBTAO6XcuN3e5CyonAqFmPe/zQj4gEz4OF
IuZouxvz2y2vxDtZKFuRy+QLxHobS/8UDnI8UBLhE5ZYz8NfU6ystuzwt9C2fdkzZyj7uwpcnre5
N9ZXLKFt3ogg8uZbICSAh4elDf+GhDbmnhYsDZ059SYsiWicNVSvKXqmpplUu4PwkRCAFsTTRU2O
X2cx48DbGFegOu6Qg3+14cR42bcDk7uw4ye16JzxGqNlMpdu8LI5FTa+laLcQ9MV9paoyZqec6uq
jntttddtJn1v8WZ0RxNhzi3mx9S6pSvhCRrN49bU+Fp47QY2Tsr8MmeuxswfGDzgiwlJ3HzRPpF3
SVIjAGdGpXNZX8dG5JmDrtdC52+h3QwAzSWEsXE/Jg4mDZIaeicZWcibynIObvR7MYEAuw2qIoAe
ZV/GyFRWFlgDCX/5lPenHfrraiHNYfaeMAAfUcMgcN7Dite3rJVKWyyJWJcqgShQ2gY+WUyBv51L
BOL4rZcpYsoQXpw5MAhnYy/OsaaTb0ukk1t/MIrLU0zdxX/+iCY32XPbvYiJFEkI0VCFiQBNBGNx
8/88fEU/vLql63VENXXFYaaO0p+Gg+11cfVlbMd984Vf7igEYCl+DJazXvTgOe6xgy1iMyxFbBKe
DmIB/FI2f6xpCp6HfLeac4sF2E4710IM3NfLdzvgG/QwPb50W0+UDmrmLpV6RddA20WfDjC0lwEy
97mqt/HZGGIjX0tY0ad+gn9BzhCwS9UIjgDyO8ITBZUNdJ6x/qmkdJDPaluxAC5d634HS0fpR9ep
/B42gbes69zQZQkpAszYQFxnU6FaaxOD7PRpapWpML0jhbC2FcqQ06B6l4PdVWcasoKDAyfE8DOJ
DDJ5BS5DHF3ZYf7m+Q4LsMGahRCsXct/y6iNnVgSrD9p3IJDFfOKlUUTJkM5uJt9FOgG3rZ8Q1wL
oGafRj1GBcemallyMFp8RxZVP6FN2tPgDPrJrpwyOBSKYyMdKqsDBWHkeMBh3I8ZCGb+uDK7/FgG
m18wML7kA8oXGokaEC7RMW+MpvHTJajnV5ZeGT2EhBpdWjW695EY1+oa46WIj4OCu08Cul3zq015
/PATmqRiQIWlGy+rO67dEeNQi4wXejWqMmSriBVwBNgP1B91wxnlwfQLHQE5ueHm3/wg84S3O/bD
TOSzmo/BUIbgBJX3iNaDbiDpDaBpxar0eTFV90u5bb0kwObbhf/ZfXRVh2aWb9ES1xAA2nnosas9
LrEjr5ar27Nlwv6T3bUz9xvdPdtl6WcfhLvnFsVNEnoLbq1wKEDJyXe4mtuy2qoBr5cieay66HUx
IM92/a/UHdtFv/rjPzLKcy9BKTNgeo1jnFqJ1czimjuMFe9LaGwGBQKi6Gdr+7zEF1DDbLXzgBYC
6WR1bsgZfbY85RWntr25LRdnwUbl4KwbPjQVY6WdbCSxoS5rN8fv/2CaGu5I+NBbig0TyaTWRFwm
DZLV5oCGm2nEFrfkGxxsfZgQOVAzDLaTPsPfxXhqCAvJuLWXJ4bXcfzEM4LzHIGaqy4Rs1N03r2Z
fKvNWv8LNHDx1tstKqE4/2w2HD8vNxB5+RzCYMONBsur0ikX9Ve1gV8krK/7h4Oihicajhf1Ys4+
9ihk69hZjZ0BkVzgluexDUV09JSZ7/gVSV9gQxj/Ed2Xf4jd0eDJA4q/qimFB9HjkEmACLPeqRIT
JjyFcCJ5Q7RAX+DTQDpTYENEXzTnN7maXPYvDkdqMRO2creAmsA9C+EO43kuVhzTp5ikcJm53Yz4
Ltpt0iZ047nay4YJI8RpF+X4WwRT/2LQJOyEvlJZHvEowPw3iExf6sgJXrtG59Qw1FNmus05WP3c
HzhfqmwT0S2pCSXZ+u5TKJb6e2VOaOni4TXq7ELeyVDK/uRyAVSgrvVGHpNPhMeh2PD8ZtBL4l63
sFQW3piLciWpo16oNkDfBfYmBv51CSE7ki4xPeVI7a4FwPi3RYTM5ygJIuDSmnOMyhEqmxav0dGe
7duxKclyYOHwFIxPaR0D7evgvFbefMAtxamzWGJss23bsZMQAYM/RtvlhO534rNT2CU2/n95731+
aQW9kE0FYdENOYZr2AJVkLFj4Z1nYjqh19h+hbkmi2wg4zljnCXfxrv5oBSih7+8iJ3EvV+YR9ZK
4SYTsa6vMbrIP4uz+jxPAK3J2DXzaVezeUDRArmrl3w/4Ajon3YwmIu/ifk0rHuDMHdSAHyFgLw8
8LlYb8b4eKbljlq1imD8gXaMouIx4HNt2AQO9N7JT7vg3fy32f8j6cyWm0XSLfpERDAn3GqWLNmW
Z/uG8FA/kIzJkAk8fS+dc9tRXSVLkPkNe6/d9vaXNSOZdIcFobcz51Tl+JKrjRZaPWA6io49zMR4
V+ghpotKbXDYeRr3qGOXiZlNbdYDWu7njp7m0KtM081ktdznTIQR8wczotC26yzrUAqHukIF+PVh
egXxsFkUM3Hs1SG/bNBHAeVTsfCU8T/jbukNX18ZV/edrvtLwg9+RjeEwaxMSE6DZ4KhOJsrzGkq
xWoioqE60W76Wywh0V8/BjhSu94nBXXQXbI1PcHqBcCNGBcg6PJDgNPgJagCr32TbeazUoqEWRVM
VspDIFqMuEXWl5wLEUZ5lsV12MmV8PJ01zo+AAHaGlOsBAuA8sXphiBiocqvxyqeLcNBe6KHlSxq
p1yPg5fFh4pRcrMtwbMgfRFs1fHC6hDeMHJuk+EPciGpsGwOynTfWsp2HvGZjvoy4id5qLKCvjcy
DPkfbdGj4Eck6aNqYK+2d6w0Z9jHL2+tIuyrCv7HMK2llMtDOpmef0WIkQdD9fvEsuyFOhMxI0zs
sLpD1pybsz3OBQI9M7pyX7VDFO2aKLD6c+60MYDYxQ59tpUuovtkaNQhYHjzjlhVfk1xocEhuxHi
WO6i9rWz6KNs7u4cHR+6vH5vaiuDfOAEezyyDB8DNqR4X9sJYaIr74oxKT5zU4o/L/LDawns270s
TmXyO/oBhIzc7lO1yZglMHhl9nxfw5r5jbwyf+j5Oa9I2AdM3qKUETsxd5r1Ohx9JzmCfnG9q0CL
7G09Qt/gMzATH6DMYGJYhwbNC8uLkrWQTUemVprS2xUr1g0ahWFKaTp1iUWxHk+7hH/hf2UFv4at
uUUGq0jzkV6gc7AyymyIo90M/dXD9YLE5E1MyNVhBiJ42RKEFh/nUUZ7z8/ah2ZU+chXA1xkw6cZ
sBQhzjv2sBa7NbzF8d3Am/sXRmpqNuUcYmWuQyq0lSjG+SFtEBWsJ3sBl9CggDqLkLHT/ZQuhm+H
FHGfPO6OjXKUCQbZSYKE/bJEaXm1RFuKi7V4KFkCHlqxJ5mxP7mLBZh6dsJT6UXJrz0hduAUDntx
B+rOSy8wr6Awz7atxAb5btmcsnKwH8q87jasLJNr00z9S4GkuF8FCZKvu4b6IoKYtPis6AqkfuFC
ICm+ksoaa+JMKuZmKTNt8zWOfEHlzciZIHEPlF0d2MKbh1QmCQT9smq2c1q0h2Cs5aWZXPsAdWl2
P1jWR+iqCyqHTKJLpqgb1PBk0dH7a7r+KDrOMlgObLVmXHBK+8+zPybxA+IIOrq2weZ7ifFfLIz6
LW9TafwI/RSzC3cdlHUnY9n+Tlouoqo1zHM3/CydyZMvXd3XE3vRGgARdixY2Hht+HvZljsQxNee
ypwX3DwcDEgcXPfOGePovkj0tOnzfqyY0YdsQbDlhc9I/OPxijpf0KQ7GcdAxBSPTQX8M3WFgLmo
O/yiBRDTzMYcwK/SFf9sSjv/1ataK0aPFwYmXg2wze+MSeH7NFmDogJL/tBz0kYJLWIOgOHP8XW/
E1FpBxdLDahU8EL1AR6BsVpYY62YEdlRsIIk5SK3igl2XCkxzhdeFAVbsIdRVJITVrox8vfcHke4
+kwUV5XyoQjVXlwkO9QawUnO1OMu4M5zhbEDU8XspVd8uy36AociIaTvvJA8HH6bSKrap17Ap/Lo
WphKDgCjcAyAPsAI3KxGZP0lZsqqKfWlEHHtbgU+qG6jmbODfHBmk59HOohsX3kDI2+pGX+BnPdy
vfcaCz+wHJQ4F11jmy9sMoH3qvBffauAD5p1VS137cghiAm6h7CmjHO7cES4Re0+ih1zXHs5+syL
VrMzlMPJCW3cjgYm3fmWx95AU3F89hz1NAdf42RC55AOgoYbrRMbjqwn/RhTZT3Of3NUtM8dC64Z
fJTpEROuibtkcD/XRSH+lUPdyHcWEHZ6QNkgq/9bfKMVUeHkI9QPZLeLWo9utwha39/05VhFrNeF
OvpUFGyk3bavll2HoItX38fZEtmmiu9oghfN3xot3yGt7BkCePeesJXKH4UJxD3DoaXYdLqLOng8
bL/aNX4M67/KdJ2DPkd0J5aYnGTsBi3yvZZpi8SzxDAqUDg7cjh0BOpugAk1sD8QsEtUpI3vvlpj
hfZL+5X4BlBwa9yAjKbys4+diaXkjLZtnCYK6pBXI00a9jjwZThCXBcf8xuaWpRfYLo4mndwn1CJ
Ksa3YhvbZhkPU+DCkSoZLL97Rc1YhcFiwYAoMAkSp2o5F0x+wHopVFQb/vgGH24SM5cZJcvvruPl
w3LxVMQy3/c6rVoAbIaxROsYqznqnr9zFaiUzAH23KZ8GOvZHa6WIxJEkmGYoxrt+UfC3LkJX4b+
yqs8XWExOSepq/IxMEYsq8ZOgl8m/NEFrfiwKSeynXChUFmCbkPefUN59eGHq8bbRCS/7UGzBcva
iblw/um1sQhWWOq9+zZgX87oZKqK4IcFPyKphN3aSjZ+8eBVxJSg2vanLygk8SUt0E9uF+wmNi5N
e95PPlXDfqosomxz3RJqWc7SfuvR0zNQ9H2IfSk64OHAiyaAw7VZXqFNQjRRnZbA9GclS/3SRciH
cZSkptzDwDHFJpBVBYR1kvXTQr+8JqWgvO9YfE+r2CFtgviqBVwE2jSBaHA/INbZWrT6//H644qy
epfqy8ENCrBqjJJjO41TdBgLxZYd49fy2i7aTPuw8i3/qegku7sU8Wq5DmMYLivUXCHj+AiMwif2
8oUXtk/D+NpLplhrGvP2PeKDT8AubE64ipLiFIZZgjc2sxiA+lPv6LWO+uUTUf3wTZNQrGw1zNDh
klv+hAgYIabI1XYLDeCzkxUL8wIWC/ZuwGAmtxVr1BvZCDl5svMIY1Er6SAqZbGSoRnn4gx2AwdU
e21TkaM8s0O5qyMyCyeH6++KhUm7l9gp/ZNf+ZVNN86u7IjUvfPuLCeEt3RLK/uSUCoiB7923WJJ
sIKq3WVCRdl9iU5afsReEx5VgPATgtXYCwgMuWOe9OBUr1FDzVfGJOmy1ynau6JuFkjgIRybGbiU
b7+brJl+kqqxDlPfuNl6MfP8VFqBGFg2g/IPbrJbgjO6zn3EWOCVO4pSC01gKSA8+Vmezds0sdpz
SS1zgZzAziD2/F4xJ0QieYyqMdmSvYONZUcPSsk1RKZq991AM4kgf/GZ1lqxfS2d5ebOJXioRUdl
Jv/gYPU8VajsN/DL2pzmYwLHnoC83yUoEpFJVTzraHTjsTmm9RQfvCbOH4MA7RFYLqd+Idmv+Y29
BCo42qdz3vbdf0SCeA5aWw1jI7XtCxepZn2p4ncbq+W0yhRyJJ4u31w0wvVTw8RyDXKkx8DZMHF+
ZFeDQ9Ax7OROccZ88mX26xx1kwv3pPqaF8veJROOSEr0xOY/bYNU2mZuy3qDfghBJ0V7056n1IZb
mhv8PYoZh7uNwnh5L4ux+itmQMV2bbPgUMoPUJiRzrWKrZRsONTs8XPOcuLckj/ymusRATFfPpSz
gBdCg5PvNhUsJvEie4slaGtCgkymACnjzX+BcGAYxLFmG62uCrU8OlnRlX+wEbBLZP7EMNSzxe2g
nNmOQatrf5a4a65LPi8/mRb+qxVbljjDaqytC2MToo5v20CPsUftmW1go7F5NbkfcTkxW7lh0fR0
x+JetBh6uBSPVS70MWUCGO5mqRZrU96SjLhYs5QTXo4PXMWKTXYaV7uorJx5VbSO3IuxHOVOKmmf
A11wP1jUQSAdeaIsEItx/cOIGOJojPECIQRBOSd68v5AnDmjRFtDj8BvWR55MQd0Y546dqg9/VUZ
z4m7TWoESaCrOq5C+GZYZdJyIHWqh7SRsZfx5K9tm2yL5F7ceegAqKP9GG1v56bo4bohJCJMYY7j
YSB0LU1iTN0RoNRTW8cCnA2woxrDLaYaCjd2aayJiIsh7aCcpnXtR0wvzZTrZ1mTbvSQtrhzrmU2
UJon841vPeJyD0eSWR7AMCzu3umqPjsuDuYMOFph9tIyjQaN43Qqu1BrpBedYWoBR0oRwXG/2Cu/
jeP6kZXx0j3AV0R5BRGvj85TJ9jv1XNFVlLDVp1nF/QiEi7w0fPWH3Sj7pZ5rnL0OFaNt82LMcwn
7LrmdRp6OKkHBfgWPxXKwg3a4cEDAq1RSMZ26tb/1BLV9yHX15cn++hpsnx98C2Y2ngIEDI7tjsR
KbQ0rOl9hP33silVu0MsEz0MgVO/LYEszLbVyjwzTxTZU4yXReSEJeS2/kwXJ26Ai0Uxu4fQUUw2
hhHLuvaZO/yL8rTyv3xajX+mnLGldnISn6Jx83WKgCTCkt4J1kvl6F29OugC/mozLS/Uyd7txmJi
U27SsF/EoaTBal9DnTTdX6mjNP+hw8ixN/RLWpyipcN0zmKIm1ew71sQypaRvyujtAYXIqroX2uC
+C1IMwAabLq59lFb8FywZe31C8NA3sztgAviPrC0kzwgOUSIuKrsmaXxnEfBexiV/nWynKI5aFXO
R8+vEUC4c/Ps5xphle3H2Bd7Az1KxUk7rOy8m0+yDaKvVgGg+q1xYvzUHccoy8yw7n5NUMXtfYLO
wjvCMgxqlGURvUCPGZQpR43GvP2irVPzHxaqpthgS3b/U44bVI/iRvkgk2v00EPWyVDvO9RCWMQj
GsqVJ5LoJDl5L4GZ+xAOiHC/tavDgxd7iExEW0dbLwl5yvuxrde2EMZBuUHeAIABGrBmijHNAMFY
jhJV1PShRj9Un/A2XPKK2Qnpr95VxnAr5+E7WgPTP/GkON0bEEEFO2KKhyFaT0wBMXA3xSNnBACY
jpgkZNmM7FXYpdueAJU7RR0+AEBzAGJhdxv9Q1VMVXbMpJv+Q9Iu6g0ntftI4Tqe4mYRt7l3PPwU
qmo/WjlhupBpqg44PAYSumZ330Zd+01+UnSv0E30z5Gd5qhXLDe+hIM7qRWfwmbZjB4SWBVVj/xh
Fm+cZEcYEOarleNFNf+afA62bEeDBGwrkj9+Na8KzF+y5B7Q4gaZ4LiJJXjtT05u/pMLBVPC7Cfx
iaejc5qpnNxT57NUQfy02GxdjO3k9iaAN/1WwPgoGL5J0BWYTYRY8zU6nxR7AhJLVioJSwxLMU/0
ZI3ZRoAUNjuZolP5wMQgEQFa2tdXu+p4+lcuzpr2PGICbDd1P8OkCYas38dSaAZmDZqhDfbDPIfW
1WPE8iNdO49BrksK8oGJYNMFtA1LXkYWHtu+CwC39q3bHAmzrAO0r+30N9SU42eZRQyANVkJ5wkf
xHces2tPtymrOzRqtssO1QNnOgGfSACn9eWSXenTUUL1XcE2rJ+ma+IBzzZrfE32gQEqG5QaK8B3
E3XpQpaPX8F9Rdex9xSrJ3Z4HDyQ3BJ7Y1w1q0PGpYtwmSe6Gr6I2wsvEitKzdKwyYP/tJIV0Wbk
ndC2ISrlmblBIVVyxYTVlK9VDsVx21Glyd3sFum2dOET79KkneW27mRcg6AokurXxrznvHvh4iBh
8CEUvo74For3CA0Ca1E0s0l2glnpPrP0IzgQMygqMVvE7arh6Nr6fsJewmkzYlk8DtuWnr46CzNh
sc5Rul4rpxf9WpAo+Mj0O8kJh4Jh+zu42cgDAkk0HPaUNvhNIC7S9Gr3mFDYuBvWTij2oqkjyc6L
R2wKqI0wXga5WNm4PPd1Se4oVaW1HBY3sqyXegDjvY/GLM1vO3snJdXZArHnVZOv7nrDfP8y8PSo
fdH3MXWgz3h2k6b5cOb5Xd4AbfUld1CLGFkNKE6a0HZYiTi5+smmbixWyqtlgY0jk7wWke/pvR0A
r9rOo2NgoMkZc4VHpw65qJ6PzWTLCU6ZW25jhN8MzzB1HElKg5guopFdSuVioVyVTtJsO69JzyxF
5HMVtChCpOdXb3EJxIQOp8m+2WalP1A9bSgkRiPNRsPJbwuLZI0q0gMyZQVpVaFhW4Ky/ypIxdAH
OdHtF6R3+VsBbmeXsrPAA0vyKgVfAN7v7YY5k9TOvM3bjlqHsEePXSjPVON2W2SheoPnCwoZPgu4
SwyYbst4iJFAvpp6WTk6jOoHBvEY/POyZhwdofxCFxTYOVMUF3dWzawgwPgJW3PlFYvC49BrJipJ
ONv9dnGZW/JcdbOTbCK5mOiz5UAC29oyy3iGKGjlT2HO8OKZRSIVQeyAZz9QdczZ68I5mG7dNMMY
RdN0rNgnQp9J9D7IGnbphT+fkOIDfoMyepjx/LYr5UuWGqWjBcaZ25ts29Dq91yGeWCvUvQHisF7
B5MF4chkfiK+w/nMEHYB2eY4ONpQ29c9W9aBp+GZJMmyOA7oEXDBDbhl0cuG0WtU5uYbPorXvlsY
KjAz1HyMlKHOqQ6FOEsmNP/oLBNUil1PTGM11N6bJJnOOzDdlueMVpn+tPC69BFxCiGU1WxYTqcm
vTAvYl8mUxa7AT6wFeNrnwGf9v3rQEgkv54z4TbymYtvObGCDxQz1hNxiShD/d6HtAt25DKNkE8y
cK7syE3bfJPPwua47vodbRduJd+u3ING3/CSZaDxLxH+5g3oCMuGTuaTi4LGpXzIVOcueLDxD6/J
fWP1z+7L27LlnZstf6B+nmluXxDCh/Y+xPLI12SKlrH4VID+D0Rx6gMlrF3TJuIh1INgqTmnaBCR
F7jDWxZXza9xmEDjMe4a5Hl2mNzlYganwvrBffVYpNfHqVpMd6P49PkB4kFySQkwok+cbvOz1RDj
Irq9bb3z0QjIht9UoX78MCAZ7Z6ndCzEXQSvcnmJ4i7vPzuQobu6jYHSxg4RMxt3oa56WJj4biKn
mz9cF2/nbfn1D8YhwiRbAaatQyRWydi1X341U2e09dgH67yVxRlKcjhevcljYtJQ3IC8Cmw0lXbQ
HTDWpu6x6yg1xihgb64a/sFVac3dV2st04dlYTwHaaVwIw16D1QkCHkaVH3Ullszzgv4iGzh5kjd
i0ijt1lUKS9OBIXmCRKGm6AEC90Dd8ZSEafUomHZMnAIP22QFlf8mgWwkyZmlLT0Lv0iEutNRb0A
N8fKxz24Avp6cM/Ff1lsTayUyQK/N0NdTd9KRojspjCcBaSbsd/7zljqnS5BAq9HRPnemnq3+lSh
C2O1bXCMmzKIvBWzOv+BG0I8l3SvCE+8DM9HHRU/AGrVBaD31OPe7r1HKMZyU+Wc01sqieXZF3Gx
mTtBVpyHm39b+wmm0sSZCzwmkFg4mOy9TbH9mhns6mR6av9zmPF/0wjzM0309RvHot+jd7TyN5tk
gmecDe0jbphvNKnmB5p9dpigzTC8L8pTiVTm4AETZATvt5LhsQmOQghAP/nNwryK7IFkR3jr5s7p
89jbDlYhbkFrqX31/Sj87hWHNcqfrDuUVS2AX4zuu8swgSHRqFyOhyEJD6EbsNj2bxgfZAp8SkbF
2b8l94sXXKrzD5hJC7pFkHjs+DCvuDZyajSTefwwGbt+7vnYn7Bru0cqVEoxH1wQrjQ7v5baBN9S
ui0GAaHjC6nJ4XyXelko9hhtsa1M1hTuTU7vh0IJTpbAlXPvOzXNF5XC1s/Q0q9tBX4X5irKUT0v
FxfJPZUmxGdW6UjMdJxVrK3sdNn4tqfDDZqi/L3JVPZW0vVzyPfxfdaW/XPb5mCzqGeK91EMH3lX
BnxdBYKGvvfqi5Mk/mcDyOU18yYckGKQ+SGc2Okv/vzXZpHZy3QJroSKy+IQ8eJtPW69YdUFrnhQ
dYfsJsR0dx5tGvGtGcIR51aojrPy+FZFO3xQf8zbDmfMzm3SePoJusoOdxbMlV0DM0CuUpWzHkX2
jUrWQiTX82sRZBLr5GBNdexurMF+jmLf3Nu3JgvdCM9vZsBQIjCO79xKJk82k4QVl1S58dl6sdsg
weTUt15+ZEq/nf3C7KpMUGdhMe8kq742OmmtRpAm/lVPGQA4f25O1pinb7MOn7FaWTsXPt/FRvV8
qGsnehSYyfcEXs/66BCPueEsaukXkErXG4dAqFPO7wPBiO2Bs/I947OJGR3KDL+s32aO4RO4O35b
Nk0ZO54uj94b9pjLwUemcfW5rA4yS+x35A9EVyB6ZqkqwH6E3TIWG+P5Ebmx+fCNNLN/iWWDFKgM
5TtCTPdYBzCIy9HVHip80JBIvLNfNkXZNq8H0mHBZK7Cns9VT7Cs5Oigm6ap2jSeBwWrECYEwGsY
B7uBXTxgbBg3Oovip4xlEy29zlNkYVbIxl76ZUZOD/QuBBWVfUCTZf701E7fnnQqytnhC73htHVL
M6FVrZL4zYoS1GqpdV1ufykiyGYmCoN35EaAwXZRiZDFAghuQL10sCN6gKHTh4KInTW4OvcOOQWN
aCSm8bbzlPaqnJr8JDDa8FEXaLlVjozDdil1wJ6ue81E2wdMvXJI0HhkQQUsmrmPnCiYOrfwOA7T
jkSEvj2CPujJeRmH/jFOlwPfdbxt1YIcUFis/7DUfrtIAzado63TlJsTlmqmlW04yH+Rk5GNOLhc
fj3f6gJduXhe5jiKNmNoyD2BeNBjZVJr2s+SCw0g10dKv3sr2Mauu62EKA9RST2SoxF9Wn1wyQKl
78AFpO4pTh0OVQeE9b09IuMfoD6tccdDMEVVc6FYKi/BdDOfh0gtfpLW4fsmQnjVksQd7kgK6Rzo
GzzRlmP9JxV4MDefAS3iM9gxd9GsHJGClcoT9RqAKBdxJKrnohEFnMuidI8R0+bPSKjmjmxPLOiU
wz9U7vUvwYAP5c1hyaubCP7PhB2tbMdyvkxbPjS9Sj8iOOargY3oQxKF1Q4yupMRvwbWdS2DWNsY
bBou9dz/qS2nvHJhTaeASouMNrA8q7Ej2+egPOpniltIcp4AF0Lszu0KLbmx3rzUBqDLLJdvMB4O
TClsBpB8zEUxu1BzPp9Q9qC2ziTuBUQhZGmXgukBte2Kkj5+VxMpcfPYiAMyIAAcssRiK0v10pc9
zSaBQD3io+CGTF1Mvm3CIOeQ+f83otLlH8upuN76c+rcK72kLoYGZkZDOkCbVx5sLpPXPxBXBm/F
43cTvKohey2SxL0nx0U+EXbZbsp+iiCPU/9Pa4U6RGy9fsnkpqzGjJY1bVnPwmxYseHvbpVF9jsl
7vBMr//ZJl6y7yXYYxz1VAisSIkgqNQXi3iTU/i16k73MvLXGVts2AAM6L5mKDvZOgzaWt/ZPS2/
Grs/psPJpo88A8xqGtunPLQjqFNxfhOeVyiAhLyhRUeQ77jD3ZfAM4TsBF1bfinpZPsF9f1adj6D
bdhmRGpCMntMO90+0aVwloS61X8keuhVOy5ICXRdMWppg4BovBRq+noB8LPtlzAbdje5wpqu0qy1
BSyomVWysSoLfceUYkV0C3oftKw124zQPrkJs90Os9YGMXG/bXSuMDRUWFVtqcmAnkYSIWQTqWGb
Ly2lbIO6ikSudjMCrOQ4md+AzaF/9Iw1rHsTY201722WBuzxb6AO1E6wb9IPbfCVQtGLMfmiVM6m
ScMzZ88ecpzhqXCsF3dmbeN5ujjbwnM/mNFkn1rY7TEe4lDvnbLYQ4i8yY8Kfh/s4W72mNQMw3bC
hb/YKZw7a9LGkMYkHTk8BgO2zNURrJt1zFk8ko06MB70tQifS1zZz8ILsk2M/41crhgGmujd91L1
9ocFrs3al7ktf0btI7nh1qp+i6A3lxw1VgzcnZiutcu8/+YXp9gngaPi5Bjz+3oIyzvfRN1a6YhR
P9wHDB3Ad5IhpF1usAvlaOP9m44dUmk+todcRhgFclZdlUh9lH7Tf+mEMAq35EnaGMsbqmMUVfKD
wQv/sTG+VgOb07ioTpgE4lUbmf5dQqPHozLNjNaXIu1fdTG/pMmtRpC8aXuDlhshsB9sZphC23CI
yiPGs/RRsXL4lIl3S92oBGPt267BnTKOTzxOlFxA1/csGZhqRHZFvo7d3ncR5E85F+rFwKdYF4X2
ujXCBOemU8xeblq/NywPc3VKGHpQTaVZQyAQiNfzAkZ9SxBK/4MBO9Yss9KaAy7OUYIFwpvp3VzL
27bDNP02SrK7HPkrfgOT82TlVbK2WgfQv4NX56vVhbmrmM54e0qgCDw3m3C8aDzgCG7zymKii64E
Lvcv9InpnfmJvY/KOFAEXfXedYyaLjsWDuvsXb/4PkYejHB65WDT+uc6PlfRhJh0M2b28Mfj69T7
io39qytzU3/ZWtcPS7e0jwLmw6NBdkJvp2IHZ39kihumH4TNETWbT6pUbAPrlbA4zaaHxo6VJ3S7
sHqicfQ7ph0tNzgiV+kehFffKHpJZe70ZKb4a6TPEwiletwbqJas5wXZ7fyncl6BRQhIs0ybkImM
SwbYcNGyvsvniJuXH1DK6irMqIFwLG1xyl2Rwcxr8p/ZzRxuVbTVwQ4gTVA+4gFwzdaAE3snjY5a
S2OA22VhXR/oDtFIy7EWD44BvRcNvqSxLZfoOUuLAKCcRuz3bDP6zTk24NlQTYyeHrfIHuptMjhW
fEYB44broayCbS4De2sUfTd6QfiFRU7k347GNWNUh0TGi1som0FIhJrPdYgKv4nPS1bX9n7Qk/8f
e9PmVHhDTgdIsIeDgto1Z97CG/KYEIId1JL+N0eu+cAUhyyfKvbJxM4SD20mRAcWkBHGIr3RnWYC
ZMMqYKyDzX89+gzVd0Eklk80N4FeCX8JX3VfzvUmtetQPZgB8yghdR1q3GFVDgG4wKDL5Y0M59Lp
ZRusroq0whkP6sUDjFe/sMiyZtQ5N/fvl00T23xkPuoCJAYtyxR8FfT9/OOti+00mKyKkosEp37t
9kylFEretJ+P9Ap8TMxR8hmaCfOoNbsOh0/HPhSXV+YXIRwpUKtr/D71Lce1yFJiZAXoZ0VpywA6
P3A0WKnDhNRLvacYTQWWYfSR2SscRZm8JdWo40+DSX44aYOcH/9KY2mE2hoaXWO4jcgpdPeoAwZz
yHhXZcWOJ9MWcI4msfOLmySeDZwarhM0t4gMiOJYpLmYSLRaFnsgY0l1U0Vk1pCXlHD8TxLVeehg
Z6fcSBNsYLQhOv/HNtIO/zMlHBQDaCGXfoueowyNesrKRCXoK+iPiwAcHuyXbsdoGQw4F8/yhCwk
vvlXSMJ8iqVt9QeVgA4iRIXrZEUT5mC5a+14U4WKVKQUncMKoyxzsWxKGSAjku4/i3S67aVKV1/o
cBOQ6pAvqMBwmPiroQtUcRgrsww7HfvVJ2EadnW0CpIKHPxA48aVdiEPdNNkJ4azWeQ9nDsp9rMS
XnSc4KwlSDprak6AMu5JeyM9CpQeFk8B3eszaB7IjyvLb4fhrhoSJjho85saxlaUT0/4mlAO1zqk
hXa52UdiqCcRHKqujs0usvJFYbBr9KfrjvB5VxRMk3+mezGHHnckcvyyE91zd6N1NM4tqhHNq0Pj
fFMCE7yY5JjkUTX0a3we6bBzYHl9NfmIOMQHb81dUwXuo8iC+cbMGpA39SHJKUfEYdF87FovzHaO
a8rqzH8yVESKKgS5HAchkabW8NZZs7gigNLmhYyi/iEU2uePIoYGUInnqX3dVx5Qu5iJjOMqGv4A
eRkFbWkbzvaseaVYqMffEebPLwF1uKFcluMRdjIM/BckCt17W2YtaFuG7dfaGod/sY8/5IDnFUlr
iaT0njmiJx985VL4eNG05bHLvnFXiP5oMV1dhW0qHyTHQbnXpsyKXU303U8YkpOzyfEgEnPB6DI9
FHDdMmygOZ8T/nB1BzAsJKrKcnN/sxStO/9jHj8+dalqxn08d9EPxDgbTzUJiowZvYEaOgSuYW+y
NGyOjS+bvx64CHMl2yKbrl+MfWezZfvCTzo9zVNrvfHakv6EWoiEs2iUozj2QeLcG7oWf1c7urjL
Bti/VGctRz2/vPR3virYEHcMDLBsYPtngaFkfCkhsVmbFFsGrSInkHNnyqV5w6ETMvSnUUJV7bg5
jpZJOPRtbujRJJHQ1t2ThCAFEU4twpEydNV3QgjHOQjC5DQGWMm5sE0B98ZpsBOGPXvLjait8GVJ
sXXw78AFQlRo2oBXGh1xJk8Br1RoQQ68OXQyzQivDKsN6rageKvgoptDNY7Vj1VOiNNGZrM8s/nk
YB8CUPTjSzyq+OidRLzAMC+e+UVrdgJd2Z+I/RAfTkAPd2AI6KJB6jXi47yOxl1Xt4G1i+iBm/3i
MWTf4Eyh+/Rs3592HRI4jc/VxuDX4/n+zBeTtHdlAB34hAg2S/+6Lqvk1hrMkG4to1R5TIAz5pBi
CWHDajE5z4DOYW+H7PpueZ4UaiMmwKvoRsVAxEmcYl2WlIQrw5cJKrQFM84tZ4arRL91Z0PczPcO
t+I3EYr0zOxvwyeqEoCmurx94mG0mVfUVk0cTiBLXPFmjNleRDaVg1fKCW1x5XBu66V1xR6fC+Rm
TkrcxT0n7xUnQfXhNAGZtzy9GApSDSPpfxydWXOsPLZEfxERiEHAa82Tp/LsF8L2d8wMQoAYfn2v
6reOG9F9fewqaSt35soNTWGQ2LgSqYdoOYiOJsmy5EXPSM/bAXzWsEY+cB8zwGHNpuXf8JIY6Fyb
yfWSNehYcWf1mU02JVmKS9PXjF4domv1qX1L61fk1Ppi9cuYkN8aVXbi2edtW5Ia/R5ljc8e67B6
AgEKJ9LDjn9BkbNPIuHUEGlsvkUVlgRpygXtU5ChYxs0w7+8feaS+tiyL8Q9Q72ZwEJJujff1KOj
XwGGyfk/J64oBFlVAgnvO3cNNgVGTwrUGQiNXHXaFnimYTGn176o+W0UsxhpP/LkFEHjiVCSpqmJ
uu08kuhfCain47q0KjPv7dGK873JwtDd9xZymNPy2Vmpse1/QsF+eydLNV4Ephz1rdCTCwwNie6P
qONWclEUisq9a3IpmaBKIDIj4sK1nNwQd5Nm5CZamkPlk6SGKDZh6wbrBE1W8KuWJhntA2uBPvti
wzu0d54kb35wHK/xrzlis72y9aCWQ9l0dIy5zVj7h9nWeXjkthgRxLMb1LRPeA/DonHYl7o2SPW1
rVTwUhOLpG8KKFTy3ZuhVqeE2/+Pohb2NPyx9bOlcW9uOighy72X1PYfzuTpYUhGoNIqg+xC8EHY
j3MLzWAzjVBjTrpxgj98DGzppGdnwTrA9hieaBtZgq8WeuhmCLFA9VAMmR4qit4D7Rl7a7iJLd5F
hOEEtt71XKbBaQkjupAZrVDgcp0C9YP5vqmol+QwoCJZ7HKbfeezC3DtWILEYXwY698pwBS9MrrH
Q2J8eM5bkdRIA703AEisy7Z/0HBDmCgrw0ictZn/wr8pfp58Gywcd3Zkg5mLKXPKw7AZnjKsgsd8
Yct/g6jZ98Tf00vTig+7ZdW76eE3PizjBHeFLrx25QNx2baNvRDHt9xTCGQw4aCWON3rMBbv5FH7
/GkebB9AFTr42uHcZQ1iOQ8BdCGb5HMlEcIa61HgQb/k6KnFukLo2ykrp5Dw1vuga0xb2xKZ/Ihd
IoU0MlXRHtsYe303yquPpTLkWyuXyqj9aCaruOjZxahkBMSwvo34XZg4XsQWWlqr2HPFS1ngjF2I
IzW5869oyUSl1cSN1DT1bZoKP2+smHt+hvYeRBu7VJdNq8LqVBbOKhsbWGZ1NX9Jt9KAdxeSKjbh
lJPnuC8JUvc2rsIbtcqIE84pqA1NFX3Aj/kP1pEHhtWMj/gN+f7nw8KXAN3Wf5h4RF3BBk8ceCiq
O0yPyVtv9d6+CPkYFuOc0nNRZQKGfsozwFdueQfFAK/THPX/lN8Xp1rZkrVrgVVzG2VFdYmcuDh0
ZS7fmrDkDmSRTe5IQwpejS2JcdyCYZqvuBOCbeZjSwY8FEerto8coGkEiPbpQCM1TnByc/2iqQEv
xia4ywQZZ5AamNcMYRk2KVBKXG/Z+rHHTQrM4D4rUvmQYny7hIKqIdRp6EUBkileS9X+DEwbw4a5
bX4xiwsGiUk88r4b5FWXkZd/2HpyHaSphssCoUztSz4C9g7netzw22u5O+auhcBTq2LS294ZsunI
OteON6asesCzTBbkYPhuPPO1pm4RablQOxOkg70JvFYV38Vs2CP41sSRmwPeAihQUVH4kuGMwm+j
DGwyvNEyBd5B4RsIAtxjRyC9PiL1ZDdeuxOCr9+Gx0c1f3S2Suu1WLpQP0xW0o8XtBaCHZLEnsdn
P8LZsEpiIqn7xLpxLjkJoFYphBR3XTojjgBEnwgbpe1Fe0+Z8sawpeWH6yXx76FT3NZoffovSkiU
wQ5Q860AiBOEFkRM82A/nJg2kh3rc4pu8UtUgMoietB4cw8cyW5tG9ryEM1os+sqPDJmlgH/eMHr
86YjY1daZ2nVztxGlRiQryCe4TDHML2pnSR4hqbFJo3/9/l7WzccZ3MYqS83Zs23hnsUcYOQ4VXX
jpwtf96Jas7thHeXvBdxZGKp5GVBh4RBN+ywW3rP0MgiVnM4NxJ8frnK9mnByLPlzGZFmfdpFELM
jXHWB9xHfM3pY4bqmZoRFmMKOmjj1Y43H8gGjWat66l392RUnWjvgjg6NhGAF4wdqTFIJ22bX0hH
tO2+L9ixbEWnaKOIZKfApIRW9+ANt36MkPb5t8pSOPl6YiPX1itgy4IUxBacmzCbOUmUbe+pkUFJ
5JNE52xGI7F71nQrOkS5ap3+guoAw1yHc/xlgzHDbtK3WbvJo7Jk++TG+sWmlPB3mTsA2vQ6cd9j
2G144AeeuP1sJgzelqQn+8PUWZKo01BwT+3cZbQIUsDn7pp5oS+Ip4jHi8lhcuPrSh/dDtBkv2xw
xPJExJ7MGEi7r1k2cLsd+HxuPk4HBdjiz+EP+1Uj+4Z39Zxb05lDk3g0rXAegTseWE98vcmzBpMO
2VlF1L0wEUSZRVGNvPEBcC48RXidoc/F7HX4PNnFcWzBYa1NN0efVuxYzjrIb5khnKy1D9t01g6r
hk59Yi8F1MaEYO8GnhQU4Ti4Eai21lG/8/A4Yfh0w7nBgTF0IXoT75lt33jwmpwSVNRqCEsYGqZ1
0uLcIY74CN+Nnx3YuFn20XckDj4TqwqooTFhuJ1Uz0cIHokc1qy4Gpe9TdVd/RyL/C09OtrA8jj8
OFNcTMV1XvO8Fcz44YZ1FidOKQQlOgk5Rwl/mj7cLb+HpoBMEyvviHnFTZ69EGvdA6v2joINv/Gn
T1+4TbsD9ukM+6IMnWiNeUT67GWxY1G+FXbfKRdJtwEVENwkV4r21im+4+cpKymGJMPX+/tEWqO/
ZQjX7msGnt9+ETy5LAjRQRYRXuDzucGIUhaXARsgOCQG4VMhLf07uf0NZV5N9Z5BMHkeAgIjW9UI
cuWQaabwYkuRhRVMalPCafBNPW/l1MCbDfADspzvby5VJlL5B3OYZR6Tgx+e5sqJ/yZ/yOmkKt3s
d06FulSUVyOlQHnh7754ZUx/KHZKLEERXiDNVpUlC5yxT2x4TYeM68A8IuqKXS1NLAtSRpB9oxkY
g1Kr8CnFrTxVCdYsAhVqfub/FjxFGG/VdnFx0u1ShGhnTai++2ERO1kbRpXW3wxW2g0PyLZFyia9
r4GwitHnNdnhSrpzkrDyP6yYEM9xLnIEHk8bCt6hQQ7Feorz4WJGEv6bGdtJvUViUu06Iel3xRPB
6zfXEPqs1PfeytmfzxqPfgdGVgWPkJqppqF7o+2PM7MpB61m2QJKC1sh1MkhPdBW0P3ZQ5P/WF3G
LDx22CiPDgFjcfC5rV9m0JV/YIri9rF2CMqulFMt9wNDzIPucv++ThTriJjDFJjN2FhPyawa61J1
bfmd0gz/z+sTCsBahTkWYUBRy0D/p7eB3y+x5JmOQslIW1DVjO3+3MyDfF2tLL+XLBT/g2skfvGo
149hMmNOywn77XE7Qa21E5cGMRZWkOA0XSNk/7IbWCsK5MAazS2Y1zwhGGZJgbrvFLf0+ZrR2Xsq
WwDn26KWONaU5bHa1ArE1zPsTEdtNGbDH2XzLqeIwlZvgtKxYE05RtbtdNixzMk1KtDNcxZdyWHT
1uWLPCEqTl4VCkmGt46wsLGDTTCnKWtV0gi9qqLvuM00GgpcpcWdGelafsKWVc0uU1LeS6vzXmFk
XotmfgHE+Fhm+fRoTTPlDXoSF7xlsH50mjyQl53vNR+pDLT1VBxLjLhH6RgsF7iV02NnOrnjlikO
mLHbZxp+5ivb/GXLC4+ayimwvjAw2mdKejmfnUFuVUdnVw54aifCbn5PZP8y1t6IbyHP127qBueJ
6NCdrDt8z0Vonepwsjd2538ufFC2sd8/twBrNjXgPbwJNNvh5KlZzqI8so9tCdFEQWo+CCq8s7AP
f0uiTk9WD6mA+T47pDgp6X0uoy8lQSUlwrA4U4i3q7gpS07VodvNkSe/fKBK71Za3+hVg1M91iKw
79wxjdfYub7ikHIacJGBwrKqIEAghbQX4k4vCzf+qicdAF3L0hvCGjmthlP229jQ5eZ5sE4FdSlP
VQ6hwS71/Ih5kHYMbdEoFIb6jA+7OhfFkP8olQD/yKv8oOkEfLDMsLxLvpQbnrEBCSF/+eLJPh+5
P4k2pGBH36eM5CK6vv8vUHZ/hql0g13q+Ddnkt8k4aLPURu2F4c0EoH5rj5g4hreBixiLHa79iFq
A17XGlqkZQf9i6YqDowGiRPQOjP/rvonT4No3evKebUxTa5DXzpHGNzuwTO9+xbnifw3kHHba4d2
ICwI4tERXfHq+3n74foh73unIX3ssMRW2iqf6Qlr90trE2ggJb21QKJI1eZ7Ual/lK/UWzASiHgl
ksTZGLjgcYMz2jeuh9qLhWsfw00g/uJ11PNQb7SfS8yxjCp4w1xsaBtTFOKubE32BhOoxCzN4Iin
ZNgNQvYHX9bjHUhXmL6DRACgiwghMUJdJN3H7gLZ5Aj9YMb4ko8hK54pXDEuR4/cLLKCaz0H96MX
Pg8kS+6KdGklp3I3Hh3bKr/x417Jj6hPdyCHE6UDNtlmOtLPFL81RbSzENE+fZ5D57mrnH2DIYKA
KWot+bnuwAfokbTwR9ZxOYvSGv6IAZJZ5c1YelP3yBn3GdRL9l743rgBTosU5cCAqqlYhNLcoa6j
cb1NGeT6tCb9w/Tv7x2v5VyAMEha1e0Cdx3TnnQtwUgZQBrVVjRReQAd3D7SPUYStBqD40I2aFeK
/kjYzsY1oqJ8Q+s3j7a+819nPCGf/ClGGhesZ0U079MqeDJgnqgvFMPRUuPhqQHiNxAmqql6Pign
9Q4+KDbqvSEVsmSukW2ScfmtRDpj/e/NbhEtMapxeBeWjWucNlnJNjaBjBCPAzolDwGutzGbnyXV
4FTgWsm71G28nqnseylMSiHo4rfBDxSU8aFw2UKuar0QUSAThyKPT9T5SbrO30h4TmLlqz6H9p+4
6mtR1VOqfLACnby0wEax2lQ0ZPC/UZAZa+01Ba39e57W5pm/iVxxXwd7Qeodgdk3/9meHX0EI0bI
dIJ237Z+5W2XBDN/AkUM7i+mmU29JOLFnVtCHL5DyNOpqT2lCPsq8gYXdg5DbsHIGeSvvEHUPnSq
aVMuJWw8jObqKBOA5aXCreA1KLASF0MLHPOh9G3WoV2zfNoTPSBTjCGfZaFzZj3bb72RVkLhYLgI
oK0f2zj6GH2g/j2vp2uWhNkfoif+CZXx/reLJt8FmQw2JAzIejATxmiuqv9xAkRrJl76bVDmafBp
A1B/jYvVqGNQJRwgCIrSL4QJQi3we9v2FKb4bgoZ8fZD+V7rOGoPyVj9/0FKJoM30Xs22OaDmB+z
Owur5sRpnH6ViXTOWpt/tsGdAB/tK/OEe24dqrFHigF2MdC5tegdA+GjTu5ZYREFddmZb3Brkesv
7Xln9319T1YF/EShWaR0KXnRJpd1S1Sa1Rx4vfa7z3PvLg9N/CD8KcciaKVre/DfQMEmbwgwrKBx
vD1YVpl9jkgLT5PQJAkrGPEtLMo7agceaC1wH0sTiL2ep+zRtYR5d0rMuH0h+huW9IZ6tVR4bsNc
76MIaC+DoEveC6TEPcESkr9yMGs0nual8WzcsMXYbpsodtZwncwOvU0+ZnwnmJZTahCxbJOeW4Lu
r4iBgGHzGd0r25mYILkRhxZhcOOUfXxdyhBUQ0I7Hj7F+M4E1AvznKYdCaOX+00GjFjNNHWMid7A
aUU68wxlBeoNLo3pDZRak2xkxItz5dus2vrE9S7znKk70ovs8kXibBZE93srUeICZbI7T1PYnshS
tO+B5gEpRdBuUYLnL52kT0AicdIm4SN43C/b8xU+VMS6VeUQ0ZFp7VxjsBe73p+7s+sobh+uwZ2U
g3sUc3m9hYO3FFlBqC8ci91JP+7niF/IGJRDu1Zjwsss9LtoZXCAPWTEKU8Gf8Nz4Pfite+1hBpv
gzjcxqQ9+1UteQCfZe7LQ9jV9pHRXRymWbf0ZPC8P/Jmshk7GudTLm58LEj6n9qFp0/EmmGjY2m2
A4YOgU1Z66e5qfpDnU3TO4n9+hD2NVA3frEBhEEWos9Tq5a7SLNStycrPeuocV9yJ+SnDbs8Qlbi
D3wDagwPli6sdWGlL1MG65DaAMCgEl6Stx5tCiKMgTE7EdjC9homLPU9pEjQrF763XZxsxFjHH8Y
u78HH+Y/OdmNY1YFcXx2O5k+lM1QvZJawwZbAjONBvpnWdkOzVedI9KwbbR/C4dylbpvho0O2hIi
dEPPhTXEVyo92ChCPf6hdtv7huiyH3m4kuKBt3ERopr3NZwSHopYpGu0x8HddDM1bqe8Y091Q+5v
sjhz0w37I6obsWpiYLSaGRt27HgZW+hq2dpln+zjCSGUT06+rnPhzvguuVXilrnAXWTzm6am3/tT
H7z1k8l+sQfjrwDptfEJkv/NtcAGwJmhVz11wfsscN/7kXDrKpr9cdyQNi+vyCQFvHDftp4dkiif
Q20MDgnfiney8eP7bJQpPm+eCVvKjd/Svu2pzJDeI/4myGOc4AUT31TTEuCRxcip2CCWw4bmI6ZI
4YUnKV44t082uBPDna58a59UQvxF+Qjm4wZcpwkgZTaP/RePendCQE77jH1ZQxeMZ4AWNHJn1dTT
BkxHD2vDcmByHfWVsMzyBEzN4nU/Byh7ZWmOGeQhJro5oMtBhRuaBWMcnMnw7buVvWtcVV+bTEYZ
N4idbhIhWPwmIXUHTdwwHugshcocySM119F9m/f6u+cquoxlELwSwRo2c9KzFODh7dPw5PJBaPVS
RCvE5GYdo15/F4r2eFZR00UgJh8y8iXXPKUjceO6dv2Zs1b9JVWZ7ijAZM1W2P1jp8AwOEWa/SrH
xQVlDbfyrNg7Y9fL75doorRytry3Gu/rpumrYZdEIrjZ/1T4jqFDv7KajI+uW8VvczvcN83Sn/oc
iH9N6c1PwsN5S9KDY2PunFUKNOMGShGgdkJaoEVh9Seskd2/oDPDjv9e/GKFNs/h1qd2boCtf4Kx
7O8c3vqku4L5ImMxHeuEe3usWNsgQTr9fcZcpCiPvdG4TPXfONfDfQ3B7873SY9h9oSqbk9EDMsq
/2Xjz+mepdaNo2va72GiRBZB7zQBy1qBfE7+oWQVDzwD1Oc8GZppWiPq18U4b4TpUC86ugfXqmfY
jlQwPETQjotbMrxGHPL8d2PhsyOUH4xULfjypBe0TRNzz9ZDlVwdZdr7vO0NgPqprVb0r41PIBTN
jq+oTfGCFZ5Q1qN+H6A0YWb4f56tdZbuOoWJOfUgR7oTLYnDgX6Z6k7DAV3JkWfWCjBuD4WsrC3O
3Sz5LPyBQmSCaHJVJlO5y8aEFyaS8Jvf6ZoAbc6eFkrrtQDduadyLIQMZdM/SihkwnwK98gQtyAz
snJAz/2/e4Ikh2vowcXaSp6MyYFHOf6hKo3jAy7DaLrSdzLICxaiYkOrRPwMZUMw6UNMasDw33rJ
9LoEKr3T0tXUQoS3QpYwpw9aON1/QDizB3qy/OzLzCEft4l3At//187J+JG023+wDik2Jb+scu0t
odzmPtdigsz8HgI2pSB0SprVaElG3R5bN7LS6Ck0BeEeJlmr/RSJ7iflUv//7iT8wiPoUaAOPJIj
ZNguhFyq42K1OkOtjVhasZ+h/pH5RhVbzb7xKSZp9BtrWKhFG0uYeJX3l/iDRpBBEr9w6kTWyueb
Q2Kla48BGXu501PwBbYU0nwzu5QNgZQ5uNTr8YlKGdvYNRCOU7NtLaBVIU1KYMj/gKcocZcrwhNr
AED6vNCV8zz2YCHIm6XnKJvaf6nW3TWO6oJIbqs/M06lE2las0koan2m/iM/RoR6L6xQ+70lmYey
yseIOXtWvQ2dPjuUttbVNvKUvgpLLm9WlcjzXFh+iDEP5yDmhgp3HlKK5E/S2Ts48emmn/zs5DoV
/rJp6q+4Qu1jhBL9UbS5syVMV6Bs151/X+ZWj7GTyUw+KtdqPzIWlRxaSCgq9mbiJIvKDhPWy88u
SeYf6ZTLYxv2xcOsFp8zgV6LsLXFg+gkPdGmqt896lQ3fez9B9+qo5cCpGlXdda3NVJ+M7kmOwSw
xG6m/fqzmxz0+1tHRVylEunKT38KjB9sAmrnLCl0XI3GzcjikziD15EEIM3AVzzGKY6pFdhIeUyM
dMH51PnTDcC1Mim1UnLkk50LBV6DmFXHrOmU4SP56f6FuLK+q3nj0edZ7NSIjXdwD2Bh3P2C1wHR
yJvvaKA030uXW7AjFtT+PDJELvCb1nXHKIXImBA0n8L6aHOZkfeP4tS9GxSWKBvxHxtnKd8Mr6Zo
BU7tnVAEaWqLtMlnHCtzT155fFrSpD/WXG01aVhKQzxJqtyFpYHDF6wDS5cx3NLPsOyGSpb7LIrH
VyAq/ZnS6+oqbv0joDg8LK8sd9kkApJCU+tEdLV83B1wm7Em5qQErn5FWpmKGV7exK1N3u+oPPW/
GKTGaVcPPV2B+JHFWeL3FjvHYt0O34BRWrPI2w8KSjJ3tveBVJsTgM7MCBI0nCmd8JzwMo9TAEhj
ynzU9y4bfgFoCAdrmEz5vePF2+omw8UTTZICjFuGZOfhknqvb7T7JwRnIbfg4ZwTfjN2QMjQlU/t
n+/b0TZjRHph14jy1FcB278sp6zth9Di+IQCnohd2oytWo+4T6azm3Z4eqmsS/JHnDcODUq8b35d
KWx3XZUsUu7w/HcN4OE0/0SJxPNEGWm6rIj7YGgWxeRX60rxy0Bwk+WjyTSRizmvXEJrxQgPEWEc
Cz7fY3zJVAzhU454HPbLZN2Z8oaXwSWLwUxzs9HDFBTPReT1qFkiq9jNFCZP6eRJ8TFUkU6eRtxI
VxhKGCTSwiIKDZ9lCzmQoT9w3fqgsHYwoZR12OHPE5r1XgQm6VhZ4sbPDKLlH8EFckPh0o8nbRax
nGBZqhdAzADhNMtq4AnNbRLLAxGHj0Be2fySouK29FJYQ0DKCou/tj+Sn4x4XaF91WQZzw5BV74M
WV9RYRQmfXkwQMHA309AwUiAKrBvENrt/Sg7Aip5XXyMmFQZCwnNyZsnmU4406jovGSav0pmOwuQ
Pri/a0h8DtIZ23sctDyBgypi52m8FNJHa8G22E5zaP8rOosqFLJS9jkDCcBbs1HAKflHkrTpslnA
x6t8/zSOQxDck9RRfO+VoEjZtgLrPAtTxVtHirraaNAo6lyJKDhQyWa3x7EooeAFUya+b3RTpl+j
mz/XH4NdJanCWOXsF15YvXYLVTRQE3YtFWrjORO292ebgadLmYbqDgiE90BHS/CecJjzhEUHfeli
HklbgfWYWl9gZXu/aoDZRNyukDutT2Cn9hE+rUFodaom3GG6FOE2qFiobpC9cGTQc7Qf23J8dtBb
f62+eKUmGHxLEqGlkmUn0eBBTjHzN2jhE6ZbPNlx4czYatvpGdJKeOZJw+CR8DR/xzxPgQP1qKhq
YObjwmwjYJyr0nHfeTkiMJjK2jNpR2+Znv5mN892dKfw2JMD2rpXRYcWmz2jBDEH1O8+fcJ3QfUq
DoT0nzvg6+DLALha/swc1+9AnU4+MdLVRNV2446PNDqsa5+EOHC4R0KS1/AWV4wYIsndvsvOx7s4
jZpOc7i42wqf1UYMktgezEPqFhNnh4OKkKtU+cHpuhJLSDjsHUoRwVLK9p5MS/CoeiT4dUwrF+iC
edyRM/nA4DjeoVvb5zxRwdH2Q/Hh9X18gpNHw1VoRc3notrorjA3r1TsvZQDxvbBjrL/Zh72e5uM
NblaUCMNBpsyYiHtmZVThJdwcqY7AXFwXTa2hBxKgg1PQ/rSsjDzV16PPxQG4hV5WbwhCIZ36HXN
bxIL8xg2tyElvgM7BMASB0d4DkqhHpgAQn0bpZZDf3PqF0ylkyPCpxT6K5gouAmVCLCuaFURq188
aBUlsCsg0e9VqP8i9uo7wDbx1wxG6V9MFzcvY+M9+kANd0WsppUbWge2YcjeVciFbRPOuQxSEDmT
HRdPVjevieU/DYyYRwFbZafpibwH6lCwTuWIYs91SApSJV0UW7vaSdUqR7DWmwmo/F1t/OrMYxYN
LryyI8zwVrTyDCU4Jgyb2ilz4fgslnL2VqGGX1yOFJnWnDhbFGV2Djj19hhMeC6yu0LvGHAkzv6n
JhWx6gf3LWS3tGWtU62Irz8EKorvrcm5ywnNrQYy1ztASfyqurLfzEtgdvMUqQ1KcL1dLDiig9+p
HxB+/Q47a7/rPO89nYlDUsq+Zo4HLAm+mAmWxUJkB+EFb6k8+Qb7sRZUaOkYv53RpJ4dE72UCcw4
aoQhwsifhfgjUEdTu+cAI/WxTlP5zkr87C8YxYXOMhqSfTTVQXzOs/nPaYu7DgZC1xrHRUK127Mb
V/neDeQRt6q3kaHfoOnE6QFrcrlNdIqK2Pjzrum184jkH579bD4D1UNrjscXgDoes9CyNak3n/FZ
fqViCIjdaODYuJV3eJ6+gUCyYEvok8TGCS6Ckq+bvTAhGLo4yfg42GgpJZXvnBL2iTYOXD2TCjZ6
8gQZO3f22lWQ1u2nwHO8G9sGOnA74ho+U9MZyLUJuBv4ZgBlFWI1hVh4WfD4e5hIzlN78zYwvjLO
zqW37QzgifHGyeN4wkWtG3nf4v3Ejy7SjU0fLrIaPeVMqxtBCho3vNMfCIthTRuFWaWm/Fe5fHz6
cLGuminwFNq6OwBzGdc6zJpL7PavEbvH50S7SE05FkdD72gXu3sVuNOPsH2eE154CVDAeIOBDAJx
oXcw14BqEdY7QD0q7juoMXvVWz8GePGKWq0ekzBZi1DKjqYMjqJDkOngh3pBXCJFOTZU0RN7tQ37
pzIS5h4D2R2BZXrGfZstTjjXzdb15vhYBhavXSbn7JTWA/IGgID9GNiCFQYhhooSAMiReUt/LU0F
HjlbqrNzQd2hJT9Jdfc9xrTSh6cRiIHHOHbMFWyvngCpyO5biEM7wFLtpo1U9poK6wdY+zCewswC
nUk6+g+7sQ1OBm71Hs9/g286o+Tbqid/t2jKaxFOx+nIXM092LjDGZqNdciDQT3SxZJ/8qDHH5W1
Hr9L9LZMzc0jVRDBxXHNLpp/vSbz0Ig0+dgbYAwQxUL2sCGmKKUjjyZCt8jtoXgMS9dfRaFjXblu
MK6M3y3Gm3w/IRB+em4v/zNDiHdGJPO8NnnSOUfWvzzrs8+h8+IHya10RlfcYSYI70g5XHw3oGs1
r71k2LAzeK8NRnxuWPBUPc+EjM6faiqxYTcDEVI++yzJ/su6AEd51BYb/kN0stNFzWex1Ml7ZtFb
HcZOsEagC+kFkt+zO/9rR2Oe2pQacw8YCZJB+WOHMb6PdLmENBg8tAqvl51Ul7ZqNVtRp8C8XNjb
irqe9YLzo1z5fqh28ziEr6yFSXOUA0/KgQaTfe5obqU2iC7hbck+ZKiPtCsB5UgSW5zVpLkAlV+9
sF+hc5av9eTZDdyOtHjlecWBxMaNKBvHv9cgB+Q+Oyawo7IKHtjhPyS3sRE8XHlXLEN7cuve2WHK
b56p5o4puqaWaePYlLfLhIBlxbj2hZ+KtvKhf9UWpriqDiXdfg28JBUwS9lsmdvoRhth+3ydhDnZ
w/Qetsku6rFY1YRrlsmd4K7Xii20U/2XuLNSdHtYEFcCRkJU7Ls+y4O3YqG4ZZrzB9uXXFmt9k/1
GO9KXfx0VgniBsp/BEpQzvwxSZkRbEr+66xlOJPogbs0cl7DdTH3XhS5yPSZ3s9pf/sZuuRBOunt
8pOuf7HCpNsnIuteuErnrT02gEC8qi8/Ainlrz2J/Bd/GUSVNGu2dNQ1f3EQP2YZYZjtMPQfnbs8
GJkjLkxssdY9xQDpIrurdNR+6OGWBPonwYu8ZlWVE5ia7MPo1+bCcuxWIH0DuhSsa8bUbH2sjGuu
kB8muBNI0unYLBw0HrHso6NnMiNTn2SrTlPCNhhVbZFg670/2CE5suG271CvbIGepS5iEiFJdy7s
unjtFvYwQ2Ao8EQlNWwOm+K1cTlXAysh6gr59zCE0R4c+z+07gWUdbctYY6dswJ/ZQbc+8jXxLtr
rHQ/zaS/RreO802HCL7RtQPROhtGizUwew1fvWq8OCv25mBVBEPvZFdAOn16ewrv1qVeLv49CbvR
5tkMFTruPiNlDmA4KrYrVQNqJnoscuJYQYwDgzAPvVzBnB1pzsvPjF/JfsI0cTH1B1YebNjDi0VV
mYQuokgdYVFARV9gm+yToAkZvOvO0NQGYdSCuLcfRuyG9Vgc7K4VuzbwqidDXnDbZDetMK9ogOpK
huFKPiRefhAE+IiWTt03/v1273rWvKPtj+HbCWD1DYO6M0t6DaHTMJJAdK7gOaubDO4Iv/kho5z9
dkX3zBdI0NpZTi+1h+GdLav/yzOdhgaXWPW1UKW+c8gi0jKKdOyEw5f2fcIuKyOyazo6uKhllNzU
TYaoAuAmdG2EGpmpS9SbBzyET0pgep5pLVzBLPmJTN2cwdA0235OmRbNrXW8YHF81pZqj73Mos2U
kEAMaua2LPmZK83l6E3eDqPGSyrqB6U0VynS6ASEIwkOI+PQdWCbSU5owoXMHqocs3DfmcB6Ju54
E2/ZUzsYdG/fffH2P4rOZLltZAuiX4QITIUCtiTBURQ1S9YG4bZlzEAVxgK+vg833S+iX9tuiijU
zZt50rvj6YqIaw4Wzepoiex5Zb2DE6dsdyne6WcrGZ6qEsoulwo7RquxYxXq4q+Nj4Bjhgd3EFF5
MAhYMSdIB7EJi1JMzaWggd4an/NxnKj5IbWxwfRbpDiJ7qV9eZB/KUFmhQqve6m3vqQLq0wwAPuJ
P6dSvtwTKGHSS8HwMgAD3951ud8cuyKD4JTAmAnCf0mfPfh4qSGfsp8pw9+MA8FphT5ycGdPXCVH
+8EqSAAbvhdNwssRgokT49llpEUsHea9SsL5LRRpu8tFWLzRfXDWbHOuntTeD7kaVnVjkXx5RHXv
qD0YcGoMY3ZqH2loj6RsGYpCsjeLwa3Trijq0bzMrL9wA+/s+6VjZyXcWgnmU6WdRukZBPFjZPkz
KjssmNKjKuG8kou+VvDzz3IFncg3V8nvqJb9S2d5jwqaASsupPkTjn/8iVk05JcshMjvcuHY4Gkv
bmvJ3mQcaRUoeDrek67Ot0Y5/dfKig75gwJuqDT5OR/TNDjVApdqix7CXR5NDHw0oD7YPYybbpV5
B5JV1Y5nrT0AOuhItMD186maA88sMStz76QxCQgpH4ox1g2GHZ+MqKwvbqHA8ImObbFJPt6pkWxi
3fqs8ESSLll4NV5caepX36TD+6SFfmzL1N732Tq/ObQBoN8hF537AJ1C1MulmijUad2auyH9wP+A
WEdcJ+d7pkpS7LTDFggAq07zsdrTs6Qeteq9/dg7v8uoOYtwmP9MzHAXAoAOZy/hF8O2y+v/ZXzQ
1aGs/QBfodZwAfJiTYYD7Q4z29UkecK+PV7SKQ2Klwqxxt/PAjXoFDg9x75iZCbgiQqxyVTfO6xm
WvmhSU/EPnXRTzJHkLbWAac3hsfG5x1Q9s9Shn+cMc/QqjrvUMHTik2w4Eku3UjAZQ5M7DN67Vcu
Eoc25LmpRwlByRAiSun+wb+u7/s62wDDIXWLYd0v17/TkOvfSy3/Lk0fHKqpK2P231mJj7DmWUZt
O66gY54LUVvfoWoTKqTu+XXsw0RMQ5c+XmjHmsG0GjfAZf/C7iVf6fK2udPVtiUNnAcGp2GrB8pk
+MNDw8jucz2zfHvu21SRrSdY7qd0tGGhHtztGhUn0eSY5XQ3YYld9ANHJiwC3OJYse1x+exHtwUw
RIqKw5Kay+pt9FhVnuU8F9g2uoavKXQrzIpDxk4QgYF+mJxPZI9hJ5AHyAH9qWqwCG0DDGQHnGsd
a8287j5ohSHaC1PGF+ca8kE7P0rsWex8rXHK7vcxjBMTkdc2x4hnjw8r9mXAK4EU8Vonv7htry8+
OWp7Q0jdPSJRTacRvMIboWUJXART4IeWE5x+rIj1iz3N86HMIiyXA/+6bffpP/iTYxxRhXkmEv9N
cqM5rhjY72Y6GmHrey+7tUAT3UNQ0U3sydZ/4fY+XEoDeQzzFQJeNDnpLQm6IM4jvpdY3TFoqBmt
1i2+6Inpz9nEAp8BtwNbKlmHEbIfzza8UZbp6JAs/lkvsCnPsCFSx0dbBivs/8iQkZX1stDdgJqi
LovuxpAUC+IaiskGzaE8sHjwirhyMG5g5s+cd7ecPoqlQYZcFhg3xP49THtC/+uzGswnkFJUdzee
5XIr6dndjBk2I56fnWnG8BGvTXDtcOoCMQbSqH0Wv4ugU4n3wd/cG519Ui8ZG7D5I3U9UK5w5iDJ
MMOd9LqOWEBUmaDKTXI+002/bvJ1qu60H8e5jHYmrz0X4SPREI9uHsik4Oqp0tEAwDCvzWfj5OS0
WAbFFcXsq9euqAhHW7MFaKIsOw6hJm2dQ/j2qz7adegw2Ew5eb+5XWFmTwb/PcncTz7VuwKON3eT
WsXDmsj1s/HhF7b9jKWtc6nTXPPmySntKQ6nBT91oV/oIWVpn4B1vjdeOP9S9A9YgPd1DvqeQzAe
EgW/yX3BgGjOmwqoJ0wWyenLt2fpdmGHhUfZLTelgr4yGt8i2vl0c6GFZKSUMglZLPVlXNxvogm0
QqoxTIjSgs1+RzJ203oFt8hopjUKUvhNFfLfsoY/A0F+AjWQSQaLziscShVuy8HHBLpSzx4PQrrM
TgLvJ3xCWJx50e7dsLk7Z9aGX3AV72TQqHEPZJD/4kXyTMiTfgWHEDuwci78lHqt7DFon05eFpgg
JBaWwTzy/tXPhmTmciJy7hGl4m8LHoOFUwMNcKAyxn8qXOc84Hw9IqrWx6IYqAhxKeljgxft2A+0
rDkdrLpuWlwM9oyXMDK7DK7wQdoe6+/K/m9NrcOkO1osKyiLeq7QtzI3el5mehWkoXSkWtQpVHRR
YQKzvlLKfEE+dnbC0xSskAO18930Y6b2tIuCDZkhhTaBGA5cQrtzvWL1ohpT3cJucY9dPt8pDpTF
Re5EjMCL2PEUxYXtVPRURNbL7LntzoeCiz/WQsOtZtdQAKSxuXdzDz5moFEzvONWl29F7xrIfQrs
L0MNbeUeiQi/W28SS2yKZa0vNszzV4lU254xC6BXTF1/mup2BmbahcnjNPDY3ljotlVs2hLSQ7bU
47wXwUosdsfer+mJ3dTuxXT3w1tP+tWU5qVwbbFz9fQfoSKjtsuE2xJ9iJufWumBBHpOKLZLYe7g
kUoxsgnQAzvDZHis84gfoLHFXzNE6pyg02FrRPrrwurdskgepgs6uo0dLAOdvukIvKdEcg0bbWNS
tMkKc09pl9gt7Ao2UUIcGLWmc6pLuNLvKpZqfij9CuqbI1O9rVRY87YtZtvdYlagjHuZ3Q+O9faH
W8D6qRguTdyt0ryitU6v/gp9vCCGfXRQJM+VZX/cCdkx9RJ9nNpu9Ib9eSDqk82Yw72hZ0Vpq3Ng
6/DEZQLkRWlkjN0cwc6lpOUJosJSkUnWBXnoNHkQvJXKm+VNznxhB7ycIasEWLdCNRyxWcwRqw4M
TAVz6lFOc3J1nBWq9CDLr6Wugt+KMqEXf628D5pd2Qroego3LmhonqKJ6qAty6qUjEhCD3aNJBAB
OAA2qfzuveAX/tRVq/bj5MeoFbQlrgR19/wRXa5lkyAEzSmerOdAJvlLDoztOodAzNDEIGmBiCzM
Pl8MgZV6FuV2kVP/N2zZyvdSIz9xUu3DgCG75btr1fmSxeAmAL9r8mhHEHaa7yAjHr21OJqplS3y
HfAorNB5uOxsYiLHvI7kY7uWv6CLp/FKnJhonNTnLOge6359a0FVuRMrI6BM1NNYa/czpKiHkWzx
YgcztO/Al+wX68raBEGtQUJkYrz/Xm9Jk1d/aqwgcaRHjQ8rj1ZCrFa5H7vEP9rwnfFsVu3nGhQH
P6+fgiz/VwYcAgTwSWMPBeEE1hC8v9Ss77UYQlIRnlvFNs1gJhUj2N0UHmjc9AhoBPz6+mMagpJd
GfhtdFgO2A4v095i7D/Zk1de14m0fY/6jHLDokgl0bHHQnYsmRIkCbfldaTt/Yna5JYvzYIKPOpp
n0eDuCDfMDrLejy0pJkfUgBDPzlMAWDCQJ+QkyPGj8ptb3JZoiNbaRcHFiH01Wi572X4Iyn8vlAC
xJUDwvqBIwdCqyj4EHiM99JwR8DRupICC9ovxSYhpIZ0pX5mmMRWdKNzbEP33YlM1ZJpqfQvgz2H
/C4kqWxf5dJ9xln+TImDd+7vuITEDR9DZYlHPIJsM1ks01PrlEDrs+Q5Y0u5o9jSlTuc9ANNIKMX
xbAgl3c9Ds5/aYAJ2A3JR41F69zU6HC/0VCd7WMTdcFOdG19q6PC7DySTS8ADUW0X/jHzab3vAlO
NianC0tO9eEJqbv9NGXzazlV7uNaJHxdvbw4koysztwF2ZAELgFx4JX3vTqXW1ZH9DvPFp6EQFfD
9DJLoX4PXer/4h4znMt0sQ5qcopLlA1DgN5h+QcgW84fRPzsx14cDO+I5NXSN1dpquvsT7eWRRJR
+ojI+Fzl1cvajOWePo971wqhp200Bx4sXovyasqqTjUTL3/xG7DTNEmzVaCYo9U/eQ4OyO041hFi
eeERl2dL2CDnbNamARI7Oy+dNvwiPLO0t1dfTtHr/cy0Umxtm6574ctkP5uGGjEaPGBzRDQbsvk8
ZRoWKOpVuy6wjFhIHxvjpAmRjsGzThanORmwVs8vvastgwbjJA9aN+54LAZ+Fq8r4CKwnGXAZOwD
nKawh9LMCdbGju5RHCqJZOPuQ5M5COCRB6dPsO2ugnNBz/DLBKVkqOITyVBagwPnT8bW8gYggbJv
xUfxL5NrdRqrWVrsdjjuGpt+kHgmCXcLcZFdoFVFe76B1dNSi78Tqb84cWAhZwKMIamCbjPztBUz
4eklmGhUBz9R/USCMBmZEdbwAxrSv0KlCOKDU82HXlhHV9QV8b3m2WO2wAlPpAFBh8KGVGV4XkCF
sRJwWII4geUePKX5UEhOvYJaJ7NLZxDqqDKgqFhs7rHsAdIwDQ7vYArMdSWvixakRYKAi+SHKRHF
1AsjSFlN0B7TlvUBvmkvWt/E0GdB3HWy/56UXVd0NdRLvksMJtgtiTgeOswR4/QBTAmzjd+O9oOk
RfscFaUVvdLGFsTS0eBYG/ApMX3R7j+HMPBz4KfJtDFYl3YTxoKvrIe5tykz37vqZBloXsP0vS+i
fE0OONybDg2onu6dg2zpSzOgnxi3H/JXBkDjxWAxkbMbHda73jLFl8jccu8xRQTfzOPzeLImNRd7
3+6pIoWnhUMt4NS+uEuun9sOPBX040R+w7+X9VOGgOm/9sJnrwTkoc2eJ14GbRwlkWpuwLYFYx89
0qM6T4Q/zX4ShSXuIlr20OdUOao5L7xX9ppEWzw7DfsNJBQ6CLfMIek+TwgsI9NQJI0w5lIQrdbq
gZyoR5l1Y4Xc8Y1Yphkxg4JfNlUIGKfalyWKB65I7L3tBEUrp5M5VP5EJLtiBttItZrusgSuU70a
0C3WYcjlbCcbZ9ItegguLXqy1t9dTTvdxQde9JuIqruvGpGuN3yXRRd3SZ8u71zVCPCjs+fNn9Dv
xTOXvloeKj9MiDaOCEh9LfpHq7JLh6b3cg6+yDW36uYpR6wH1gG4Wzargza4XTJYK2qD2DRCPixB
fyZWQhgsd33eeC0tYGprGb8yPH4DUjXjls3dC8NuRLt5652IKorfvl9Qa46NTex4RdD7mhTO+Jiz
SKweUnC1OGkwhp3Woqv9R6cFx3ulK6F5YfgrxZEBaObYLQ254cQBM7rJMv7smzKEWwU5ZoT9OPO6
WJATeFtGUV3xtPouNQOjbJWz49TJv7geelQq2qp+X7py1J8A7mTBTxB7PFiC6dAlBYt3TflscqZD
zHZOdTak5oFF+yLo+2Xc2gLXzz7bumvlbk5GIiwTH/xDnQt/PuM5a3pIcl54xALWux/Ee+k09akO
PQTcjf8UNHR8sAzR4k9u/PxhFgM3VMEONQbeUp5h2Ay3anaao30Pk7Q2bVQbSyGxI2gEd2s/kJwP
FLWSIspGpsl3y411fg5wH3OG0S7t1ZZPlUvbN/dxtx7JMAV9ks//DIHndteITOo9Bhwz/FdZU5T+
V9ByPp9td3bLh2qQ42kKUExpEuqqexZ97vAkW2lyVjiO7Bes2eaFQCIwwK6f6McO6hWoPUU4GdPP
I+YlF/tbznFhvBz71yr8MX9oyMAVj3bt0t+YLm5x9rCMK+g0mc+WjFl5qhAQ6XA4NnaB0dfRaYlL
xktf0imimUBUHXn7sa5oiRyK5cHCxD2wcBb5p7U2KO1+QzvyTXuJhQHWA6IV0PYtr4VZw89xxDu8
sQyl8QkS/IdWSuwak9gvYauak8iD4XfqRoGEb+IKB3MlubBLtEKZzXP4tlDvlqkZaXRF8UAvLtr8
gChGPd88pXZ2cD0CDhzsxA04cWh2GboEzzZ+5vbbC9LR46ZQTIT+DLv6k0rt+Q8FUePXWqJoZkTe
qtHEkMPRQ7sU7s3dduEk6pT02sXSVfUrjnBb2+25AMsBYLVMR8Q2il5qw9oFpjTIIKLy3uqu/zmj
GOYP2ifSfl+YtrjbPLKcDg9t8rA4dLPtXztG8fXFc7DBlRCOZLMhdyPI/dPLQ7XRpPRTttDFgI+M
0r6NM1o0/zQNIlA8satFg0XbHy69NYw+gmYqw0cbKn8CWCJ3f7UMM5AW4dk5h4xmrbNG0zZ4TF3r
HagaLALKOsYQ3uudp5xtO4d1NWNc7wKRPYclJn2NhFRQqF0VKbYCO2nv5dZOAwfPgxmMTYFXtxk6
/VZq+AribvD9UGPnRf8mwsHjjbxpC09eTIRdLJabWGEenaW3kTNbW1biHNLlum8TXJPbboRe9ZDP
ozvRqeA12UmF3BCOI3v+GMfi8O51OWA0lbYMr3ejzUn6EBtw7AL4ochK/uH638d0v2EqSoFrPkUu
q8uLcrDuvQzB3WE4LK0Ll7RjtYm3jyagx9GpQjLXOQlw2rKomqJDwNSu15K+myLcy1WjT5NzNwba
dyfNvlBR9o+GDCd8RK4M6kfslj4u0MgJNWFgB+UdKbIQkjBXMfPqkZk9OHuPnae8eVGasVlhXbHz
VlirOy6p5fJgBl6wT3bboXphNNIXWc/tB/kOw1WpsfrPynZ1XOa1cr64t9WnnNsJm2eRBkBfMGv3
74poecbixQt2dsdG8uCmCRSuIAtPRd0lfyWofjT0UV3AZCdnSpvnB5k7NaQc/gQ+jca912HvHIh9
FOz3IIUK7AQ9gxjLLv4GFM/LKngBcsIez+iY7THT92bnZwIwIB4qH/uY57OAJa2YxalDUPjS1FF2
b7wYxjW8BL4Lg2seya4MfBcIv7VirA499AGWRI2038PmDm4GgoW06K55HZdsKettpBdw+SQumeMq
TpVtMWlZ0VbXeduMu/NHPsroxn8mez2cu+PdZrpkN8lyy924ozdkBy7ePSZiSjfErcOne7JCFrME
zQ2eQ5CneN1SLWxWFt7y4Tl+8OFmk/NcjiVr8/neSHANO68brjZdJ811QIJJ/tRs+Dg5XMl5Co+O
YqsjIyaKI1oTLU2pzCsr30XEKNOK1wTf36M15x6vHEwpb6mp5YOUw2wVG8prrOq62Mw80KkywPCG
c19t+tqSX9xMHevZtlmTftkQRQ9YnaqPkUDd/AdTLuQz3ude9iUHricHfOxqfmmKJaP+xUi8PMGi
ll2nKAOh9Vb6ZHRk++wBql1IVjO77gIadPixtcQrLmtdTPi/7szWz9HqipihWL3wnUimB5J67hvd
IzSQ2wwNp5ztqmSnLdIvYlPDssMhF/Fo8SNPLgkcSZKcSsdgQEaKkWZLbr3eND5bJldkwaOYGJDO
YBhrsW7AqSz4oXSa3wESHtn/d4SNFLu2hx6/JBEBWDur/wZOyC/rYoKM2WfNHp4vrtDHZHGjE+j7
gRU/j0lsL6NOL55hnt6W+OzrW6ED2A9IWdx9q1kH4A4HlzWea5dwPloZ9BYOLyEkmbrQJYMrezy5
0C+jIKbHITDfEXjSR8vhp+fuUI7nj7EZLK/Z0XzVf8HKpjNcKy4iHpmK/pIOWp4RCLJiixPiLhYE
Pl84v/A7EokOzMlw44S+m5+EHzjRqSlyWW5dizfGBg0WO2Imgzkm3rU+IAGvX2nv2N1hXHSA9NIt
lAGNK1VWZNPmLeY9/6EBmAfnT2RNsSvpDV0J8Ca99YHbMzmFspMchmCrvJfWbbR5zsl7tsW2gk5E
TqzUaSj2zuCo7rnOlpnVBSRUQgQCCypfAj2BIfGmE3rs9IAhy6UyeYEtYgnxIOG/RDusygJCRdH2
zrcGLR/sxo5b87aATbJgV3HyqAJBJZv57ET3HVWbuULpXQtdJGKMlrNYxl0x851k+0XvdEULN48D
89eeUGC6S80o/itI3V9DvqVHirnlQLHf2poX37LRg/WcAEIfSKAAFK4Kn3h9hyAfeJHpdmKBK1d1
Gk8trur5P5ZEWfYnVPQNX0lJVwRPXdoB9y5CZoILs+jL4TnzR5bp3hA21QH2jyNe0Mih18/Saw6Z
Tiw0AZ3UROOosFMTYfljYJMujYu2aC8YCKp40rY8pgbb6a5u0Z9GI2BOySaTd+Zkyse8dleKiLlL
p2Lu+xhjnbdHSp/xXLEJ1HBxirF+G0xYlg+lHc4tBvfV/htl2vmLUAPRt7W8yOFfBz74rXlgxG7t
ANmkZgAXvsmDmtXyUPnvJDn9HZGJEZxYY11sAs9c6tAGW2unqtBpYMJVFSSQBOQCPh63SX6vpp/j
CUrH6IMjS1fInUNjuWed+vY9p8h+eySO9h5Ulgp+233WXTGEr0CXVHvAnkD7CWukwsP3s4x7KGOG
ZX87ottAC/QzPo/CHWMQgx1TjeqHvdBY1FEtw/mFG1zRvsNuw3XAW3aSZAcHbjVKLLwF9BQG4bbx
8W4urcFXDvE/3ba0Z+JhVtZSPlMcvYaHaeSqduoHPxHHsE0d9Vbdk0VI7yBkfptpMTABG0hTxd05
rdR5BVFGHFza7shMsKb5M67wzn8GoDWTB/OnkGE8yixYNRRaq3k+w1XMOtr5Gq49b7DjmKN2bnAH
YbaRJWIR5CO71pW3Y89Yo4rsKRwoIdyME17CEot12ZKbs1lBURVCJWUfKzkPP35134MXyDPnToZw
bhhJqb1yB/3e5ml0yIXj6X3qOlmIkUv4b7Xpo9dhLIc3p4uyHwNUwf4WwBnuqPfQ+YvtcMZlXorp
iUt7BpIkMxgSSqFnXuQZeJ+OX6WPWoRTa0izN2tcrF+IRMtLlBZ+QtFECN8WbB/kr4cEntxzwrD+
o+0IsYizIHgDh00bUlXO43KrAKNfVTTwHw80waNx1Z/qNPaV9l26UDX9T2OQtV1cOwRDt75TLRer
YL1IC6kzvZmsy35HOLCcPR73rH4KlU2gJIlIZcVox5xqtuEekeI+fgNPaYnz4oej4d5TAeaGayXa
BtR3SUEKmw92dfYYRVeyLkpR7KopDaoDpLJLjQW3olqVmk1SJ5nvxCO9HRdXsYAG4EbHNrs83nsx
dsDEPBEKir5IglTvrKTnKe7YXp9kHcD4Bwj0srqsXs6MpEF9Ttl8/pfZ3fQR2lN4JdFgLUgY4UIX
tgskNEqdefim1VLP6rJqNKEWExXvqsd8YvNHW7Clpl+U3GBQwcSzsjIDM5gQuYxszGNgblcEMo51
COchhhi/tfTF0J7bblnMswrKxn5mL0hRFXW+Igw6aMP488zj5ETTbdKDfHTztn4NYBkmN8uU9NO6
yWRoTVZyiJxd46iee1+iojZ2oV5moPZ1fsxHJT4yn666E0t62b/13F4InVdu5uwiOmQko7SCnrsh
BzmDmLFA9TtUCx6Tzs//E5mj34XfAbgpJvtPVVTRGRuM/jfk9vBQ5KF/UVWaVgc3mihIighHINfN
df63Xvo7ttVb04nCHSt4lAnLrcc+S7KI2ZAr8WURduc+4Hnu9dGb+C/GsQXZKMoaQlqtCXMNDdkN
vG9/GqwTIft+/iCTFtnI7gykQNw7Usc/bcjL/1b7NVovW4m1jf4Kv/eLazWPBQqTC96LIgFeKRjt
Es/wfnF49+8a6oOdTQR47DhNaz5dGTtwU5OPZ0QwRQHCkCJTtVIcvHLTPAVBgSd2XlREz/kypS8d
QbMxHhenBCW+Zp53w+xijVhSufKfDZUZ/B5LQVgm8cL5ceL18OzKdblRHxyoJ/qGql9NkyKpzlEa
QHzIVU4A7f6zA1CLU6khybzrib9YL74L8KI5OinFIaDdly5Sz5YfgUG2CgE4bzNx5rjtvRa4AD8v
sgikh0xEiytVzkwJGxanswW9QwkD24s/7zmBdEp9g1BjPX1abAQzbysGRTwMOSo36RGtGVy06633
za9PyemDrTl9sDAiyCEjLdlHClROkS5v127HXp0MOFKKke8+lWgQwbGOFA9+1MshhxcIdEZteGVF
3YNg5fQZJAaUxwAjokIpaVOG/HqhJrWA6QA2wvgtGWcA8EyWQpS0hQzEMZ3Puu4GsC3LlKX2lTFy
wLpXkdZkie61fklGguAIVrnQXy3UeJKx7K3Qhk7cdw0fXt8Gx9ppSGqknbEoxAvFyQtk2YMP4VYC
DRbwSfB6jx2rH1C59SGdhTp4mpH7R4r7l2SkoOMkI5fN5KTy+o8pPLdguHfW3UTVudzR4823cR41
Qms2Ur/23zqTYD1WLePHY25J1d5c1xr1vsMalm6dqfGrk9UbOyB+7TfiWqYlhkna+Aie0NlzNHz/
wWJ6c2D/+FjyqwNJNo7NgtH+EswpFN28rPQNbDWv8qRU5tqyMbCjTTekOnirCFz6r6QX6irdYH6y
Yqxt2AgVJCsMf9H8ySYQFkMe2djkUYxSvBzKcq8VV+93hztI/bwWTf4aoNgyu6Eb/6Gog6td6Kfd
s9N3RbujWyG8NDzXv4g7rjCTye/GDGSIRewyHVNuBKOHgaTe1sElb1P+AZR72IK0LoSAOnurU4+s
13LYp9nq6eAjcORyBE3gk5ZtKClEzPM2oywg/DalPvWeKq1bzwyEhcPxhLm1nKdsRFkp1OvO9DIN
cL1E3lsOChBHVB411Tlnd76NMCaPajfXhdtdcdPm9a8mwz377QfBNFJiiOl9GyT9MG/L3LaSp8wi
IMRm3eeGQB62dYOvFqSHtDYp/DH3kxAQSzJMXVF5wnykrq7xgdqwaxC/IxriEiJJNB9T8sNpFBys
FfGiZspBvL9aTlImP1GLbgWrjEMZrO634icaHHmsuoHmgtp29NXraUL+mAQC+L4YXeUQwrSljFlH
kZxLh3mNSSHQPSzZQ4F7GfxVPoQL5APwFKu8NnSsSNZAC9JHFFfoOexvAFu+oXdl+NfYg3IJCYnk
k4TyGKJaQhCyHM9FiGXoxIG2Bi/UeesUOIqV9NyZFXvEito+71atXrNViYOlkQtj1oTvPSoVk7qq
pfmLfI6NlclzwbWA3KhKZEgqscz040X8F24dP0ejiMzYv5VV1vjbGjXoa+EsZh1qBVnNDWwxbz2X
66dqnSyerEx/wtHxj1o54/qgxcRYmoN73QdgF9J337ENYsbqlMFfZgyf8BrrLfe1ynT4uVIRkaZ7
112BeBhOf7Af0inhYvlJ8da0bZrcRjL6eyozAKb35fo6OtD37h3NUzq++6ZysjiaFtipVJbpZnjm
tVNgeK7rpv10dcrjSQom+8URE371yywRXKqVKlp6yP0nxxKRTRhBTxOKWrVimKh9/3lhPrBPA9UY
3204hvknBiMIZkZ0JQ3SYeK9TG3ikhPSJSNRNvtfLkX1Z3LIZGq5r4r0bYDXFT5TTsq0xZMT/V4m
Mx0izyGkbFR96Zy75R6RtPrkArsckX9JUYZeMMSUNYNKBOw/QALDNrBca7F0nwQlcvNahtW8dJt2
cvl/3hVSREeutn8Gdtl3535A6xWMGshJoyJY19SdjFcmZgIvKbPgdh0iL/9JAE4+mIWmxrNTRC27
unII1MEdVy6gUPnUIcvHgqVMp+G7uFxaidGy9aLH1wT+tpn78JF6aK7cJEDY7JZtHf5i5ayeR9+d
IGyIeuqnmI/fsh+aSM7dLwe+j/U+ExK3tiuJr63ikPZPjnQ6+F+ttCb6GLwp+yu5n1anboIX4dKH
IR8Qs6fu6BFQnnZA5mq8UVFfqlsYhTNpOCYtS/xDfxIEuy1IC+qlwjPdxo6U5BHBYkLIJl48s14V
VpU+eRZ0Nzs3dD3E1trr8CUtOiKl3GGSLStOwB+gu8BW5WTmrJg/n1RXNdst/uOQk5k+BeiEbcJY
v0tWEf5ZWSlR1cxT8J6C3cBnUcJdJk9hUZzJrdCttv1az9GOmcj1/osaArxb2MlsieH+2AuXYbz5
7JogGAAXIgmIXMCK7NUbLGoqNFtQuI8Ba8rZrWMBpmtkpySZA4Bx4TlxszujVtoDURSU3XQ/e4S0
JwCm3tZjG/eGR94u9wW3k/uG3F7C3w3AWbBWmaubPUvphAArVbBnM7fNez10HQuPYlxSnJV3bCfT
LY6+fcYFlYTvCFQFpF5afY+cYOYWlpFbXpxizId+by9KWp8K7Jb8pcYILuOQ8t45Q93Cnacd/jci
HvLpG4SDiosxl+eba0a7XDe+h43rx7aDgs+NgyUCSAyXbT1i5x9CQCz8iL8UAOz1k7RAkELSKeps
fG1pDXxld2tSKhTC9B+A7bF81jr0wXvjVDhUFp8ht2KJ34kyTxF90/fk0EHg5cvvZaDfOKtStqzE
Qr1NuKR4sKWdMkKwoLhzk9K0uKoxbX+qJIwQABzBX4kbBPsgnNCa7uvv5Yy9W3SfXW6SH1Z4Yft7
5kVBaSS+bq5HVtJ1bw1oBsjxaIAvidBIAyWAIN4fbrj+Lq1MEYrjYkewj05yOmsUh44YsaVeA2PP
x2q11aXL5mR4w+xjvJc7JKA7DO4AsmCnRr3QJjImnCN+RmL+lbqiOntlxeTye9olmVPPoq3mQFlF
8EMzEYNoEQ4Zq6Vi3OsolDftT+XJlaWOtVPY/0lifWTpceZjR6PXRj8Eq0tPFbIYBq2VR3JPTsG2
MVHl68FpG4agkWcjNJ6FvOMnSCoITgA1bLE+dxY2q51fi/mrSWsTHUqKKxfYTUlEZ4JXoEZsQbI3
VBFyeIBngOKfuGb9aliCYRR1mrVYiEHwbt+ykwru8EtuGJvpf87Oq8ltJF3Tf2VirhexCSSABDb2
7AXJokGpZEpeNwiNpIb3Hr9+H+jcFEEGGXVmOqYjpk0yE2k+8xrDcspPNOic+RRAAE1IeiYHyTXu
xeoYWn1N62gqn2hH5jWUHCuXv7rQLj87WqebCPdMgzUDvNH4B9t86t/bed29AcSjjjjmaHB3EgPA
RT4gRTC5yl1K/jkSr27ez19lW0aIWIlx+CrgQ1tUmKCHij5jC0esq3kkWAowJczdjzSYWONMc2KN
i8y1oHfiy2XByc1ivfgYuGWG4R5XHFDJriC+9tFG8UCgUl0MUMhOHwi3ZnAYrlnKbQIKNz8UHV3Q
AAyyiT46+MJjZo9Wwrnva+s76Moibqk2xBV1gXkGOCmPJnQDRognETofQMBGT3OTpQXCBk6vve9n
Z8DQrHJt8W6s9FZ43GWQCMnC6h813jfvE6GV/hdVdpq1SE4Y9Sn0DWNfQcTwsNid3prmRE9Wi+yn
idSq+dbb9GC3VOKM31RZiugzbgzz50pTRG3kgmpbOCzrB9wRo88NXZwtONjS+k3vYS49vDPdx6zD
V2eL5qlLHyrGiAgqMc4Gj0juJ+95F6AmkRJI7SFSlUv3Os7gNe6bTM1QWIaIIzp6FZJ5iACbVH5x
vsMTFSdp3cbcASlUd4i3ekr0YAB06WFQHpNW2CreBZxPQt3M6tTHeCCz3DXdPJDdy0l7XzqTBs84
Wwrab2bg5MFhiGHqYKPkWv0PHdnF5NPUjEmABJ1oKEtYgwtNBqIV1eQAralxr/V4bYqtxM4g0zad
WdKHqRy8QBCzLw1/6p8hAwRz9Y8SdddDW+zLCRoltKh2pG5ZgFvLp11fhXkrPqKXG+P/7Wu09ptP
kUQq70vrFP34BFBHK4PfLsF27O/pn3HAwHyPwOUPTgfeGIe1DErvW3K9GRsOUwk3SBGyQAjiiJ8I
1AdrIvt8S03fmXddYRQ/olov+kNsahUNJL2SZneIecg66HojBKF8qzIgnPJIuygMv4e9yY11nPAO
ncq9noOPs9p//v2v//3//u+v8f8Ef4r3RTphZfQv5K/eAwJpm//6t67/+19c68v/ffr9X/8mDUGl
0lIouhC1uRYVLv76r5/PER5v/N3/SyZB1sK+Kn/6dltVOzKf4ZCKVP9qG+QTsP3gaUOcx5S7Ee5E
9lI7dO7HhL5WBDzp9q9R5z/GUBS58Ypw4XTa7tJBPf8xdO8me+Dd/57owD12ulm633Q4Le2D0WdT
dsBIBTpwlYSEFK8cGVK+ZRlCSVui2i/N85ENkx6QFmrDV2LF5FBnE7YsNuA4pezgDeTIX7qPwNXt
MXX3fLoSwTnp6CY1czTgFObu54MCm6KUpMB7YwAyNE+O7GyEI1vTyjb0Y2k9bQaODVdz2Vj6e8uA
d4oQvuWmvM5SURYq6abucH0txNGmTBtTxKo7ggIMNhd8oobddTLGZf9x0Dvf8YKMxObN7UmsPpkU
rkRS2LFc0zBBWrnO+RwMFmi2gl48T0rvgSeV4w/U8/qHxhBIdUmCmm+TYQSn26Mu/9YXu1bqhtAx
WKGKyUaxdHPZ1S92bTE3SWj5dvERqUdMLMrcyd70CcxCaMRzu6UcrOgv4zh7Ch3cOe5sU+vK6NJU
JrvV4E/COB+9AytbN40oPvrF0D4nmbQ+Bs0C00Uf8c5Qy45fT1Q6liEB5tmuaS5b6MVEG0NqNATM
4mPTklnmAD+2kInqfZe4475Wwvl8e2HXn1M3TDYkeEPHYl8aYvU5LQR7qhH6wzOuk/AWQndps1DH
QFguyo8U/Okb2YTHt0e9XFBGtSjgm7pBEG6J81lS42CiNN+ei4QQfTNr9n/Chgo2XTNt/vXqsdim
VMYcS0f3dH3HsDcrQYnNf6Z1Lj8TKKJbAh0tWqpRsOluD3ZlOU1p6soxdJNGq1rtFBMSuE3pejEG
Wuj8qNf9nBY2DlJABvw1knVsJdNInx5uj6tf7huTgR2br8g96srlh73YN5YGeNRwU/8Z9JVXarJO
97VEizeg1oLFdoNEfTTM9c/M1r+ai0fPNmlafAZ8FCtqblsb4sNAPuei//IeyZJPrtubdw7xld9o
k3BShbYpOgqx+o1VWAZDg3jF82TiTLIJM5uyHHxp8zFv8H2M0qL6entZ1hcuu1sZ3FPsM5aEK+R8
VUKy5dkJNfPZ4GwDDIQ/0FIUAB9to+AsUZE6mrZG9x76SbuPMMjd3v4BVzY696XO76C6pdtytdGT
Xocm0gXq2e5G45SaDZWkMvUB4/bdnaHWLzt3pLlAgrhnAbQhlyHPJxvEo985WWk/I2jn7kp4tXvg
9+SEtPMPeVw+lkR+G/ivcqfrPiobRQE4oJ6z4+05X97Vlqu7Fj9GMHNhrV65FjMXcPyj9awNroHe
7ejopzJNv8GmJ9IvkGLtUzHt4MhGd0a+/Nw8Sw6DOg5POstwvgLuPNSuVZrmM5APOqCaNardSP1p
78yJ9Yam1LsUrNHe7+wFHOKUj7cnfvmxLZ4nnkZdJ6QAbXE+PC+UA2eg0Z+NmEhWj4diRPQpnHcy
avr/3B7r8izZSgmM6kyDY0+r7XwsDKfx3Wgc/1kAZ9yLxl0SutA6AJFut7kY48Pt8fSLr6rAVkrF
JQMjWSAldT5gBuKid0RGly/Q9PIRc8NYHns6npSGI9+q93Y7iFOGzQ0iUlOAzZ2abXmaMLWb3zdI
Tv6nAGwvN7nZyDfWnAzfIotXHEmjGuJ5WYbxWze03He3f/ZqmWwbUDsHQtmC/5W6u9qLfTN1qMbq
+aMx5/MR0bD6WGiZvqMjlz4Hobh3CC/Hk8Kw+S5o97qUbVfjCXBHeKInFS1KF5vafIC9jpKoj9g/
XQskxp397Qn+vcJeBAzMENCScBSSXg5XgLu6VHtAEwUopuqRZnL72TW17GCaRr61QzGeIjnLb9pg
JpjBjWBCyqxNDjPt650giXmwDGO887Kvb6H//j2KsIFdibihuzqDeoqoSmegqQRoJs9CjD1r+XuI
Sz/8xy/pw53qcFyEfkQaH3JQMygNI4/60cSlyPEklqef7yzQKuH5+4PAITlScifSWlmdSvp1OpjJ
lk8SZGm/RRUapIKJWRM71IrFOzwkQRJTnUXRCLvGSe6tThP/pKURhbs+M2k33v5FV/aIrlzXtRxh
OMt2OT9JrtAGIv+xBRFgp3s31qePCExNB4oP8o/QqRrdHm91cpcF4FHQXdsG7mwIY7Unkw4PnI5a
x2OFbDTawUg5DU9GYtPhriTA/KNT1fb4tqa8/QmLzb6+s0WN5WpYbVGCWZ5+1l8nEFsF702XYhvT
hM1jOKbTqcWnDnVQMX5xo/otEb+Jllb4bjGv/Z0tDRtyYMnjVFEzt3FPPeKXhMI4zZ1xowBCoQys
O/8EPSpLgT3EGz+0o4+TVOoYyRQ4SEaZEdzsz9uLuP5oDnkzHwxFSJM3hvrq+UdrTAQNSd3TU8lP
x/LGtlCwUdE73kC11fEseL493uotsR3HNl0LfrQw6Ii7+upYh0YdKgTBtZPjuL2A6UkFeqTZWAUQ
3jZpNvGC39mXy7/y5WdyHFJS3m3JPHWh26uTa0NQoODvtJ7ZivKoKHvj+zEhWtSazda2qvEBwcXi
zuZYPdnM01EWyYBuG9Yi57janFjmTRmYT0wJHOXQPsygqFnv7JSeybESZT3tUf3StNPY6GVL1x5w
wzbuaP/cmby8/CGuQHfE4EG1HEKH1QfOBfieGuKXh72PGN7QbAvb5wxMecbzbXfNN7PTbbi9HVW/
nQxQ6skQW2vH6ZPqI6t509J1FV8o71pUSZASFtH3QS6WOSB6kd18G4P0S54rZDn8naC55v5qTNQ3
H3Rw+1w8YVeL5xLl1pA0tgIvh6oFSvZgo9uQMK2cItyio6HUxalBHwh3n8wcaZxOcaEtiWgkIm/o
sq7HxDECYr+FLKUFn+SAOvPnGIB9+p74Gk3CcRjHzthgIoE29+09e3FGSNBdS0r0asjpDHtZ4hc5
iAFmD08EcEp2k9MhTfzB3tBiRBLHmMvfFFacOx9t2RznO5YBOSE6fzh8ueXieTFg0sDfxo8s88Qw
th8QzC0/Yowa3Bnl4knjiDEMubXBoeClXc2rRMIlBnSeeQA28HKmcniqTYlbi9lLLJ9L46RlCC1i
Ah7CfcKzJC2zZqvCKbkTYK5vcn4IeaUFRkanBOOaq0thTCSil1gEeIFrDp/NKo32Od7UXo4bX4/K
/KIDGRWlR8pb3VmEK8fDoDRlUy5QJBfrpdZR5yvKSMc3BHrh1s7z6F2GltHDsOzCEWLHCcyPwiwS
E+KUksz721vrypcmqZHsK8J6U/59Yl586TBrjHnKQFMGuQ7sFUxo9luLsuj1O9gA2CZ4JsHxCnsV
K/RD0SncyPnSM/RE5E1H+0k6/mTtg3gIvgLnxwHg9syuHBq+qEIrkZgJ8ZjV5oqbcCzDLAy9xsQW
x+ybRxiEwOo70GWWgSfG7eGubWY0mHUBCpw/2M7nZ6YWydTSEgu9wU55Rsek5n7zuTzGMdkj9YBV
SlqiszHF5ZvAp0UwOa3+TtTVr9s/5CIqYDNTIqfupOylDLwOS3pzBEFQB5mHjKqBv/qoRseDrDMm
30wMS+dNhW+V/DE2IPe2ZFBGtLMLKsab2bG04HeiRlG+8zsDyVXkWurZ1ja0Nyy5q3U3MOSmIJaM
vTiah/LtDCypf1fpCrq/KxA6araZ37nyWORmDQoHWC0CnbcnePGC85hKSu2EnoTC0lyl/ihFYiJt
UI1xQKz/WRRjD23fI/EKeAgDwNuDres/vKOsJn9Y4IiprKwTD5ANuRPxSKCcl8p8H6It9AueJ1LZ
iTPZRy41RUqKCee8N8AOVIs7V/+pxJInfcM/mn80AMT4W+U00ROu2Xq5x8jX+BUTw+p3tuCVHU9O
Rt1dccJsyoCrHTgVAmJvE3noYc4SsDZ+tWagms/WbDjFU0tn45/bq3Pl3rRZFZaFFFAa6z0/2rFB
vV1LvGFy+x3eQhawWBV5MdfYvpRG86aRAV6HZRB/vj3yxSbAFFyipcq1zQNF5+V8rk2q48xURexD
G6tZqDxGkIH+7KLHDKj30+3BrlySBPgWyRc0P0l59XwwacEI0MsKKz3pjKcWkuVWn5L/wSPEPUX7
SJmGTWK1iuYHXB76CNaz18wJJU1QzgBIha5h5ImwEmoKHa5DE2A4P80ebk/w2nckNBO24L5cKtbn
E5wB57itWcQejkIpNTyjOLToDu9Ch+GzBuYqHClzGxjzcLg98mVsTN9huafZsLwP+uowA2SXQ+cm
idc6ZqHehRo1oAecUcKPRmDQ2R2xa8Tfohj912/dJZZa3nuyfMg751OuS1NOtebHXonHy0MylNpm
AtL+Zhxj+8+IDx12GEEBsYWCa3nnzb/YvEu1nAq9oFtIVU0un+PFowt+PIicbjY8GybdtuDv+jAb
PnqAscjupFcX60uGQ0tSpxfIJDmi50NZADtyikSGh6ezAQ0PYycF7nwT2M34MKG/R99XZK+9iFjU
ZVReIUD+xK3ng9YpmP1JSOWlCHg8kmYhZYUx0Caf2+jQ0gC5s56Xby9PAomO7VBEEzZPw/mAhsow
0EkyiycP/gD0SBzE4/ifysaLAAuTaZNHGbMvcxTcQ+ge0B2NfTEiXPPK3bw8Tbqi9kCngG212lSm
HSemH/im17SVe2ha4J1oU+Q7s1ZyA1xXfMohqd2Z/cXhXQblnVrOD0O6q9WOfHQxR+FLL21iOwTB
280gZgbi9Y1L6O6hcogktbIydazBr742smN0+pVEGgbhD3fx+dKbQq+53WML2SW68V9rhYMAEiBF
8RZgVoJQRtBAOHj9MtMEsrkj6eRRnzsfc9bwccyCnmAO6zBYKVX84GuF+87B8eQQLHpvoGKz+M6u
vnJq3SWSpN1lGjpfdzWqTpdjCFrTm0QmBZJUTYO6U+BTkdVDwLS357hslbMUbFlXNCE5QjzmPD/n
o2Wp6mJNy03PLLkZ2lDlWzr3+j4Kp58SRUPv9nDXJkceQLhI4MGDvtq5HXS2CAUoiWrElG1bI8Is
TwBqyZEouJNyXNuvS21VGoTLRMqrwLzSq2E26bJ4aYdVhJCde9SQ7N7nKpenFtz75zbS9R3lS9QR
b89SvzpNh9uJnIuEc93IqNE/QEQ2dD2J+nrmAHGey2KLPM5Ybyq4Jf6DG4FFe8BvQ2Cwi4GviVVE
4E4u9a9W2gj1+9D2N/yzMUKZaO1NYj/nCE98BmLhG3cwAdc2gUJMgduNGivX+Pkm8FvfD+oIRvDs
gETsQYAil6GyYx6T0kxhot1Zn4tAh023wCfYcKRNrlrlMDNI/LKaAhTGs7b9jaljfYCVmr29/RWu
fQTHFrpjg1VkJ6y2ttk6YyVEbXptUbUfcVnKHtsWiaeomc07d+PlUFQvdEmRkhCeAGc1IewJLA1p
CkWA2outH7bGQ1eZCD5HvbxzES7b9vzALoUSAfXY0e1L4EsSWE0NJVCB33fAXAVoISsjar+AEu/3
PhH4A3B6fzfJEpKMQJnl9qJePvQMr2iQgz0Cmvx357+IKSSKSwhP5K43hc78Ji3Np6RE7ZYSm48d
PdhDI0RG4PaYlyeZMYEXKfYokbGzChtRZMQUcFpEKyjVPYt5RMtMDRKTRpW/tQq8lpuhh4VdaL9u
D3y5T5fYiZ2zdCQXsNH5uWicoawqIEGeHWe2+VSaDSrpaCZXyZfbA13bP0s2vyRVlBHWeIpes/pq
ktwXISIRHv7d5ZvIDj/XgqW9PdK17cMymkvVlg+4zjOTsBXRZASOV4a1BozNbrGkjOr4UR8GdOOS
vOo/JKnKvg+diP9YvI0fbv+Aa2u6BBEUaGyDJGD1ApC7lpqWTbaHfNT8zkcjEDcj8v3X3zHka4SH
DieFbs0acdTHytQUwgmeFcZxj7xpWzmHhPLiq28ZxuH9BJNH0ZkmyfkeoXw7O3OpcLcEa/pDmXP+
CJ+oJocTv2+v3JVjQLDr2Abov+U/yyZ6cfSUGZqAqF3LG8tJe/CFnu2pcY/bvq9w2AaARoyN9bJF
q/TON7s2MqEfV46tJB9v+esvRqbPs2DEuXPgjWff0U2Kd27eQvXgPUW3NlbZAW2/bgew7F7z6crJ
oDZJ+4uGJAiM9ckooh5SadgpL3RzuFga3a2pTZNdNzjR4fb6Xr6ChFsuTE8uG0FBZfVehLHW/yVf
ehCIaWP5UzQcM5OiCnViBFc07AJvD3jlLmVaDg0i3l3+u15WDWWqsoy5XvQAQeXeOnWWi8BJJLFR
HIp6p9D+uD3ktTkqLhmdrcousuT5lyRvGCrE2aTn9ghtB6BoH00DAoNQhYnQTOLeuW6ufT5wDpQp
bXJQMDTn4yGLPYtJVtKTpgHEgF+EEtmMK8ngvP6upitLsiupSF2WNaJ2GqtS9NKbC8v9qvdhv3Os
sbhz2q+dBPQ+LIpCXClq3WMzGh0lQCRYvLJCQrlyM+0LhgD5LugLEO5WYzRb5Bh/RMp/JW6Ti4U6
hFSOA9jPBO63itHQsE9w6SNQ1wH/5hu4sPaXpnC/GjpAa3OEHFEvadmrt4tBOIhm5pIkSHu5zF8e
/KJVYdkn1EApWB3aIAl2plv4nzqUSXYVBM3oTmR4ZX8aSCJSuXf5kICPzgdEogAW90CS2beNicl1
1J+M3PBPuBPRareaz7fnd4G+WFYVtVcSStSAgfytzoOI68mK3E56KPu0WyuI0bkBb7iLhgFuwkhs
sOkjiepGbypShb5+Khamz0DvF32HsBnuLPiV59mgwECTiMeL47n6yiNui1NhD9LD17aha+5g8L4B
kwJP1cYc8lgPbrlvIDMcK+BYz44dp/vbS3LlxJJzLkgUxHNA1S1f6MUnN/3Z8aOuNvDDGfxDRDfd
G6u6eQirIrgz2Sv3n9RBr9JydAC+GKunEw1BiUppZ3hx5ohHmCbIonad/aWI5+jPpOLpqZW9uHPL
X1lhkOMAAMgIllt3dem2rqV6NVqmlwvUfJEVd7sZcwiEXDZpha3spkdX8G3Qon2zRaBdPSpzCLs7
M1/OzSqI5z0Fx2PRD+Msrz4z+pMxyn0kQBOWi9+jZvA/zH1ozK8/TeBmLMqtS5sepZnzb1mkAzJ8
hS493Vf0XTpETYuyMaDnQ8uTOZ3e1+8dl9sXpApfk6vqfDxsigccZOl+1Zqe/R410/YwkdfeFvAP
7rydV7bp0ug3luyeUHKNDEXCL9BqMzU9QeV2i+LriHtli4hyYIQImN+e15VbieADCM6SgoCgXz7n
izPhJvHcy5JXMwOt/sntyeo2kACxWpIYOeD16jr+nSGvzI/NSY7FIeRNW29TaDExz5ljeBC4xJu6
sEqKfQ0SfjYap7dnd+VEUMq0qE7/d+thtUuaCGc3P/bxetIXjI6F/MawCbAG30Gfg+ct+/G7Jgd7
PyBsQIo5Wc+3f8CVewCinEOzjdMABHN1CU9RqvLIL+FXhsOswZGXC/QN5Ru0N4xRR6QI5E6yhZ3l
VHdOyJWSLrctPCeQ1yRFZLTnnxYic9VURZgSBllqgivoozYnbCyYZgy0cfDSHET6ojB5Oxh6vO0d
/LydOXT+mK2yH26vw5VbgVYqKS5QZzb2X/rJi22WjJogqxbJ46wl+h92RrYt09h6fTD/cpR1JbVH
jqhDIj95tETs7wx3NPH+QBq6dbLii7Lc5zkqa6+L8ntg7mufmYdFcZLocMEFOV9qMwfI6cJcfxzg
hZmPU42Wwyc3sPSPNC3TH+0o0AJUeqrGO0HblbO0NH8ol5DII7i1emfiVjNs1CnjR3Qg6qOTN8Yh
jnWMK4Lo3vv9t5G0utkd52+k6yg4QusAph34axK7i0dVpyaOKqBase6JsgyTi67s2vKEhV/n7wO8
IjH3HXOw3seqgnU84x8NrejOc355dYGbpPuz1OwNrsnVc07Qk8z+lGWPMXF/hU9oPUVbQcz3YSqt
4V3X5veoPpervUC3uSxhayx49tV1AjUqsIQW40sbjtkhT0X0UFlZs1OGeS9WudxR0nIpzyxkLHDU
7urD4tPaYjUEty22q+ZnqEc5cp4cUWR98hbieWhkOzG5SCfePqhXprgACXnBwfNAn1ldGr1ddjFm
sr43okpX85LW2VMXhXmxLZOElv3t0S5zDio1tIPZuzrs2vVoEuIq3iOga1G3dd6m6KE9+GWHYQxO
30joTl3Xbo1yAatT7vZ/3R78cv/QzlsYCcxXUV1Y3c0F9A41YELpWVFGhS/tpk1tlT1Ee9vdpEFU
3QkhLu/AJbuh00+Jkdfggt4oMzTscObxWr+iiGqlxmEAxfJwe1aXH5Cn1aYwvMSBMJhWp2JQBjq+
GJl7E0H1+6Jx5rcaRHIvbXP3XkpzbSyeNUHZhlI3kf35tacilZbgnSYPoaEF2JGhRY0EOGTl5F5x
9spQJE4LZJ7DBNZrFX/F2Nm3A6Li3tSp6CeGW+n7PNbSnTbP8Z1NeX0oJPXoBII7Xd9z2HKUAsWr
Hh5GMb5HViQ/GoWZP6Atfg//fGULwpNYICcEsUvT83wBnabHsM/NBq9H8uvg1EhoZ9EA5qNAJXAe
2u7O1P5SIc7vcIu2+QLIUTTtkX48HxA6sQgH2+89TAUzHDcdKzpN4eh/LMzK+i5qXz8E4dTHmzqj
dGIHvGO7MjOGo5HiOMNVXuJHi/Pu7T17edlZXDhkLoCRqMGtK2FZjUGcEWN7heAB0hrGFDyozk+8
EEEZ1DjGAwKhr2R8UXSAQAh6mULxcp2vA/ouM4c8RZ3Tk6j4ftNANH8ZqxD5TCQh9nqDY93tOV7Z
VUtoAIAArpfNtbNaeXdEXyeLOq9BLNrLEUU+UeOfj0o1+uF/MBSEGIAL5Np06c6HivRu7MNUbz3E
ulLS7cA/SS0w9yGJ2Z322rVZcc2YSxllqS2u9hM23B3qV3HrjX3UvHc03T0Q8OqfKHQ4dxbwyiZR
FKIpnJATKWvd9IxQ2ihFpVpPVCOy81rtHgeFraoK4+GpriYEq+bi9Sk1BTe+FjE0KBcyzvOlDNym
dlQmaq8YZuAmOzRPfKBoKd6NGR7VIYrLuKCN4YHWPYJYhStT/zfqLGVzp+V75aYg9uJd1gElUplY
xQNdl+J1XBdgwFH5nT60eB6Ep7yuUKQjydEQQu1MP92+eiM5kotpATUx7vp5Vs1EoWE2G0/JbDxM
eG/tI5RgjqaGetLtoa7Nb1li0lCX6NJdPVtYc40J5lFE54vqji/c3/kc+Q/g7iZ0DLR+f3u4y8DD
ouvF60hTig76Gk1rdD1pY2jVnsvJR5IfmvuEacaxzIsPmAxFx2bx60Ljp7lzNq/OkzCABJgiwgXw
AsXCfNJw6PXGxoo+Ie+RfhtsK9ghwbBoK5b1w+2JXskCqVAvp4bIF0jA+omJCTPKqi17z4KFBQAt
TnArT7EU205Di9ZMU2NTEkyRg75kNo8kTFnwn6TWkh+jnjSn27/m8rrgLEEtWuqtINXW10U4oWqO
Js1M3a0agh1ObPNbt0+q6SAavbi3py4/8nJyUXFY6LXL3jo/vH1Yx5OZVsLTqwI/szhBDH6HXZ38
PCEk/sm10d3GeipOdnWXlHcQj5fXFW2Bv91s7kXe29WBBWqkT+grCY8eSbVVTVz+0Ic6+lPkGtIy
7uIXbLWx8/PVCwwUnYCa0gp8qjXOMkaw1bQGrHkDHWU5M26dd3lmNDsnaLI7O/nKt6TACXCJUhUR
4BpC5DRWFZoWxamhSOSPXI3TCeUUFAgFCny3Z7Ws1XnUAl994WiZ1M8FH/P8Qwa8kYuw/uQFIKb3
tFUt9Jtz65iC/jtifAswoNHAwMTliNREmd85Q1dmqoC/8zl5C8gWVo+AgyZvtjBLPUKm4tCQimwG
zEk2SMvdC9CuDAV6iG4IACloeOumUiM0SeyZVF4JGP5Bd6f0Y4ZHEjaodXTnCryyQSkK0RekOEXK
sO6X1ZR/sIcemRXyqMD7R63xwLxnWNgjFf01KznIjzXHpXj1U0a/FWkFnfwScruzrMGLWhD42GgK
QxwgJR4hwJcCNSmCazXPuxbBvF+lWw/pK8m2YJ3By9jSJKRfiFSrMVuMCQW22LmXuUOZHeZKuNm+
ChOkHTO7wwmloOp757K7tsDgs5am66LvsMZwUhcse0jdmTcneKb6lfUzQjN643TwAQ27/J1r7j0I
xOXrwjRRkwD+sLyk606aPi4WRK6feXUlmyd7bsp9OxoZJKwqOwxac09DYD0ecOOlqrewqijqOeuo
RO/Q1LVHxzxNeloESNRLrCwxuQ2D7m3cirTLN0uLStzZQev7YBmW1sLSNl8Eg9Y5riiKPIQvLU+Y
XTX9sZxQq91msrZRxO7Qjs0DHSJcZjm7kAb+w+CMw8PtG+niWWXzI/ZIAQqsCVfCGhVcV1jxzllg
nDAQainmVmM+fKot8Et7d44q8X7EttPe+5rr+/sS7RD8s9IyCZ6Gkhr7Q4hCfXQnFr8o0PGbKNjI
BT4LFwq65PnBCgM7AMRaTqe0rKxNEQT140hndWtBmwFKEeJ2A8N16+ArRQ0vCQ4lPmuvTWmXH8FT
u4RwMJXAqJz/CJ0XXotgk5wGYDoPymFAHMVHT6n2l8DR+E6Iun7jl+EorJN6LHx6wtTz4UJzwuQo
M/pTaA9j/T7J3BR2UjhhB75v2Cax2qBgm+DejPVbNNHyxBrhznZcpvTyeeI3ABujNMEhFyD/Vs8T
svURThpmf8Inz/jHnqf0S1qH6du6Cfs7013XkBiKAiQ7D5QDBc41J3XG7k80g9WhlJcrHCeq5sEm
AbvzNFwea0ot9A+XOIILbB0zupmV04kf+lPfl9NTnULrRa8Ca5p0FBsHibvN7dN05SMu2is8sksq
Tt3z/CO6MfzMXJ+7k+TrDZ/6pCAe7zI5jRmWh5mdelDcDB+bRNyLN0HamuJO52B9V9OSJ1oilIHY
DBhOrLaRXSYK6fGgObHJYowKYjOf0j30OsgkSaWQv8q1qMOHMpMYed9TVrognC3DM3WeKMozBDrL
Ar14Ervc7RXO7PMJN67AcI99TWKfbBxMoNI9mtq18+jQ+xOfcxO9PMrpTlu6w7aeRe9877Bb0d8O
s+PIQ2obkfZdQ2Wv3MseDfQHTSBfcGggmAX1NhgpF/wK/TpO3+tdrDDoKBYi1A/HxY75ucG/HDHN
KESK87VfGFQJz4ROf4Zjsg6hzMiNwPsG9L6i6lMedvhBtzjbNFoKm6Lv88dOGe1e6pF2J0q9PDAS
PO4Cx+OGWLL485VNJM7Voz35JyFAksbkXtvQnrIvr54eo9AZNknq2D2r71djHVwYZuefMK4z4k3Q
dItglNkPVA07q3QOjg04/EGNiWGCJc2Cj68dH0AJ/A3CDHCzeKCczzJURT5CsXJPs/LhhnJT1Zuu
p+c0h4n/E4/AYJcEaeci2GW39/jpl7cFsjakM5TuoBISTp4PjixfibzN7J7GXsckSFjZm7hysve9
jupj5TDq7cleGY9CDKJ8C+8H9sLy118cFhel2z6MR3Vqkgpj40LKHsfTGnJZU2okAE1Q3Yker7ys
iOYQcJCGLJiG9aNm2z4BeJWrUzC3CxUEy/O5IP0QEz1yVfkSCcsqLGhkAKaJIoLnKYKtOuhh9pQ0
bprfOU7XlgBsOQVqTueirXS+BHWKHgBNepYAHwpPC8ZPSIZXD34vkqes1KI70c6V4eiQ2BDHALYu
lIPz4YY8Vi0WUNYpGGNkcVqIIUUw2Q96oI+bSdBduP2FL+M7gG4ULUjfjaW6uHoPRpO1xJom8LoC
P4PNXBp4kkKD13/ahZ+/qXrLxuhrMvvPyMBjTeTiWZIfb/+GyxeB14DxISyicnFxcWQ2jWRfNuCz
Rr04dg2W7UkUpjg1UCTJA2QOU667V7ZzqaHSzkX9kT8v6eZym73Y2hlNLooEQ+AhqefuMnqmB7dQ
+R5i/z11i8ughaGW9GTJT+iBrb6pFNSdMY4JPBzFNWOPEmVQPFgCnuZDnzbua8GuzIy65ZLAoziy
9HHOZ6aXSYmhkYFBs9KaE4aX2ibP7OQ73sb3ChPXTiugIMpL1LvYsdbqdJS+xERU7/Bts6x5LxNc
PHMbv7JSR0O8HgZzG4/Io6Iph6k5TCRseN1wf3v7XFleXhzSahKEBQa7mq+faoEoe9c9tV1X7IfB
+uBMc/zGB4Hy+ruAiIHghYuf1V2XfKLUtWYLGZtTz3ocnCwX5aaWGCRs8z6tt2mQRa8UneTWQbeH
R5XqL0k82eb5x4xmE4H+QUM7bdSNJxAPFsx8vTrCKGvv6Epc+ZhLAY8yEz3w5TCu9qkRDJkeYKZw
msuGOkFVNeKPX1b6N7tP8Eep4E175tSOGD1PnXiaTS3+ih2geedKurwC/1LI2MRAs0hvlivrxcks
i7mV0Jar01hqDoXaFt2sOkmenKKuTzoZ/uH2/vmr8nqeVEBZI2QhkaJVTJZ9PmDR4nSIj0l5crGv
QbLETjOt8BAmV/anGU8KJiz9DJXyRZvm0LpmpT2PuKJUb6xBJNU/fqVNlmdHk2Y/DzikYmBTN5n8
qeLODrDnGWQYbU2/i7LTaExlt3f1IUelOaoxM9rEhoGZJ+6DuPtuRtq5ItpMQeDKr6GrcPA56HXV
hHvLTHrw+nApjO8C27hfaGzhs+igFa4e0iEOkvdOXmTdJvLrXHu4vUSXNzQyxuwKngoIF4SX5yuU
y8JgIfj9UVP6B3ecn+mYjkcaI9m+mcDzitEf78Qel8eaUH3R8KPmuXShVmNqmonbtZ2g5Yqb4y6q
8XAWuWXjcUUR8rXTAy5FWAXxgkyP5vdqevGU5aGWpaexmowvJhYWwa5NnGbc+sroxkPZj2CU55r7
9M7Il+kYPX0IO3QqOdvgV89Hztwgq2ucM042CkAjnPVAgD7RAlxcKIYke8eMMI+segxcZ+64Ozfn
5WclA4SqQGGHwhlV0PPRYX1VNc/WeLL6TCLPDZeQSsL40FPZecpTZ/6QL0Ts24t95bu6tCTorFF8
hTG6ejI6oNL03DGjVsYYVsc+hzZ4FEYRopDdvP4tRGJNSdQ3l643/a7zGUYBFhCT3vQnUYn/z9l5
9caNBdv6FxFgDq9k51bLshxk+4Wwx2PmnPnrz7c1B/e42UITuvPgGWAAV3OH2hVWrWVszQbRcAIc
x51jba1OdbOYr6AwFW4Ai7SAZte1KQvm5mkswvZYgrVETjOttoj9DY9jICunPE4TJFWTNUzpzWIK
7Am1H7pboMRo6y+MklfqQxE1x9YP4L6nHGY8WtXklPCnlcGX+zsnjsOVn4RhiYgctBKAUrZv8YXR
FKO7iTrLsWsGZzvS33rMhtJxAyjKthOTi5spIXq0u1wodVf6yut7+z6JxEsgKUTJHvWAxfuURMCi
0DyqjoXGwDq0+M5ez4cU1um5Dj/Aapx6E30nnV+AqvgGQeJKRVvk3eB2gnPwf1Tz6R9wkpecNYlT
IKNsK/UxmzVYKNrOQP4ANXA3hdL28/01v3kMhS3BHqLRGabmtvCCnaHCsQkT79GYNJCsOcqZsZu3
MJnu8CjGTg8rX1m5oW/ZBFNOpENTDfLppVvQYdioTb86Vo1RhocyU8Lxi1lLqFoXlIWeLcbm39v4
EWuq06rEE4lW8ZI11bfSUUo6o6Kw1xX/msxQeeYcmF+mDo6P+0t6W1DGFsEFB5nYish7saZlHPmm
kXX1UWKH447ubJmngZfWbUPJVvIn5UBA4GRbuyydLwTqpbENk0htniVUTP3YbbSqaFd88RuLTmAJ
5ArUu6iyLn4UrCJti7R1dowRd3sBktj/IL8PJRfYXr+nLhU0799mitgkmoKXSNzra99R5rNhSYWW
Hbs0qxq606MSbUIU2uYfvp7oX7UW6ciVGFMVd/TahzDtQvmRoQmNI71MTuRk0CKDMtlxBtiRWe7M
xYlKz0C1cILERJTJ1DAtp/CkaegVfTTNPB52FSptxuNUqZDZtMY0FP8oKO1oXmkobfCqthij8NOZ
VEGcKJCdbjuEjgPnHDpgg+GGJbJln2VrHOtDNZtlu79/ot7YO0GISwxhm4COlh2KsNAaKx+rFFRu
ER1yyVAPiVSPW7U0vpR2GK90H0RqulhDysWkrILrm4Ry4QfLLCuUMoqbo0x/75SMbXPOrWmtjvhK
iboww3gf4AmeNF7qZa29Dh0YtuZqOCK90ltHMtwcKhYZiZFdZVs0uX0JLL+5GSWUEj5X8KUqp4BY
DTppLc2T78mM3MgTStGD/5XyjBN+iHU04KaN4eSaukVQMEDvLyFSFrqtY4kwG+KZ5tEYRnw686A2
zPBTlWpbI0r8dg/KPpIOjIxSccvrvGISEMiBeohKvVcQgy4tw03mdLI+Qmsrw5Djp878oy1QqkUJ
E2mvX7mkyOE281W9fAwdJYq2KYQdgxc1KANtUruax6+prkP5Eqlq/wcNimx6nHOl7c7pFEoaNLVa
OCvE52GeS6faqaAbchUVWo3EBddhOI9QHvo29cgJKaL7h+z2qafxQawouJcZmF4COsCy8BtIAo4t
ZLrjoSnVEaXuIIxSj5GZ5t/71m4CU0DCQA6IhWGH4xgsAgsmyIPJoWl9HM3UqsINnOJ69YRevWXt
82mMkn/bKog7ZWMjXGZtoxGBlef7P+GNDwaWzcAnk8pUFpb+SRrqFDjyVFFbGPMXjZGKlxrhGaRP
kVf5/zAlbhIdHyY5li+ek2fWZEZ5fWyhhVZeZgYmhu9SQoT6Z4SnS/9439xtqMjSMptISfGVX3BR
wx66Ki4BAphHJOGaS1ajCMeE6zFV6u6C8Grqgh40VjzvGzZF4Zi0Hr/LMNfCaegxGFWUqZCGrae8
26hdq9aeKenZlz5oJA9ymu5T6CB9c/9TbzZRjI6BfRAjOUjHLJN5whqTxrFlAmTL9YuF6PUpoluN
qGW79q7feOFXU/AIMlgrZvMWR7aOQ7+BQMM8NKFU/dQbZ663aG0mTypkKMdMm/uVG/mmQZy+IHqn
GL+ESWpF2FCnl8yDqc+/fNiuLwOSXRvFnn9nqhx9ub+St+EvFII4fCZC2EOgAOJZ+KsugjrNjMak
pR8KWUo+Kp0hf9c7goltnORmCH1yXiCWHA+tf1Qlq1Vc2Yc0aoP+rLq9/1NuEgGN9g6lNuChDOHw
lF//Etn2m8BuLPUw9Kjt/itN4dRY28y2h7h9KEcjDgQfWSo/zjEgF8+sAP3t4kTLhpf7P+T2dDkk
zbBqiF6XxdzP9Q9xuoYGZoTm6jA3gRtoobxXjSbf92Bpju82RfoolHs4zjLo2GtT6N+iZV8iB4rq
rV1QtglTzfyk1oE5vhCm2c7n+/ZuHDAsSoL6B4Qm/RfO2LW9mJ7xNMpStzdjc9g2mRn+mloUpSj9
1PtQLxnXttvgrOtltLlv+bZFyhVCTwCoBUwiyk3LI81nu4bipt2HVoN4G6QizxGSv2dJ88stS1Ru
mHGF4UexWoDOigVlYjE/NI0cHc2uQE1Ohz8UYEK2gZ8OMq+sLI4pzM4kZk6F5GnfGR+NcgiO8oDS
YerX6qOuxNaKw7u5neIrkLdiAJxpd1qh1wsYAVcJdEQP96yTeQ6rqjqmhRx7MTIQO2TN1lhjbwD/
BEBgQiBVJRcHmrB0dQQDZj6UMaAuXQ/LHWzuIS10ze9S6CbnuVKDTyNMo92ptvwk+NCBtE+JFIDz
PNjIdMifnTG0pT3impTaXAkyJX0ts3uNRK9iOn4j7gMqBdIsoMYLHynBEWy0Y1fvGzQaTkozqW5d
h7XbVFHhhYMU/TIzVdvK86BdxsInyYTnYdNWMfq2ZRzvlU62N4oeoEgVhvFHZLj1XWMY1aaZi+QI
m3/ygAYhUqBwJX9x2lLdOXVkeCnO8ViGjekaiKvugIxIB0SDp5WTe+OXxNfxfNtgliBcW9KQQfQH
gVAh1fsssPIN41Xpw6tqeFHW6sZPuvYywhm1kduufaAZFr7XRQjzlJsg3xEN+OUDlNQKtMRj2Oyz
YgJyWkX2Pqyr2etNbS2PuvUOgEvpCmiELKQCy4FThRm/sTS1+FhlslP3GyWJLX83GPUY77S58ItH
WzVj7YcfhPn8c64p/8kri30TUDCFxO3S6P0QyIDRWtwvIxnktM75CUk6nsOgaDzUQ5uLMWTVqTG5
6FI7z4f7vulNo3wwQ13C4S/JxQcIXGvbDJKjU6ttH3l1C9M4zOJmYR1kNEbmfxJVzeLEyxO9btaY
xm+eG4iAOF2iPQLql1jx+pOnoS7VQpH9gzTABdYZFvju3kq21JmSldW9NUUlkR4eRRwTh7KkCAlJ
Zswom5xD0ZjpgRKi+hEGDcubkeNdec1vHCWPDIVvEj1R36cWff1VwYQKsmz5zmFMomAnZ5DE2b1q
npkH+FonavLe9g7mqDXTQyM4Ev3Qa3PJWCC2hA7vIWVQfivDpu6lkKkdpBCpLKmEoPj+kdEWS0kP
HUQBEe9r+4L8ZBFtU8eUfV0bpAcdmEgGOrSohocMwZlkF3a9XVE+zCwIeSmnBbVbW3KZf0Pzd5D3
CSqR5tkedBl2WfRJIJplYlHeEUd38/eSpPQPKSVSrfFsgFmeSV/jrW4m5rQ3gAbMzQbhqeRhHBLZ
3CljmYSuA/N/5fntOE6oXs3+KD06TC8/wUqid4d4Yl7Rg4ibjofug2w4WHFpjJu5rPxgH7W+lZGC
Z8qsrSE9Fg6FCVvwHULyQCB3RLp/vSu9gfQ8lZ/gQU41f1/X9de+NczPmj9anqV35ibuLfA8U79W
91rcaAyTYBK/MZZKpKHrC8MKWexrXRmqsgAiDVn5yYyNtK2SVj0qoT4cBJnH7v6ReMMmhJz4aE0c
fMhbrj8WweSoNGa7ehgD2zwEEXwFeVfa5zrWJ0jGg2QD/G5tzPg1Kv7r7YUCHKJVTArAJuSVywQ+
6HnejdqYzxRwdHnb9/asIsvTpgU9NGUKfxe1P3yrEklDVLloUt2z4SN/DpA4hsAhZs7eqyqzadwJ
vtBHvaryeudnoWVdgjKwvxpzrQYvRZxJaYsnBswHvXcaasiUZ+FUIefGUpSuEyCv/AhPVhtv+qm1
7M9ypdj5ppKLtvyo2eWsfK2Hos8eLGTDEkoq/pQUXp6Coc4gxXU6TqIgjA+gB6xRrUDYYQB1+kxl
D74OT67MEoiOVTpjtVGCJq83HXpD56Zhdm3HO5K89CU0dS598+EIDf0sbyOezQ8jo3S/E8Tt/nUY
ULTdBkns93k6doDezCuNGy03XN3iySqccHBmKK3PmaPU8IwpP6fJjx51pnMOUxRrKxHozTHDHEEh
wQBMRKSkC3M1ODh/BNIIYaQRnxu/12nOogvuU7bazZ3xO3eCd85aik8EjsFVAvMOaGDJzOfQD2pG
Zm3PZVdPz0Y5F99atavPpka/1hFkffev0o1zhQNQCCWAE0e/hWzs+ioZEI9GAaHhYxUa0x5itfhh
nsNiD+h53r/TFO89jgJxQ0RxxDTMtak58auc4WD/oSLf/iTX4+QiX9R+T8dxbWDjlZ/o77sKnIVd
g03kleAHsN21rSSzK4XUsjnjKwtyME1vs5OhDtIPTYr10gXiCQ5+iDXnGXzV0HkSZDzOvkaT9dlG
+FdM76GDcmhtKtlMQEH6UU2d8tJOrbKGy16838KvCJYlnLfAQxKcXP/WOSgobFe9dq4KffqeM5rz
D4GF9jyp+U8prsuVWpn49L+XhvoRoyQEugZDbtSGF84zTxozG3J9PgPH6c8DOsWXoTWrFRd9+1Ei
TeHWCC1LJoHE3fqr2FF0JTqVSTmcgVYkSDNMcvSolEb7NEYTYuA8KSsH+U2DBCY0iSke8R5dG4yn
HnTIrPZnfZgnGERKxfH6xDb2EOYGu7wuzDV+31v3wEoyNEcihosA6nJtcZzyuZByYmcrrGTZKzWY
ziNfizJvzNrpgxwgOtRPTrKysjc3FpljEUDjlESbeumVJAWqekbUlHNjzP1GSkzTJaX6087OGiv0
G5Zoh4irSgueIbnFJWoZu0zytGvPhg/1kTv1DOEYOjmiq5hhveIdXqESi3MpvB/tSjaRlvhiOWUG
rMw2DdqzH0v+plN53z2pBp32rdOstnZVNC5b1x6m8Hvf6n3htk6nO5Cyqr7mikhB+RzQCOsPVdf2
1UbvjATRDlV64R10im3WGt1pdlpky0wlCiBUq2tFf7CQTqdlRUMg3lpZ3/3Sc1NOPCh4io8QoKrJ
TtanqYQJuavpmFjNuHYfb1eZKX5yEnQZAfQz4XN9jJjhGw2lquWzgXbbPoNI1O0tv3+kdzGshNK3
dwRnRoUc/h44GyCEuTZVN71iTFT/z4XV/8krkn1/4AUTw/Wxa5Ry8c87PT7JPAgROIwE7wyu7dqe
D6xvMMMBTslU1f+MaA9t+1atxt1kBdMa1euieCDODg+YkA0FgImTW3gca9L8qC4c/WzA9Lwpcx3W
AK792SgCCw7+fop3aHvWYI3VdN5rZbhGWnK7upQs6Di/sm7wyImN/svlZXSliwnR3rMe2OOp7jq9
9JxEnX/bZm180PM68lf28/bo8G7QWAEsCnMh8xDXFp0ki1Pk3c2zX3XzNkQM5xh0g70Nxmhe8Tq3
zg69KuhtVeJuS4a599pUYPS2HihkU5qfKFsZztBDp4+8iiW0FzJiOD9sCUna++fnVR/vb58gnnHq
qAwFcjkIH8SS/7WkcV34ge345ZmIOY1BMFpD5vXwPM/bWpPm8gHGN+sbE2K+DPrXr+Z9KQeq7kH1
nRWbaNLLxK3nwtYe43CwdqXMNL5LOc9Sd3GVR/I+9dW6397/1ctzIH40o2XIlYKFEPDP6x+tZjAQ
mBMTZRHxYfwx7xJb2TSMj/0qw7Asn4ZgMN7ZOxGSrhQEme8jKRf484UTme3R6Htzqs5R0qe/iHns
bCPVbXlx4rhrdo7fTz/e+5W8QQKAQS2daY4lmMhiBjadRr85131VXNRmlg8UweuXOJA7CBy1NfqM
ZYLLFwL7wGdBlQuSf8kYzX72apGhtxmAcw/IwJWo3QS2lvnHokYJyzVhCP1izqXkDWo3v7z7awEY
wkIASyMljyUZjG3kVKcGpTqnw2jq214vDdtzutIJL+NQyNs4Nfgh77YpJpyAvdGqoZaycGhC9Drz
LQMpsSktvkajWsHJ3dqyayhN9jGypeb5vsGlO+GNFD0YUYIlIL5Jqxvd5FlUpeksRmIPKd33Xe0A
pezSZi0XuL0jJALAofAk1AxucH2l76gNXCHjeSgVbVvpeuEVkyPvgzz4Z6YquZLJvfVlhDBYA2Qn
xn6vr6TAdwwas+nnHNLL0KsZie82Q6i3P4wyei/hJqroItwQQGzRYUOJ89pa70yRbgO83qfjPGwt
NXsZmCzb9FDqPSR9p6+0MV/Z2/72kthjpokAh76pGLtZRE424cIA5LTaF8oQMkZMVpM9tp3ttC7o
q5QxKjUq92OJoqQb5Ln2CkMLIoDNrfmnC2W412GhAKc1NGPxZCuJ/VJJdaO6PqSnn+TGkXIvz6SR
fjNTjbaHXHS6DWLoPcFJS902yJkXp8BU56E3BXDqeaFVZl/uH87l8/76kaJSLsATTP8tPBwhHZqt
fVXvh06qH4MmDoEvy9WOBlhOTwjZndGksqvkerq3HH9aeWqvzcMmI3ghYcymtEYDBsd+vae5kraq
Tf9pN41mcvDVTD1N0hBvNWot7WaQpBIOtigHW2GU34NEXmMJX4De/vsBgEYY1sDVM/64OMKWUTlB
At5vpzXIqeYqw8qxMsvPIYjfDTLI82VUbeNDq2b9sVaaYFuB8tzEplSuPMrXjvi/H4L4DnUwMULH
r7leiawKO8mZbRmpcB8MAAUrqCMDiHO7qulOPoPST1VnBTumOvT9/TMg/ur/O+i4ClHcJPwQc7aC
Q22xBjPq2wAtQnWfWGbwOfFn/6Ehfl/Z6mtn8WqFRiCPG3V7ij/L6mIaFbPc6bO2t3WScoQqlWdl
UuuNE/trdYprN/i/pmjAE5TTJybVul5LHyBVYYW6to+sTv0QSS2PV62M3/1gtHfz7K8FVDefRsWe
RAO2K5prcGwtFtCW+tapKUDto7xnAEZm3AX9UWk3UDLw7u/VwivxbbB88lgSHrBbTNgvbowR8Ioj
EKjua6Ntn+au8zeKZNsuE6bKXm7j30kWlkfy4/ELuoezGxihfZHtKPls5ggtEd01e84hwAitsDcT
4dZpMpE7V604eozCTHqezQTk0gCLc8104b4P7IzpZ6EtCY3BNje76uP9b1q0iP/3mwQzBo5IJMWL
b1KMZqLG3Kn7Cp7UT7zOMRQB1nzQEq2m+gx4Wtbz/qD2teSF6Wwd0tys6cFK9dbWJrgMbEhV7/+m
myPEMgvwIh0tkQMsl1kuQ0XraS/tbS0xPkC8/LGdmulQ5zC6FsX857615eUXm0p8wKNGRZRFWFz+
wpxHOqeatmcax/mcOPCXcQYoVMuNvC9nXXErhsa+xyWu8d2W6TsRAEJERw14mSYnIfEZ8yTavuRq
nkIFrEyshb5rWeX0SdYi6Rw2s3r0pWatAXX7zcw6UAhhxBF/R7fj+pJqhl9TI52CQ0qZeKO0Xb/T
YhT8Cj0lsbTrYpumGXK9nbbGyXy7t8TWfK5g0TZIKhar3ZdGXgNsSw6zw1hTWVjFtjC08JLYxGdw
cq2NCS3s0UkTsgkibiGNwPst7KWjDtlMUDIYpJWMze+GRCImy0jsbAe+43GG5ZTKan+4v7W3Zilo
MbjGu86hYgjweoFrK4JU2ayVQ+ZrEuKPCHWhmf5br4ZxF83BGuxr8ZTzlaLSbbOpBvOqVAuvzTHj
0AU6jNIHVMjqTeNY3TYpeu1Fy6PwhyE57SEZbXPDSstuxm6vhPWL4/RqHqo4+z+dcv7j2ryJNlQ3
wdFwSHnPTx0gRbeNpGFflfGHKGvlbRol35le1Hb3V/k6g6faQ5EAbAuRKS8A3nlhN8jlyGkCXTmk
lR+92KhCenoyBE9Qnqn7WSO6o+ubrcSmbxqlNArmSqj8LL2TGkGEZzuZehhrQ9tJmWnDxIDD1JuQ
4XsSuU3VKmsCo29sMIwzXBfyU4YgbjiwgPqac6arhxBU2R5VQt+NFaXaazF0FCZplef4XXPwi8LY
MJij/rm/0LfHmcK6opEaMxIGQ9XikRigelWj2TIOcD+P27QzMk+1hnhvh0bsznL4PqlAsbH8SMYG
CfypHt6g16dI1ZKhSsxDTOfCMwvbfgzBcDDlWcE3ufKsv/VxkBfxqqMVKBLx69ML7UUuzX1nHhLO
8AE55/pRHQRoctCHrxkXZyXkWwwc/Pd1TPYxW4HnpeC9uK1VMY9QoUTWYWaowK1ibX4ohyH7pBa+
qAkr2r4OzXyvpjrCbmAl9xNvoBuTs+77rJ0fYl/tn5sYUXVyhOJJK/PsqbUYESkVJfSAAmWgUGRC
osEPhux9oaTYGjIzUjL+DTZjiW+kuNprhR+j3KwM2ZPRZYanKfDxVnW3Rndz61Zw20K8RIbrgChd
vd6YufeVvLF681AVdnxwVAZiFFAoT0NjgjxgItYr0sjeRRVkjffP+yKofP1IZth4ogA6CoXaa8tm
wwsZ2gB4EE4xvs0OP8CttArOnVxRPt+39cbx0/+2tbhbJWStqI231sEKFJTCLabUJ6szTyYjBF6t
99bhvr2FNAzHT0ymAwUDGcb9olRx/XHRXHamT+f9wNPUPUtl/5QrXbJRm7D9PNRO+Lty4rPalcax
hzTEhZlt3BGoiPlTqdrc/zE3Cw3eHAw4cTuvJYwEi7tn9QhCy8xUH0ZLMj2InY0TY5qX0Gm0T++1
RJArmGOBYaNHt2TgBXmmWxLRLeE59AZSPEvbobTUY5So5jsdCo0zTDBaweLS+ll+VGe3c1HljnJU
zSo75234U7LL31E6Zs9KJk/b932YaNMRwoohRKqlN9wK6PtUVpBqOjNHpu7VjRM/ODlijWmfrQmJ
LZ8+TJEk8OQJEBhdwsV729dTjcQMByOSm8ktp9YUZ2L2stZXtuGk/aoz3VpJUJbX49UmmZAQD2Qg
TF6cEGOK6UjqjXEM4d/fqU2hbNAUzb3IrKNtO1Nlu7+cS6cj7IlJJmoiAIBwlte3o0mh+M/JSo7A
yatNp5SaJ49gBzcTZdJ/egk2ennMnJnZvJ6ret+4+Mv/qgbAdSCMYxusM0/AssUs+7nV9aNhgKGs
5O9aWcqbzq9Rxbpv5q19pOpA0sFwH/8sXE6RlUbn2INxRKhN2pnT9EWTmNyJLWip4VQJLlVgVSuv
3lv7SN+DYg8sULejMybMt2WbROYx1uzgDHl8/zE2nQQXPhWemg3yr/vfuPQsYin/sresQ+h5qZoJ
laRjMRZf5HroH2ApnP7tI8teQzu8ZYo0g48THoxjc31kqCkxaFcPzLFUVKrStsgeLR6qjRjGWPFi
b60io+rgxEArCgaXa1OxPOS+DQTgaPt9Eru+GdheFaUJcQPkVm5v5vlKuPvWx/HWM2xHoUqQo11b
zIJG11I5NI+IQdR7HI106VTfOCbgUt9tCj4n0XexcdIKWfG1qWnSOiOuQ+uoRNnvNNWmRzlGOqv0
y3FlGW8/ip6AiCtoxJEuvc61/NWE6/rBbgqrs450D8IPjMlrSJUMgpixeh+kghyXwVl6O2AKRaWT
jPv6o5IuLiY/0KyjpnYnMxVqyfbQAlCzAatZjOVroTl/uX/2b08JfR1GJBmDETiOpd7O1M2IEtqz
f2yDWnVNxllPcq2I4f9G3wPefB/N2us3ChIaCnAMNyB4tngXMr8fx4YI4cRbam6mvA6eLD3RVspC
r6w5197REb0jQme6p5RsFmY0JUiNSR8DlAKdbG+laeM1c9o/R9I0uUOc9Y9lRcvAiv3wudKj2CNE
HUIP9vJoG/OH2zS9emAQp6N3qfbWild9xerd/D5iR/qVsPHcCMTo/QgzV6pIx9jsA7cBIPAb+af+
oe6Gr2kB8ZGUmtqOoWpto7Wl5RlZ7uwNI282kx+qp34Y20M+JvpBjRtN0Mo8VeMMIrRKA8j1bc2j
N1l/M1Ar9BDRw3GnkOhJkhlsTSM2fyfxYF4gy0q2pa4PF0kfrGM+ZuOhLxtnY9SAqIfYClbeyzeu
Es16gMiiosS1XVzawswaAvVOOoIUHU9pCFniFOfGqSVLXFngt00JlDtNAVpfi6e5SOpGN4pJOho8
0I/Mn0M3DZbnFPR5vWLq5oU0BeqBJiUdAYDhzuKopRC9JXCgRCerb8JNFEvq0Qkb2bXCRjpqNmN8
ug5/1P1re/N9GAWURLMNg0Jq6NpVMBeIG9HG+ATzWLOPOqPZa3bU73M9XnuN3zJFyVNwBdPUo6R9
bcqSmHcJTT8+SW2BEM1ojpdBHVtvbLJ8ZTT8xhnxVX+bWryOXdobkzHaMaxmdufWoZJvp1ALN6z/
ryCggXl/ERc4SZyRsGcLxBXPCPHi4kA6E+OyVgUfYN8VhpdLRbEJkrDcquOMxI+VBw+DAcrDyC1r
N0laB+hfmsENQ5+gxkr+wYFr5/MU9CU8MCQmRZkG7w1p+YUW0nfATjhdbML14vtWXiqxBvsK7j/7
EHfGy6gqwfcUmztHT4v38Rf+tyJ0K4BH0lTlgGnX9hB4CQao8BMEVvp8F+dz/RjnHRwluSW58BdU
kjuoYeXNhG65O+pNfDZRglsJABfDoq8/g+EcQFqMqoD3W6L8VLuS87yRk5OjzRA3SjL8uGM5zvrj
rCYRoktp7fw0mz5qqfhk8z+N6tNgcZi9r97rswTM8JUInOo3IyaLIwmcHp7X0k5OnQzecA6gt2J4
P9sZ3O4VU8vCHaeRRjNhBCMdZJ9LlEXdFn1cIMN3KpNUfQyy1HINYOfbULGGy+hXpmejhvAUmqF8
9gN0vu7fhjcu3+swlgEM71Xi+nrrRwgFixYKsVOu9OPObuTwVMRysy2nYvpk0NRcsffmJlMg4kkA
aS5Y7BcGh9mfy6xPT705ahzwZAC7MreVOzhmSDveCQ1vZgYg8Oa0U71ihDaHS7kmf/jWsoODFj0O
QiBjGZL7Ze30cBGmJ2u0xk8jILBdgGraSU+7r/yf4UWTnNQzpybyzBZhnpXn4w33KqJKsAskzOQ7
Ylv+ii/buQomv5zTk96lPkWjxn5szDI6AZ5YE+a73WGOMJk/lVJQtNRRrk2VPYP7/ehkJ6kKJ7cY
rIHysCP9hKvzs9pFyRpb8035SODPAVmDSyQYY2Zz4b0YNgM1qzjNaSws25NjSBYbSIQZWQoLV8pz
CFQypgDlzkm3vaZ1e6hp7I+0H40Xq9fXerI3B47Qg3okR07Q5AFcXix1lbdmOknjeEistHXcCojI
IaWp7nHUSrhB5uwxYh2OU9nr32nzV/sokv553y2jFCrqlHBCsBzMK6nXe2DXsVEMBQNjneaMYML7
1DWsIjxDxTGeR6taK48voxNK4zweVAh4PEjLloECQsYEW7mhnBw9NzY66PeNptadiy6RCheHmnpJ
kJsr/luEPH9Ft0BUBOUjIFCiLx6SJR2SXvltAfBderCnQjvloxU+Sa3cQ/Hf0ZZte+MwFoh0ZHm+
VqB/07LgwRBzwjD9Ldz1OAaUhyam5ZTEkE9F4Nh7FAKbY19AHV1Dk+i2shKS2KDcd39jF/UYvhlC
Jgp4VPGEB10Wu2P4RMKebs6lARe1SXrF38VD/c4epbDCpQIHSDpKmrikdTcaq2mdfM4u46h0h1Bu
NTdox/BSN/LsJcosHe9/1cI7vdqjXqGRHgoA7DK4zcD7DIExZZfUtuKNadTBoR5bZMBnda3d+4Yp
2MioiTDLBxBviTFi/jzqs9TOLmS57FNZ+JblZgN8pU4V22sJoohar4+oc2VtcQ8BSM9Sk6FZSSNE
s7yoZga2G8yUNn7xiUBee+KFrj6Xeu1cIBTTXJSclZX4c+GPxeKKugKPC44JXNPCPQ4ItiRpaGWX
otazYJNBWOUxp6l9qjX9rEsZdJj3d3PpkP+zKIAc1GZFOWORq0wtn2xNrLERzNM5MaYLOlPOn7yT
qlOHft5HWyHKLWPnpXUsX/YCg0oHRLg5P65cm51c4JvxTOL7SdHJB+E74Ym49oVd2DQNksf5JZkN
ic5vnZpeXzU689cJgLY2ZjcyNdirg5V5kp+2gaswYnoBUtxsjVCHXFqjShiUtvm1KyCZtCAH0DZ+
NinblYV767go1Jm4dVwGNu36p7aDQttckvNL3yNgmTBIC/N/YHqWr8sPkUSk0oKP+1HZjf6lKWJt
G9i93a9s38KXv66XSDFhZRclL3kRMKUiWrZjM7+glzWDiBiMnua5We6Nqk9cP24l11KTd/aT/7PK
FLclqLRIlRan1Jcyq7czdilINOsR4Oq3fFQLQC7TvO1BknqFHv5bVLL9Za77eeWevuUUeCr/n/HF
kz341Qi7RJNfShp5jy0EfhtG88xTpJbf72/xW5eR8EvlcjAgBmXJ9Q7bpeSHRTnll6ny8x8AkpOt
lXQDNSAeajcjE9rdN3j7VEECANKOnhYUHzfditqMy47CT36po6r8UIfInPmR2e2HqX2CpzyCzNQe
P/fs9IpPf+sYgXWhpyeTXNGhuf5SWRumRo6d/CIhLbOP5CraGANDskpmhWfZgil/DkCF3P/aN40C
QLYgZqSXvRxehQGZHsgUFJcw6uZPsWmVD1qADqFVZ8bO14P6Y1Saa9zIS9jo69klvxA0iYDDeDev
P7VIZT9IxpLjE6b6zwke/gMv17Rtqrh5bhTjD6qq5qPdSC8VI+wXhDtqisimtjY9/dbXw+vBgAKB
kejBXf8Of1RiaFyq/JKljrLTJ7P7LYcOnekhjX6MjuE/TF03rOzz60Yu3jhRkgLKSZEIJuLFRgNK
sJNposyv1tC3o6cufao6g7l+Ox6/aJMst15QyfPPTE+NHcCjcG9FzsSWFMXR94tyR7M3fGDj1uo8
bywHXNWUf3noyUSWgXhp0ljtzCy80MuBYKmzp41l1NrWqmFFnBTb309TOuzfeQLFI0M4ynUDKXLT
/PSlMsgSFHguTR8GCF0BqXblrkCkgWAge+yHDvoYozZXduHmWzFL2M0fII+I+RebUAa6ZDAQHl7S
VlH+pChIH4GrJKc0H75Fwqlp47QWiy5sAkNg+JfqCYeN1gpUFdfHrRybRBvSKv9QIu0S7WvfHuzU
BVVbGIVHO89qn2S/7dKdo7aT+b6SFcZFbReGEXBPTOou1dbjOcwoWFndh6KaizN53FcqXEwvjY3i
wm0yrjyKC78NFJLkkiYQuA8xC6YtypNd2ZtGoRstk8ztvu6YjxyMBLp3BG4OYBe1p/unyGHp/rpT
mAOKDxBTzOEQ6DuL17AuLD13tEF/lpFL80aVDCaLIQEwYWgjUJzG7SDXKK6Haf6QFIP06b75xaPx
v+Y5UmTy4planCYwBMxya5H+3GhzvHX6sT9KWS0Dh5ycTTyqn43BNj1GuOvNfcPiL7797v8zvPhu
rQm0NgxK/dmOk2LT/A91X7YbOa5t+SsH9a66mofGPQdoSqEIhyM8Oz28CHbaKQ4SNVAkJX19r8iq
27fsOih3NdAP/ZJAItNWhCSSe6+9BlhfXXPfT+/++iqfX9zf7i40MVgoMG/8DD/WCHkIh16FNzwT
zuNoIGV00GmWS5rUu25osvN2DMwXX+3PbxAeKXyPgFDA/Ags24+rZcyUqN16DW/WqbMl4uLiIp7A
aEYEWkTarPqK8/H5VPr5EH/6esNHAyv1s4dMwxIm4zUObwbT61x68ZAj/Qw29EG3FJAL1WXMR142
MPW46+Bom/vUHa8H+LZ8AcF9qq5OH+RnMkOAivIUm3B66H/AnoRKF08wHt3QuJabSA9s7yvouNeu
+8qh5d/cZARnQb8C1ROo45/NreK6GcAGs9HNbPTVkBhvH9RR9NwYAaZUMg9fiX3/zZuEwQ9gVHSt
YLx+5i1IX2XVOuroZoGqeidbnf3AAeAUFsYcmypcMsQAhl9pJ/7N6gxgQQP54ynjDXvfx/uJ0LqA
C1/HN4jPA6E049NZNmsIjropPK4V9BSi625Cd16+ynP8fNafHiXQepSRJ1DpxLb7eOnKIvpLSy+6
6RdIYJt4wAg3hKd6BcZkuVQugitFzTZRgrghjMp12YEDRCisaS+riccbKnt3p+rxK+L6x+cA3ggO
epReJ8o6Ojw0Jh8/l8cFpcBq4reTUCI7B9jZ+OcVc8chK6ogAOHXyImbb63u6ujvmfX/vDguC1U0
eE+QmXymr1EbAF1Fetnb3CesFEhh2OMm0kLEyVfy54/nwm+XwpwC4lNkKibgzH38niFHxZIGc/q2
gKa2bRJvLK3fLLss1rBecBIo+zPhuvcpEsAIR27p3zp1AYni4qCrncA2cEugkPp4/ajxZg14m793
MwQjuwzuiu6VGqiJH8RAPVsRB64B6xdb5ydA4XRZgItwpgNqi1MfJtIfL+uzQS5TOPjvq2odKOQy
GosNjKji4Sxpxt6oAgQiV98GkBumV6CBuvxiUS1VJPQrUN5hIFFtpgod9Bdl18f9Bp/olGsMl27A
3ZjwwR/q4wdDxQXKXszcd7AkIa8JhfBKXsnJFJFqh8dU9uYrCf7H3RQ4NrTvEI8CzT/xrv9Elkwd
uPeZJKI/AHcoJGXP9h5phDPx2pa+/Z1z8vdLnQqRU+QNitlPGzedNBYckux/QKzHggPPNLhukDel
zZ3n8+RqMRQRhFhrSfTFE/98X/Gmg0QPkQQAOphwfPYZALaNrKls5jURJtHnLJXBdoGrf0BYEjs7
WA7Ir5ze/3RfQeuFFxBwD0Q/Ymf99ChNhTSoNqOIjXUSjNmdeoryvsaurt2u3v71jf24g+PGwozm
tHUD68DUD4vq42vjYA9LnGkYa8KjuNp1ssVcv+ksWXqPXdo1CS9hmSYITdZ299eX/tPXBMX2BMvh
pT05YXy+9Lga4ITwhUTSeJguF3W2VJsWPculP2AI+DevdaLnZxByQT0FJs7nwbdijgapRVb4mrri
z7A77GMCtpg+tKvK1Bcl+p++GXyPgJZCGAW4D39+2huFxwGar8JSDIxBMwTLSLRE8SbLiMUh9cXV
/vQI0f1gtoPUKWxNcJj8dDV3Deu19puYErcOXYurwS2UjBGtQsw/mkicyLxQJWTR0h2DJUwf//re
fhoz4R3Cnf3NuQFoIWa6nxanBXLbBCaoKMEUxHdhJhzwpehtmzb7bs6Q6zV2NUdotzumbzSFyT8R
U+Y+TpOa/l7mFz7LKef35O2PEeMpCfnTZ6GoltckswklOgnYVvvNdD51vcEjTyQSidavrBj+dPcx
XQSaheA2CLewP3xaQL7R9QxgEmIFaSd1g0mqLmEu5ZCwaaozKjp9XceBLSIUIV8soM+lBvyNT8E8
WL342sBHT0f0H6pZxJokY9oaXHoOePu0tP0NwpeD+066mB4n/nImYDf/xYbx0wbovxsjTJpQc6Ha
g40o4FHw9j6dgKZiOIS6wKUkRA2vbt0BOvJinNtF5vh7eBfEdO52czP7T/HUsuug9bV8iRvPHBT8
GC2JOrHcR65kHpmTdukPjMvwEaS96Oglar4aNYVondWRdbYKgsv5GbuhPUwuJMf5hOJtvEr8Wujf
moP/+D7/j/q9u/rtO6h//Sf+/h3A5shqOn3667+O7PvYqe7H9J+nH/vf/+3jD/3r0ryPkx7f/3F8
6dU/Si3fXibWyc8/8+FX4Eq/f5LiZXr58JeNnNi0XOt3WLy9K91MPy+Hz3z6n/+n//iP95+/5W7p
3//5y/dOy+n022p8rF9+/6ezt3/+gof1H3/87b//08VLi5/6nz9q+iKRnvDy+WfeX9T0z1+S8Fd4
DqK4xUQAttqAUn/5h30//Uvs/orxMiSyJxkWGE2n6kN240RxxfRXHJ2AfX+S/k8cD9Xp0z/42a9Y
qDjSkWUCIigQ71/+65N9eFb//ez+IXV71TE5qX/+gurvY0V6iq8HhQRLEa48YJRA8/xxOei+dmEo
71QbT1p+QFjM+0LroIA58iFkNM6byO6HidM9qhagg4Y+iZCfzFOj3PUXf+Mh2uvYxTMM/RUSZ0oE
L2tNdA3NXt5Vp31bp2N2pSNYKm5AxUkYsVNtmyvBI2U2Aw2jwcVvGQClj4TPCL79HikM1N6iCNYX
66wBu/aZ39UPPZ/aRzMl5jiFyWuiPX3dyNZ1CbgDjSQpbWF8A2OqTa3j7GyIs8KEUyUK16nTayR7
O7FHutmV/dFi5FspYrsRJKEJ7NlDlrJ03bGwzTX4WQUsIvW+TzE5UeBf7sHL13k02DmfHHaVrLNb
RJUyxGXDRYt9nDhDcE4r/byMcQcryNCHe97Mxj28WA8qkqwha+0lRTN3vJD+GG9jucIhDMw1qiCf
p5pvG+EOqjTDJCOSuZXucieTkP2ZKuq+qVXBXcsvlPKAwNenuEsTwnHLXYP24MUgOA3wfdmMbQYi
at3Ely3kOMRtvR/aWY68Vfa2HtoLAF+qvuhbC19W1Onjt3EMSQSXzKPCr9QEcIPwznDC47qLS5E3
JXyGLauh7btaTBjloMH1thx9JIuQmU7UL04DWZ1TFX1zxjFVua3rFRRZ1675DDdPRJjbtOw0Am2+
LYtHb3UWTOeYY3wbmIXzUKzDtvR6l5faDfvzCLftyuX9mR7WAvS1q07qabN4g180GLsV6BlKz6gX
iFHhxuUpdxvhcAJIJFRJG3h+g4ozcdJ4GYHTg3cJ+YOONsLvbEx6vDJmb6eIXtVpTdFvAf+0sOxu
lnukl3ogGrP+QkXJDr0uWAF2pWVS1yFmV2vTVxs6Is8H4Z7olzWMNAnnqT1WVXM2TmJShIad7a+b
lq50D8E5jO0A8duxjBqbjEUElcKYh45LYCiNvgZmOGQAKS7KfZWwrXLqMz3bCiMlU+eMKpObUZsY
Bp7zBsuaw0TdXW/BB25H4swWMo5G33nVmoDuZ2oBibffoYGNGbgzKdSy8Pi4RI9JdCVxwvTxuV1r
XUw9PClkOA9kZMszJuk/JM773uv2dT/B1JJjgpu9xiKYS9EnE6nG7JB4rPoWWsjIMQbpS7evLU4j
iTgWrCMGZ36OFN1p25nZad99LKYS7/QyQ7XL+zlfV7GPIylLKqS8Ddd1YQT55/q4zoh5JhRbj9h3
ZpivQHDkMEfmJl1IwKVZc1Z3mswoz4p55Wrv+G57A7F3clsb9xD7vS9J1TvLXo8GVDfLz7tAqoF0
Q9Z0hGJ0AK/B2EBTazu4Si+gDTUlQCu1TWHcD8FPAvx1OyPv7cUdHKReYiSl2nxVM5J7QjZHe+1r
ce1CJgnytRr7Y911zCfKXeSVrwfdkX7uqbOdgC+9mtqrRZmMdm5Jk3RJhDZ3ycM6TEvutPWPlZ8S
jsdlKhBwAfDMivjaWWoakMFpfmQ25I9NBgOIrWHUEE21J4kzcpuQtBLzxpGU3VSzeclmke0HQCmF
amBFOwgqcqcOgjuQBOw+cYzausoPti2rx4J7qYWocWBSbJwFCWtr02Xubsj65xOzYZ8hbuoc5gD1
QjDRmywJ54Zvp76KZhKOQ3BKpWoybH3TOBMfXhS44bBtaKx9mUANygMFCRVuLF4z1my6zoxkWefO
nDv9qCGKE56UxMb1uBJgD+u+00l7wZOwf+SJslAjZmorNB0LW7NxB1nuXZAqTYs5ukOffJpGqBo1
eDWP95CjXzY91MGOSXcIyEsloVDSotB8xP467hUEQAdwO/PQNULt6qU/Ji3QiIE0AERO+VjuDAOc
caqrtGgH+PSOM8zAiIr8YoojfaBrMp47jr2MMjqMJOUNYj2W0GcsbzFuj3c9Y/G1cGBjECgmnyCX
oferhsyFDL7/FGTDNVx3GiKRxEXasb/HWw6bQpNcgyyARtgLr6HfX1yy0uFYZdE7X8QbRM8RjDjR
URaIdnEvkOQHr8qsljM2irZbeyiZgE/mdggktMvhDY6odM9kkxRjHc7Hwe3bO9n64KuHabsJHHc4
9B4oy2BDwqxorUYU9RxGkS/IBygMLLc75ekCnrmcTKPEkctatbddJglQmmUDCXWLvCpjin4cA5hL
IgbBkB6JM8iwWMNNm/GRVMoeOj9AUm9/A4+xdSqtQkhhjNVWVQ+DRJMOhjt8IYmMs7Jy5LaBI3E+
+A78IRgTsAFinn5ePSPvJnh0nbHJl5cIj+icnINAvRBI8UYEVIHxt+bxKO+qhHE8SLpi18zgztpd
O946E+7CVCSv6kHxPYyq+MsywXca6sEA1ptIFV1ufc68ljAOUQHxff3dJFi4ZYg5rsxTaHO+rTpl
+0DG4JBjAPfQGy8Y9tPELjBNwsGyqsqSRDVQp2fuYWY13IwsPcxp4mQkotDrcR5Jh8RgXD0JwDpe
DijfS0sAy+1VvOgg3FSN2xwn0cbTueupeSbwxzxk0Is8JbUY/cOs/AtvFPxKNd2Wn4IleSO/S+4W
zJigySuKYPrcl8N0tzLhzgTo0gEoUgsnFZSIYoPZ4EriltdbJCRwgPOwHQn0PEd5WrdwPvUbkLRx
VALNmtlhoMENq3xQ5/Ga0GEDn9Tsirp4OCWDlVpGqsY2r7U3CU3AzuE+gcB3nHKEjVR9nvYgQBQs
a/E9hB+OooBqKOi30xxrDXqLG045AshkfVdPS/LeSHNdcXeCvD+Aovws7FFZFXiCk09WeIZ238I+
6WskaKtuLLM2TV58Zt0jjE6TloQoSqsLilZyhDyTM016UDJnZF+ecsqsj6nLjo/MWTGihT1EOY+x
GrYmdOwP7iVSYAN1vjFkvhYLXqWdo1y/BFMNaJszSROUKuriS+Nj0cIYBrGAvD4sXZfuFQeNiXXm
YaR0LHvPh28VNlOqcy8bwCBnEinGeNMKAaMrpG8iqMYJY67xqLr+YUZAaJ0vsTt7BWZYV8qrDrLz
l7Lvouq8an1TOlXq0EKmWszbtdeOW9S0dUGVb+mUIyNggRPaHNUNGcZ1PUMWD9tbTn0HWX/DbtK+
LdEJjsRjzXvDwpggd8i/AFyeHKvFWBDvlxqpNg4ki1C8SfMKIGncBGujjm47wP8gVgVPen5N5zZS
WAgY/IMIfB4JeOTgKaNoD9rwuAQR3WbauR1nl9WFSZjaM+hVN5yP934dIxJ8FfT7SpedK1qJgGSl
viVWzpQYngavkPXZnU477wcebL+rGx5vM+tco+WYM8Ikkylq8OoB0qV5A0Zb9jwMnmtKOisGDY5N
7T127lTvJ1rBSiwa7aZrbXpPcU43xLhg+xRc1PbVOEiiCqqmfbarNSD7B9O2Mk2EuKQ+cM6yLmhe
aCBEPrnLSImvvP772kkPQQZgd0QBqpiN5MNeODrsEEw9wgpunaOlOcBWFzslaJvxWmSWN4/rbCAl
DBKz7M3K4aMmrV6zs9TpEQhTOR5cVVfNJgzHtLjz4tVkEN+DOrFN4Xkpc2vhS0gQBBrXx9Rfo+hI
o1BDvCAkC3Yjx4DNZMFs80UOobwIx3qYc75guyI07jpSQWc4Ffh/Jridk9PoCNRDzjdOP4CrbOvM
Bj7B8GRYSZBN/rKFDLPPp3bIfgpXDAhylhd+Osev3LTmqgHbJiypRcVnNzXWmFwQdcvG9TYzCEZ9
HpsE9XU4jGfYCWwrSTb0+mVFPqG30zD8EQe1so7olju5qx0EIY2RGK4bJHi8iYT6jCBGCWXoUoXR
3RRGDIWlTqJ+0w8NDt5lXo7tEIbqDucIiIyNW4/VxumaW4/5TbefarqaMoYRzYSLwLVi3lTjpN4G
ivzL0tr+MrP9NgloC0Xuoh7jyOua3FE0fYh8g52dj7CkxDmhxss+6cR5VbHotUWIWEIMIoieTNjI
aUORBBiVAn4gU9kqFFTtOF5hiI9VHNDshTVoj3IUxNdQz4HSt8TTtFE1tpTC6AgBj4EUM/w0ospH
3Zk5JtrAiRVBGH3XM6d0cXhR4rl49lvXCvhy4lRFRNQkOMbVMDCLcwga4qQcLOcWKQ1ZnNeOFWE5
oWuMn2ejhnAjkCWKWJ9+Cr+BbBcbcLMXJTYwQG8XcgqLu24Bmw0lhbGtPjAKTV9sphrTuxHKdngT
tu2PEdHqTdll3LtHBTOOuQrNqUyqxU4aIy+qtu5e5yVJB+I5zH2IEX6JPstQmR3cUHRXIuujZssw
IkEVF3Sg/riBKSuw1fkxQqeWnXGQHnHwqz52H7OsoSBKeb1zbFgd70Cvri5G12E1ZG+su5c1XVi5
1JO5bipveh0BT+b9GlQ/lBxMKbwlJklGXYm3ZUY1i1FRcNm4Fqqm2Ru6Gn8mPSUxrfmFOweDvYls
2OS1F60B6dfINUUF5k66mVgl+VHDc3JATZqgiByogu6+0im6o8oiN7OEBtofNlE1hVWp4WP/gLDO
8SZbKx0jw8SyXWCwCTx2WeVWe8gFrUJdDzZnQaGBHXMe+cfEAT0A6ZX7pnbF1utR1ZB4mP0rk/XQ
by7VotWWRqgKCOaAYj7KDNg6gk4mt/CUZA98neZ2nxnmiDOFzGQUvXRZC9GsdX2A4wyaIDvOAYBq
C9PjpVhHRm9T6N2XYh4w8L0MQrZ0ZPBsbM8c4yaIQ/C7fjrSFU3alap5xgsn4/4IoVLAv9cSzoxw
fHarEnUujjJl++kpCyvhkEk78fnMU38DCivKmrHhzvVCG4VTCkMsnITLTXwyLNKwyCuqMMDAkrPw
AtZz8RmQGHU1NuJkKCM70jixfEwQl3dACZKeZehXbuFKQ5+bGg5smEelHgnQpOMsPUVg4oUzQ02Q
QIf0o9SfbSHgJXkwveeizGm7TexLtYep83rJQjwHOrOLiWJ4nTmIiaqwHRSzrBZ6kQQ8nHa+h2HM
bdM34Q8KMSTG64Np2l3GHYFclCGhAKqM8dBzyWwsZFzH8iqd2AovgaaLoY4lUzLL7NUJMJgU2FcH
8Wxs2x/GAevuMumdqN1Z5oCtRlypd2GVbkCfrAqgWLeIjbuFYd8Dz6I3R1fug20SrElvuJu7HgCO
M17JCL/Kba6tW+/aFJOdtOLLpUa9d9uj1MY8KzpWfbuL0tRBrE79bRI496CIHUz7iqIVAQjDdab6
m9H33luPH3ztJrng7aZT84tPHQa6yHRWV+sNxgoZmVTzMpyCydwkenCgXSMm6q7GtAOvu32KxvCW
uc6lRWzsoasrCkgNdLuYdpftrE4M1HOb4SUbvfUl6ronSNHcIk1YVLZ9rwgUBxOhbfR9iIX/1iAz
HBtdhiHHWL/Mvth0UhycrAdEkwFHaZI5j3TNyJSpAaCRf3phJmReoKUmnoLUCcqfXduzO7cdB+Aw
qDrxtr9bQPfEM/4N5d23UaEjitRKlrjX6M4RXl0zoRB93aPP2bnc7SKGt6mx0X0m+3XYyH7R+AhJ
PIb1vVgDsCDW8YAD+qJaRpxxwTKRbJ0voyGDP1Z8A1Dn2HnyzMoYmb3APZoI+5aHngLToaJaxa4f
XHVmHQNeuc/LxJ3PHSUvAtTwleAxWWPMkcFIhjksPdjYaY+y5y4qg+7SNQ3qkvgU8RGspRiZLsXA
sjOfz/gkc3+Jgksh+NkQGkm7aXUab9xpus+W5Gr0sg7svfoA3cqdi/0JowFE0twPU/QDs63g4GFw
tbcGbS5Am+HcEcN64cXzBWotn3RJsktHDzja5OY8rt5rGUZIZ1hfML9+8mB2sbGNOOuYww6qq6/M
3EHY61+YaQlvggYzCTdaRtJDmAX1TtefKRir7JANYEjcA6FKdBoQ9D39uY/ovTOQHx4z6pR9jw+I
05+gcN0jbMnm1erY3BuS7dw0F6MXzWcx5TcdZCwFmsgKL9/ADp0TqWATnJ45nGUhCTOviP4MiR+i
EUSwjUu6Zu0LuL1XxG/m6QwUvEsYk96ubQMYyfTLZSbM8qrC9Awezt+g6Hpmnd63kB1uA7FcAk0Y
CAyQbzxU7+6KYJPFgPncIvQg6L1oxzFROlAvRDZRG8HDRa0a75lZL6PZ73c26besaw3BMYTXCbt3
3vitusVletgCYnmcGupdMnovQ4PqFyRzS0TfJ0Q6rbuLlYeAwtE/St/qyxSIGtG9uBvj9ibi1ZNO
4f6R4QRHtQFgwK3eG8AwInOPcYvKtGJswn1lOIZ0dq3SUe47GkpUIw1CyBo00mpjT+nZUKxEj/Xi
ziUQkMuJps9BNZx3XvSMtAPYMEPbeqqLdN5ktSWY2j8pEAfzmq0XaQK1+uKpQx2L6TmjRkCxzs6G
Jty705ASZIdN2SVCCS36SB771YYNIXV2CiGp0Q44P4BSGYFB9j2Q/tC8jZlntysV2YH13nqrus4l
Q0/965GmwV288vVgZO3Dh9p9yNBmbWjUgJYK854CuQic5lYtdmfh2fCAMFaXSLMkm4SNSalBV71R
FV33QV+1WJ6zU+oF4L/rj8mrbgFoYGayMT3KIsp7nDRmHm555bXlCDMIsOzoeWKtOKvl4JUJ55JM
PcA3zvad6O7Sdr2GdPKuRp1PBj0k5waxtYg1g/AbBakfwilwio/wex4hZoyrgjJmSIQIAhD2qMUR
l9x5Yhpy4EySSOZ75wOKlF3aInjUpedYuDERQOYIeEkPo7vyM6FYu2unekXrwtfC9Em78RgsVdvp
mARAJ1rBLjV375ch3rmq74sQ8Nk5ROrDu4NR4K7W84o5c2uLdAwPTKoI8d7zmcz0mU3mvWrb6rbu
9XKoYU09FokIzuoYHWQVCPUIh01Ahiu/gPfzjtNWHIPGTpvRN+LAEGb+BL+072G6RgSO5XA0SKf7
FSbbdxgFuQUdelHadNzPfIbbC1V3Y9LKnI7+HlGSpGeIIUmDVj74LJnJrLvX2qlfeyULi+j1so3m
qcga+0NgkXQCIzbiNF1bshA77YquEe1kAHwDLSl+q/ANlpJWddnU4UisRRwruuI3jkyjBIKJZvS2
EfaRMxY2b2hwcMA7SNMdWmQY0cc5rfLIW+7rdkAHXev7OOzjJ9AEghLvHj58qmqZZ0YcT04DK+yO
3my0bumcPFdMPmjcUHgV4TMPg7+dl/4sFPHZLKqjqdZ33zU0bweM9wvLAiR3+rOuzzAQa3OlM4yS
AJqHcJ4TXTnMiCONOtnVBaZr1V5jm/oWuPqRT9G0SYf0W1LxJ3QnP4JVX4pTjsXgTxeoC5fcBBEQ
HR3kYPxXhaRAbPA7b9N4QsODBPfjOK4vYYgNSPMhAcVSlEhUOpogRXoMXGr9l4YjdhSEwGCuyjqd
kOfVDZDWAMhkkrQ6UUU4or9lM4JocqiBsxPellxaOuFppugWYPsWHUDuTDfz5GyBwCSbmmbdY5N2
8THDU36L3Eq9eE706K4KTEt4KCwpVnXD1SVilR0HA8eoYgVme9kFKi4Z7GAIUsG3NsTAfNNb3IK8
EtX4bYac8ppyXiKL1O5NLfuIrGmy3sPieeHEInp8wkDKiZnO56aH47sTNKa7NEAVatzjaG2rlIRd
N/Ebsw5ztNHeqHmJTsrSm9bxoyaPJoxrlsik+xFbxw8BCP/oasvf/XiqNYHmi833kWiMix0hkbt0
CNRejKttiPbsHIkjvl1CLykMZKI93I7csgW2VRMqpmAL1AxBTI1AkmuNDNmKpc9L2x4FTDFb2Dbh
IG2Qp9j7Sw6VfQN+Slf6UqSlhWFaQCCD6y+cNDq2lXS+M7xrVx581JD4pZDgspgysxWgZgT0wq57
jxFxVXq184bt5kKuwaZJpqhQaQ2BNR3mwnQ0l1XFQwAImdhwxNC8Rb6lBZZOWMyggj7COAaHgLaX
Q8Uhzu5q2BiuUM/2Qduj/sYbBkdcMLbrCCOTMXKAL/2gsbs6/AAJu+fHaDaDzqKmCOpS8KpJBOnN
Cr4NkSoQBovbd/MoEWupAYvWZR+a6rFfhXjlMG0zBHPn2SNUdvFGx02ehtVvzLX/F3yG/l3eTuP7
+wRCw/8HLAaQCP6CxbC+j68vjH8kMeBHfiMxRC5IDJATnNwHQFgGafK/SAxh+CskYhHY06BtQe1w
0lL/TmIIvV8htYDU2YWJGRLHTm66v9MYwG+ARBmV1clDAjEwEB39DRrDiZ703+Sakyk83O5BUvMR
XOv5f2LVrhR+sQsyGjbJ2rGdM1TOE4C89otMuE9C1J+XgQnFyRQ5gO0WjviPVAmZGc9bMerbCLjq
nS2YYm1iie4w9hf7sAThm/UtPF5GH3uUkstVzOseebOeeInnZjoCC6x5MUkGICQSWHPNZDBgrb7i
GH/kVv38mKCz4XMEoBmB3XoiQP2B4MSgIFa+kP4mCkK1nTsqFWnXrD7X0/xe06Y6shTznQnUky84
dZ+s33+/NBBFyEtOOrrPtE/JPcuWVPgb1HXNjW3U9DBBvLVhAYaBq05wrHZT9dJWNfo/6k5I8qTq
IdRoqdp43HiNWb4g+P6bVwNu6HDPgq4Kr9tnMylOoXxywXjfLKMP+6jZcUWJyLL2+x8Wy+/Emj8S
af7dZbIIc5fT+3d65z/e80F5Uxuqad50tB2BgQGCjyLM/v8vroL1AgUTyIuIWP14lS7uAQqnw7xh
zZrlDe2dMnWr17++yEd+3M9nGMO1G0o0vELga38iBFWDsGkm2AKL7So4wmh2KRYjuxsfKjRE/VbI
XYWl0OavL/qRhYSLYgcBCQmyCBfE2j8REP1AnUjXlY+G0z73omNXa+pjcJnJ+tnvJBzsF9GWqg2Q
Fma66NtfX/1PT+90dewg8LhDWYTcx4/3dV1xTqkh8zcxbIejrEuu4srom7++yG96ug/bFFj3J/Iu
Uq9OzFP30/5R9ygH4ODIN0PnLIWNqD3yuIaN1Ro0AC9Qej9V2YK2CtPc42iDerv6bYg9Zm2KRqv3
zJ+n595dMMcYXEyIyUkq81xr9KZNFdlzKmyzxzgTWCYTBsk0+EYJimRwVtIFGVseZA6kWnX8VA3G
gmohXFAhWhWhmuOGbUwUA5LBUM8A8axdfa/HhW3GKfDP1Rg11yeENed0jJ+E6NYt51mSI+aV/0iG
0LkDBryURltTLHjMSy6wKW/4EBtY5CTy2Iw8zgM4MpYR0tDQJTfvmFH17zBoRDsxo8rFxGiBLK7q
NiA4Vxft3CmAbTNPzl3bZPtgABmSTCZY31aY7uzhI9nvKaYZ9wrrHwCHA09rML5jRmrcqZakfe89
6ZhbkAXlg0mgkOrQqeD/gF984C3rchpP4Kol9WkgtwBA6msfRa9SfZFixFFmzWIe/hd757FcN7Kl
63e58zwBJPwUwHb0RjTiBEFKFLxP2KfvD6zu2xJbLcWZ9+BUVFTVETaAROZa//oNVhTLNs32QrEW
5pVGFwAS3Y/ra6yTz2d2fb+5tONpGTRmSubaNNR3mKGNz71RoLFp08aHbG9ZYWrPR9ceYr+sC5DO
pWlPtHNgAoqAeccUOdGqFhYLWLRlgZ3Oz0lN7pptdObBaub42LCJ+5zS+qkTNbanmY1z7eSOp8Ec
GILwQ5H1aC+wZ9cbiOtkoxheWNtC3ZBv5oEAKXuntHo81mauhRIWTzRG98sg7uJBLadW04CfnIWe
tt6vaV9dDIQHmyOtdqSVIK9RYx47MUogSCjgajbTIMFTgMmEdVRLPp9lhFLuRFv3L86gjoYd6UEz
sIKaCGU8BAuY38EwpU8FLWafa+dDKmnHwQtj07oBsbvL7GxFVp42jOxi78aGqHuqhSlPVV2cJ3V+
pVeZtYPIPB6x7XjBw7vO6m/KKC6IWHqsYnqYeFFnkVY9W4haT27MEytsMiD00hpDyXjMh8i0BBbM
4BRKBr46cWcNu7TbbArmHq4VEKS1Nn6t5oz0CnlfI3I4QsTRjt7gxWFuooqyE+FHi7p1FyvyTcyE
wzwxrjU3u0rXSYadZpZ431aZ3+TMgn3ZZf2VGTFG7nXv1LupEQ6VXO96MctT0o7RTdTlb+Qp4NG3
DOOlTJJxV+XxTNr6IPyNVRKOFTEuZblcAmQVPvM/yuSmH499bZwv7XRszflrr2k1gQ3VM27NMVRH
6zpbq1vBsOLBg5tzIwlC/DrCrDvRS1wz7PJuqtJagpRsa3JnOnJjuvG7hXvbYjj8bKu5seP5UOXp
92hYI58Ewy6kpezDUVhdwHTqoZbmRW3NxXmU89A8/WVMmxF/ieWVnmYJReXSKDdHvddHoDHo2C48
E6nuFRQ2Gi9sD0d34tMyzfIbDjIHwJHzuG00sK2agPq1eRJMEoXrMiKdkjUsCnE0J2e96mfxTSRG
FBSVhw2YkRnL9ULRh9/FYgSsqsxfNJaWUpHYz3b/Fi0g66WdHCYveYE+cF3X3ZObwsWx8XkidqHn
A902wcU6SYvpGaE7GUb5sEBaxzvkegSD0BY7c15u9bU46e1q7WuBNdK4fHxOxc2s1W4gM8NiP4Ap
kXhs4L1z6Dt1NrXZW5ZBVXMG48yKh9X0y+V1bAUJBCbzqIZXXDcDhIO48/N++Tp4ztVAw7lrJy8N
tc6KdqZRmW92qfX8DrzAUy15qPrsGR+jv9HzqRU58n49q7aIWcrdzeMcLeans6rAtRoU2ml2nhDr
gsh0aqq9No8Mx6zCEe+gPXEBg7bDpODk2SPW2Q3zU7CpWrbRflYquUvTkrUQzQai1aKs67cJpOM1
IvLH2sPcrHbTqKYvAz5XP2ITFCLQhRDIC4sW3WXbD8vLknrJm0hXLQ56UtQpqqo4KvfxYG2hjap8
xRWQbLW5sq1vFaGtN2lT0FlPpdDncHXc8odTiPx1AMdBL1O7igtna9OGmpbVdPWxg+npmM7lG0tO
XiuhdTeaFTOXkaj/rT0hGelNXQ81juQxge9jpA0ZSi3sTc7SfpysYFkThh6ui81lyHgnv4KU5d4x
pV3Jsujl2JxmxF2viZhowjHhX1+noZhjDh0rXW8TzYiGndaCcYY1thhu6JlT6zAXmCDcxJRivd+X
m68k5r71t6h0WgwdRyFRqHYVm5kZqfLaNTPsJ0HFrAdUawX8UKnyG1pjgxPFGnsepnBn148L6V2I
POnR1sh5Brk3TRiEfaSRTdEqJOE+djLjnWHXThnCqTMx2ZMOJF36LmYdpZYAp2LRUV6mMiNcWNgd
NBwljVmdEU06ebvOmOw5KLUUTKZpKgPyX5XlT3jxS0xPh9HLQ/xBNyMHiQOAH8Ul0xIUqeVy7jl4
zu07S0VHgsssPcB31gFNHMzZZpjVegsubEOBJ4Pc9GrQs5olsJ0o/m451ZhAT4tbeHLjUnshGF/6
joqH7R3nQLC2BvTHd4uiojhIsJTfMD8NvrQ2NSXHNlxqX2VwpY78b3wBkpH2eVrio7gbJEfFlb2K
Mr9wrM6NcHkxq14/K9yxqtKg0uYuwpsuq/Nw7OeFtOlYpqdslOP66Lmj2KaSbfQkejAP+EGIunaQ
4M2zzG7NLpwL3ZhBtfE/CpjJmMZOlfPw0FUaW3LtRPP9NOIDESacBo3fWhPZrA7r4LZF7V3gQxqX
mE7liVJBY+WQ4dal13dNt8qYBxhrM7wru2NDR1KrM7hw44bVlXf3dp2q50TXxa0Nk+6ZPzIegjzJ
8m8DzdpruxSMDpfWumHJM3kbRWoNx0U6cx1qcTZeL0ZbSX9YmfQG+tARHdLYpvM1blHmwf7xutwf
J4epNxtnynhJQS7mZcCBS4dp5nXl/fStTy02NxENsMF6I5mSXWnpnc56Ha27NHY6m9ExHGM/HZHc
7dnCHRvuYpw9CUbvoLVpN6T0lOt44cL/fRX92EfhbEuOMBMm+cI31ItH0m14EGjz5nFX6O3o+jU8
K5DkuMbAUbdUfu3oeEfOsZBw6iitL6rcaQzOsymqg3ZSyeqXrtcrX2BHc9l52sI8Z1ImjJW4d18m
oyJKhm8F9rFy8vG6jvOp8/FJya1Dr0omyWY0oALocsN7XjUnK87hBuHfDafM5IRf7QSYz60h2+WD
Np8oTNxXC7jzARtZCeVdL7BASSdyKfdsE9ZjuWQQpca6bPID05CVDWxQpS8VFH6gtMX5XpCJtZtF
R94todLialq06Gn1CmmfEQGPyBtSuDlxyEOCPpvNDDL2OscDzUI6sxEtrMPpWOmdR/7P2oH343+y
XM+T7PuAWU902zoKZx6ljThsjRXfDCMY9I7B0hWdBs1CrCuS9pScirk0pd80tI2h0rGA8nsvNe8N
a4yT3cL84mad9DW9Rj5DAFGOovIKlM90AwxCUs3H3BSNh1ZRf0IS2JjMDcjGF89KzS/FZIg0wADC
TcPEnWGWWk47Xdvt0r15cIqZDMZ2W/jaotZbuozsOYqThkDG0TKuTTMisVBf9fjNZomcSkgSTHRc
uMWBh5sZLH2v76qg3zYr2Buu3gKrd90j7G4n5mPcUiNmeq2OAc6kZTD7k+ktqRtRQroRphU6jexD
z65ieCBi9u6qejWMoLFbyXGEOu1iKpr21vVE8q0xRXM/LjQuQeRW/WuEVOBU5q4JGUnD7jOYK2tU
QcedfRVzssrAUVnbwhspmodFpirZjXpRpH418TMwp5wceElYAVsHvVfRN9nO5rsmbUSqhiHGG+XW
4t2zxFDQ8cEiDSE/Tge3jjk5q8awXjS4QGrXQtp4Ktn5EbNq7Vjv0HjAoq7caK0vSr2zX9Yhbu6G
SaWdXxAjTp+wuC3ANcRh3DIdb4U/u+gcTU6Vgs5POpVjsUTsY5OB0feBiVv+UNA0TAzK5iY+OYBj
10i/sttOS1rOAUia8JcqjXFNkw865EJ9gIAZU76sp9wci1cj7ud9PGkpX0DscjAR/wEH20mTB0Ym
MaWVTSrwjj2kLvhGDL08YcyLuiLHPKMJ8tVllrE2wEc+yMq6a5dk+iJTATKOCWd9Bz1sW1hbL4Pc
+gu0xulO2YNBoKtbljeT8ibqDQ5WxycTBi3IZNM2hWlaFG/JSC5dUCNpJ1W97/rHHIHGtZFlphF0
DlZljFmTMfVTb9o8bAnvuZVd7vR+Pm/jbQ+OBT1MHCE2zudkeWtGIku4tzV/UqOil5kdxYkuxGgi
fR7Hoj1UkCmSL3ZZwG8bsuSrKJn5+3EmxvPSGQrrfNLc9ioHrLjr5grZsJQRdGDsJ4YkKAaziPbl
CEkvUHNRtwFaKfee4wKWU+7GvREIBxBsn9qTgkgrht53NCeKfF022es8T3AzKzQT7hONUdqHkTuv
60MfGbI6WWkfnzmTHn0lqDrLcdJ34zlIOCCXHWglhJfMYmw6DJmyn1x3MN2Jt1OREOxm4+IToD0B
QcxO1++VLiOs601O6pJ55C3u8Lm7cyggBp8xhKpD2aqRJU0RdzBGrxW7tF7ar1A3U2+/4MTgXTZT
vwoYJ7iD+Ex7NnpR5MjLHvsrK0TGhMN/icVxsTf4Bwfi0kyDVFmGxRAwI/qCdEreCebjIJxKVLZ+
nSRMQW3qOajAooPX6fVm8Q5/mw1E5rBIt+oFrnrMnOTaREIz+BA/u/8cYvyiyfwZjvzIzflcvhsO
zqoaSkGJuO9XRAvN84zYM4alaFrVF2nGHiR4K8Uv0UHehquHqX9prFK/yFCRIQ9S3W4om6GFZT7y
uRRe755afINOpECT4mgxc4IO0GvkUGdi1r9nqTuHH/jY/w1e/h8P/w+Dl658r9LXn+Wm/Pf/TF1M
+1+YniAZxo/YRvS/zVb+kY6axr9ME8yIqDccofE8oD/776mLgbEWAwoslS2c6RnV/PfUhSYCAyNY
+CxV9KP/ztRF1zT+qJ+7RA20VgdoMQnoQBjAcOjXZQbbXi24LWQ7GCcpwFmThLST465ZEycAZ41R
DhlMSFJHPUCecw+ytF8YJIVZml8mIseDynnk2D2h1nkyFvusT0jygc2YE3SpoMvUTXucJhJ4F2M2
97MZ+V1clY85DN9z5GUQI1BmYb4UGB1+TLqXFi9G6SlQun7vFOttZDdRKCtDnjGHQa8Sv+JkxGSk
44zACmWjVGVwpua3GCM736QgDMR2OEMovm/d8ZhmhHquQ/9IbnUcmA1ywdbK5E3S6T1HxXqnlHWI
metcpmbl3tlZOdxO2ZoFWquKHcRdnVDHlrKR6UYfifp6qO/7iPggdLEGJ/ytRHXlV23GnjXMoz9H
NHWQPU5wg2ucSGigqs72HnqtuSZ33kIhkV81g6HgJsXNnqDZ4q0fiZmGnX3CaQNBXTn0gV5FlA0i
PU3Z8hVxkhXoBsDnWs4Xo+QAHXTIq3ru7Yt0Ugd4DxklaDycd7lHOI770JtkmTmlAonIHrAh6o6l
Meq3sh/snWdAeB5hpZMPBMvmaz0uo9/NHL2wpXzce5xQA01Uq/PUiP6dkJoR6rkncVIghLttIHbA
fIKWe7AmpFslR6uerC/RpgIpC6bdG+/Wr6zhXqYVtUPVx7U/192Do0GCtwQERtdR2rOwDQVFUHvw
XJC35GrBtMXO++eq4VSzKXJ1xAedHV/Yqm8CE46uH3OK+hlebGpBUGJOaevDPFOPFNveVQ8isYf2
9QIgOb2ZteyPlSgexs65ExAY18DK1psyg4Fe41KxIUlwuiG1bAfHhaTzC/HQ4DlCXFRr5FyQJohS
SlIyxZW40aPsvfKKQ77MVDGlfWbUdNQubRESj/wq0lAYIZxAzjC8Zdpj3WWPnZsjykLd+ZZgkuBH
aa78uZts32yn6FputpilVop9Lqb+6MzJ+DgCr5+hK192LUtyj5vmHWQJEbQueS9GVSbkz6NLbLXc
CgZ7it7TghWTRvMDXkHGLs0648oAjA+YXjCqg7UbutUqj/HUJbvGjJa7jSONBXpJtQW+pwfERcHA
A68+99q5/UZJkV+OOurJNUUTOGbBGJ1woPEui95O+UiLhxUTioD9KygQXCYYHt0i8W4wi3XnoDC1
4sEZIc4ntc7i1LMswC+JhYIRR2XEJY39cDd2boszcVyRdtSWt5Zc3jxCWi9dsy7PwHDRoehZiiJC
tU1gFQpwr7NXeKjwFopQq5z2MrXaxS8j2T8MqQmTLJbJGd4k1VNO1uENmQaUnQuDDoSjzeJnvTV8
A5oqj3CmmiroMqu4ROS43rJjZmGqK+gl1KLZgy4i/TqvWmcMy48St1wHuS0Ye76jt56vVWVP5+iB
qzvnoz6GGkKtnHstqpSUfiUYIjvp/Dkb1sO4SmsHGjRBWt1CcHpchF8o/dOzoaHC8HMgYQLl4xW8
o+pKyZfZGa8p0uanzmkKYw/5s971ZAfu9CWjL0ORcJQiZ9Wb7lyeenuGd1TVmrfT5z55LAlCDWHP
6P6oaeICE3zo90bEo0+z1LrM3Ha6mUE1vvUGrN20mIfTaqXqLWtroPRKRdN+GSrvhAKDHUa0+Zs5
OHqgnA7O6SwGiPqbsgRivk0LbZTJfrWg5INW2eMj9nYxSnnYr0G8otl3zNXxjXI10YbXOj9zWtfQ
MDr9vBuA2mDcyZPWJvOtsc723dxq3bmZWNN764FJ+Z4DlLB0uNVoXoW4O23EafrorRyF0obvjpwK
sNfvS5+0R41pxUVnQIIv9Umi0QZqEEnWnle6gIHKVnwlLeE+w4UudqJSE4asVRyDNFs0diIriZsr
yui1BWORoEPF+JJN1PhSxurY5np/C/I2wSEbi0PEFhfINo4D5nbNnpSO4kHjT98Nqz6cbIvEo7XJ
o33OuQp499FhLjrtwVIq6x31pX4xoKR+UR89aamnaVgWVvsgqPkDhn7A6+B5/OGenyRoebSmsi8U
8ORl1Atw8tJb4ELblXRPC8zRwAOC9xOJLsFKFFw2GkSgd5hITHeY+YDKJuEAooW2d+0v6hwghHxR
+1wj7OzJTcAwY0vLb9MoflVRou/jZcT6oEDqDiO42s9DZoZ9I3S4YLXzjFi5f1tEmn2JDZz9jUHK
c2ww+NOBPXMfL6xmP9hWc0r0Iebbh152bDWr2UNpLG5EPOAksI7TFVYMDxauB6gbLFyenAg6o22W
t5RETqiyaTrMjqnCumS3K5qxvcgHhiZRjgVDgjvTEUcbmrHSFUc32YI88tp4WVBsBXgXoBAxlLs3
BEpWN15+4NdSXgwScqbRebdiLscHS2DWhiv5fjamnV6rr5Hg2G4WL+Fl7KOxmk8gxSdcde7j1NgB
lSVoZDRo0e5bh9wIFCbMIydEHf1Wz87ZjOEpbOgiNFUvwXT1EF5wHXhlBtmOCBe/bCUeEx0efSCj
B9zantF/zX5tjxF+23XgWsNzvzHRzXkI8cxlztjI4n3s1/yuklH2qGYY+wPd2HNkOzwwUV2Xi41y
PdONS1KKNUgRZvrkzqN3t0AzhGIMTlnbkxfgArKZz2TaGTXEnQmUlU/UW6lFvv1c7XRHjGAHznVp
JvuycwPmzVqYT+jk68TeF7a4s8su8ufWvEuE+XXRhHomBPdrSR9xYTEePUJHOTbD0Yhk6Fr93oRW
dyoIs2uIxQqqZSr2ComTC9J+QhbyQ7RlmNBoBW0FewzDdQPJdYSsvq8C28yOphqhCtjMl2oTIqfd
WunOLdsvUB6aoyMciog82uUY76DhQLu9tO8u3y2cjbu5vB+c6eia9lc0njsGllfQ83G6IBHNYQxS
ttZh8L7P9XLXdVioM5uho2PTD0eEIW03XSVuczVQdA0pauxJG296TtI8G4t9DJ7E2XpQLRoCw5h3
9iCdMMUL85zk4X2uoQrCjvIB2AzMw1l+aD34y2gX9JmjOYeEFTPxx4s7tMBZsXU5uKO9q6iizwDS
QvwmfrSx5F9O98SF0IM7smmvcErbN9b8A6n7w4AffIg4eaU2AkuO4w8u7IVtlRFK46YJqrEfjtK2
O1pYSZBcCgWDs088a0pPD2bMxBhu7WElCYTgjnD1FsM343w9Cm217tzUOW/6YUJUFt3WErqnrwxN
O6jJWvzBRAec6vV1bLnVmUVok181CAfTxTxvO9DrMmFDdxOwhSmUi6vXO70tvqyiZsAQES20SNhS
tT1QvCXxReFgNALsefC09Ieac7p1OdonBulA3QVTOFSoyGJnfeLosNen2CP122MAc4nTCP40K32I
Ybvnnsjco/Ji59wayRmBKCHqJ/I4GEnP5XQC74dRYY4r9P7BONUdgZVdV4mAtRs9aBFmLGPhOdcD
QvAgc/P6rJNLEnpyBlVIkXw0rSGY09YmOZcoGNs6uXa0Go5yoeSNjlLw0nA8fJOGob2LKit5Njne
9lJp6zmDrJVxv+2WSB80zrRqXr5gidASPDZiitB4aDpB8lfwRIfcKyMyKaRRQpkTXNV+yc3A7ChG
ex2pGfr0bHyfEBxvAnOEb+16064tc0tQGf2q9hDJOU2TnTFn0rHRiKKgaTHtV5Mmn3APyC9gpWc3
FTVWqFdKXTVIa3ZKwLtvCNS9derM8aVRiGe2APdlyHPrHAZ0HHiOOZy7isczSWMIliV/jQxKYLvc
pCJOK45xO+W+pb6XMdxZOxqCodEf3aY6ZAnm9vKwrOlTndpn7vojglYFNe+H1NIJSj5SzEHCmR/K
i46pkcziy0iyEefIZ7M6OrgoV3PhflHl+E613Z9qPdF9x5y+dmaU7rtMXSf5zaKvR92mnhrr5VC2
G1vOWPIs7KJsPHQTPiGRu7qnyGOw1necq+MEwG8PJeX/OgZStTcQ+RRZDt5a7Owuno4bW+OZJHHG
viXBZOR1wQOZrZsuxUyHHEuOZcx10JPX4ssYFVnEwWDH3zWcEXZDrxD82WNdU4XnDR1M6eyMdC1u
0yGxr1MxfrFgQxh+Jwzd9DtptF8HifWMX6q5CaKibd+Y4PQ7r9JKCC99+9wLD9MAMtarQ9PP6aHo
h26H3HZ6l6Wgf66aiHWwTP0FHBS0V40VXYomm/doq+vHhhikC9nWD7mWqXtArDlsddB9v4rn/oIz
kcMCGvDZgL1jiqzFyJA7RR6N+WI6C7AjXCXwS1N7TftB09mrEWe3eoMJh6vVe7ud3B+za0JlG0zU
Ax1kbZKXyp4QLwaKVpNnOJMX3UWVAkHNVjMc8HmqTo5K6kdBf+vrWe3cz02kgAfH8ZiPajwoDx5y
lkbRscUq4w3rk/g8rrTuTmKzxaCGkBaA0qQ7G62yONgbAUffqDj5RsppJ/sZndEBXSOPTTOQIVkA
9Rv9wd0RZT49j7VdAwDXK6jZRvwxuo0ENOmQNfKNGbR+kIRAcY2rZGMOwZRc2Jnz8alnp9iLDoYR
drbRPvqgHRGiNwKnAlwKRTFZNKl7UVN/0bFPTRc4SfGEo9W4faH6V4EgsoR5zaiC+AcoT90/9KeN
CYUZVnO2bOyoxC21704ED8LXFPosufGoytWCUgWSLK7GjWcF+dRcdhCzorNyLi7txWnekea8mxtD
a920nfkHa2vjb6Ubk4tpSLbDHQd610padZhunC/8rMQXZjvZj3RjhGlOvB7IFLa+MpHmMBCquK1I
ZjuXWp/uho1Xln1QzIYPulmyMc943ZDQoo2P5n1Q07yNpVZ+ENZcJsi39geNzYPQBnIEtQ0XAPCm
je+Wb8w37K+tI2aKcAc/iHH1B0mOB6VeEtm859ogb9qNUGeaXnvpbSS7eaPbZR/MuwreFgsBOh4e
xUvoLcurjNevoxXdMEFisxT1uSrIVEX94P8f6Am4g2eeBJH831FP/7WKi9fv733yM/C5/X/+QT49
+S988aBLcghDQqUF+C/k03X/pWF/Z5LNpjkYZ1qQNf8T+ZTApWgLqEyJFWARbqj3f9nm6f/CrRWf
EMjhmxsxSOa/wTff+KA/oesbpX2jqlJn6WCetr7Boj8xrMtYIocVXnpcs9rcA/1kCJuIh7LXqjjE
BsL9n57Nb9jFG1r/8/Vwp95y0sg4d8hpcL1P16sMnV2lquIjM8g5MPU++mKOSXla1jG7XNxE43RG
9fjni25k4s8XBXYmooFUFMyxPzGAZO9Ow1ib8VG1lrjoizzh5LcNX/C3f7m/T+xfk/sDRYbGj4Rg
Y2pvjPafnmc1wr5rbIngEh+JC281RQhPwkSElOd79KCIuJTDgbD9XeJq08Of7/ST077jsrzIrd2C
VwhAIdzx0/MVnULnpIb+CMMTvygTLoDuTwtrc8c2Sd9St9ldhtUNnFbcdl2pIsb0znIx13mu/kKF
lp/etkuuqmZ8LHAkDTqRfL8+DTaZutuoREcGfXjPN13s1T6+Rf1ZS2A2J1KXZGjh4celQ/Pdxvnx
0E/2uuuLxQR/jNzkDpq29gKE2aUQaLuYZpwwiMdYDc2p2zAsbFEcnZpR6RTpk8v7rVnOF2XVilOZ
uBMQBZAFnWwdXTp6qb38+YF/et88b6KMIBZokO/1/zk2sOBQoqB2u2OuqMWnojT2ql7FjWQoC/20
xi2MktG8YsrUvsFe7A9/vv6HSfJPa3t74VtWnemYCFD46yfz33xibx9svT1Gw/ZV5bN8GHqRvuTI
8cJkgcTJKZmY541skaW1wwG5vAUha5agmKPq9XvHHuaDqw/TM+ukiP+Zhf2v87tPG8zH7yNNltBT
aW15o59+X1pbeJ+yFI+tm0AxQbEa9tZsH91inHdqw5P//EA+vJV/fiDbmoNdpHPR7Tv8/AU2SulY
iCIytQCMdX+t2t4IlWrmh6Kzc2xxm/mxJmBvE3/p3pVWIOps6VBIIkdjwhmsTthR9W+jbokbTCyK
+8IaNDKLFntTURf3Wa43XwmWAQ7uh+y7oRcKNb+Sr8Mq4OjOoGoaBmGj8WgCxFNpVysy+3LEITT2
ivs/3+4nvv/HF0ZSMkMR20Aps+mSft5vxDhFNHpJcVw3HqZNpF3QL9bfgno/v0Seqa5tQzNyLmH9
f9aEuNAYhpkt90iTFj+LDTmLFBmT3Wq9u5uN159v6tN+vd0UY2ryvPmuwNA/R1k4MzP/teNyRlnH
l0gozvhhM03v/LcklN9sUBwM2xHLkrEduf2Sn7brkjib2Oj74ggtIr7Ex2F+yGytuF9F258NRlrc
lzpmhX++vc97xnZ7mxzF5Kvgi5Dbv//posiyPK1QFUpd8KE3MD6XjjVv2RoRHugGhjK28bjgl/A1
Vxv00Fniby/0d0+YgSqKNSjfqEW2F/7TTxDT1kRrW09WO4LaV6tZN0MFy0wCoVz++X5/s3p4k4iT
mKtCi/4IJf/pYqORwenL4+7YCKe4N9OJDz+dnENNteEnhVLf/ny9z5SBbf0Yhi6RFTEj5gF/+ihq
rLbT1ivro9a26xqYTIowRnJq2CwmmdMYCop8vdEd5i6JyCJi6Go3vWA2CGwyJqmbnWqGJ5dVlPZv
g90Nb6VsEA8nU4T/ZmqLi8hUf0vj++0bIROZbAkWP3PyX98I0+TclkBuR6azFr0+lUnkFNW5B5/4
y5+fz+8WPV24h8YRF2ekt79eqnLTtm+5JcqhLrrUZa9fDv08YUraumeY31TniTHaxz9f9Df3h4xo
Uw1BvLUxx//1outktrmsQEpmqN97x6iiS9p0+1hZkbj486V+831hTY2GjYsZqDk/v/5kITkIPz68
b6ek2pd2ll0QVuXuRrPtbwelLycc/BQT/aG2Lia3jP+y4H93r1ydnJAtbcj9zDgnON2ZBFKYY2ki
qy6h7eNe0njXqN+9vyg5t3v5dNrhYIKQlYRBAp0+l7YU6NgEJkQzmJxZZ3OFYLu38VJCXLMajzGc
/Sx0mXecifavr/Q3zxlKBkpnh4uzcj+to9bFzMma7OaYttp4MACi7pKWCQFMCJSZ2bqwd6WTnAsf
pzq+vQL/zfDPr/p3Sxm3b8shvsLS/8erXnsXuyPXao5mosF4BvA9TSrSdoBFt2UsiLMqZPG3EuM3
r5cd05JUGKQN4Eb861Le5LRa27N5xpnpXUXIiIDiYGHDkrOjbP/nO9we4qcXjBRTOhr1vO3Qpf16
sYYOyUXGyPCI4vkqLbuHsf9r0fSbi2Drz1qlgUAPLD8VaSXjVvwDEnaEGGKpj8uZhzltDMLy55v5
zZOTGucOiQVEFnifn1wBqgUHC2XxDGP8MU8ZPEGmhdA85kbV/GVt/ObTkJyldFIO6QyQe359cl0N
uAnvEC9e7vhQJl4qQ0+jxVgBos8h6okbrMmx5ZqEDanp/yMAN/+8np9Ja797niRxeNZ2s5vTzK+X
FhknlJqr7ljktgi70XwTGafeny/ym7VPMrbH4tfhgP6PM9zDH9eZNac8tsJiGa4UDSs45lmsJpyz
8xZZZOrFfytefnOY862jC+bOOKo+1/OrmcDcLKLyiO2o+Vgx3L1xmZN9cY06O2Z2+bcvfANOPn8A
Bo0VqSKcHuSbf/oAYqTKZbHa9TEzDFQNyBKi1s/IT/rBx+A8sDF4sM49b3pYGze68aqJOBcs+RBp
xVbW/mhMvbifMkkX0FWLc4BMYcAJn5I3y0yp/XNLTUZAWcB0xm09fJmQsRG9J/svFC7N059f2m++
AETrm9UnZy/4zaezybC1XpkV2jbZQHPFA9Y2QgeV/xPjy/H6377WtjFyMEjeFWDAr6vQkW7DNDCn
uLVFDF19WvdrJ8AlNyzi378UJgjsT4ylqdw/ISwLHDE8/Zfi+IF49Lj1BRq+sKEZJdnxz5faoK9P
CwLwXNL1bqJugyrm19vCDFxM2hzxcc0xEIciXIX2lVBovSu0l0phRYqvi1Wv16pYOHyGxbUJn82L
+15MFQ4lrLObxR3XC+U05QOeW9D8eCVIQGtRv/3518rtMPh1/zbZg6i0gevY9OxPL6E1l55sGPpz
kP74vJmM5rVAyXXB+CKBXJ2m8dugJd0XZbUx8x58V4O6k3ARnKRF82jGQaJr6rarFTQ4rCbv6mIY
Q9S+/RlpBe7t5FbzgSESJIDILs8n/GH+smnTcP26lQLgUEr9B21nsiM5kmXZX2nUngmOQnJRtVDq
bPNsbhvCzN2MM0VIoXD6+joaVVlAZC+6e9FAIpAB97BBlSryhnvPxc8eBHTWAa/6v5xnpe4JcXNr
hUXTgvI/9eZXCqqguWgycB2BV2dlMWrRfE3UA7zkJO/RX68dBFsme0286eYoAoCovK7YwdL356SP
4jxK8sjyX/OowDw4+S4hjFKKsDkUoad2clkpXGa/nmE/ogJK94MPpxItYZmB916q/jP3I3i3lX1h
gNO44QDwUdv4EPKuqsoKH+wqb88dO+qbxZ8RGIx9lydBkLl3JThWhEQ67NakxyE9HfDGyK8ghw25
lakotkPIAi5akKKbtQzPaVyFLw4b+YuPC7WdL2MMwvMxdR29mzsHmgDT9fqpqMHSgJbGx02e+/gd
6vVxrdof25GEXizhusvBvhRLFZsELx9uEgypn1ivrBPsLx/KnAxva9da+f1H9Yxh5U8MM/zGUzGG
Qm3D3PWZPr6AP0MI5tW5OLmxHm+6yFrNATI9C762rO+yvKvRSC28HVObWs+dXIr3xcXUhGIRcEce
zNZP4GqQbtBjoTYBShiug6KOn4vOS+9aFu88r36LiT3qsRaoAdHmoHSw7ixwwdvSKJSSaTgON8ik
YqQ4JoXp33mVvR/ZQSTEIn2AJg2+eBAkrrSgWX71iHFOuuywOtKFVAeTekh5ol4Eu3bS5SNVc43m
tR5/cXY2v515gERlg/+rm1q9xtkIbzQwEEj+4o1WbgWgPppyEp3TJx2Or3FTN3Bn/TX2964PpmlT
oo6901MTbsq5jntQ3asZN9hhMIrURS33uY0faUags3VX108iact7q2v1dcEN/gZKFLpknxbniOX9
yfJaUicaP7pZ4gbnBkGX0S/hW8QR6IuexBLQkKbxPVQgSNkM52c8tH/KfiTze5i9Y8NSEWlI9OTP
8jMchubYchM8DWPVPwdwaI96pQk1LqGGG9k3421DlkiFTtHLd9oRI2kXnftFy6IfoEB3G5JMqjOz
VfeUdeKi2nOs3Uone22nORG95TMhnOXWoI09Mz7EASTg4G7b0oWy7uBFkDBidoVOyTmR1YxfsxRx
ke8hRy371Omgt0VlBHs6Z5y9yYbRmN1gz6pDl1bTQUWLPaTkfsJt4xI7OIMVfc1dUdHqEBYBg2FN
qjlF19SCXVVrhOdyrbNrsyKsCcN8vMkRpkCYLupxm12cwChGFkyjOKuuPN+1krbAmOaMQfQxTiWH
NWt/PD0GYTDPuHNq+vKi6R896xVzxA1q1fWtZ1t/mOfC+S5Ygf+kWZC9WLaQX2v3kOL34J7n5Dw4
scn2cADKu3lN1TWWnhyrdjMUYULHI5NAdPx7OCFSQVxDzsakbi9Zr1+qL+ZjC5v4PK2W/YgrIvsw
juXuxppl7qLm9eyPItzEfcA1OClnfOyG0f1mz455kHH4VtvzsA9a903bHkNbq+1YRvTzsLKRz+3l
qmKxn2P3UrxcEit1IlQXvqSTZd78ijYvwyQ87nB3tw3WVHs8zuCxf0eQXVmzzlQz1WR3NTtWJDck
UINpQM7n3S1BxJEdNP780Kbx+gazwDkG7exu59CM6r7wUAlvTDdbX065sFy33Zwl5di8qjyPrmbw
ZUnX86xtkZFgrfKw+ie4WDydjG01HPK2KHfpbBVHn2LmHJBL9GwFedDjL4OawkPsqvug9XILRSrG
p03VpP4+s4fK2Tka4NgmmLqx2FMPxddzg4XWNojbikx5z4GKU4YzHjRh3jy3I4ZHjYesapo/gmbl
aWQk9KXbn3mqmHhD1fhmNkm+OkKeiuQwDshtXPrBg/Y4fOcwDZMcQU5S13b41DlNfDUMJtqE8HJR
cEwjh3nudemnwHJ8N6iyJVdiJEwBaxsAl8A272Jq5hunGUQSjPlV0Gf1sZlLO2kdr9p7vVMnC9LN
xOn67sDH1uzxDZvduvr8roFrcMuO1t5phH/qluFyg1BDfEyCzCfUnJN4QmEQV++1hfu4Ct3h6PgT
LCZjVLPphuU7sJS5sebaPy3QN34FImSGT/bSg6uC/qCjUD3VbgBjNbTyP4vfrq8K5Puu69rD4Lr1
gwn9V90DbbStaQK9MRPSkbvzwuklU0cnJN7wm6a017/82vdvTBRk8EWNgCZYTWozIw46BQvZSBvF
DJfQgJUsJAVPjwiP1qk2vbaq62b04astopdnMwSBi37QDmBXzOMlcqnOHla/vGip0eI3luRmI+sX
7yGW52d3Cu19mnnzcy+t6JDm0biLAnYaaMFuSXbFooTMnkl3WwzR0xpKsWwZaqYWkAxSpPNwbh4A
NKkuUa6VF4dpcKhOdeh9Ey2d7f3a0/a2XboC03CAh5f4CGejLpmb6RKrUxAQ+s2rX1/7tnVcWDd8
EakTn9BMlkwy/GA8iHSCsZyPfX09Lqv+k6ddnmO9CzLYDn6nWEpNtGfbLMSmMSMDwHhftz+1ZZxb
JfLgZYzb4BJvNGbXY1149aZA6chhKkezxZ6gBIRhYR5wR7jHNZLy5KKjwj9QuFcLkfbwQUR+qxbi
wWNE1ld9w6+JN5v2iPAkZ6OFg2rf9z41fUASWXWbLJbG6wVRsNpOAv85pujm0cZ7tfODXLGPVd16
xYH1nXtxu1upVq50m3WgScb2c5wzHvgw2yppjadhIMwSgtN4nRUsHYBWgOEYwmzHHHhJopl0MOV7
kPmn/g3kAwEnq3HeC41QdUjDVwdQahJVnbthimSDWbZD71TMBGIssqmwSMblUawy32XjNGzRk1nH
YiLxnZwx7zqlRHCnSeLToHVMMk4/uM/c+xabG6S2Xf7EXrM5lFmf36wD2h/+eGz3iNm9uwq+yaNX
TeutRXI051c8MAi8+AchVD/1LEgH4JsYWPA5stGzl+jEsy/fcq+3tsPUp69z2ekHa5IlSR4ylPvm
8hLpsFqOAR6HbViI/hj2U7bzqnduP07x1s2cZ9+pVsp+KBMbBsA0Jk7WFjeZFuh12uwMhPczyt1+
42k0uy5QmaPTyhGke4cI3epR/FDg/ABclh/j2vZXY96/GeKEfoV9/KXVQqkdcgZCuz9OVYCYunc+
4CHIe49zYddmzfoYVgNCozTdl65VPORmxWSrKKYPWUfAFNE7KwZ4MW0NIjSKEBrrPh6aG1voeOeL
odulXdNfRTE8iVzW8T5Lp6TRZX/yw6K4oQnBwB2CzE+9xUFhumZvWGwz5Nn5o+81z/UC+nfUgzqv
rYXb00/b69gjK4HPwLDtUv/L4Ayhtpvx5rj8g2Jz14LM/kV8PIBliset05NSW0ar3HZrHu2sEuwF
VpIaYWtDMEQx650LEJxCs79ZSoP9ph9eQUEQ8eIFBtK6jQ3CxiOdOE6BVpnEudje4/lEv2qJl3Jp
VuCfVkfMQegoslGwb0DsyOJdayxxU9ZDnjirHA9jY1kHvCEYM8YmxFMwN3dzGajfqkVUGrbzk5Hp
X5AOe5+bonkzUzYeJlqfnSun5y6eXZY8Kni9xAjd9Fk27XQ1VTcZ8PWtjZTYb5dzbSv75NaTTd4d
WrAcgMfR6bJoMzTYxDtL6fPaZN5vOKz2fhClhhIQUpyZaH7xL5nvvP4qCZWPKQTLExpb76Oo4Qfh
tlp39TDxhDtpz0hAHvumXGH/w5ICdU7uCfmA7W08DWpX9XCF3Knz7yLSJk5OXv92dDG8DmnnHznR
x3Pak1Tn4MPa+aRIfE0EEG1E1+bsQb3qVQtjPlHDyYcYLs07ZFuMP0F7ME3kXQ1TqrcoRXr8+/F4
tkanjY9FyyxB+rPaLcrTvHf1xaeUj+0PBr4ChR+kEiSzuWHMXNhH2+3z21jkHSFlXLq2lVo7Kzfd
uV+opvMxHfehI+0tb1md5MrqKcGBJsRTdPB4TTdcDhESDfxbnR4Sq6iCXUA4VFlFLsUnfihrqft9
M1UlMWGxepwrwphVwVk4NVW/U8gVkIdy9gh6GCKPGnkj8DzTmEaDlcRF1e6doUOOz74byVzmgVqi
sCf7oKzGmwXl+H0oRnHFjKbfL8JbeU7FucdS025jb5J3TnEJAKQCPFpUdSdyixGgDnTERCRmj8Rj
4R8bumlLVCKKZ/Iw8g2YlGNtaabxtnI4VDobGP96Xcviy15scVt36JgxLN6OLQX+aK1/fMIxkxCw
LtwlMgcn1/2ROahfQ+T5A6Sbeu/aOXrCYrGuakwUpLPMBguGLcxLOrrtNZrgZYsP8XYYxw92AtgQ
tf3WVohMLSPrrSH2Z+MqMSTaRltaY/inlx2qBzVK7m2G4Cj84HTVyps2CPrMGS5+QWPepQeb9EY+
7TPwbD+NXycHr3ddFr+rYFqvO828EqzsGiZgs4uNPw4LaYp582ekttoPyExODpbu+6mUmKldztzQ
pljZ9D3rx6Qjt+XDHysb73Nt7aBbNS+W1ulVpEW0r1I0giBHcKsNKcL2OVvgpIsv+CPL1qwFJsQ+
D7+qTsmEvsk5xrnvPxv0hJu2EWrrGBmTAtAQs1iIOuT6KFeoYrxbmJVXgGEF7Kk4vnYqg9khnCDT
63m4reG2vTTw3rhQZAoo26vOE7vwnRYLknPgF894Jg6LnPQp9nN07PHYfw4Gp7Tdz7eyxtdIYIXc
4ExSDyIjx8Cuu1fXn1po5CEw5QV7+hrNxTluUrEvQ8ShlSiw98CYMtd9KvXTUg1TYhr6x2Sq56je
qLmorrwU0G+W5T+rzYbFoLyFdylsgC1jc7ZT5qqbsVXznuwyd4/Dbt2WDXwzp8VOGzHHcmH2bzKj
/aQuTXV0A3/9malIr600dHbTima38IYnD2z/nhUTOiXkcFvthPKPl+Jr9TpLUx3wyWOEFJBBxILk
vkQegMCE0/EtLObpEPjqbKq8uyWi1UUiO3/EVf+dF2W4h1wvj1PQL5gkY5scp6k5zwhh/U2txPht
ofZpCSKU40sZL/lbHZVEuHY/ZR/SawZo3t207fHiiiYJ3bX5lZFKuAVOY879OPlndMXj/eouXCET
VNWdi4T4mJZOhG2MFJsDWaZ+Ml96eZVncs/cLn3MJg6vNFvrY4GC94nbFVeqatNtCRcnSVU1S6BL
vtzXcuCTVEGywjDSaQpGWamPtJnmo+mGlEkUWQeDKfDHAQA/o8n/6jFKnPspTg8VkupXJtPh3dKC
KNrkpX0deHF2PckaTp9vy3jfA9m26dBJx9jndBgOMAUAANhYFTEz/tJXgPw68nB3gb8QUeNkvQ1L
zurUtNXu0lEds4LTWzmtSLqD6VlOc7uXTKpPYVXd50Ho7WRGCZ6vUZ34S1UnZYVVyZZrdULEBbig
i9Tr2kgU1xSzUOxp8MAB4RpZ9mLoq5m0VOPgtgOJujNF8cjMio0Aeu9BLZSDYViBLItnsfUEBpTM
bus932a6TSOdHjBUmtuZILvEzUkBrJswcZDGYa4Bb22KzxFDFVNEHFktE7M9zoZdtwpShFJohWsX
m6vJi1P4+P49iTM9UxqMEvRO6sUefQg79kwcHIQcayendH5jOULoYkAnLW3R/ZBO1X7iOCkfSmtc
EtJDMpTtKj9gGvRuCHV231sBM3qTUWl7mwao1LfKMudwcUzGSuHEiS+wIpSjJ8eu6lNoOVeZDN7g
qqAkb1BjF515kY5TXdU+cMEYt8A26Px118TR8GsURkSHJb1AcHywUqiT/OAwYTt7QtZfbWvPdAdP
1eZmRiV4Vsiy97nr54Qr8CRucM9G206TtOTWqd6FsS5+3Kgobq2xA53tYqASVHxnw1N6RWUgsb2H
8VH7mZX0g/DPTbPa1LCD98JIIf4MI+mSoCv0TTDO4X0cZyxsppinUEbU4WZp1V5oPrK0U5jbyMJ4
WNNC3M+LV0H6ZqITZL251GLBlQbpRtFWeeYTPym2eOL1/Ggz8xo+2YNXWKBzMvGnYKuLuF8XpNW4
MxdGv9DNUDecU5PpGy5rhN9RGl51g1AwaDBOHo1bNaeL89vdhB3znS7Q6fsa5vJUhqN9uqBmXh1m
TPtqrUhJS+3ccLSOKy0ySpePPkXwVhYE8YGnA3kbIo1HfDrBo2/D8o1A+/7J6f3uNoM+xUVYEnCb
zJxkkugWC3JUnFXkzmQl9IVMLnztXoxNtl0gjpCa0YfAbOv595BjGRIdQbDV4gBjSeU63a2W1T/I
tHKv6rRVzyXJrlQT7UIvOOLR6HIxXlU4zMokKweDW3WNQb+sleP8meCmXYPSab7sRjCaz8Vc3o9L
Ts4U5vJCXDcDlupN1MnyGm8u2/6qI91jG86F++aThvCjTQX8DdNne+WWERcz0v3IIszPTe/bqTBc
vXTc1zZwwO6mD1vLTZwpEMeus8M/S4GCduVc/MkWmUVX1GHi6Hg+9+psOXmamNi5oCOrvr1SApf9
ttBW92xluf8a183wm3jsS0AjhGYoWQM70omj6sNosrSIXOHHNSVxMJlB71WBD3yFFN/9QJuwP3iT
Q2BNRdzvJtfyiVMqCaJgQ5lhvSIsAAezZyEDQlxIPCYtHfP7yj2muec+KTKRbxdweA03Y7G0wH1I
Jch1w65qsgdNvYRy39vm5iILjrP5pV0jFKykXiMb9f/6ubx0DBJNrE65p8DsfullDkgZrEb+qQZO
PPz1/CZOGN+Rm5HeBOTOMh6J8/S4zOH8IlP4mIepWWJS49a127jCVN1N1oa4r9D6FJowpwnBRGpj
nQsb1qTkc+b6aSxV5ez9pvT3xOC1OQxEr37y7DarTvgY8yIZxqgnU73qCTVdm9YDJhX7TDZcPvWp
KT1wqJqlEBdCjmiyWdCzxVHaXIWwdJ4AUg0HZRrSCYbQ8IJoQrzpxJAbZZT/yvH3PKWls2dhRmXR
aFa3JKTyequM6UaSkuD3xEgje2cMTwcdW8rfG2eyP6QO9Zn5eQlWoqxf7bkcK4BD7JmgrpGg2C7D
bz2Z4dYhp+8sgtIUVzHr3lsGsnx54Bs46S4by2iIeU7p6FN88TyYCQJ9hHixUb+gF6c3cYk3i/g9
5FndWB6jVLDGbcMl+3KsrLzGQYamYUSkPe56weAJyjAN0q5iaDkmyo6B+diA/Z7CRkE6LGBBNltM
9zyNGYl2f2wd8X97Ly0wR3veKxMBkEuEOJJuLmsysGQcdM/l1A6/Md24ISM6j9QsF1lmIL3umamm
RXO3SLEtoopoQAS300tve/0bdh+oR04bvdIzCALFMoJU6iq+kb2gPgAnLLjkW4ugOs15xdqUejwF
cUpoicrMvsxL1GI6cBN7tqgrBw7SWz4HBKLODGcrAntqNIyeAwwZTGHK8sB4EU4VfKj2uwKAFkFK
QAHIBIsnqx9L/zViQk/ydefxRnRlwFKC9DDeTIAoV2OBPNdbep0+orDg3mUY3NwVqFu33RjlN3Ed
1/fx0Kb1nvBwHwbezIce1INkANoAt0DBsORnBGLBq9c1PARaqF+1O4g/wsvL6xxEMmPIZeJ4sAdU
j4PlE9RKyCNpVSsxTAs7BpsPTy0vOpVSQbDdBnUQP+e4f1nGxjyBhFXyJrSGzdFeAwmAH1cGHrQ4
oDav2Rg7zZEZ1fRiAZY42ggc7jwWBnipbYKJJh5croX0Jg9F/bSA5Xqu4ignmTTQ4R+anYmM43Hg
s1EMSJApCFbiB2NLUpkNyOkO1NHAMSTwN5mszBHf6wXSwgkwkqtPOFLyR66iDvRFX6XlibC+8thH
YdZfZ3w+mmRixfGR1zzaFdur27bi07kEstoDVuLUrZbsne0UL2fouEt7N+looejIs3VnszG6xNyz
uDYI0H7wKkms7+nIcS8wO+MPLS+fb+JQTXdLFhuLeSIe9xcxC2HxuoXp71QT5z3fhC8aEztQe6QS
bKbY7Z8GLHysolKSrcvLydxyAexJMZuv7YBEq7iV6pHI1ZnNkQOpnqKeG6gS/DETZ1JwiP68EXbU
8xqg+70HNyGDj6rua1gaZS4YojJXv0yoeJPmpibxHSwFt2rTiChZ3FLUd/kwj4du6OTJtpQE4mzZ
52HNeS+45JRIeIMZckPvggI+889tvhJtxAlfpHd1ALlhW6we51yQSg4Ru7O8V1pK+0DCbrcNMit/
7Hm+77pLqM6EPWU35MF4tAh8TNRMTZ2QmM2LBA6vGa7CUWpAo23LpLW1otQ6L41dLxspeeBcAIA+
5F48nq7LzpVI4o5i22ZKeshZ11yzMF2jTQlwEMYnQP6SjWmNvHkw3fOsHD6LFzDP3aiIUuB1EMe0
i0nk8oip2069BH8Z6OAs2SdAE4qQFbmOCp59nu5DRaZWRl0mg8+aC4UqGaPbUWXTTdn0erxmFcqV
NQhExq2P+o/ioTzGM/ZEU87BvswCHpWRDW2iIjYfOJ25L+x8mV58exDUjT2XFNkQ6Bu9pX6i0LKA
IUcZD+9AACS1qQKun0xhzYVJdehe0cabu6UbsUaq3J83udbI+MvZAUw93BligYDU4d0ULXeDZc1I
oNVsnY2Z9JnRBL9NAIqZtHSsQscZizLctHDkjLdaTXRQOgR+9l9Ctf8PuLDDt7z9bL71v0a04Mb4
Db6lL7J8+I9n2fC/f/0rl5/mf/6O/o+//jj7ltvP4fNv/wJBHiDhg/nul8dvberhn+ayy9/8v/3D
//X911d5XtT3v//bb0nbcvlqWSHbv3nkUPb8j6ru8uX/+z+7/Ir//m83y2fbfPb/+h/8l6kON8I/
0NIIVJ/CsT0kKf801WG3c8KL0QSJ4eU8vWhV/mmqi/6BFvAiCefORud4SS34b1Nd/I+Y5WcQIx3H
dYCcTvy/mOou3/1voh+b2AnUqPFfutQYh9DfJUp5YNrQ9yXq5ojksy1NKN0HrjM3/D+Jc1zh/W9i
w/CvyIkgdFk8CoSpf/9mPrNTZJAtOV3ZyjpGu6u77i13BMLQrH1zFxtUdXtT4/Q742Iasl3Nc88I
NF/Jv3QL209CBvkDjAnlPi552L/5IHuXpKQK/W1Pfv/OJangHRG9AOGrJ2s9yVvFndiPzNP3ZJA0
3rZTfl1s19EA5w39PDQJwhjWKA61C6PexQ2IQKhU7mw7Um4JBAiBiZHlxAcSX4e8JG36zqGRI+yd
bkHz0AcDhN+Z1qU91mwvQLi0EiQXXZkEb1DV6bXPD/PZ5B46FKtXNANyWqxvfuLJQqVUd0/YLKZv
Gi8AClGpAMVgN0gPfFfneq6hCcPh9QGpDfW8j5ZKNNC+g8E76HXJzXZlGQk1E6IlaW5Vbk8Ex1Ir
b6Vv/N+gY2J4ZFiDNpU/uYBAbW+l4iEv6q6f1SU5D+gd9RfveY/wSWW/ckgxAZMCy4fMk/VYzHUJ
RyIpu3Z8U0XaYW5zc/Hc22hzNsjUCMeFRtO/kPWuX92F7iSfa6rTfvXIn4HAQR6ttAN+pNx3VsIk
RwKyW6j16yYM5wDqsq3mLwt7H8RrL/UY5bg+bJbJNPJOFlPPdDvsGwabo8MpXze91SauYHSAXb+i
Ngoq1jS5sps/nefP/abow9XZ2JFW74JK8jmQnfGAFERdloioLG9WgX3hbgyZg9JdpZbZRJkd/IH8
C65sKUPzpfvOfg9s1d0vy4oNfmJQmCe61qzIqXjMT0gYkAPge4pZo+qlOAHv1tM5AicVnJbUs+bv
oHMucYPkqvzMY+mc6kJItGmuU1vJEIQDWrjJXb7XaanHzWi6yt8Ew3yxho+9uEq9cZVIr8pLlA57
WZxilQXyFkYnEJBinCOFJgvqAipSYZ+WZdC/NZb6egNal5l9k8Z5vB+4WPB9kSmhUEqr0UpQxkZo
TpvKu+syp2P/adnmUUSmfB/60m3OvW2Vb2IWsD3TkdS/TdDoCPitIvaNUWBTpqRTVnxf1wGVkixp
ZfKDm2EpvoeiUJHQOqmyTlDmGnWzhqSKHIMMdHLro+2nRIwCBISFmh8XzSya9dVlDsZD3T6ghBJ8
2OI6/B2WuLx2LEL54BqbWgIHjs1yBX0Dq4NqJh0iUSUERzb4K+vZYJKsgsu5mVHEec305Y01IL65
sVgYOkNOZN7SRxcBvH1ZJhVTgfIF5fwf6bn5TRjRsix1w+JOsHkA63HZX2ylyRB81T1k7k1sO8Qt
cAwM1q3F4PlW5CGMjTVif7AFMIjIbRI+x4Zy2A8lrOfSg+t5y6+sl0iF6i5MAeBZtqZQj0HKScGC
NNWXZDbtk3iwYJu7Yl4RvRHfCre6DZlVMMgKnOvM8v2zgpH0HDf+EG0xpRQrOTCdRbQ0K+eXYbpo
HUjmYwgJC4g9CSKd8daOEC/slsHVf/TMUO60cLzhRK3s9T2tKgCp4UJ5uo3nyXrpajGnhzhnv77P
BIsqKAfgFvacnPNw7Hki561A//TGt+U1hQQj1daCH3MwvJlMPBlXMeR1DaT8KJr6h4zjxnoZcwmt
9pJnCL2LBXKzo6gL72InZovXy44hJvnSMGdz0AkPKIUWlmMKadgGeLgPsSItmpHBhiEdI2wBOmwW
e0Q/FAhDoqO9kMuwBfldvESSVBkaZDV8kV/O4MpWlsAd0GsfMKZRWiazDhRKrlB9oVXjuR4ERPld
3khUME2nWaMvU+x2GzNorpmsVE59IhaXQzqneP1YqzR1doNnypsmZLJHFq8oD+WkfHvfFWNcnyjM
kFOEkbP+jkYt79ulIc/Byj3WeX0Nin07cqat+8hDUbkvLjX+vkSzGm8gP+f6hOgM3oHAfik3unOV
t/EGeF/U+ROyHXea3/wVyfDGwfr4K4Sx6W5LdHsAKSjcSfhJZw5uTVAElBIqj5mlIE8GUplRtlte
0+YxEo3Ktg3HrkvJWcJmVplTkkIwB/lHNcf6vWhaGNtDLoIOgMk83mVQ7FKyhVL3cy0Yb3DiB4M4
xENMR1mW+fiDjV6zQ4jmgFSfwTQnfPy1dy5IlYmvWt47MnFmRze7ACn09SC9kp0mpDbaaAjlTNv6
2g/3IgguiGmZoQiDr65QRzkQ0iMTofr0V+3jjl6FwvNvKebgqfSGcKvJf0dHVTbMW6rcKXbYnWIv
YQcQrOjeYn7y1bj2o7QqWB9CMrkEk2ZX17Pi5NwqM6PFBYWclonPsY8PF17ggydjFwg5UqZfWegP
n7Lt3PGqnTJgTZPqIkOdVHftDugMxxpGEbrJmTN3h/qlfLWX1EbaD58eUgocK+vOB7S/nEHqtIj2
6pSZIEx76yvDg5uj1UgbJg4T0oidYB5sdlwN/SU9jSAXDuhqtzLhuguojOwTMaYolmu36MUudI3g
ldFl+iNE4bnMkdbp6Fd9zPtXm+6JQVA2kh2mCRDqrJiChyCcAETOBFf7sMppBLyzMqllmjoR5ONp
1yxgmJaaWyYIop3O3GhkwOxEXyNqHO7lmFDWUnvNOW39kGjNqrhafKu0mIeWbKJ1ty7fjE2XF1lx
HNtSfYnBx8TS3wzaBUo10sr3ySKj/heCCeuXZpVMulCDtrM/5z70EhWU+QmtjZ2Yot+3izfvfRnS
saIfZ/sew1mrT0Dah7MRKGg2aO/406Fx7O9AwJGFXBUi03H/wrplMtxULMx81l5Z9bMSTp4Ylkvb
KZjY7zGE2dZtGlSwAFeSK3BI8at7lgmuHbUG9THvJZeygIZvJSt81YTDXrx4S3hsTHxfjTTjdeqE
O2NLb8vw5s5Soc2qaSANV3j3jR1oxvmGEmhj4PWvVB85CZs95rMoHyxatkHE9HhM6Jt8TpniO5xz
xDyIR391qleFWockc56FxBFkn6i+Z7cFtGKDQ2ndzeUl8j4i+caNC+cLB1aQMAGevR04ICyaIP0A
HYXiV9S0HOqsjBufi4KFXUdPvux5uIheEp3Dy4PbEf0z9KopdLqtN6MRy2L3rbEQyGryiAgPX+30
fXIBfc5heDLoEOZjY1MgbqrA9r+ZezS3HfC8o2ON42Vh8ddby327bWZE7eFU9YlnQNvpwocvmVqe
uVkJ31nJXNf1p8iy+GMgS6oLLW8Dv02wWy9uO5AIG4J90ttgJS3YZkCGboEYNEToALBoo48AGKxD
RXTXNp7Q/atiWPch092HtRqso8ywGfWwDJv1Iwbg/9SZrLoyI+IG1hFEPBTdY7kOXk8lWI3MsMNq
i90YmGtfd2QvtTABUKaEYLdW+SbRlW4YwG8l0msUOLpxX3WPrZ6aCL03WXDWDTk+1bO3etedMit/
MWzo23EOcIbCWDPdazrVJwP44GGl22OJ1Ap5WuzSOii/2s6sV7dGIv7wBgvLWSB2BKXdYsfhgVqp
TeaRg9dbNSMBaECbtQl+GGJBBDbD8jhp54MCvsgQD7kovQbEPNpibz5lLS89KdwD4RKjTXROaF5m
u6kf4FpQ3VUq3huvTP+TujPZjV1Jt/O73DkLZESwG9iDTGavVKrvJoS0JbHvmyD59PfL49scGy4D
d2DARgE1KNQ+Z0vJDMa//rW+te8NDoHBaupfuzfms2rphK3MEB4CNWugO0nkcmLjMHAajy6pasS4
EBW4yIzyyeQIzpC/yzhdMR7ofVU0m9QrYDB2nC+RgRuwljvYdcBXWy6jJviJNd4Y+FQlxwObUhwd
tgOoa7l4Q1KvY0zGJ3JKDyw57i083lQfS7XqJAw1Zy6M3RiydBysV+knxzJqv7sk3yz6CsBiKbdJ
LEftjDHdqnnIj3M8P1EO+kKIoTtZxFvwhMxs7dN3vxGHSi6fthJfs9U5FV3BBr0tBHhWssGgSDgH
ylyNaydu7F+pNQIcAF3aU+BB9TyBZyCb+cZTWm/FdVOO3ZXhw6WxKawtFOzeW+qgcvW0Yt/m4uil
YQ9JaShvuN2JQ+3M5VbnlYWhJduOqnghSKAPoxMj9Q4zpIaFrr627ZG2R/CL0UIjQY+beEWvr9ol
IyVA9EZ9KRTKRMYwX2EgXDiSPmJ3fHIG9Md1FCP6B3NSStjXCJRnv8xY33f4zQquozQB5zU5GLVA
lML5VWaPQ+3e9Yl1X7bg9UzGlG4zNEV4m7jOHYhjY9uLlKsWZwHPmxQ/iz237Ew809+5fvnRFd3J
NTt+1xlfLz8xXyUros0kwmXtEpg5GZbuPxBCvhPXb3cDIQ58TyXcsii54bsTruC9vnsGyDp/vKsc
D7ZZ19MUw5vMtrfUko+nVoDihWhyHcZGPBVqWB6VG72xi2R6akK590Sqt4ll+J8D3erFiqqkgQUp
vQ2HvMODwXwg+Bkyx+XnKvvXovNvsFYwAktvi073s/AyiWGCtV3gVMZhqNVxXEQDLdS748IXBaWL
KFsDM3XdnsHLgiOLNB60Up0dP7uCpNUhx456JGr3k7h1yo6M/8kuHBMWmEfFx1C9LRkJcIIauamx
gYbWu7Dia27QOza6OkzSdTb5YEzcHbgnnTIAXNsFlT+QMoSRizsdD2rI8FXm1KeEzq5v+cgpvN9p
zFBJp4lCwNetnRP94e/hNOGIdZ0//bX729TfvuPOp6buL54AwAea0/dPhmHdR86SnpsZexX4lS3z
wrZV3t6izWediMwFYDMntyKSu5ZM4qrB5YfLyPMu3LcpqXC52qa98SZKfihH5+3GS4hwZGb+MLuR
4lWUqTfJ5YzLXr4PZ/PJc5P7ZYbq2Br8Jok3AgNrG7WucMbjpfqNFn0D2CTaCRIdM68yAPi2nhnH
o2mfzLle5UnLsOeoiSVsgUNZgbT2RK1v8BLKoFys17kf4g33NYv7qxHCISSN0+0xIJxwU0OZh0Wl
PwRlw2scgWZARxFWjmoYD7FMu3A9ttGSrFCT6A7DaHEpcrO8KWJdvKVYID6ieJwD+sqyd56m4W3o
3IaVT3LnlZTklR2I96jwbxcYFqOqrUB10TJyiC/t7ZzOb/Adi3E791V6nzG7EK/wGvM+j8dv+hSD
wjeXVZXJftNiX+I3GgeNjCCI918wnoedtoxzDSwyYM1ZvdWxfT9ojI08wDcQOmDGlTCfawc7QeVn
y1tS5cuPWCSPBDA9hZpwr+hZ9LuZowlqN0BcekzjbTpJ8ycbCAHoHK6w6C9yYgz1FgpkBst7X+gN
27uCsE6cAkUO3WZrJUv/xuZpspkinOZY+bj/rWrn4f48NdWIlbw/Z0v02KcpP35YfOih1is8+Lsu
Kr7CtrybiD6mGVmS0qruMIHYb850ZSObxauVN0/SBDo54a4NMFz+NiQKz3aMUhYKmKkO9N4iGX7i
0OyPBnoLwRfQ6fVRW+otM/rdKJS9s+WMTFJ1OEltntauuibt4Fum2ZRd9OAZz/4S3xqsWwIPiQnQ
dGtvGy34WMbewz5eVPIBVhij8RT1vLkMcOg21XmWZM6IcWNQsBO+c+fOVn2c3MsrclkM8atpDTnX
WtNbtX1GJG4+tt6wN6xrJrGGnT+GEX8g7W/DQX8UjfGDSjuszI5aMU9zXStZcQdGQT/L7HgJb7mx
/IpinJvsz8857kbDN0pm5xq1gTBpv1E5K7DOw4we9I6GoM4kRbee95tpVnJ+2YWYiZPrFhIP9Oxq
djaoM0h4QOFx/zY3zKGfvDZd1vLGB++7cm13/Kv5aZS4Mfl3Q0ut3U1lmZdeYbYMy7G4ZicSuVpw
UuLpZHHnN9gdiQAsfmExpePs4iu/Z01WbUPcOxwHbRSfSJfwVjO6DWzygAvWU+binAp05I7RiaqH
5SHK5QFmfUx7w+Ana1tOP67T6K3h8aNBFLkN2woTvOoPwp6eiDyG4iq8uoFlj2Snqn2x8FtbpI2O
PC/lbizB9GKFp5U3bu60GKSxGlusLO0Vl+qyb90Q4wrXV0hdFqQqE1soLbxj++j61y/JSlZyg7lA
BaMV2k/1wgE1xb21Vn4i93HdLYGXRCYObZjXZ7NObhp7fIQCHRD931XWEFTSmX8oeoBv0yNfrHA1
eZsIqXvVFpN5/aH469voy6SCpNhwIADNjmxuWBqlK9DI68iB5Yz8NY5V+jE3Vllu2mLhdTXxnKW6
bfbGwF6QgoQYO2s3BI1p5+iThXl0ZHSsIzj0tC78miWbToFoOKjd7PevHTLd2c4i43nRgFt1+zKq
8Q/xw40fcpJex0ZOpblA1hMWdDGPz4RQRvjU2t4D2w0PD4LVsAStgBeRaKSmLa6Hj9HDOOcbGRrE
FCuk98g/edpnVOoV+kdYuYi16YATrmM2wSu9pq8OAKZwPkELL6eq1L94CrdldfXnAek5DL5HGCbv
f0qrJiqpsyfKp3bjVL0ulFoS5llwUNd76vWWz1lwnSpwGrS1lREzot6IDOpy9Ez3uWjSQ0tzaFYv
kvVcKdZjZwU6Q6w04qs/GUD4EwUJ5TrnPqhqhTKfvXE4oNdF1huf5LwRrnUBD0vvFoPmJKHWU1KG
vO1phQSQ7kTfnWhhwFmUppjEe4k+RcGDSa5zGRnMyuXki1geM8znx6Zsf0O/Z3VI4vwtj/469KKx
vUlGzMHZnHwwpZkbusxGErvzTaG7N2hygDXHmCBNHnv3RVbrc8lbpdWsrBuEGbD0ODhqi1IAojtc
O53LgmzwWLXzaWD/fQvRA2Jubg0XsiGPxMz4FjdAcq9O4mjgXV7684PJmcrq/g6Z8JJ0MVMicdTd
FXfxErrm75CWe/qloBCbl9lHcwM7+NJUwlxzAIu1PQyvsvYxdfnFq+uN7qEdiTZxhJqsKKpd2tLd
rQmYzYqzpmdiorKLxtioP0QOH4f0K/3sjjVSFes37GAOPiZcrFjVn5wmF0zZJFUIm2YPfkPMj0Gi
IZe5WHsrmrtt28h7SN/eyRt0c3Fr6zg0af5c2Kr67lpJXYjAcwQ/N9smflMxG1Iu6MfOJ6/nknQq
gPS1Wc0FRgTo2E2XXhS1bHQ9maDcbE7Boq76ckV4DynXLuzmYoRcqLYi8789wsNMqcbenrzoVput
hWzq+5uC/QmtLFSK++Q3qAdYrE1jsacIWbpvlr4iIZtOzQ5x8oVaSo0PmQ5Y/9rq6Hv6e64m/8aZ
xGAjaUaEm/P+o6gxva7pYqfssx9GtuHhuEMmgK87h7Rw5D/SyTEv6L3vt1/TtVa4cbrupSEXlq0N
jykGKrAArq06r8E0EkpzExOgxlZCs8SaBzLDpNtn8ysjBEALp+A31kTcNW1jMhYI44ZHp4VzjdVU
kE0aXulfs2mSJUsBjU94cNd6aOZHnE+AsCzbVicEFqQ5LD3lm3KYucPabP4sjo5g2ZrcDZHOTXJ6
XP80oxUGxEUfWoZdnqK53obw0a83/Yy1HTUZ+oH337CudZvtEqt4rLzSX6dl/Dlnco4COBDkQpSi
DCHwWRUla6fvNg59K5irGmB5DWUI3GspEVjMKOE5K5cbxVszmDsum63d5r9i8d5Sy5LrKpTeCszd
d08xM8KqXMuYHr3F6YsnujzqgDrhZB+nWMijpeuPKqbjenRneNxLau/aGJkPeEX/ENVLHxCz1reT
wtzHuEnvbl9kJPvDiNrWqHwtmUI6K/nyI68NWli+kWVt2MCzwp0M55ZwiLVvBh7a0QjLg0Wz2sry
wAxv5tLqUFiJ921Hpwof66xT71ZLcZpOPucyus+ADm5oGOyotoz2rRnSMcuKFN+CsE6Tm/xSzTYE
daj/OGH1Reoh3dLT/ojzpwpqQo1PURdGH6EVP7EevNA+cJ+nufOcLfNAEenSE1xpXlgS8kEaC2Xj
8jJOeLsj/Lk1lSzitSrlK8JbF6Bv/lmIPvMRdzuHTkUCiI33GadY4RqCr7zAyD/Z07UseJp5P9rY
SwtI3mdLs/Wj6QgVpxk+iGs1G3BsX0VmDT9mXdvNeqDB5FBq69NLwowvL3ANOyEb0uh65zglo5Mf
30QekYauSIGiQ3Dq0vShZQsYkEoVzOHimq6i0sQVihy25AtKo90w40B0jNty7De5a5anmQQx4YBt
NqCEFuZWDdndQDLmzp0GxMRkybbuJI9EVOiwMjUYLPS7jt/RgYvfYeycC4m2bN3DyW/AdSbTi8Y8
v7Jd7dM9CDaOvopqXXqEQ6tZ0d7b1oC9eaVv7ZCuTFA5177u3ymNHwxLsAxoFLBuxa0t8h6Y5O2V
N3Jhk50Tbyeek5NVGbvJB8DvDqcGKHm4NkKSChip2xRe/Pg0ZMT9zD45kLkfCD3lYNfzSd0nRXxy
42Wf1mlzbUZnVYPB6IhHTFJSNrubbMjQuUJ2eRQEygeIGxaJaa3nj5yF9C2Odv6xV0B9dO1GmrKv
gis12wX9Qr05WWtKfb+1LVly+W6Hs2qovaPpNvLQ+SW2/fHgUDFA128l3kgFpIQyzRKMrHf1FlFF
UJIVRFDAedGSWHbidxnV8RkZUT+Udcv0F3JHQ8wV1D3gBWsf+LsO3w7bTIJ9jb2VsStwOnpd+eX1
ieGtwAdzkXHYFZabCBsiW/S59xlTaq4ljavZDYQYfShJoKOKNKDZ/phWVmrmyOsMT+Vlso0zSo7z
2mPwhu294xs6Hee5ym8NwbaatzGyXKfw4VaqIzoEn261dJ36tWtOL0SHT3yM11okZd5i74KiU2eG
+9Q3tWlwWFhyl02Rez9RiMx7xOnUl2wTgCHu7BZ//K4a96zZUHAKvoCUOBCrBre4povFDapS3dRq
Mk59Uv7pF+qeOzmuk6Gi3MmxuXN6SdE8LiJ99amFWse5G2+Eb+9ZBPL2lBEXVrOg44NCXq6vU4pr
nOE/TMv6maz/9G7gzHpr1fS+aEUxlizg9fuDsI9lsXCJwxrF2T+mMxYCJ7Xjc7vUVc29C9vBSnkL
VIcsN6hjo6GaYrSpG1+6mfA9rW7tG2FR/FVNRQKOLE/UsPJQ6sGoBCKNYDHtBn6MnZiVTup9uBnd
6UGX18sTvxWOm2lETaeSimutVcOnXVejU743jUI2HMPUYU6NqcNWVfvHvR4+wzLtkpSkdGfyjzMb
tckW9oWC7Myeml+UR8XzEzBrGHRi5X7yHZtT4nGs0Q8ThdOt3Q3GpscNui5kVx9FFqpXdk64fLv5
tWy74rJQlsPfUSeciFLejGlEPMSoPD6lvJcr0ef2m13SNQanoGPjMi1PdTTFBIrNJsC4x+Y75E1G
00rW3YfpEN0NTvsShiVHScsSmAiJkyVnBSbW3IhM23vTiocdFjsezAY/vSNGC96kH11hzd1E/+xs
xgeTQ5+bfLXsJirOTnI2uMHohegRc9i5geeUU4y27iARHpTH05eSE6SuK8tujN5tEGCz8AkbCdjn
bI6XQ+o0zdnCnHIknbhVnSJoOXKP4rBO9iIDNrSKrOHZzWuL/TuIDpu3G9U5xlc6WPtWm790hQ6B
NKL7eDRbBL1r76BJND/AlVt/tBPBYR7fqzZRuMya+RA9krlJA24oOdEpYT5mlh8S1DbG7j0zsPLn
ZXeqk1ncCr6hP8S5ozfu+h52c1F2/AbiYmd2Amp3OcJ70B63UbtIMFKGjq6eCYH1QUkR/AG2JCgE
bdCeQqes23tkXwkCoyTN0W274CwSLMzsvrgxDNZiirOYJtZhqX5kPxhrVugjsQOqEawcdVI29nBi
PB/XFi5jLmbsup0+3nYim58zwm7pioO1DcIpn4N6SfS2JSRz8VxP/0kFayw7ZjPU+uF1YKdPNgLX
8NWQHyS0IvWrlzqS8p9uWuPcjd8i0mmvqPLp9yBMe7hJG3dZd7E1PeGOsY9pBubwCiGKX0LOs/3k
kltuqsnbQRyunr1ELWlgA1xY49/J+Nl9s1nzF6BURVO1hxsBueBuyCh7oXORzXTKuIjmYEBB8z8Y
kNuZI242H6AYZfgSkt8yU3xeJSDaTSrDZSUBWqzlBKiPFoFsPRgy/y1ra/gc5zze09VOGSscsttU
Q4IIZ9xLqn8yit49kwan+Qc1ghRjyp3CWyQ1lpw+Mwv1GQtt0vXpZrEIKeLltY1bKlMoxMa582yo
hIWrMU8gIaCU8C5YLHxLoepvp2GKC5bMoXiJwyTFgiXMjva+UWQXw0pmvvcYIE5cbhaTq93E+jNZ
Fl5XRVXScKRjQx9Npe13Z/Gv66qWijmRxdlxCpdkncQcH2vg8Pi5RjqPCdXMC/tBCFjxqS/6+rHt
KkYub/KxEkdmCnAKW7kBf6Jcgj6ikZb9NJ5kFqFlvLWZ0x3HaI54E6iPl53k9up0X3k96UtcWRSj
h3wlyj7ybwwoehuHTAJpde39sdJxPAE3XKaVHnJWrEBHVrESJMEEQnRTohWL6NXUc39uQ9SIaPDu
8FD4JNjQ0BhDjRkWx7Vjmp9n8TcR7J6bDOw9jKH+ukJNKUVOHVHhHpn0QVQRvvGie2Nka1f9NcI3
q4RXd+sc60GxPkSLJFIyX+IweyBy1xwFyhCWMadEtFMXTEQBCUHKfkLDUcRJY5cUrFs9mCbqnXDA
axOCnRruGIun90ZTzbx/yDys0P7kKhwZpyy03HVbDjSm2L0KJBrHGsL1R0e+FruWwN7CyPbCCqLb
hebi/YaeT7WIqjDnrTwDkhtPeBZ9xkw+iCherkgnxU+p6sk3+GxU1lmIjeGq9xAtzektWVGgzH5k
rO0Ta9aCuJeq6Q+c3SlI4sHccvfkDojNhAjGkhQ0wVbhK6wK7ld6khnjMg60JyPspiO2Z6wD/dUp
1KTJnYlzadfSBfAJ3jl5dZzGeLVwSKi14y/+O/ve9NZUBLY5K0z/BQ2XcUi0423cRxaaRX4FM1m9
smI0MnwdSajlsfNy6zWeRPxAfY5aGcrUFB+jH34jcbanyMqcSz7536XZPScJ5ge6gn4y3PJ7jQuO
8ESZr3qTWFlqdRTALxsyTyJwcJXVW4uNFrYPmX1RE/XcsGxC85UPzKOnfkhvYGexlr2m1lb+3DGo
OgVtMF73HSn/sUY2PyxQGMY2iW+1i5TkRt9kWcYPgE3f0ur9u6SvebsRNhoCE+8eS7JyM8bpRoXp
vMNH/MblzH1Yxsb48GnO48V3bUiEpOvRUWCUi7n10vCpxuK+USKM9mW3MKPIzoONA+gKpDAPqSQZ
Nq/JdGUQtdOvjErSox6N96WQvwUvrgN8pBrayny98j3N0h8udPNUp1rbR2/C9EYM+aA7CmcSIWOM
sjGVtvYtqbnm1Z3tkwHDKxmmI32xiBgzSS8CJZjksB2DACAah02IZSRzoKjFDcPoTD96NqOYICUj
BEwKOpK2ru1aZre3fRYTfp3dzClFONNUPMxT/Ag6awr6yt+BCqf6DxYrX+QQeLZcc00oPyell7uM
KCu++Qvv9PI76+gi52DBPwNgKn3QSKaHNKrre5qH+BuLwnIq9HYgYL5HNl9YskdIymTi3ilCcsUO
TV1QnJvz2rm2QerlmJWhyQjCt2JlUir6MtgSBE2bG/Ezt4X8GFbtb1fZ8dYJC4PkrpnLdHWFZ8er
xhXzJXErksDoV2+YdsqLM8WWWpm6pX1oQP5cVkMC6gxwHkMvX3LTPvcNoTvBTe9WyzJ7akRy7cJz
bM7foimwCTcThXO4LnsUBaM5JXEXJPhTjepN1tfciV0bEPaYTGpmiHSp7/pa34Lr2izNQKZuwBJY
y2mmPa2wj5F22/qMuXmCJ+JbrV6LqYoRIgBqdNvIu77PYiOcewSAlPhE1+eAljhUWV9FeTj+SYyJ
gcujxSr5qtHnF94eRPX56CFWFL+1kdOAnDBdMNONizne2bHbt1Qmyvq5oWj2PuXwtD9kXVSPvk76
Z5qvKJqPxniR2yITfA7j7AKIJyLYNhty2uV9N6rBAB4QluU3eJY4vx65TnJKRhO4nsgSczwkGT6I
LTSFJTyUXS3MjV/NTBXMYMSOVTrB+gOxT+CmpYPeB7NR90Xg4O0st0biCEmow/erc9kpi0hfnzni
ME4F8Z54ob/lLKcSESwHr0DLcWvF3gvGMOcbrd/gVd+oio+kaecnLIOsNOjjJCvvx1nX/xS8mXhf
GqzdkMMANJLHHxcLkdMRxdaZK+EFbTLa3gmiDxF6Y/Tc8WPpeH2f6yzPH3vhDY9J1rLm9yhrxlIV
suQPFFO3dXLyJJw32NuFfIIXQwcS5gi6F4nF9/56jtgY7SkUtvx7JIqemQKVnpx43GOdI13C18LA
Mw6jito+mz4omv32iRdl4juRhv2CFZO+MlFePZJZaJk0m4X4O4MWDdAkIp7NM0s9xdQiI2pD1lM0
+O8O1p7knEWMNPyNVfEtddyc3c6KTcyuhtLbIaKI+UQpmvzNU3yRuCq87K4yEUf5mi7S2We6T3jk
lpk4QY1elB/9tv1LMYAwhKVztpl4s4FhEyqcmLdzgkdpn5h11K8cTH/mvohbd956iEkt2eLMbC5T
U1ivtkkb2WqZUqpJKpBHyB4DEIwdEI45X/MQERfipOg8cHA9WXnub5hKZWLV4FQoou1I9iSgA9c+
mAgcSYkTOUGtlz75rdsWicjtJbatIu6085RWaYNMasnkJq8H4axsHgNx6KoaPBybpgU/uJzLGHf/
UgynZFFZHdRMbs6lZIFgXPJkmbu9L/Kl3mj2pTWHTUXyvNEqs/cYXicoV00su3SvpaB4M2ENibhI
Jy/Wp6bxX3s5ugStPUdWp6SJGt7MuA8VqC2yASeMo5pUKrESrt1ceN/IrxYodKlFFjJnryVQBPJM
7WSStP3BzxybJi4X9u1qsckxffsF1UcD40+bqjPc1Kh9lVQbze89nL4Q51Eb3YRZNCUH7I3L9MgF
oOI2nobecM2BjgU3Nxc/eBCpwrHJMZr2tDV4Z4rdyK8svYUfOfDwGlbv0Mzq9PVNBSbmq9aDZW0p
AwfMqZPWIIBbYYmjLZJqk7NTseLh9YoRbc3tlAhInc5tHiBTR++xj5MZAyRb8WceM30fhnmdAxyp
swVGAr7e2zRN1XzjMKBqjtMs+kA4KQnlVj60INlX7u/oWZN69drWrblkNXl1HzeU+x4yszWvmjaW
TCJ1ik/BhjMLjpW3EY9mgqUKkgMkbVy+Vaoa9XjFgRk7ApCS/GVTAy2CuEHDKRGRiPUwoZ9owz6v
iC95zNmASFzZw2udg74PEFvEdGxzCp8faomTjzcs20cuhxPuXaQd1hBvswNC+rnG+qb3Kb32+VmV
CreKTcg62Q64MG0+A/yvu6lwaCHGY+2TUfai7tumum4KOrNhQ27oeAQmnHidPERtrXSAXK3vMUdP
7YbCR/92jFQ33SJSD9SdWhRjEBTGafUz6miqThboqies3CzP+F1ygTFMh7aYOEpC/16Py5Tv3MXG
bUmTMhfiMYnbeIeclM2bHr4AnDPZMEphwe8/pwHMBL/Zqwk1gd+G5Qf/lHdsoxBTmd/09kvNJSna
T6bROwjlLk3Zcde6ajOS2Bj3dl3zGnMo2CwvAg+/pn2xGnhAeOU667Rv5/cYjytN6rGZSayP6Ujp
PWTeYWtX1AsdU7qZ1BZuYs7tw7BDikTIHCBxsCz+YT7FBVUOU1+ve7+2io00o+WPg3E35j0NljVQ
/eQ9+4Y/nCthYaXM88ZqbufBk+LAc5wl276rnE9lFzLfWGne9dz1cou2XUbpP/yapob9aOZ9VbNM
/igoOtiFlWHfYftRfJf5dy0XP+m6nfY1Vce5nST5Jcm7gob5SQ0DbOAodzEJTswguCWFfOBGzqn6
L9cM2/+FrN+l/ikf+/bnpz9/1v8fpPmuubR/nuZbxUP/+T+l/67///9oyLOEchSIclQCy3ZgaOuf
rv9v/0JDnmt7JlcgIRmDSPv9PcyHVIw5WmAZo3/C4g/9W5jvWp5Hhw7/+Y/GvX8PMfJxz1FVkn/8
pwVWuEoI0P0nwtsQ13ItT0r/fwnWRSg3ijyY2NsOekFFyjZIpJ8JTOpNsQda3R7FFVTRlqRQ1+gf
yBmKqqb5Krda/XOSe9mLYdqvsbJTMtx+jZUl7ydy0Pj6vRTYmhvfUwQ05ggz7gjEzsEZ5kEdq4MY
JfN9sur4g3CZ8+AZ9Li4rNIAvV9dMBaQq6oGfKk7dNSeWE10wzvHPnZgGtlwudQikxDuKSnFnEBt
s9mjDkDTxezAtHC0RxG9NJ4I570syXww5cUhTGfRtFtL1fOD09pzcmeIMhFrQzY0xhqt6xO6WOYU
C78z93Yw5B3W40R55VNWWOl1zlju8Brqo/QxfoUyb9emanJMtU55Rs/KPwA9zEeb9pYb+GLJ3pko
WcaPSRIEI2u1tkhyfYVDV25pL4WJ0S6a60Jcnbu4mE5RkcM2ssSOdIOCkI5s3bgFDkirB42JSgUA
224msdc6wRfO3cHnztYqzBmNh8GPVb23n22bZVbuJM57nhjVPosidQM0ozkxX3T3DFuPDWuqfRhG
A/kWk2JmfOIsJhBVImWfKQ6c/oRs2dF85vlWZd14hIU8b/LMUE+155aXxUabZbMCZVhCpw0Kb2xe
KUGzj02O/2SFOdM9zJUR4XSp3fJQZGoi0jtaF4+917Pp2dyJl2tipcqW+4Unk7M5y7sNB1oyBbzk
uwesMOj31niVAjufKcuY4mUHH7daTUaueH7M5tSk/R46FwQlNhYH1HiK5MeM3EBkqldX0j3A+/TV
IER2QidS15ay6DUcBwJACwf1KhsbJte6gX9Gkn8NcTLeq2tzInFI2O2F85pyhsPRi9XeBfLHrpeE
pmJGc/HCGCyfYGsWBnO4YdNZCujBCzWiOj8Memalvnt2fUQQork+ANRMNnPiWTu/VUSoakfNZ1QB
4ySHjN3kMgwsTbO5LRj42KCLPTggSA0MrsOddozwIVlscEGLbfH2icIcyNbCMv0yzFPUbqI4B9/d
A5nzEKJTiQMKC8mpjAvrDDNweXFtw/XAphVjvR+iyLrJW9t8SnzHWHZJiVjMXYvFpO2aynpooXC4
rJ6oFaMDt0ktqIHdKAz+ZBOhrmfQv4vYro66nqZtGQHsDqSljHsRucj3Qrg7U/71tdONicPZ7rmp
pfU5EQBS+SGrAQXXAk/oEtzbSQx2xZ43NB31WqVnY9DYZk1dnnJGPkJAWPDZ2vARkW1XDeX1tPYS
7JjjfoPryXg2LVme8/GqzuvefFB2JTiU8OuTpsFZsZKlrw+OPdoHian615398D6ywqIN5roXT5ho
em7mFH1bQWzBBdmE+A8q0C9he2lsz4oAdVnUViHzi2xnUBb3Z6Dr6+B42E9XXW/kd5ju5uOQp3gy
0+RqI5+6jjS0kHZ1WYRl3FeOcLcoPDj57DjqdiaueNzb3ILJD2ijQNRj47sCXzBpzuHI+ui9tMLn
4+uSnR5ihSm9FmUrucqfqfbUHQ/XTN8zPGm0zAVJL3Nao1mZbepj7xQCB0nCmqrjbnWS5BXv+jzl
mXMaqGo5q3ML2WcUNzNkQGvdexkU1ZoI3s7vCvcQAlLFL6+z/BZTsXtjjg256ByRhYXprIIisjFy
TTHQBNEMBRjfru9JO/bGgRxHi3+XIq4TSOPupvAM8CwAJ2a+jyMuYWbYh6oTz27iJo+OX0zvtec0
Xx43RwxctiH2Yzjpn//61eR/zw74Ozrgv/8zBsH/g4ABQj3/pzvJoWs/f/K/Awb++gP/41Ii7X/Q
C0iojWsH/0XT7r9fSqT6h3BcWj1MhkboMYKbx78RBqT8h+AWw5KGp+da6Pu3S4n/D+VL5XmSf4lD
/5n3XyIM/HX5+M9LiSuA4TMUkTFyafDzGJq4tPytVE/FRZewoG7X1TQxLhKqWt5avrH33iRIoVYU
K2xRXrsfoMD1SykgmG4jDVX73o3Zt68xD1vxZs6KSULDcpJtExu4adDx7FuE2gTEk188jSkSAtkA
m3kbG0n5Avhp52qH5rx+lLYX2ApxFQwzKbRNWKHnbwvDg/xDXzpqQE/Q0byJUqmXIGoGlQZTlhjW
NvG8/KSsqjvkbirO0IyHcm8XJHUwXBZpjE93bsJNa1TNj+o4fdj5IXGeeqWMmEh9q/yd0fcUajRW
oapHIUMRHXTFlnEzd35/NoeY0z7EuYAjTfT/St2ZbbeNbVn2V+oDCjHQHDTnlQTYk6J6WS8Yaiz0
fY+vrwlHVKbtujcy463y7Y64tiVRJM7Za681V1dvDIMUD+sr2bGyyTWnXbe5TWW8FeCAxPqN/L0z
lKJjxd3FDvnYIa7eR2wj4wrjHbEas0gXTEkAPcTtqd44kMnGpYEMjq8sEipCqYN0R4AyY5b3kLcY
lCDp9bcg4H1CX2M0bEmckgokwkz5x9h1DXgo1vaLJJprZxYa+RPxKvpPyklOr2qeY4NswFoy/c1Y
QXUnM08USw35RqqDUZx9WHcxguKwU/049GHdmbXDQsCxQ9eKuXCuGxWS9jqujYSNpc2egvumnn5K
xZ7vGKWoTYlKsklBAMoARMzS1o5ZGj2+AOazXiY2tht0NR/7mgDnqsWLS1bdJzTkVqRe5hViIeJH
QR1qx62gz2ZXH3jfrXWb8OlKU+uJHFLNj4qJlvDVmm46+X0uHMwGUx2wzMnioPjEWksssp0S5RXW
ENn51C6mrV3j1V6ltpOcqSgjKkE4SfmQRO9rptdOrfHVZUKAazCdlxLX/2GIe1zv8GMC5B47zvNr
F5TxpYnVgXdmF2FrMJSYlJ7qa8rXNIni1LWjNm05NVkwtl0L0mLFRqCvd8IOUgwcjlkgNRSVYZ7x
DcrhmE2qtNjX+cCFX9DROsd1elychwrrf8O4nsMULeclKpInQze6MbwL7OnE3BcE/DxiZY9UWpiN
seDGJCeYwJnShhyPkCrhduooOg15LgErB4elEa/rAdIfnx2K+BZCs7zLKoP+0IHzDZRBx5ohPxnJ
olA06hy5wFlMSvn0/I1ChQIbXjs5LHjKCuZ6EmvVA+ZJ/QIrG7t0G7XhKrSHept0JNVmzsW17GX2
z7qoeFzpprA0Ln/k+XVV/Pa4ygoYJEpPiSuJCMoOMJuuOCXnFR8+7fjPz7Fz9FEXTfHV/j44/3KU
/Y8bsf/2OCOHmH+Pfj7ODP78X7wczfyDPjphWFwrlwmbWfbPEVvTxB+sbhzK+CipomiN7qe/TjPz
D6QRwZvZ5vzTHbH0rP41YvN3VEPFlq85xlIe75j/6DT7reNNaobKgUlpq5CM9I5YEDc/HWYzpAwI
JkO2n6MRQ13wqNTIXAzg+L/k9DSwMljJ+JT0e7Y2yZ62Egrr5/Iyyfi/6PP+ddanv2X5TpAOdI52
ffm5f/1OuiaklAQ0wr5Mhj1zBC5vXUTfTFSr1U93jb90hp87ArV/9UPzGuqGIPKEvPGbvICr2VDD
jFR/q/rcxnNPH/XT6FvGjlp0bVP6WNeSYMCrtuDA5qhgk1un8WbWGZxZ90rv778hCrn54X66Uyw/
PLcZpBRDN4npLLeXn38NEXA/nhyShoaKgziayO/6O0dq+X2fQf1NwvmYdG2MIVaj64ghxhRu4ajq
kedhtdVElB2nkVDdCqrjnQzNt6CZcEvv+7TZYJzaNFHv+TJ+Q13TUkAdYfPpY5gkBJRRNVlOJ9Fu
6Wpsd12ls9Rg9Vsp1nPH9cSbl3htlx0ixSYa9dihXRLnVsaLD7VmBo9xFjFnsRJ9adxxrhSmdu/L
Bb9V40sHvhi3k6K7XTCf1FHFbIanjXKkbjyG8hLA6vRIC+wVJ76f8yRc6QH+MT+dL0Xf7S279d+L
GZJIn/b3mja2R8FN5+pkLMdbuODXsKrj82SFtOH0bP7Duaxc0HjTezjP6XMR2Z5Jb5VjTiFxvII9
dpWdK2s+51SDEMHGPTVlL4Pp62AsHPpPoJ83tnW2QgmqSJJJybBH0dOE7tldfbt8HIxQeERC2dDE
zIFr2nqScJ3pXAHspincPIP7Xg9h7Znh6KzxUvhHu+bY4zmAxbvkoIIvV1lrp08p60rnV1qQTbiV
lZ8jnpD1VoaBOLbeHPJOnShS0Z4LvTDXXa0ealEqZ6WePzF7BBcbLwXDtWT1F4BkBka0QrWP16PO
JzmetHGbsR+CsY0cbaWhcCu/wCtS46XMggQRIcqsdSmXmPBilyyM+qZJIb/AetqCcfiIZXkxMj4Y
s/k4zdohV8Xe0KPEm7Ls1bDVJ6plX7BXiTXQpom+NgvXmDVEuzxjVR5wPDMed9pxxkCPAMTvNWxy
dTepGWuHMZvBGGDKSWqnOictBUeITw+krgDLmEp48vU5visMRJk21eT7EAbKVWbEQHBZzdOKQkHn
YIs6/Gh8vbkBX2QTQsJgu7J4EL82QSyPAcmHA//D4n7o2+E+VHjbx7MSPGuV8O8MImIA7ApzescV
q1+MWA1vpFqbrs8CEbQ1ZY2rzFJ40exEl/eyD7HXpZgxsHNqmAZZnb3LDLCeV9Jmvk/zsr/iFh/3
0iIw0pppeYCB7+xbm5jMECjDXSuaOXNREqvd3ETJWx5P8xdeZB/DJsyoycg/9E6znlVV1G/gMfJr
L4Nh30E/vBvGYDhnFI6dI5Xsf5Yo/bnjUhOsBjCJR9M05akp7WI7za1jwFWAhHpxprrdlZM6PZZV
ZFzJNvVnM54wAwbDR9JYVbbS7Wz4nurG2ery8H4uNayOFSQW2Gk7jXR0SKRprIWyMsyy/ahM9RN8
YfmWq+2bOZY38HKYpUsvxI+/jSsFm0DWRy36HWng5jUfeHZxk/ZKGcJ5zcanhMK4Xa1147M9agfq
uezrnD9by58vZ+iCXYdoRv9dGmc8mZpHg/bMA0hUkIBk0xVx1hTzBap1Eq2mCMxXs5hN9H6oXEe8
TvakbltRffKSUDLXsZBGTPRSgUpUokAShKMYOQHU2NYbfUSNbA99NW7IUNNEeOP3845KJRfyDfop
70lso6tOefDV8qhnW5ONLE9aDXCieE/9tlu3Gr2JTeRq40bDTLKKYv3gAEeA4vxcAqI0cjKbRLiV
kDaZft8NEJgC4xiN86YkETKEtjsXm6F8rvojGSu8n/hvqXHBkU3iFXuI2X10Q26velq+5oouQR4l
rBsHfZfYuANpn+j67qyzoI3jA40fbhDb+PjrdWW+hQSoii7cgWHnbmuVUB0x07OjXceELtYCFOg+
bNiQzR1KcUWrstHtZuMeMxAuMGXV9F8KMGFvgm0WVO1K4Qnbq90xgBYzwJ/3I//aiXpr1phlGG03
4KPcfsZmTX0AAwvfSR5Bhc9pPOjpM5OINHaBuxz3gWKvFcC6kXobwHCQRql51nLSzPM2nR5sHmhd
fBOX4oh2u0r7hzSM3g3nu1UAyaU/I92WRFFcOk4v9XjGJnKvjJXt4ZNP17amXEO9cedyds4jVrtx
mZwKH7pjhqOltOCTmINxqXPtyANk/fdnuan+RgVcznKHilnSEQ5UQDD/v57ltBKHPV0FyT7Co9sX
EVcn0lDCT92KR0dZm085E8zaLBQvSA6gMnWvFc6LPjVsGcctN8ZN01vSk1oR7GnHTFucZFmWJ5ew
gLogct0tg8pFay3cQVWKO1rNtGuXVw1PRfEObOammhGBi1h78eWS21IJoOnajnQpaRVRbRqreaTO
M1pjBuMzBcGaGKnDr4FkryooJyHXzmbYdtYxUFF31J0LcrDuMV4WT3UrIHN2ff5NbxT2hHFxmIzw
QQWOvjHj/lnpxRoewQHmqYkRWL/XKGSARB2EZ4JcZ8jw7NZZtvsh6WPinhg2k4PWKRsH1XVH3gjQ
NuvfNRvUCStu98jZtaiI5MLomNLuea/gFcxJM2MKrw0am6blR7fBBYt67Dk9oE708m6omHwrbZxQ
6VOeCT1mUx5FnRJ+a2mBjbCKhszSFATkoIjlpcbc5ETlo0rqPezAmelGhcV0WzQflj4oq1mJqD+q
k2LfFSDJAxVaydhA2C/0HRfVl35qb6JE/57EdFvVpkUwHPl7gfesh0oQdbZYXIiu25U5R2E8GI8B
R3StNu+KT0K9qYoF5PMKb4l1UYWI3OLuxznqZh3FiRmy+qqmS+RkdsELoAB12zf0+xG2hkvSwPgR
jriv62XtFFUX2N60jakmCcoEzwHQ4KtOnymeUv5AYT3ZGm8QOaGWqFHmPLWdRXnTFL/qhaqTHydJ
TTIF4EXJpZd6OZdXHkxZbxNfK3T9AJTLWldD/mKW/VvZ2OKRxsz3UdWqDaHZ1I0pJsz7znMkkirZ
KZ4qhkfH2mlS9e2g4IKs1NHLKyD+1YdQltK76TbVVE8JucThwiAqHhquErYHKLe0w1XRMdRy4h2+
6mJfvfMV/Ra6WUvYTjkQf76oRDlF0fIeAICk9i3obJbdeGHu5liDaxINuB6poUv1J32O7kbDOjMe
rJWeA2uMnx1avRrtXpf5Phg/g1A/pTqSE06AlOaUznTx3a3aHMra7Jp9vXf8murVyStJN0c6Rp8w
hP18HzBLFIPwctzJpkICCYP0aL8YrHVwEng6UkXWqeuma9ZWdipaD8kQb/VeScfbpJJPDogokAEy
KK4YU9FctsL8bpPQN0b4B2fHpNup2xoiuXA3OJXkqemhW0KFXb2d+oHxBUD0jOrA6TW+IuV3+HSq
pDt11U1S9psCL99cvZrO9CbCt7L7VEC9dEQVQa3Z8WerqF6qXQPtsW4rV2HBpepXvKzuSEMdxPcd
poEh+IxzlnLh1ziDvok2ZfsZDSOjAWImmRq93zjlASvlD1eI1LwBEGTJm4cQmrDaS5bx/NFaF9zh
SmGju5wbumF5iuRT95qOrm0wxej1YWky4dWVzXg3Cj6iXFWi4VIWeDFTXmGWqjUqJOT9iwK6SFeP
gnMTlz6mC3GIVOkq3L/QP5nkeNf22WJjoHmHh451a1QfZjaTtVzC/1tl5t/BQ+HgbNH7nhSl41Er
VejWuq0xwbS+C9rGXeAjOpJNht+swoSuNzsBU01WYJDiDTflO7OC3RjccwnzeoRMqyy3bMuAwpNX
qfrNUhTX0P2X+y+ZNgPo8mZJFph3YAr0qhuH3SRJM4J9T2pu5vp0tPS3PqiJtS096+qpn51DQPFJ
va3U+snyqSzMxVmPkxuVIu3RNFemepqyGptkfYTxyceqcCEs7OZeeHPsoRPdsSZkVV6f2B4eyKu7
lnUkMrk8Pc458V5L3MT6KwVt6yzTXAg+t1h6z7J+G/KbIIdLF3yYBc1MwzkaG5cqG9dUyecPPna8
C1nrrY5vatXMRFMzXjxqmQCYVWYqt2gokGUN4qRlXV5I83mkF9RtlkSweJxbsrYPkQ8jb8Iuswk6
5ggaEiz+FVxKRjhtkr5nSzrXa+j8OMS5BI1Z8ZTVwReE+fNAqfQhSof7URC697WWEt80yQ5lv5gc
H9BRvwy9vxJJFtLaKiJw3EipjwVpsrF1tirxAVh4xKCU9DvlEvjC+CbbiDCqFTviSWtodfXNbPu/
GwurqZ3Yyb7y6/oy43w9p3olX6qKqEtARwGzWKZgPRVpypeugg3NtnKP89+4Gs4YvdI07hyTyoy3
pFnaPyW4f+uZ0JYdyE9SAhoOWTQcHQaLEs7K/6cxvKxGJZuoPdyXGN8yd7Cr8Y7ZsGWLpzn8x648
+Mt8MjtAEcpa7a+pRpKWnyri4bXMNP4y3WTLnOP/GHmcZfrJfwxC8Y+hSFnmI3+ZlMQyM8HV0C/j
MkeJHyNVWSXKnYLRAsP92Hw6SkykUhtZIeKATA9N3cgjDSPitbG5qZJzF/bZ0cL2hqBe+JE4pnMw
FO4MZoT/alXUtXI1ATa+B3OrP3atEt+V8ERPxN/4+GrdQ6IyoiVlVp8di6Jfa5kt52XKnEPRbHzd
ZEtKZIAZf4SWj3AwK7cAS7sPCr/7+9yQzyKjHq3AK7IqxQuMOAmIKrgmLaxiE9dpnvZvs4VPVdAM
chwLGHl275NdY8zJYo9wJcIFkWS1owQorBl3Iy3gDNNDnqLUiLWN/TymNeeS0b8kxKl4cwZsB/Y4
n7qXcGp6+svG1PZmstnBihiZPGAX1uwVYIw+8Rxl2fQsgAsv1BfyyiQr2dxmvJ3um2WkowXLuBbL
mGcvAx819sx+4485EEZIwSnCcDiEc0GIZpkYMUz0Z9pY02u6DJQYVwYanBkyu2XcFMvgOS8jqLYM
o9js84+e+RT7ob/LlpF1WoZXYxlj//7y/Gvb/Q8N0EYCROC0hIr5aPn/f1IjbRJ3k1TVdO8XA5EZ
U74MThZ5dSn22ENtQkSgvFvVevz7L/sv1LdfvuxvN3bFSrBCVlO6R7MHpmlyr9KSxsB56Nz+/Vf6
FyLnz1/J/k2MpzsrTJMaCGsYDu/EZLc+OSMMGfYnOZb/4qfSfh1ElicBlgqsi8tricyp/vZj/eeT
KqQS4pguTxw+6s5RLE+hdnkesa6QANmGgLIHnlakT7K9Ei2PMJpEtG2yPNfUgXLSPxXYf+TF+28s
vP97u4T/SWtxaS1S/r83610KFmv/6/z28f2zoFLq55WC9uff/XOroBt/qIbAYULbsM3zaGHt/7lV
0NU/hGmw72FNwEmAFe8/tgpC/8OwYdJDP9dZBnG//c+tgvqHw3/k7aLbhjBw+/3m0/s7354tfxPY
4ZywuHd0B9Q+n2LsI79+jtUJIwc1HimYDKTKnTqF2okB8ntUXsJgeol5OLLCRO6gXR5qwwu1LnvL
Gqy3WVGmbR5S+hdk0Jyc7goXmJ5B3svFjmQrt4OaQKYk4q7opDS0reNrt9rUuIZZXVmXvJRmSRhu
aMMvM8fQUtfVPuGQicxyo44NLqMvwyDQUqYNCTQSl/dta+ODCQ9qsgeGkt0noZmUqyxmKTtna4XR
WVKVd1dUy+aTq5mTbQsrvglGYjAo0oyvhb6ZHGU+h1Mkz8CGia2KHliWmkPByR/Ton6qsvncJgu/
IQy28wQznNVjTHQvi2ykDsgQ3mQ3kDKLwroxzVA/I4FwK0n22ULebv19V6ePbWDIbQNkJorEB4t/
liR1DSQwC+KbhoU9JW5g75uZJX69xqdentqqO2V28RlG2mdFAXSJWWEVgxuze9WjyFZ74NpibLqA
gMqQi3tWhcTOOgX2Ua1s0nF4BihDeGN+qJLyO/3x/Yk264eksIl02Qe8AcHGiPXPfMzQCkhsjZNy
m0c+KCMJymoRpnOUPDbzKWp/hI+zpWVq05WRO5Tf/ZpuyfKrgFsQtXbzPdOIsLCxZ0hpqvPMX9Zo
B38wLMFqSjSqZ3eE0VvKUUwE108bfsQK9Jd9F+opmZO7VOc/+LjNsCJV4300OlApZfNg68ZbC5A+
FfFmLJSByx3fKkbReSNjUoUGFiUE+okISlRfmhoanA2W2mWk77cR7kCKSakTbUruozrhDo54ywvj
xDOK1l47hKEYcjO5jtRU244DWLVRE9jHwRMSqCIMRRsofe8LsZ/96yuyJVwKBTpvycLEpMNzDHrn
qDgKi3imiYAf2NP0WUeCUFs+BRmepmKpKyyz9wiw7qDNzS4p650fORd7mm/gurHx1/st3SlEnjv0
5Jjg2ELFiyPgBxSUg4NkClP14r2wcwfXN4Gbes6ddZ9Rg7nWSTR8053mmx0qBShA2o1InwQ0/Pnj
LY0Rt3HTPA8pgTufHJnRdPA/jC1vc1ZSlb4WdvxgCWPi85FW7/GANZF4o+UGpiK+KeEyXhaChkzl
XosNCAZS6Zh8AUn2bknPDpzP7IodDaXnG11blLOVByffxPNzlzDJhyFcrmyvxZ0OHtsOL2Y43zap
mHa+o/k3MY4Blc8SBpM99HdPlXUGY6z4jsIIBoTfhwc7d43P+DWAZQz8HbkLW1vEdrGH8A5YkAMv
Muu1pSbCw/LsJi03/5is9A6IZLkzoZJcDQIm22JcYONMA1uj1+7T3PIYzKB9hTuqs1VPre0vMRtn
SZ73Ao7+zZx8+xKWpoTufXGSQJDpW4aKoHYFx+4Yy4PfnwhPGDs1VkkyMnbddSi9qBLQWkmZJvQr
Df6qZmWylsxbSQDCRPRi1XODrVJmf6EkG2TFrQXQiR4Lfj9FprF70suPCeCW63TYeFL1O+HQQxeG
15BvY4fTsSBy94anI/eiLF0Heq/eYPpnPaEc/RArPt0elH9hv6n5yAR5y3tW2ypyfNUqloiOPlNV
bTjtripJXWHKwvsHPnstmoGYPaDDgZG9m9UcQpZNvrt6AcEMKFcJ1nM83fWAETyZKDuL2jnUtSA6
5oW+dawRZmLaQAZLlJODwN3g6YX+Z8+vaqIcWsN+ZQF1HKEWXeosjz3bRBqkWeebFmGxbsdTAD5j
PYnxQwZLRUixCSQRM+65Skh2nbWMva4Lcxe0zTVizuTdzIOeEOsDSODVUM1IxK9BScQ4LCvzbFMp
PisvY2gb63CcdxXozFBt3hzCT23VP5DoYvc1Piu0AHtqNX6buv4cR6wjJjatEUrtHCpycbp2l1Tk
ykHBCzxHMc0mxPlcuqMjz8zz/INIoLJiSxDwcR3eopmUnyPnW9aK0MyZ73nVvzT8XkcfmrZb2PpH
M44kQoInXLzx2VCT8TUCW7WxYi7t0F1Wxehfrf5BMQNx6PS0wgU8RQcye8C206q9OkN4LzKI/cTd
6LQk3LofJQTRNGTsUpbidVJgLNSqG1F3/GvvqUnDRxxk32hgq1a2/S1n57UVUWdtnNlrW7WX5Ipt
V1GjCzm1q6Y0x6iwvoLFyKxaPeKkRJyB8Y1Kg9MtiRGLqaX4gENBPL2UrGnU8DGwW21bWdbH1LCm
keYk7lV1rOhf4ETlDs3VQGudYJ+01ZJSL5VHNHI4vniUmGBL041Nm6lheafRz1w+4cRozw2lHldT
VUBzwne5WH5S3430dl6CLDL3MJ9ZRQxO+OXDHDm1KB/XikbEENI7OhoRcPsFGz3oYqubxYmd+kyy
joriUjftvaygsFcope+y8f1TyjHClSJR1rCBebcyHhJwTXnB8u45cILira4UcaB7zweERnlxE47Q
EswkuXMIW7kBy7VxjSUpo1olTu+grug3MIOjQ0rKP9ZpCDLxSO9wVZUbGMTwXilTb76ABcq1CqBu
LRw/ebMIm7qVToOYyLLmps1q/Qhy+U0BcviZSFgBY5xVD7IDnMiDgsfuWJPXAeFY5fFwS1Ao9AY1
8z+QpkBRNI7Q9tVERUHcVszRJgnyszqE5dFIahzyZqXeqHMaHgI+1TzXEaOvAEOqs9pAcs6ZL8zu
zXTIHAeSwynP2tSjt/yG5Xl3QwoSZn1dWfQ5m+Qrb4dRKgeqL2iMg52z1WYKzVaxJYYLbm0QoAlN
YZL2hoMSoPjgbKbGvoh9vNE+CHGvY556acdgvAmT6q2VsnfJZAzvg8mkz92x2LbBZLKwyw0wCqmV
W3cWPYMH3farO1hA+gZgk/ktqXRg0DwV6euNsKMHYRHBglJpoSsuvp0cKTbG7EmNCA/n5q3XRhXN
NfsAIgM/w4KwaB0ZydcS698+b/slmjJesL8T3R9e6Xg4KqSmVrRh7InLxTcd6TFym4iRuOd4KMEW
4YUFt5yBXdFT3W1r9VSE9shDRT+U7QAHoU5OThPT/doWt3ZRdKxOAQukzV1ntGujNzXPIcNB7jfZ
zCw2tkOcflrIIXgM7RQCRv9EpWC3NhJiAogAmddlIdGUHEZ6IY8U7OabqtSLG4VQcpE5O8cSj1WS
dJK7VXU/DoOX9NathHJKYhxMP01GJiRfmgbVC+lra5XJcpM547WiV1itz1qRcA9F8azAE/GqpgX7
YWgqpqKugwLAqA73MiLjqNqbMi2ZkZXoDnFOrHC/0uQyqIcs8p9m2BCuXbYKXgcrO0AdgxnSFfKW
5G/mWbq/FYnqOWb4ZFh1dQJTblD1s7QhkMZ8Yah44ZA+xlY5ul1r7nTnq7JMeQM2JdiPRcNbnz/7
puSOtRppzEV8Bn89Tm5ttR8Bfr5DJx/GJDgVhIYzg/0JyP8B1Ly6MiLTC7sRGkYGD3Yml580z6PM
4UtzF0wbMndSXvVxJuzBSIMd5MZ3hoPd2sPKrPzouxyE5A4Un+mp4HBpn7SwUk6EnBaJFuF48MsV
Xagmy/GG4L2M+jOw7NMk5gNBnHw9Fyk4qDS5lzgp1rI9TBVThk1jSq7JQ6pRQLxW8c/031MiCNow
jq9JXUVboc5HmpxgBNG/MDi8jbqWzou6hn2YZGyMaLY6iJ67N2eXElj4gDLarK0GlkyN2xI9Q9Bb
zr3f0tZ5bl2alC8v5ptmxkZm53ybst0EtNQ/J1FsnOqpQvD9MS//I2nhb92Fv/gQ/63C8P+hp35x
bv575WD9lr0Xn79KBsvf+MuFqNp/WNjLdNN0TLnM9//XhKgiChhIRYKNta0h8/+HXIA90cJSj4Ys
bTbaJkLzXx5EOvs0Q2J5xbJnCGEz3/8DuUBbRK+fzG+Afhcfnlzc+RZeyB+K9k+qn6yabO70sduh
vIGQrdLOlTYw1mgES4B3sb6gk3JZDU34dlbG9dBJw6efXqx/5Qn8VTYnzINF0yZrKEz0lCVF8Ktk
keMgR1mG1AI2YonCq8wFwHSJp4cTjXr0V6mslMv+HTUsJeXfDgT7Gc1Qbts8eswS6BZ//y3Ri/Hb
C2Pj1jXxfzqENNH0zd8skdIMRhCnCUTk0k5VCqqcwSK3Bn+G/WiVvYzDwjvL6ZLBMUPPAK1l9IFF
NKUM7ij0mnosOQ7Vutd0e9gkioLrfRqonHobzCr4MjUHTZ66A1bLMJDscmuT0gnXJIJn+myL7lTr
QfcxlFHNGC/IIwH1NXJn1wYOK1S90NOd1haM6oafjP1aaQ35MjWKc0rt+rughezLoB0mXy1vJPNW
ZIMfeJx/zN4wR4fRmxxHsQ55UgD5Bb9fxbtIq5yLKntSaHLQNNCXiTMGRy0YLGQXkxvzElTqAAU4
c9GDvKMF+JCkuvZpO5TeYN4LGcf0GoHa04WfNR63HqNyZUcz6ir04eZueh7FlNWY+MpWOJkrCk2n
ZPhMqyVx3tvVt8AoeCzqKW0NGy3MZlzakKDpu6jZpGZ+VrwopQVSQDYSSInZzKip/KP08uBoo2q8
1mO5ogyd78cMul5uta7MjJXI1HKv4z5EfuKMGym0d8Y3fHuEV2OSswsJiiw9PwOUGrb4ik2nHatP
No58pkePHqX6fW4w27Mybutol9AeUZ5iQ8tKD+cXt0xy8GKP2WCurg3psGgt/TrMoDMP+g1lZNN3
PzJa0vXTqILfi0CckApUhOtTR76HxFlkp2EKxLehnnsozD08ZiHqhELr3IIAYOna07LhaTdwoOLb
2e+NjxrI3WVSQKHidhqyRxFC81o3EqcqjWaBmrjTaCuXSKqZWI8xZj1+McQ0NzklzF4RaTGv/6hb
R13gxmVrXnAp6n2KyjFfdRWMKtaogsqFDAxlPWrze1cNVJXAJlQiXGZ80WVL0sE4sYeHsrX4MEjV
h2Ng9VO91XtdddzBajh9CcPnDzzNmKulj5cGjBin/ZowC1wST8lFKx7mMg30E+Xx1BLWSOREcGpr
AtTdk5nD55YPGG+HeOKqpJRIkXE1sozPMmQ4Wg9aSEwjo7NMrZDVdupMXxik5hMU5wpWjAPGw1Nh
wxdE/toe7xcQSQMQeAG6So4d99GK1e2pnczAvB1Z/UwrMeLiXGvl5NR8v4X57IR2RYtL+FRm7Bfj
4TsPcbjiFON5HQ69NzS6e4SSxZ66Rx5+L7nm7g0YbOeh0D9aH05Sfeh8oZ8TmDGc6dzXHBAAwTR+
2cDSGOBUuiSsrN7UclixW3Mnf5iilclnKkrQdGT2qZYjAWCJVLUsbKPD3DabvLbPJfQnGhBT18rG
W7vtT7ENF8HXHtAQVhOhnxykLN/Hqo1FssHdudKKiC2xuilDNMEwelAlF9eEqk8IsCOW8JM9zoei
HCw+EkA3UFatwNWGQvtqIzG+OGRtdY2fgIvejtRn0TX84uC+BsyCuO1Ea4/8O/EJo/ShtmPmRdoN
aFIwxYMTYBrhIrgh8bXO5JBgerEhiBc2r7LaQcgX5HjCqVgnVX3UejVlNAkBMCp3asFArFSB287y
tnCGxsujCaNDRs1EzHWqzmhFiZ3yVitYPoaT+dxkyblS0xtAnEB+hzbZgnmAo96U/rrIk/mYC3GT
6y/mQGIz0nYzZVZ1oqmfMwtuXQsQNADPpgXodDBMKENgVI+h3TVnuOXaKhmy6EmT5aNfmhfZpBuF
e6eLOatzO1EiJ8m5TcDFNaQ5w5FsajbsTQMGLt4h+gOa6pYZ4dGvjVuzyQ9EZd/6sT1A2Cu/gGkm
nkY/4zcfBX1tiUj3yO4CPh9IdIHkQAszM+nVgXGXdcRVuQyvYB3dN4FSu6nvPCgjCnlGS1LAaHYP
4XylFxQ9qoM3aRBsNjho1qpRfgXUWLm2mO5oEdnICbRNqXHVxd8FIbg0ur0cp5tG4SIPSNLtpLyF
YvpM8mi1XBdQeMhoGfqTZmX3hOn4RngjOyPE+x6j2VprkvZtnqOLVcY3OkrMJpw+nPpTo1O0auqz
pFV0yMtp2/iyODk+4i4yKuyiRjbVizJox7iA6YFhbydL/6bR6Zznrj/379PE+GfXkbG2GvVRycJt
0+eXDu7TKxwBPDWlapxoqocvr/bQSTGKiu6s4R8NUqaEQjOJ46iChTUdShuZY0qgqOa5D6pvknpB
27llBWSvgLicSiM4pdAy8LQJgFCRh3h+SHQsUrb4ZqgjYqHAVwLIHZRWPtbswDexzHEvRVTQo8Qy
uqWnwQ5upi6ID7OQL9poVNuI8RMcaUD7n0rj5EZhxXyrRlAy2hKXC/N1m59iv9iQ8U4ZfrGIF/aj
D7rxjAnypBuLaKyWj/TJzOvWYOzBsEboD5ZLGfXRFkC+66TxeFcJEGd850q9boPmIS9bE1Fo6Z4s
HD99UEDxQsl8mRW5hwD1DXFg37MH8gKrt+DRaGCZauRz0zf/D3Nnshw3kmXRX2nrPcowOoBFb2JC
DJxJUaI2MFKiMM8zvr4PlGmVDDAqwrLK2qxryEVqcAJwB9zfu/fcUIJO1qj3vVzdWdgkCBKRpVzb
8mLVIO7Y6P2ebREuEbMoyAMjf10qBMurKcXhwHb4olDH83ZyCDKtc58HIXPuLKqthvHl0ErVFxuv
HEHO9qrqpYYdEjmR5JnclaZroOYdKdhnaBSmykjO3pQWE/V10V+HrpxFhwRD/wJr35NihjGKy2Dv
lbq+RJ4b/CQo6NCUGU0AIAsyJ7YVPhtvBeAxMyM9WOY+RkR1NH2A0sSJkc2YqtfqgEsT4WrWUh8c
u3XhuQHeCqH84AJvRZkkjq2pI99y40uqeQ1bF460UomaSmtIJ/BAVhNx6wBuDRxSBQ5DLu+VsIJ9
LqRbtmPmVzUa3tWuPJQFGRVpK127nmnd4ZXrt2AVrnj9pnc00ooftkUyYh+7t2C2adOV6Qbb7dKq
yme8HlQZetjunk3mlMe7gX0ooOFmy8erXLb46Kix4EgZILcb6a+qildI5GS9vVJIOGIlA5vMNHZp
+PYjqDxN/hSkHcV/rK1RyodFHV5DKYvuaBHeYfsM1VWZd8w1Oh9dKP8cyOjTvR8wY6/MkFN80uwF
HbiUz9dS09stEI2fg5EMTq3oIGk0j0U/7qtEuc1L2/+WgsovZXYzZg4fV85VaZkMFKET33ttwDPz
2jd2cm0Mh6IegX5E1mGQvTWBKquxS6Ivpm8ZjwMka7ahWZU/x30Be1YtevJoYNuH71KVISwNpdgN
N3UShPddOfj5sk+QgWJSDGu+0ZFGb6WaOgvYH0n0MFqTA7yfS2RAUIJ5Cc2e3kUWedVykCvrtqw7
6VdYEJaxlStWPNmJON4bremQkKhSpC/TKjT6XcKOkW0P6KTciWQzYL8FkhT4SVaN36w0T75RfucY
oEndi6daAPDJU30TtRy/p/HYfylcyid5Dn1k0UECu9I6LSEddij1aznXTH2yeeQN4OWw49XYkqnN
vbT8aEX5VH/16PrACopdhPViFBr1W4mEvGCsIGkHEXJUZ9C6HHS+XSKVJWQWzl3dhS4AlNpfm9za
/Do105j1YvpTMGY5AWCbvCoeo6QmU9zU09bbFG5fvELZln/AXsFRAzQz+Kp4OvQ0YZV2xFkjkXdp
KEW3Q2uXt6Fdkr7aKHEs3SS2lccbDBSW6owYVB/zXLa/tFQS62XgylC3PS1SD0RYRT2dJYoiyxb0
ByWvEYbjJDWnO0PWRb+MvFri7mO0oPEYebIJ89iiI9LLVn1nR0POLllSPXVZRZJ1HzRuzxYK3Qsi
XZd68kKSqdV7bJHSlWFIzLvMh7dB/8Mfv+qZC85/ctK+KyDejWWU+s39ENKLWFVsAhGkkqqKNx04
C3kBkDBiei4SflkIu9Ij0N0319eSKzmzwbp3+q63Ekmsc1Nq7mKj8H+y0htKguwD3GUiFx75eaUV
vjUJ78VlkYjOqQcveR8tMBMLSmtNc8OZRPCmIpHeXcMDofhtKx3dOz2Ct7UtiIOn4waBO1xWVRTm
OML04UZr4LmsurQbOJ9Gpa7g8MjKt8I2kMhG5RBKt3mokeShugGVqqIlnIeak6vCBKkg+2iiyX0q
ZJAatvRo3Zekk2y6x12QLgjXhO8W6Wyxl10wIk8n1CB4i/xADVZW5mKSiNNIEwu50zk0ZK5lfOuA
8cDYCO3MWEcqjRwcUTRpfM/HRATAI5E2lauQtAQLrhm/GYDJHwUh8jKhqx7nkaLVEDfbvpXUWwlj
SbFK2C49yUHuPxZY0N+SvjNe/FzBdyC1gGd2njYlDXZlU7wXgQVpUKoS93uptShzB+yHvwjkoRNk
BFn7HQxqLlYmGUcvvKHCei1zvLHBxcs63zK4tLyLDav40caZ++5hm0KAr3W89+igEr9VJLqSrkqp
pKbXqgV5W0nn4Zjy/KB49YZoeLLBjcmYWArqloYXGemd8EIOwSPkpIXUjMF9abX1lGzdgeSkM1XR
aKtF8WyEouw2FnjsV680InuJ3tU+0KYd6GPELcbEZhTyC+Pjex+A4f5Z9vuXuseZhIsSycRisFQh
6KwbwpqEVx9qSJoqySjdG5iuseruMtKfQLYqtsO7yVudr8scy6ogfk5DYRpDyvPbfzsTt4AKtQjy
EdU25LfAdKqjpakilvy7oxgK2haTopSpIqKZjRJ2hFrgr8SUU2rSho8oymgiPS6MMv0tH0tvhBZR
WmL3SOXLlFEFHt82SYuMvLRQdk/VMXzhDdh88JvN3QjU80vA8eGJuPr+giX98x00NI6eJmOqNjvy
ST704WHFbBaSGmvAdhQc6+SSqcak+62H+mcB9ERN79QwAp+vMChuonya6d+grtpNH8npNvAREZpq
OuVO9NHV+Qd14hbqv1V2li5MQ/yubn64GDTsvmW2iMEby+82KYbAJ+Eq7W7AP3lXur4yOe2j/flB
P093Q7eAoJgCPZdsarPpbpNaxYcVIKcqwUMt2TpjrtQRVHV6vT4/1EyTyXTHOkjSoY2XCULbHHdi
hDiXcnk6C8VS9i6ikPqTrlcAvivdlu5b0dBc0lK/2kCWtPq/v9gM9GyabgoLK9VvK/eHu6sETVtL
fBq3dBaDfWj31EKCoblg2vo8U7DbW7KlsaB1nZl5PCGLsZfVoqiq7VCGygYn6ws9zOTvX4rgPxNv
j2dnzS/F45zUhKTHgL5MObpTSv1K3+7vzwzeGpTlcSWjwkM0eHwpddUXg6mVMOBo/17ZSW3cNkkI
Y6oJou35mTGB/mZvD93E7GaCazeg682vKCBhWU4LvyI8VS67RRHAHpbDjlR2S+T1o6QTsLNQzUx8
8QeNk1tPLeqnFg5hssg4bxRLsBr9JXf/5/nKM6SVoSE75KimzJ7lGNY1XO2g2vLJe7MGzJ8tehth
/RiE965onGUTqUB5ee5NM4k4P90J2C66zjfFUExzNqjaJEpuNGa5zVmuG52cq2udqJa9qrr+vg8r
9b6srGitZrWNmR8Eh02T9pD7vnqrabG5t5ApLAOz6G5wSFKxVxOsEWyxuk1BVNOFFT1NgdlL3xCq
rNF24bpxgR1PEUC9qC0qVrSt6u1KuF56m3Ql3DStdvNrlJ0wd87fn8+vK/wIKhKgiUFCT2n2JjbY
6ajw89ptCv7ESYvM3iiGTJw7v/uPpfy3+n//sqt31Ps72yX8f9j/Yzp/uOur1/r1v94RaNfDzWvy
/j//DQHg9cdr9lEy/PtP/NEAlIRFAxDLpkGTTcgfUZ+SsP+hCKaC0KiFy7Jp0Wf6E0Si0B20VZi0
lNDlaY3z5vyzCago/+CvQ1YuA+rCFWqrf6cJqE/f/L8m5fRXq4qtKzL/BFKDEPl4Ug6BzIFvFOqK
/qD0cyxaH49QV+eHFo/KNmpVsco41GxoBiC+GOWX0VLDQ1uBUF9qY0EVxhMFJfaMkLegarX7ABzw
clRyXkx697v8n1flo6e0ECmgQNHOCDNzS/GvircpGSu/2lYOdmPausaaws/SnDYNLbxycV37wSEq
sZkXElVQSwcrhT22qyjmE4NqWr621TOwU8tY7wgA7NomTuiGD2zyB6KVN33tNhc2AMdreLpddG3t
qaNrsg3lnh3fLogAlJlYTCupifdk/3XLrhXPnDN6vNZdfv17Jv1fLKr2ncDF8h0Ne17916ZJf77W
QZbOYUD/H5cXU/uf7/xPq2vxDuD8/Whx8fv/XFuWCWFO1ughQ6Vmn/QX40ey7H/QdDenRjoq/Y8Y
XcXiDzHRbaAvbIdZkX8tLeMflsXu2Dam3jsa/7+zso7fvShtYAWRTq+qk/KfveL06fqwg2rUwGMj
KVdOLfkAnSkBpOWekJ7Nh9tx98dK/QjVOd4G/zmMIgAzW7iJPu1u4Jvbtgoi3mkk6ZDV8iYe3lzt
J5LPu1iPLrncjjvjf46G9Z59h8V3zJ7eJh8uKuKSFAghlWOV5g2hVWIJmPQbLVOcWQlKbEgpa7b+
2IEHZVVa/l3YSt/Baj5SCrrOR3/Xlw+YzYjx9ao3aEtPRPI8n78hsz3Bnz+jxVZvQhJqisl8+fgz
KrjlVaJqiMph17oYFGOp5eRo5sANyaCVHn1wYIUC49iTHnKsNmhgc4RtYX+nh5RO1X4HfAF4Gyda
4hszCo99cuGhqcfSiz9+RuaYYrL5lAUfh+OfETxyNvUmK4fiHZb8AsU9dZI2xIHdhOpe0rNvgJjB
6xWTaLe/9nwdGXBhOr2WbEufSFZZal6gGn7v0vRx9NJtltHfNmUqNOdv56knbk+iE2J3OaqKmRZC
MjgpkwBCHqiqQ+lLhmodBBQ1NFCqEejbLQw0ILVlir6zk1fnB58e1ceP07SGOPGjIjc55KmT2+bj
o5QbKydAKa8c4j2dVLisI+nl/BDzZWoA05aR5xjkH7CTnm+R2KcFOs2Tyklk69BwsqOd4CiZuHBa
nYlt+PuncTQVPxgrhyPPbFaKWkmogPuVU9rlu4fs5bqC1LDONKqqRmLGTmSF3ioYYg+RMudyys8P
569U8GI7upvTjzBJS3j94U3jv8d3k5RpM0bcDfdOt6MrlGDdukxQ1lgdGR51Qqt479Xd8DXI8T2D
lVFeKEUhKIwb60rGnONjno+D95Y4iHxtm5kF6Vjrd9hquq1i8FdthCFV3/vSvXYL+yYvzOTaSE10
GGDMxpC8QR/4g0zsJxKHXEGeIW6bXMJY73kyNmDzto0ypPmj+yWDv0Sv2rua7FRbfowrSS5b4J2S
QQJ47z0hWkDWYAHO7LBNLnQ3u7Vy1VzrAdZ/IyKJrJs2DrTUr7pIitedCQqZbS/1c0J7BI17jM/S
V6lDnSkjwF57ev+mJ7m3UARVSleW1qLdamqnrvFN2FeG7V9YWNq0cj5O7ulxTLA5zr6KQq1kNrmz
pLHiNqlKJ8Z6s1ZD5Btgfyk5ZuODyVsL8eND7dv08HqLdJ889xvHTBGa+IUmvzeB8dw0WndLMq1N
KxOogo41CMYHpgoiTyS2QN511RoIKTxeyFyy9LUv+cW89IpFWSjedy9MaQOEwGco/K48jXQiT7Z+
nZ92pxaYYRq4iXWuGOfM8awbPLk3xioueYFUCMa9oL72xuqpaOL38wMdnwX/WGFTbAaAfP5P3ex4
oE6xbKQ6denkchxt02KkgWf1Ma4ggF7VGskluXxV/AKWWf5b56w/hiYhSFemWgZWv9k1ylpWKti+
S6eirf5eVNa1j9L3BUN7cGGk+eeeW6irWAxtql4K+sHZSO4IsC6W3dwZ0wlSRDUoj/VHj20Gxqm7
wM1//u2bOh1ZCWnnjMJ2d3q6Hz74ECxdUFJy6ZDPq68rzdwrsHACQ9QruNnXNBmWdZxcuMgTU4ZB
TY5EikUNdr7LkLIqjCGHlA5dFHpYIrzSO6g1qg78/PzlnXotc0DmwVG9V1RWyfH1GR07yQKZiaOa
+Tu1+FcNMrpDG4SOKRVso+t3XVP/KmQIRkhJfpwf/uSFouRkJ4WYU51PWVGQU1/azJtSq5DGGADw
6k1V9Beu8sSkofxFoY1dss40nV0koBKB/igtYeuBCVHH9DkgCicbSLwUsfKE5ebPasC/bAvMPNC/
VwR1IOqXguheUxjzeaMQZNCDHnfU2ja+Ci9eqnm1IyOGt+8QPwwEvq0kTeQ7TNDq2lLL8MWqSDiq
BVIH0Y07n5bLzfm7ffphU3SXxW/S5XxeiQYWGSFePGxX3tRmYxOSMLzm9o+yp3tkomxb6zJmFVul
z1rjMDg//snHYAuNRomsoHxVj+ea6WoheTl24Rhd+FDbneMmwNpFejOo3ltIjMfq/HjTY519YKhU
T4UmDjUckmab9UEQc0CRuXDi0d6rRfa1CNvl+SFOXRKFCj5eHLVUZb5B80TYENgICtMjEmej121K
PHI5bDpl+ObJqC2kCwMq8/0oL0DqKf8cce7k92wfdQ2xhI6X5e46dKUW/QCg+yRtX2nBqug1zTR0
9MzC0NHRl2Ir14jopYWVEQsaLvTjHdfEM5Ko114hJfx+rd8iD3k/f2tOrW1doXJPb2I6BM42zkOl
kBbeNoUTSeGzGffXnVbcAAm7/8+GmU2qqCFDTTRt4RCDSBOTppgX9xEoRSSG50c6sX0UHy9oNp2y
uLSDseeCCJb9EWjtmqb0bdyI55q8sPNDnVypv79zeOZB7v7+9Q+fnY6emY+VpnBCLUMkrV9hexEL
dHk3lWVcy1a8k6J4Kwd6BrfNezg/+ql1AwlfyObUAuF/x+u06wPiGnKmWKKmMkwpq32rgLF/+89G
mb2UM1IbCPSWC2ew4JZ4ynrw4guHjhM7ItKhqejCGMZ8IM/mRm+7ANYLLYcB1F+3WYeqbXxQqvDO
9N1HuUjQVU6OsPPXdfLZoannzjGqoczxFynasH7MUbW7Y49vNe0JohweUra1O3oPjkF8MZ7EStmG
aaztsDU/XfgBTmysqfjwaiPkQ2XjOTvnkPTo9mqf8Pxy5XtWxF8lnLdLEZG06yVfyEV8gaT3q1YJ
7qojtO5JdqnlNMsq+P3546xM85buDEf8efMuC5heUZ7maOdL1xnL+D0YlYc27U204shTWh/opGHG
90VXavskiRB2tMg7A91cw0hTVhRTonvC6nxHKdCFVujpsqqNN71trTTEziv0zySG03qcspjw1Y43
toEGp26lx6r0q0m6/zxI6JvT3jj0vR05NSCuVaGEETojl3aehnoC/dIuLtLxWxMEnOlIYlumUkWr
hidGDAyYKgk/boAKZGHmKG8GLXrs/Bidcabf5aW5C/3M3/u2gbEOLtLS7xIYv3l9pcsE3kB8w8nk
PfVghJd5pO37EpewFWhO5BcEMngkQiUjrehEiuSVTm1BX6RjNWXJxZtWKh4FMekb5Mti547ard+T
U1dl4JL8qEtflNFWF3LmHoqk7CDi4yyvLOsKrn68GWRJLAVx2fAXEQLrVa3sId4SNFOmv/CTvwVV
dKMBYgokJGdeheBayUrjAIFJ2mXYAM9PyROfSQtHj6WYqiLzQZ6tdTcEdpTIQ+7UXRrSLAYFhLTl
Xq6CO0JwHvhTFxbhqQE5cCGXYLMxnRWOX2FoG3op9IucaEt7WOax5YHvksEpRHtrbINlV6cXLvFT
SYsPM+QRbEG0/GlV/a4+fHhlQ/SMB8i2GZvMgpQKY4jWFL7CR1RgsBQQGTQFvyjayIZJa9yjV3rP
s/qKHy299lSsBm7uxzvFRldIy2q4Neo0fdMlclmBIVWLEPVcd+EuKSfeFHhIeU3wlqLF/rvR+uFn
HqwkGoB35E6VJ1eWme+bXqr3Izw6S8vBN1gmzvCQrHlozb9ayXrUy65ZnZ8bJ/YJ8ErZIZgcQSjQ
TI/yw8+gd4Vm1g2wqEQlZzsGpdjVBkJdUpvODzRNstl20BI4rNilccmUjI8H0ioEhF3WZ44aJd9F
aGw4cFzYYZ/YnFm88Dhs4EmmtaUeD0G1AtRq2WZO1KnPVVdWhJylz3FGhlYQ4mRg9yM8DWu9UV24
uFOfOjF9cuiWaXTHZsWUNApjm/TSzAmrYA/K7D3O3SejSu7AREO4MEjWDNs/ujP/8pAzLaJPNxTN
kzEdJ6gZzZ5cZJXWKNcKVxuhsB3c8bEwkrWJonKju92FwU7d2km6QyGUbsen6kYzgFfpiX13YkPc
SSEWBr1JlsjoDoDGDshgH7VCPIa+fCEe4NSNpXshkHjRX6dedfxIjU74maQruQNEgErvOlddAkow
j6zyQoHIroJHjaKvF6bqiblKkRKtkoVDksrz7PgYtVVSGXzYnHa0ox2k0itF4bimV8abFkF3DTxY
PlYPlkXUW8pLgKWjgzIIzHATVAJ9Q7GmqJrgWh7GJVIuw1rUyCnWEh4Zrwx/6HpOLVCq1p7UwUwV
2uRTKB/NCLR4VL+Y+ait8lH5okUNaVyKfQN7UHIqif6llYHw1FTEN2GFGx8hMnUaYGI6jLTQnuTu
FRhZ0ywnUJItrdqgeDx/e9RpHc1m3nSQp6nEqQ4P52ydGbEucrt3MQNUCZspEwqNOh3A8koGLpMB
HhgaTNyuvCdaGCuNpBbfp5xrRMfjI8ETK4Dk1drMkp0xZuFaARLDzSh0qDX6i7DCqYsa2BvyCi5V
yk58mAipxFo5GVjJvZg92NozAj8qc74Sovdw4YBFatJRAdOK4cLKeapNYVkX1s6JQ6NCn4WekE23
HVft7CwWx72hlqOROSU6rU3Tw+dRYyoQOd9lSiC5vAnGBJKAIblY3wO88AonizBMZRxr2he8vW99
Vz83rUsonDzeh7nQ9xhmizVKXunCl/TEV2naJGiQJGmu2Mp8yeVVDWGx0VNHJgy7rMMnLcUwFWQw
8uA/9NO/5sfEFqHEOXTlhmhOYq6UC9+lzy8c8BzsVSbNJa2q+Ru1DwtMQFaXOtIQHeAq3Miyv4yq
YV37yiod4BoGbGFBHFx4k38+P6BtINpan4QypJKo0xvpwwfRIOHccFsSFGJwVQsJMWnuE9U71NZS
9t5Q9j0yS7HEN9dxfeGaP32LZ0PPviJFFeA7lWM+kfWwjdyeyEr6BwB8z6/fC8PMS+JWq8a+WUQs
Aru9ToG3ynXl4Fq4MMynl+h0Nchyp6wb3hOThuTjjfTkRDRayI3ser3cuaLIDkREJuvzF3P6ealk
w9EkVNkBTp/JD89LHa1GWEqY0aeINmqtP/pCvxGB/9ZCW2i8xAcr5B3QbmzVxvq3BueDr07KM4B4
063+MDhhYzWHAY/Bc4nkDu2+ccOfA4pkEuJfi7rYeaEPrrd8Sodsd+HCP+0ep/v7YezZhYeAYXzf
Y2wvIBTajtclLiSPj1YGgQTa6FOhh996S3rCbHhlK8aFhfLpVToNr2Pex8zNP+aney/FodlFduq0
1ptPIlmZeIeuuFXjcIvr/8Jg07UcfXFmg81qIiB9oHV2Zkq2CWYiC8ha26yAulC1vuS/vzTUbNq6
Ms1DjoapQ5IbesWEZFNof+2DSlH+/BM8PRIqHj4LiL7n2FNNb/JC4IQEHUMuOAEFMPjkoecoOw43
qsAW/G+MNxUHWJEYB+clwYSOpEFPO3UGu2xwX0ICKsm437hlQlJPr8UXZujJ6/swnnq8OMwuahs1
4aEFXn5nKt11BZWxIAhQJnHo37k02gtIUlnt8z5KOFAdjkM3dZQAJUBu6ZhhQTTEUCPK6FIz/dOe
dJqM9BUoXiOAI/P6+Lqw7yAks6frGnTi50SyDkqB75Ps12LchbikIkn7cv4CP3+V6dxTDxS/W+iq
PK+m66Usgf+fHl6DaWVQpRWO/Le6IPjQI0hJT64KbC4LDzp9WpuPcVteOFxNr7LZEjz6AWbrAjux
3skwFJyCcI8gFludDkUMlP/8hZ74ajBlOMFRsqZ58Puc/+GNGgNKEEHPza0UBTqnTe/Yi5pLUxPB
1efLoUg4KfjZCSq/ZVgf39xVPfLajtjDClX6HgSy+6CHidiwI1jGVbquOtm/H/Ier7I2/BhyXDct
Jb9VpAYaxS+SdKTiF5mKxSKwADCaOCN3NWQlUkryxwhjB3nS5XZQq0ORaddhr94PKcmOYBn7XUtS
yKYLDGnht0VHpkYP/1+xpaWr5l+oT1VXQ+bZTk25e+OVqX5wEzgd7LQaJBDAq9Nl4zLPaZYDv8o1
fJ1Vm1i/slb2tmXsG1cZaW1tKt21jZYcIkZCQznaSxuEktJo1mpstYPbRfWmxfpBDM9kmbejbVuS
9J2aXH2UjD/zOtJvClf/5lHfWvX0fAuj9BZYOFrH0qUvWhjHVzyk70Rz9o81p2OiBj0yM7V83BIA
bSxGIIhbkcPAVI242HWt1KwkqQbpUoQHQA7wTTAh2gl0JDNuins/1C0cvKZ7q+uJ4qCSixeRQGOh
ky3hCdIDgGtAZHLll7xqnjrJlXAgTIgLZReBSoBZN6jGpqxygd5ANV+gZsfLAGAZMNQJiuVJw/UQ
yd3KB61277tGu8QuV+5pllvLghW290tZLLB3oeb0o+gdN32xF+qQ38glW88GSyf+6XJth7WxFuTL
XFkGiBoYF7tS9o01SQfyDqPzlSJp9H4S+F6BDsMP9sCjNnivLiGnZIA8BorW7QPFTMhIIISdpOMf
qR7nN+1YvnHMJiNL2CswcQUQ2pE4ao2A0E7OiIuS4zWspYRvIJCISeizxTxBEFKobNvcWhJ+Zy8x
MmtrQJ7GiraxtpVEekvlnWfXAXZ3gr6GA9hkxrchB4qPdxFKNOIcTOOW5m7wl43pMlSzbp2U/r4r
g+qLgsgFmmMBrcJMVEdJPOxoBKvt9abqt1hkfW8ZAsolWPRbZkEh8LQwgiTVdfdW3U5mAEz8UuVe
52KQv3aSZ+w91YuwyeQa6L4mnDxI/UIadPdKwDRdubrefTfSMnRSbny1llEB4A1OhVxs216RroVe
RCXl49JIFyTiEJwGit30/E2rjdV9kzYq9MYWTKwQ0TJujX5JPXfyBub5IaFVsZMIIjGqKnRC0Lv8
8ezZlOutknTZq9EIkmxD44FzdPRMb5NslBYF5K5oBZwNLSe7Dgk2vt6h6t4NxPwk0+tdW+xtteis
lTRIIamfzVMwKFuTgsVCTfxl7fbrXOqWiQYLK/Zrse9VA+xqrxwKWUF3l8cmgbHmeIsosFySG7Zp
ysnIrzWckIuqKVdKw4ltkQ2TE3+0W6jehcQrheS4K9XzXmu5E2u35vuaaOStr9TSG2/rHHmZ40Gq
vNM59tyYCYbkXCsbQrbgJ3tLLRnVjTzi0zcsj2C/XK2QKHleoU6x4tg287I3QfCGGaFfEiwviLft
vlJYMxvIrOmaqLTqMRgkZafHYEsXHdbHH33m3uLbrZZjW4l11uJubwnsvZda2quLjniq5ZCI9MrF
otJ21Y3me90SwOVPo5FAwOR+4K3zwib2QQoMapLQfcWOtESYjFlUdjdGajxEWrKsYA8BQiNPIYr8
Dr6zS96dhPkw0m+jJrxDqnjfKfrGd/OveRn+LIdcgnIrHYw4vrE8eWsG3V4fczBpgYArR1TzsimV
r9I4UpaRkWA0FsBfEcf7AZmNM1bZwRLx/QjbemEFZboeKylecf74hh6hWgEUrDeRrHw1Db4YBRsf
KMranYWPHHZaAybYr++o2f1MLOZFX0EEbDtvp/g6ucOd/AzrD0Zmbf5ioGYZI2WriQhz8+BL2uir
Tvva1iNKzLL5Wonkqw+PhDeBxCFZzh86u36MLO1aIjNqEdWwLMhBBPOD6Kl4aGv9TcccDEyvW7vj
QFM62HrcGWWw76XaZYk9201ZLSRwtnGWbiyruU6Ftzet1FgoUJlg4xOIA7oNbmFJUF8KDaFO3sOW
G2g/+yAoi9z+kqbBhlo3qFqQmqHnhEl17cXgNI1m3VvNuxynX1pgOn6ndMSlqVOxlF28QDQWao8m
DFq+/kuFQylkXiAC8o3mvcDbjlnm/tc2F9daZMIwJCx62UXpnaqNW1vwLui9OH2QFFZ6NCbP+GgX
BCA6CnRhesVL0U68iV764bfAXiPh3egKiXyB8iLp1b0e9dmO98yisazvrKnvUTssTTNa172SvsHi
wCubHOSytBzPfhCu2EhKb70SS3BdJ+Ka9CViIVumY0foyhDrhNgYylbjX/REZ92Fnk8ImG5g5ZTL
ZWS064ANySq1SfbUB0GahDU6elE9RGn/3hELsS/o3df7uOo80Tu+aIPq2+D3bXBvJHpaZvduZsL9
QSMpNl4QjXsqmL/Ob8NOHasnYbuGihz3CFbK402u27tmIw1UykK1vDLxu6cdOj/rRe1uB1UGpJI8
e3qH+zG4dKY+cbCk5065VzaQytC1Oh65SIEMMo0yp6ogaPrWNq6lZSQ9ZjEQUFfcabm0wzwNdAXQ
eyTelcDYD6V5XyvmYaxeZZKgwKievx2fN7+odCejDEWh6Xgx2/J35I965N+ljue2y06dIg1T6NXG
5vwwnzelChc9xbhgiUFEONtjR5Hq2m4bp0z8mpw9FR4Mb4nxoYUiK7f+KisuFUQ/X5iMekaXcXrS
MKGVcHyzddkv0AZTPekMsbOUdslm+3qUjNX5CztxFJwkyLau04HUtHkF1CfVHtIZz7StGkCxhpP4
EmrIciMX6oVT7qmZOx3M2PwoUxtoHsSnZ7Dha5OxTBiuQrgbMbyq6bNeAesl/JOmEDz6gdJyDjXv
/GV+KlpOh7S/hp7LIzOY6mlQczeHeDh4Af0DGxQm9rpdB+1tHPkgNr65b3Xr7x+1jwaerRngSBL0
aD9zNNd+UspqY6T5pinSGxWc0/lrPDVjKCFgQyYcECnotHw/HNCIhY36PKXsJKUcNTXlniPKMrOa
C2bxE28Bw1AU+JO0Ry2aMcfDeGqmiJH2vtN0zULYX4HZ0XLStn4VrSPJvCBVOTVpYIVhy0GablH9
ni1wPLqmmsc162Co9kJu90nWStvSit7GEtQEUgYQ+APhfYW/x492Yd6cuKcMSufa0nH/mJZ6fLER
6TB4JaEraWNCRwAw4SY0BUSaRtEvrMTPrxgZ79FUr8NvR995msIfHt+QV23Ql0Xm+O1oHHLy0DZJ
orY0H4jeioA5r0gfJBJxrMWFttGJk/2HkRV51srLJRj1MqRixyQcd+oeupbunJ+bJ14zUw2IxzgF
kWDNOr44b4S3B2M9c4yhPqRia2k3GscJQ2gXBjoxOxEXoazBvEh+ytzkkwi79N2Od4wVld/U4qEc
op8ZOQ5F5R3MSlxY3aemBz4Uqui4ROhJzlb3KFl9GbG7dmiZwR0VGyLwJkbkhYs68YCm8yGB8Dia
abnOllwZxCM8cJYckoTv5SRNNPT78w/o5BC0BCjW487iZXn8gPAgj3IuM0QfDNeCUMCFWltP/9kY
0yT5MMM9tYdaSZYie0+smQOR4dGlpsOJB4JJmheggZiBb9psvaJ66XLKGaQ92/KzlQU/21zf+vLw
b3yd+fsnPyAHVRXy7vGltPB5elkwTmqOz20SvsGZ8Reoxtfnb9np6/lrnNktM3WvLYyc2h5SHSJP
o3bVWdZTQUX//DinH/9f40zL6sOjkbpBQ4PH9WDxu4dvcQ8071Kr4OQYYHN/+6lsY24ZaAZRCtud
vk+mu25cdVuUl7YYp4egM0kB0eRlM+tG5NYAdjPjMmAH70MIeW2rb8/fqRNvMkqNiDqwERpcy+xl
Kbc26kSbcm82xr90t7keEv+tqJKrEfj6+aFOXg3MBJ1tLTmM8z6dUrqx4PGnTs/+ZAGibx+SuXh+
jFOXgzoGGgAPH7LN9DN8ePCKnUV2C33OQYd0Q9xbQbxNu9GLYCmH1oVC9anrmTZ/WOpA6JjmfHF2
dWzYmcxYtXw/Vg8eKMrzV3NquRCuxmsf/y4d6tnDyZQyE57R8nCG5Go6VWZuRIkxuKB9OTUMEhQb
/QvpLdq8ER8jIIFVykdGgzipZz0lSk49WnnhbKOe2LXyuTTZndM9gXI0W5UjtXAYjEwAitCkOlJN
BCVHCmGeF+DwjI0UokD7X+rOZE1OHNrWr3JfgProhaZEl22QTqe7mvDZLhdIgOgkuqc/C7vKlaGM
SE5yJ/dOPCiXBSG01Wyt/S9KtrLxrj2kc6wEbr7tl8yHm4MP8HQNG8bvxTTvIeBTDdbZZNNDVlaw
D25uQM59L8ppZ5DsqnFUaDlH2GQvLJBnluOTX6Ct+23aQglAHQHTbAfZ5W/StQ/cLO9tt9kBiL2w
Tp59mgcpGwoq8X30M1NClclIhcHMGrY1p8iAu6yRgnNS/s3o0iXhuUGAncbvh2lTczGgfC9geJiZ
IlcLnn6qgJfzP70+os//JAcXkdgYQkWp7TBEmsk2GNCBA8h8CJjNYKaHBLr3Cnt7n7x9u4up87+n
aRHaAfLIqxJPm0rYtDrjwTM+pvbCtHa+46DjACsBq6epdVwMpHdeVJCxBDCCMsQ7k5Yw2K0Xfsq5
iQ079t9PmTv22cSWd5PZEt/GtRx4hSa9nSRAi0j1Wu7/5c/RhngFcXQ3AmNz6JxyG8BqxP7iwYFr
xTCAUgmYQxxjsd88/TVY60BUVda8D4A/cv+349eH0oCxjzVsjJouHLrO9t1/T9NraaBdYKrt8bTE
bXdDQrcT6kFHXO6n6s3iU0gy6byaQiaCe0V9MPi1WcF8dMRgMO0NShFgTEIW+u7seHv2CG0ktDDT
MztjwEgg9hZZ5QAM5hTIz9e/0Nk+Q8EuNp9Y3KDxP/1CuM9hMW43BM6p915qonKj3FUmTsVLRZDn
H+RCKWDhjxeCT1AaifAJVlGJK7eB+GA2y40ERsktFlbTl0+a8S84/c66PED85o59FkLCrqjJgZo/
CM/fO0593ba4IalVxHHwfr33Xq50eBSKtyAVd35W6p4+qrPhBKNQ8gZvGbIP6vEj5A+H1IKXeJYe
CucO17WCy4WHvhwYeChybL5pQqgLrczpQ7MJWPhCTNgtZLBpJ59omR+Ltl8Yfi9ncDzFw3rk/7Te
1FOH1FLQbBf4Xj2fdigpwQVgscvMT6yzkVXwF77Z2d+EYzMyoqgIfqFch9Mz95Ia8SSNbAsW6SE3
cF8Ib4fXv9eZx1hIpyFgkTuEKHHe6j0bGriFzLOUj/CAGMHVL407nJLCWomFiWhu5lTagHw77s6A
RJyrB/QjgzlB4ctmh8+kNUG6DypTPgXc50sq8XM/B/VkhIIUhiJQPQuaiC5nkoJjUZTue9ertlbv
PaC45c0b4FleD77ifI6HPkWbI6wpywEXcwooSLMGjhfQSDLDW1iPzow3GIUAYANZK/TgukxSBryr
BjkBWE3HnWeXd4VJ77oRzpdgsAhXfHt9JCw9TvtNOFr3Me5ti0Pdj3tcSURwQQ7nWwAK57CmbL+s
eByII+D3IFkNkcjpwBNpCcaq3+FxVbMBYecQe9MhhUsHGMowiG0XgvfMvDQDOVGuhcoInPe17ddI
27RvTKC8+wmkYCv56k31DvK+DfGObByv1EiujGRp439m4j15qn36I5VfZdNYiuIANQKcbiao3GDO
0gITXvi/AvlNJKlLhs0ndLb/HcPtvIn0/4N0qVkaf5ku9b5h/+fuq8i+PgdMzf/kF2AqsP6YIYuo
ycFkMXOkMGx+uT0T+oeHml4fyEOkBX/6Ov1DbqN/ICbhCwO0K/4V7nYQSP+Q27w/ZsQa9OfYcuG4
h2KK9Xwp4mK9xlvhjI1VGyu3rqSv4Mphx53CTrfpvHfUH+pb6Vswbml50e+f9crDr5n4OWTqdKD+
8yyc5mFujckGF2SnA5UNeSYYEcOOZHkKvxlD3EPIAfRzVyUPGbethXA8nad/PQ/QAGwUXXBqsBE+
fR4ZfApLkAp+GWWb4IIemGXUSOK+uCZLy/a8bf9v6fnnUQQLKIIfdWu6etllxGhxMwd2PY3pg2W0
zTcVj+qJ9KgcDGFFGd83PAA2xeANwHOv9+u5hwfgVs6XZDZqVed+eLa8wkmHtiPkEjsgn8WVg7z8
hAJIU0TcZuU9iBXtg2nzAJLGmH9//dGnS+6v3z1z/3C9A7QHfvjpo+3EcsB2Qrk8HIWKe9svsiun
Umz7+lM01eTPx8Dkaq7gwe4LiVrtF5J8zL2xlMMut4bspuykugv6kgMkVdvvUak/7BI26/J8FA8+
+K2SoGXL8WHinVpS3575xfD0wnhCWQGueH7eQD3r7Fi6kg8FZEfwjc62RukbG1zYlQuJNu0i69cv
nuGsc1UhbqyptnLh3myAAw2+qR30E+52rMy6m+qcJSF3jfFPHPrgPTjNZMS9nJAqDYEaTp4sOO4u
VXCcLtm/3gRZpRnsCLkxEiWnn9hNGtohQTrs4DSKqxiYsXx0Ze/ewgM6+c56XGcLcKIfX//i53oZ
dFpMSvjkBOi904cGQd0bFZzaoGfh+LgU7FcY3B7e/hB8QJSaokLk5UOorEgGC4xuB4+0GBIEoJMw
H60YMDguzDoIoAUxEWlfsoHiNgX7BgPGgcumgkcEbpL9fOE690yHgXCD2jNQgzE+g/krPhuWtt/H
fmfVcEvKsnjbBnM1t13QhRn8zFgADQ+THORyuPrRLzIaAg2ea8X9DmkmZ4ea6K4PhWLlhxEJqa03
SOMABtvb6ml+jsC5MgM5TQfTjKlj7pwslh1rWvRgPxZ7NxflJukw55hF5iwsGT+hx9pEjpGAImsE
Hb6VDqqD7NcVRTt1O8VQDRlSwZyvQVC6fBtMjQk3hsmtkV6zOsh1DbgL5JuSjPyH1VZtlFo8rlFD
WCfDNUimOIu+Pl7PrGcUynGKsxQQ+ZYeFLDddhgcKiQu9FCIXvRU7K1S0ZveRab39UedmX/wIXF7
iIvRGfyi39vLzuzacujHHa7/NgbgD1hfnpjR3Vhmcuf1MHLwONkVVXqbGdC3vv70F4MZdRQAZ2Kv
hNI1XP9q0d9BFz1aAcoqe2A5NpMdF2C6uktgmxfbEVz8OVhQ8AzgOaBNOA2ZbqANkaySu8lwwEWA
yXXY4BAR5lPSH5xg6XIOHBs0eDK2cC6YCZszzggp+p8J/Gcx2qtymgx4suzscdYx5wPU0hsTe4ou
bFMZw6A8SO2/KlhowIAnG3K2tXLC2JVZEcDufEjZnTABnKDc23A7Sm5sUwk7HGpf3eWFZYNKI7vy
ewyRmwW9I2yt9nkOK6mwyNrMCXkqXXcnPRgJbmJos2CJzNqEw1gWKvQ9vLJB1XC5S/qt9Kp6gMy6
cN6lTjPxDQkK8yOBx3MZ5kGcfi5UDgNim2Ex3qoiSAGMyJGA2rSWo6wdRxLf/tA0xkBDK/UCmBuL
EnJ7vwOd7kFkVTneTqL0g4d68GNnN1J43IW9y9PvUH9TeNOPYCjB8Wosr4TbwdFHDFS9bweLQxgZ
o+DThpJQotSUUCBBO87aTYEXgh2xEq6XbMHDwhRRgbKfbNzEguhQtn4CuT3c2aKgYZkMpzKrHoTp
wPQDdWf11zzObbIxQYUwNxXBg8oUOL1N7BH+NZawEQmbmI0/2qTg5YabefsjRh4HDruYdE2c6dw0
vYbvC7vjik4QsOJbo0p4NnQa6w6OGmEWwMoeFp9T7R5tNSXlbe05bXnnoUZYjaEfjJTh69aGkx/L
pHHNreq8xglhtABVxxRw+EnnEK5Dse1VFrS3iPzsGtLB1ry2Ydr8p+9A8B1CRphkm0o09FtStlZ6
bVV2RnblVLB9A68SeQNdnH20cX/7ScqqYwCJkJjvzAwD5bGjdcfhZGwb7wIjAz+kjIHCC51BBN0W
4lfYGUO1C4ZZZkkzwzVGq7q9hPcw7G2ChH6tfEDCDs0gfRjg5AHYzZBaM+Omy2qX4PVHJTdCWvE9
jH7G+HbssOWD8Xpu3NToZPhM9dzle+rKuLx1OsOEqRamHbUFisV9yJLEaW5QgwzPKge9+TTC06i8
CYSS486ZskbelsRVUQEAurtNCosl24EY1acMKBd7E+QJ0BUiGeyIdTG7G3I4BmyNVIm/sQcYP2Gy
S3EV5KXtl2SEih+WdTGsGqWtHH+fZnGdHJoCNc2zVzv7LmGW0sNwcJRfIfj3LOBVsbkO46mA5Qtm
ALiO5VX+HmUiaGOoag4qC08n1NSlst57rYkq+8ExDGeDOmU+boGWj/1d40oyPEzDNBVwUIJ0Kt1K
R7l76lWVsakqDzrpUJptqzZm0ELdZ3bwhsdNWQkpo3TNPLguA7/HQMak0G8GO6+NoxzzSn0nUDwV
H9qBUpgJ+qr6UPmonf6cJqJ9N3QQiIUSsyDmitQBIAMCbLinGh5GOoIvTekmHjFxbTJkw65RwOJN
cKhOYwBaqIw/Oa2DmjdsbPJgr2hi/5KQvSnp8L/LJ/z/xoSfT9uX0wqblInTlAL+918pBUhX/wAq
DcxBXHQQByLJ3ykF548ZWISEnosT769kwz85BQ9/5c2HNaxBuA0I5tzyvzR47w9YHwTIJ0DdCVg8
znFvsIQ+Xb4NtD1bOEBDebqgygnlS35AkwdT9P3eERm5Kns5vmlz8F/r81OfrZ6AIMeYWYzkIabw
9OzdBDMab/KFjc+ld3dOW89QW1LEnRVEWTPBEUjxIYTLanX17AOeyYBcal07JicwqvUhzHGjKrYo
Io3d16pZurm61LiWdUwLBftg4FEjr6UfkFX6gJ3t0lXvpba1PRLK4XxWQzoXFWkKanR522dL58vz
Tdu6gnGCt1WG+hY3MkzzyYsxe2bF0G5f73BtH/vvaMG59fR79qVPOekMN4L2PfuUZlTdNCDu/wk7
JLIvkXxDdQR8CgvR2lesHrFHKX2+cIi/9Mu0s1iTJcig4ZoiQkKbbVCCdDV19psSL//9rnmP+SwK
iphWLbhkbuQNfQSTxj4sTbJ0v3bpxbUANuExXvle70TSFPD0m5JIIGW3Kn5tOj/02ZsTw4bcysrt
yBv971U9ffBz58frX/vSe2vBK60GNzUxSginBF9y8vr7qrftVTODrXs1lNisjSxO7Ujyyt2XlmFe
wVsxXTh4Xnp1LXghWM4TZJTsiPb2ldUn79LmbZfm/w0VLXarsWxyUQXFQ1HAyXeIwSOzB0UXDqUX
XjzQkquek/umdIz8Yexz7Nltr2wfFDbyybrhop8BPafuOtI1YP+PMsVZYyQh2FMfXh8w2nH/d9/o
6RJDoe6JNHnyIDz+ZGc1xVV/4R26ktuA6KM+bg+qj/UD+1nsYcFb3dBA4u6cFyiRxZXZ1jMqe4nE
cKkntZAmWOxzAMPqKLb4Afyd4MqGl+f167/0UuNaSKtuNBmsaOtI5vH7uMMZxJ/idYsmsqKnIY3i
T3B/ZBVEXk3BS6+rb0NqvUlr+t8X0mJayEbWZRVUEUNi+IObsQ0bsnjh+1/qFW09hhWi5RmAcUaC
+RkL3SmmW+47cB1e1+taVNdOj+RxUVQRyRR8z4q54rtLnad1rWuBjWMmmITgNkUC1wGhom5/7w3O
+Pn11ueR8V+24nfH63U3Tj90U0BbEvVd1W/LxEGxoRLeDdD86fb1R1zoft3UxInhDxSPQxD5vbeL
cXYOqbPy0+o4NadP46aqXXgC+DQ9ODSrNq0tlgDCl95ci9US0q3asXCGrIl978f5XZ1kC3LRS01r
kQqVDhxYcMiKbF7DrtTw1PgJldX1uvlaL3UI+jyvm9oikWPBAAM0Gbl0DXVpwGiRGrtM1GY+kggW
GO4uzqj/0e5QL0WZshbi9ec92rlBqQWsbwRV7DTwSi4ILrdyarU3dSLfV5KABxAw5m8HIwGQvOw3
3VT/PfHEOdRwDPgwOi3wniN8ImRS4ezLUX1+Y7G0xYIIiStsV7N3SQsXGc/swI4sH1XJrgM20I1V
ufK6qQub3gzM/rhq5M+uQc83QW4GfimTphX1BEckj+f+npUN361qnWjTjkm6pKmNWETSnsZNkdly
iwrU+E0ym/8mBm3a6UvWVbU9IX+i+PcO1eqw9Xq36sV1qUsH3600gTIxIkb/yfGRA5nEX+ua1g4C
uRCFGKeSRsoEbM82qygmdN2Z9IXNa4FEUcoHNJ545Na/7a1iYfWb3+7MeNcxqLECJBWUOxIRkptH
DzrOXWJaMNZoansn+7L+ihsebxMYlrtQsHchinX5niMprqayikTQcY13sArPbugEhGgih6Uq0gsz
nF6hgCrPDoVpHOJ0hFVY0fyedPm6M5evTUKWaD2U3zU0wo0GfxrKuv6s4mYJuXbpzbXpp7BjbNEd
rIlBVt/UdvlnZacLX/pSv2sx64xN4eZJARd4K2dHzzEaiNAN+zYO1BJm37r0DC1ys7QCLmpyAjjj
5ORLNnpWWIGXE6a4AXiSYGq/I0HTXRWFioNdalXTIWMxaDKlsK4mXlkPxSjhhV1CPjpUXHxfFZme
foJA9r1IKtOLBgdVvK4LwyS/+rSubS3qM+b7jYd8ZgQJyFVgimRTcdas293p95FiLsAB+x9bjAx0
Trc0+T7t6ML268JQ08UckwWPkt7sLBw3Wx7CPZF+6lA+sm6ihXboZP1xOqsyoFS0I4Xkyy4bky40
SnNa2TFaEAp4mJPOiv0oyXJ5XaTNhxwo33XLj6fFIE+ARm08NO7E3aNf2MC3Nt7K4aIFIfRXvM85
chNDNdzC+XkreH31+kjUvEx+L5ueFnwdbsxpmdR+xN0+v22CPvnmKpK+92O32XBAc3Cp7FP56Obw
Q0MRInlfTuQ7zKSKJ8FcuQGiJfiU1mPtr/tKuiwqyEAudQDci2CaA2l2B1HoO9a5S3i1CwNYZyyY
CVjYRZkXUe35Byy63yZfLRXoX2qbnA5fq87gLuT6eQRsId/3QNSHuPUYVnaMtjkDsyE1jIDkEZwI
/fsgaEIw3Nt1C5QutLO4hTtInPSjQrjvIe47pMmSX8ClXtGC2vAr3OFJNI2N8B1s9HDv/SZ1ye+x
+9P29VnOLnNrH8XYVh5RM/82sWnfWksG7JdeWgvnAqTcVpIRZVeG+U009hQ2cEzevh50lxrX4hlM
bW42gEpHgwuxb8/t9tAHtbtynGgR3eYBlNlOEEfxUMVbg5c16pOtcd276773RPkQPzA2RVZF6BU0
k26Y8GDpJmKOlDMbS720HtVnpl3HZhDFrvljEoXc9cAEPdbELa8c1TubFr4s63JPOmKir6zOHVCM
FI1KJLelnRQ70Cnbla1r0UqD0shzr8giAel6aMTyyeTtwqR9YfzoPFiVQDQiWiQoFK/INXLZ6R5Q
wKVq2kutz//9WVSlncqyqY+zyIhRnwVqw95MLHOhWy59YG0NnlCJ5XNYVkTwxOH2BlaQ6t5Tfe6G
pexNXF9XLJg3WvAIXRVrjhbIpjfBOzAe8Wt8HApDZQPwB9stkG/Wta/FMh3ruIIklEdSGWxbufV+
TAxr3YlZr882rCDrXUdl0ZiAAenJdNwAMTUsDKNLt1C64geM9BbWQwaSLtBI7KB9ZptpsrJD0Zrx
vkhbeVN3qLtILQeM2oa6P2QJY511H0Yv7Wji2M5i1+JRIVkYKChz6RJM9MIItrV1OKtrszYHmUVJ
kG9V6v4Y4vbTqs+tK6kLVOAmvdVOkQvxQqgYIGEKaoh1jc8HpOeRNxkDgGEtj4DFiUNPQBTU2wuB
d6lPtKi28elsmAbHR6j3/zJynN7K2lt55LC1qB7IgDIdVwwR6bs2xB7y6A9FsC7CdAwGJnwBzwvO
cfedFk2Iy33vixy9JY38+Y4Brea009umj2nhmOLYwZ9kN7om2zIWrDoVmLqIL+EWZDHQvR+ZIb+R
NLkVNVmI3gvvrS/Ehce7fBgADaUp2Iu9SpzQDiqyamv1gnHDjB6b/sEWRysrWzhRGNeirt5UQfbv
tu0F22mss97hSS+ORrXNYagKvRQ4l2tCyHS0ZReOeEEbwM3jaHbie56212zE9LKubS0827TBdEX7
6sgdaDHjeNMk64QMgAWfDsKUdZNveEV5VC35CFTh1Maf1720FpoZwzixRIdhAmpGWG9m65WV/WGf
vnRc9YmoGAPiEtWBYSVBDO3dheuG8zkh+Ludth1IO7MTAdtII6FFFhKuhr8bxWffoKl/Wtc12kaZ
gjiKW1aSH10m850R8Gjw+nrV0g1/19MfUDkT7aEhzo9iLnJ342sV96vWIJAUTptuUlSw22ZWHkmQ
3Tiju4cS8K/Xu+RCt+srZyMTiouIsTxWRSyupSvqDW8UvXbJtPLltQDlpamGuo/Lo9W39g54Ffee
V1W77pPaWoiWI+obg9guj02g9i7QwvvZzXvdjPsCLwP6bBp0SXUUiXdABS9cZ1YtzvCPPv2iqjGy
xMhYesTRDQpv0b6X2dvqdX/PtvryqQQQ/wqSyqNRjyoMahK1lrFuebO1KGWy467VYEaEcdPn2Eju
WdN8fH0kzjPfy5OgqRPa22wuuYA29Bjk6qMag0evYd9WNf3TSOfZNsvpAkeWTVkdJ18CNk0rEdbe
Qo/MMXjmtS0tNp0q67OiKqpjbZkVMDqpA5tzkx8CX9Jt4MUz49w0NnUCwe7rv+bnjHLukeR08Hgd
1NMtCcpjXsvxM2jRMgvTAqppRQm7LRhkG0FngeFuyAk+VvBcfKSTmR/9klSfeBMMj76QCv5JVEWZ
FReHLOfjE2jjIKEz8uhAxbiBHn3atJRmd1KCS5hlldqCgB4cGHjHMBzqgz0f4z/LtjAOMJcw18ls
UN5w+ttAc/asUY7FEVZ873JKv1uxtSrjZf4sh3g2CgJPJa5hiuromLIIae6osBHNyr3Cz7uOZ63T
iiUNWM/VUbawoTQnMoW8WUIEXYiNn7ncZ413tMQ0ituwo58kSMFAxTd6WbZ9fTxdalybi3IuEjsm
GQybR2tHRhuycUqSVXt5FI+cfs+y7CAjQKXt0Spwwje84IE6S57El15cm4wIt1DWkHjFMbHqz75H
4YtQrUtKQ6J8+t5B3RQZbKTyI+HJ98Qovtn9ksvPhdc2tRljdO2axgpdwi0PVG9YowLSuV/1LU1t
amAE1QxdS5JjVtrltW2W+Z3V0SXgxIW57gXuhhggBudlcURtdH4Y+zG/mkqQ5SHogjmda2wNF1Tv
vvOMhanuUldpq7tRiizt+ik/Nqg6SXdKOcnGKyzMReu6a37us7gCNLeozEoITAnAmRBThkZVvq3g
8vc6bGpxNY4E/vQFjoIdYx8Mt2+3dTqtkzuauk3SGFfCRkaZH10TVTkdNwHj8N5G7vzvzbXAmibg
4mFVnR1rM4VVaAY3RKCe363rc22GBy+wkXmRl8fSqD+zwbUBpgd9ckXjPnCtpx8UyWLDGdKkPKa8
i3Gsv5vcalgYLHMMvVh20bYWty2fChve1uIognh0t2YLxxy4JNTg5/n2tQvZ+22ZiFXbITztRSRn
anRzqzi6PXufFtcoDv20ro+0DTlqvuB5ZcviOPYg+jvC7yFIKh5fb3xu5FwnaRGL61wxFsQujnSk
+5TSrceDg0lz+BqXC9/4vHwAXaNFrWAeQ3GZix8gA9Qx9z77S3iCPRh5xSOjS60nmPD4t4kVSDfM
OjO7czIkVcNCOfWDGxO8SWXNPn9g/w/fu9bKlyhXF19Ni3m36y1l9siiMGtqQaOssJrmSVzdMWHx
AQ4aRWnuG9dmVxXOKYeUNM6dCyn6ZzEy5wbueeOV0efpfUmIv/VlUK9ZhtFl2jJM7YQVXW0UMPwc
vW1uotgya8VCYMz9fu6ba9OFNCcfhZpYhxWw/3uvt/PNSKdy5atr80XVSR/mPm15RBllCtvGXmzj
jrJ1reuycUBcfUeJCmkHC8h4OSUK9hmrzh2gLGszBsqkHAl3YBx9zZ6EPi7dgd5w1vW6LhkXcapG
kNSKozP1mzI3/45tY5VwYsZDn06jkCwhKVAgK5C3BENFuDy0pbtwYjqbckDj2hRhwpvI8EtRHmO4
GG6m1B42YnSC2yEv2oVk0oURqQvBcxF3I4D92bGQQbBtZHHTjWxpyFx6fy3GDbuFSHvoimNWBP01
SDbTJqstB8FckzVHFXSRFq6MgbdPSl4ca99rP+Q9e3AMKT6+PkVf6hwtXDORNIUp/fwIPoIVFpJ+
TFDgujA5X2pci9Z+SsdBiB5vTrtwJCWc0I2HVe+tC8HTwe2aIC6Me2TB/ZCbIGOSoP32euMXFned
s2BPordbS2THXA7C3SRVZu59y+Efy1pZd4r4492gnHz3+tMu9JKuSYmLlqR2Z2dHMHkK2N82T21O
1nXTTGp6vqeFtysP+DRlRzWmqJCFM8BGenLlzODqM0NZCH/kPSILTrfve4qMAq6ZllSTF76CLsTP
C+SARIPQgkJ2F+fNbdCKq9IJdsyWsK5M12xBQa7Su6hqgMYF8+SYJfFnmtA7KmS+bkHRsYwoiLN7
SBvntrsf8EG5gi3J0+uj5sLeimgTZ9elGXDKdY7EXo3UPizDxLWpqHkQmaKfEjfI3r/+oHm3fGZB
17X5gpg1CjhpfqSJB9VR7kNRgipXYBkns78WYz2Ewh1KOLvFZtZtWNst3X//zAucebQuS6IgRqVY
7gtk0avuHsAP85FIt9yxLhF7KQ2F4g+I4ZlgNeB5ibGxBWdPviDsrpiMJULY2fiEh402RQaJ3VYj
Sk0hjkoPFeDLEykPr/ftpaa1CRIQIfBYApdFJhnhAFfA1QaCO7buxGzrqU4ydXk+Fqh5ZwP4U5Ok
79VQrkvOAa56OrVYDc/SZDIHeMl5H7GCZBthDSu165YWlFVqTBD5JkM0tUELJAl8oQQqnrerul1P
/qUV7o8ny7KinHD3r4FkDbZiXbBmSQVVXYtMangjjLbA7M7T5odl1xEdl6QNZ3cbaHoeR89SFLYr
rM7EJjhKgVB8iBvY1lQeyz80pF93h2L/LEp89ghwZFXgklpGxM/4O6NO/E1aFO6ndT2v7WWaobSL
0SPAEUFMetUUVXAP4enbnIr+TVUAx3TaPWnStQamqxa2gML9CnBZvuU9rw5jEqtDrZJsiQU0D8MX
ExO+gxa3PuxOY9mUTVRL0w+zqiFfYQRVfRyCMXmUbl0lYanc5GpVp+npR0qdChzcNjgCL7Jn8HA1
QA9Z17QWxA7HhjUFkCMy1chwEx/AAMDr3uZl8ft76AlInvUBB+skQAKyviut91bNVwkU7BfJx9JF
OXLtBseJK7Vp++Ewuf3KYnAdFcFEQLspFXhtx002YwYL1XyM16Xvobc5HaSugA1C5TjG0fDSTQmr
MBQyrPya2mFEOHQwetM2jpyUV/ZkPPTmtGYnAyq4FrhMxclQoiji6BdDWAIbSRO+bhHUicVGYJNe
NROaVuK9WaJIG3z4NXvrGWZ+2tkmR2VrmZrGMTXgHZymxAhlAWeQNdEDj/XT1nPbYX6TecaRlbQI
eWbAqEINCyfjeTy8nGMAQDlt3FMgwZFWGUdQkvqQldjiuNxf9TnhlHTaeIecSVKOroG8a//BMBks
+d7mw/Nv0Fs6SNVOOM7bcHhBiqbcwYPnmhfiy7r+1lZWX8ESVsAX+tiKbG/Jjy0IQOta1oKysxT1
umA0jqZZ3MEheV8BaL2uaS0ou8BrxilG5CBp8q5rgP4mMNpe17YWlZapMtW1eO0hqe8HgHLzyv97
XdPaWjqj/MaSSgP1fUGyKTz1xWutVbO3pfNDPVqPRSfQdgn0HUCh8A221YdV763n8PJhNPK+xfAD
deNRFT7KEjuyhNu/EJN6Dg/+40nmmwMGYE1C5ZlXbFyCPF5qWotIP26azOaUHodutMNxxFlDud20
X9cr8yny2a4uK5y6VqzHQCmHK98ztih7WRc6egavzRoHNEozPkIasGtQzI7C/1VSQVDgT98aK5jd
ehRvnXbiiP2DMayT3IAxf9pyn/WJauLOOI689MJ5FQYUOlsXlXrCrujAQDNaQo9uPX6wGheGRZOq
Vna3Fpc1DHFpWfA6mmxlhJZyPliGv8Q+OH++sHTTKai/RJpYUxNlU/mRcS/fj2R6BJhriTd5YZTr
abu2kS2thgIPqNgQMturw9TH/mrVKNczRmAPYmfi+sBypClYxMKCHTPkMOsa1wLUY701dfBkinig
nA3ypnk45v1Coe2lftHjM5gZGc6EN/dUvktpA/fKwFyqwZpbObOV0HNFOSRngP6Ds4JrJ/WnR3N7
U06VurKzzAvzEnDghcF5YfzouaIKltEoh6iBFnGyDjsiFHvsgO6jTzBPQoy9/iEuPUSLXXgXT6PZ
jVXUtkH24E6E3AaMfxNs8hZ2pPMW61x/actqUWUGKss8VOO7bhuOsJwLtlPi8iOvJuuxbuD+XAOl
uh+ECdbg67/q0gjQ4poFAE4ajTGvic4Tqv0AFjWa7+va1nbBjPC6D+JaRDYI7Veq9rO9RC543Wqu
8xEI9wxnmmKcOpKB3rrNdF3zcV0l3guscIXkEo7ayQz7StP7yo3Nx8ni05qrFQJE/ekyYPtJbMR0
6pDs4E+4r/3SK69YGKYXPqhOSUiAnyocm7eggmQPNU8eOr8K1g0WnYfQC8lNUTRt5M3e1lVW7U0+
rbkuQ5/Mv+fZVkE2du/WvGgjM1Hfofx4sPJ8ZdNa5CqFPEZn523UQqp1B+lTvQUkQi2kSS7MC74W
tWXbUS81gi4CEFYkYVvg/MHMToZBJ1FbtiqU9KuhsrLysZlrXarAqEJfuLdWqx7Xta2FqWUZtrTH
eoxMi9wYMfkC4e5fq5rWcQYGVhSvl0VwHFrDD1vcYvktoOjrGtdPqnWd+lbHUhTijjCRFNkjKIDr
hoyOM5Ag3HRdH/coUFcP2RT/CQBwte5b6ryboVYk4YNBj00tQYO223desDIXAxdfLYzYpJiqCnpM
GQbKKEWzZZCZrnx1LUixWeCtbISMJj+4M4PxLubN07qvqQWpmOn1wjHKiJSYW9zRCR1kOtdNijon
oe5iw69r2kSpR78kLhR8JfJ46w45usMROOrYovmTAIShfmDIlfJ0KTQv7KB0TkKJr5lZHCuo2fs/
KmElGxX7XxTQ3VclWZkvhUnT6Zjx6OD58WjgKQQ3Hxwm3ES5/bplWr9mFpbfA1sX88gXnbyiFtt0
RSEWdkzzuDuzY9LvmXnetUArQHGVEfigMyPwAGv21lU8Ywd/2i9F66QcXh48slMCQCrKYUFDXwlz
hBOh1npZBqkoJUMNL30yEjsNA3NdlTmwx6dtVzA3gpuDyaJhYofJi79PRt2vmwN0/gEIfnkzdQGL
bJG+Q6HX33ChWVeLar2wzsksXIqRjkVtrMg9ZVJ8cVPHWFipL40Wba9LC1YYqJZkkc+NR7Po/5Ki
Wye0tfSaSwKTPcNhJYvKujKw0kHG+z+cXdmS1LgW/CJHyLK1+NVV1RuUaZYGZl4cMAzyIu+WLfvr
b9Z9Ak0XFaFnCLVKls6aJ3PSpR8YNnTHLqeoB9FgRIp3WpIvksWfjZ68sG0g1nTcqOGzAEH1oN7V
GxioVlU+xEPuB70PXboDMoEXe5kupLlBmR+kVUXKu+Szl8twxy5B70GrlmHnpLQdxACbJa0sr/18
hst3oPe5mKDknWeJWcrDCBUg6MhsnvUUd/ZSNEG3Bc2EuluV/E2leRrC5tnvWBxPGqhp15jVQB2o
5PdDNH4SgPD6PX6X2GBZ+Lb0UykziGSSU2VndezGtvI8cueBxnHZ1OHWCZTHki+owR37hb/4HYoT
5PZmgngFVQKAuRWKHWqDmEbteeLu2CUwAwk0zIM869pgekiSEBBR7deGhY6RY8vjFvwOU82zWFj5
t602/tNCq1f4fVF3+LLrSdivRRVnWz/IOygzhSdTJz+9Tt0lLsiLCeD02UYZerIvYuvf7P3iF6G7
Q5d0By8oXznNoMXVp92BVhDY8Nu14z3NRKoAPBFrFui4PS2hTbkp/KZjQnfqEqC4nEAYZAWmXr4J
4osjivyqee7Q5ZBUkIZR4ZqxjSTvxj0iw51Ws7gFjLriP11E0gZZjg7sGXNW7nWN3ky5HvQ8+Rlz
d/QSRItE70M0Z1EwtWkU7f8mG/G7hi4gaYBYFmZcAd8LOnrCaAZJIXLmaRJdQNJQLdGCUfI5W5v5
YTfBB5PfCv+vHLgLR2KAwfQWteSsl1EBma1IpYAoffK65f9BI0UytmOi50y1LQaWk69JEXg2H10s
EsB4swWl6JTxKoYWC9d3YHr2DLVcNFICQaW9VmLK5ih+qU39LJbGz6i4KKR6Hce+6fIpY1WcqDSU
JnzcZsb8AlB3ELEqDQepiLwsX/xoCIqtfE08naeLQtpBELMuJZuyISrsgUktICM0ffS7LI77DOVS
VygodpmFGADkoQp2oKPyfEIu0ihm037RAAQa/wLYNvqI+NovQ3QHHStZzCMLyw5YCXrszTeK7Nbr
SFyUkUmahs0zVp64VXeNsv1Richzcf6704dYTTxAU7PNbJI3bxvMSlUHA4XY5uS3eSf5NIkpzLJj
RojyDfp8FY2n7R6M0LsfcAdCvr//gEGrBZK3+5y1u35iu4mORbL6nQ5xJ4k2EsyrpmGfkT1nkJmq
34Ow48efT+ZyAv8tKZDEiUGDtdpGpM5YG4qPT/kcRf9A/hA41mjtPB2pi8Xa5US2aIhazGkXbxYz
YZqP3KAsvuIy3IFP9HKmhXEMfOqomso0BHxVpCD27/wMgQvIolZFOmBDky1Q2O4O0WjbnyHkkz78
+fSvbd85/XA3OUgE1y5jeuk+B33O0yVoqF+A5MKyomaYkiJUGAxspk81G36YePjis3HiYrIgQyv6
ra9MNmx/txP5J46Fl08iLiBrn1ge6Borz2t4YDtkjDfiFegSF46FPqKJx7U02ULGAXB6cqjU6JdY
EBeQVXGhMISYz1luWPsPCkb7C7Ikr+AF4l2/mxepQAROyYXiSoLBXEXbR76zR79Pebmbv3SiMPGo
SpnHbdZvQ3JqJm0f0LS4xUX4+g2HfPPvq4OiR9ZlvI5ZOPK+TPNlxfR62U3sllbFlT/gIpHyBuS1
07iPmVQBZAF7HNNpC+Loh9fpuFikLQKMelVgX9m5eqeXvj3apvLDw0Hq+ffD6UyxQURwn7KqHM7U
Bu/KvPLCNRJ3nFA2rDGYnkbstVSfkmW8Z2z0MivEhSIx3e3oLtYw41UgDkgcPzU8+O533M5lLKp5
GVpaDtkSB8CW7NGjnQa/dg5x4Ui7UXsRRGrI6iGy70FhtB+2qr/FEXP5aK94UhePJNg+g7A/ABtJ
S5LumHSL/LsrC1tg3k+YAxuNPlQN154hh3R8xz7ZIS+HZsgCG8aHXKNZdZIAxo7HP3+KK4IbxIUp
jRU0IeN8GrO+FkZ828OBLGc55+1X9K6leWn4sMga1LpKtPeQyIImBMQJSP95JYKOT7HoouZQhsHU
P6HKXYEAKBqhczr3dYXoIoz2w5xUIO6S9RJ8yoda6cyM5JOdxmR9XPNNNG/A6BeZ+6UtNsiaQrcz
hTiq8JqbFMRFSRkquq23tM8K0d8D0/11tLey+yusn8TFSMlcLlER9EPWDpj9f7JJR+RfLCiR/shu
Hi9SQ9v00nVbvT72BgNmd2M+mTVduynyinnBsva7cZlUbaMJuOyszsc7FC2/g2nWz0e7LV3VgaJr
gsBdttfTUSbdXVisN3LGK/GoOydYyXbNR7kPmSjBiXaapbHkOO9lNSCdCaQfDoi4I4Ok68IeishD
Jvf4mIStONYcCmB/fjkXY/WKJXCBYENAGyNrOmQb6c0HCDgPp8Koye+7uugvykMIltXzkJmqGD61
TRPdlYGp/QI74SQyXID6BYpJUxZtGFAm2DUHu/XB72Do71dylRjCmw3uzYAmbBrl8kmLwO9OusI3
+xJsO503HLrOMV6TLDoF0bSfzBkRThhDODPF0NoBFR42pVSxRxF0N478ypV3kV0mn5slX/Ihy3fN
DqB/KR5FKSBc1dj8xo38f3XulSvp6sZTrWNoVRM4iyZpvtXt9HMB+eADTDx4gXdl/4IqY/4mCPLu
aC3Z0qluzAPmXKe7cDDF+yZaoEOse3Q+bSWmxyKn8qkA6faYhvinGwdx5d0wp/TfJn0UTj3ejSrq
n6PWGHPNrb33unsuCI2LualBk1pnUBN/v0dDcWQL4OV+izv1i0YkQbUKvElh9b+F2h77wU8MBBft
9zcTRUuDAX89ZjFLoDVevwFX+w+/XV++wy+RvwggucqmbshoJ4e3uHjJg5ma+cadu/I1XTkevocd
aouw5FO1nol4zlnglfQTF4JWW34RJU+GLBnCT8IU/F0gqs0r4ycu9AzDnhY4XtAZlZFFvrLJ9gAC
/k9+J+6YkdwUIFmuUURL2q4+yELq1Eg8oj+vLl73Oy78rAC5xBgoNWbEoJAbNGw5VxtpnybG9FMT
R91nRFbmxtTAFavlIq+UghRLx0YkRjrID50BgewWgMZ4A1TYz124SjWDkKEYbd9ncRg8IS+9H8fd
Lz1ijpuLiqbtE4LgqBQL+1yj5vDe8n72szUu/ipmXQHeAHxmyHkGh65E5Rt8c37+38Vf6bEu7Rrg
1ZZL0N3pFaqoQkm//MtFYKFMGpdFDo5k6On+iNVapbZvSr+du8CrtVOQkK+Rf/ExsEfoBZTpsDDP
fMhFXmGqJxhobcBKHZRvdky2Y+wT6fqfn9YVY+Yir3bSaLNOaAh0e/G1RzA96cXPmrmwqxwxUQJu
G3CFDsH8NHUJeB/i0e+eu6gr1ed2xfxel8koPkIJ+Evd6s9+R3I5ql+8x1506BpJLM0BFzuWWv3T
7YlfR424qKthnYfc1D2SFwIFQ8vV39NOPeNzF3YVQS47WEuYrm6e6gcaB88y77x4LEB04liWgIAl
Z+UgI2lD+rXU9d917zUDhqWd8Nm2BoNwNeiuY9Hc1Q0a9e0Yf/P4mljbqSYkGx26bsfae7C9r6I5
Svu185KhwOKO2xvC3ZYQmgM/juje5IpVR1ny2ad3xBM3fAb1creAfx5UaKYhh9rM3/BtvThJsbgT
kkqMwIzNKKusLCjSIQ6ce1T2Po8Ti1/8+C8vyIRVUXdK1RAu2P5Zw3E+7Gvtu3MnJEVphgbhvIA4
dKZ3yxx8n8vFa3QfG3diUlYUw8otvmdCZAx4fvd1UuxGXPGqpcXajllZlm7t9bDVmbIkustzzg4Y
1Sx9PDNWd19nAioOUYHrZpvG4CPoSJ66cNk/er0hNy7tbbhtTQyipnjbi4cukfoRVNW3VBdeDbiw
decR6aQrBlDZVVlB4vLEOManQ87Uaas7L9IEnrgBZCSE2hdh6iwaMMBm9QcUj/3si5vb9aw1k7RL
Cc7u/pMd6++b6W6UjK7cGLfQpatmpcM61tlkRXFaps4cUKJXPkELzsR5R2tbdlA1wo1ZreFpGSdP
mqDQ6XVj3CAa2rEJqINA40jj7g3sZoG7zrzQxdi585IIWIlpD72njJVQu0hIlRIDDiu/nTsPCRJ/
3TJYEIJCTIO9lVQnKemCWzHu5XD/U67A1h1PN4T1AGY/VmNMO0yDhX2Z8+lIxualSiovYDf+huPx
tiLWIK+O62xHy3sswYdRlz4MCljaeaqoltN56BO8o6p9wVBye1g0uVWXv3Ld3SiaMRS6EjWDDm6o
+hRFB5vm+exFz8wTF0of6jiwk0GZpAnjI/RTXzYa+52KG9MtcUfpJGEe+b58nYa7ZhV+xsUN6NYQ
xMkNpoyyyg6Peq0+1Xq91TS+TIW8chVd6aLRymle6FiBWKIZmzdDL8SLitri2LUtpg5JVQDozaOJ
paIt6HdrTO4zNolP4dwiGQWWTpVtQIMQo04wYYobOpo/vd6vC7Ef4ggzB0mEK8qpuAdvZ3w/d4vx
sw4uyL4ZEg0CKltnQUAfljFv0yXxjWxckD2foW0SG4KwqV6iTzXt4iOdluVGhHDFzbooe65Gxhgv
QCY42OSBF5t6TlBK+TlpGKWD3+E78ZOMJ0tMt+AXjHpKW6PBVNtaz7N3zD5UsOMxHhEP96z4t8ll
tmKqynPjjtVfVggulONUQ7cANP22v69q7jX5z5P/YO07ufOxNE02qqA/UU7vQhF7enFX6mhd9p6W
DWKEUV7Utal6HtrdL/5wBQSFWfS6KjyllY2ArALpVH0bDCQ7vC6Li7bv4q0c4woUlBRt2MPETdKl
FRXK8764gHvGt3Bq4r7JSh5/JOWqQT6ZeI1n88SF2wt42XIowfGq+rA+xDRoU6aGW+IIV96qi7ev
tDSDuUR+FKC4x2Kf94egbuiB1TS48zt956lGM2XVpmedkbgY0hk8YiS8xXNzbfvOS1UUYnVgtK/B
VT3qNoV8/Xgaatu+L4t+efrz/i+55Cvuy8XfFyTXqLGNoKwme3+Se70eTBsaBGu4QKsQX40avAiH
8LGdqI1tK7SsI1SyEkXEu62QzaMsY8/kxIXjjxg51bpBKr7o/r6rvvHRnv58RlciKheLv+x1UPCV
VUBYM3Na4pDdB0P+4rW4C8aPxpWBKglpWz6L7sCpkkcbWh8oDk9cMD7qhOvQWNiGnNLmQMTcHoPI
fPXb+eVK/VKeaJtNJzLfq8zG/J+m31ZA8hMv0kLs3EmryDDPdcNnFFaAEnnQcT4/xbr1K6y4ePwR
Mn9xCzn3rJ/yNV3m5HsRTZ7f03m0EOyRKxWkyoyck0cLApPjRgrrZ25cRH6lRyFGBrk8yuyHga7V
CbR0Xu13nLnzPsVI9lESpCVAVqungo/N81Qkk+fW3XwKdHT9REAAv07dD0ntm07e4j65XIpXjJhL
BGrWjpMqqnDNB7rPkAxIoOiwh6BdhLT09NB2Ib8Rc/+/HvHKn3Kx+eVudxJwqwEj0DrlpcrTWhD5
sEyzeWQjGAxmZf+N+mRqDrEO4rQhYkoBxZgeGnB/vR0F5XfgiaP3+VjJQ8hI8RxxEx83Q8z7BAho
YM7y8AEcHfyum0l1lxvkRQc2gWfgSLd9Pak8j+7WpNenNllykpbDHD8IswLbMGNE/hTv20sRtM3d
WNkuvgtt19sDZCDyITV2xciP0j39VJcU6rB2DprlCKWy4EzzHQM7YEs5EXJpjJSY5Llv5qqH3mOx
C5nKgunHkvdhC2K0gedfYxM2H0GqBaLuEPXPz5JO2zNa3fRRSAQ6hIj+GfOc7Q1XdcUMu7MLxc67
ranhaoHMyijdj+3Y3gjRrnhad3hhBYiTB+EIGu+lnO44OnLgkdTixIJF+cBoeeJypdJoGm1d4o5S
uUO5dCBfun62Ry9T7HKlBiKuBL4U4m4hksNuo+5Ur03v04HC1h2T1gxAqw1INbMGo67pC4mpFy4C
K7v5gtwBiNxQUJzqLXpoug08gbidftmIC86HwrjsQHCMCs4ytQeJ6a7TKqfOLypwCVPVuFR91PeQ
e6Jde4gMezcBPuKXpLnQfBYIUaHIitAvUA88aYsD6i1+Eb10wfkh1ajNNR2gLtt0F1XLWwjRKK+N
SxeeTxZoLzII4WWb2sDaGxD1kiwq/vTne/5/P/df8ytdiD5UAhko9iky41iJNxHi4n9BoRUdLTSl
0n3Lyee6mbbD3JPuPoIxvGtXEhWHIdz4Y9WutsT/xP/yumDS7VsxHVSEy6aEjGNXvY1z+n0a6+WG
wXjdqUl3YICHebTEgAZkTRBAhJzKjWLwER2n4zBfJADoAHZDz692sYu/hHIyalaO9KLKZJG/7Vjx
LC0JPdd2rEcS6ZVeGE+yVe01gq0G6WnXMq9XKN3BqhZ1HoIErIIe7GRTCE/H0MaxXr0m6Q5WFb01
TAlRAqUbEXBBKHi+JvaKh6Q7WVUW6zprAevUJV14yFsBL2rXW7nW1ZfiVAcFyOASPQ4okcfb9LGs
LLvfIIlzgqLeJNMRxby3G4jXzo1twC/SaP3cynFKATTIx0PPtHlnxzW6cZdf96/SHcJY40aq3Vxy
s0T+PRWYPVR9G6BEaqcbPurKa3HnMBY0eYKkYCXQZM12INCShxiHaiEtK9lSH4qu9xN5ku5QhrJh
bneWoODL97cLflpa6ujGr7i8iVfMmzOV8WcbeW0N5y2LvuMjeGvxlvmKUtZaIXKrjVexCXjc3w0F
M2gSJwYah2AD46dkYNtJ1MHLn3f+OiqeS3cAo9r5aiEtVmXhFK4HxJ8AwRXLAowxSLCgfKinhzEZ
dJXuIt5SkLCO56DGWOKf//y1g6O//zYKXpPG9CVMCaPfKlXfw3DdSBuuLe3kPm20yZlzJPk6Nu/F
BuZSMHN68Z/j1JyXrocBseqAb9JOFpMT8/xiu5vF9P/XIV65ku4URLEu25YHCHO6jWgwrg45/zhZ
qBqnldzbPV1b1v2jRT3lh3xFOflYRlXeH+qdzA9hv8f3bM6Dz2qp8U5GnR9pHtGnDXI80K+cZQoW
zOH7mFPiVfGA5v3vH5GwcBVA65UZRl3u5NxpgN/Us9cFccEeYgcrWL/tChDhSKRJvMk02L2KKdLF
ekTAMexFxAscsznorXuJTeC59MVk/uLce4i4zboMiwwI5/04z0P1FhUncSN1unK1XayHnNYhEBr5
Y5G00fNs2fxd16L2szfunMxKezoGZqsyvphPsmoxYmt17Bm+OQWsRkWsQOQLzEF5KC3UuRmjt0rP
V47FHSARWxKvFbLnzKx0O1lKF0x4qRuG8trijomX4djXQwx1etY0Pzb0/HLIcvuFa+74CKJOayQm
kbI46MOUS/VuJuS91wNysW9mjQH06hDSblXzmMNJoVHh+Thd8BujybhXVpdZLnp1SObwIIZ19bwp
jv0W4DSxyiRltqjp20SrJY1UtJy8TsVFNO3tyiZ8TojoMf5Ryea5S4YPfktHvz/9um5py2OLpXXb
H5Kok8cpkp52xfGXEvNXKFfz4JxUTX+wzX1vp9nvwF2UfdQzWmEcMDgvwQBR2CAv07jvN7877kKl
CkFqixgJO9dz+JbhFX2qzDL7OXsXJYVBzihniy1Q6KxPRX9MJi+ANJcuSKreI3jLYiyyWA73Q7c+
bPH63eumuCCpuBkitdC1AEHFJo4xn7cj/r71i2tdkFTXDHtDQmy83pFjxCFynbGMveYAcCyOOYz3
EQVNjc9pipW8XeOKHCTluV9Y6MKkqnEISbVUwXlsyvweLM/b0UACz+/YnQeqxEWGZBb5uVb9c9Ca
N8vAPW+5C5IqdlA7JUWBN1S38G0aaqtBP3pecsciWrNTbpeuyAJOH1jYqYfeJoVfTOHio2Sv4OnL
vszEtutTRUp5YO12a9jtivd0AVJJ1IAycsXq0/puS77N+U+vb+kOGIBCuyzGEOFEpKDuwc15KG9x
PF3LjNz5gn4RTcjDAOFhPcXvGUbg05om6jh0tXyzLvynqtv2POTFkgXGLAezDH59VenOH8zwdAVQ
LgVES/iOgad9OSnbVke/Q3Pe7sYvcoUTVxnDoU3FVqe1UX5Wx8WqBSG+MtTJikySsj9Ewf5kI+Kl
2cali1bjrdKrCmKVybE89rE5xH4iBFjacayJWQUKQSGWznmVVu3+V1QMXq1P6cLVyIDBuKDG2vXI
3ybl8LNrp1sqzNcelpOImpUXNQb/FRTyVJm2xFYPK6Iyv1TARaRVaxPYOh6x+rwuKRSvTm1uNr94
wwWk1TXXippWZU01kbSoAn4wMziIvS65i0gDozwIay0OZh+bz2AMfEnmwmusiUsXj6ageQb4n0aI
B6T6Q5y3L0UstJ8hdklfZdiOa0MW3BYaocUYPK3AjfmdyeUS/ZKVdgiQaE8k3KpF8yEnO01X6afP
g1Nx/CpT7cBBiqMyEWzs0K8RgshiZDeM1sU4vVITcaFooNupJdFJcK6CME/RMoRyqdT2uI9r73ny
jn9tdJesdUiD8wwOPkCPFQggIL/qd/bOQ5VBl/BZa5V1C2sPe1R+nMLhu9faLhyNmhD9a02Tc4FA
ZquWBxkmfo/URaLVkeqrDu33s4gqhfmpxDzMYo39KkcuFK0p5bLWxZacoW+lD80YiuOQby9+p+LU
YMRcQo9nM+iyQ0g3L+2bUbQ3TuVK5dtlfm1ovYFUZQ3OQBW0d/HUrY9VHs2PC5/ZV1Sqqjuvn+C2
38Hy0ORqGZNzJ9QxsNuWIu7w63dK6liDrVyF3JHmnUEcaJ4qcE4+YLzs5LVzF+MmVSKboEeQnW8N
Oc0DOGWWNrglGff/6/eKNXBhbWYXqtQGTxUF3upICOme6g0akWu9fLPrCPNDqD33kAhO19w8i3h8
p1uSH7fkIryQqA/Fyvm9hRjfAW1Z4Dm6/WMXMX0YBkbujS6+aKPVR1YOD+E8vpuqbkkJA8qTiaV4
G4ZNBWSXl2wyly6KbrWbQh9lz88FfhC1A3jb+fDJ7zs4ZodTSqUMA3neSjoci7x4BpDm1nD75aa8
8hVcHN1e6ba0ZkMmFTdvpRUghsP1vPHGri0uHWfVQpqkIlFyznvxdo7lBR3sZxlcUtu5DYqg4VVy
1mO0Tqm2JOgPfTw1fjNE0kXSJclajQVUyc+LtvNhNcnfaPf7GXsXSBeFZgyNWCAfrYjix3kp1/IQ
toG4EcFfcbQuty1U+9AsXGGT61qNh5yV0cPKTHUKZ7X7GQcXUUcLS8tx5sl55OSshxY4W9l4Jgku
om5j5b4tGhMfKpS8SbeuoOWDTXoV+xUnXJbbKukDkF3Y5LzPfEgTlPnu2qC9peR97do7D1bQ3OgY
tB9nZeyHMSBft5j5bdzF0a37Ahu593hRdDs27Yn0haefcqr60ECjXdR3eFBxfMfQi8agQ3irQXut
re7CuABmaOulqvBFF1MdbWnk3UT36dDktn+iXVEf4SP1N7SKCE31yPPHVfTBaRCJvq80/OUCovAb
V/d11h4uXdhXzkNheB/lZ9GT6amXdfuUrCi2peVO1KmROoawIzgsP4/rmDcHwMjBOs1WoKGONOTl
E/p15bGOxGBSDBtvT43a57tLC7ZMSVHW92ENgoc/2/7XX7Jw0SxIkkNTjIM8t3PUnnI6R2/31vJP
YEETXu5FuCSYTQxKDb5G8lyq+B9F+2/DwL3IarhILi/kl2wlr5qd6LGB6yq6GLI3I0sXy71ifeFi
WCa7A08w1fKsOvrCMJR5MKT/68/n/voTFi6EhSeAlAI1JM4Ad/BTofd7jP9MR5/Fwfb3+6nYQPeR
MjI5kzh4k0zmPmT6g9/STgKHkA2gRoFoc9jpSzvOoJxaRr/5dPkfYGCDl7DrKTlHJv5Q9+tjg8fq
t28nb1t4RMe4m2Eyc/mcN/TbktAbIJrXP6V0MYG8olM0hVh6ottTlcufQSW8lhYuItDOBQvJ5elE
rK0PTMxzGkydV6YvXEhgUQ5Tt2gpzwlf62NugJO2Q33DBr5+KMIFBMZR3tgOZfSzlUBnkbrZD6oX
XpdQuBCtBMSuEQGK9BzuubnPd15j5DX++Oeb8nreJlzm2xgCbxYtaIl8ky/3a1ORNBb5ftTrDgtT
hcmNvPbi9/4bGAsXe9Ug+6BTbCSieYNSwgoezSKNZNgfOSf1A0kWoFcL0Mr8+Wdd+SAuEAtCfsO+
1b04Dz35O2khdBaGXhVAtEZ+NzdStCMtglGcWzQcU8bNu53Vz37bvnylXww8TySwpeCTOo/Mfuwn
9Q2c2F6hjnD5cLkoZq4qCr80dTnUJIvyBSzWXqS1XLiILE7jZLcQCjvLLV+Ow0i/DEz4YTeB2v/9
VPZqoX2eY/F62GX6NokBJvvzeV8yp9duJf195TWKC1qAFPs8VFH8Jqri6qmsquU+Ap9vqqOhvKtD
E9y1RPU33tuVd+CCDyB6Uli5DuJctgx1zKFMy0b9FDY6C3RujlQvn/780669AMcF6DKRyEMh2LZB
Njfrgyk86ED4odSEi/aKJDOq4Is4Q3EZuOehCNLcBn5+wAV77fVgAOGqOCpsWh8VZNVO09L4WVMX
y1N1xThy0fMzgBRvta3v2zH/4XXkLissK4ulLkTDz5Esk+NeJc/dhRreb3HHNNRmGvbYcIbKAqw1
MsTiI/A36kZD5kprT7hssAykG3SuO1wXjPh3aQvBxi9FwqIssdNfXThsp67e5xMei0kHu8xvEGx5
EYxDJetyhX+xekaSya57xM4YVVLHuY3qu5jq2M83u5Acs3RUbbtg53DLIzh9Er/bSRfdSimuOFCX
kkrTYgT/tODnZCxAMbLx6ijmEBlLPhL7fkeryC9eFC7OH0OyO2VIv848jKcPjE/2YJnubzjoK/bC
hSyWKiRNVcX8zIpEnsYwbSzxS4ahXPj7Bwa4INyWfWbnpR2fVB/9UObWLMa1bTveWJMSk8EYfz6T
aTMnRrfocWJrf/R6dK5ud40rbwDsvxy5NYcubuIjA+233+KXJPWXa78EER/qJsaprGudorIXPEaN
8FIb5cLFc6mx7cclxG0RYQfe7tqG9yhA/+O3dccjl0uJIfkqgTEKQIre0TO6fn6zO8LlpzLJrlVd
wNBNvCZpv5s7yGx6WlEX0QVxZwytdzs7qykgx1znmAEAPbzndXEqVWyw3VZyizNfy59i4euhV5iU
8TpzF9DV5Rgx0bzBXdRtNR3IDJQoz2PmN30jXFgXpHsSGEeNc1+2DwT1u3SOY8/40AV2be0ydmHd
snNJgvxxHvsfEB2c/Sy8i+tSO0PnCXD5czJv02O+yO4O9B+3pjKvWBgX1yVoXc4Uk+vIpcO/SRy+
tcP0158/6eWlvxJ+/gfUNc2YY5U7Pcd1Td+3lrSP/ZiPD8rWlZ9ZdylkESKsA4RxYvTl+gCMYyKF
tgQ//Hn/147GCZ9jTD2FrAnicxSC9kex7o5VkZf+GBcu81U07rIh64DFy3VOQf34xNvdL89yoV0B
Rd0lYMXlrpPpOKyot4PI269EIlxoF/BXeQgxOXYuJEiLGn0AItVv4y66yzCGK8M7ds5J8O9YVX/V
lN3ITK58TBfclRcqjEaNXUe1fLfb6n4JbwlNXFvaiV3nPS/avijpOdIdO9p16NOhC/xwBMJlj9V5
sYoq7um5n/O/wjI4TiT+6XXBXewWtS1jQ5mHSBaW4pQkok07Fe9Hv9UdL7osdAcCuIvPc9h+SZjG
LQfIzS9fcOFbvcEA7IL09ox2gE3rSqm0BKzO7+W7AC4m5x6MIUt83kTXp+DW/r7b5qvfsThedB+E
Gqdkjc9dI37SkfyUA3vxWtpFb41lJ5Ny4eG5H0E3nIKjUn9uY7n41Rj/gx8gI5ToyUDPk+pYGnfk
TZ3Mfs/TxYaNVPIRcRGFByVH3tbkoIvCDzMnXGhYN68lyVUbnVmuf8RouWjt94L+AwwD0WUYQzHh
TPb4GeSxb5IQGp5+X9MJoOmyVrka1vA8xyCkEItGXVfJ3K8f4oqBt0NSJls8huda60O8gdWx8qMy
EC4urAPgoI7CAUvH7N9EFR8aMGT4nYnjkluKRh/A+fTMlw1N8DL4tzeelU+XnkyO41JG60bPYTWT
U9PJuwXKfX5lVZefDIofqoK6UnQu2vYl2hswXVbzF69DcdFgfQSunWXGHGU3WZ3akT/3KEP7mUIX
D7Z1FpwOUtOz6Hj7PapJ8VGFxb9+O3fS24uC4VZ1hp7HYLMP0Vr/j7NzaZbb5LrwH/qoEhIgMVV3
n4tb8iW2kzgTld841g1JSOiGfv23TkY+xO2uYuKBBxwawQY2z17rwzDvnq8WrjBZUQQsKFdKczsS
+xCZkZyTza/+JHaBMBbBTLMZEQtn3X9a4xHW2nPpOeTR65tzpesOOZaZ5mvZTqeyLUl6UKAZfmPu
LKHyKLpm1rjUqnb4vpcbVhAcZfzadrKyEHnqxNGEQV43HX+MSTefogQVbn6tOztnaWA/VlEd5N3R
wwgnzAhr/ufVtAs2VdCm0WGvAkTDI6948vvabV5FHLErD7ZN4TjuvDjydm+W/YRKWfZ5Xvbi0697
fuOS5aJN3cxgXrAFQb5sc9Wd42YakMIsIvJXCbOkO7mcf1man1zlXL4JoOyq+qMM8qireXFikVa/
qaDrUxiyqlMCed10Zz3UyXDxpmEKK0sYBhCE0YOU9m+uq+ry65/787M2XtZfr42ga7UcWXfkSczt
Y0LEl3FJ/GRHY5e0gvR+FS2ysLluxn08mQkavLCzpYk8zUXS++mLxS5wpfdIxCaQR97bfodgxCZO
nfex22Wtel3M2hjMt85u36H5Vp9Ye88c6uVG87Np4MSOfpXSxjs98lgC42dNqL5USxlebNDxN8s0
NNxvqbvIVYDxKOswPpAl4/ZLXPPpRCEbf+854CUe/ex3OJFEH+tYJ0195DKS6wUFLM0/9ZiIvwko
vmfYr1X47ME4XYb1oGfBI3liMSVjuh6Nl5+0iF02qwynykBEMcgP9i1GKE6noPbMLbgUcUn3ecDj
SZBDloyfulG/jep2unME+1eR8SeD9x8dL0JjjWLdI7cmKCFmBgGMHerm2VzZ4Vw0Sf3INQoDt73r
TwU7aKpk059aOvRv4b3YpsLA4GxCFXiVJhOJLpCxxVtqtYrjxCprHxsdRN256KfO6yKKV+bXMWNb
uyE0qt1zeDEuFyPxrn0E1u+YDmON163rWouXKnS03pdVipf59SFmyebZ95eV+EMWPSBTVwS72l8o
GtRzWpVWSem3XUMj/XXjKgSGbI5ky7cWL1O9grgkDCW8eh67EB+IWzgYWsQhQtsM0kRPA/7xCw8u
kyftMVe1HI58ZfavUdUKPCn3y0G5vFXPRLKVtD/yci6+ru+PtvnbZ+uKXR22GcUmMNU0CMx9N8IL
QCAdnS4k8tOni13gSgWHQkV3deQMooPXZNP6xKblnrPuzzfe2FViW4q117rQRy7YHKZWxP3FwrLO
84M6ARlOmuEwjmg9CHmRimoM0pW3XicwiLi/nuYEdQC2UsLmIxy8PzWG2vfCGOLVdWhmv2594Anr
QpLYvK8GdVEW9aiSzX41c9Dzfd06aRQbejqu+cTo/0I6Neehpn5apBAjfd142TbA6MYddRPd2pzM
popHcIvlnY3iJbz+d5+A8KDTOjuisK/mPaeijR92mCOrs6yDOFMtb77yGPbEe1yCJJDz7PmLXA6r
SKJNQ9BtyfcKwWacUOsdWK+MCTSAXv8eJDPqkZlyycEqLM9FROkDR6Gw38HW5a4itikBK+k5Dycq
0rGO40eKN2rP1p1tZNPUAt8QJm979qTmj8DjvcArCAO8HhUTyXA+BmZy0xbfgvp7vYZ+9Uqo0X3d
NOv2eC1wM8t7fjzAy29K5y347hOMUbz4um2yHqg2CWcDqvYat7tOAV/VdyLCy87/k4nvmpDbfmo4
SvRMLvU0PXBt5wuAj+gpmmnxpl+L8Gtcrveq1n8el4XrQK5WiktxhR8SHQlNeSfXD7sxzV9+w+Ss
YSVnvR9zNKEmZzmewbevKeys/GAlEN+vP4IVQ4k6rG7K22r9ZyuCnKNe2qvjLgcV9S01Q8zGHNUy
v3Oy/1VL4rdZgeh53e25XeVKe0z53pghb0Khzy9hx2+puqJGAydRQcg65TCvP608CFK5135yFXh2
fN31vqkWmHmi64hlzTU+gJIoouWj36A7CzYyLdnLeYNgXHM0ZxssKITY5w9+jTsrFrAcrA1toXPd
zg8EXpCpjLVf7ZlwKaoYV31hVjHmcFYmT6aR3aNVxnONuhBVRGhZiLAe874PP6II4dTt+9dfj8qN
zAwukq+/6I4yJ3zKccyj0IinYo+fxm3F1jGcimh4Tyi/TDL+IsqteqPmsrmyHvCT3bt77wg3dnkX
rLLVjpTPto95QpXVKGlR7NGMSfh3X1V71m9hSdNNRdvXeqwav6ngAldWHjB3S6TOe2pMNgyTvvQ9
mz79ekhvRFRXJW7BuLUJjro5bFLVeSXzH1r53QGES1wF29JQo2adm/73HQmOdDD9dmfbudVvZ23H
Aw9H2bMhH+PgPNEZlRH38j63mn75/x9uoXbfLfQsWgzJlnx8oPjHb6idNT3pOLGN2tAuCn7oMbQp
I8yvWFW4pJWODIGT3K5zhLnxIYZa6SWirDj5dd05O7d8KP49nOdLXNBUl106ocbUs3FnUbfQWFsU
oUO+ndo+iFNje8/Ny+WswCrMOJ9EQz5VQZ+JcVqzcPCrsxUuZNWFo6mSmne5qenzsc6fu/2eUvON
KegiVpDT7poiPvq8EclfKEMr03Grf/P6li5h1YquAA1ih5wl4aeV7FnDcQb3a9tZlTBfD4Ma73I5
YaJRaaebMoOQQO0XCl3GSu4LC1QoVJ7sy3iqVWNPe2A9t0UXr6qSwRZ9KPucyeIrqYsjXWbjt/Zd
5aywCau6SiKFuWLo5YiIObe0fu836s7qHIqZoejxZdSn4AlXlN+nKrpzyHn5cD853btwVR2xuqHc
qhyVDuLPISH8zA+8ExjYpN6pyL4x113CCvo+NiqKAZGckU8ws4DgrCR+9zUXsSJxFDa7OFTO9jU5
k3gqgYj2fpKCwqWsgk4stKRlnyf9ak9xN745aH/vPnhj5F2RLD5XYu/JoHNIOZgPMwu3c1wk41UV
oPZ/PW9u/QlntTZJc6CmsB7y8MByOszcnMQ4VJd6Dw4vZFG40JUu12NL5gZrSgw5TJOflkPcybjc
mjfOdloNwYEbctvle9jVOcxBi0uzR/udsbnVevj6ENC08w4nc6PzDmLErS5kSvj2u9+4O+s1qSNo
CJGhy6ugO57LjSeZ1ntxhu/zvUeRG7dy18lxgwhIsPKiyynRwUeybapOo3Yz17pJwBuTRlxsFYo7
UeLGYLkSH6bRZhohKJfb3r4T9f/gnH7nLfZWy87ZAKoMoix33eXTwX+XZPgQtfcU5G807fJjwVSG
YNOSITexUZd5yo4x9FN0Fy7gRRRMdpGXxrljGOK0a9Y3lBaeFywX8JrrYB3lFnX5PFRQgCBrm5Yj
8UsluIwXHCkg0QUpmJzT7zYBbbjWwjN57Gp/tdOqTbjVOm9tgfSWDNtns6z8Ts9fsns/2apcxmsO
48jUZFT5DAQmecNCXjUnUJMbLBZiXv6juPbTyBAu8zUBVFut7hVEcIPHeF4/6tXPvA213a/jzmaS
sI2Grc/brv2KbNqfmkACyCvuuMzXsAGQ1gMOIZWs1HhSorGfWlOiPLKBKqbfad5lv7pFtQWlOKPt
ZltPiTrgcVfcU0a6sWZd+AsnEZTB2FDlNGLyRMXSXXQyiTvjcyNouvQXqwmX3Wywn8txvG5b0cNi
d4CnFV7jm/VEw1g/2k7RO7HtxvbryoNxMwTbMa493t7oANODLQQmhyJGqup/fv3Bbw3Xy1L54SbL
Sk4ValSxRZI2TUJ4V4S89NMlEC4UNpjCwHkYjW8DY1lHl8dRNPd0Ym6Nzcsv+qHn/WbkPgcaywBq
LhdZjd86Ntdv2jBUdz72rbFxjg+djGFRY2iXq3A7mQLuA2zvPvmNu7OIZ7nZmnRG5aso/6mI/mzI
eOdAdWOOuuzWAoueo7Rbl498m38TwCz/GFHtWaZty6d0qMcevqGJH0ssXJxr7dZiwsM5PgOv6aPY
x/osC1b5hQqX5lqT/hBIuCNUNOafOjRPFCrRfuc3l+Faxd7ow2qFjHXVn/cqeifaub94fV8Xndp7
hao5+MblKg6TsxQ6vrRQW7mzkd2YmS4xtdQwJAnlonK+N28j3FlSOc1f/XruzPqlYrQCxKLyYRfP
gxFVWsLZ3fN7OtO+7o8gHgrd5htLrnuwvenmxe/m7yJSi10aHE1ok/djBUmzcdhTama/m4Rr9khC
yZY23poclj7dCbQPOZX08LuCuugT0nH7vBy0zqe++L3FPfFQ852mb8QCl3wic1Frg/LEHAblAbLR
tS6emZ7mN1sw0PclIRRu3Kr94jV1XBJKQoGpL+xS50OyyCf4RpYn5DOLO+v1RsB3AZrKlErw9qjz
ZS6GvzY7Tw9lSO2bGb6Td0LnjXXlcjS8aGxZ73Od93WB8hzTHCc1Unb2G56Xv/rDjjUXKoGybYnW
uX1eh7267KMwfhcsl6axZtu16USJmo71nebLU2EOP7Mf4ZI0VOxzwVRU5g2Ix5MqRZQSeCj7xQSX
pGlROduvsS3zTS5/thUsROPqo9+IO3fDeFFLHIL8A9vNPxdmettF/Z8+TXMXvC1YqeekVmh6S54W
NfwRKvK3X9MOWAFT6WI15Vjm9WKgz8MOXOGEH57H/4PnRfuoi4GQLFbmvHXmeaX6D79+O2fJkGwB
cmhouqDh5/AQOm0ILNH8Gn+JCj8snhF79SqauswJUnaXHUAyJBdqP6yI/weJIusy1KEkGQ/69zXb
82JJvE4C3OWhyh7VYeUekiypdfxutkP8rlwKr02PuzhUuGxlN+uqzJchWt8lFdsuo0yYV96VuzyU
JfFG7cBL8FD0pfq8hk5sQO+cM36+NXEXh6pqrJ8uQtfrpSZVKgkb33HoOPeQ+w/nxwUv2mcqyb2b
7c/fZblLQgG9XBO6bCRrR1Lz006G+jyUYv6eqFk8INnWP1g9ktPBeOUVkqH6+HrKUgLbujquSWaP
ZfhOEjKfcaEovKoPuQtI0X2l5W4W/CCqv5qqfB9D5MxrrTmOgP9XFQPvIB2MvUR8h7z+cK5DHt7Z
BG99B2cds8jgKNKTMu/hR5Z3QuuHg87tG6XwGqQiuaQdyvrf4K3WL8EM/PD1ZxDFIvt5NiTrd8zi
pIFlZ6v9inq5y01VTK6Yvcit0V1fINH5Xk/lnbPbS//+m63iLjZVyDlqwCHKbFnt525r3h6N9Trn
oATl9ZBU61aTHiULOStsnOrN/jEX3HPyOHtusFlIy/XYc1lg30Sx+N7JyQ9n5C4gFYa7qQXUp7Kl
N8/KFl0aUhr47TAuIrUwaCHzciuytu2elWFfLOpXvRaUS0iZKo7mtYxIBmbyG9Wbfgzp7KcUwl1A
CnZy3Tgdu8zmoPteUfDCE/JpXocz7gJSTGFuh8WELUBDliFR619xsPi9BXNXCSqSeqynrZeZbewX
GM18WPX2p9+IR69nOJvnutgDXmT1AZnQI1q/2omXd0Lvv2+yP1maLh6lRs5EiY0kg9hOn1sazw/r
nCxvy2YJljc1LhGPI0rmUxjsFo9xycl7hLj+2cKaEt6Q07L9SeVcvg8pTIxSCBqx07zPMkn12s7f
GMpgPsVD1P7diIOVaVi14sPS9HGZ9p1AHqeU0fK9Bh/4ZxQwsE1kbBVIxy28qDJRpzkJlq9Voo8H
PDCgKHjrundVRcmS7s28wZgVB+FUEzkvaYUpkw+CHTDNDsOTKJMeekoq2FJWVXic36b4CvCi+bIn
pII8Z7Lyh3A72qzsiHokENN9Ftum0aVN+kFzkA18/eU0q+ALEUWwhG5NnR6NwVO+n7Mjd+Ewyw04
/UkWGYeJy7CJIV1CBJFfT7mfvy5wl/zScV+1y0vHNWrev0+47D3DlvSfOu7Kt2U4zE+//jM3tgUX
9jK7nvjIRJHRMXgsEvVxw5H+zk+41fbLWe2HQ3YtFORv1inJigDvOkTZC2ejn2kMd1kv1SXiADJR
ZGKJsrrgn6FP6HdQdf1AixX5GSVNkimaFGlEPhJK75Xe/TztwF1lrWSIhwCLR2ZFixL4ObLlY2cW
eurN4WdwzIUTrES3mqUb4YI+C9Ongtm8gf+t5zcNX3/T7QCc2xKRZEjKPNOjoadhpY3f9uAKbIUr
OOi4PZJs5qs9v1hfncZ2GP2uTq5lYjnUM6mg156NpvhWD/RvOL3+9utVdOP24WJf/JghUBXMRVat
rDvXZbhe4gj+2k0C6x7Zk+P5gHj+nT92Y1m5GJhCWmaHWnqR7boJkYTr3/Mu9koFc5cDQ3E5m6oa
UcfO0pxGuV/KLfZDBrkLgq2cmaTnBh0vAvWgA/22NIWf2h53lbZQmhLCiBlfd+0TBimCpLlw0SXn
X3/gW2P+8v8/hDLe7QKqATgVGSOKE6Fjk8oj1H6LygXBjI5h+xhzmTGNZz94gKzpwZrPfl13VmzZ
0PrF/lpmol9gwxJ8q1nhFyhdla2l2qfWdhgVqBk/JePTEI9+txUXA9Ml3OPIQWUGo6ccJbYQ9OCT
X5bD5b9iMvUL2156LVBgHRTtKU6IXwkAdwGwpKVHPzaHzAb4zlSa7CmDp4HfPHH5L0y7Mip6JrN9
kG/7bpnOVdDUflPc5b9qGxloCpRxttf9Y99E66lJKs+l78psmaSpVFuXIqv3+hp1xXOyex77XeJr
r2oxCF6JLNrKKe3p9hhO8i+vteM6JGpaUTgbNCJrze8z69+1w+oXxF2FrQ462kHc1CJTNVa7DMVz
wHovPJO7+lodIhNNrIY54kwysv4VtcdHv/FwbuN7Qbs+oC9jTUSQUdKQp31Cus2rdReQUh28yybb
iQy5PA5hgG0/tQm9c9D998H6J7csF5FaOrXD6gHoG8SKsdxtvwSnvRHlM2xccHzn8pskcZXaZOfX
gHfiK9Zy92QNYk9VjFGdlm2wXUQ0czwzEhQXlNjQ3u06rCjeqFVxss1I/QKrC4ZEkDEXm1Q822n6
MqmN18MjdwkQUS4DbxTaDYTYoGMyBGnf3LnG3tgiXUqsCA0ueGEUYx22V9RaRmkYx37u5dylxDbd
S15RKzKkO/4WQfdlwWr0m3VOCrGHVbmgoeSZ7YPtXAfT9hDx416C8taoOAeHtmoGQ8uSZ+PKPvJW
NymgH788kEuF7ZLCrAecTFZ38oTz5d9yP/wSHi4VRhZYaHPCeCZxeYYMzYpsTZt4bpIuFyZliZOZ
gagF5PT+WRNourHIz+uXuzjYoVroja+A/GqmCQRzxgGqEXcpjxsFYdwFwlQYTYNaMVteIKR0fTGi
iAVsi1KK/e3Ul0n0vizC6VNQwDD1VMxyqlP4WsnH3s7bic6j9Zu2/9HfMuMaEFmEL0Zxb8mhM1RW
eVX0cxe0qmukFya7sMxUUdbpIaNF6dm0sxyS2i6i10mUBStYNwLD52hu7uF0N9aaa5KImFYHSx+F
ma6XcyTUIz1Wv5upa5A4a64N4Mgww0PqpebVtdr5naZvZAT+wzKzGg8KEiMtBt3DJtV+jwwfz0cb
Kr+L779SMz9cXsaw7tXMSJjhIP18UPPGe7W5dNjQbE0AkawwmzuMiQg+aCX9poqLglEcBOS+WppF
SbGkMamv9Cj9wpsLggW81lpTahHexuYsqyVOoWDT+73UuSgYiXSIcqQqyPQefrPTiHeR+k7Hb0wW
FwQLl5jZeDmOrK6kveruZZLPa5OuknmewlwajKv9qBYdHtkgxi6VRfFFN/LePfpGVtOVz5qmqa/L
ZDzweqbXTz0rmw9qG6svfK/LJzY2k+et4N/4/cOcP5B8ZJLbHY8B8iPqK8GKzn4HHRcNK8IOPOTG
tyxZlX0i5TCc4iX2qwOBZ9XrTEMg8YhBB7Quo/g8J2Z8UHXA/Gamy4bNsT3acjUYlaXbUjLLdyPS
eXeO7zfmpkuHHWpppwOXyKxGsDl1tFdPpk7Kx7Vqwzux8kaEd5Ew1O4vMulR+VwOYFkg7HWahvDe
7fpW/x3ghAREhdoGWxbbGK7bVHcZVFXqd2vBtN/52yXCiqodYcJhtiyqxvHJEMhYN8hkn71Osq62
EsRlBkhkY3Qi4AipCsMvUbz4nTVdIGxUQwOrL7WjaKWBqIGM0wm2TXdmzq3PGr6e8024jBNse/Ys
4MP6EMEB5zHoULfsNyzOE1AXSJroNlkzkfTnqZ7ebb25E45vddxZrOsYyUJ3y5r1xL5PVJWcwnIx
XpOduUwY0nVmZjqYMjWT89L/DV8Yr0d15kq2hYyLVR27yZikcPvsh8u2tn4PyMxFwtaRzXtoyZQx
MpQnViYfSFP5Wd0y14NzjFmXNMFgskp+boNuwbWn9R3vl7jww5ZB5BqggAFtL2z4UpfmN1S3eq1M
5gJhqtXtqKrGgOsgdQo5zzGaldfiYS4RVnUR0l+8NLhhgo6owuBExJh4bRjMJcLs3nfltL50vFqP
kx6KN2KOwovPwsRcez3geztAFwSuPhlMxvI2iL9a2Xz0a9pZmMcIudQd5XZZAXmXtInm97X02/+Z
y34t44JtNOmmbOmCf4pVfArU5oU8M5fxQuZ4arcZTRdGvS3sYzAbr+sic/muhReVlrCJziq6lGel
a3qCZ8O9x+qfx0HmIl4KpsqjhpVqZvAKlkc9FQ8vKXy/QOiKYCFJNyheEp1ZuX8Ke5pXuv3kNU9c
mosFDSw2hlJnworjQXXBN3LEfsUszKW5jkOPbYMqwGwu9/+FAFOW+e5h69aIO1tmXEjZH7Yesj3e
cjHpk912r6Q3c3GuhlctdPf3PltgcXiVQq7PAe38BCCZa/6nwXssDMxShqNtfUL14ZntMOrz+pwu
0RWpuqYhEvVZD2Xki2bDcomTkb73az15Ha+KTcGhYQ/HzFr5zHkWreLOEeXn78fMJbr6lYUN3jD6
TBYtmS/jOoDsMcEy/B3D2PYDXavkKd7Uof1WlAt5xa2EpSedMU5MBJciXuSpNdNXv2Fy9tGQd9Dx
FbHK4on8PfZxlyZj0fntGS7kVaBulB5Edlk5DZ8pDIprSb0Oc8x11xRlcIz1PHQZiZfoaTH8rIpD
ep38mct4cVvLsJjnLjMcTPJMUCScBMgY+g25s5MiPiZ6WJou412gz8M6ofoS8vyerTub6brrqoOm
dp8dZfy1G2xWLFAL/HXP/03O/fdZhrmcE/ijRKIItc8wOsuTKHTVp2M/2fPCuu4tlL3qBz7S4/20
xUs+N8ZeOjrQZ96TBrEvnuEHVqvu/BIMZboxVZgTpBjHa9EsK73wCdRXOHYWow016pNiOA4MTbnm
cJz1w/2hYPs6LgQLDJvGGqs3svG3ldHHcbFeuQbmqmVVYdxYCve2zIxFOmiYa/KF+aXhmYtQdezY
R9ogj6TCAg5c47ui9fQnZy5DVUfJGiGW2es6dE8KPrjfq22ovv160tzY/FyISh7tti60Oa6kXr91
Rp63UPqxGMylpxZWjMhSt8e1CiLITlEDTStUJ/lZTjL3jXPY22RP6kJcASG8BUe5pc3Q/O43LM6Z
IBh2ANi2O64QqB9PO6ouH03M/GThmAtnia0giSxme42XPbwWrGtSKHosXsAHdh1nDXVzkuiO8+u+
9MczjZr6pOrD+p0LXD6rkQUercs2vhK+foqR1EkrWRC/8OjyWDHMiXTFSwGpk4inG06SaVNyP905
ODK+Hpi5w4vkKBZ7BU8+Pmymah+2ws+3Fdf+141PHCJrJqbRdePxl7KvH5jRfgXRzAWymmBBKOdt
dB0g02rl574Y/PZSV5ULzwCJEH0SXiOJtR9XU3RCWtnvouSyWGtkcMCAYeCVNMu1WOCxHcSeRQHM
VeVqelH0uK6HV1TO2rORMTs3kV+Kjrk0VpLEcqhGE16PkU6nfUCGoYAo7p2N+kbMdYmspEcdN12L
/TqwSv3ZhclmnqojqAK/TIOLZxDUg0FjQ0XXuEJtW1KnXdD6gcjMRROqeCC4CxwYdqGnlG5QQnwR
0vSKui6aAAM4JWyv92uwrXs6VCY+T9ig/IKLC6vtawinB1hyXVta1ikkM9+o5B61euOTuqxaucFS
5FAEwXyodbpp8zQG62evUXFRNblaFkEXOryOUcUeeoIigFUi6eDXuhO3ki1qoZ0379dmtuGpDefn
ghg/Cpm5rFpfH+JYyji8ipOykU5FOXlORJdV65Yo5kchw2u5syfoZcEus7v3/HLra0avY7m0Y5y0
oxBXtchP21w8oKTvnnDbrbadk8Xa6bgt+y2+0ip6j4rij9zGfhu/C6vpqFdT08v9OpFSlaepCV8k
/rmFH4ffXHFOFoJaSqeYYQVBlhMP+X80i/rDq2lXXypQfSnqAhsR0jEwJ5kHATdLUftddV19KShx
AlmDQ9yVh7gElXg2el/v+/Lk13dnujQ6jKJ+wEluIJNJY508QJz5N7+2nelSKqilE7OE12Vfr3Te
nuxxeEZb56Y7HlxYadfwCkHR/YGwBU+YyRZ4JjJdekjOOyBYijHXFoDHUETNpySOiN+Yu/DQeEiI
eIt+v6o5jh4SHHkvbbcrv5XkQoPU1B3khUZ7nSvKUryzb2kfoJbL65u66CAkFRuYwdb7tRNbA9Qj
nJ56PA745Yxcmmlm8ay2aoiuQVC9Xbb1jV1j3547+Sg5BUNoBdmufA3kG1nZ9UnQnfml7MOXkPnD
q1G3wqEIfnPbtTng0jW3lfocs4mf/UbdWaVUMo1HsCbChpGcRRFc4ArmVerBXKTJbHHNatPZa6PF
mBLkdU4wP/KzVWcu1YRbixiNRcflNIbPMrHdpYBShOdCcmJ6NHLZlAyDHvC2fqb1Ml2L7rgnSfgy
MX6SknKhpnjdqkjhBocgUM4PNIijb0qK7mNkl+nOD3g5qPzsTySvZ00wT4pAUpxep7hP3pVJPZ2V
mMRl7xKCPSTyg1uZCzrJEWbl4xbTazxUX1g8vi+KyO+E51JOiqzEjD2jQOHa4F2URH1azkL4Jb5c
0GkNGa519UvrW/whkKRLlyn4n9eicgmnqeYaAlfbfoVrafu5U9X2bosj6Iz/uvmXb/izb+us2dgu
QQwWert2RNuPmsLUJoWxs76oNiTnI+qm9/VUov6hq6ru91//zfinfzP6j/zFjq0Kwl3LdVCUP1qC
q2tNyEMAyO0POPra9zMdkQn99R+7cRp02So7R4NtJ4aAytffUAPwNZa13x7mslWjqDaue+wy/Zac
lsH8r9SH5z7gklUNXMFHuCatSBuo6rTqFW8HiZ+vCHPJKh6rADL+43oNW7E8w/ptveCuOfqdYV20
ijKmF2jIrNd5gujEy0MULNk8F7ILVUUqRpoAvM1V8SFKE4p/yv3OvLwxVVyVLR4WeicjRcfpRs77
C8kyxZ2f1hNzcaomiEGDBZj1XQkdnI2s6RJs+wevWe7SVNMO2w0F++QrLrDNUx2TIl3smNx58bux
Abg81W4Uily02q4rNNU+zSHU5lLV4B2XzhW07ObGU+qIuXJbZCa2QCXkdq2P8MvM57RYkdf2GyPn
NG5Ay7V9L9brWhueQhWlBUc7/unXuLPJ64ErUL/bii2g7GGAK/N92b2yfJHLVq1YS127jctVxru6
wN1kQIoy/ubT8cjFq7plAEiwLtt1Kpl5NHpPoKEBqxi/1l+2gB8OnDAk2EQcjdt1LEtxCo61S4OE
T56tv8zXH1ofChin4yFuvR71uKStgfZ7J4d7Euo/P1lFriXmYhY5KCjkX5HAZQ8BInJWsiF5sqJo
vXaQyEWtwEZX21qW5rqR6C2KAb5vVPg5ekYuatXTshFji+ke6ma+8CWwKaqc/Z5ZYZvweujnTs7F
XBTzlTA7vA11vz61M4/vnDh/HokjF7aSsgqwSR3b1U56SPdQfmxq/tFrSrpE1MuGLYq5Wa8bC56b
7q+19KtyiVwgKmFtKHgQbtdhs8PJzkeYHtEyeIWvyIWiIFoZdXTDmESBWi+BneszQ+2ZV6oicqEo
2q4hGSUCbxDa5tovFcTwYRzk2feXJfbDQt2WiMZmbdE61Mcf6sNMpzExXtfxyMWiZCvbnQT1eh0T
+hkik2/jI/Cbhy4UhSm+9G2DMR/Crr80ffG+D4h98JuIzhL6f87OrDlSXInCv0gRSGIRr1Cbq+x2
u/fuF0VPLyAJCRA7v/4ez9MM076O4LEX4yqhJZV58juhUyBbBby/KTTR50XgXd66V579wt61lUXZ
aDBQbaTDDdaGc24bX53nvjMHNel9OTm+1UZFYViqolf9TePfTh2yrmdVRfvCdr4VR7nCBXO7iv4m
oGu5J2T9TEdXvyIpfmF0trirdeS40ibBfENG1JgLMH/VkwlafdcVLH7tl7ywh21lUslQO9hB0/7G
dH9xNPy8JOWuaA8gsX8vp2GxYfVs8HGrqedZ74nPTLC88vA/3wiR4//3wxXgzQG8g7E/qgj99X5M
j9M8wLUVaub3tGcuZ00R5K1Eu++uhbCVSaEji4FGPY4333iWD3FQHYNi3YcK4FulFJuihQIV4m9a
dfdzJN5y7V5Jp700jzYrWIVVw4IeaePYsfCOTC2k7wNrDi1AQq9ECC/9ik3QGgh0rFUJCnaiZPOv
Okj1cRqw6jLv0tfCqBfu41s0lAAOq2Y97rFpq4cfgy6D49Dx+qDVQu+KuOOXaAmqXYEy35Y3yYB3
XK2FuS1r/dPpVh/jABetXTNpq89KAzBYhW/Gm+Xic9FMKvMFelr3Pfx5wfzjECuhYiXBHHWoEka/
0Dd+RdPQ732P3oTJtQ6RxuufjzDoeeqMu7H6q+0aus8UhW/FUyZWJW3SZLqxilWPhSzh+jnWu7pt
+FY95XSjokF23U3M2bQ69dNXMvixb2CeN9d/jHkCL47RDqlHeqr+bJl68rVYd77PTeqLwyoAyoCl
vg1q6bKuiO5aw17JCL6wiW4NB8v+udm0jepbIWmf8/LGAqeysTE0M9H0qBK5nqJqX8WTb9VO0sVI
LQMed4NKTuWcllEWi0pd9r2DzdU2DVILhvQy3AZe1N+QEAkuIwURe9fTt2onvqRjTR3eQgcX8Ee5
GHmm41y+siE8n4j/TW/yrdxpDsJhJCkdbn248DqrJ8HzBA4yBYQVOMlswsi+2bSVPoVRJ0AbDLrb
+AwarOEslTG5uFdyai8cA1vtUxxbMpp69bcgXuR75WAhUDWOnnoBBMgrvyN9Yaw2Bz+piRtWUUy3
dK5oviRoiFqYIw8TG/TBpGVxqpF5zsREGfCOuLXuHLnNGofxe9CbuKPXaJbNcYVn9pHM+/QRfKuQ
8uPI2nkd6ZUUJc/kGkHPvLOThG8VUlMVorQY4eFVWbkMeL86EvtOhK0+KvY8bjjFo9MY3BPRO5v1
kHftW3ObFe2WdRzrhI23dJ0QSnCAmm+tSeZXinUvTNatDGhRKi6SELLmaiwHmbVdXd4XLuE3Owv+
SpT6PDn+sLC3ciBDWBPMFvnxOVa/USvKVQ+6xf8fnr8T+H96+OY4Lq2Hp3fR+Rskr2WKgYeKeXmu
HZRwGz2iS7C5yML4u2nRNu+Lxp6C0cojr6399f8/wktfbxPhJ6ayw4S3dIssKKlCfI9l+33fozfL
3LB57t3SjTdCZ3g5vdPJPmoz3wqGdLvCNDHsEcVY8xagDz7uUwvyLdpqiiCZdCkKFlFEnpD7/B4W
+8zo+H/YVq6U6KnyWAuB+h0n6EXuhPlr31Bvgnc3Sng6L2v77K7+vZufGOl3LuGthWFVTW7oRUmv
NrUI6OYjt+krt+MX5t5W9S0pnyu3FNh6LGQNSTPl4eQ+7xqRrXDSpN1ahhLPLgYF/WHn0AAR79OU
8K24EQ0fmtNamdvg3Fduo5viwT7BGt+qp/gQkEYmaXAth+V9GpKPyWBeiRVfiFG20ilVx5NzPQmu
BW+HC1kROYRNI97YIYgOIBqtH/aN/Tbe7QNXr4kMrqBmZtLIN6Bbf9z3aPbvML1D6l3DjZJeZep+
6U4dBljLvrIbvzQdN4tIk3mJ4kkEV/TA/AqS5Mvi5WsUhZeevTkIiWziwhUYksI1b1rLogM8cePj
rkHZCqiwPDEPGT54a5u3SrSw0Uy7ffggvtVPeXgC61ZGwTWd/GPBh8uw7KNQ8614Cni41AqDR4tZ
5YJH34s4eK2D6oUB30qnah+OTdiF+NgcpeG0/kFwTdo3UbYkKMMbUSjBg2sszAdXNZ9E7V6JaF76
2M9//49rqJoYCFAeH5uv9G5U6dl30b77z5YD5eGnlaj2eUTK77VfrsLFr6SOXvrQm0UZWMfGimI8
WG2Oos9nq077ZvZmSXKpSYvI93knMZ8Cs2ZLs6+HjG/xT2wBMdQrDIfXxaOrTKZ4te8eu1VKFctQ
RjAAs7cuGJtM2Hk9rGX3msnKC6O9JUCtYRJPg9EMLozFh5Is4Kety87L5VYZVZZs4oFX7JoO8qse
06/CzPtO5K0yahDtNPPxedW08o2bVB67YN/U3sqibF2m3ThhmsgB97m+UCCGyeSwaw5udVFVWpil
QNPxzatGXUDv54dB89fuwi+9zc1ZWUHyHhBLseDT4etY+ePcDPugSXyrSBJiVbo2q4HakIuM2/Cv
Zpr3xW5bSZJWLJaksBSSVJL143BeJ7vz0Zuz0ulZKjESfWPwQwp1Nndfd73JrRopYbVN5YwHo6kD
G2yd20Hsi0u2UqQInEm4wg/rdYxGnunYz+iUBH1k3wffXBNnwoyMaKpv46AfqK5+tHG7T0TFt1qk
PlxNoqR2NywgCKgCSGl5BjxYv+9tbtVI8LkYJxN01W005XqJC24P8bg3pbOVI82F6dKoM/VN6+ab
580Pn0z7oP58K0aqiLSVnd16hRVJnC1sDDKmwn0x21Z/tLb1yHRi16vlzSG08iPn5WtphRf2lK3Z
Xyts4CHtdjfCzVe5ou29s9HOa2ywWZ1BJ0Rd1wO7Dv08V3nkdQLcvh73eUuzrQZJjgqbFfXVTZLo
GwFvQwd6X4TPthKkuSKBp0XiUEmWYD423XziKn2tnTb6Y6aIbRFPUxd0AJml9W1pmvr7ZMLgna8H
9b4YU37esxGwLehJgBEaipW72zot3yptH5gKdmm/QPb9d+TpWRtIijbjW1pb9RA2SXBnonZ4Zbr/
rZ//b6YLViH/fnzSR3qep8rdQPa2h2S27YnX4XIqqoXmLArHvGjrQGZU9f3HNRbrecIc/j6Rqf+C
skDxheF8lwf4msuzGcv4++yR4oipL90ZjMo+h4MOlUcWRP5QqC4+rV3kdkUAbCtw4uUAJiDG/Yri
0wGGfSbzs2G7LhNsq29auFqicAI7VQxrpm1zNv1r/YB/c4n/NOib8FmvIQwraF3fFMEWnCuooQ8g
Mw7JRUMm0+Q93GGiPNAt6G9w/bpA8kqanBA552NahMfOhMgKRr0mB1YJqjO0dHQfeEWDmyxGdS6L
MTgYYE3OCTrJvwytSN6gSR2N5CpN/UHSBS+GPkc1jof00zTI8gSwrn/wDOVlq7r5DrTC+ibb9rX6
xZ/3PrYVXclOGd12GM7Y/vRTeguGfQYybCsmT+CRMrimqxGWhMFTO/Zzxvo02VXbxDT99/qIeygW
dRPRa8fZuryV8VzNOuth7J7uupXAsuTfv6GqTTr4agmuTo39cPNpkabXRhfs0669aXtcGo7CF18i
fk2io/NNm6Jw1E7ylfF5YXPdnpcg8oUcgJIV+byp6+84MRIA+hSxCmvQG7lvpf/n5KwGoOCjgl9H
EdafYu/mz5ILv2+L3R6dCfWs72I49g1z1/sDIRA6zwH8xl6pq/157tPt0dnoktu6qJer8WTosqGb
RZl50phdM4huj09YM3DAnTy7rsLPWfksND/BwMKPu277dHuAwk5gKsKpZNeqo0mOvjeXZGSpidi1
1dLt6Vka77lzYr4GK1FfW1Sk7tOxSF854l4a/c0KJjbxQdchUc6thQGUbRN/6JVe9h0U6HH79/oN
lkQ2Yevna5+ySmUhLG8PqkyWfbJPuj3lioT060J9cKVWd6hY2w4HXantvksM3R50MCUVcmqxgqsg
jI4g3cMAZinX6WnP9kO3St7O4SJNbT1dU2PoWzaZWh5q+MmLnYtrE/cm1ejLgY3LNark8N2B93hZ
kbt8t+vTb48tYCMaPnTldO2KYLqVtcLnFsL2+3zh6FYxzADoh+YWoxOtXVpDU0eDd1DXzb/2ffzN
BbVqeegXsczXyk7VITBJaeD6x/0+WS/diobHKO6RzeXTVUI38B6XjWE5GmMiu2/f3w6P6sexTwtE
DbBuexNPX8zONiK2FVOncA1Ddg69wTIuDkAPfBUk2te6xbajUhtYOcuImFs7+/dpKeFqKXdtZmwL
lzQJYRVa+MtboyeT9cLrM7zz9qFq2FZIbdmcuKZqqttKWv4wJ/UMfNlOzzO21VJDJBylskzVLdbJ
mzgIIPSsdmWQ2H/sgoOZ2woozBu6Ev6SxH9cafhKgPPn44NthdTNCPN1opS6YejfJgT1xMTO+wzp
UQr699lhtapDuAiqW4GMYLZYiFOaQu9K/7Otghp9YDQhdiLXUJNvpke9BV2q+049tlVQF70lS7H2
5MoX9ZkV9S2s9unKYbvz70FRVRmaokYivfedfpidumstj9/u2RHZVjndkaWKSzGWaLjp3iDGGzPd
NfuETGyrnB7kHIVJ2BQ3x8r5MDQOhkXFuivZyLYiae6KsIB7KLRGVMkjCAQLYgG3K1PPthppx+EH
S1ALvdmKzMeaSZGhF/v9vjHf1KHWvhHrjFV0Rc2ov4vEuh6sZ/sEXmzrmbvUYqqGkoprv4btg4Us
4hLYdJ94nG2l0bZc4PMAk8+rD+cxr3XEs6Ecya7Imm3lyq721EzAM187mpq8o+thbst9qnq2BT0u
RYJwPV7EldS1yHSYfIuavt8VdrEt6rHzoOlRYB6uivDyjST8G4n7dt9s3KqVRU+rViCwvsalfi9r
Ph2raH2t9/k57v9D8mWrVhZl5WH8IOMrkAbhKQl5eYV+uT3UDd93YWJb4mPbUGLmMoiv/TzQA23Z
8iGdffrKhf5vWMefvgH/9wbJ17XlQVklV590LPkGjkLyfqrSICtXRa89TLzymAPZOrbSvA2dhzli
R5f3SxmOTz1s3n/2sGOqTmEEtrasKn6KdDe9S5gMHkOkik6w3Aw+Upua8xivaT7An+EODXkO6kk4
w+/aE7Zq2agcaTi2JrpG3DZvgArlD10dA6S26/Fb+TXcMSBclXF0DSf5pSX1e4oE0b5Hb5J3lGDK
PMcyV1LRBVfuds6LOH0tT/bS7NxEBE6kwMS2c3QFG8sCutDGa85iT99RNbp9gcFWcd2zCL6W8xCh
VFAsX8UglmNSla/dJ5+P6T/Mzq3iug7gLOzg6nhVUKS9M20x32lsnkXeDmnH86DxQP3FIXuNDh2/
8Pue//4f0gxIj4axXtvoOqUiPYAosZxLpKEOAIqpk0OY8uOV9/78Cv70xZ5f2T9+UUBX0+sJ6gxW
DXR8X4dC+7zxjh5E5W1ewwMkW3hUvy9sFIQH+DUzNJjTesAb7Dy8gtLnrhfmo/AuNjr8rKK5+GDM
kj5BeN3VWdiOHOvRBtBNrhPENwTeJQhqn0RQlY+6J8UZ/MvpQwWc2d3gfNllQeHiG5L2H1cdFse6
rM3Zop3VV5ngIz2ni1vOLSfuY8Vrcl9XcT9lUcJ1Vleq+1ww5ENeGZwXxmaTBHG9cZVq5Xp1gwPH
mLr5mCj+SqnypTe83e/86FE5MPFVY1WfgQHSp8iG9dEa37zr1KJfyaP97ev0pze8CVTKpdOtSxsc
DXAHCO4aO7Ww24JaMZtgAHiEwth9Biio/YHWxOhoWPmLMhNm1C5VpiBDOHflIl4RBb5w7/iPljZs
qSnQtXPt6vVnByZcJi2Gdtfr2sppSVuDvBsiYxgO8bfZZlXXv7Kvv/CutmpaTgqj4wrBe0DcnI1O
+TwIpihL1lDkPkj3JU7YFsRnjI0VlS3DqzI8J7I/u2RntxT7j/a+K1qA/xN6xVpKfjeJkCcPr4i/
/v/gixfWymaLH4YFcMyBhshYpemnJOjnK9exvQ91Uh+7oqhPUyOWaxKKaV95cqvH98G4xKNpw6tG
8fMaYqoe4Ggs912ptkp8WrZIF/Y2vLZp6K/KOZp5RdP3/3+0XloHm9vgUsc8QPWCX906O5f5GhFJ
MQn28f8/nouXSqBbK2mUm5tKoWB7rYO4LMK81KCz+7wOOAlZlgIzFrxbpzHufipUkVOX6VXP4Pww
PRGg/JRgkfTZanAeNBmMZZ2O3xaQ9oxV7js6jGXei1hANLPW3UJNThJehZ/6v5dg1s8QMf0uhjYt
5gxF/GF9o2MTFT+AEjJITc0FbJto1qxWuzdMTdXRLyk7F/AwIccuqHFYzOOgLhaYDXEsQVL40svW
nyGiu2dm0TACdotE45mLgjy0ZXQAPBlYVlriAE57NKBfWiKi+wpk3yeqAhkeglWVUzZIU55gV/C7
UGT9KZ8Bd9XQ66wN0v6zTGb5pi6q+KtN5+GxLV1wKhN4kkyrtPr30i2+zqo5ruSjB7zqixUiIOcS
jJTqMRk6TI+sQ/RnMcmVJpnhtH1MlfGHzgY6AxsN73gxozj4IbK46/L2XlFV/lR122Qmrt43Zg3v
U3wH2DWU/ZyjMiEPMTE6N3qwT4mfYY7MfJucGrzOtwEAb+ObtJJzncvIRY9waJGPRCbqUg2WkmyA
E0duVvD4kT2eWfMezVBxnZU2/UI0gKoiKWJ24JZ9DAsV/JAh+x0vpkadTvlPUSqKOkMzcKByqLfN
Af1T0cE2XXfwYT+ctCg6CDAVkSjlJsD5+rFrPjVdxeDAVZXwGPdlyobLVK4seEzJjBa4cpza6aK9
nPnHtm7a5Ehqh58flmh+rgKHzuRjEttLq2J6hxdQ41M6jda2u2YqgGVrJmR/+kzBGFd/koWYwP3s
TLqUR2ybte5z4irh7qnAj2Zc1WO++iJ4q2wRhHmFfuaTLGoLJ/thCgdy6LupLu56U6ny0c2DPynM
9/tqgf/wwJsOBrNJkxxcp3gW4VLiDq6yvnlKjKiCU9S1SXByqArGJx3NqZeHxq7ICWQoYdfNo0vI
IB6iVrblJ9e2cfBYC7r2cSYROQa5K51pDT5JW5EzkodsdblyEHJc49AN1Ykt3eRPwFcU/PvYj2p9
S6SDK5tC01zzBbUBM8GXs+ZsajMGvcCYmWYc3T1jQcXvZ8hC1A+1FlTdU9Xhv1qMSfQED7mAZAte
RnQqVeTiE+98Ki6Tk17kLpCQd2dNAA+7fOyWVDxIl6TF1wSdKf6EPjNQ8USNHzistiZAAk1z2Msn
ODABpolWq3g6lW0Tql9AbHZQ0uByNhaPDcdEPIthHONrXTcaHquNVcg3NMUAjVkPe/fxrRFDcdSe
SEiq2qIdk6xLpyn+XHHOm6/tAuPmJxHaCBFLILA8w4E2/LK6MJl/a1aSEayDSbWwU5lJccctQEgH
Wmpd3vVx2fS/eOo1fxCBNv1X49NZXNAOocjHwoYNAsi6S2YBPaTmYS6SqZGf8FNueNu00Rok2cSJ
cG9UEnTDGcDjeDiGtgvchyoJ5+EhoZjXgPJbkhxbFi/NZ9Athwg3zarEPIZJVXpuzJC2Dysv+vKS
am3bL8EqmH1YwqYraD76NhiKDBaZPL5LAAByP73Uz92cNXo6z5qCDHapZrsUtwYND/QSlykid3RR
zdV6N6d2nIrcRFGtDn0wh8+760DJ+Nmtcd2fmqFt+D3DbrREx1rVUl+NQkPz5zGMY/D3YpfGLHNu
kmGRoZEdotkKe4W9m/Gd9JNH5299lKnsojvgQqLqq5NLl1xLmDyflC+j6lxN+P+wAFlreQSLW7RP
ksEgsso0Nay+IIxZJnuI3BhUF7T7q9md1lTA0GSp8GLekDiEFgf+7oONzziI0LVHU6X6u6keJvcr
gcd2fGE1wASZAjaqyDofe39oOlPRn6sfyXC2FOhYnXmfjEsWlxE5FB1VxOaBrdvhe82SOXjrKmec
zrDTqAKURxq0BdJUMdJIXZXqYM1WWuOASiOr5F/gaEzkXdJSOlwduHjzObRVIu6poaP4oWtG6cce
QEF30jHv5RdO/cQebBK2/btQY5L+HhkZk7sS4qk2yBrCaPgX6GC9v/A1JMGtc+Pssgj9du2vZBzH
pcz4iErW54Spjp5qhaalB9MH8Xw/tRyXo6waC2G+D/0g0zeCVl35dcZCGMssTKZOfhSLkuSk5cTi
E0uWubhXaN8jecsXGpUHy0IO8C2ZyNn4oY1uEzRk6jtyR6xq0Ts8Ut0dpGIp8iwBDpPgB3xoA3XA
L7LGHJ4XR7fkEtz7ZcqYYz5IjiymkblXjKJHPl/Bwxp/rrbtzHftIt1/71dFElzPFr18FLUw5Qde
Q6P5a6gUX+qDFyQeolOsOPJJx75vqLgHv9X6J6ZJ0JUXCxqtmHKQHPr2MpTtzItLk0q1/LJoFsPx
oCIeyiOwC6lVmajiJpqzeLUqimFLAOZHmPWsIeM9E62SmUtlmOC0lbIDhj72vY/oEaq8WHSHkruo
Ds/JAMXK104BYxedJ/gRAYa9hNCpf9ND1PZLHg8jpGp2kWjDzsTiijHOYkeJGNGEq+azrETdmbME
sKCgBxWngrgr0vMDf2Ij0L1Tzuc0br9r64amybihpbrW5TPSMQ8VreyaVWJKDDqHx2aND2LsXVLm
KRRBwVk7AidDsGK5ju6AeF7MJSGOjr+joImT88QUac4lUk/iEK2xn/IusRoB06y6MlInWieyqFCU
GWN3jPW4Lucqngz7SmTpuuM8iPC3XhNHfyV25ObSzLBL61nI8qpX7i0jcxRksaE6PFcIN8QtLVgw
w0Y1EvNyiVbKrwKeEwvO68mak/RkDD46bor1GKdERvpcsNmQ+6UjI/0hLAsuYUhDfRZwiddH+F90
0ZinIzxyH1QZUPZQzwtIfTmydAxaXmh83ha2cGC22HFs0X7IlzsyeHcspgGw+GYAX3gEweecIozy
3yCigmwcXxmCgDtv0qlNs9LNaXIUXEB3nK0wJXJ3EyJL7BpKqyFLwZ9+ElBAuzZDVDWF7ryYnrF3
dI3ngpx4ErTz1ca10k+EdgDIwmSCIVzD0qUgZCXcpeVfBeGtvwiVXCnUPXclA94RO2xaf52aFGzQ
tluNOuhkYeIuop0X+LfOkS4jyMKpv8wi0f24jiUpr4isY/6l9zi5HiGxt+ydbNbA3I29wASMoQ5E
YaPXUW/PsyctPokw4Tpc8P5m87TGEdzGO6t+ouiEw1DL9VLA3Ph3knQlhDvT6MbmLYcrxnCfNOWi
HzmagqPHZUZy9/3C0QRzQZeAVWU2VmUEc4iKL8sJhkhd/SullESnqugD8TUckmF6Hw1os3ovC+vl
D43PinjHJMlafpN9QuIA7TprGT+uNtU1wAVV1Qf4ZkHssjKoFFobu3DB+vXdONMcGVu1ZHUQJsWd
QH77pOcaemPQExt1ZmZMOuwVs9GPMh4KgoiyCuAxDVGhSi0Em8dRCOY/RHEAh+U8UNaT90PdqmY6
ojAho+ZSVbo6p4nAUd0nUqRl7lNHOIKzNUp+SgBQeZvHYzMFb+JxitQdm9eozhhcJs6rDfX7RNui
Qaif4B53qnUdKpFNwRDYh1B415SZ0cK2b5g0VU2zIV6GGOcz8azDiyOFXh/ACy+HOtfNsmT4ewJp
cxWVw1OHAwLbH9pYJORPRafcgS9+bn5GciFP8Rri9m4Bub05hOn9ih2N+RX5upAUHzBrQR9PAJWe
7jqBIDpDI/cSvKF9K1CMlWmUFvcxrHhDhAxjLYYjHlxdDDBC84cyadJpfmhT2rRvp1ouyaEaqip4
QqCgAoAMzNIXJ2KDOHk3pIhWTs7Hg3jyaVNO525I5H0oekA70qg4I+QqDBo/A5PaMxqgOH1cEQba
Y8Mwr+qjB+Gja+/GqI6aFhH1c36vpCN5UINux9/dpPvkrwmgo09TzMQvXE6xmZ3SxQLzPzI5D4cG
oO+fCwwSc4VS4qnvQHqTuReyCF2OzYePy1FPaJ9tz+GAjGh7V9imbo+44KdGHMKB2+lD2ZTF1B9Q
ke3b4kDCVXD48AyeDW+jtJvYW1jJk6+qnQTEqgVuBiLni1NGfMLNGDSvwTRw8IX/I5zhk1wTHxMw
G5FaDaNDGboe6Mw+7R/KmQffOx63ZZPPmmgmD2xsCE0yq9GH96WlIZkOhM9uMJlZJzk+tPOkYZfW
S0SyA8pdQcWO3VzI5ptQjZiOBisieifwJYZr2iZTVOUo+fQH3TbLANmWqKvMkvjZONaBSc9w3W2q
8XvNI0rPi3j2w8uTmXjyCZusjT3ursQsx7WEKdmUpZ7NYZS1DbDG59iUUfmwzJ7zywQP8OHXKAA0
K7O+sCi3dCsqE9F7eOsZf28BpWYpGLwDTlIZ8CzxpsbxiBzBNa6ePcNDcJGPYhqig+MFZwdvgvmr
mgQ5J4yFj25YCDmQGX9G7p3/asE0aU69bvUD5kp8C4VJUYTqF5L3Y8PvLF/GD3qO6/dDEpk5A000
xXUNicw+o6gWLVnAaVKnH+IwnFGGcM0vrqHxQWodkhMI3dZsLtL4SYy4YiEkAQSW4lp4VthpIQRf
QzTQT+Ztxz12+Fmu/Kpq629YXR3NaxjZIdGdrncGYKsc8toe0fc0XqKgR4Ay+wjKQmFz9DD5s27G
4kChjLp0PJLnpJDTVStsUIKOdd7YOnqgFAkbWjYaARtk6SKUHt4za3BMOk8zEHFNLhifcjgO1+dx
DJuv3dhh0wLX86BlQo8gQcYIEaBo5GL67PvU4FoWInDqceVeqy44lhp7xsCSNTd9PGWihpH4wpHw
6HX8iZdjjymHtjNsFPJIkD9hGAMiT70JPG5MdX+3kPlHHzYxosYCFzab4POo2sw5nTuJ8S8Y7XJr
+vYmECLgFhAOv9s2ph+bCttHqMj4taq7KW9DH7+Fear+qLmWd7A6llctWof9pO0yTto4h8CxOC6K
g51GY1sc0bOFsKlMW3KBqnI4LK1GSAc7qv7bsGiRNRLNSxo6kQ/o2Ua1KebFSUhmL6ZBEAjZ+7yG
eUSsBDIX1+YF2qMzFNbxDWqTuskibA3noh5juNtz3pfHWYbCAh4ZzX9BEokAGJfb8G1raoXrfzI3
v9C6EFy6kCzvQmAXznWRjAYNhysGrVDRodBtcKx42/xw4yRuQxx374u5YZj5TP2Po+tajlTXol9E
lQhC8EroYLudjye8UJ4kEYWEQOHr7/J9m6o5M3PcDdLeK4JMyYEkCzwMJ0U5Wi+GNbvQgc8tqirw
oOt5uUy99qH2pbGnOVKjqIjqxF8+zf3TUKb8u7RjXiVHNM9tKmL5MS2d86cR0sr8ridyPPWzyfcm
zqbljXK+vqzZRD+7eO3/oU01QrFjjsGsLIr/goyi9IbaIPF06KW72kSUUeWQ+9QgFgYzgB93ee5B
An0anIPqkgfAXM0geHceaIe+4WydiKhD3/lLV8ZctJJEka0YGYe4WaWkALe2w2tAR8O+NCOur7YL
nY9/bLPDvVz1kI3fxxkL5iOhBoU3JT2ivp2wx2wttvUsq7ZQisc0MH5L43zcUZ3OJoBIs/9NiJ9/
5NAb3PIIUav47rAiYq08gCfgnoxawwr9hgxTJGzrHUVj/7p+GNeaYIZ65EPichg6TCYqNobtmccY
MU0Y9ju/J+jbXOJC8UewYev4GDD+8nY0GX/KknIpm8DV1zoyYb6oC1z1n3nu2BU6P3lK8kj/6wzR
AZin7e7grBGsWjCr0hpPx8DriaA7tE5g+XpKmcVrZI+vGlEWU0TwTDqy9JQ4ynSlWVkiln1j64wU
hSFV14nh9mvnOVVflSBrjwlypi8iUVt+i7Qp/hDWL6LOUSyJHW9w8w+yZgxPMRgA0kIQgzGF4VuV
7VR48xMz3vYNpavdX6l0Squ4iHhS5zbDaCz25YAXy2HLrP1RHjtelo1876XdH3EoxJ9aCftXg5Z7
tgWs+xUhI57JyAZzs7bM76zg4nc+GfoLIxv7tpCZYSfjyxHde3SP/BMd5jeI7DM/NBxz0uMRNhHq
zKXlfcy3BIe52ZLX0WB6qwief1GFY+L3CSYQUathSbZT57awnPiWHfKax3K+U/EXBMLwj5UV/orF
YO6cAWpMSkx1Ch8i+9YXPJsaTnfYfBJY/Gi9WzQAPxpKRiR1sxV28OfNMZxsRYbz7zmEvYu+O0x1
d1Q7046Ils2bQBwQVyQPjmULgYd5Q0gxOmxI5gqKIriOly8BXOsFiAd2MxyKpAMwVEzyQRlCVM0W
H8EXo3BeCKny5Jvga/kUEiffZYxMzyYw0+k6Q98e5N6q28KO68Bt6m3Ks/DbGMSgOlJsWRv5eXlN
TRb9jOTMzlIXpr/fVYrxj6ps3C7e9v1HHvr0aAj22ReLKOu/Qxin8QKJXdhr7QDtnfIZoQmwI07z
jwlmpCdYn5fHlcEz23ZUCt0Cs8iPesEOwu84UPn9gj9R3iWQGC3nlMX50GS5lvieSK947Qqi1zbP
4fCpBWECOwc0H6YxOktfSuvxheLvFqpiYglPZIZzqJK4LFCllTpcWRJR1cu95YP97Om26Ur5CXxG
rrLiTDJtAKB4jyE82yw8QEc/WgZwlotGJD4KbZ86Lu/6MOFNHSHVSK743Hje0tQM174Ew2cXE5Nr
go/uM9otoPcJg8mtTOELPHVk3fyVjaPMrkuZse96l8f4zPI+Wap9DAteCNxsuboCPBBjqxkAskuI
3JHX2T4X951wHr5OtIQB1s6PI37C7OUNtoTDiLo4HOmxwg2HbWBP+Lp/k06W5YUbPn7LeiLWl9LE
InphPk58jQFdunO0rWhIGT2Ln/djGT5HE7BI094DzkSg2ghuJc7i35NgmEDSgm68jc0KCxSBQWG/
ZdDHG+y0B3FNr3r2tA7R8UubvUc+5ijLFhsegBUYa9cJNYxi+qTHkDYs7EOCR90follyTAYai5k8
FaUVZ42wA1aNPY1+h4OxGxCJIj/7VPnrV2308DtdNXk9NJ+xC+lufljJPqtnJlJyBQT5LCabPsWo
gr5DLis+Weklkg100jGAjcss0vOyOUhWl37nP9Zy8kNF4vS4zrkZsjrpHT+HBP0x3w3qgFqiNo0B
X9qHNRsybOnWLaqhjnJyjli8flPrlpQNpl4t4RyT+3pW/hhxJe9YzKp1TIpWAqgsq1nGqOc6MrHe
krgYTLVhspyrLJ3Nq1gQt4TTxc5nGU/hj0h3sMKTQLz645oc2rRlibCNO6pw9APlLTBd0H7ZvhL7
IgxrJFGI+6oM7TPRuDzIo02yshwuY06KvAY6ms4nhCHOtllI3pe15YjRyTebg/PwOXwZeQ/EpoqJ
xYmaZkv5SIvI1VFW9L9dOo4HdoyeHKeBaMnQyeww8xDPT3mylEMVlWgiw+aACNyKCzmba1hWr5pF
elFU03TIuZkVJGwoUFnHK9vT/Am4NW2GKeWPRZfhOUl69pGbBHhVgTW3QvBUN3/wyKCVYHTlhFFv
KP9fipkNY0NBN379KBCBVLbcuapsnJozHDOBVPOWTq2jdP7R7cKcErtj6RfbDJ7lKPXrrqX/SclO
kWszg0CorcbI3e59j5MA6vKCPAt0u7xPIYxIwOzW8TUaUYb4qAqUuWFZt4jZkqAmfEu7yAEdhUR5
PUsHFLfGi8eWalvR3VKBSvOvkiu/N8D0cQ8kO/C/yqxkNVfCJ/bJSzEu/0K62qHCegm0gKwSH9KC
lvr7TqdDUi9LtkCP24koPKucd+NZy+hQmJBN+QCtvnnudkSXtvnSF0XTQ7RmGsfKMdS6U/zVwVd5
1B4JR+9g1vTfNWYelWVDPFzoFA9n3PO4mbia72bgYrAYY2v8YhYO8dRbPFOIivUTvRfKiu3O9yxf
QagBZ7jsvJxdOw1++lQAu1suu/67zfLjBwLZ/R+PxeYOADyeutS7d2Qnwv02wSpbnMZOZU87Vpsr
Xq3eNj7N1FQvGnZhbDcTSxEcmEbbeywzk5/zWU7r9Usi72uQA/ZxyaALuAeBtZQ/vQsx2DiN6RsH
hp7/rqv2v3UQCT9ZcsTvAwc7xnsVX6FcyO93G3eo917pdnah6zGhg4z5a3KNp4AXLoZ8Jl0ZiOFc
Ye/t0JNOcwB/B5ya74W1T0lHs2am2XhcMCDIaki8wEyhzJ9Suu24oet8Sdol5+F+zPLkWqhUPxg7
07MgRVhrwHKCAvNFl2GjutldJb5oAKRIsb/ObMMFh2mu36rZZRqwA+BSVCjDKHGGvD75IxRIleqI
QM7Aq3X8O+C+7XHUH2Mled99+Ek5hsdrY7LhkT5w8FhlbjRy/b85KzEEU9jgKJqMMrAsjPf2tppF
yYs0xfjmIgGSE5bt/xyuNlzGW+gBYLoMRLAqlrtuLuNXH6XIJxYRaY81kW1MwJUNOGNw0KWYDNNC
sBbxNfwurPtysin++ZgYcdp6CcyvhNlpn0HyVAsrxAmw8Mory45eNfAyqtdxLLGJIeQa1Lsm3W3t
JUbeY3Tm8xhG1XSaUtwq0TRXa5GEU9cjXxecFe9qeZTJxbLl+GBu36faaJwhcJywm53Zekl9t2Tg
dvr8CRsY+G6QZvUyUQ0QoOPpj23qj5OZOX+BcqBoTM5s41Zqv+3R5psElPOrYtH0NKOsrAbMKS+C
ddEH3nbIRQkabCqgYfF57zRp7QYAAXchP08pPF3QfXRYSwrUkdbz3OO9nMOCEc7D75Fb8RnHCuEH
tJBY3fr9Uc/QexYd5t46BrV1STZgAETz/ranS1IBEnVYOQ2iip3OdIV+STQelFna+Fm9HlCFNEkK
IzN1jF5m2blLFoOMXRbvH7Bs+JPDG/F80Ki/QJJEr9Mki5OJ5nBG5tf0YCZatosafi8wktf4o7BE
r7rrq12OKDr3sveNLF35PA6UfNheJg2ISfIEUHd6XPs5/o2HPW1CJmSdpkfXNU4SsBw84ZVMBam6
JXRtNx7DZ8qBGaYz4Zetj0XDeNhwikfRJ+RmHQDN/jP2+XxGaXlxOgrosfBcZH8YjP+7aAOKSXgz
5Gx6Eaw3JyDSoEU755pUs/3MjGdR1XfHLwTdApoZ9nBVMvuDgfuv4jZ/RUiGb3aE+jy6AZyVBU7/
TjhhZ9C+SdNHrrwWpY4eN6s+81Wu7agE2BXelejXBrWHFWTAbTmw7B3IwnYGaDXeEQrLOESHChe5
H/4mmZEX4JD5y6TN+8am/mMiOUpRd8wAcChtHcJRx/EeueXFazz1rAkaeMQpysu5GoUuk0pKP1fe
MNJ0S/wbru4Nn+dBm1DqGfoV4XPWLsjM0DWULEtVWnrYWkA9IXDZw7rQqBGyJuUMf3ZwkSYDMjw/
hV1Sh5xuRpY8azmaletdBDGnZ2t2XIRjHoGPeVZ+IPxh3rckjU4+h7UKqJQxPFC8ADM9vh2hdMsF
Y5t3b4BSBwmyyuus/E9sR/abjl6KJyIcU62MC6//9T4NZqycHenaiE2o5BZKlBl8Fr0i8g4fN8Ji
aAIlAWhuvYqnBEUt6UPQ89hk/JiTbz6Ng7pLxngG3ZgaK9RrCUuZxrV3xLglyaRi+x+c40L9LSKb
K18tax9ryHnxG5g2EDdtK3Q/7KLes4ED0/Vx+XM3E2bojBX8EfTnGLf6WLr/ZwEMbcKMeRd27+fK
boWO2u5Qg68B6jKMlpmBdBw3IireoSFdZSI+vRozcF5dlOXTY8879YGFcsWMNOG4met+Cv6DoJlD
v5R9YcUJsZIxqctJrTeAKgnkDGM3rv8OqPeW93WgfnmNUbej67LHxe/QvWX1UPV4WYcHua1qrssY
+dbYO0FjZRWu5WV5WowJ+KR5AFpbjR6AdT3ZWINqSDNIZu7KMs38A9IWOv7dRNIXT5i2SP/hLQ1r
FfZstR/9ovAwJQmop7hNvU1+gHgt4ucRIAv/JxC++29nUGIj4BVC9b45KCmwzUogDFep9zitgTSF
6Bmjj+HtVojovbR4SpA+n41CEQgTegZjPFeUqopHe7+gT9X0wI0NPdCrUBei2N2bESBnmn6D6imq
mITQF1paadwM2pd0ZP8X2xUKvhZ8nszog5sEyvq2vIP0Afe+0W3ZxdH+faTRYv+WgJSKBLG12ukF
8xiS1F2tcK0DU8b11IP829zKv6VDBEYc6VxpEV3nVWzF3Awr5GZ3UwLJ0QgyHlU/t9LTOb5A76P9
ddPRNsuGbXMxPW5Ou/LMxFCs6oryRo6xCJX34Wd27DOvLYH5HSK0HUxTM8/IoP9PANpKXxwKiVbV
uI3teYeoKopIvSqPA31EjVa5g7ROoNAgGT6ho6IdBANrFUXcPWwxOh7me+yk2HarJUFU6R/qKaXb
KT3yPkD+IyQgi3vEanCpT64/gIHthOfTTYEPm36DwFrCtw0HFv03xIaAmMz7yfbkQmADzWbMCgxa
OXBbI372xiRzX8RtiPNlwe4kTGSQHx7iCGjDecaXyacrzhMscCiZlUn4TvjB1ibdTNGPryALvJWP
BUnYTBpkf6nwK4957j4ntosRDLfPp18OiMCuTn2acnFai96ptd4SGtSNBxDYaHvIkenhAA/M5/CV
XPO6BjT9goA/jKrBh3JsRghzJjCFDvAnVMgtTv4B7x9Zi7dvKo6mMF7foEqflltMsZrJE+5SVkxV
t1PsJz7FOYFPep7WX3iZh+xGTNKrStnUZqd4MAJv/4iC9PqItwLpX6b8xwXpPw/MP86A5xK02Gr0
VpczP68ZD9Nrl2+4rgOZ9TMOk3y4gtya6dtY9Hv3ZMl0mFu0Qp16h5godJd2m54baNZpO+Bxw2xy
qOKPKIexrFw6KLyiHGMFRkZloo8ZZ7Zs8fNPe9tDGj0hvaZI2zgnYX/sMgA6n5SHfP0JxVfyR6Uu
FIAWQKAC1rZF9kBBUmPnALWRnrtcQ3AVy3J6Lda+RH+ny0meN8dEEo0wn2z6LiCy2Z9KrBe+BjHK
1A1u8KI/+RTvb7uWIIGrdHdhTWolYA38sNLYtC1j4rYK+0N48lLaIKsDBo9QDwPw1+cIqhd6AsWM
WrQBIR0eA4lT9ypRu6u7burEBYmtAqyk8Girw8sDN6dM3Kvikc2+EZsT90mWIokbv2MhBzh6+A+X
xIfGcIzQ5B9HXMqzsVCspTxn1zI1gP0otKV1Mk6o1ysSglcJQMaAF71nQLBLdFjVJe6x0EgJFUBF
g2AosMEDkLx3IwVKtE7RBK/6MD1vWaHypw3TLoYWYXYHtnCY78axZ+GaI2HmCvl6/puWjogWgg3y
HVay443jm0Xwr1UeielzDjUoI/pVQyPA/uTA5n91Hd6WixsXuzRIIQIyyAhGwSsD+57dQZRwvGR9
5gHyz0uBqkNKjkc7RsN4P4xCYtpI5/0zW8vUPRJXrj/B5bk/c8fmsS7XTmSV3LMMrB6HTySCerW2
ZXcU9XAMYsbFgR4zwIz45Y5JGFQTvixe9SGabutU5O3C5+NMC+YGNL1YwBDk60WWSQk2xK/6p7CI
jak30Om4K46VM0ChyfiRbIf8O4Eo/IP+ARneQkbVTx/BdvAyoIiwu9d6jJDw76OjPHVgyHUL4WRY
m3LZZgwmNhXLI/W9xWPbA0Q5wfM1RK859B0we4VR/wIl96Uz/oLrt8o5uQPRd2IFZTdyojswMXxI
a9vvUMBRn5YSBZpFOuJCpaR7AoALr1cFveu4/UOzI49bASkLhi1S7uXYLNTP8TladZR8J7KT6gNv
FbNf/gcAXFahvvupBIytK3xxM/u7lev4q4+livEMhV2ckIK95vfQkOGq7jf4vvJyVKwOUZxcIFAa
kI0iACyYTa4vR54ogJsaUoX+mScy468AqvJXQLAj/5Nv2CnIPhzfJZKTX2AxdUsd5zgfYJnaN5z9
0T5Frxxn10vWOc5qxg5atLkTI2SnTEVZf2+nNZ2+jdm64LjkIqIXiwWMXcoCkNGJ5YBHTlB49XuD
8AdIVGZfwLtDuYLGh00D8W8Kv+t0hba3DOcSy5bCby26fxB2lXKukvfZAdx15ymZQ9qMMO49c4MO
nzaDKgnPVZjtXAtUxAOetUkJ4UqFWhYmn4QfRfdzotNAHwAIHV1R52tXZBVApKDaVOWM3gqO0fgJ
zZD6Oss+zUBCa4VzaR/K7c4U3r6vW1CiimiyiapUM1gHCYrzPPudX9mMk/5y+H2zqEKGgA8EB86h
+9VvIbmHfJSMbxK3EkTtS+bx4/EVQOV3GnaZtbZE5kmbHvbQjQ09foq8R/54vnfLW+kseydlXn5L
FJ7kGmWqJPrn3Srwa7p0fxOT6p8FOZg8OTBYBwKDVsfbKQA6riOMZfnvBGdfJKq9RMbXa2FzGtpj
Fpv6yODsj04TksW6PwvGDPYtrPR40TyZ7iOMOq/bWihoUJApc5mnjnpwDPvOKhJlwwbgmHnkbFT7
tCjxnKllIk9HDB3qw9SZ6GGdoWjBzbn4xzXCWAV19jCOj8oIcCpQfsJwNYtpaimLEKTBJhMo2PKY
p+8LdHNXGZucPy+zFrXFllCtWKaPytK8vOgF+s5jidR3lPdtZTXxRDytMYLvnilORdGEwcgf2Ew4
BAAqw9QlAeIst3GeNBo/0Sc4Qbc0DqImReZwiC1JiVC21CU4owoRfuQ+ljVky9v+JZdPnqdtI/xl
PgYt3wrUaQ9XLSb1NfvjVamCTwEv+SOlry43PbTXCQR+Z4HpfzYV63yA9gVY5Rs2klK2SifHY5Ys
9MbXTl1LzAsQWpRRkr5C0eKyBsvWtn2EKYG8ktl8nt77tSNL23MHxU4MDgaIoO02/kjQBv00xmSh
YBjGbTxx283FZVkP2j9AxDcAID6U6f6BUhjMD1VOq3zv0gBWCIOUwTcQ5u3WAZDNTtDAmwLQ47Hj
Nzcj1RnxVtD9cwGO6VJKc9jrBGXv67AnY3Jak7WbGlDDnj/HoQPVLSKIMR9nkGGId5tj7OZVKhNi
X0O047FfR24MXBK4+egNBDd+iKVPIFQc8FbBKU+3vFq6YNQtRWHNfMnGIAIIFgMtJzDycN5kNJ8m
aHyuyuKoqAb4LY4ag6p53KJtv9MFAvEWKflLyTZ5Z44E3fZllEMNFHmopzS4FtpSdIvfOPivWu4R
eqyV7tL0OyYKn9csymR6zQIN/4YVb9G7DVN/m1yifm6wnPBqkOgXrbGuW38zpsyhr8DVYWoQsVD+
rZ7Ew/0Odsi2s4q2q0XGMP43lWTPtPsKoo/2dH/009r/0mW+npkzBP4kkzpygYSf6lNpA0O2b8CQ
XC9fKM8dsMwOOE4nwjlDnfjxtygpZXV22Hip994sV8gQ9KuSUSYwb/rMlw2VuLpqyMCseD72ABUC
3kSDVY2Rf5BOzPVsZDK2+MdVBrpB5el9qqK1vG6z0lMDOxjaZbsRO/hvPNX7Tx68aaHzgh0hyzup
2zWesdtn05wcp4RvKwbCyD1RdRSngQ+jr499RyCniXFYNVIRc1Zhk38wYY3tQUf7QLN4PsExuTcO
493DzoFrSngOftpSDngg1xExhGGVTbaZ+TkeunU+T70fn0CNzBcRu/lJRX3a4ixLwDk6f5w0ZqFq
KEN5oevgn/Epm73FSDitUJPkxNTYcKEuTVd+2jn4gpcVl43GF4gQqjfi0NCXleveQFKBKHXHd4hV
M11C0S1HpgELBov7YtsycCJS3zIa+A+6Zi75b9CxibOzhYso+a710KPyZ7DTQ7IR+paIvPjWQfnG
a3iMuqMqIpDEDObVrdLzkPx1UEeFipSHvQkq7WVKR4hg5gCCdtFfsAG6S+5RX1JwfPY6/Z3KMZcn
kKvwDoDenub6WFAMc+UB+ok5Tvh6IR0tU4wECfIiCc8e8I1hDHC6g7BqjBVaBUj22BU9INJ8zSJz
onDnPDnhzQ1/yXfIthBsgiCC8AbvIUytY6HHuO7ETi6BQm3U8mmMZK2hlwvIRMRdUYSNX7mNXLVi
/bpAPr69yVGnHTCl/PCvrFgANATk4spq1CzyjxDMQheOoS/6Lz9S0OFWH193fZDnOKGFOYPo8q5d
cCWSv4TsCTqSoHQaawAT0BjaNJ1CY7Dn+ifgwhCr4WBRdG2jEM8WXQ8x7ooAY488I3suixoFdlS8
glxCa+EelVgsKpB7CoPlQMqovOsG0WmIfSZsRyUUR/SemR0MqccFfcExCGGWWdYOC6aVxzP2+eyz
XLcclqPsEK6aoox/5BC33REWqWeKLM2szYKW8SPGzb1rYgmJ/DfSjxFgQRIVLbMO0zIe2uKi8Exg
bsOALWqK9RG0WIy2zgamrt1XM8ulfg6LFR3APBcrIN8b76DogLb2DZPKsePP9hyWjEku7wgJZ9Gd
XbHxtVsZq/+yTLoGBwp/R3sTRlvE2vYYv/tQ5ihIBSUlKui0cRAATsQpTkACPCKbFkMXWPmjxXcc
fxIsJq3YM0pPuCqhVeCQDYHzGjFJV9qOUJ5YD4Xt7cDAmte4Td32gCoYNZxiiED8c7yrLQZpgvK5
09c5jNY50JKkqOgEFUMNL0ksWh6GPH+2Dt7was1Xlz+VM2XhCUI+Ya/QRXz1BhG8VbcBr+p8dzC6
ZRfP1x67H3E2O5eyi8XfBJYDpPVGPaAOAcLVVmTsih+lLLL8GR33W4aXOhIJnEZy4k0uCApjd9eN
eW1wKCy1Xg1sJpWC9k29eIO7F0c/nyDCqpGVTJYa+WUdyIi9M1Bz1j6F2Pah3JWmENECzI7+w397
ZFcH2zFq6dPiYdZSdrdYp1PX2sXxj3RfxCfsYYC7M0Eta7T2FPBtmWXF/gE2NlvuZ8tA+gCmhGwT
clYFXXaqttNKsEFXByxTCXBVaACaEep4gEXb9l8C0856mjfWk/NSsOMvFyviC/OwrReTYl+oUEvu
TwyqTw52Zt8flTT7fAqHL/TrEvYxguil56hp6sSqRXuUy/g7Aom/PS6CF1ubZaU/5yyyvrJyElE1
fLkMMC/P/OS7vod5BGblOnd58Qc6s+xVdWv/ICQDA1qIBJttYXuITUIw/qQxSrgaLhmyvoO3xUcf
cUaAwqNsYaj4dKTdZZfr3D2mUSBfbk+zpBCUE6jFbhnigZcf0m7907IszFe7z+k7XVH+jR2dFMND
QuGavNkN5MRfPjL4vMIi2Jv+knGBoAOHfJcB0Z5PyUAD6KjIhRsepBiT9GjDZdto9zwFSCvfZizs
zxkuXWgI4KtrOrq58JAM/chOBWjunxi2kGibLDhF+wo65/CNGFpqeAE1lNeFTw9A/XufVWMSKB4c
qX5spVoaDebnb86Jx6iCNNlLdFjxTdhtecfbDOKSdsllB8v7W/U0vDlH84dk2cIv3w/TCZlIwwMj
LEefFTQNYB8gMOz18BtBF+tSTwn1MF1T9xBBmLfVu1YOrB/X32cYGrCarjt7nOEMxQ2BuzOOlhnO
xBEQOUvM+qPs8wh02hQ+IGJ0TwHs43WKGLyDc1f27YAimfvIyf4xng5sxqGLgH4xhWgcrGIJg8Kc
7ycVJ8cZ0hHzE7qy6MmKHgw7lJj3MJaqsoWhbfkDaRSp4ZgBWr/Z6L0QVr9Kv7pPdGK4hxhmlWfH
3N2IB+mMWUm9kUPh7iJM72eIz/ldcWh9lVECdXU0YsZE/BdpY3r8Bi4BN84mhgeowuACS1yM6rSS
/oBweEWKjyu/LsYZohx0r8tr4JRcErv4G8MpDMHJLL9JDlFthG/ktzh6+W+ZcphZnIneHVRDr8gz
sA/j4fZrBhHIQ5oO+s/o0+gKsM9e8Vdhs8FYLW5FPpYP/PhS9G1dPEFJGMPmqTEXT8eqG5xkBYDH
eOEgw4hvwZmChYQgmwIec9DclAO4Sbjo4YLhe76+IpPJHZCAFZGqsHrOL0kCgSO10dImprff52MG
5ApwS5SNR6jjZRPOYC1GY0ytByx9R5r1zcrmBFcqgegUtfAbMm8oEO6aTyXkEWbVOzSATPHbFilI
EXQnp5qM8ec2suiKeqjurisc++GiLAUoV9AbOBDzyw/RDtEGGT5szMC67DZ5AMFir9ER9nsYYZam
K3XRcsQj36171DfRwN0HaFHEoBfEVQaT75f7MD6nWF6RBO5OMEh9MuhrLyaUxwXLbPpZqNXcb4HK
F4CGQF/TDbM2kuvqaGXHBLqFZDjy+ugMbewIawIpTw4mTMRpd+F3iOE0G2AG/5abRf/icNC8gBqH
4dmCqFyj6TijItXghsRjBPXx/zg7s+a4kSzN/pWyfEc1HIBjGeuqh0DsDAZ3iuILjJIo7Ltjcfz6
OaGumc5kV1W20SzN0mSSgqFAAO5+7/nO7YY1BSyrD3XlLc98f4FW2tp/iuhv5WtrNOOfOq+MDY0A
zqz0rM+Ce47m7RCZil2pWV33OpcilLYjHmJDtjOtebM86jhvOEhns3XNKcw8NjQ8WWwYhgDETNeG
kUeihytI5XOiOxXm7RCnKwZ8EpH2J3YQ1tKvc2sAAqKqoh+UMTT+1sl18cV3HaqwlOA2nIdg5byx
z25hwqjqUCgwDroJyn1t0wNkSC7BIZ7R1Yqdf74mczd8dys3fSGf0dP08CZEY05+3cRJeR/02q3v
SocUQZI05UtfMSV+FWhsLatEOT4HHHLRJOoKiCJL5ecmt0G4AMt2hcyy41BGlL0jW830AGd9TBvH
vCKh3e0Mei/lhr1v/jizKYT/I+VGGMMo6DAyBlRajf2lrPPXyndbcsdqYCEc3IyZPEhSaEy6thWK
Cbh6n+kOSBeXKR1oUttrdhXj2qWmAD40lDsn0/LNAso792RJ1pZfsdJyWV1WkYkjUEJvImRXnId8
y+ZnE8hsWNEaI3/nMpPvIM0ZmLztOaEnRpVuJ2gIcu30G7wjeUj7rp7c7i5eFr1vRZmPdJeTAaqp
FT/zbCmPRNRNeP7SgDsMHA5gQFlt8N5SWY1X+hL9C4XNMHjLGfJrDDjKu6K5m0mi+RwN9yDqGroJ
tihbsdmpotVEKG3PVtC/bpMu2lAMBifpGjssGdHzjVwbjWRIMLUx+1Y9RWQwxRdUBsHdLDSgRtym
Q5GtXHsiA0gYZdh6pRKHsgPVIfI5bPUYk/lK2jIawtFU3rEtYqx8dVBX81HgJmBrpkS1U/0scNOb
zXIrXTbtedCM49pzi+VL5CZRWCZY0Xc5Op7XuHb7dzYVcq85Um0XWZgb4jP1o7X44nGxR/He1KRX
5OBHrEsLLb/JLuLXpButBLzHck5JWakNLnYwY+o5Ml/ZJPcowE3I2IPUEEeIi4k6pDJeVUAYjwKz
lz+1U+kcSpUab5QYnGqvSUBfES5D0Z6X6WEy2+5axkYF5BnU7Sk3Rr4bTPA7J5p/WyDZ23JHUZLC
EZ+QYeqnYEX1a/7puGm/IXEgeU+mfJyYe5OuaHnTl4PefcABFl2bwCvn2G6qHeW2hjxSq7eK8oGz
MuKxSTbo9+qHsW45rGUFpZgks+uzTqv6W5Ua1a0RuMZeeu3y2EJ/kf+kGLWEKhiajKxLRqXSdYOt
NeTF3bJM9lZMi6T4UAfvLvkkBAaLeYGx83yvsBgxmFwFt3bnp6c80tPzBYk5W3T2nzzPGV+KhN0H
earlRyd6YHE1cnZYcYAtjpTQdGh3Q3804P/vLiFDYi8GX4qwDczxeu5LwjTKWr4npm3fe6DWByTj
5W1mLcM3u7Mnm/CGm9c87Wk1QPpSZUWzltME4FDXE4EQPAgdb4i2zhyNZ0g+JIdo1aosdPqMYjZw
hAsZFfv1kz+Smd2w0uibWA1ZtemZ5vvgmiwTOfnWb/PggBbNAY3os0kWK3tLI0GfSWgo8YDayU8T
0nDjdEOxvKeoyLa9cgb/xh8FXJEyiuHUxeQujswtNJ/7njLVJpFmCwKoGi87JDGMSU1ROFb5Ouoz
GJw0Q423I3ntlw+oVgKx6XVSX0MKG09WQxF6G1ROm2xrjw52mMM7xlvCRPJHk0RuvdMtSZlV4rN+
I0OySvM5F64rdh2TUa1QF1wEhBrjuHQu1F9FKnsejOjY63EO2rBhGcBbp6WIdMiBb2pPUHaaYb1B
R5yKclI2SjI/yaA5gxKS3jqDYWfUA8Bs5m2nlDwYnm6t15KGfKiKSIz3LIKeepwmP04OS21Nzh1q
tWVe5a3Bncthzr7y9C+8vI/0DeiXX5zKyCiwubGRzvqz7NtsVtThxLLF1AESPnep46+Nph2NemtL
t10DoVuMsOs8s2n4o3jeB3OtE8+cvgLnX9qFnHQNIkdN7aM1QRJzKvDv2c8V/aTgkd5sXvNkLHL9
pUmowKbXjdvbMA1VO4mNWaIS1Lt+0Zx3acvm8hpbijWFVHda2Eic4/V4P6ucY1DuAr+Ukek0c5hJ
p++uaaP5PmmTUnYxHJkHfbeScdUtV80Q2NX90kHe3ZiuCfwdEjdculvb59wO5Sxl8GhWJqroeXSG
+US1Tb/JOgAGWZGTGbZ1Qp8zWHUROBsbak+6I0MlCa8gLcCiD0xR30UAOMSGmNT76s4++QwKhLMd
0j9L70v2KC/0Cdsjl7B/CGQeUUYwHMIannS+tfS7X2NCK8ehdaD0xYTCoa5KqkoBHbNv3C4UxjtM
NZw2u5tEqDSsJYSh9DsQlEm5pCkI8H2tbFVxTgyKa500/iOrQrBzGsXClOasvZbf7xa4Vc4I1MDX
nJidr25h2g25BvRqK0gGEWbdhYqh7FiGhc9Ba51SM2FyUl1t3QKUve+zQlI3jQpnDYFk3eZFLK9U
N9ZHyLb6HpT+m2iClNhe1n9l25hte8vNNjrm1gicUjyYfqNuUaQXj/MwRnc94gAZQhGb127nkb83
+36MHvJL+Tx0jTEe1+1isNLQt6y3YtAID5Y2zl+cIGqn5ylKvWYXZNQJMJXwtEfJ1sUse45wRihN
B/uDP8E3r1k1RkZ51XOV7BLJk5gdedo1WzebWVjHCF4Rg4FPmf1XZbScrEns6cL7d1yPrNgssy+C
c535NmIOBda/zgs/qX8kyD6ibYq5xT3DDJU6ZDZeV1571ZxmWytZ2nYnaVzzZJg947ogvQKbRXT1
1R0Wsr5tnb71FhjcBvTCvjWjdmZ/6WKOp3lj2MFXNEt0pS0Am2bb5gO38hxg6Tm4kbeoA7076g5T
V/VvE6B9eiBaVRgE3GZGIQrytAG6mwxW0QOpK46V20xv7eSN4BagEg71iNY3V3Znknojdtzl+7Gs
eCyAWPTW7cIUvuHW9eNM7Tppae/Rg3Y7WUo36UZrRCB7ikcjzft+yFUI2qLKTSxja9kU2krLe4uq
AoduACcCFEAd9UteLno8tRVR8/WYZAP7aFkLsSqBADnksBdoTgywZ8vkmTTFNjlVhHCeynm8rUyP
d5lnjVGtm6he5Lbx5NiA0eT9siJAZnG4yQb3p12ULCksMd7zYDX9Xs1p/upTrZGXMt3IU9sNDiZr
i4xWcL/uQAA1l9G1NxKt+NqaAekdc6Zxcd9L08pOHdOezZUeyAgxFSId+1ud0OFPy1Q89A4BtjUp
Zr1TRKg6ANXKb1ZWBNNCcYvc2aaemc0QWnNcWSDEVDy2FGkYKmFyYYFMYpNWMPTYnN2QQmle3b5B
6Dg2zsBWCMfhvJoQPNA5izueNP3I+Cg2A+PyWC1Z/Jrl/cTj0auoM0IAuVhwRNqQPCfZM5+SrPBe
9JQ4MsyZqJQeBsbTbDJrroyT0+R5v1MXA8kOwrJoVogc43knKH0a74jRxyzs07i78DlBFn8vuNkm
JuKNloY+F4hZ3wwZNLCr6Hiq/F4HUcmtNKgc3cAQOYnzY0yztvypSo8OP4X9vDhoxAVsUaIZOU7S
Fcm4DqyuAr7z/Y5Ex5IUaXylE2ZLvJJc9jxWB6+SzX1QmYmThA7Hp/FYONPk7UjyDj0BprqXOzud
vG6PbqC6p5MS3HeNGB/V1MzWpuOilGvW47m8NlQ5TFfUTLK7inGyX5bR1UXo+iBRW9stp2hbIKrZ
143TXKVVTv2VYz8NFxQU4jjzvQuTvPWfU9WROHHYsH5PrUhHR7tmd/E1QwjkkoxAOwqnp/Wbpm7b
MqFs6t+AvVGojQNbzCvZBZG3o+Aso00Lqnod5yJ9mwkjPdiGdr4o9j40yMFdeCjJJHWOA1IFveqa
wUSBxE7Xf6B7MLUPWVSHwCCUm0rW0cYPriLcAhs/G0i3+cQy5g2ONWh+8BJ1X1O+3VpqMc8aKcE1
jUQJCWLECp8jRiO8Z5RangAYMgDVPI62F6gK/isD3eF8JtOwHORwyCIhh9U0WWBGZlG9xsWleLmM
/vRGGTp7SIa5eJ9nep4hdxjEnGITtOYBVu4p3URbxm4zeYPmXvM8oCPbjV7iXpURAgknsIxzELPs
DA21510spgm01qATV/LK50D5nrUrFtWfe7xURDT7yDvNLtRMFlh9tkkidpdhbub5YzAY4qUKShvL
rzWIAyfZjMN6nM2byY5rc02dXtJ/AulniViMDGqHAtvOiWy5DnxBP73RXo2CgxDKamlKQRiqVEZE
e7ZLKeNl5DvyHjlB13omXbNFHyTBQyQ4rbPsIo4eK7zD41vrNRNR+1wF02EItLft2H5uZZdVN/BQ
iHjAXIpjnTFpjg7fdC7K/LJTiJJzVWcRQI2yn7zSEPkxK0qy3QM9irOv2mBnZ4Gx7mRwp01HHB0c
PLTnojw4chZufig6Jnsvm3v3tmqjoL+mWfkUc3zZZJ5Vr1s945YKjIQnEw0zbut2ueNdyGttcSCg
cN8jlZ0UqjDABVQs5ZHcqsP+tJKHnoOeuimQzBBawxMcoybw4YCjNCnfDWzNV/Xc5kcCZ1O4uBHp
vryPv4OOqhc/rTq4P0L66AR6lCKuz8crEfKtxEhRmlZDR6aVaYT5ie+72hXYPDZFMfScF8iLXk4G
lwbONHTEPV0o53Xk2JJ3wNSPDdmNL1gqZOjazY/SasRZVYj1eMIQNE7GclcFi3wcUrP/Xs5+R0dD
BYcuze2HGrYFvzGHyphbQcDY+B4Yhy+anW1QFKMwQ1+emWEtWw3Sju4Kq4G+svt5Ys/Bzm3FPSYc
yoWOowAqqy6iKFhSXGrqnOKruyTXsKT+sRzbmV+jSFxCspzV89yKZhPhbzkljeO/NfnUf6vRFJ20
e3HSuBoKikbynjifAPiiPXLsXdQgnuXEZ2cq3HtW1nFdCiqrqDDkA6cU4+QW03BqRVKotcPVr44A
gOLoOsy/5eZHKVITT71gAEPwXMHXi3BmTU5PTlE0b23XiX2T+HysEqZgEzsq25cIYq/yaJguUW41
7UfG3B7oBw/rKFbWN7YH+tGMLFrd/tzWHaWquN0Qe3W308QQIjfLgr3FMEXyUFHBlgt999detjD7
LfGhlYQk3lE15XZk0FOjNw6H1Xjv13n76HdiemYaRQyyVhkY8BpogdniiwmmwAUElWlWYz+y/ekJ
Cy9sBe8xJcqTL35xEpPVsucyeKjSrrWaVanM6sxWTsGdSQoB0QJJXiRdu9dFX13LJIg2yonU1ZzR
WIfujY5Oa5hPHfXDjkaXQXShvrjgVn1r/mhajndTQRZEuCK5Z1HPb1w3adex5TbPZj4UexAF95pG
ar/V1swzoKHOu8taFayppeVHHmy0a9wkrb7aoDbjRpWLi7WSXUcEXXdpB3Gv0n7+agotv0z9YGyN
2cmuOTURlhZDsfFs8Mu49kdkbViSfuREvr8tl+et9qz8hrOa0Gs/LedrMdRkMYdFZRtEEYLsS805
DZMWzs6JWQspxlTnUFgoqPQ2YERChmQhxY3+LctqqzllLGoJaaRJtj2zakDsixXSMHbMq87wZHQ2
EzZtVM8ZTjfcA1mmTsamuCmpe2aYcLAw2kngl7Ce2MJgnyCCyluXc7rE4xIligdr6TZLf6bszfmC
o4sq8xvWYdLNq9otYCyvaa8zm3u7oBiJ33WJcHrrL9Bu9waIWf3+752p/0rJ+kGEreIJCMeLxZHd
3DkAqWzJs3/upT+4cfE4lN6kG+vIh/O17edj1Zl/YpH+F+/aDtDx/k7fnfaO8IqiEkcikkTCdn2h
PjmVx76Yfn/30oaATsnZRh9npTm6Le6qN6fmc65m+4MANzYiah9dbh3jfrjhuPOFpe9PhNf/6iP5
oE7XEQ8xsDzriOaOsHb8YOQA35+6kvaHL4k7mbAiFjGJuoy+OUq/enzVP/nal3/P7z5vugxwLrY3
HLHYFDyrxSE1Pjl7wv4oG7eJZVpUvY8JTP3aTi0bBY3fffJifjCMg8/7mTRRIbClJOSUb4GfPmf1
tz/MJSjbBjFDKpsjVuBV/WJn+k8+7csV+ydWdPvDPdmxgCacyZqjC3thhAUcHPgMEE6KQPaTc1as
D3en40mCF3XHDxH5T7spb8gCrz/1TbQ+3J0zxQHW+Ko5FoH/mnf1LZWMn5976Y/3ZmurvPRyfWRB
vTGdDRnXz037sT7cmnM7dDSUUn00EdH7863U+efE8taHGxPpXEpSOtbHmInCa0dcpqtwuPjcF/zX
zJLf3ZpeI8zW6o2Z2963b6Al2gPE5fDJS/nh5kx62OLeH6ajO41XvYh3Zp19ak6h9csO/rs3zpVc
Wvz047Gy1IbxTV97T33yE/9wZ/o2AkAl+vEYMYh6A2gjN16rrU9+4h9uT3xYpN2Bd45CZ9G5mzni
oq1PP7dqig/3ZY68oZU2rGp/yYk3g/seRfJz71x8uDGzAI5h6jDGyoTOf2DUHBZKJ/+Tx9a/WNzE
h3uzM8omKq1FYZX0FEA2NaUoEZ+7pOLD7ekHfZJjLS2Z/+IB68enzqk/twUSH+5PI+79fIy79ghG
AWJfEKtuBUKvTz2xxOXT+t3X3IlniYIaczkPcCQRRvyUzdn0uSXo11yN3704c6wXS+ZDc4yEuMTR
PDazOSqlz731D2unL0BJFq+uj3G1+IgyxjNF+Tr83It/uEcrHEiZSHnrhEHyFWaQrSDk+skX/3CL
DkWflsPI4paaxSN2F3ox1ZD9yccify3E/2SBNj/co0S4TFtnkg+GjOyjZWS72hme6SJiTGuYs4iX
pr4Ay96h8ZbjXHeh7qvlJP2gXLb4JOJnAo35IZPMs/GiPuCs09Xh5aBDm7b/IWcIFxCu4WKc70Ja
3XdRx2kXRwM0iUG2tNMwiQOUodSWPLYavfs0fvdm1KikF1cUA/zbqQrym8KEXoRcm8+kMdKjh0xq
lSTGoRich7QLbjImVA3T+GXWybyZl5wiGce8peLHNl5lTI9+VeVb5ZrxBqwm2OZdcOmqNnc58ZJN
EQ8CHjgZDwJAUIIo4E7XV/PsxdullkP/xACAvV10U70i1mX8QAHsUTmQIwQENt4RKQoQj71r6LGf
SKLWFKEyRLJJehO0UXSDD3Njxv34lenBJByVu2b4r72B578Sfvey0K49OENxY1QjzYekNR69rp7f
5oCdgWtelVWOSSZqvL0wEPKQqURK4KcX068nRsQO8wiAafTzStgVAApZ3YqAjrOixHBK4wFgs74S
TXHg0Fo9zH4U7aSB/NoFYz+jLiPapkH8RoyAjnU7Svt29OW05RBYEhr1ZtJcBMLDKjLUxs6mIXSz
oPiSpWBVqTJ2AkTkNkdwhYPtTLOqWpd19rQUpR+yO6v0dmmMPb6Sx8bQE2URIpTsN9cBHTG9xq98
65DCCYFCkR11s97jDUBlnyf+CSvjBGWgTwZZS7JvMhRxFDFIF4u7YUuP7L477yLMonvXFoQMKm8L
f9U/U2UERxjpKOP8p1rplW6AraaAYgwt5FshYhNz606G5YYka8miuVZ35dsY6rHZOC2GZfp2yu7l
oWm1OkWBOtd8GS9y2o0foOnb+R27LDw6kwzLUe8H5Z6muHqalN6J3B+qTT0SbnICt7jv6dSftDSv
M0yUmx5bcJh4AZElgTpzxDN7RbpJhao1nwREyNbEgs0XLQvKUPplfvQWmrEeXL3rk/R14h3CfHqP
/aWv6/OBNsPPIPf1uvTIY3sUnw4Dkah16xCQjF2/ZKLFghd4MN8XZ7lTirFTt0Hs9WjM+w63kJhP
mO80PmfGRKfu2begaGi8zNeaYWi4UHS7kI+kX0RcUI32MWZOxYszDKQgO998QEvhnuRUEyTAXVt+
mbC98CE4U8jAq0A/IK+5ltQ1rKeoHhh0UB9y2zVPKUrXl77tze1gBbetkTX7ZaI75CVrNEYH16av
H8zjtr/0mom3iU0ru9XgUL/0YbB2fhrjx8FXgC+B73R4ifaQgZnvckxA23JKjyq3r/CYffPi0T+L
zMLepDrubL00y8uSFgVahDSVO9T/VlhP1EzHNjmWpk3Pq+w1igkUt0yZCADIXemly7YdU/skLS+L
19Ywm1t8zdcyDSx/jXscMA0b1waqIjLWlW4uO6vXJGGoBZaTIpSZW7+LqDIonOftc5rS8hZ91W0S
8p6ncYmei9S95MOWsbxxKP1srbI+0oPn3kC+GwyXGlbtQA0Cza/w5vCYiZw9KYM3ApLiOTA4xIGs
MxGW7mm7NqhwwgCCz/Lr0byRiC4286QN+vDNBW7yOsPY+KRhnhLSUhu/77y1z/h33kLccS0SwnU6
NatTr4sbwJromrENNwaP8KaiAmjbBnA2DA2zRCYUYzwOBArxr8Jt9lXe7fmCGTcxkZ1t5CVIj2kw
+DOcVt2V0AGyxaJF0I/bOWqXH00FGJX3dv4AwGVBE07xizCC6SEzHfelqwbj2qwhH8NpUEHwSnN8
+G4g3+2w6lTtY9QN74BrxhXuO1hJzaWEcB2OsYGSTnNF163ylns2FctWlUmzrEGAQQDokn0fnY7z
9Ogyj80ggGKWJIC0U7xSGNeMNB1zwnONtQmWrl0nQVdhbO9u1UQQL1eM2rMdFcOZdDNXxqndADV4
8EpJMd6bqk2/gASo+jgazqhDBYF3yqYx8EI7UF+7Hg7URiR+HMsJnC7vfU0jx1VvA/xDWAVqActw
5GNgX2ASRQAxonGwRm9CogxHMekPFDQCdUjYN023D8bG3y15HZ9onKB8Ft2RHHBCtrp1bkEsyrVN
u/FgBCYtB6vZ2BKZdKjL+Ja6IwOKFmeYJlQ+dkJLdf5J+9b1rgys4e2rR3snzOcu3snGQ+cVdI9j
UogvJpcUrq8kbYWOonYa2TzhblqGtd92tb32M8t7KcaATltrmv65LZc9Pma9dyTsz8z4h12bLYRc
DSd/i/PELdcU0iuAM/snWg3/vu7omKoi/WGbtOqg6kT9MujKvGrGIH4ZLx3ylnzvuuCBjGeiTrxs
xZ6mCJN0UMQ+UrwXWSHGG2MgTz1EJXYqT/n2Aan7IwktcYihBYmZesmT1zb6xshKZ3dpc0AEO7PY
BBYhNAR0dJmQ/d1kalxuHXPh4GHLIw+0GGVigYF+2/SFlzHFAqgj9OjjtmFpFh1LVm3DYgeCpkfZ
VP0VNCG6KgYzDXcTocfHOhv7k++N1RNhqWGjpB0/g6U2bBDg4dWWqUB6T/d/ro+5YAoQJr5EMm2q
p003JBXPoKyoV1PD4dlYHAIcTmKsAdc3adTi0ne1vZ5q53pClLsiMs1TbSqenD6aGFUQ3bUw3ILw
UlfsLFZS9nW4auyBn5D/ypak7VPERiyEJatudZxx5UrP+NxMTPPDSU7VIG2owpyjqp02DzOrlZDt
PRTNnxwVL+eqf7bF/XCYI2qqkAxoG2cJ5O8KSQKfvIUOB5m4hcBZT9PnTnbmh5NdlpBvT9jlHFlh
2EUOPRFOyq8ILn4dNP7j+/x/4vf69r/edP/3/+TX3+tGdyRQ1Idf/n33Xp/fyvf+Py9/6///qT/+
nb8/1iX/ffwjf/gbvO4/fu76Tb394Rebima6vhveO33/3g+F+vXqvMPLn/zf/uZf3n+9yqNu3v/2
2/d6qNTl1eK0rn77x28dfvztN3H5rP7j96//j9+8/Bv/9tu+rn4M3Vv/P/7K+1uv/vab4dt/FbaD
D0NivyPeGHA0nd7/67eCv9rSNE1XmATSoHA5E+PiVwk/1PsrdXvHoZXrOJZPr++3v/T18Ou3rL8G
PjwUr+UGti15wf/35v5wef77cv2lGsrbOq1Uzwv/8auHPsYSngcARZbPdlzezoeTs8/an+Suu531
pLEE4epnesCVMrM7FH4kLV1GfkcXWSVWs6r9Ek2te1zi0jqMs9ExdSteLxV9d3LG97/7HP/xVn//
1n5VMP/7ruCt2UD4ngfQ7riuZwcf7o7Uw9GknBGZJ9K/r0VURWZo0Geswsa2811D+m7eENgoD15N
F/fUzGSkVnSgkoMZGfphSXWzwe/WP3J4wsLTEzhbO4ao9w007q2llDhNkPTpbVajWlj1XUQoY6lL
61sKy67WQx0R6xfEgTZZcvF1RXkkTobjdH9ShvpVtfnwT3Vdy8HnLQGjHf9DdYQOu12irIy2iWm4
j+j/EX0z/4PaTiu8vZsO6UMqjOUA1mTsOkxLX0tJNh88BMPSCs97Cu1igRRFUuz8KPB/+Fx4krZ/
9qT6Vaf58E49RgPw7fz1v4/1+MRvrdEM0mSXTct8m5Ve+eRjnEPY5R45m043Y6cRECZzt2Uqk3Oz
BI1/YKBMvc5rFQ9hRG/moKI6vXIXRCf//isjLt/WP7w70CvH9FmvTRlQIPjwObo1ALw/Z7BiTa8e
akXOyvVNP5wYqrMv03x8NnV+4xQthK7wxUleBqP9+/fg/ypif3gTdmA5QIu8D4+hyX+8pRh6G5AQ
ju0taQ/cKqQMYw4lpd9sMid/iTOnwUoEtd0XWbdGts28MdBTdrVPy4DsDU23uMrbhTkPgHQnQw47
s52YGTSi2SF4Xt+TSmvkqjb0nkZRvnUrad3aqZx286XB22SvdEVF2NUkf2qJYgFMJn9meCFIjzcy
qMtyQoTij4mbNNcw+Iwu0BasnSuG9DGxp0tzOua8vRtr7y2TMW6/IreKbWRY1A5csqtrFy/rU2m2
xc7sOCpZACEkH5zlwlILtkc6xhvRBfDksVZmyGbA/zJEGFUp5iqyEHAT6SVwFWyD0cQmlD0Cf83r
3rAtscoN5/vFtvDqi7zdM3+X0QuCqoRNPA8ieUGMSCe+mED0JQOGSRaAocCKkxHC250WfL4TWuGV
h8k4XY1Bmz6bWEJXUexO+2Uu29fA7ZyzURb6KgZO2SlriDZN1KUHUqr13iBP8hYhfcrKtDr5/qK2
CIHL45BbZPXsHmCXtOyh7OvzXOXlumds7qlSIwUqFz5DyKxcN6PREKobwU+1qE7oQpP3QBX5hgEE
FHKM5sGWqliX3fhSWUzW871o2pmDXl68Alkh402Cm6INOAFO48VxTmbkVU3RV9+fbhdN7o5kv7Qf
8f7HFBzGx3RigMs68XXwmE2G/zMumiy5mkkpnG27nFFpQV0ivIsvOWL2jjrns9d9Op9RdjBdyQBt
f0D0Nq51JVzIjBoR9aweNLNStrnXwuvgmF1J7IcMaQuGxyTJgnXMWOoh1P5I8LqsDaIeXMTZqhPi
hrM4RERC3wUJmZDcVYHL1P/KmC6wjHr6ihkZ7DBhAEQ598mttOvXOcGk4NZ8yEtuTuR73GhHyvU7
guxNGyF0nIupu4m0+iZaCFsESLDEnm2gDuV8nMXjRhqJ3DAOut0sWdWvU75IZT9bV+Ni3CVtdoc5
pb/lHLN2Onc4FPlih9yNBBsIEP9AHIW1JFp2U5ucyyZmkmGR+u9Ewr8bIxg28/WqlYh8uc1S6IAh
4HBgWoxUtWqC2FFC4nll9dYV2+fkp93p/syzxgxwTSTW12lR+DNF7qIDq8c96GeqGBuCvTRxYn2g
YSDhuoN3lmqMxTJWId/J6abR+bLNYTAeddEFEB+clFpbbiq9sPXPinHddBIRXSo0B/+2y4keVgzp
YdWYX0vGXH2zy9Y5ZGPivhiu7bw2le2sdOCkp4jxhXY4FDkHzRSN8V72yz2yp+U8E5XYFdJ2bxjD
8Z0xPV/ivr/MTwnkCVo13uMBi7ZGUzvPnb30D0kSHRcgH5pjZXSHamg5YQThJB24e7GMaZiRzitW
HRbEfR5kGL9k5qfBqqmTgRSWkb5apgshG+ETuiGqE+8Dx/S2BTq6kArwQddTsRaE0neqs/HD9Iz/
+DJUmX1AecbtxkiZodDDT1Mu07l2um4jl65aNnV0MYOTo8tugx4O23OtF8YsnfAvMJIPj/2aHla7
MiWwPic7Rijkdn6lEYiefZzwX1JcWFXYogu/qiNOUL6TkhUmmtgZyb2BkOfsxHGxBwMcklU5XXJv
LUiYPwWPE/Ojcp674h75Q702rb7fAgmxhTLnKAhWYk4aIPX0Jk4Ge1t76ZeachgVCmPsm3WJK+Qu
Y2QXk3VGw1o5lWBszNK6u9pT3dG0ewyCqU+wuKMI5wUWoUMjLlDAqeKuRUFF1qBMDqVos5eJ+v8T
7QrzZxMv03Vgld/yJUivPGDegxMZ8nHOimJdxYF1EFP2k7l0D0OBwlEEw6X0y47qwq1tk7KEItdZ
dcgrMsq13XjXrSeGVdWN0U3mlncl8zoy7PwrW7gPLFPJ0bY5oE7dMB8YCb01rZo+eDedMre/8bT8
v8yd13bkTHplX0UvAC14czkJpKe3VbzBqiqS8N7j6bVRrdHwRxOZS3k1avWFWv0HIwMIgy/O2Qdo
yKDgsrWklVBBuAX/XO6NPAFFgl1/FwWjcQS3d8BAek8eajP5LHMUQV3dwwEGj8XnMRcmOmlPSh/0
DgF9/sYN3d/Y6QzwpC7bXQEEwxs8z27a/LUsvOyXVBT5cyCj8Q9UxEmWAuopQsm6DQwZUkWshkeg
qlDiVV/Z4RX2mKCqvO4t0B6qXxj3KuotB6F/vEnidFjJSUPQuFmqt00SQsEuiE9asfO1O8rl0THj
xPc8WOkj9k/jvZcFjEfBcxNK5OQMkMvaNl+XUUy4sJo016mqJ9cE+AQ7s9dSm6yHDjh2H2gfRNDG
n4bXdDfYYzyHMlLIrSJJaWBTxbs+hIGxjgQBfKVciHzzG0IeGnvMFX0EMQEoJzZGU544vtCRr1ov
I+tWaNLKPJYBAKc1IWJEsBUt4tJ15LaCtK1bwL+4Q6o+Vh7hhpc+sAoX/zq1XYz3nRAAMyYvAwtO
rElWvKUkkPxJ2ZwmHmXYYZRMlAKVHFDK6j1RjDB3Ao0qiw211sh2JNKX6jbvMcw85qmRXElu3LA+
WSniPl2r65vaUDJ95xWVQCVbgkm9F8W+INeyU8ruvkEmCcgn6PltuVEpxxHZ9LWkdt5nQ0WSawNc
R49yxvnqhtecpBKzRPrc++kVkV79DRptxgMZIyM0NK5CQo0XtleGqcuJMxK++6pKsfSM8DTaqm0L
HDk1WXQHYkUNoGC/xKhWdqWRKcQRmYRU+Hg9YHd7ObkPqUb1eYUZGepUpAc2BQt13YxDLKNbhKVn
l4rBzYCU9LktiG2vOIj9x2yNA8gjczszII/VhHk8G5EK7DnBHADTFQpX4wfRph26hOQsSzyOMC2u
FS4XrkhfdX8ivOdTpZbRJDmt0WbD2qfMhLEVP+I1gUOYdN06dw9kt7mHSDYK0dHVKt3nqd49Ki0X
C3LTkFWF1NJY+UT27kq1GX4zApzTmpQKKS4B/QHDtXvwA0wbAaQ3Tk+9RDJw2v4mRwFnHkWcEnR9
ENzJsqu8ZrmovHHWVmA+tONvQTHGtYsN0eIAmxkfoK4RJRvo2B6NpHssUa/y3ZW+AEDKsKcHrwHj
ZmNv5w4kvIkE7bUafRPQisKBtSWFXNTkfg0A5aHFfXaVpdyHjB0oyiYo4NCmpA6t4E+lDy6rbLjD
9WjmfMRKGYVSl9spqcCNGuIznwjMbqDZ6OTDAzRUN1xjemypHCNBh9SKVHEnRY0kXPtuXcn3cFv8
cDUGZfTeWVhyRY6X76WHgUok6dNJJTnZl7kMYhODDQ5bQpRGLrOIJc2fhAzdahB7xYEyIes7JoZb
DEtYXuuS+LgBDTlx7EPDlRl6ma2uFOAGwlwFVT+OAxx0UjF+dR3SYa7shx++Gut70iOqqyoqh3dY
QT/7qK0OmTTKxcrHomcHVem/6UHGB/BYRhDPKWP/Ct042Q8yXIFa52FD2372YKc8KxVRi10DbiDt
8x8SnNld2nNacPS8yX4Jta+7fEfH5HqaLGt2pftdDe5Cx7eYEpIbrhQIc+9JntyJsRACBRtgz/Yy
rn5MUAPXxNQ1HEp9AGAhPXC20c3PBOmwgwL90OZY/qNIPIh4esK1VfbKdcQRee1rRX1bSBhFGQkt
xoVDJAM48nj0wbaa+XuAgpq7UdXJKvBGkAgFixJ62r1ZMYha0azvCeDhH0kjsLEiMcavEUweLrpS
MEfU+UhbIu0YoCkXBPLIccRgS/WNolxlYYw2v20F24P3e0XtmNOnCcxIIbhZKsGLqrnwgWWuv42q
cM++yyrnpvVn0IOoWOVGa1q7Rldr8DIIFBJuxSCL12rlTWL3zpJsY4igbEr1WOFdyKtrxvwzFXGK
2iBjd0o2pbspwroEjLYyk9juKsXf47eo7y0xue/qYKKFma9eURCWhMx5LSjlL6/yupUQMr8wTrlP
bh/fR2EkXfeJkT6D3y/ILoHy/cMLmJWr2FJBjhZWgvkv7n+zooxbeCJOM3QiWt+OvxdLOVz3TltZ
xN0eKxB9e48F2HF9zl+wIU0KR1yA8fKDIPB0qJuWhYsg5rSDD9cIX+LOD20uCboVh+/2KssSf8eR
LiLljOCRou67Jx0YZdzXV6VUxI+DLvGygxpeu7nOx1xYZulzPgJS8nsDqlDoT4LpWBWUx7qPgtcO
wTeXDypo3hXGpvLoq6QgygWruUUAMqx4IJde3CtroOjeT3Yc37HCVt6WOaVQzF6iwyWJ8Utsypc8
1g2Ii274O4kS4ixx3K21IvI5slZ7Lw4fVcGMfrpw/bStGIfe3iLu40/NWfnV781uE+id98LBVjhm
ViNBYWyxzIxVeYvptXJEJWDDpWeRv89rsD3ristxu8DQ+0fsPHgG0gBAIikBy9oim8FejQ3pSldE
2TEsKTsGoRx+/C1d/K+Kt9/XZf9RyL0O/pRZlX3W8+rtP/5bS1Xg/y9LvBRlT5Z4vf84Zqn3H4//
hxrmv6rG/yoN88/9q85LRew/KVPyL40IJT7nkfH8q8wrScp/mqooqeZ0FWMCTfufKq8s/yd+Y3Eq
CwPEwO7CP/TfVV7+X5Im6dzdWuDypn/uf1Plncpe/68iNXn6DP5lWbNymAglpMO8Ix49LvWj8WCl
sS0LzpfB+KZOu9Q4Y/FVc9UOVZIWciceO53woaZ6yQNvz3a2Pt381Mx3fZ+JIlujHgjaqsSjBfuy
ELCJBKvTLU/XN9+1zKh/7bgp5iHc+EY8FoRSxzgaW8wUIcA7JAWyhkWr/Tj9h5Z+wlx9pVCncDmj
HUsT5BhFoHOasaWhn1UYs0Ye5YAK5LGROVZQzpMFMJrmeIngTbXMmfIqUMxW6IppgCif5s9GfkYD
OE2G70benF2oCSGhkPAEpKNEqVBVvIPlQQ4HAt3xQaBF7W1D8IrW8/VFEQCM1J1RFtjFIQFq+VVv
abeeRBppbB5NYmlCn/VTPOjAYZBY5LvTz2y6XPjm5TBnlw5ZrpkQfEXx2GvhDxLeV9TRnDH65BL5
AIJoe/qvLLwZ5nQr80VSCKhLogbOCEvpm4JRqQ/PzJqFN2N+keClQlnFFTPeEF+GiNuQfpOY16c7
vTBvzNmE97DTo1Gj00mjrLn/NUZiqwk18W/FUt652ZmfYCy9JbOZD0paxqQ0ikdN+dD76ljEgS1U
WNDxJHMQpzYlmJhwDViOWClFbeNJzXMSpeshmkgUFXUFDJ8EKZdIyZo03wiwCwvdd7D+UW8H7+EJ
fP2nfGl3ZJVFHCK7cteLlg2kdE0e80YGoDbi2So9i08e6qrlSz+85k298Xvt6ObXhDOsBIhdWuvf
DGJ6OwHGTcQbmRzbUdPfwJSkJ9qKO/gskzdxgT3fq9dGVG5ZeJxA1vf4Gewq6m6E5o0gTUcv32H0
rtoAK1ypr1yKBWMIhSO0J72pqT6Eo4Lkq7w//SyX3pPZGph2oeabYygeh/SxKN/U8Eoimep02/L0
oL6bQ7N1LwzbMmli5pA+MeqQSmKDJ99ggnFU4a4f9kNNkKt6R9Sd3cj+JgebrAym0wX+MedzXFNA
FMbCk1LiCKybQ2Sl8Ln8xCEw3R6a9syLNi1n33VztoqSvYdztuR9noownfwjAs1dDm8SOWUZssdJ
jUt82ukx0abf/s0fM2ZrKtOSpDOhFo+K6b4OIWAb806vStslG3u0gIDFH4QRMbW021qvqfyJkkO0
wRH4FI5Ligk1GbGN+OrFMeJSxAIeL3wpacccuLKplKBW8p3hJrZsqTaxxiDnsHuHB0sBF6D+1Hi3
/Ea4kirZ1vJPiUZKwmHwva7I5Voh6LBT/MYoCO0amKonPiLZyrJrCGGwaJ7M6CMDfwbr1j49HgsL
oDHbCUAUNkC5GXsZinmIyZZA2dMt//VkfDfS8xWc9EV4XhKPFUWmT8JrQ6FKRCY6RX5K617AjFyy
74O9kN7MAQJmBOBARTE32ODAVvr42vOhzucC24uEAfKeODi7kQhIkIkXPd3Lpd8/2wD0LFQKQ7eG
IzKHHYbb61D4c7rlhQ3MmGb8l63FIlTZRQDH1gJa01LWAiRK5T0pdlIinTkfLCwexmwjyElfJeSH
TaYW2LFf+K5RhI/TvV8al2lJ+dJ7zHRtVGFfPVIkL9rdoJ3ZcJdGZbbe5TGEzlyiXZ1lxG0arrN6
xGx7s/Z3avl4uvNL4zJb9/Q4hRBQ8Uc69y7Tb8Lijx7enm56aVxmaxVVbyJBPXKx/ZLUcETIzpl2
F9YlfbYuFVZhGlQgEaxJPkHr5Rat7xpOBtGcQHNCc28EKAFBnJTPQbivJILdMvWpq2vHyD07ECpH
IhBNCGDCTTiZNthYlYbPdYJ8lhvPVTbtWGyFhPTPSFr5pb4PmjvuHe9b40bW/FWV/KrUFHT4HnZR
Xuf7wFtb4oYEJ9ULz5zpFgZPny02Qmv0CXcCHIpKFGfFhoLNhS3P1ho956Y9CJLpI+UhHK4UfJun
n8vC+6rP1gfYY3GiSvp4TKoa+ka0EVsfJe5975okNIjnnv73m5I+WyuKehwFGb78kXtqQd6X6pmJ
sNT76UF8mcVNEhCmg0fjGMHdH72rMXwdh8/Ba0g/lM6M0NJDna0UVO7Iyg3d8Rh7fxrp6BJofHro
lxqeLxVhmXcyzIDjRF1Gyp+f6fDC6qDPVoeO623DcOXxCPJno0vEpqb+reCdWZOXej1bIBRNKysl
YDjgKTp1uyGv6sx4LPRbm60QXiS6mRhZI5egj1yjrlSXUzhek9OjvfCqaLO5KYqqp5ZDyWHfgpMR
PfVk96pcGbNny9376b+x9Atms5TYwqQx+ulvlBRduVTBm1DrZ37AwsBrs5kaZHHZEHfM8KROwRw9
942/1O5sbvpjm9RmQrvNrxjS4rnj0VKz03/+ZWrmtSkAONXGYyfufMqqo3N6jJfanU3H3gLEVsZ0
t1b9VQcpSz+z8y09vNl0FOQ815qpYc+75SZY4htMuUQUq1p/z+pfxiJuBtQ1BCYe0xwmsuNnD5eN
xWwuQtAMkWnTZYvvmnGnaWdm4sIYq/OZmIykm+RTf/2t8ZA164u6q86moGzxHVJg2mG1vg4Uux23
l7U7m3ZRwSGxhDV1TLz7Xnkruo/L2p3NuDrKA1e3WJDI3+6jax9/32UNz6ac2HeFGmesoWZPXqnj
RxcOxGzOwWJFHoM67qjqj/L4WJ/7gJ0G8psvHXU25/wA7r5RMxBhfq9H9X2DYqTvuNwrzT1mswtH
ZTYBvdp3Me3wV3zwLYNwyHrvsqVTne2IeQswlEAE7rHBVA/7vr9sL1Rn8y/hkpz/VXih4x3CktC6
bKLMWSsNmgqonbQ78NHQkC162SlyDlpRRgm/YMR60SWHVEXDcmbpXFgv5oyVrk6kZiysnrsrB88l
FK7T82Rab75575TZBDT9NDOLjHEYrV9d+Yk3dEvemq24lYPxRvWwAdZ3p//U0k+YTclIKiW3LY2R
72RKSc2TlP4+3fDUwHe/YTYnk6LLjTpnToo5ybuiuJUHtgFtc7r1pW7PZmaEvwVmH2e9HgunFKu2
/3ZZw7PJGCqigliGoW/LtW7s3ObCDs+mIqR/Mrt7k8OpYa5G+Ta4tMOzuTgoMkGONQ2r+Z2S7Jvm
Em8OqMDZXlgqyK0Mn+eX+sdJf+cP4Zm3e+HNmINVCGSpFGtaPSzS2Q0+bBv5LiVq8fQD/IuB+ObF
k2e7omjInUd02HiUwjfk+3e+hRls4rojLpVItdWeMzh7ZFXakM9Xg0HGj/QQS1vso4qQoxoTd0Hg
nevN9Bi+681sKmMsyFAK0JuqNWx3koLnzaqHJlWTu8jMqMPAbowHRGOXrfnTbejX82ebBfyFSXnt
xv5dkWe35ZlFf+mxzSZ0Tzyln8f8EtLjQ/K7M/fWD+szvV5qfDaf64qrKzRcnG4BAhdo7vEVB0RD
nH4n5IUizN/7sq8HUfISyooE1aNcUktBTd0U3ibVG/izby5iTwH3oycLB3lojih1VokWOjmJ3R0s
RrjnK02WN4Rx32Sp4MShvsJMeajhtp7u3sJi9rfXX3o36lKlky08HQBQgIf7fjj38bfU8mxxQBBV
xBxWWHUGW8r2+ONP93jhcc3xLuqYuXAdaDcA5EoehEqcBFnDZ8bj71T9ZtLMCS94hodUn9a0riLx
FSArQXsiWNJoYv/L47YPlU8rfBVbax22v1PjSZW3REshzdadtHiPO/UIjHnIX9UxWVdIbPQEO5Os
E/SFVD5W9nn1ogkPp8dimsnfdXa23pRiWFlVlwzHnLDfKLivENEmElGJknJmciw8xTk1huseQsUU
cThmiJPC+HOoL1vj58yYWNNyyJjpcCRzc+DD5MJP6zktZsSmigiTqh0JJTjKwtWgl5cd9f+NFRPn
KL5CRpsQCy2y0/bMU1waY/mfy6YiIWknAYAFyNC5WexsM76wkDZZDb+uyAUkDEktsuGIRn+EYPB6
+r1b6vFsblstyA891oYjuTjynXcRag4o6Gzfx70XD9iZhyMR2trNxc3OvoEJY6+hHrj9sX0aA5Ss
cfXn9DAsLEXibPphOPfqErQnB7ZdKPzszWDtKvFlHw6TU/XroyPNNdD8rh+OBJdzZ1hedsicu+ja
gaMxcTIwZgKQq6viwt5Ob8qXfaR3a4/HR7NYVR7C/rLVR1T+2SohzAFCcl6IFBeRYbzBKT53Sact
nI7E2awrdeW/Z51bkffb/rTYmjVs+5m70ce9MA7kL3r3Ykh6KbJpDdLXUFtr3/yo3BQhcY6U/lEQ
8k2WHS3znhfXHrjgkJ+i8pUUTP7LODgBGg5ZSgx7se/BVafhn64U9hoMAtPdac1DDRbO3JEJ64aw
k6k0rlFhIulW7aFQYCKvp/jgcRRh6pdkSEi24D+X4o/Tb+/CJBZna0OtGUlJpstwJEuuIoq2dE63
+3c9/GZXmtuODSsIisET+6OHrkY3Hj3fsyNJ3CTdD1e4F4P3OP4Qkseie9XaN4/jz+m/+/3vMa3Z
6uH3Yu2mBV/aJpaHdKcOZ8yfS+3Olo8o6Ag3tQQqDr/abDdctpuYcwe0YfWA2bWp2U84WE175nj0
/ZHAtGbLBjueNMTTU3XDV53DXDw+6PofF4/pZaM8rYVfJroCoFc3CYrkxuBF0VeBeqaeMa2Z//7S
ADL6Z7s6kfaAkMaeq21QPxMPB/GEGj5o6c82OXcYX3qUs/XEimuFEzhFQKndemS/5M7pQfl+I0AM
+s/Og42v2lKdnmWy1UXk/Kllq965y6WlXs8majSYDSFO9DpDwJHtu3x/utfK9LO/G/PZNu7GOZqy
uuFw514RCX8vQ9jsVMeF/u0/+4ixRrVzxFbbxFl4F2AyFaQbyRLISCHOtip2xHzvNHU4pFxckp26
ngjiYmbcS4LmCAJfKVi60o8m35XBk4jTOJWA6HABRP4FruP+zBsJduH73zHXNKqt1Jqywld9UumE
a3TrJlcdkzvnrngn48DOqC/h0+Z6mNQP0VwTFrYae9+J+n0bk3jXGPue035V3rQ5YeUx5kG1AegU
QzjahYQ/yeKImAckEWE5CtKtXE6v9PSq11SCn1iwoxif83Ovviswz8Poh5ELj6rUbjRMj1n0W6xf
DNjrVU+alKetdEHfKMCX0jYg/vrPlNzqCyha9E2d3fn+axxiRyyupXZ0evDkprZPRebEeN/GdLIG
lUtaUKlJK9N8hjvrlP0vqPokxv2MU9muyEL0SxIs5dImg2LVGxUuYszayfOo3RmZTOi4sdWwzqRE
vnXk4Ygw8Uw78XCHidqNbr6YylWUWauBlHNrsEhRJjTQBPsi3pmhbvc6XgVZWmXJp6hraz98Ayl7
VymNTXDuZWvuX/ngl1UGMBl2WG26ZSHsN7Tbc1jDvwffb155YzaXuFQ2Y6PjrJ3nT5l5Zb5nhI6t
CHKHsJUTExTt3ezM9Fp4K43Z7Ao0z0dRyJekGx/aBmsreXrF2ZvJhfVyru1oJQH4u8kPEQVppZe/
AKQFw2esYGl6irO91ZAEd1/DXLeMP5X3mOXdIa6gZW8SopoLbCOtXuLWII5LveajaWfGxaPYNMS+
U3owSMvM85VrPhAO9uKXmzgmXKXSN4lM/i6KasFaJ3jn0KABDe+atZwWiNM6R5UPfvgSGPept62N
rZCf0x0urIFzmQeBPD3gRpEXQiScQuAW/P70IrjU8OwM7xIBUnYC45hYNhHXZft0ut2Fpz+XQ48+
lt9iKqyY1VVYHvpwJ/RntLrTgeabd3guY0YeXmiA8vmeiVSkgu8E4tlpLa1SP9y0rNiDXhw6M3BO
/5CFA8VczuwqxOZ17tATGHGnVU9ldK1iY6/bMz9mqflp/L7MdJOIo7HN2IPcAOuvEKzz4a3C4amT
HXD6ByzMlLm0uWrIS2+mE4uYHtWU9G9z71YHXl09OvMbFt4hc3askFOSAEHzj9OnmtJsoFec7vlS
u7NjhRQHsRLltBtpm97fJPWZHXOp3dki2CkyfAmdiqce7XvRJhz0dH+XnuVsxUsBwUlp6Q1HCqqO
UabIp3EQqnfNBAI8/ScW3v251BY8TqtCPaU8V7zExZsq3JRRtwLQxj0PEMRhEhyfO1gsDNNcx5rp
UUPsHSWqvk5BNphbhGaXrTrGbNVphiJLVb8ajvDzvOAYnrttXHjXjdnpX4pIWPWnW8Ggrq6lbthn
WWAXjcToxAdRUJ3TT0GZ3sBvlqC5EFXPgrqF4U1BXrlKBXwqCmmthT2Kd2NWk5yZbXPrdz3cCWjp
zWCnACgUK0ia3aorsL+ahGQOG7eUwFYWk918WwaW3efjU148p2q9HQOinNKPiKAvM8IIXm6wZZq6
uTnd/4UqrzlXuRI0lSpmycxK6x8xQahF30K04xsbUkTq/w5hgPQ6aF0uGYr8PndvY/3eMHFLl3D9
CuAxqI5HMqmj4jhSVxMsy2nDTU2WY+XfS9FLMiFRz63AC1uJMVte+l4gH5KU16MaOV3ttMRFXVSE
NedKRNOXQqGZNimv/N30jUNo5Jl5ujB35upDt8YX5xfTC2L+SbM7oft5+skBzvr+1dOn//zLhjHW
ot+MFh+4MEdQrmYrr3yIurdEui1JbVwN3pvHjQDpe/faqmw0x1APcf4ieW9KQaIj8bYFxQ4Sereq
HNje8NkBWhDDH3FX2LgGkKn9lLrMiWMChbYhVBgVaCoxi7Zca+vWUMEnSWTCYSzphw9XuIrxoYZX
YvIg5ddacszTa3G8jvHKDh91ucvVjST81KPHYLwTqioAfPJUiajPRWG4NiXvwShN3vRSwq4MUGI8
lPrPobv18Nlq5ltdXpW647WvaVwEoOCt9QgKIhk/jfpBJWi+9q9HvVvBH5BFFcU7OfaK4YCqW/lK
de3XIlK4J2N4CvI7uXsquoexaZzGuxPTx5GMMndP/liUko15lRe3AyF06lFXDmNgwsDwHMM/hkW4
srrbSCY7rnyO1GOuvFeQBnSJRDB3G4StY1bvwFzWompAlKleASK9+fqr37V2JdzTdbV5P/3kl577
bBa0ntIVmchBDWNJWN8EF4EgVVOfbbIqfOYk62m3kzGjXI/nluIZ6u7/GjTNuSaU3BSgln5Pw6JL
rF8MLMhyfPfeS4SVrz3HkqNEP8LXn+5GG68E46eg/XGjcTWae8t81YMPrU8e8jK+18iibqOdbzxK
AG01vk4zYtGVy4RRpj7btF2RcMVAQoXhEnajGUfROzNVp/rYN3vEXFtajIFCJCK/fyRolsXQL7Zt
/6z0B4zYJKpettDMNaZBoURNWdWc3wvuzx2+Ty563bTZDm3qaaoa+aQUiK5Cw4HGdLrdhbqzOdeU
RrGe/ktg0+JOJTtwbRm//BbgskwAH458iejdP4rxpxgOecCtTdXAUD0kwMxLwMY9ftmqsQ1Y60EL
uGv8XQ43lDQg462geONqctT0RqhuFB0HEbwQ+MAuPBz5k+TPXQpMzcz3TZre5EDUYukQ9QIAjnHj
BQBy8mcc7DGBac214d1qyo2mbSxNu/BJzU76li4MUuLyTV8UD5F0BYLwwoZnO0LY9hC/Pd5gSV7r
f5rgzCFhYcHRZgsOSdmKkEw1CFEoVzC2XCpXp9+BpZZnS85gxrlAkDiXJX8EEu97ozwjel04KcxF
r2nTe2JHHOGxMiFx86Xs608tMbmnuz0jWv7Pivb3lf6y9fqpr4i+pvIpKMDq80E4dZipYlGmKlVv
POXD5AKTXN6KpFRllUQxxxUwQ0ER3tS5zNYsvBlp8GEJ4mXnl7lodkS6nmByGI6JXr8rr76ivp/+
qQtPaC6b9To3Is66G1GurwwiT88d5Zbana0qnikHOYAjhN8cZ0FNfVzW3dmxPwA1PoQR+hhZfy3F
w4WiZFOdTdlMSfRCyOgusPHe3DRn7z6mzeWbvUGdxufLm9SKYZP7DR0GxUOg9Qh05NlMSL9IryKj
XXntZzrwYVE7YSHYqn9PIROaH87R/iE1//ihhq13wO8r32YhLpT4Rz60jx02SsIEHXYZN8HRJ21J
+l6J0FgqRG/tj1G+GbM7r9jG8a6RtrDdbKW+7aofindRYp9qzlW7oQxzvYDwc1TflPxQnGOgLr02
swWjGoi/CkaGSyA9sd2K1Zn5s/C5OBfp+q0SSrWkcI+v3nbkda2ijPoI6KNANX2Ol++XvZ6zI4bX
KUODGY9lSU6BV9Wbyni6qOW5ajerRk3MjWk+9bumcowLb7nmql0hc70xM2lXEq+aH905v8PCeM9F
u72iwGw3WtTt5ZOOtzfNuCN9brx1Vj1eNiCzlUAh1pOomYbaYJ1cNxUl2ObMcW5hb5mnIxLvKlma
TN915WeRjitZuSpN68zWsvCCK9N//mU9UDT49tXUOCEnzbCpxDPtLnV6tofLueqRhMAZVAt/6tZn
zHUKIR/ry8Z6NisDN9P6TuYlKXBju0Ron+n00mDMynOGyLnZyFA91Bu136X59rLuzmZhbw0xKct0
13B/edKV6l12VzNX645CSaSR3LDmEWwprpvisv7OtbrmSF5PLUYsepIjVystPiMmXRjeuUh3IJG4
glhIxXnr3rXPFw3uX270lxc4aLRSHHUaba8Ail/2gs31tKDnrAla+benlH1O9/Rv3fubvXeed+hW
Kd8AUt8fO1LTw8hEYZLovzupIUOjOsRJRdzSEWjcJowVOwJCEyTcfqYTi/guB4a0qojPyPjCCO8F
xGppel2A9Mt/xKq36wggDbTRCbzuD2K5dQEkwohBLxD6otXVSBSnfKhAHmjBswmbHcdJudfaG0Wm
hHJL4gmkSY0gode4LfaJQnk6/IlCxE7FUdlHPjywSAcGLWKNsXuCPQQv37tRsm+z6uD70CX6Ib+u
6ptOTg+A32r3oe8pqBx9b1fF8laumgo+K+A8TfMcCpdO7gZ3YwdxS4Do3O1kdhTA691KTca9lXV7
y0q3qgd3Hd9yCvzVCnQNKrWn7zKIXqefyMILKc4Wv8wjBsqFyHY0I8eFea2eWUcWFr+5eqoQect7
g6+BoL6q5B+6EUGeuFCUMJdPWV4TwBtmdubaeyPDkn46PRhLnZ4tflUewfOOR9wVw6Y1pbXaEMHj
OacbXxrp2RJYEd44aLLHNoOPMXQC9czFx/edBuz1z+2rTIYybyVG2m+3nMRXSbKZTlGnO/1Xa/vv
E9awZgKkMojLGoAS+0xPIroiOTWATUV8KX1o2mlrA+EFou45SSI7jfkp6D9ydK9RBWG7be9V9Rzn
5PvRM+aKpdCEYRjqLPSi+UPIXpLLzizGXLIUiIFkeagdjnL+Upm3SnPZ05Znm78E3jYJO5ZPZeM9
D79PP43vB8Gcy/kz0RIV3wq4FNp418OZ92c6nf37EzbnKny1yq2iaf3haIwW/HIea41CRiBH8Jxf
c+HkKc/efK12laIrsGYorr5JwSCJWu/EnPaD6ikeflw0NnNpfoCsVO1DBjzeF9cX3lHMBfmR5OrE
9HAaAvTwXPBv77Kj8t8qx5ctW6hEiPfU4Y+hWq8T5SHHXHF6HL5fDsy5aL5ourIXcSAf63Lf9CpX
SMjyw3MWhYU3cK6cR98HlLeh3xCebf9RxIV2WbenP/hlQGRjHMgpYXUMjbdCGO9NuNxAry6KQFeB
Av+z+cQtqi4NeDuK8bYabs5GlU6L7DeTR5L/2a4wZH0kuNyluqZr56jUuBQiQSokiCqCwCzCXw7W
5Tn/94K61ZxL6r0mG/W24lZY8bdjbjk14QZU2kii3HZxtVWTluxFfZ2X5Cab3Mo0d5F72YL2NyHl
ywNS9AwscMDaEz1wZXPmPPjX2fnN+M1V92WIyMzKWXzghB99UsCibNWY2m1KRd2NA6cYyl2qauuc
s9OQZGtRFKhUg7JFdZKm28E08Zz8pAW7S7eR+ZKItyN5YR5+5fYlNJu9hyvFRUHoSu3vrv0VVY9R
tRPHfVO0m94w7dJ6F4xzaMm/Ro/vfs5stwwTZUgVrRyPikSt56CiGM/yZN2BQBOb9IgKR432BMXg
Xkgqya6k+0B+OD2BFhbZuR8g9DUszyFfm4l/3XjkRoz7Sn6NrWNHkM/pP7Ew+eeugEEz9Zr3AEnI
C5mCl1W6556AEoR4HCtmf4yB7ifGuiV/8nR3Zf7n2+lpzDmlaofmJs5STrcaGZgNiRq/9e7KE3+Y
1Z8OdWGi7Lz2lsgSOzV+tT5JGuEBDQlM0NJuSJJu253vXZk5kHD3tTNeTf3QST94Y1diImxNKXMq
4ME1uDVLvJOqK0PZK/wjzV3qoqjX7EYpt2PWbAUEfiDn4bvuKmBotU9gpX8g06VX3UNu5Uep/GNY
7SrIIxvq+srtYa2oHzDm97LxJJTmTVajolRvKLGvTc3c9mK+lQMoEFngwGN/GHvZifJD7d51Ukrp
UXdItXJEYiZLYecafFrpOf5vc9Uo6XVmFY7XVWuunG2s8k4ZPiQUJpIxt3voZa3XPfi5uNGElzT/
yA2JC23+L2vbEeAYm/Fadh9T70CqxtHtgk2v3I3jFcJmOy2INa6ICLgmdbpVidcjrKMmZFC4kglH
zqSdGnqbUk0YzW6VZRnpKx9i96vrTVDlaD6l8DNniPS2sUkkWAvijZXsxC5cl0W2iyQPQ1XZr3IR
tucg7vux2g4iSEPho0v6u4FVt0g/C/EQ1dVOMd+6SXkbZJRwNxp3aaH8muRHq/sIiIEMXmQA3WKS
U2j0nUG46c12W4XaS+U+RGj4yzJ5IG3SH5jAFlfZhLbAQ3C6SHe05rPLcicl2GtK7BW1OyskQ0K5
KeJxJbAsrbphI3nWJvZERyOKWWE1EtyScGhib4c/UXit5tJWNhU7x/0g9bljBqOjGv/F2Zksx41k
2/Zf7vjBDH0zuBM0geiDPSVOYBQlom8d/de/FTXKipuSzDjJrDSpgiACcD9+zt57PdI1o2Pkgn8O
gdEQNF94DnM6VT10XQ489ZfVpmd9JT4LN+eknVcSEG1wiGgxXc15L+YQ/bE/dWa4JkB5hjJgI0UN
IoDiOoEOJeoRoJNwnuL5acyAZd6Ny2bmP/vr/zaka5yk17YkSz43+Zl/VvxzfHLCIVjbDZPTzgm8
HEwtfXMS1emdh0LtyJrm4sbziA4lYX5nnsvu0Krf+qVFVcNCXH3a6neRf2jiDaDvGH1fou/K8Fnw
Z5YS5kTfpVbpFYV0KjKYladofYvUbWagEy69eLybi0tTnNViRzntSdxQBVZLrKDG9KPpVJYn+K6T
/OCksmviZGmlc4SWIkuATy8X+jgbsvO3rR37ovw2ZhX7C04pqovurcx21dCdomIhqHAGJFJtemjj
M6aXRHK2djVvS0hjZOT00tkYT5MJrrgPJjhHSvluG0/VUvuWKPylG55mostUehKk5J2ok4JeuZQx
Fyz23Sp5Zf661jujnzdjfBhq1Tfj1k2NfVeNrs5DKuWOO7PqSErkOtfBbLtRWYgsvH6Z5Qo9R5LN
LZ+yHHKGQ2sEgck6e7Yq/NYOtSiHoYEaoxhOTnpn6BdLvittdNk+gnRmYsqQkJ3wbnX3ijofY119
mAtUKDB7pPwlo6+6onSqmO1yTrerx7xPt05HDr1EoHkaVLBiKlS4xfBQNj+7Ob8zbWN/xW9GWhZq
2kNkwyrJybOXCAlhQDILDaX5BMTE4Dw6+M705DiL2wg9sNrvJuDZfEF/3sR+H8/PBc2Uoe78THkk
l9c19AnQyfMg0EDx7tmx7jvJ7Fn2OecOOOV7aiC8aeEZNOWWGb8nkfQxYGbWjKOJ0r/unnUFXZ5I
t3OxM/CdW6OP3wChFeBm7cUxHyP1ZUi7s0r0JKgpZMiJp2rNBml90Ii3GESZXolvnTz/UFD0WY50
mgWbQLUW1+xMqAulC3p3m8mFF2v9ruPENOZ4EOTme40EvphbqEZsIYXhN/Y1uwnSrnha2sp1hggi
4uB3a+pbFcinZSeK/tAUGyCkvUSL2Ayr+XEdsaVmQTUcCvFtggHTvpgqBv57qXqlhSo1e4OCh78x
OwDjpbcquZ94gtrI4fh2jYwt3QxJfa5dFJ4YdXiMa2byarwxxzDpAru+ZBONqpcsfQQW4CZVz6h+
H6nOgeEYCN7MN/O3Ga4Oi7WD50zSEjp0MvprJWjkh1FRw/8w0LRnzXpYBWLLwieD313a1zrC6+lA
jxt3U3yqqzrQW522WhJY6vyUam9Vt1dAKGuQikqJbhz2MlRaJNBK05tofhrqThMUfc2uNu6b+AO4
Mm/EkRCdbdZu++KH0u8zLqmO94ildubYUxEeRkN1o+xpWkIJSMYSvaAgUmrFd4DUN81GttBepR8z
JjtnujeEH4tHp/3WEYQ/Q8jYD2q66/sHmj1socUyfay64o5dFqiSFBYrT9F3s3qHNuwmSkeTztqP
LLFZQ6BCtlMzXNWnqlJIVagpvrptXEOWqTfFcq6HzG0rVq/EF8qdktdhRRpsK1bo0JmrxHGQGneY
AXdFfF7pYBdiO0m/AASoiHag9xGETOOz82gTcjIySOiLMfhV1eI1JZh31pu1Fl4k+qeBTV7cl/lm
iS+65s/5McFmaaWhrIVsxmjHICE10EF8WXmX5S34MkOHDHhR9BeluNOKgfHYfQvbIsHAPOhupF5G
294ozKDIwcjYDqfktYcRVG0ZJRHq8JCOzxJ7X2eTpN435B+vHc1bfgbWD6eKL3GMljqTDl3/Dm+K
F1MH5tftIJD5GcKyWg5Gh4Js3Fr1cLIL4YI19nSbumBtL2oXFTzQ56JkDkHVArvDJ17Yi/sdy/PZ
ag4Dq1PdQICAw5Q4IpSA0qvWRKlFrGo1BirW+KF5dKR4k4+nbBKhU0kk5A2uk27wkd0lNK8SQXuW
sW+afMoLQJBDWf8iKlJS7opk3w+PUQnhp/3er1EQi7u0ZQ2eT036sqZE4q6db2tBT9v6ivAqXzN1
A2WYrXcz4K+xc1awmO19yDYWWS2g1lnAP7tsi1HJS6uUh8jyBWeYlRVgfnWcp8Larv25NWq/BdBe
DCAeyrPSTOc8RqdFMNAspceWTLEevb2Usr+Ys8XJ6BfO5XCuxUPTtl4TRT4guDAZm49+brfzEFj8
0pHTeXXUHstpIhn3nuKQpcDeoLYxi3eY6y5QeH/pJR+e6UZRn1D/uFWceytcJ+OHquzK6HpftTsR
gRviHRJ9fui5BSYnjFQKzWwkTzqs5GZT5R8r+1tJ9bJS02s2PQgeYo0Ku4WyPeWGry4/JDY4kzTg
oTsv8XtNMS2TUGEl25W7DFDaS4z1MhhyUOn69QVwkmEbC+fUY3TSjJ9WJyAI2gGw800aVbt+kV2t
c7yW5yZr6m2hvM1V45tFTyHggXDqNUDiagAoa6OkZjCKbQfbfC4wE0rXLIx9Ppxyc3jMzE9Tv4vM
h7y8owDthQi7egrW/ODEyEuUFijglpAYzwRvr8KuRl2WZeWpUAxfz0C2mcZJr3MfXMqdU6vbsllc
sZZhXbCxgbYULXYwQ+HVqD2V5bnXuWuDiq1KD0cD6g9Zf6C9INU3r5p11ubnZvlGzbAdZZgzKgVf
ph1iJffwpbC4Tei3oOmFcmwEGa3Y1TzPcJYUlXJ+4GGkLG/a8S6F7gJeqJqEbxsNL0bvSRRUgzkj
0p44EMyhYr0mIHfXoTqOleEuyUy8U3vfkVaZdModAN9wnAYYmflB1aDE2VYQZ4e09SN6EU7heGK0
vbYkJMwEN84T5UD/1DvbEykoJnnXdlSLOR9QclM64Rv5ZrVmUqWbu2W4tNDgmlycUuB4pZ1skZF7
EukXNh9qoc/IGoKizZUhn73Vmvw4EvitcZtXaT0C93oWuvG9YEHtiNdRKIpW9bPH6GdGluvU5U5M
O2MGhIKDaHao8AmiUY0iAGL5kK9TWPFy2vVICMvgjlTyc57c2cp8AuB7fdpkr69+ghe7qOmhq9+F
FgWmDadMnnxzEVtLoNJPzqLG42QfGvikhFAHJOlxtsXnVodEG7vR5xilftS/DKazldtqQ3z5QXP2
/B4g5RPjyvQEex5o2hxExA6NWriU9q8M0uHgVEFuQaeJfTj0wjwOENLrZdNbF0vjwnH1VRNC9WE4
t40VmNODqsIfpQdUy7ZLEt9mTtX7rimPbY8gskPCanNwbHzVTBiOPfccEWPzJU5qr0UcT+WYxVFg
x3UALQ+76rQb7fbTIhvcnXqWNmsQp6Z5JL0FfNb9UKc/Sj25W1hpcEFWbZiugOHkY1mSizwfK2Wk
uCMOXGHVTsVc7UqCZXqtPjv2wcAnRsCOO5kVnq0adbK9jZoH0YFuN1kdv6XOD4L5GuhOBTkjCVsa
J6C0R8LPKk4msDYo58mmz7N2MditeaPIQIE77TSRMWApms+7FTbrc4VbMmbjNaZHYhSDxiaqPKqf
JmN+ksnvhljpMfTB2BgKJQT26jar5ObzcnSkKRgnawMrAqGAN0xR0CaDa2ZPCowvS3W8BRhQzUFy
ylaQwLE/RxVYthdLUBKUulea5tbJFDZ0RworRJAlS2Xek73fzXcOEDcSmnq/NaIXGFpeaSTnVXd8
Vd7JeX7ntJ92q7s6Bk6hzf6KPXlFaz7PutdzWFhscdaXp1W7VFN0gL4VqA3vo3FwovuVQ3mS9GHk
cAqOW1/tdQ/OTFgl8Kxg0kHa/NRJpSelv63vesDC1TlW9mRCu47yXU1fxuQeYJTrQE1q+U31Lj21
GW2NdkAJvTGJ1jflBQp25kWR6uV1cceYi/oBfp7dhObi3GtZso0WZ9fn8Ukvp40Rqz9zKlQItsfJ
elnGlmkVFQO8yQopVtppG6dMvQprbJWzeJhSqDnJXkaKJcaFAzkNBnLbCIdWXU0jgacE+8VZgiHv
xoykQwSXlpOGsBgmT0+DtcKn4dhvrVoYa6fRxIB7zbKvAcuaXaA6Nfi+xstZ7VRduaRScpoYGU/g
mrCCSVQ6ZYxHSfUlFdDAYr7N9qdTJIdW5K6S/uir9JmpzIWuCOENyr5K2OGKwTrbevck+ihEbsdp
4c6u60uT3Gfzw/Vg6pUUwym44mw6FRUDZks9mdPi2XpPebZyLjrEZnduYIgu6zuxiJ5Vaa4KTXG1
3zJ6ihNvEX0j9LhFwoh8XN2CCXH1VhfY1q+dnOSh794z2jWmrlOZFX4bf0K/oK8Ve4J3TRBUv2jv
M8JIlamv6XxEVvJojzzBS2gM9tYcOKq02jHJNb8xAdpcrTSg0kojLIFyc2XW9FlbJoRNa2s0ZzqO
nsJXT5R4GNvbpLJcsxg9R0o3Jq03fdQ54PNOgAXobTza83Xh2Wmx2JJWZPSvkdmxyH6uLJw9ls8s
is+lNG5jitZC4zyh5CiQM08FVjk3wkOaDnzg/toWUdjHJr1/zNQt4FSGbrhgiDarfqXtuyOiQyr3
oQJqTVWWuzYpA6v4lNbQKI2NGu0KWwvnxPGStQtlntpMo/6cja1B9cDZWNFW0Ikra56s7VrL5lxb
+1kZb8tivKuct0oZzjXdKMPQ3GGkVo/l88ql9dhbBSiG1PpWrnvZeh2R6MTSr3q5o62x2I+GnwdT
+rNT7aNDVyi3zotwNjk1VTXluLzfVOO9jPYTnfZuO/VVKPQNVG+6BKecSm4U3+Cl1jQx9CEw5FOU
9m6PLHZKflQEKWeJCRpudbtU36zr50zBsnK6nAnj1sQxV6agpUEMUpWjdh/SX0O2PV3KSXqFGLod
8uqcsU63BfCEstglLY4WZ3WVDDlac1+Ns5+nmltzLl1nv+Skjfb7GEP/tCCblpRwpRm7zvxW9sNB
ji5NmuLEv9Sx7Uvt4PfOuy50UrPSU8boQuZ6Y9nk7o87EG8XyWipjD9Le/T6aAzGluqvFn4+jv4Y
p3B9ItqVz9EabR07tJlxmVB9Uqs4lIDVqshzVmqr2jgMNpYamU5ufz1HGqc2WfaO8PAFeJ2FNh1W
nlQgLRGlt6BTd3L92Mws4k7nmokI6nqm1aRgfoAjTVUwtzodO4SoAFfakQewVfC94FSmcurqX2Ko
Xqz4Gk2fXeLFCmSDVcN0fKON/LKZ+KuDn2Stl6jTcbJ5UMr8GC/nWS0esna+6+YKpz2LWCZtIK3D
R4/oA+Dtr6ZtzlLVWW+Wmbst+hedx0WVKUOklE9j3TBfe3xZiqTct7rzYpDqQnfiGZeuR9b7qV2d
57yadrpQTr0+npZoDgVSWpnOtirtyoLYfRqQ17+e6eDZlSqw4CwWowTF2lOXDvQ0POAyHk/98mN+
sHvtADPuuzohRVE5hQKT3sRqREu3hsyXS4/JQIutQ4+m0BwxEvVO7myq325lgyeTwRrT7bR0H7LT
hKW6+q2MZa/U96UiBRAypXAq39ZIPxjIDRYDdAlk8xQWudpj/pdjf6m/zwJRdLuc1UjxK1h/hHTM
3+Geunn0ZMTf4s7ZD01+INvue7KycjtT2K2LZ2S8IOarPYK7UT7b8bWFz6EnVrBKQHT6KEhy+Ojq
dBFdMbuWmTxwKEEd4I8VB3XnW9Lb+ymp3ucJ6a5Zn5bW2Cl5R6KEDJk3s3pGUsyhOAhNLER5hg5+
4vlagkkHEd0eJWU6ah33eHmMl6MtXeaMr2wrkhLWaPycWUFtUuY7PZgCGPGTWpu+bnTAXFbZa7t7
gwy3QcpiiijDW6PzQ5uunw2k264BpSLRfROcM5yu30yc+xPnWe4erKy+l9o2cHJ1X4mF/nW7EcT6
xBpqqPnRoVwVrbMHJ8rZjCfMHh0CgxrXTN8m8VjSuIgcdS+DlwQvX7t9Z1AzrbUv6ecs38WItq/d
uk3c1VtVvdfXc4IW354mvwbSEGhFWyCnfjBibCxj9W5fnY35sElAQi/8+/rfwGI2GrOqln/3DAmu
/331ikb1GqwUg5Niuw02tT6truce0pL44HJQKBELMiX1qx4bfK/mau2xp2AA4npvwd+VjIReqvE5
RzXpQkTRiNL2zB5Pi3mHndHPGevkh6mkCdNRSs9a9yhqK5ynzp2YOkezvIkH+k/OJU41X0b0Msit
1y/DIyiX98bBf9BV3lC+RYxc50+je7KijxU4ry1Zm95owlanHUzWx9j8tJqn1tqXzsieK4JuOsEK
3oghDbThYtrSxuKvN+svTsfBaDT7QQyhcHSfsFc8FOBs5/jQD3CkTm2XhfHyVi27xDiUACnL6uiY
L60sgmZS3HiVfYmuQSYHtoxXU1G91LSw5r8Lnv2GFq/CjE11qMNrGsYLXgoF1ZeShKnUfUtH9QUE
Z8HrOIW0vh5Key8129yKg6nfLcb6LlN2dnNP0BQGyHgXTduobbeDRLBnJW8SiPXTMGwixdjIvAgL
N3tIfs559Q45nDes8CVzYqv9aS+zV8/2C3BKNgorf7QzaKc5YnoJ/dmaqScCYTZxrlBb78fpwLax
4wEP+07edQrrQD5+mqxStWi2q/IUgy4xuf6Wu7+kAy1GMN2Lrb/3/YhSLr13YtPVRvZooyJNq6aB
tK7Vthrt0rdk3Z9hosuz4kEzDuZ5CSotPZLacg8z5jiJ/Gib6zZJ1V0kyVu5sjnV6cckre4VhFx9
L8KIM8FY6psWNrcOX1MwtlCKU6w958trnX042Uc2vcdsAQrZJvmx197riVZ7f4mN82Tej5zZKrKC
YzqRNEwkqQjy9SO7kkVf8+Fzxm5VLWd93NLDRyYo2xs6qFpiBGaOTeF0HV93SowF846BotJVfMJd
rN7bdGUceSf1+3m6z7tT3Jz14qQkp1Q5ycvHrF7zvB95DP2xyTeDJN0TClqxNK1y5hURxuR8AgGM
sVNY59G4FNcd8KlN8ocF8vTQlkHRjh4342ddf3TGptGQNwp23DkARR/MqcdKZJPgkjya1LsGTfgq
IeMzhm7beCvSFAIC95bOAQyvrLbXivP1eLk4d7l06Qa6R9VJirSHVeuOBltarDMK3BJLzugtFAa2
Yar/9c6YdlH5SUgpcovjIH8oUrzVNF6o6ZRlgZBe5vS5mz1V2dMqqEiNyqdrTo04qEbYaI5f1sue
439hX7/vw2BpZyk9i/5i6ESXMO1lmBbTvTxM+b4abO17tqpghItDUb+ps3PUhgddzGQxVzJpNM77
UA8XA9Kg74zvhvzSJ8qGk9YmdlKIh+Cu+qDqf7Dm36+xswUve7rG4xTDvZ28lgPC9uFZSl9K5kX9
o934WWPv9WRvU5pvdeunND0a36tsJ3UiEIseCvmslBes/Iw1PBHaI3LTOIgjAnuE9rSUilewHk9R
y3N71orxPs3PlkgCAtLDQo2+m8l9woogGwT8UCMyMODgZ6duZYXdjuNMaereYD8OUrGTNM4/Mj+o
gcz0hFIykGHGs9838c8yLj+ctg7W0TnKWnww1fWoNoyehdC81kLbSwBrQR3upHZgsHynLSjgOzhP
nOB77THnSKpX2WbqQej09hB0CbqlRPPV8RkuIDnBgpnzQe4/1G7aoJtyVVofBY0MA/5yr0iPc/MT
+1Ur6GU0/EmVPQ9T/WgPj4osBX9WE/y7+MG6zQjTk1h0w4RQsBC+VDG//0v22O8+90aZlM1lzf7H
59pi0zqnxvqSMt66jQWT01SujYXPzRhkDlv5q4LJG41sBcJMbWwUYEtHmDRf0V8EYL8x+FnOjUow
Lltt7kuJTUkzd1n6NkpjoJgKeywTWVUP57yFsKxuSueXHc2PRSLchv5r7HR+jOW9+mHm+V+u5Tff
yW2mFy5/o8iuv2NrMJry86991bexPGM+mXZe85XI5XlhlMUA/EvPpn3VBH28P6RVLP73f5T/Z6+m
M6ZliWNI8YcsSP8m+Pl3aah1G7+Tap2dRyr+ZjabyihDzT5zbAdgvv5F/PMfken/FUxZ9lXF+I8r
T+W4l8ZUmkgxpV3XwnHvw7ihxmY4Pio7K5PdWYJBqGk7ToyH1DACXX2NloIy9FI5zFZG1mE6I0pU
n+VuvPTlX5wav72068Pxj0srxnyVkxjFcUnXG1wsXvUt2QNx0xzz4Scz6F07bKv+GbWPbp4aItRN
Uiyk1iLGIXchnbuchKACHqPySTW+Zt+1buN++DpqmgkOMbWlT88ZUurXHqGrguofv21rl4MQMkrX
ntHsov4avpbLfuVN/9cHT3VXW93KB+uh1LswfL52vTerhTXlii45JpGNqidrHEP9L33ubcaP1el5
O6Udl7uofoz60KAN8rWPvhEHQsRTq3XAiVj1B7nYpPPXVvrbPJ8EnEAVj8tyUD7W1/rnny9W+3c9
ofV/0nxSVbKMxWI51lFnIfMYjWsaLe2TeU0ZXBeXtNQoAaN7R7rOrAkG6ZgvTsWx0b8zgpCko57t
U6qJJgOLpeo7JhGbHFJuu/6sRmJlp/l8nc6nshOOyjc5eh/bB0eVQ1N6SuIRQdReWU3ih3mZSuXh
z7/W9V7/y3pj3aw3lpolikrH/1BMjwtZJVM3wmIQ03etad/Thl8xieavPaK3OT9LbpRm0fIoWdll
7TaW/fLn3+E3u9NtJI9W6UOl6CmrfXyss+tZ4c+f+5vV3rpZAkx9aMja5N6MUs1CDIVRimgs2RDA
/xYQ+59n8t/u/81qMGayJrcG70CmJt5a3Vf1Udaf6vGtLxy6jBED5N2oHUV9tIq3SlzY1uvqtZUk
hG65SxeT1nXh1e1HOb450mNkvabqd/Dq5kLDFqIGJHRxnVpKxOzEtHbqYlO3vzTmpJCwTbVhO39O
8xcj9dEyuzYjm8wJFcKXrDbxeuukDqE13cn0EeUfaXZvKB/O+p3uszcmF2W+W80ri+2u7Jyz1B3m
7JzWyA7qliHjW0N/x2y7u7jS0EWi4IkfiDO0uxXGbv0467LflC9jtG/RZzv7eNj9+Vv7jSbcsm5W
QhNTWJ8NZBJdszk4DCJ8YlRDtuYy0+g3ET86nhErEDdqv+EkrNN8d+LkS/FzkGX/e3kXs1NLE0av
w9ye4mg7/U1K/ZuH/DZzUa1jPZHQDxyGT/up+cue/rtFzbwplJZUqu2xRa5fja8GeFGkoLTHPFK3
9Bjnr6AdN3SbOVZ8ZTFdWV4hTDORiC2/Ebsk33Han/rQKBaahtxsphqWoZ7iev0mp+Li6BVqA/Pe
rhKfZMFQobk8p+YuXrdlrHlJmR4X+sm5dixhs6Ta35zdv7tX1xf6H3t3rxdTteYKNcGeBILpayk0
1m2M1iiYZncJH5uemcalf0tM+XeDinWboXWFDeRlyRMTGYzlfmKc2JrdF/dCU/vvW5GKaehasucO
6UoGQ1BmfylUf3fRN2ujIpU4rhs+N4lLzxnpdCAmmb7GTrRu05pkcB2lPBBarnwwHf3aaeM2W0lI
aiWKGa+I9S16Mn/8ebX5zaN2m6uUm7GQRmQ612wSkfniiyeu2yQlcxJ1NF3vwPptPf8t6eM3G5px
87aXAzntelRSyzlt2Dno0dEgWTIyCbv3v3Y/bl49PWNBmQptPtRvg1/9+tqH3hQpGWnMcmrzsHXf
Wiugi/O1j71+p/9YJsou5dBdUyeiYmTM5Xz/88f+7i7fvHKqEXfSpKoc4bRhayEALuPGs4QWasXf
Anh/9yNu3r5cJVvTRolLrjxDiV+jeZ8BqnfyvyQX/abUvU0uGuQs0SSlZ/1cpuMcj65TTAebduai
3mHm+VqZfhtglBX6ZM45yblqicx86/Tx5s9fwG/eydsgIrXVx2ERCp76l/hJ+tqDfRtCZOo1A1uZ
EYGhRDua+nja/3y1v1lJ9ZuX0oxiojevp5U03+aInKiv6qQK/vzhv7sVN6+j6oAULnE7Xru107hb
tC/ejZs3slkyg844t1iIzXLVi7t/vt7fPHm3UUREGLQq+WELSDhEwT3B9Tmauft2yYJIX//yQ37z
9ui3L6iZ23Gf8UNoi151HcwXdFRfmvjaRqPfvJ2aAS8kFmQ6mK1IXVNX/Bq54Z9v0O++0JvzQmzY
Sj7YfKFGRBocyQ9/qZp/97k3RbNNnni5LFyzavjTh5SFf77c/5yO/+V8c5sJpPeT4eTONB9kPGEL
mYAZmrQ5Pmaks0rzzzUeUTziKxJ4NZbWl2YZC9fORHMpq67JOKuoUXNdTNVGAIzNo03CrNEYepbh
tD7r1XKd9B8SW/UQS17TQbUmeXZKPbAXM6xXurJaqJijT8PM04nQiKofV3eElMtIFd5WDlnQHI4m
gX3zWhx0uUeq+SiQdqcm83PSZEvrnRF9oHDKimn1mYxckqIK12LeqX0X9OT72ZUvreaxiJedk/HH
wy+DYWr/vCrxJsGZNJZ3gjz/SH+wVZQJpYof9ZkAO9QFP/58mw3r+v3/232+6aVgFVYUatOJ5O4e
r+1LND8b6I0kBJS1/Vgv3J/obcqkUHW03eL0mz7v9oswmWHsrX5hLj9tS+tURSSXo0/VSS6fHUbl
jTvaP69dibzedxZmIrUOrxEksxbkyABieY9UMIx1DDv86bJe2vxnpr5jfcDh8FQxOKz07crseR42
s46OZY2JN/SntvRTdN7p9FHj+yLCyNOFcAvEwtY84wPa6kq2yZlurIiSCgb1xk+o0eZ00IbvY+GE
pT2FRkKTBIX28qNWf2SQSuZpl6HLUC59sZEcdDfMbFvF65rdrH7Spvcmc3jORXVppP6w5AyVRiaV
mJSFVnsdkrIIjUmukQE7vSwCpfR4tyCZj0vuRHa2mMlhUEMjRQpaSuy+NDyIpEUDpm+LRPfmRXqo
ezSf74qyuAOHzSapN/mav8zwv4v0pV7noO4OmrmpZWb15DkOSudb/OFUvqygkCdjupdwkLc6/2c1
HVHISrKvIRgfFtXlNWjMMzlY7txszaZ3O3EPQMOr0iHQ9I+iPRqL4Wdm5WmT8lqJFpsimnSuaky1
HyYx7qCmtqlD6vo0Dht5hWyNJ6VMxMPcNlf1l2aIh2XsfRsnxaBKPrqNcE7v0E1bZRUUBJRbkuJN
6bgbUeHHVuGBlVwbsBPJupMwWOlnAHt+gRzdMXJAGbancAkGP7pFyTLGSLGuA8ZA1SNfj7qdEonN
OJkknTp7BaunE814qsogsfrtwKytT5OgQKyQd3PYmp/9GG3S1NlWZGuqifZRxUinMWjFDGjtUg7M
VPWr4nHptGtEjGdKRPt2xblQf6bW3YKVgSapRzsEaaoDP6/0bGvY9YnhLVff4RohJvpWOM29vZLJ
xATFcCX8CJJ0crL+1DD4beeg1L8t4HfX9GgRfzdsOQjd0S+72Ot0VJwHJfk1x7g1FSQJDcp2o/Zm
/Umepr2Th3SUmItGoYHegh/tzvGGKR0ZHJ6DBh1ZkCNAOJwmRUYuViHCbIOpWJ8GG0NQi2xU1t2K
b0yvXrv5VeZJRBo1MySIxsgroxqpVOmKWPK6hQwSsC+rY7na9ErusUgTL5+xmJQoU9dyM2l7GZmD
2SfI2ZhaNqh9C0wA73WuYSvctZnmJpYGJ5GYvxJnY3dMl3lDChTRg0GWP+aljXDg16jZLoQaReyl
CnM6faJ55AsfTU8jL0iTHwxc1xh3iA9Xic8Sxpuoy03CNMPOnsrlQcgIzGPH48tAY3VQcQw7FXp7
h+eYZmSfv0plRzKRhhdD3RaTfR8bzuNoHZBvlciem3Q/kWjezBuzM08DC7QlvkkFnsAcr2gqfLkh
rDmjtCJxi7EJ6tkiyYOi/zYbvJ8DMh2II6P2i8RGT5UxYC263xjvLerWfn7p5yqUU4vZ631uE5tp
bxEHKX3uDQnsyKv5ccz39XpR2MKU9FUMqOKzd8fUt01jIjfsto4l050b3RorZ2GMriTz0mH4uZjl
fZ3zGM+Ga6Prl53t4pwiC1ybsEiMrr2xf7YV1Jto7P06///UnVlz3Di257/KjX5nXZAEQXLidj/k
KiklWdZiW35heCvu+85PPz+qaqaVlKwc3Yl5mIruiqqSlUiA4MHBOf8l+CWi5MIP7lL667xL84HY
WwCg7M+yzwiR2XZq/M8e3a4GWHDqplfK/+r4QOHZcA34uR5/mNUIaKjgFRXOpwikR4aFTh5PN6oU
DymY+DGFXjxkxOXI/ZpqRMRgiKt9MqiNaoZ1ZVF7tqr8serUeScuAaUGqMWg8QB1GAVSle3M8NB0
3/XqKkyuDPHo9MMuyjmVB5qS9SyZ2x8MybH/c2zK87ow93F0C9ZwO3rZFTeAteS54QZTxXdWgSYz
NMDGBV/b0Dzy0jPddq8q46qrvpd05P1+3SBerxp0DP1iOzrnVjWsSvuhcb5SW9pEYbcp1Scr/dNU
d130iG/YRkIl8Uk62uy7DY9hwnnHqO2PVXRT1Nil+HdR9SkNd7xR+97j06wkvPLj8abHEyzULuLe
BktHBAaDi7bqmo4LRDyrXMVRDSfYuagzse5TwANpHW3b6NbLm0OXwdMAi6OAeZdgNxWZCZcp5bqP
3ngr4gwcLgAWP7j3pzu+xkYAOhJO993svMtKfNTkQx/uG2rCUKmGsD9PtAvboybsXsW0kApA7LNc
SjraP9qcE6f7lcPNC8dkl7bDZWNDdXN5f8svnqufDwFd1hpkp8ZmTYSAL+OtLJp0s6WtFg6kwj2J
2q3VnlLQ+42mhb3UeAswT/QgxPQHd7xuan0TEpvrCmZ4+afso31GatUAdAmrDBMo6OzwB3D/3fpK
W/cB3Lfwz8lIb2OPw827q9J0k1o+eZ6xyXk9o5y6o3PetB2gKwjvYbOuAu2sanNQ4S5czTs3ARma
5TvVAKoCGPx2yiWt36TMTzXVZ+WDvAnauAg6Kr0deMUE1jviNeXHwGjPaq3chARjmMZnvbkvi+nS
0R8r5ycY2JWRqI2dd6tggnsJEasA5TFEFozsDziMrCZoEf0EgVTblrI9ACsMh49RkWwLJOdVfNNm
kFYj41DPWMKCBJVWXyNhxdvFOsnuY/1jg/DB1PQbJze3whs33FV/ppBQ3XjahT6qVDQNxo8Ypu9y
iJzheQ9PLGxuLFBM5ogHkXjokGa0IZNE3lUS/ABKaxXdRa9uI86pqM+2PndJp7WvohhEGtV8j8wK
Aht9hjzGJrGHOl1foBSkr9IyhFK+q6Dc93SnK0BBhIOp+jqVBzR/yISgK9v5Z6EhfU0pcZahbbVL
q/RvGwLXCBNgqHdueeVa11W1acKPRj6dieh85LnXsLk8H1Sxlp+Zhr8GnEZecOEVey85N/p6rVSw
mQhnlg2eE7KFIwFn68VWOh8ygrIo25XR5ERxIJ8Qicxvsr3t09sA/hlV2HwuVYcfC4ByKGa4lbsL
YxJQZ68peGqmuAyT60n7ypEBIrPfmGRORXc7RvRJ/Z3wriYOz6q8cyZn4xt7bVj1t3Z9VQ7Typt7
LeLgTx+N7N7Wb6y42mJ2vJI0ycP2qrW/1PAyk/OBsKZIly2dnTzj4tETiHnuU/jVQWwihvZf33n9
JyE+Bv73rjqE0WcPbnXIXkjZf6Z1Xfjf3QouFR8c3edVODtek2sQcB2o+7S08FfwfOcmgIUz2OCW
MULbthARq1TcD8nHnL66jfMAQNutkxrnrqHvHOXdYsq9jd0DRhhOXO2KAvi9YVw2eXCecfvxgIjn
iQI5xeNxR9oF5ae8/pp6d3X4oKfuBSQhBAHNe29ov2iiOCS80rn9Y1LDxw7vT5wXsHnbZBif1dSf
2vxeNkQIAZEhyC880J9myALAlg41/w6A17qGJtoJDoHxY556WJUNq867HnHvLEC6ld88/bYz8lUF
EcO10S+QDxYCtWkIW1bEl7J46JJ9O3yJ4nGTtxfIlc1GoaStoLAkgVE3rzJeRbP4iOvwipcMDjw8
ZqwbeNm/6dFtS3ohePruA/wufEea/lvlHUy6wsYN5RLS/a0BkLiZrix5GXbD3nHcDQogjTiMnB+p
/BrBdBjcT9L5pWPpp8J863f5rS39hwyydojMCBooDTLwm9YDGh9wAsXcP320vff8Rz1B1GEM9qn+
w2vGrTOQBoAKX1fyTAb7sS9hsh90mpiJ4u5bf46jHEJ0DG6uhdSODENXPzhafRA5pjFl0HBnVt7Z
RHqdt/WXAIFs5bZwsIK9dBEyoEuk4CB2DTjPtNn6sA5qWd6r1j1HU/+6h9Vvj6Bak02qkE/TId7p
7rrHYiear+I9qRDs/1bdWJD/A+96ZtEgnuI5u2Zw6c0Rxn3YyggLpFOwg9BUcgfo52QOWz1XG3YB
cN/MHzYOpAm7vgjFpZF/GiigmckIUWRaxx4ZOVwOXTm3xYRPyPw83XGfdWd1dz4fQkZS/hnK5Czy
zDWU87VTQYiQdyMlhJRqkwYla0r8DYQPJCvOwxYYtDobhos6cj7YMoVYG16ZJiK5CaDCstkG/j5C
dMWp01tPl/sGJoxftdeeNC/QTduPAdCpHrO3ajibpHNut+JQJ+xHIpKDEHNvPWrQfryMAFXf+gD8
q+prV3k7OwXffI9nTzF6l2Nm3yVxf6Y7IA8RwjlxnP2mfrAoFMJcYjHgTB9GiIXwooPq19sf/KQ3
91plYlEq7PVO9dIoh4PTNg8Es2sPmZ5BkYeaCEPgETWS/zspoE/nF3IN5CBqDbnsMGn6h3hwzkU9
fQqcPyPXv3a9P9/+UvPYr32n+Uh/dnRXk1uCn1fIhiVyFZMEzRDlvsg3b3/8k/rba5+/qDDK2Om6
MqGlVwhz00ziofcvMgOrov7PULvzW53G/LnegzRuLnrOxHaMrhP7ujxpv/skyPfaN1jUIBEozxV7
kBlSR5lg2BtjCh+k3IIku/B6F9YFLpP5hwEfhRCmc81ZlRqcMtllUxyAug6oKjiG+O/V+s1F2TKA
CBbGNMYPgbbX+4cpPFFf5HT9zaNcFC5tlcHf4Lw6QL5flXjsUo2Dl3gGNOKOyzPkkOxAAoSVR7LO
6Ppn4Y8yQahe34ipvss5UaZAbkpIapwFWwlVeoC3kGRcfz92xaPpy52l2p2c5EVQdNtAe5QgxHPT
+eDmX/qiW49+uE3TT+Vkr/sYNlxxXteX3vgpa8oN6kYujFi9+VBF0TpFVKSi0Fx6N6Zz4RBNiWnr
Ql3C/CvLz7FoKa+hbdPwHSCUEd3rHEJQPK3t4hGpkMSDzXbRdChyiw0okDa1SR6hyWvN54BAOcA4
GvJ0riSsPa1ezSoDZVuQVXyLA5LFGKAuAhpJAzM0cK4aNZxrEkT/rNSxdZJLV2whscoJumJ5HeTn
9eitLUqEBnWIwUzPIoS4Yq4FeQOZXj+XRbxC0A2Oaj4+RE2+qdrgHMFUlLYebZO0PTyPy4uCEhtW
S6H/bRr+zHL/UED0KQPw07AYUWgxzL3VX7rIVef4GtAiu5ym8LoKQ05j8nZO1V6PeFfSjT/AAO+h
M/p7b+dbOmpTNo8a6uvwGEnjKsv/NPPyLHHGTdLO7P6LIrgPq+kx7kl+FLxBpW+5cq6LkBMHml6d
3XfxlRFfARRF3MmLdu743Uz17SiiW7v55QY/pBFsih7xuNSm8BFx14pXlSHWQ3amFbeNXWwms/iz
r7OzRpu4sz3a8gCQHLprc5ma5hY9Ey7yco2q0qpT6c0EmbyHb1R1w67PPQpIySWEtyeHcT9IHh2A
BUGSb9viS0yBuJ3plQgp2lNEGck+pPp1MF01ZI/V6D9Y2ucxqg5u9ssOYNVa6WYwy+0Ir6Dt3WsZ
mBeNb34PTSoQADdc8UvrTLjH2GrVFrK1BUbrnyN4W6iLtcXORV8jS+VNZIsTfZDfNHOMxZlSxlHH
lvF6so6OquHd4AcbzQFCEsCOm04hHH4Ty5e63Ki1ZgYiQv2hiR9SbIat+tKF1vp2JP/NHW8pz+1O
GZcUMqlDLs4iH8O8YTx1f3w9bhmLI8L29VBS2e0PQ33VdnecACc++DfdraUmrnLNvM9sKuUt8hCd
N6EMhogcZseZOHW8/abZ8IQQfnZ8WnaW1PFk8WBhchRxg4egolx2ESFZEkYPgdiPmUOcCdeudNZv
P4nfPeZFnM8mXdjjPK0q+Gbac2YIpw8JgLc//TeLthTLdeIgSKeW5+xbAifyw2A0EFARoet/vj3A
06Z/5UBeKudGXgOS1jI5AdU4R+rzsAqv40J+132K9FjzhkTWRv9hdwPX2+Q69b44FVeS2QkPwh0q
S5u2QDjMH8/ighutyL+7Kj1v4FvSvNtVnb6NouSQkU2f+Ma/e8oLJJtQoy+8YqDVCMNQBbQVVH7Z
J3dx8NgXX/yhQWXNf5yQ5JKIfrgxmj62hqRZs9J6UF0F1M4aMpKTC1pK3zLtR4QI/Nvf7Xev5aLb
VXuRjrqcQy0R3CGHyEh98O1Ptub377XnNAezZ3u75B6st5Kd0GTRTWqN+zL1t27Tnxtq3OfQ0jS9
WNV5skG4HpUf1Diy/JMLQUinqO1nZ07UryP1VY9AUubmBd2mlReASY3Wuf3dj4jc8V05C5VQ1tR1
0gw8QQUM4R4tKL9GTksg6ebFZ7XTbM3gMfa+xVaxhR93Vozxp3wczmLgxkl4Y9LMz7BZbd2vnifX
tbvPQqQfpuG7HOQtrtFUCcwTq/K712MRycfYDfwSSf6DnuQUQZL1gGAwZm90cv/Gr//nj+F/+L/y
m7+WuP7Xf/HvP/JirEI/aBb/+q+r8EeV1/mfzX/Nv/a//9jxL/3r+lsH8T1f/pmjX+GT/x558635
dvQv8MrCZvzY/qrGW/joSfP08XzH+U/+n/7wP349fcr9WPz65z9+5G3WzJ+GiGb2j79/dP7zn/8w
5lLofz7//L9/eP0t5ffu2+5b0r74hV/f6uaf/9Coaf+BhpFtCds0pKHPLJn+1/wj3VZ/CCUMS7mW
I8QTlSDLqybgt6w/lDQM11WWIfi7mOlZdd4+/UwXf9iurkzXNPg1Gr7/+F9f7ejx/Ptx/UfWpjd5
mDWwZ57O13+/KBb4WlM4Ego2X84ypVyk9rUtC+i9SOa0iZes07FVh8GEj2SlrTwL29o5z5B+3ys4
0TdGhxGTLLwCJTg13SDf0h3amP2UBNnex6J97eRlPEtAlPe6PmSXdibKrdIH/0xWNd4J+oSuXmHV
3iX9sBgXUGREny393/N7Pp/j88VxJNo/urRs5eC+6DhicS4LWVmKCzvKoHHrb/wUfmvkOD8QhdBO
QC2OIfd/j+QI3XAs1zXcZQbQpjVogaK17lC2m1uo3HWnoQv3mQXvsnQDODRtMRINEv0U8uWVSTKi
sizlKNdQSxMDYhx041R4d1YICTubav+QeFJe+pYat+9cTzaZY7qCOeqs5nI9I/ZN53Zpea8hFroL
RvUtVYFAx4p26tsjLfyPWVDTcHWJ0I2ldMsWS3aWnQvlp2os72Nb7FK/Pncca+dMzSX94i1i9QC/
7ZVlns8abp38XArto54b6yg6+N631P4lSVYquBtB31yMKToNwabr5Hkq012a3Flt8DBYKXVk+4zG
+iFKwwNCYDdNQK+wNfSbt2dzHGrnyUhY+ryeCsq1ZCMen0MOlSwVGEl8r8c9jHhR00j2MoMuDwXr
UGrZ7u3xXuxG03YMx7Vci+zJYGccj1eAWY8jyqX3wkF9ZPKG6YwqWwKtCiW5YujdjzH8l7VRndwh
x4f4PFNYW5YuefOEMvUlg8uOokG5figRJ1L91ke0ZFMjoHHibVvUYuZh8IdgUV3TlLorluwTvdDz
SNMG47719Pws0oL4TMYo38TcokfdSRAniOu5nYBsR6XCbe2hGlPJejaYJlUrEPrbauPeaMtv71x5
qdh4hqHrtu7Y7rI2UgworOUI/DyEno82A9fzD7auybVXdOi2mYOx7fTgVrM1++PbAy9cm1kSCT9B
CWnxf0fJp5rKs1xHbyZ8oZVVPTRyO1UZjfuAyrPdZx+hBHyuzO4+SsYR4ogrVmNifm/QG+lNICup
pPNQtDfoWQMKHfVveVPs49b45esU9UxXfs8VybMz7YeC2oE4RZfR593/70OHb24J03XYscqQQDmW
ZF6tcB3pT934UEI38CaF2n+xyR33uqbNGGUSCTfaBZr8rP9NK/l/kJ98KH5ld03161dz9a34/yBL
0Wf3hN9nKefZzzz7VYfs7r+SnjmzefqdvxIVIu8fQuftIt6j227Md6i/8hTX4ge6oM7OuSpMfU4h
/s5TrD94E+c8hVinBFe452kKnzfnPGDSBUr1DqfUO/KU+bby7x1j4ypvmUIqg/ClS2EuaZdW5UjP
al1rl6bcHDZK91GZM/AuJ8QVepHuai0Qw3VPVTY9KwOB5IDTJP504pBa7Ny/vgcRjz1LdLeZ83Gc
DWyBvpDXyl1nJraxD2Ju69dCdfGACGsp/hwz1ACQeW2SH5Pp8oWsMcw3IimDu2dP75VE5/iA4YvY
lmnNGSX4IlbGMY6/CHIXbo32o9wZZf5DE4b4kVhx/6hlDdJ/bnSK5Pli/RnO5nkS47HpcOw5JXkW
azzD0RrUJ+UuaGwDNSAKZYGBLTW4lACJCTF0oDuJx9/tTLfOlPScE9Hu+Jj5a762SYyVEmjdC/5m
bQSJKjFAQHg6cXdu0ia30q/Td91I/x4FjIDlzEeNvjxlbBNNjLHXWVVwa59zhYGznzTRCXLZcf72
NIoyLIEkvsFqiiWRI2fz+n6Pamre10DGRI3ulEgQghmaU1T3l8tGOqy4QOiWZRiOvdgm5KjjlAMA
pWyZxAerqhVNZhHev70ZX06ItXIs3ZDk3Trp4vHuyHq9cLtK63a9HTVblQv7otFkt/LAcT2+PdSL
CXHCkmq4tmkq/rekAaHcF2uJRX89Hjn5UZRO12IoTtlyvZgQlyulSK457KRizx9PyJzc0bJy29vV
M8cOAY8yptOAEzQ6QKGj/3zvnMifHMPUlbIt6S7LlJQVHLdTureL2gzp9q708x4UaNM8vH8ci2hs
MJbQeaGPZ9UNVa7alo5kQYn1oyMS9ERlLD7/342yWLvKBv0hi9rbtbPQUR5bmM+V0SltiOUT4hyw
51VTBCNhkR0ez6UMItPokIKju1qMV34Xd3B8ZYbkK3jhtyf0ylAOoYDbliNtTqD5589iX5T5aRxV
Tb+rPYzlB19LcOwWrfhCYpydemGfIPXPTzom5kjdEkyLaxB53fFoUAmx8BAYK2STGZq7GsANulm2
5SEk0qHLJ1UlkLPnb/IiSgPPOMi6wPax7ZOK603QohDr1BPyv6EnEASP6qn4LOHUIOwVFVn7Kazz
vLyrHapCK7uJAbKmaNmOQBz6YtqadlIAwdBCZ1NJt2jOm9IOH3XId/1eNhJMcFu1Fe2PdNKzQ1gU
rneeinr26LDcdo+BsJ6e90pr2n4Vd6Iqz0Yjzj4ZoqtwM6jooSWNiSrK249oeRo6Quqccabl8BcV
k8VuQH+fSQVavxvtJAQqMFxHY/HTS2HxB+Lr22O93A4MZIJppgQjLGvJ+Glbz4j8VPS71ANmW2JE
vJFl6AACS06h0+YX8ngvMBQlGgo98FUZ8HgvjJoTZL6BIl1c6ngCNCyz15UT2qiVdiMKJz9o0nRv
3z0/sj1OJpPCF9FisQFNE83hHBGmnYo1sQ0x6QJqJT39zG6L9JTexSuLOd/4BX+5jLi0vqz9OgtY
4gHs6tByRe6H83kdVmYbOZt3z4taDZeNOarPh/vxYtaxoWNSAi961NyZhpLGj6of0jOcxswTW2Te
bovnZkqLQTif6LIvDynh+Z3ZFcOw06yI2vqYuBdFb09nYZYal7nQ0MZvHSCOxniyLPXKgppERYsL
s8vVapmgRl2R2E6aDbsqRY90Y+ZgD8ELleO0BvXfd9v3Liqvwnz4M19KkcvhSsetjLztkOttCoOK
t/pYTShdpXH2vh6ePdfyTIezmOyPqwjB+PjxKScMQTS5085orZ81pUPsRcb4RBx5uXoMwkQI92q+
cSzSJRJ+1bhjLnZ5iAplWSmIjW0AIUC0p67v82t0vEeOh1q823mtCj8cU7ErOl3SnQ6K/UDZ991n
F6OQySidx+TYalEXIgdIHdE4024a0xJAYdOCoIcwS3UkP7F2r0yImhdxmDsiRZpl/Y4mWDTpZSh2
eJubWL3QKCtkaZ14i19Geuo/yhUGpz4JwLLo4YKWEDXxcmdEUYZxlupNzHwKEX6v9LHemuOE98G7
9zglJ9flTDYMwZt1vPM4uZRISyVQZzcefC1sDtgwfzXsunr/w+KKS8Zpz3v8L6jys0TDSscaycBW
7FQWjvfd6LcX3dSA/ptJRu+eE8kMRVYuj9znlgR1aeK8NE3GuJM+8ktnfmAXxh47mQokuUn9/+zt
4V7ZG9wZDYXAmUWzY0kWhrqu5WluTeSELv4MFQYkfX7Ka/OVrXE0yOJuHjnCCE1nIkLoQQ/xNC91
1E1A+bfjdG9WcXZiXyxsEZ9CEgPSBOcSZ/LQFiEpq4uprGxj2lUmIrsg/5K+33oYF0Jj0APVUmzO
LGc9Jq3Bu1dYWC2FMoAoZdtlcufpIj7IsMWKQ/CgvK+jrIp33pbIi/hVsv35NkuZco53z3bUaPqh
U5DY7eqoRxa1Lr4oczBPFEVePlw+fa5C2MLWDeLN8SAVxuHo7GA4Jh1RAhK2vXv+0ymFsAX/YF5t
Ygu5gM6ElFRPP382F32UZYyCWb+rMNfstnlotNo6TqN8Qni6BfDZBWne74uiTvOzfCxodw9pV15V
otKMGz+PcV1L7cqF94PTTtUd/DhHSF3LPIS0BzBowFoqS6bbVljsTTd1iuE84gmOZ2Y2DWBukDEw
9pVpFXexkM0HWAONju42yP77uIxJBFZBn2QAKZpwynA2iMPuJxX3QnMA+ZbVDy4YBVQoolu3IhGJ
YGn48SmFmZdHmNR1k1UiZDmWXMJ2fADBeWJL0hxHYgfiexHOe9JdG1KcGurlgycX49JPuKckry+L
C0UJn7AMy37nQk3cj2NnbEortFZvx44XNTc6FjRSJMYfNFMlh8vx/jJybBaL1gQ4Z0ffU1Taf0IO
SHfKd7V1OE7Fpd+O+WXd5HARjMH4kIns5Jd4uapK50ImWVEK/bRLj79Db5tt7BeYrCZDCBYvctvP
QWcjva288F0Y3nmfU+akxGlRdJ2nuyimxMot07TOOpRB23YlchJhxFXHE8HrlQlxlnEUS5sxKN0c
T0gi3Z1FJRPiNpPhhjUZt9PEfcaISuNd0gh/TwjPAGrFnNyutQhCyInXjV/UDBV1ya2fhN1qvsk+
Cg1499t75dVZKYO+glIcb08R+1mMcGy914qw6HZQ9+s9AuTpl4Ju2bXydbhvb4/18nLGc1J07x1F
Yuqa89vxbCwxAO1zLYhlJViQUA93bezcuY33AZX4fIVBlndiwNcmNwc++iZzBrR0f51sux1dNQ+Y
08nhxptsMwEtM+OC9e51pL5GtZACM2HdXkLEylCWY6YbHRrmmGM6CQwSbFwQbymGU1qZLst0nAfT
BqKtR1Sn5sG7dbyMbmW3QVEOxg6kOACk3qoQeB/IVMuVaMtSW3Hm5LglGWN4PeoTUgGGI6fxnSVZ
h9xOWYKX3HFpqy2Nm6dGSs1w+BZmCe8f4vY0rZyxac4Du+9OLO68MZYzppyuXJsXnJR+sXHUkPhN
nwnsaRpmk5o4Ngr6mdu3t+fL3TI3hGnZzCUEYvP882fbE7GkBDPfwgAVW927bVLhYkJthHzG3789
0mvzceUcSSjGWbx3xyONVhMU6Kgbu0EHuZsoLFz9xAl37x7FMYhT1LEl7SC5uMnomeloVljhKDF7
dfmFZeznSvE72wwUj0wK5bQndZ0b9BOu7NmqhXZuTloPRplGD055Bue/sfK1vM9PLNrLx+OaoHu4
UOrG3HdbJKtWWrhxYPnBvs7y8EJVEr4pf8O51FMn4sbLQMVQ3CtonEkOMXOxE1AANb1Rm/y9WWYG
hKqxJTvQ6oTaJRgr/VPb6224H7EzOjXJlztjbv7Np7ZLzZnyzvHO0IbYc6UCDB6Rs0VgWMsQ19Fi
zN+7Nyj+8eTYgDwyKleLGcYBR1w8pcYur7VhO04ogNselivv3IEcyFRkDZ2oyP3zhYCcgd2ZXVOB
yAYF+072w7rnzn3iGv0iHtKUJWe3TducW23L5hAppRtEmRiQ74sbJED0BssIJRqRwUyOuvicgqOr
/WoMmal1kRiwUQbLnYJTAOQXu4bvYT5lB6ZhmzSFj59dVzSV18UJ30Oml7R5EZax1FXi6jd9hrem
cutT6N0Xu4VXjpAllKT9P+daixG58Tdo8YudOaBc0Y0OFhqD6b+Lw0I2ojhlTO6g1BB4JezFKCrr
9EyJTO3btBSbzMbMtej7U3icF683o7BJeOuYiOUYi1MtzFm/1J3Q5G/HACkBB3qJUf3MkvyUotVr
I9lc4anxUOEhHz9etR6JlDSDaLu3U+OnIif5nNugjaLJd07szHlljs4t5kR812k9K50b5SICl1pQ
GW6dmPsA61xMgfFqHyysrgUKVXepZqmDKcbyEnDpu6sVTyMzN1reBP9ljlC0ddQNeW7ujVolXGyw
5OrGFFZQ1JwSSp4n8WKStgLIQ7Sc07vj5RwcYzJbwVBBr8dXo9tDv6Cn9BBoZXKhpi7+8c6gwqWP
mqbOknLsqKVYWzP1mYysEskTU2uQrMFaxByQHXl7lKfi9mJaBGAqDDNMy3aXosq1P3SeAeke1q6G
3IMqANnBti1nYkuWjuZq7LOA7CvBlXAn/NK6ntDB+jyFEqtJO00NB7MVqD1rHSjAjxwBIB/ZFcim
q8GILTwikro7hTl4ZWfPKQzhkPs+sX1xRbFMr5O0YeFep6DVCy/BeRrHt4NVI+H89vq8CD08BZN7
F2/r3FReXppHN2LrT72x97Q2AV0wNmc4tIjzt0d5bUKUD6lhExQkMJbjvWUbcQ1AGOutsAY63iJM
tMosCkdhF0Zn/42h5vDGDd3QjWWUq7kRp6GOnZLbwZ5DmACp4NDEy8nt33tdZel4TeY6GAk09Z/j
SQVdVQ2ekcp9AmjsopShXMeJnp7Iy15bOgBIVAFIAMmbF6NEcRoQZTWMNUa4x9BwZw5F4OGknmgn
wtxTPWH5rpCck5pzLxag645nNNZt3bt1JBGnAPPa98rdNtOob6WvY9wBrhn9MTO/xMgquo/yCl2n
ABa+rRH28GyfZnqB3Lz9OF+JShTvOYhZY1KcpSado7mj75FmQWGoww/SGtRjopXDGceMv84mrTlx
SL4+nmKhlUG4FYslyIxEL2MfSpkeQ7Supuy6tbVNG+oQ2sLw59uTe+3ls216tzNMHrDK4gRzW7fV
Os239gE9MZrsgXnbRK53Ykqv7SDUDchUQB8SThbnfhgjKoyuEy+fVaXX3YQ5YUHV9kzrfP3EUK9M
yDUMsgxdB0cHPu54A/lu1hVjx1B20qh9qiXsHax6TtwgXiRoyqGT+QQzhkHApjgeRRZRYmmzkV8W
29Umt3vEX4IwxTo1zc/zQBaHSOWn+n2v5ABzH4QzyyUB5pZ0PCicTUfkVaz2SH9GGPq0bfG95avU
WJsN2L5HiYNr2TAa3jc86qfHt3fKK8+QK5nLgWlTC7aXPK/cgsQ5pJLczWiotBdBcZcqTe4DGyG3
t4ean9EiCLjAHcHKWIQA0EDHEx1yWObQRdWep+lY27qcUrWO0WswDjlQHQM5Fg/Zlioy2ht0SWoU
zoouPqWB+upyz0Bfbhzcb5YWK0Ge5U0+YtqE1yAuHFHitckmTqbgSsDMRA/DLttbkvRiYw+ZuXt7
CV5bbR6nyQamk02F63gJADGWkWYX9r5rjHpfVwVmXZpSO82cohOr/dob83yoxV6uu66hVlfb+zar
1FpMg4ElgzxF6H9tFIeyFjQXRRq5vAiH/dSZGY2Zve1FIxKFiXtuRMgVvb1sr45CDsFf4PC5Kx4v
W+j2We0kPDN0LMfz2oy+zGWrEy//qUHmZ/esTtGbk12NxaBQUTTlDpLrnZgc/8RTeS3COC7VI9q6
5ERLKX4TaYdaztieuG8uid+4M8flJVWxYOX3IWo7mB6+f+1crr8oWeugMJdvnRHhyltlXM7AAYef
qe3Hlz0drOxEuvfaznbBOgOgpYH3osSeaUFoRmHCMKE9XChu0aty8rRdIHLjxIxeDsXpCTp6LvO4
Qi73HO4JaMMD04feRzIxI3o3KXWr1TSlP99eu1dHIl+hGUM6RlHpeEsMQTMMaYxhYmj0sK4yTduM
emlvmhKZ1beHmoPfcXBkUhKA0HybBiwxb5xnuy8x9SkaOMnRpVH1w8C7hg+i7m3aVjd2nmrCdyfO
jMdIBEKdWtkS/Z3klTNxlBKMY9Hczh3CDUD2/roDEXxiz798sZ46WQKMEBADueyL2Fwr0yTN2RpR
EuBqX2hrN8lPca9fHQXqlslNjJkt3yx7KgSEOCaEkO541oq0uyr7PjnReHl5hlHjMEyCENdmMoRF
FhdFwqzniu1en0wTdxDEDJve7/ZZFPa7pO/MdT+g61tXvXHW6xSb3r9LaMX8hZygAjcvwrNdYjca
lVq7J0YlmDhkwAlXom5L7J29cu+MsXcicX95WLq8ZIajK8iUwllytPMqzXMuQ9beciogPANW1gmo
fD/+WaE5q2+AOzgfQel50Ewq+1RMeRks59EBsQEzgH+47ILrMDsdiMa8fi4+deexq6r+HLkWme69
CgO2TdO66qc91lzF3l7nVzbT3Ha3SYxo9/JPx+scJ7UysV609oaRORtXFd5GDPGp/vsr4QWuI7Uz
bh8zzmfxzssohniRBNa+ZqpsHHAcRib1tdE02YmN89pQ5sz0AoUI+NFaXPy7IK9EYmFoaUS9jcdy
nmTn7uROd8GIKOvbi/fqWHOKRwVzRjAsxgrhj7lulap94M0mwlqcXIY9R14RDqfII68OBSAQ2A1o
Ynbo8XPKtGLGRhdqX1ZimC2FuciWpFc29Y0TW+K1V8FUNtUeIEuGdBcPq7KR+jPMikynsccrw++N
jeHh2dL1jnyQMivOytRE+qU4GXNe24xUi8kGqEdyB1qs5yg8z+hG8uZJIhRV5WW6j5QoT8zvtVFm
ViWdE2pmjPc/OTuvJbmNZYt+ESLgzSu6e3pmQC9SJPWCoHgkeA8UzNffVZTOPQQa0Yihgm9UMLsK
VVlpdu693sq8dopkptNx1cSC/PvYQac6wqd3/2zsWvEoDHnUoQAtbV5UsoohbnILCeI2Td62plm8
VjRh/PZyKxaXl9oJrS0QzOu1jC58hbhq8xopESMaKrxSdqa2B85x5/DZpKMcB1rHBHUbJ1EOteFV
qpVe9cyJT2QwyckBecsRgDj5hQviSSP8YBiU+BeA2eYI0EZN6C536dWr8tD3xjh9MMrpqFB783Gw
YjK4Ti8ctkGKp+ttI8TXedCc+IpTah5HZ07P3uIeaWjcbBtWZCAqW6lgvLZjVlGnq2XrwMtH4CWg
b83D/vvYRO45T9TuxY1haYxJOZJOHu2bqosYs44xK4BaMNNV3xnAp8ou4umos3Nb4AIZwa7RD9SJ
4ojt11tXhbbwsj6DfVpWhT81burAijEn6DT8rhhe1J4LpU+bv+s6cixfmyFqPXlWDztRU9nT9Ggt
oao8pJOwk7ez5dXNl/sHSE4uruNLqnyEl/gP3hl6QZvDqo5Fnysdh5Wx7/JSGJCW/mXMTmucPWcS
Gvx2jSXUTwtXSpJXKnP621yqiQHp6AR3idDsso8PHqVbtJ8jcQqES0DPOFw/JpR/CmeaNPUKz02T
K9DZZDoPfZML36xCSIApGLr2h8TtxPc2LCztc66kovlSW05tniI9cZJXQDqh4FRiLbSfYfZAcF1z
qvoIeH4T8fEb+WWGBDFQptlih5TGHeLKUpNr1PZZdWEkWRMn1xL1dCqBbpTvtLKwkEemtieA9rNb
ENiPqnc++IAyslwlCCTXlGtxM8AcwIVvfJrOyEfTFiK7VlnVt+cy4VT7rhGG+dcwGibnozbp1Wj4
MAWmcJvppWHl36pKbf5sSpCa2uX+77nJV/g5VHNxB9Bq4GQ3gXCWqIqRuVV21a0ZTu7Y05AaXULt
rZZE8+u+D+uDw3LrnGjeypeXiILW97ZQBehjcGuXt89TrOht0Wv5d076i+sZskXMhBpALm4J3bH1
PQYNSf85zgsKpxAe6V5RwiSt9gcZ7IaEkI4pvWhQTlAzgCRhsmBjpkoX0+lLNb0SA1JVhBfWmf1m
EMUMGVjS6tEjwpqje7LyULMCSmF1/mRyUb4PZb2Ub6dCN5ZHhOq8+hTBMcRIkh4PxVnvDdFcUkWD
4K4aU7UwYXLvnfYoVri9E3R72SPZXZYNxM1DMTtDaFt1W1wTO6q8k6dF0JFGRWipp9CtmTWhiOqI
i6LnUXNhkEhH/dyYTOXgSNy+JOStIIvo/FDKo8G//lgepWdzJq69DhYyrGPbfW+8KEWrXT3KRHZO
O2CmH71aat30DdaWelUsKRj/7JrDWfeJaU9I8NQi+5Tps31ehlI5OCA7h93V6QmT9UBacwNbR/6u
qZGFzK6pGsfv+jm0loudakv+8ltMbUh27Rn9ZC5psy76z3C4peg2W+BILrMKPbSfwvj7akr75Q+R
Z0dVydtPxqeCgYfeLOBpugbrjVR6o9TRLaquDfSTbyZjVi5WTsug9Lr+xaeDniBz5cyT0WCnZ7A2
Neoeh3RJqyvEaPHFnl2LedMKNlpbpOVLQ0GQCaArqD4YLoMa20maJoL3xC2S6rq4UNvP9pBceovJ
xp5E8uAh2NvBn03Ju/nTm1koyjJbbcYOLqVzKnWoHJ1Rr7ly6hF/zO2pZ1XMTXDDCdg9fePjp4l0
obLb6ppZOcLbVv6caTBwUIWA9jKDzPj+k3J76KU5qBIYQSGG8jaH0ewKajhNXV3TPkX+tQPhT4ba
HTRXb7HP8lv9ZGbjNYaFmGKCsIrZIPhsujENv8EtI86LGSEQQ1PuZBCxjX5kp/OzJ8r+j7HIX0ba
Jx8AIkWWSlGMYrC+neyZM21Q6DlyYJZkeJvPoOBnRRWPrQn18f1t3TswAPhgo6DpAPh089bAsQxQ
M8xk0pi+Y+C1vWotMGsxud6B19o7L4AW4VFiddSMNpYalayYoll+XRq7gQE+hFp1QQhFBdIPcd5/
Xr4u0NZkELSvsbg5Ll5PE8mui+KqCAuFiGTWHlVoux57occHW7h3Mn82tTkyGfKuoV3F8r0bcP0z
MNTiLDqR2wd+ZG8HgbFa4G15bmAyW19uR2s9vXCj4sqsb/SRQkP7dw89x4OudJPklrQPvpgMGtdB
pUl6BPIOWDLt1e0eLnDYM/LBHta5Wp0VYPJPThm27zpPjf4ixFveGoMQz3XSWweF1N0tpSMBcIPj
B8xqvdLJSNJpUDiVrTc4r4wpgXBkGjH0C59OsqwwNgrmmr772s5SKlZswSwC13gHy7oTgkPt0/lg
H+UB2O4jsTmlUlI/OVq0ttLWFQXYwsEKQfPZ6Cz748zN/4AEmUbpodOConaHxL9/A/b2EOgRUSox
EH3rzX1DVs9iktjOr5oChLKlkXlpSaE/3rey5z9oSNDoJ2cnWN2sLc9MeAEy1lamovtmjfmUf4sj
gEpoXduItd+3Jv+17U4C3aXSZTJvg7dY7yQ3QG2S2M2vI/zrn2ClyB8zz2ofwrDqPutFql9fYg+y
Nx5reAgoLusyjNwG/GmW96pbJUWQDBMSDbWqtYVvMqD/ztEmuOZKYYRH2n/rNf5jk6o2h56FQhW4
cSek+p21NFEZ1KO2vJ9zDcrSweyrzof4ynqr5Un5/v4q1yflh0VaI8yUgYezKbttToqTukZGwpEE
lJeHr6HdqE+ZVlJKum9mfVSkGWCtuH7s8AUh+1h/PC/xaHkkdhkUy+hd6A3TJ8m96Vqp9VEn/XZF
eCv5ihP4U0vcosqRnjA0BtJKeAE5Gk+zloSoIfRZcXAed5b0g5bAAaUsBxo2S0rLNkuKSFeew2hW
mPatk0sFJv886/pRMft2SUCbwWGRZgDGoNK83j14chRtabU2EJAQ/Tk7s3d1tTQ8wgTLX/y/G8ZH
wt//mC6D6IigwJQr/imArOeG4YJyhrpUWYrh7Bi9a7xuYp35ToRKKvhrkzh9vTAxJSDbbcP4bVuX
7VFUcrNYwkqmfIBCmBTVte2oT2oNS7bURRfkaaJpJx45MNmSLOmolXPzAaE0kSa44RI5YG4qzo5Q
vBqQEjIeWT2ehwlgbTegtRMvuvL5/vG/udeMGGs0b8lEJTXQNgswvaXRh9wQgVnY0ec29wTM4r2e
qufBGsYvNIFQ1bxvcmcbAXJStCdioOu+De5Cy6n6stFF0Opp/SbJlhL1hno64CvfscIrQ32TJIAe
yPYRDd1lauzWFIGwrap+VPOl+JBYo1k93l/NzgYyGQU8iHMhRy43bgp8XK6pC5TQptF5r2dF9ACR
2hylsLR30eTM4yNWonUAJC+DxF5DxcndJufYtt3HuqiVdpAWG2/4K9fgrRdCm66o74RnYWjx17KT
M8b6jAjQ/cXuHEwHjB4lNBjIgU5sPEvjVBpDJMmIcG2jPJp6m/zewmh8ZVrrCHWybwrPj0/Gj3kb
UwhbggWKBQzood3WPHKVUVyWPFdfaclif7+/rr3Dwk5KcjnoTpiQXvuXCHqTJWu6Mcgq2/iml70Z
QMV1hJfYWxItJJi4qJPI2YO1FZeBkcgT6GcApEYnKo71UjuFJs3NV5WiiPzL/UXtmePxJA6iCOvR
BFyby/WpjicTTv2Ioebz5KBQVofjl3FBau++pb07QHUXMCAMTOSpG38VGXlUJGmGPvAyLX8SJdXf
RDRr42MfV3nyoNcp2hS/YJLGD+cQ2gJO5Hpx4FHFWFr5FETkkI+5oba2X3qp9Udfz0hVNlUkxgO/
tbufJrEClHuki+rGJDqdamo7KYrQpSj+tLV5ZijGrP1xlJTf95d3++ARvVLDJz4n17kZ/8EK3AAJ
2vC9PqSnVMFH+0pbxo9D71Xvp9IRb/K+ROwoNaprVddH1d49HwNPAB1C0h1ZZ1tvr2YthegrFJ8h
qBOXpQxJ74oqe2rnP81B12Mf4ij3QuytH7Eab2odP9wbV0O2vniPYPnbbHM9FpVTzhzbqWmm/tmd
0rg5VYaDCEcpovDvSI1E4ptRW76Luk68h2XVr22Ug0/3P8HO52YGm98gGTLAG8kt+inmmJtwXDqI
RXiE0/qhEctwNpTku7DC4fG+pZ3NluEnY9G0lnAPmyckiXXUXJ1kQhWhmJ8UJCW+xk1XPRTtpL0p
QzE8RxZCbcR6L5um/GevdRgdpW2GwLd+r/LABlFyn8gkkMWZjD5lfDlsXzRV+68VZoUYqqWKpDmb
9bWtKOiBVVPQ1H19KbWqfNs7w3ghpksOXv2d0yN7zlT6OTk8j9vcSElhnVNQFAvclh7lB535aMen
I5C+lqi48QSuvC19I54XjQmbcspOilH05UMeUUk4OEG33xXvi3cCPU8p6yZPq9Ml01yoKoJJbf8s
veH3wbWfunH63JpJ6qOz64fm8On+Wbp9ydY25d//dGrTsis8r1NEoAguaA0q6LFxmuTgxN7eDZ0S
vKzzU4CnqSIfhJ+suB2Nw6GQj7NTOL/XDdRZZpY2SOy44fTX/RXt2qKDBpJLTrC4G3+gRS1xjWiw
lZnjSWXekiZNL1VFKXj+iimJaKdDwyu98XpG4uQgu1kW/X3lcU7S/BHOn/KBovLR2dj5TmAFwLhC
Yckw1rabRlw/T0U8ktEkcfaAWlTxnOcIK91fkNybdd7Ed5LABXJOGDm3MxXuPHdGriLX2ztp85DD
lOTFb2sVsT243aqTWVpHtZD9dfF2cQk11rYJOmyl6XW1Zwv7kZcpYVr7VQXv40FBfPdMUEOS0wfc
r61v5iDoReks6MgMwIuYGkEmfqxRUTfKozba3oI451CBEW/T2tqciShUQeZQGwh6GA/92ZpgoY9y
+3L/Q91GUFQfIME2ycQAM21Ty4L0rC4rbQwaUzyHioVwzdhkp24mHSsGMqRfMGfpkl2EQjRZ5vr+
auVoIMrI25aMqft66LXxXTfpzt9C1ZRHyksv00eSLwATbfS1mCLisBMVrO05lZ2kRSamAF3TIvTr
YkEjN3GH7uXbyL/PuI2c4oM+c+MrjLn1DAkECYwaBeNXbgct9Tl3QYZhbVyS57jTsurp/mbunBCZ
kVFJAqmo37ArRUNBcQWSy6BD+PiyhM2XxHCsh/tGdk68hWoIfU8KIbwomxC7CbtZH5xWDcwaJbXc
hmJPJ/16MhsXBbf7tm6Dzx+4G9oi+CXSvc17jeygHmW0BwOo9vKHCb7QzM/cZLlUdADOedsmCPBa
44Aku5J8nVtLHPyAvcUC/Pn/HyB3/KfnBUoCLSzjQQRdI8wHJ1XQHhfK9E7RqukXPt7PpuRP+clU
JYrIdpiwD4g6HdSNY0gnMyTd7+/oTiQAkolchSBL0opsd3R2IURtZxFkrotYICfGH6OIq93NCBrG
2rd0SBHJ7Y96JXtH82e7m420wn4J23EUgWal4gnoVvYaer7yIBrYeWVIUhjaA2/NvdtyBBgKr74Z
U9ABfkyrWkevOQRa+K6OqugvOoShP7TNEY/n3pbyfv44oRTLtsXUGF71WbgUrjxQYl8gVysDMxX9
uzS04wdQNt0psbvoHfMc1UEbaO90gh7CgVAtljHJ+sig6V6Fbc5yFarFT+jQf3FF3T4mMH4fBJDa
zrMAYxKoA95Thw+5OTejXSCDkFBvSRH3vepJP0W+1ubqswEG7VxEi3YSpdEFY252V/SMPMjXYo9x
AsoLxtT1SBd67kXpZ5Wwu3cewuUQV/Mjot7EGBbVKIlmJsaAq2K9Hcgig4Qz4zFQiO59VyuK1xA+
PtRu1py93kCnmjf6XC0RekEVCfs4h/qzu5hwKCu9clnsrP54/7btfiCJnuQZkOhBeXR+utNaB/au
HVQRpLUVXRU3jT/pizY/L61XHHyh3aMv0f64fknWtXEfEHe6RQ3PYOAslDAfkqkoKj81o7z1XaCS
r1VbCZESm9DivL/GvZvNE0fuBqKN7sXmZDRGnZrOjJK5yuxNc7HaCOoPa7JQOP0FQxRaZIFYsnpu
VmgrnbrobjEGrtuKU8rsrt9SKTtww3sHHdYDkiVybYKEzSHqRQgLqmeOAXLtWelPJuSJBVxuKAto
0K5fbJqEw8G32zsm3GD52dhFa+uUrdYANyeLflD9e5+EilxcaibzK43A6OD13l0e6CgyUtp2tK/X
JzItCw2R0FAEpVeqbwCyWhVCvai9qiJWX+tTfNQC2j0e0IBYNA+Ikl35xP90BWphK6i8pbJ4sSQh
LCpLnvliyCr9wPfvrQwyIYZO5KgG1J5rQ0UC2k8de3LcWh1038o0YvHBmKcvdWqY9UOldPVBOWHX
JHEJgT90EOAe1ybzZZ5qJSF18mItvrbjUH5Ec8MNROwZHzr6QQc3YNcegTJTBtCgEVWu7bUC5FI8
kQEUrXlWGxrxdaFGT4oN847pjr/dv2/71sDMSnU3WS1ZW9NrmLnsWB0Do4i990auL5+aTukuTI7P
j0u3qAf29k6KZOziJYVrlnLX2l60lJqN8AAfUPSN5tdjSY1iTs1fMvNjsgG42Q2ovRzKdPESOngt
Es8fMq2b3naEdL/yqcBM4EJAojDvtF7MHNtiqUdaI5rSR38osZ1eQEgmX2FkRec5e+FoyI+8BhES
mrlSiAIY7iY51MLWHAV+JOjGGelMJey76dQh5fH7/UOx56qk85B5vCOnRNbryvSK+Yk8nhB2112G
OrP6YfTy/nmJ9ZcB6P5d0v9MbfPdONetxSopv8J1mZzo9tRozw6v1NB8anozPfDBe+8n+0fWRCIP
aHTjPhYv1Nu64fR1ZWY/jmU9XLzOi59E7ZmX2XDMyO8okV/ub+feHSOHol+NTe60sd5OHcgVWg7c
MTey8ssILyWYulZ/tcTgKvw+7Y54oOT32cZI3DAgqzykTLPJH/SzO7aqUBEL3y9jNBau2JLL71dC
yz/3IRzAIyPOlzyblfeFVZitXyul+9cvLJlSHRUZppCN7RBo7EISUec0L1zg4qEvCk9VTs5ICWC0
ehe65zaM1INt3ju1ksuR0q+0u2WqVEpLGdwUFBjAMH0+hVlmvydASt/AjGIf0T7v+TFXsuxTRJFa
hZugLwsLbwphnwhUkWsfW+6IclIVZzyK+Hbt0FJGW1KS6G1fA9qSFOTtlmJ2rjl+WsbofMN+c+DI
9rIbpt/p7xJSg33YvAJpGxsQSWDFiWbxzl3gyhuaeSIcatLlrPVG9TQuJfFlYYcHJfSdr4ZYkAEu
TKrKAezbnNVMdRaCeLoRACG4HB5q3GYR+YsCKdX9Q7lrim6aHPXncd0CVZQ2yg2HLk/ANkSfHaOA
fDlXCueSlvqRyvCeLYpQkjrYpYm3DVSsuQe/qCXEeOESQYAZjVn1oOTqEj/rIISPikI7jo3JN0bw
GcKXIgwbjx2N7gwwqp2D0Gw19xQSQf1JsKDp/qCaw3+s2LOXq+1C0fzyxIDrjR4YzxGSk9sGiKqK
2tUiLjoqidljAxL1dVRW+dP9L7dzCwCnGPKplWxZW4YGlIVaZek5JGAriqes1+EBK5MjUtidbwbl
iYT8MA8Jf5X8+5/cZukUCxonwxRU6Ll+nlGfed2BQfisdCUG769o500gZaQWStMRV72dmcrMLmoV
2+PYD05/ypLetE5eaJm5PyZpq5/dxtJefsmxJ0ebqfzKUb/18lxvShbTIO2gT9+FftLk9vJKN/Km
OA3ARr4Kcp/EL4s6Lk7Uw/ojXZm97eXScbnQTyJR2ERL2ky1XmnnOUjyuvgwVoC+z3Ez1AyGdv3U
HPiVnRtBDR1GLTkRDD5/46ApP6TurBi8ga0n6ksUd8pwciqEyS4aMynNE/Tx9VsnqbUj+pydwyoz
ITw2dXyG9jZBRkFNDkTlrAbUOotzDyPRW6ezrQO6p53dBBUgn6AfhYDtC5tCrU9z3lLBK7Z1UKgm
PB/xnJ4yVbgHpjaTkT+CNBIu0LPyy1Ee2uylMLvWyJZeCxKGMFt/iamQgiOJTq0NFumVIt+KSzGm
BXOH8Ch9RY61VM4Z7BnMygityw/qm3s7jGOVcT2MGcwdrk9yOs92TEVKDVoLxPCQquKiK31+vn9F
b63IeR/KTKC5UMfajhO2rTUVeTqowTghtzgovfuoOYpysJZbR4AUNiGaLO6RQ2y/oxc3yK1SoQ1m
D2TB5GnFd6Tepz9q1KzeqLRu//PiVQFTlvUHRmQgfJWr/snJVU0MVNMozGCeq/lvsZjzDFrfiI8C
+9uQgmeP6grlZ+YCbiAdSafPBS4Uta4qMV4Le4iYRlXipzyNmvfQYViXNJZsyq1VP7x0hQAnIY2g
UsX44A3uSQyO1pRm2QZFGqYXx1rowJuL5338BTN4cBlsepIYbL2RmcSWm2XSBYPdpA9ARsfXi+Ec
pWLyKK9DeYaz4AGQ9JnAjraitZrdtp46Dk1gKXZ/LnIn99vZ+g0glkn1o7w4rZj8rinf8xm+31/g
DrgB2yRJEm0ryU02ubrVpiZi4moTuMoIzpsZX/tUuNC+zXEy+JCEDQ9GXjln6vDe2cq16qOR5MXL
v6Z8+kGbcEHwpxvfY4wUgpZa6XiUF3ic20QdspO9dGn9eH+5txdRRk8yZCO3pvq9uRgJCnhVxwg6
fTXd+ZxnTT+f7Wh2vdNUm/NwZg6kWd7dt3nrxMmwJVGOJlt6lN3XZ6jOzEkxm3oISpol78BaVc63
dk6z+jwVtH4P/PitNYRwJD8gSF+KL1saPbpCpWSB+tG5qK5Gv+jvBlx17XNZjuZfd2zJuggTHwgz
ERtuVoYao2dGSVYF7pjGj7ad5ifJcfSoLLp28NLLD7O+InL6HAp4fDVTXFuyqwR3NrLDVcAkN3LU
9dR/XIa8+3D/U90eD6xAB8tsAPkeYcz6U6l6U4ZRo1ZB5mjMlle28iqyXBG4S6J8KFrmV15sj7QZ
x8LLI7mUNvayeAnnQU/qwGh7c/CVxMhnH9rIoj0BEsjSU2TVyHX8glFEvaGdAHR7w4EDQRkMLZld
8zg4uk87b3jugVdAejh0r7LaDg/O/+2nY8pbehgq/sygboO0PItRSZJw8EhVv6RGrzxEczNd7i/q
9iWiFQbqhXI/RZibhrldTvrYG6BS1LTTTnG4uB8Qjp2vZTR/dbQ4j/zaKd0LHeff7xu+vQNEDmS0
ZHrUcW9GlMvI1MNJoUYQFqVY3ngkRp/SRpvFW7CyxotvAQ5aUqMRNtMe3V64yRmTihFwanYNhC7G
nMSnhlL59f6Sbj8YvR/wPdwFLgFzmetbkDcZKC03XoJynCLoKMzeTU+mHU4vG5SUISckbyAcQNQD
vCGxXBtKQoh1lmrQgxR+uVeFG4tTB9/mO5gdxrPgrTzIx26/FWgH8PQ0lWHNozq4tgdhQmo3emEE
UHvqHhIMRlmjDNk23qNZmfb7+9u4Zw35WOo6sGVIuum1NasFhJ1yrwOn7fTTUvfVQ2RN8Zs+h+Lk
vqmdV5xQiFAZrOcPKaONrXbs9dyb4z4oRZg/uqnOEFUW9997vQnDcz4m4lz18OxKMNrbbKiTklET
YzYu93/HzskBYYwCNZ6aocZt3Kl4aQxZuzeAfMiqc48wtPLajmq3PXApt1vLCC/oUgIy9pVEc721
iR6mZWNlIoDVwaQJpdNGBAWvPMX9qB28CbdrAj9FsYBaEuMzFLDWtoBUaMWgR1NgoJV01tV6vGSE
JwcZwm0m64HjwIuAUpaDaZsPCG1KqgsFNBMKqcofY8wo9ltoYLRr1o3RJyBvqXKGqBqegPtfTP76
9bvKjBr1ELSHyRSYjVuvzrAbzWmregqWsdGuXT2M10VY2aWrsuyt0mbhi68gDAQ4Lhh2wXny9q3t
9U4GO2Ey4cHiufim5mn/UHadeU6YozkIbW8+HHPDoOoZIOBWkNhuIltRTtbIFI/BlpraRWij89CJ
5EgMZ9cK+QcMnIRdPOLrBcVWYUPhpRgBedLfULC7vg4nzsFXunndWAoFDglJka5rW7qlntL0qJTa
QT5WcfOpRmwOlvzUiYvkComS/VcxVN70JoJ6qXzMaiM/EmjYWaXBOYGMQKLWCY/Wq2yqtM2gwVAD
j57hQ68q7snQY+2gznhzGG1eUji0eeEI8Xjp1lYirgZjhp4aQJw9vE7MiVk4Tem612YraTnsMRpf
ehxZCmhWolcK7/RHN5c7CUXd64mpBb0WxV/ndHLfF2rmvikqPfvj/k3b2UJyZPkJOZZy+nC9uN4i
EahDVwuQSZ/P4dyD/GRQ5+Dt3tlCqD6It5iFk1TEm0wqMYuQGMGxgqyzp49xomon5C2Ucz6NxcUZ
jfzh/qpuPDGNGPJ+wgQ4P9CV29gL+xghi7mzAteMYLPPjFqj6ubWoP61xRHp031zt5sopWNI3+Rw
OSIEG3Oe2hh9n8IF5BExVGdkQ2rXZ1qp+foLdvCHNGJBYcLvs/5YajJ11sDEVTDANvC2SFqiyLrq
Dp6x249FoQ3IgZwmh09nW1cPGyZd6xr2BC7eU6sW/Vmx6qDRXOWcpkfUZztfihcG8TqOh6Sd2y4p
dJESr4QVqGGRnBH6yX0GRcszE/tHk0Y7pqCAoSyL/+Vp2aLZohC+UmHPTpArAIq+F4ZTOn5bq1H8
kAyUpQ4CrZ1tpBEI1EcO5+MoNy54ELGTWWnoBDb17GeaX07ra16fX+1IBZ7et8pRq2JngWwiUR0e
gz/blKb2iKBsu3YDuxqQElLS4SHMs+5hFO2LEUWk8zh92WSSihtbRFFv51atziOmYDqrYKlDrvKC
wHOm+VWVqwcJ6d7CgN1JWArla+yuz32RxKWYB9sL9NCZroPS/AbDXP7Y6frBRd4xJAV7GcXnyWT2
fxMHJFoLr4wQYVAwohBMiSusS9927e9mHynG+f5t3jUG0pH/AFiCelyvitmyvIihaQ3iya4hpgzd
4Q9UykBzgN/+8+W2AABQpeARIyncLGyMIzUmHA+DVLem81TV1WPrAJFV2iMGpJuQkRSGkhk8eJSw
CQ82xx4wPxSvjRYGUBOlX6TO1iuI2rRL2UzzuYO46lpHXvx4f3lyq1bxojSKNAR5KBE4f9ZbuZS5
naoTRgvF0B8yh/5tkrpHEx+3N1pSSEmxUomNAhe7tqIneCchLF6xpfijGpfPwKldapNoSMMl+f3+
km5PB8bgzCW659wDqFsbSyO3UQYo24NIa8KL1ljlEwXh+hEtgvgAZna7e9KURIeAfKRNt9k9S3j9
MI+KxZh1sqiXkP85vRiTDLjvr2nPEGB3k/E/mexuh6nqyIwlD4rDBLk5P8KtbD3iYIqDYOP2BNJH
pVAmK3NkLVs/39KcghyrcGQlIvdFZTyXXv3npKtPVu+9Y2js8/1V/aD4XZ8+5jwYBgYWCEyVaar1
pyqUBsm/ZnSCRBNvhrQ9p/X8DHmb34hXnjo8JGZ3ySBZf6gW741TjtGpcYyjQRd5Hm5+BHEqkpGy
p7OlZmFEDJfFmGpgO42iQtza5Ced6uRj0cZL51d6MZ2zuJ790BHDh/s7sHNWwYjLeAEJVdqCm4uR
ZrBl9WHlyLPa+mBglEfG6ssTTGjKwcfdM8VHlawREttzcwerNkajY3ECyEl5VfXMpoRGC7AcQ+18
f1U7p5Ub9WOqEcTbjc9M69LRqZE4lP+z9j8F8z5/Iz9ypDy7ZwVvwosDXIrN2+wdyVFvV6iWB9kU
Z+9QtYnftOmgHAQjt1awYdDKASmIpt32YcvDesmtbE5flZFjMG3FitSTGVdjdLBp62MoIwICEIJv
SQKKrW3jhqJEAdglza8osKrFb00xV/VnJfVSWEjzdin8QiiL+dSJpYy/9TW49YPcab3Sf38AtS1Q
b3CRwi2yvoxQGNLLmYf8Wrmz/UzdtX5jltURMdGeFdDovAaqHHPZjgJEmZIx2boUV7SAvpnLXDwI
RqYfXnIA/1kKiQXlHRoZeJbNo23QDPIsLu5VqclgQCi6+jPEqGF14JbXd+q/drBCrw93uX1qKgNS
5HjGD2dql58mfdaDLKES2SVNdhBg7e6bxOrQz6BLvm2pQUurOHE3FleOIUJwaVVNw6mJGJ95UUTw
75ogcYI2TTqkLdxymsvaNVN4sbqK51OJyuh1FSviRdfqHys67og+symHGTePNDc6n5GIhCdN1POp
jxmfLw3niE1jb9OkErCcAaKptUVY0WzuSkOFBy4RRfzGioCq+kM0jp1//7yt45t/V0OjExdhEmlv
ZQgaxKe1VFHLK52Y7gyuoxHnBN6H+BRNNdyjs4nCxS9cV4CadOnoNcnB0/V1NbvGHbMavsdO0dXT
NCTUMZPM/IWbJJM+6rMEb4wmrK1MFnmRA/HsVRWwMys65J9jqR0pRmzAKv9soASqmBDGUDP9MeT0
E8CBUc9qHKK+vLbO8Gp2ivmkmB4SduNvetR/VHoa9sJ8rgzrcZnn7NQajMLd/4R7R4XaPq+WZIin
NrdeaNpNnVEw93Y1mPW/iAVm0D5WjvrVew4DshE5wAKWGX2+tZVicQfVy/PymrPgh3qouzd1gwZP
ZadHuo57C+JqgQSnKQiqWFubsvQppTjdltd0rG2m62zHn+LoZQwY/3w4MNJQGOhwuvCCra20+jCn
s2g4+V3mWqfYCJP+TRXNQxgos1X+9fKPRJOfYRyodnmpNn59ztQMdvQSKlUYFf1aJO2rujTmF0VK
/67pf1a2tFBoTdWdZkLY2piVeFg0fbrk1pSc7GE6enPlm/q/2PNfU9Sz+EBgXEHSrrfPYEKdNmte
XXXhaG+KpOknv3LC0O8oLfoVU6m/cS2OGNn2rIJKBh3iUSa9abfkM8CwJFPKa21oRXbpJ+DsHyuR
L7/bS+H9MWuwNvnToGrNL3h9eFTJABECJT3bXDLMZAofje+X5sMpoXUg/MGCxekXLjOgWrLpH6MX
2y/oxQDfaK5WV+rM8znPou6C/PVRKWfXa+EugLhyk4lEN7cZ3EamOIaorkpaaO8GE2hPWBjNqfE6
+6NSRPNpSkb1Ka+V8asZwy5cLbSwofw6GgLd/aA//ZDtMYrVhmYS9NPFLL5E0Vj4iqd8yJT2c5+N
tT8l0+8vv4g/WgcU9mH7cjYrxxkIchcuolk38XnsVOFbXXOkZbrnwhC+ApVJC+EWpxwm4OxqjXNK
NsNIdJ59VXMv+YXb/rORzZm0kUO00zKqrpaehJfRnLuTBvEpVR6tOQDz7q4HMINk4kfrapvFo7RL
z0fDsRi24n2CsDnzDVqfB05yM237j1ORmIn/mpGn5afHNDKbsNZybpkYxm/aYp9KV//NU5M/HLW7
NEr0qu+Gt/HU+6Hev8mN8Vwqf1f2EROuPAJb10YVXD7mRF8EeutfYSuzzoBhRXwyj1TPPFE9aSKr
nwfR2wf7Ko/31hR4PlpZEFlSqds8depQWQrQmOKaG/3fKjQAPujSJ62cfk+b+GgcadcYTMZA9wF+
3qSdmj25ZdzG5XVxmi71Pfq7zdNIZl2eRJro4jHNiMsOgvK9zSS+lJku4CKy3fVmOq1w+xbWMpia
l+XkuJN+6oo5ukTjC9Ei/5we+ZoDu5Eot62gb9znem0KRBCKqe7Q+QbQ0Z4sii/xw30fsrsm8JE/
ZKfwoZs1zTYy7bmVlteJmOF9Z47GJe+r6jRD0fELsTLRpUSJSIXUraMOG0ePUSour33vRL5RRsqD
RVr/omL7PzsnWUxAsOOyeNTXH6mNvV5MeldeIfoor2Ka4hMUSO0FgOIRA9re3gEvgCgWUA8jmZuw
K63mPq+WukQwD9isHzUozJ4i0aCdok8m2hX3P9WO42LTZD+GOQC5keuVqVkTx4Y7lFczC/H5M5Na
7mguBynuzqLICCnoMNABymbrHrVxGR0XAS3UIWwv8eEWreqnbqgM/aS2E+i5+4uSP3rjNYChgjcB
A0KRYAv5nwS9/mQR6XWBn1N5DX2+G/lxlMEkaTehkb+pas/OH5vMsdtHI4zd7uUvD1gprhgoJvzk
FpcVWcMcp7rxf6S92Y7cxhKt/UQEOA+3ZFWzqrvVkjXYkm8I2d6b8zzz6c+X7R//EVlEEbUP1HeC
FJ3MyMwY1lqR+HI+95+6Zp6usWTZF5XI6/H3mkQAl6QsDnppCzgolElSJcZA+7Wh5NG1LozyD+6O
6DFFzvcjIAQBQZH+f3XxtaOMRktzMFUyv0P++Wyhle8jsqZ5SRgeIWx2fBJTZL8cNSFKu3nlMqgp
WZzpmT+pBisapvwCZuLh6bkgHfFHAjwCZarDmzMNAb/UpwYrCfwXbwBA7jEQsjvdd8W9tYBxpIlA
BZC+8eY46/3UiGkpWGFQ4t9Mac89Iw2s/963snO+oIEIdKpD9sRDst6cpDd7uZPQVYcHmXxhlo2t
uZna9NdMmsODSF98/c3hEnAdSmJAfIW++trWTDzXj2Oc+YPRVq8RWOUzOGlTeaqdITh3CqkhVJGi
Pwj8d5YI5kQwMojLBTJpbXZk6JXsxCmjGrIEIb+kStD7Ghl2BJT0YM82GL13X3/nfohiJj3xbeus
RkesHZIgI8lQ/pIUxCWXyvw5FM13e8wtd2Hqxpvi6QePzI6riKGlCG0wNJrR0ZtNdPo6Tvp5ojxX
DNbTAvDxbGqN9XhEBciKkfR00EAybGvBTtRTqx6azI+tJXXlpSzc0Vmu8UgBTcuD/+Esgy8AJ/fe
iORSXG+b1VsD7Vw19eXILj9ZuanHHm0D5wh3tffx8Mn3UViCi7R5x0YkCW29LZlnIIW9y1jA8soo
pyMa6ZGVTZVCkvUpZLZq5stVqV3sIADaa6bjATFg1wq1MoIA5nLctI7yqEVm3Ci4aity6bSFhB8b
fXt6+M4QN/n/b2XzxQZz4ldXMu6MPhg8My5NlGqAHqnhoh+c3dsFcVVQA4EOwJwcKvdrJxggh8pW
Zmp+Uk5U7sPa+r3QJvvv+wvas4IaAB0OEQei67K2Ug1dFM5jq/phjgski9bS8IYZc9/KzuWALDUo
NEUMAhGliLUZGKljOkqx4odwfgpp/mRmxdPcNZ0by5WfqskHgK6X1sx9BiseBDbibl3fvSY0RvIu
McGOpGHrf2FUMuxU0vxMsq3+Ke209HctRzPWY3Ja8RzkafhYL07chUIlh24BS2Wg/RbHpeo96RdA
D9/une6CcgLUwiXqDgLE93dwvTJqVrzILAy2w43P204S9o4a175TJ8xzdERU5mVh36Z+FOZFdAJV
lDX+BO4x8buk75uTlvawHw2Qcok7VqE0u3I0IYtRZoomXaKhRMhN79S0uejjTDzESN/WcWMrHZqX
JJbrn3E5l/8dGMqQn0Jp4t/nuhK0aC/qzewhFBtFbk7bJvXyACXZJ6cAWgncVkv/rgyGdB4wBt61
XTafgEQX4oxKOMKYvc3D2hO69ZTvKPXQrUu8qKQHepVqoxuvU9eF4SlllOPo1csYf+y0quy8cVyW
r0EK/vpEWBAyx1EZs+QEWD7tTm3d95pLCTJUXoKhtGIPPH2nH3jk7bOMWAWPiYgGUATY8mJ0qdTi
MHCoqM6y9dJGI5TlYUCDTYEXdv/k3Z5vTOEeRABCCnFb+jM62K4Qs0rfQh3hlPVL76EtfKS9sG+F
XsU7+wzK1Pp4Z+UoVVMjlb6ZdZWPvlL3FgXVkSTgrhVgM6R5kIp4t9ZWnGEgmQPk56Od7rzOQK+e
mC0UHIBYdjdHA4oGxIlIZrsWLalkp1lYS5FSsSzLIvLoMS9uTo3vdH9zbqNCNgeCCBc86Q7th/WC
UNks6n4pKz/usubDMMnKl5ae/Tk0xtlvlEDz4rg9GhIj/tObE0Mdg+4V78oN8bjK61llhlHlD+Ok
fjF5nC9tW4ZvuRU6bihL7VNf0oN0LMm43F/uToGYlFlcwSAHwMZtm0q1Y7UIH1KJU4Msqy4pKPzQ
o/1NLWXs6va7bgTGjzzixFzGQe5ib86CxDxPi1xbXksL4jENWXFP8wsBZwBiQGBHfXy9AZ1uRRMD
TEpfaaZMdXMnYDKtUnRQnKLsaayy6QAlffsWrQ1uIjtZiQI1KXAu2Up/64fC+BgG4/BZBlLxFkJl
uf/Bd62BNLMhpgl9ku3jrgZG0/QsL0qL7jMAzP43XS7Mr4Pcn4NsPBJl3zufKnEkEz3IN2izrb+m
suhRUURca0Lu8Y+260dvTOPh7/uL2jufBEVgv2AE8bxunnM5mTU7kLlmFLqE53hKpS/ppLUf5kkK
v983tff9hNoEAZ9D53A7EyuIK50piDammmr8x2ns4iJFsuPywW3fnsL8gCCwtzR6eeCyBfSK47n+
gE7NIOk6rEu/ys3sQxVYqldkpXZW5MQ4iB32liawNQIELjK2zV5JUAMkw6b2HkGI6JmKuDDAqc8t
Z3IhFlrhs1xCdzp4rfcchHo04YqYsXqjwBgFkpp2Oe29XBva1m3geVQvoyzPxdfHN44ggytVA7qH
vP36Q0r5PM59mle+LQW5l5ph+NWI5OwkocV6RuZvOVjY3tcUskMwEt6bbJuNS5alDgaVg9ZQS4Vf
rtL1QiSuPOUMD3ye52E+GkV+a5HXHL8UODnKPlvaFmL80+wUwjWLrnWD2pndRWdwsDl/65nofRBF
7FlDh4uLG6EA9DM292Qz1VGnjW3tD4taJJ7VTAYExtn6x5BS+9uUSOan+xt4exLwDtGwBKUiW8R3
6w2sgrLiSyaNr7WSftZbuf3cVmNzisZw+Hbf1N7akAYAcsjIHDDvm/vE1FqdK9mo/Ap01Jcgm7rU
DQJZL12VF/FqpQmj4u6bvD0HMKrAtqGaQ3cGoZX16upmseQYFWrflNL4bEx6emIKjHZgZe8bUtei
VgfWnaLgxgqRvGxFyVT5IRj1wYfEO//Ma8leTkgrJQcbtrckuAK8p2JSIW309ZIKIwfRTPfTj4rA
8oKonE6Nk0YHdZgjK5tzZpnIhiVSWUP876ITOr/aKZnSI2mW27AMQJkQSIZtgbjR9myhpBo39TTh
7VqdXNNZVf7olVg/j0ZT/jZLSjMC+gkem74lYhGsQo8UgvZAILZAs2hkfo6UFbUflmVdu8pgmL1n
hAymP933vj2/+NXQ5uovtVBL9S6v/bwLsueyNaRzH5fD706n2wcueBtrsib0KIiwHIqCW/qU1aew
lAez8o1ZifJzmVbwtRT4kIUi0ZvR7d5+6jM99a0hXw6izd1dRDeJ5J8fOihrjzQH5n9qYVL7RWxc
c03+T1gh+cOwR79ukqc4HH/e/6y7vvmLvc0J6HvLWeIaeyZKAyfdjmc3VYPo4CbetUJdAVEfIeGw
fdmGouSPxeYNQ1N41JF7EHya8nR/LXsuAoqBDQMrRWd3e86Qs9eySq/8oujDC91CrqpQGb40VN++
3De1t6BfTW1uqV7SyjmHbETwESaGh3hD1Ht5rQdf/wc7YKOJhomwbsD8itFY4Jj62s9IzH8AsExN
TxqDSD3ft7P3nBB6iJnkojVtb55KqZ8GNKS4ouSynv+W+jmjdpfZ1FnM2vLRDtOOrqu9zRKEUoRl
iPXh6K4dPVTMMRtUXALV8OiiFY0B3R9Ct9qqxueHF0fHHRkp7nlRNd4szooDjQnPU+OXetUZriIP
7WvVK0tyos/cIfoUdI/3WiGUkJqBWEU+iFh8vbpejhkWaIDbQ1/R/FnME2MCbeYVRQdX1U6JknAK
xJ6IGUmFtsm4JffcRPpU+FLaO5+VyozPjR3XL7pcB69gDezf0xaRJH0ybR/YnfM7bPX4aFDhzl5S
CiA3psJBHrVNbkJNm8G3Ars0MyCdUS+VT8wziWJXgrD2cLbBgv+vLWuzmUVgJlYZK3zZUZO82YEB
EdRd6S2NsRwcit1lvXdOBOoYsPl6E7Uib600akt/zqiHNkbXXtUwDr4FUXU052bnPoEQL9rY3I+E
5JvQXyvRzVmSufT7WK0J4YLy81Q50cPdBvQwf7GyeVzi3pitGFa6X/eJeZmY1PW9kAb74LjtrgVf
pBUkZOu3wqnTYqWanrIWw2I0X20H2rm3qiOS+J7nI8kAmAanh2m3pcLoOVtTqTidPvRfZ0NqflNp
7tJ7iNzeHJ/rZnwaFWlyFVPyFqR8Dh7qnVUKRQgKrkhXISMp/v4XfFbT5s3ctfghpLiYqTPV6Jz0
rK+O5kft3MxEdJAtRE6hAB1a2xk7BgkzhovCnq1GvmMv9TlrZdsFOa5dGU/x+ExyZgWRwqDjxjcl
3N/YGygyI7pbgNtW0p9T4sif5XmxTvev5L2v96sVEQb98vXkoLOaxgwKPxqC6tyP1eB1efPfx40I
/R+OFMQOtmltpM8myShDq/DRW1FfC3kwzzhD9nh0T8iBdhmNakg324Z8nY9DkhVc9QpIlJcB5cVX
o5/Mg4BjJyZ9H+Mkki+KyVsGa7AsJuREINoNRIm/0iQZviuoy/w5dGHdfLZKTWo8xtDZL0S2o+Pf
/5B7PshIcOjpdCzIOjc+EeiDZaAxSQnb0V6KJQi9qpjeVLX/XjLX5sDYnmuIKYVAxOnuUTNb75pl
FGgtN6BS4zxFXjM09eeiVZKjSdM7lzvVa0Ir4gIqqdtmF8ypoYqGhCJqEc1/jo2ke7WcpadIjp2D
OsveikidqbIQw1H02AQDjsM8hlbG2ZmNkv8J/Ue55oZ5NLR6b0HongpeIKsic1l/Nyk3sjzJNPyw
U6XXYGyM05gP2lve2+Hj4TwhKVrugKOprGwV2epKoYyoYUqvy/yUj/lyWtLDCFGUMNYlf6pt1H+F
kjPAnS1pLwrKsYgCp4BkZo+nyYm9QbPcqg0+mlbzH7LqxKX7q7nOzMiL+w6/u2O4gEJoJWpHm2/p
dCHyZBU7VrVt4zXKoP4p9WF+cKaPrIi//+USDBcpWrKGBWaTkURuHesxo43y8KB6v/sdCQ+RYhPX
01Zgq6hngAFVStG0qEbgBfLcuGNWhU9x1E+fdCmK3iDwts+MBCdu1M3ePt//mjt3lyjnU13ni6KQ
vYmjOrNX5iiCwDWhI/OhDJXkPMiS/NvcjOaHIs6is22Vli/kicKDjdw5FGBSKGxDTRbCq5toMWLQ
I/LDwFM7x2reVEhj33NlMv5k+kz/+L3F7SgUSZH/B+S7edIayajrTorBjCK3fo57tXyTE9X8dv9b
7vjMysrmLmnDNNKUFBDsUjUp4n11aFxMp2oek1J+r+sQsov+NP1R0s9NfdHp46FNa1aTMzbAZV5s
27gp8lBHtZa9DaJlCWKOLQLstTlpFeO+bZi/HPKuPGdzpZ+RrfyjqsvHUUO0eQk5BGII2MhWSVlh
MBTOgCHUNNCcaOuPAWMtDwLsvdUgDKIhPW0I5aLN22UTBsT9AmVVQ7tV76r+o7kwJC3vk/mf+34g
vGlzOb4rXZN0kQxhbH13lMM8ICenYKkevKCHbeRppayd077rei9TbGYr2UX12BS9f92C2qzAMTrw
AbY1YMQheu6SOPcTczKZAValJ13N7cffFyGmz30lSHa0staLyxYnzSXUtHwjyROv1tTxKbYOI4C9
o8SKwNMiDULNdON6WQ82Rau73LdDK3Ctui8/jVqYHhTYdm5fyinURsUUUxQmNmtBKqZCF1VYcbLh
VZo72TgbkIO/h2lfemFU29+QQEw9Iwql3LXrRDn4mDs+SWEbnTAgYOBst7ev1CwKGTmA9mWBa5D3
cOBSDU27ue6PxurufNGVqU2cWBpOoiURBFC4f9bJbqyfGi/4wZW+bwSMEoJd7wrQa+foc73KEOzg
IKtZDZa9/TnIoXm5f7x2jViUpUAqCbGOjW9USqvmY8ibWcgRQKWR10Ihyj/ft7K3NahzoY5E00g8
U+ulaLmW22HC90L2RozsjZl2PBhZ9xo30vjtvq29Ff3LOxcCWjdpSqzVejsqpMtdV9NXdAS9TA6r
L/+DFZroiLcB4AWtsV5RLc0oSr07G/NmLVfR68xPZ3n5676ZnUMF8I/sGwgg5J0tLVbu9KlK4oFY
N+nmTwvjoPrabdIRwqpemk3r5jL6tienb+v6nEZR/zL0SLBNB0dr75tyE9L1QB1bTNtZr7ZqqwUN
iSD3lyn8a05i5c1W4vwgv9xbKx1TrkEYm6DlNp80b2XwjRoPl9NrkVtMg+2F1vC7YXS/Rar2qiXD
h6FTOzdVlgOU8p578pKJoebQv25k60ZI1AMDYjjOlWGdSMfkc9iVYMDrNDs4CbuLfAd803MBF71Z
JAT/pVJM+FiB0f1TZ9OpbK3myXKC74u1PEnx9FHrtR+5nh2cip3Q9L0nQcOA/JZS9HoHux5laabA
5n5QtEzjqI1w+aHVavvFbqTG+hJ1cmI+xZB0mjPFhHk5eBx2vzDPKCho6i2gjNbmEQORmAru5D7s
EtMFeikNnqxkw9kAgaK69w/NThbPhwXhKXpbYuzc2lislynCO8TCSiwbJ1MutAbO0aC5oU5qj1qb
cVSd3jsf4niIwgGp9haugZKiumQjrjuVQq5hlozhlAeydjTfZNcOyRoaNOJB335GKGi9NEt27g+K
U3zJmQ3n2WAVDyrP+1ZgclN+oQm+PYgo8mssB7BvGUPfQxSwemX8jnJwEvasiDNHMMx7TbS63iV9
aaNS7XCJUpLTUxZXoW/rqfX5vi/sOd6vVsRv8UvqmZotbfZBy32GsCX/lBXiE44Thn9mwSg/nhcJ
1Xvx5BNr3ei8GbnUV9Rx2Zy+dU5jXYWnBcDu0/0F7X42ojj8mmz2hsUtB3ZWFgafjY5u+o9ZMXzc
LG3tP/et7B0h0iKY/vwAO99sDlWPaOFxzX2AM39CsPysDK3jZY00uMl0hITYCfEZQ08pzBBB1Y1q
B4wA2c7Qs/DnoX2L7Cr4IOXm/BsPovkFpgAgD204eND23IIWAdonSLZTwd/eR2NlSSiyFT4drdpD
Rshwq0hZPIE4PriN9lZHRQI0HIOCiLA2xdlISYc6lFQel7jvv8RKU2RupxrhuQ2W4I8OkbszaiIP
ny5cELwCKuUCh3czn35Jhikarba4WHZbfdTS3PLKzGoePcNYIWuG20n9UmBk16eLklIjz72eX3pb
m7I3tRq75ZNlBln56H5hCAgGx4oMBj7Y5iNKAxjwNs6yCyS6Bp6qHrld7DCYOG2PXo+bAyYGt4Hw
gKUiiHrbbKmNJXVMmGN2SYLesV2ZsOSpmTT10RNGkfSdbc74JotsSbjNLxcT3STw7nWUXnCd6LkY
jeDHlHQtMxcKo/FSxaxO94/0jcvTb6O9gikCSu6hzSeM+nYypr5OLkYUNZ8dSR7/Duqxv8J+cA4w
2rdIYprPwJoUvIKYlbR9vbiC2XRDlDTJRZlg+mqTMb4MiTp/HGa5/9GUmn2Wpd55cYaxfSmqLr2U
bRF/CoEpHSz6djO5KmEcCaUc9nLbsxhyow0MBjRejBEZObljQl6cJEcKcjdHnAo+WYCglLyrUm6W
O0STMXSVHV8aWZWQCJnszyPjH7wwXvq/mkmeP6EiKT9cuxVW6aOCFadgyDFcf2QbKRJqB3N8kfu5
+dJr8vS5ocr86b7b7H1B7KB1DwL7tv4ijQkvjqHHF2Y+SB4ja3q3pmhxsE837w1rEfETUnIccFj2
m7WYzBwPRyO+pKOVf2q0yA7cwomYVUflb/yPoQMRvb+ud8XhVWEJk4h9k9PgpbjG5gDG+dAzL6RK
LouaKvHvDnLzg2sqjaZ9lKgcLxd7qbTc0xIjX7zeGuyfk242wYl+ihyc5SptuheVvr/ka2yx7jV5
hy7/EgxT5vbcimpPwT4p848yI0Pl2h3VuZC+BLrTBW/K6DDtOQuC0nxWulSKz0kQD831/hJvTzwR
HC0S8T0pBW5vMtLxZpG1SPIlMxpLD3WZ9KdTFyGQWytpf9w3dpNgiLiHAyZyYZT8tyl+NGpVSGqT
oERSVU/W0lUvS2E3H+2yHV71LJD/mQGCUTN2Bv++5VsPNYCe2Mhkk5yaIF/WvmOOSpW0phxfFClj
lHBbAABJGMh138rtGSc1Jd9noiKXJwnq2oqR2rWptCZnPHSW7oUkUU2fYDe1tQu4XwnQRnZ6xlOa
GUi6+6ZvFkjORFuDM8j5E2d+bTrXQv7vQAovjmQGspsOkspQDR7bRx9ZxlKBsRURGPRumGtrO/Ek
xabBCKyLNqT2J8pFVcEra6tP3dCBIbq/qJsTjzEqCYLaAXEXTsLaWC3U/CoGMl+kSfl7kTpoXbPy
NjrSx0VqDnzz5iBgCwFichkCCA1ra1uNs/SlVJrRpVSD5txlgXnhaq5fAtCPT/eXdeMmlD4BBiEp
QCOP2GvjJkGpyCipZ1xkc6IkH9oxNozPY6raPwtriCKv6aVwcYvOyg96rztrpH4B94rUEMDw1jCI
ZZRf9Si+DO2geGbDPT10dupN9nQkRbHjj2i6cBR4dQyImxt/bKYxovXAUbATpO/atGrcQBmDA6/f
WxB+TwZPm1dUwNabhtqcbi9hmlzgpkbnLJRYiyYn5yUtj9D6twvio8FTJ3cj8KMRuzY1SstSOrMe
Xqp8Gs7LbCufM6c5gjjeLojo3wI6wTVFXXLbAcrNOlwaO1L9rEvTvzKbvN3RquRb2NDxfdQLMYV0
gpDroKX8Tsv8JbgsiPMq2cjfZx9+zZvwuerjz0Wh/FnPxVvbVA+fL8a9qiK8wi8AmW9uYDmmugur
QfGriAmWQT8tXmKo1XMWlA8zvBnuimoN6ZQO0R8d5PVWNQD/IuD/ii8X1tfFTpcrWPOUOR1ddPCs
7GyXmPDDKGBeM67FjVP0MLPgJSuKn8255s161XtmZco+5GLpYLtu70ISDjwQLV22DCrYelFFM2ej
aSNeW4ZD5/WQYJQs/dtm6E5DF+DA2I6zC31FIZgEAErf1nJNLVTlFkCZ38qW9lGOh+S1k8v5fN8D
d62QoEP5JftkHMh6SQo42gpOj+J3rTm/xWjknOUoOcpyd/cIBDSho1Cl2QJOKvjbA6VkxXcK+EMu
nF1KfbUTxH/XtdkedVb3rQmlMiBWvCebbYrsEPJXZSkoLY6Wp4xK87QYTvWUVY9ryZGCErMR2CBs
S6V44+atphdSDCzFt6PGeInrIrkUc/OwurGwIhIjBFOhN2wFJtrYsVMnMfh8gzJe20JnkMRSNwcZ
xO2TiJuBD4bUCliA7HPtClFQT3YYpSrsJCFyKOdy3j4tlpG/MruuUNwhh3XmBgwxng9c/XbDDDpb
wKFBRAj95k2GhAaSxKRrHRHDJHSYGRDWbjc59nO0VA+L/4m5JoKARY4k5mRsrkBpmgKr1yd4wQ39
fcXuDE+x5+HhUyXgLTgEHB6KSVuUB5BPmTq2M/t5mI2uFXeVm+XzfBDD3J5dQwBoxFYxLAto5HrD
GM69zEYfLdB4otEjwVdPVWcf1Y5uEgYxe0OjQEXy+p76ra1IlWQ7bTZNUCV07cUOCvO/eq9U58Iu
4x/NstinNnKK71nZHXEAbt2CGwOeOlBT4iXyo7VlWR4hMcN78dtwai75EC6EZVZ9zqvkYUSQuJzE
uAB03IQLbh6RLGgQeocK77c2lFi4uYbt0h/PrnPb1t4S99aT+GVyr5sS5fujVzAIOaJ0glH+8LNe
pq6WC9pvsckDpgT/xPCmvFDt6n8etiJ42kIfXUwB2c60teTEGoKiN5CcikwUyex8+NYllX7U+tjZ
NMBNYh65AFYR2qxXkzl5EtV5qPlFG8ln2K/DicFk+SkG2/PYKeN1FGg8kNbi9hAvy9qU1JdzKOsR
OokWozzdWRvC0Cvk+agIvTln/9oxGSmhsiLYeZsNShuu3hIw1VWbbclTokg/R7AoDi7BzfX7rxUH
zgtlRmZl30jIlMsyRQlWmiLp/4bXZaV+EoRDc5JzlfHcuZ1q13i2jfzA8O7yfjG8uRJDnhcwQWZ1
rVBz+5JRCvna0UR2H/K/9+Ux2pXFsUDqfMJvfgl1yw729WQU9bWwSOaKLncuUSPNP//frGzWIlk1
87fyvL4aer98iErb+ZQgoXE00lj8N7/UpP5dDJw84iXhgFthcXUMyqWb0/qaRMOr2Y1fClbmGX2/
uFOF3t/ji+JlpA1NhAtkZrMoO8yCJeny7grjUZ9O4NGqzFXnRT4i1O65INEtNyG2qGJszi74rU6z
yrRD5LQFSFVI6EbQ9iun+beor4figxxEYXXWCpVxMffXuPNFDSBcYua2EGrcVvlKfUh1qnD9te2A
J3mDDDTkyZpy5JWbLtCMvxjYMoLwum91Z8E4I5wJ1IVoQ2+V/EtTqReDJ0WMok/c1DAD3yJCiF0i
RdkLlDph4LneHk0+2zlxQLA0TQw7FiMRNon5MjVhOmYLZlVpVN2udOKXPFrUz/dXt2sGjKFoL7Gl
2ymaTl9UqRNHzdUI2qB3l5aY5FsUz+GRFsquIUCkFPCRrKbcsD7bCD8V+hCbnO3Bit0pRBqPIaUP
jl0Qh45WGe0lbn1uye3Y2GauVIoyaXPV1PJ1kqz+YihL4N//ZptoByPQ88U9xSmgXL892WlvqUE9
t/V1Mrr0xarav/q6pt4c2vmLnalL9SkIAyM6ZYVaHmnr354BQHkk6FQ24IjwTq8/Y+mobUfVqbom
1dh+ZuRf0bqSMs5I/lkW8wmMsC0f7Hq+r1fgNQXkg+hum6cbZi5bo8Z6GW2sll5NMf9zlUN9OVfZ
OF91a+hO9D67v+5/5r2l0r8jRAbMBnl5E9o1UhdDKVGbK8O0hsaXpxnkaK4ThiH4kMWq2xelPh+c
h9vTDqCFFIfnR5RctmuFOKrYIdrfVyZ4Nm+M5+uV3wqECbIPkoO+lQtLTIovFVOhmj/uL/f2gIiS
LVhH4b5UrjYHBDyKObVDXl7DLshfAinP6WBUDzKlxF5SqwUzRBub7MMR6//liYUe2JjzOJbXvp5S
X1Lr+tPY1Uetup2tE/RYngcLwTOmhq2tgDO2i4TZVlcZvbAXMy+c/+bw3k+klUUOWCivHo5PWBbw
Bqa8gQLgfKwN2noGLl9Vy2sTjinaaH3sR3HYnO5v0SZu/ffjEZxwsaBRw0O7tgIxxdC7FDnx0pxL
rwzN3lUDIHtaGRyVkXa9AbqKQJhzy2zv5UYOFA1iDF9wNPonux+Lq5ZNR1HD7oJo1cAzBlF84+08
qJECeKK8BgnxUBg3y2nQh/Hz2MTt0/1vt+sS7I+guVOK25aq6sSwWigx5VWNxmV086BRnxhvjPCC
MhvWqxJU6mNV9H93i6o2hUw06cHqr3dLDUviVIYxXScttf40EOF2S9mKP+eOdTRlcG+3uB/xCyh1
PHCboIgpDwyukmccQ1WGM0pX5ikC0OXe/4R7uwUbAAo/0RcX42ZBrSCLTHpYXdFN7b8lWWN+HkKn
fQ5r+Yh9vmcKXDwHiqMKhFNbf7tB6sy6yTAVkXJ7YZv257krjNPcF4/NgUSVjRvpV1Pi2/5yI5Gb
LTUtv/LqaEldnqh0m8mpIhA8eE729ggECEeKF5RiyGaPlEJZlEkJy6uZa9NTGhmm3+iovT6+R6Al
gBrRUxHFzPVqyhogc10nTBwoqip4hVNc6J4CwSF4GQs7PIrG9/YJwUGBpMHJGX23NpfIY2cX1oLj
zX110sWUzkStc3dW06P5zHvfjxjxX/ah6C2uTcHcQMyj5U7nqy2nUssXt6m6+vTw9xNdUZ5BUdZB
q3ltpSs7Bzs1h7aTRoMpJn33O+K96vCBio5yNPlu57UHgkSATe0ULR1bXFq/+F6SGGGhFg53a2DJ
lyRHfjNUZ3cObTfNpNZL9TC93F/gzT1IQxb2tQCRCdbjtpITSzAmEIZjMmguyZ/M5K2qvEpeutOI
UPr5f7BFe4p3hEYVpcz18gZdraTGxuXtJSJqkrK+qZ7KomHX2jDRPjWSNR5cujdeQhJBYkh4SrtA
4BXWJqvMiPSABs5VnuP5Q0Zl2MsY+vHb/YXduD2Bgmjn0E6kEIKdtRUpmPTM7jKslEboqU2nv5Xl
XFwSp54Pro09U4LKDq8KjAnsirWpeCzlwi5Qrp+msHQpfjdPlbjauyQOH4Ou4xZU1XnsGVLEeeaN
XJuSi0EtsqUNr3WeGZdAkp03tbey16Yz5UeDTWGKV1/0dGj7bj+gVslRac1GeA0TKzrNUv17kc5H
sxBvXF1M8iCUBYoPupXa3Xo9WZEFVtwO1kU1lrdcUZ7jYLRdRpd8HaTgwf4AdzrNIRpU5MoIrdMJ
WRsLwHsUGlM8rgnh/dnsgihz7SAJTjX/7EHO0LsxSgIihv4Xd7Q2pitdKGbLFNfESNRTES2Ou2jF
EVDyvTi/KiGRYQKxpz3FC0zAuXlM4DGPpZOP1dVWu2Bws6JvKy/q41y/ZIbdls8d+iXTCwDf7NRU
vG5uMcbRWx0pnXGAI7/ZS5HscmGpAIkBzWyJ2sYi5tHYNp93Lpza6wNHvoD7M37YSTN9aBGOmQ+i
nVuLXMpUbUXEKJRMNy9BJVtBV9Rddo07s/neWkrwCv83T5/tPrXyE/CZWDkweXN5IVYEr1OUHx3k
4rZsWKfrbKOp9OzawKB28zhXPHvSj4iCNzcK8slw0EFzgbcF6bTx1KjFiafAGK7jTDeGSKV3EeVo
vHIxjiSJ31+TtQeRs6MrRRYm0qLtiuyM0xC2dXeN+nD6oCszc3zqqA2xKCevTsYAQFsxeldjmqhf
qUXxSt5m/RxDw2K4uR4/SK7g4FBLQ0EboSvwlTcMXcgcAEjrvLkWRdf8AEeouo3TpQfOeruP5NCA
M97DCBUA1Pp4yq0SLJMTttd+0PvoPJma9NwPyBk8GuyJNJrcTAja0n/fhpRLEDMYNWq7qy0p3ce8
NLKnWWvTHwzNVU/3X7zbJdHCA19FNZCF0U1eLwlawJiN0lBcywSxZNdcJONzq8rT1/tmbn2TyBU8
AS1ki+HiW2DxnNUagd6Cmc7UPSIYNOp7Mtx4QRz4vqmb801pgJUIQWbwxSTu6xXNi13DgyyXax2O
tRtVQ+imiZaeaFY2z8zs+nHf3M3KQIshRsa7R+cEpNomFmr1GhCXo/XXdGGucVZ1CgqXyO7wuB9B
iHdMEeBB6RC3NoLgG/er+1C2Z2MermUfzieLlb71uVK/lFXwcNFIoKHpH1OJJw0g2V1/xKgtTMTw
EvXa5ygSIO9WwcIy84PARPzCq1uEvhZEKHpoJsjFG2jGYlZOVSuZSjbYhU/RGFgMQ03jn4PO6DGj
qNTXvOZGPThdYkdurFKIo6ksZJm2uY02aY40O5N6lQctODdR05yXzo6fnDob35SlG16sQs/fGjML
/kHX46hgcXPiKPCAjBPq5HT05G27Vy+rBNKFM1+lxpRPCPpPiAy2DydwWCH/QFcWHBQ+s8npQWTa
WapwCtpiKk7zYP7XaGv1NJrKUU1uux7CIxJFIYNPnClAtmtXCSD2Z+nUys8wc6SPI+f8udL0oxbe
1lXerVBZRFZIKAttH5yJsDZ3Ynt5DmS7EvDWr40+/qYCb3C7yPgTFPPT/XO9vUaEQaJzirUEzbyn
m8PGSIZktpDef85yc3JDKzJP8xRZrq5lv7dF9OW+tZ2PKEgXKvkbE7xuJAeb2qhMK62n5x5q/0lv
pMDr4q4+uBrFVvzq+YQ7yPvQiKdAy2W87Y9LIqIGfjc+h2lR/mOUin4qp2XwpzrILkHdat+zJCme
uvIwZN+zzAAtKkmixYH3r52k04I6N6xkfNaVpD5N7dKe1LptT/w685OdW+WndkLPJqgb59v9L7u9
NMWa/w9n57UjubF06yciQG9uWYbd7HGSZkbmhpD2lujJpDdPf75s/cCZIgtF1AYGAwEDdXQmIzPD
rLWCuIjGDVpRklh+a7ktZrEa0zSGeV+pF6D4yonBDapfReuz9zMztWirMfKK94t0dRtZzikwFH2o
+nAQq/0VqQNkBhot+Sqc+Yjh9/6zbj8lJScK4FKCXyaQmwva6ws1SUdtCGfDzlTmoa5lEmZKZ4/f
eByL9JyYU5l9dac2jl+W0UhWv5vLzP2kjV6inTwVlFBIUBUrl6VQ5/hsmcwoOrhp93tvUGWWCDUe
rT3FZzLNadLneQjhUYH7YHSg+Dxmbn31huIIKnTPFnkhMAmcmD7uZkOssU6zjom4YVra9WmglPZh
KqeEsyTmb49dan9YcWQg6YyT5+3fSWjmcaJVMM5xqVx0v3hur39biuzJOW20i4CvMl4EdRZJQNmC
FtSorDs3trtwHLzolBZ2cYptsz/4RLtc8N0MCCeSPqxQl709H3qlRwCMGR+zmkb9p8o803/mGAnN
vs/6Sy7s5S1hIsiVfrR6aXo3ebWSyX15vKF3vh00t3elIFpjsPtvf4cystY5c9UuzDO1+mRFIvvY
6v1MKaucDwQE7pgioCFcg4/I1b6tI6V2mQm3XrywGNc81DOgNI2lDIHdP41tgSOB69MAkWOF2WDp
Rj8UAfW17LsxKt1QLYTmx22XXeNYRAfv1DaakVZ43rnhZIOaS25jxTEBBhHGh4kzxFfmNLtAkrL6
BVHt6Np1Y/7NJOAJvbJMr2Kx8+Dxp9tf7JRUIbbJXJA8fdvXXMtqZPRd5IQNeMCPy2B/aIi4X8lt
1ivRQnNdR037bMBzOD82vH+f+XiS3itlpiDnbnxGj/rOstbMDU2n+C1p0EhHwzZH3LJY/C5Wj+KP
/ZnnsCMvzy0m2//bpxOBnzYn+3RCJc2R8IyHKex4cC6PF/U+6+72Wqc6gNdIZTxKBtuqILX9BiCP
ooe6wXQ60IaJNYbEqepwdkAxc3F7c/J3Zxu1hvRx49afK7c32teybOsUlCQvDy3zXtc+52XrpK8g
1KNfp5Tugb+486C8dG0dfVyLGi1oH5aEFfsFuIDYh/DSHQld730D1DCxDDLsPFXktLeuSUVyIQuy
tJCODyyTJepVg4FdczF91qi4TNdK6SwABo1Cycm1F6EdcEz3PkKOTvMC/6QfRI57+wtM0dojdx3r
YaExptpnBGvvfosrd/nVnR1nPSXsy3BwwewcBVtyLhRMMFuiOTf3qUJgAKu1z8J2LeYg95L02gGC
eHnsKPeskN1KTCUp7k6wcTGj2qIDlIemUJLo1YyaQZyQSliKg/fhjiEYwXBrcH6Ws1VchQDWa/k6
5WHhCthzatVfmrhNvj69HCn8AwgKb5Es/9sP1aZtr8xJWoTgMqDEWktzylJ0Dh9b2d391PwgI1Ey
5seAO5Fr/eFCFm1qmfMUpWE9ochkZ0L/WOvIYxh68eQoQ2IQaYrCmMR3QUzaNLW6ImcKuZ1lIWii
9aw0c3RiCI3zZF3x3YrEdYC3oLC4lXHrqjap6dKkIcYaUhOtqJtTPif10e23y75YDi+0RPBS5eA7
3e5c5Y5F5ZVVGo5T6/7U56t5KbLGCmZTjT9OjtIEtEa1J6sDcnW0pYF2SbFfEpZbo1TAmzlj6FuY
MOP1T2gcy5+FOyYfEmfMfmkMe/qS2YhtPvYR6QM3FzDpl6we8dEk5GNbRFWtcTG13MzCUlfKa9Sk
Kqhebs/nrUD/gwAIAhAMknG7NG91KcqaaR46WWpczBity0gzj8C1d/wdPyeMBN9NH3f7RCZJkg9L
6eRho09TFjAizFyvRt4l8an0ykP42j1zVPeorTPQhrdrc7wc5EBcQ5lE2LRxFE4zT77backVsFF1
cMnuXhbKvFyyfCUgsCTnm0u2XkbR9Y1owsgzJnH2AGIUnyFE2OUJ7LLOqNrUEzrh1jqMQWwIBAAf
f8D9WhksAnCNmpWM8rYN3lHo1uDCgwmN0VrP7PR/VZ7uUzKuR2d8f/SwxIa+i0/SudhcjXHcVugX
9k2IuEr0USiKyTB2x/mJWNw457PlvVjOmj4n3ShTKLQ0eLehVqIGsS2RJSNIZivtaxK3dQ4gPHan
ZgYLODZ5dXDg7uwkyGEUjmFw0jEzN6c8ytXI0yK7DhuN4eHUWPQ1O0361HUXrVcj5SBevbOddFwJ
lSFGce62TgpCgOl1HvGGbSTTVYv65QMAm+WLA+vxi70W2hdmPh3NO9vF6GSk3GZyMgGBOg2g2+PO
6Nwxr6IuCx1Sgk+otRkXZ5zrVyh2WuxXIhmyX9ay8eJPolCsLujL0jnY5v29RhLJzBE427KRuf0V
FijvxjS6yiuaaSnDyx3X5/E46izescKTx1XtyXn3FOtuF9osOk2XtI1e1yZOvsCu+w6PNfvl8dm7
Z0R2nmQtnEdW3RjJ9bW3GquIXqu0LK7VUvQnI0ec9bGVvV8aMCGAiErEAYnN5pvlXCmJblZxuGho
WqyoVoZ1CaszsZQjbaO9KS5NykYy3Sdh3ELfPVgxlWVMdVhCCZtPNnOLEHK2FCtFj2dChvvxyvbe
SAqD6zNOCqV28DC3H0kpmnGxW7cIRV7o57IwjLDIV6D18Tx/TBkcd9WcxDmLLp4uUzw9Kc3NQSBb
5YmA/c2FTCXl1nxZyHdXGdaQeVmFcq5NA9iISbVj9Bk8sRyJ6e29BXMUa+BHypGV2/y4gN+e9k69
hmWxmC+J8Nwzo0fSy+M93X9CKEC0gYCKUhMiiL1dVE/MMBVLsoZxZNMvaQ2n872+pA8UofF1VP27
a82hhMUOUvPaFff7mYnfirOEmtp0gWWPTPlp8NKOGU3fHy9sv328ccw3YwAyuBg69bcL89JqQkh/
HimDG01MHTzL4AeZIMIf29kvSb6lpkfYzHODTtTGTgVGj0xtDI1oVH2GKNYvBfoE135Qj6ZK3VsS
KRqZ6Xt9fyvb63XMeFrBj4SOMpQvqlcN11hB9PbxguTG3AaS8ueTAJpyisnuXROzMhuwV7TQUQHT
oxxmVAzpSpjMjbb5NI9XgnX1SfYxZ0uCoomVQXaQTG07hE6VaHPkCi3MQWqcM4Zln+I2dU6Dlz85
2/zdFD1dKSAt8aFb9nFblqu6lqkWGjN93GUsymvCWO6Dc7X/VvI+JHR9XxNY7Fu3sHSxoAVsqOFI
pfTSxhqaXmI5Gqd21woQRPSwZTC3Le4kqYZUT+yqoZNHw3VprNU3+vZIi2lf3JFbJTV2JE6DvuNm
Mcu6ogEzzmq4Om08X/FvM/1nLkq9eqtmvTcCh4qM+aVXlrE5ta2FRs6oIPlz4epJps+FOjTJi6jE
4L7EuQUuM7GiRFF8tWw6C95mWbjftaXKy4uK7Dr/w1gxqyTrEiJTqxPe0dSqe9smadMao7jQU96K
6mSz3raEhgsl92z+rsOzf5P4/KOTtL8aYBBRfQOIxaNB9fbWB2KC1KJfhiV0IqW6qpUn20a5ezLi
5kmRV5xakpUIXABBQ9LeZn98lihlGCcXq1mDJRcT5DNUp3yjabsvj++HO5tHHRpfk20c8Lybi9UU
euqUXbaEKkHgaVka3XdGNz4/tnJn70ALUE9kXiv8ve35SYslRutlmcO+bpuXpUWwJBVlcqqX/miA
w94UKgHsH91FIqedtLZlKt5QZ1ETcjXon4pC1f7IvNl4g2ujHOBw7pmi1Ez8goLOnYBpSWfPmY02
7AjbX5jGUp/60UKVWrgHgNB9uoDcC+xHbNHuIYS49T1GXyR6NrRNqOtAq/w8LhXbV9pRaXxQiHV5
HWctqa9AjjPv6RdRTvwkN6KRCLZ8qwlZ97VrDRz5sKkX7RV8Yn/pFM25lintoMdesn+rmDEK3khW
IqDqbTmBMcPYzETYbdhWSvnSOYX30mtVdSqHcjyNg2ofpO9736fPxHtP9EdVlq7p7a5S6bWmoTbL
MJm88hXst3mJlfHr40XtnQQjfDN6i7RKeYVvjUx5WZpNtZZhtajJ7148OecFpsor9YTp8rwpEhLZ
ukd+cgewBf+cquRWZUjTajglRWP5RRvF56pOkv/BFBhv2I5ksVT8NqvKpY7cFE1lONjW38ba6i+w
yuJzLHrzIAHaOwXBGCBvWtn0znfiW96i1wXziJtwohP6V+mYVR0ywmNYrqrWZQkdCiqFB9fVPZs4
PLmjRFyA8L39ZgDfTJExUyGM12T4itJad85KI73GmUj/YBqzd2Dvjo/IzAC3pz+ACM2mTBtbtaqu
SiXC2TMLxS914ay+2ahNTualin8eu8md1aHRTtmIP/TEtzHuOE90y2kOhGT5qFybeuE3rvY9mpXX
eZ3F9bG1O2sDnS9vLxa2x8HZ6WQKA1Ez+lSMyrqKodLaC+MC2vgFGGZ/NG/0zpkGQkg7jmyZSsO2
seoO3eqJIgVb4hbzVzUmhZ1EW/3yeFF3tpCGOOIm7/Mrd+nItJjItPTRQLez9q6anSYEQcIKejDM
rznzR59+pQHjSNEqsJjMqd92c8wqpTo0xGMIuMD1Y8NaQkvE3cF7dmfvpEQu8CmIG8AXN27vTFVt
6JA0wzkbwcGVXvea0ax6ebx3+7cMqgE/nQtKxlFbDE5Go0BPlXwMFVCs39V1Gc/mmttBHzn1mWHu
3UdlMbRnr3p8QlKa2UauEDSlbk90paaZnSLvGE6tZvyS6kbypW2c3x+vbLd/GIH6LYeyEYfyvW6N
xIub9lWijGG8gE1Ysqw8VXlyJI57zwp5MPEulQSixE0TpNSNxVOIzUM3r4tzX5qjb3rrUQltd2zl
IUInjV4+OpK03G7XgpqOM9SoitGxX5zPzA1lDIDTZJ+nqoyf/zbUQ0AYUw6Vr//GVJYoQ1Pm7RQq
k9LpoeqV/XxOmGv0LK2B64d8h/Iu359izLYs2JvKxJevppBjZv7iKGPjG0zZ/fa0F7xTd4iWyBUo
xdzuHIwGRty3uJo1x0tPwXoYXnvbttKDzH7nB3LGJm1XcMy0wpA+v7UzDNHY85TMYYpvn0ke5w9l
Itpnr2+scMu9o5hpu7qb1cBl9kY6+2qoLUV6Wqcu8evRKy6iP5Q23LmcNMUhJWgH088Bul1QFhvD
smiFGtrIh5V+6UYjQS4fiIA3oQhzefyddvVHCy4N7Sj+Jryl7nlrbl6Zfm2lrAyUY3ZVu0H5Y5wG
82tfpsk1ISgB1qnNZ8OI/m6Rwn19bP3OYokvqIPLiX0kk/Lr/tgEnpVqBpeihmmimW927XgMDqvS
U2qkzcHjsbtwWahF91KKU4Dl2jLvM9vKBgd2QKhSGTwt1fB5cs2LoufTxXHKD2tZH0kk711Tkg05
0JLHCzRtkyqnRl0aC2iIsG2HufFtRfsPND3vWXCxHB/qAUkzpOYhRMetby5GlnEM1FAxBEjD0eFk
1+p40YTTHTxa+8+FNJUk6gDWki3MTQKWoZSQM9VZC9Wqiv6e+nm6VMKpT4YY1IN+8x1TJMlSkZzd
kxiBW8/wqnFVSreNwmiu08ZP1dm6qBDW/Sj2lmdlWNhCmZHTiJHoGGp2t8YY5sj172URibmS/mNX
RhkaevPkGD66v7z3nGmgS+DEqKveWmkLCI1llDthnk7VZRC6FJ9u64NMYe/n0AQAVEgMH16+nV7u
gjpNIjW3Q6VJ62uexnnv21PuXmCUpK/RMM0nCgZPl3GZJUCDHi4E4Sb/vfH1Ko77nGfHCQ1hTD7e
UweKKZaDte0CTt4RukDSADVVNvR2B0dTAy8d6UZoNIZ+sY0m+SlL6J3EhuJ8cGOjfvZNlpV2QNoS
DEmysJWzSWQfkqigezMaBpfDnawRJYmKX5+8BHkfJVIZ1DxvDASu21VFUTUpTNnESh5Hf/SLWfle
2U4f5mGdDjbw9kriPHH1gVAix5JqszvgHO3GCD0lbbgKdy4xA5LO8GdtUo5YobfH919DhNDvcw0l
J2fzpaYqIjtYp/Haelp1jecRLMDYpB8YWHTUTL1viiyEVoVE628OrxFnCb2MZbxOvXGZDaP7XGv9
+POwHgGo720eLyQIbwmjpjVy+53iDo5H3rmsqaeKP3lZ75eLcSRyIt/3/9+q+HfnSA3gYRIL8ixv
lpMwyoexS1jpejN+i2fTuiqp0Z0AhdmnAtjBT3atzG+9Ohxkc7eRwLth8mEeKtwDeODWDRtmB2U6
M0iusWYoAYjqhMCwF2qg2nN7zrJGfQEzqF0ZQOud7cI8GmJ05zvKAFh20HjQdt2FhsGe2bpiv6+U
ylenPD91abWEZSWyg7BjA9j/v7XSdaX1KZvWWx1VoZitkRZiui4VCiVRpHuBUrVjYJhxd7bRi/cH
bV3e5IxxOazSuaQaExQWt3d8S5vrl6FEOqVac+fr46vgjovBGaXAKPvcMi+8dbEkb6FHjBl70Ffa
ZY3d2h/HKjo/tvLeQtn4GGYofVDaQdxq+6m1JLdztxqmq9mCBqqAfXwy4YozpruLzvlk5H5cdHYw
W11/UjomjMWenl0yp+1/fvyb3F7o/34HbgcqWkBbJBridr1zrvRdXFbT1YkS2y88V3lrYEqB0Yv6
6yiU5/jj/9qzEXQnV0Dd1t5i9GJ0BvOJgvXVTjOQSjGNuEGrBS256kiWYe/OklpG8EcJ3gWEsTnH
3bpqCOUbLM2a1s9GkXvfyrrILxniXsNBEnTfFo1GuC5UxrdNVEQplyyZ3emamQ25Vofigw8Kgylg
Tj9+e/zJNmxjuYcsTM4SRvqUSvy2VzLRBNbiAqaQ3a2ReCvGNh4+LdBxp2uSOL3x65K79hd1jbzU
tyagxlalWc0pVrxVnIwkRi7N1/OaOOVgF/aHBzAZgQEC9C6v9Ra5YYIIEcbiTNfIKvKf3IJhdYnn
Pad98e/yQYCBLwCTSBN+810Ls1Ta3sPKWpVDaNiV7gvV6w+O6N21UASQrwCw3q0eYe7Eow2gfr6u
i/cPMs/FyTPn7CAaeEfy3t4DvJlIHEheouRJbY5fy5siFK1Zrt6UDQLFyihpTia6Z70/G52nnJC9
g29Xd5MrLqYa5WVQCCNugwhNse5NWxa9PA9qkptfiEWb5ZQzZrp97WxK8P6ijd1RbemOoyPtI1kG
7+S8bZg5rquetAJln3J2f11WdNfNZPod2ObRZI07+0/Qgkwb5EZCwG2/wpjACZhuNBO61Iovyi4/
ldF8ZGV//cmJUpS8EaaBK7VFTk5aM9td3i7XSZ6TdgXip5ZvRoyGrdUbB/h7GZ5sPjbhH/BMAloJ
dd0UFmKGTYgFCtG1VIry5AyuXvmda6wXy1qyt5wBZ9e8G9PfH18X73n1rVnyKvIRpCNoXcAuvr3i
x8zL+4Eu/rXp6+ifCHJxF5hmNmZ+7TWa9zuPz/QdwZzCeavTaYh95Ilz7ep1WupdUjs2/6sAQzdP
Q7FUcnZFYUSfstZxMyZSmV1/0brVjn1NThL+2x309QMNpuJ7vzZ5H5p1FqMXbVXMumjU0n3TSyau
+6JVjDpII93+vmaR0vnzNCX651KItaO9v8ISkGOIxIs+LDZTGyMx2eEwiyXWLsacl3+ryKdFQVQa
QnA6rHRpD07m3v1cEGGUKt4bqgRUt5uW6etoQ4k0YO2s1UsCHPFEMvwcvFpeZSQCMIUYd0PSa297
+YmZZ7OjL85VK9X8Uw13KKxVccSO2Ae0BM2QrnS6fkCKTLnWH2o8fdNqhdM7zrVWRPnFLGflOinx
8ilhaPu5bcfk9wgWz9mEL3NQtbtjGU47ZUiybZlXbSojNSIXtTva7tXUxhd7NlN/EcZfDBh7RbDr
0xzZwo+iJyuSjHKH4SKB5HIqD7X97WwIrXL1ubJb6zoVrX5ep3m5po2mHjx225sQK5LwKOlz1O8g
7N/uaszVFdPntK4acqi+EqfuX/1QejSkreSpLPh9QYzwsE2syb/sTd6ziLbORuovVzVnpAYCheNv
S+aufzy+KLZ3IQui2EOJnRAG5ZltvBQPDH2VHIRr1rWWfRrWtf0a1VM++U03e3+6llCP5Lzv7KEc
/YOICLUSilqbq2kqYHsudmETMCBWOKRtdp24Zi4AXI6gU/dMQVeDPEphFzTYpj4y2lWrOQumRscY
/GzVx1OmwvRKsvUIUXpvI6XrIYkoCfrbmJo5waB31t6+JvNcnNw41/+IRccgBXuOvkxr7Zye/nD0
wLlB5EhYqjLy9/nhfK9VYQlNYiFyc4pPcYOQvK3lS4Cca3c2yBb/B3sEXjSlCaspQm7s6XAZigjo
2LXJUucDVqrrUq4isJ1huZSaUn19vL47n450HFkWKSwiwau36zMzm5Bd2iNvrX6tmwJpaq1afm9d
RtE9NrXLSzkEUuVDKuGCCmYa+q0tDUnOsW+K6OrMY/sbE5WiukLzdyj73wZXFO7Pvem2FpJXUa2/
JFqHGJSAPzu9Wlq8vNU8GSM6c0WinvUqM1tZN23rg19y+zZRByNDxYdojHlUgTf3uUnhSDSm4lxT
ay3O5rD053Lq/n68E/eM0J6C+ECARBq1eQDR1KNFhuDm1cyYGwBDUvEXuz+qtcif8mNsIpciay00
XGTBdGtliUWRoffqXYtl6l6nomNeYjKol9kaxi9LHcWv5uqoF2fQ41+cUesuzy6SN5Ha1PtkJIlv
v/3aeSbEWAxZHGQTOWgeG9rVFvlfj43c8Sm8U768ND+4f7bvr1gLt669OQ5SJlET60BCgmdKtzM9
t8Pq/alFrWoG49R72s+RuapRRjps9csZEji603HtKtQjpszrP8yNPvztDMb03IAy+cQwUEFiqMFh
QgXZ3lmMGo+ywYyToJsnOzCy0gqGthRPyRb+nxV2AgobZ5Wy5O1+N5FZG+laJEHSp81J7YqEUnhS
P/1VWQv0GSIOyJqUh2+t0MBfnKWuk8Bwa8O356w6TdQND27B/QEBUUw4L8Wi0DPbgotLAO4CKZgk
KCmI81fjnmajrw66MDsr1Epg5thQDfkuO/mmcfai2KxbrGheeunA/54yZv88uxZ+MnhShjuDEZNt
rNsdc40oEVmmJIFS2BHKb57yR9Mv9Z+PD8Jmfiif/90MrTIq7WRd6ubhWBXDnoeOQQbqWNr/rN5s
rd90JxGWT8ARf2kir2hDZVRW9UMmTPdvdck7eyISYey0X/TplJ77GSTlX2PNMMRr7Gn5LyIzobmN
pTN+jON57UMjqabMX63VSoIRDHZ6WkQWd75qVCjZqWo8/NS5Ayzox4vbPVKsDTU0ydmF3r0TXpaV
STsiZWJtDQKBplm/5VW2hkqdH9El75mi5S4HEjOrGpjd7ddS84yRbtBhAquwmY9QMtIopY3iZ156
xEPYpqxSbY1xBfLplbo/26emyhx7mjoPLn1TvvRyWo01Wn9xHf+8VPaXgWEQT+/ie+1Viu4zHmqb
ECloKgrX7LLAyuzGX5mNjehhxAAg2rbXx6bunCwCTgn8IfYkCt3sYuahMZrlTRaIXC8CT22ns5Ub
z81jeHd5GXXSR0B9WQon3X6r1jTJiPU+CxRotCd04auzo3XRgfPdXQv5DmUMOG3U3m6tGHO/jEpG
eSol+7tMkzadMhsd1cc7ts3mcAbZmiASI2OlLLaJjSwkBZs01bJgdLiGGrMy39qi1KD2mErX+7rV
jX8vmlW8msjf//7Y9r0VYpfKE7UaBBY3V0ddTnHutNgm+2nO3qQvZwUV6KeQZ/9+LTIgEhIyO4zJ
Hfghkq6bqW5UxWHSCsLV5zqBG7iuTJ36H9YilSlB29Bk2KZzRWHE61iqWZCXlnpyVgfOwqp6z76C
RLG0kSCCUCwmyNrc6Xk79KOWFHmgr0ry4pUDGXhXfHu8FLntN/EblB6a6fwBt08DYWNkSk1jGdem
CPpmQAN2pRrTG1a5+KCC0qsjWu2/jw3u7z6qMkg7My+O3gndqtsv5JRjBCGE4pGV9OPndViMs1Cy
5r92XhxcRbulEQRRMAFER6sRxJb0yB98YUJdaFJbPQ+0WenUN3MatMyvYkTnX0ydfvGHuRrhmTxe
3j2jNBCIj2jJIF29WV48qDDyEi4lt4nn86JOU+AyDhJ6M1RIv+cr/Oexwd1+skrQiHJGM3oGpKy3
qzTqwokiCLdBMevCu0SJA/KoThw36M3KOJoae295xL/4I28XF8hmeQSyceqoC9YQOvMR8e+/iS5y
/+KKNj5Giv3khAwONMt77xRz+RLbbnsFvQ17JUZkLSjbufmoRJr2kwIM/U/RkpRrcXk0UvjeAqFF
kIXTNJBKX7fb2VNBzlfwQEG1LFkDd1UZjXPfx9lLOTnRT3MzFa/PfkBKQ+QWRKIcCNCEtxbjqCgU
DV2lIKpWusKI+Ya5m6aflWWpr49N7ReHKQ+iKgIrlMq3jfEuhsZVzEYVOHwoKBiq+G45KW2LfIyj
6kVbhHi2DAstQjIT6XZR+oL1sV0dlafULHtAn8MSUzvxvgGX6w6ykv0ZoCwPGsiVzyfrkv/+w0nP
3VafU/pIwayRUPuKiNIvI4/d19WM138e7+HuHWNBYHTgH3Fp7of8QApqiiUt64DGjnlqcy7vc9t4
ypGOwLto9c3NLA1JmDY4bbxxu3Omkow63ieC2CuyXyY77bpTtLrp/EI4jBjcMnm5X7tp04WVm3bx
J666+JtwUncB/NI0nwc7N4a/RjujPhsVscW0cRUqk18XlhV9FlkFT6tI2vk7qByrPkHijNcQSt5q
hAvIbhuN/7G1LkOjaX/U7jAklU8BYPaE75hT/WwlXToKSR9zc4np5HDA22/oVeu6FJ1bBspM12zM
I+2jyNL12+Ovt4uANlbkCfnBU4A66XqVGyVfz8uQnLXcU10OTFgpy/ziZn3Bvibia9WIInhsWV4c
28/JRQ1qCJacLCPcWhZAKbq4kOhnpty+wBGfL5E+NCdtFvbP6IosL40Wp19dOMMf41HDjf8H+xDm
CACZJLkTPhJmPClo01ZylmSJ1laZ/ZEo+XwqhVJ8Ep2enCymxn3sldH7nvLsP5sGU6CAV8PDAWmd
0vTm4RhAkNhrlXNEo9x9tY1x/TzkhBmPF7mhpMrnAgCOpOEDLpLI9s337byCBhzjgJhY7Yn+VV2L
3vLTdOmMVxqtYvHtXFfG/ySDocS+Wjtr+UpW2mih0Dtb9WttcmGYKnYiUG3KlYzJFvpcnkQFEdbv
HGdGV75o1PQ0FSbM586rFvsVvb0qexuMvLUP3FU6/a3TyFeWd53bjbx+20NlhxipAMqGSvBY+0tR
OKdCGb4iS7NeHu/c/mmQxW55n3Hh6Eh+3bpnm0+tiah7HaBVbGm+ly7Kh7oyq6ARkfCNQSuem9Lz
/qkoI4Dk5CxQA92GZwgMuOuMTEKw1HFxWbP0q9cq3snTkyO8xf7KJsTlhaX2DB3acDaJ4gxlaiB5
q4MYUv5lnEz1qorxCKu8v1ooIhEbAQBz8b5tO0lfhbsOiSGC3ot+56UfT+aoXbhH1RPCVvpJr5Uv
S2MeRA93vpt0daQgINFRSd58t7yLhZjQhA1Wc0kDM0NurG3G+mSuZXwZV0N8f+wnd/byxt7mGmNK
cgJ4eBJB7nTq62qMzLImrz09tnLH75EDJyaCjkAQvfXGwSUAyqZFykA0Xnru2sJZGO2oGmf0GpyD
m/nOFtLB5VJCdlGqk8pf5oc3oU6qujfKWgR1bYBam6d/ZiP+nlbV32sf/fV4YXe2j8uf5hVXIXS/
bfyMKqgS5RVRViXU9hQzD/Rcmt5R7LC3AlGO2oiEwbl49ybPZ3CN6TJ/YggKz+mkTm6v+JE91s/C
hdgvObEEwCiwKaKVTbY9ZmXuOgI7o95pfmOv2osdF8b58Z7tnYGKyDuwV4q27RQIuySyGd609kGq
L3p8imaezcto6ZkZ2GvpHpEB9u5A41dWr/A92lVbREk/tNnQmfMQOAkcJd9t3a56IWYo0k8Mv83r
L6LT2ucYt/IylM19WmCsE5nFbR9DUZ3C7jSVIeeaXZ3dNlVOxWpo1L6Hozdyv50S2yW1P+lEU4Dc
ZDj0z4TaaIoaRP04nZIoTc+idLvXHkLWgezWzg8J5qh4k8GZ6AHt2OY5zl7NVMWDuG3mcx83zVVi
Jg8e/XfI0s0ryY8nnQEh8S4gudV0abVoyJmSwOz2qWp/1Wwu+ECr4rQ7JfkUm5ehMtvflsjU+/QU
Ze20fKi1ultejBz8anzw2+zXTGOE+Iakh8bFbjylWTaTYgyxGXgDov9R76jB5DKu4fGZeCd/3a4Z
0BnOiY+aXPtb7Q1nSWpbBb4VjKWVr5eud+L2U2auaXWmR6W4fmonRe8PUzYrb+BBPZNwXmj5h46i
20rGN2uD9k1N28pWg3VxmhFuSL8ov/aDCl3epWhr/lLZgBQuiMtM3lsiaggyRQO+XjR1N5MM1HG/
nnNHb/Q/vHR1vregRYvUb4dCOKdk1crljQI6AsglU0y+l24GQXi0JyF8UdmdcxFCNNpLo4JkfBvU
TMsv4yjs4VPpCZD1TT1mMWLGZj6e1ybRxX/rsuu/G0Vndv4YW0kbNFmnjb7bKDDGhdDABJw8GoEh
I7X67hxTvqtgJpnCfXGdJSp+WuOktwnzo8W+RFob9d8GlHmcM5lUOn3sQB54Vwg1TIhYLadvL1VV
ZN55diZlpZQzL9PLaOpo7ERFon8zvHVVOTVSrr9hOuQ/ogbS/VupIgX7Z2REhfqhcNusuLTRUEX/
ffz9914muW1E8wQa4MK26OtZaHOX0QYMOq8TZ7vX4hNDasTLYyvyndg6GdJFeDIUW1pLm6C9HZoo
4aawg2VKxN8IkVcfstYWyP6I4sOaGNolr5rs8tjo7n4C+UMcJYXCTQL5rWZJ5iWLImqTHiaKhC+T
XWtBCUH1NC7Vkerh3V0kvCZ0gtG2qxYnpjnCEOAQocMzfqiAtqF/qKr/w4JkWw7YCvgcJEVu44tF
FEmT5pEdeGMsBTbs4lKC1L9W3TL+/Hjv7i1IUodgA0rZz235e877ThOVawcOEwg/NWhJhpHliWev
dZfwhXoqLSyKq8YWWduobTEo9aQEY1HoUCuU6AzUT3t220DuQbGGYyPRnbu6WOKusDgmzQl6t3Z+
paUZndPG8q6z2RwNqt65HKZwA6SMiMzoT8iQ4IcIUB07HkqvdnmnpugvPSqXDIU8LWXGAhIOBw/E
3hicMpZGo56SH9jkW2OuWEvmeSteUEEXCUZbcf+DNmt9SnpmRR7Y2vkDyAjKeLLaTsGPnPfWVmvH
it2lthfg/QJEckclqW68IxT0fTNAl3iNYJNv9aaEcDPAp4YXlOUE39bOaiTLI/dph2AxXL9gOiXJ
cMtTThWP+1iLvGAyexVEgNTpysZ+OIu8aY9med9ZEvcqdVLcG7jD9iTBTEpVCtssKWmED8p4QI46
P3rG71oB6EDDAPXXXSM4MXIUgeo4Csb6/3F2JUty4uz2iYhAYt4y5FDz5PKwIeyyjSRAgEAS8PT3
4Lvpyqxwhv9NR7s7upUIIX063xn8ss6rTlZvwGbXS6kI52sOr2a7TgH5wYo7LS+bORzgnCvCfSm4
nwoKjYr0p+kwu7V/gSP9wVCo1kG/Av6CdXfqf4psAAvzQz/Zj0rYAnX2khFehkjo0OqfV3eISUN+
DihAEKifDgWZLqygqjHZ9+OUpK7xk6wiF8l5Z8AdyjmonkFi3/xjwJl7/w0NUazh8CDLfTzGVflF
jF3s3ve+V7mgvqKnlPLV9G0O2n79kzlbF22NqHOp8XI+raAXQ52MDXFjdp7a0wVL53hEzAni3bHd
9lz7GZKvk0yLi0r980WJ6zDAuk3eiGvdqfuEDKSoHdzO96Qd3algtnZbZEN33qXj94NngjUZBsLd
GwrR05tWqYJKRW5X7gPdjlkTA21q+xb9wHCZ878fjB8Mhb0d9wQ0U4Exn/KYR2zsvvZdZ4/QNviG
DfSrdUHobMHJ+veRNugR1/utuQl1y/vlUje1QtLXUB1GjZgRkvRRAZPhaGeF88+XRmxL0Avji8Z4
MSI53g9lSjNITWh1qP3xax2D5zuPi1Ns/9UFiOSDJbFhWrgwYjioR07OLOZI0L75Uh0qX42ZClad
+Ymtir+/pLObN34ZihfwCFF0ghx5cgyLmeM6Zkl16Ltu54CIlyYs/NlNBpcW+W/uJ7hxo1kESv02
fdCiYmG8n7zAkxOkHJodWKnjFLxboPB6Ti7A3n/W8LsSGrUz9ib0M9BUxHXt5B05lI2B0yln7zue
39rUJDOv7xcXpswPK0UEcKqFMiEA+VUMaYfsoyehEi3TeoR57kagkc2+YyHSj90J2WTfdSMjAvos
i8sLxePZN4IDAhUJyu6NDQdvm/czQmwF56iqag8wFPvcS4EblGy/SsSFXUD3zlYTJh57KvAHKEeB
7Zy857Iz0H/VvTzMSc3yqBvDIpm87sKHeLaatlGgqEc7CSsXLc/3j6MWssougPbDs1TNGawduild
Dcz3UxgGmeZqxY+85CJ6PocogXDSghCPswmGcO8H1WHfoD3BY9yY4BOUhYkFZgk78HndcX+qLpmq
nMlQ0TDDruZu9uYwNgMM/H68ZCYJk+EaQQ/Urre8nasrVZL2t7vAYLSA0I5r+PaaBJHPnWTRIUl4
ZzPPcdi48waIey7cGM8OSxxOuLJh50MZCOOOk4KzLTmiFUA02S+8/D4t655K5yqoqq/VXN9wFX72
huim9S51mc8hIIyLPQNFPJQ4W2v7/TzEoyeTrqoSzENPSEoq6aUxL+NMjy45tJol1yQZ+XXT0fmR
aId+Kf02ePn7/nV2Xd5+BNpb4KKBaAU65vsfwTrj+8iaSlAp9NzdAReJVYGgIi84tA18k9OYdeND
zVpoof4+8vkXBagJQBB82bf+zaljBQJ2BqiQlmRfk6Fv06CPFvR818D8L+Ngs8SFGWYV8GU5fcKw
g33klEDbrqIfVb3qR9cb2wsl5EdPg5oAkCHqOvRFT/ZM9Ec5GbG29l0fRTdoxCOYveFL/u9zBpAB
nw6qVOx6J6OgUG1iWuFutKJm8wora2Lzjsz2Uuf1fE/ATQ9qaaCTuEgg7/H9pM1BhebCjCIft2ae
gSPXXyeRHnLRDJe8yD+auS3ZBs5rAGxQVb0fyk9qR/OmLtGdUfxLCM3lPqg7uvv3mYPYZ8shhBEo
YNf3o8hRlciLY+XeM/VScE+4B+2I8MIpcb5/Y9r+M8rJtPXg+4y4EJV7G3F5L9egu+qZT3cTd+gt
+uxR8fen+ujr3XyfUXds0vbTFHYEPiUz0CBU2CTUx3CNv9eDmTOwVaClX65EB57M30f84G1tji+b
duEPjHKyaUEDAB8K0pb7ii3jPnaVyNmcrI9/H+WD5Qe1CQYK0V0AjneyJpqhhB2M6Mu9U47VHvtf
crAtcwusjkvh5x8OhYYQwJrNSfvUeMtOFmWDp8t9VAefFjkDWY6EQs0jmwvnzIdTF4DXvDEXIfI5
WYK+U6OzAW/wPYJaVaqp4xWur4N/X+iweNjKQwhpsL+enOaNCsOlEtLZJ40ewqwMq/LG9zaF0D+/
os3VEkUidtYtpfX9B4Uj3spEsuoACkZ774jWXgunT7JFj/Lb34f64KtCkwTiLxTzIBScykS8pl8x
oRM7aEnd66lc4qN0nPEpbsLpWxApdQkr3D7TdwUwwpZRA/95vg1AP1nkCuckLElrdkAu8tyndvBi
llPFfIjlQ0e9oZot411nAyY/efUUqRRGCKP6qSOtZIHOtjuItC/H9h5aEM8+aJh+wAkMyoEglaqz
MpNRNFXpGvfGB9tJl99LZG9NBQ7bGfgarPP6fBS0Eqlbr2H8IxyiclNBE5fdlZZigyH9qKd9NTXO
WwJrghgHm5LdjowTSwpRjy4U/RXENdC9Gt9Na2udOvOmGb/AenbUWWUr8UXCPBzJxInLm33sNKBx
//3NfbDkwTUGhwZCy02ItP37/4CUCtRcH15DYAJb1j3BAlXsINP5H07FrTQHSQi3RBTNJ0tRm6gD
U2+BL3vHggLoSpsNK6CO/+FZ/jPKyd4O+VTo4erKDiUR332t57wHjpH/fZAPdiMAGbAzAj0CCIO/
fQr/mTDYTSoGcB9LvTZ2E6X3aKe2pGDd+q/uIQAjNxouWrfYzIETnQyFSKPFb5sGgXLIIDmIAHcM
0wuy3xp3F6bu/KnQA0elt/0F6NnphVKC5dLwkPKDYBUvIti/FOWczDtvBa/5XycQbVswD7e2xR+P
i/cT2ED8HcYNfFthFutl8xAFRVJFwePk+/zCDni+uDEUmrgbjwX8/TO1ftmM3hCAZcvQPUxxQg8p
0cklRv1Hc7dpbKHbB2iC7vf7BxomYaTHoTktJUfHUCQ6owv/DKOkS7r585E2LANWsZulFlrtJ4cu
lKk1rATd7jBElogMbBA4eDJJrMndNnEv3ahPh8P72c53yG3Q1UcBePI9ocldy7BJyn0bL3AeiWlD
6wOvmgoxma5m6wU46LRU2oaD/g9XXLRNoAQ72dODng5upICmwREC7KaW99fEeE0+dlzvVQy56eg2
7oU65vTk+jMoPuY/8wqy2sk35gCrg1MqfLXGhbBnJzJjsQTKP/YQMNyiyr3kH7M9xH8PLoz3R0iy
gUQ+HvVkJyxhrrBCCO6gOcjhIdWPvyQlr82oHmzcwNGC9LtW2KPf1hcuWR+8TNx9NpByI/6d2X2U
A6gKVbdWB0a9JkFqQ9U+LSBsj4Vdw/7SVvzBtG68J1TziN5BMXpS4wzaLxWZvOpAKmTq2Viioucj
wqGqet5ZkyzzhQ3s9FPf5hXEJ6wb8ELOXcPDiDFHSQxYDfGcJrFC0GfTXorT/XiUP1aUgBJxk3j/
qcfxIFuYoFcHf0E8IJLMVI5sx39Ve+BZ/tBa8ThQDACEeT8K8XCvCyTjhxCZz9Dv+VJdI4asumFh
0IYpUk2Cf589uG6hHoUMeeN+nLwud0FM6uCPGHGa2ntkmWp4YZJLJmofLMGt5QH0H4puQPQns9fw
ZI4XeNQfnKbuCpdVwd3iULqnur4E+n6wl6BBiask9kp0N04Fio4C5bauXZxnQz88MQayRo8NsvCY
Kpt0QSjyXgdDcEExcP5x483BaQFt0a0QPv24g2VNaOeu4rDEbmf2fDLUXPtVQPjOwjl8vLKhbt6m
kiNHrCZKR/k8QVn7j6cegrTBv9owGzB5gIaeLB/LnZBMrK0PU8C7Z8vi5VnrqX/6t2Mco2zziqZz
jBsg0Pv3i3SAE1zAic8P7jDqa2hr1wyeCPSOlzK6UDGcf3UYCj1GmAJuTh2nNeoI5f/U0YgfZjn/
7Dp3yDvAQ/u/P89Hg2BDBvq0KTBw7L1/HjeYhKMQMXqAnY98cCIH9mGhXL//fZTzfRENRWzD2068
yYFPPgEALIMPFBW6nz7gD25TRa9OsMUbVowgvoRW64Ul+dGAAE/R4EZmCcC1k5LBV2E9e3apUTIE
4oY2FbkamPCvkLwx7WS0DMe/P+AH04jtETZ+m3sDJK4ny6JawEesnKk5BL1UO2o1O1JO7IVp/HAU
ND82MRwab6dtFuHOxGsRr3boY9NnXLSCpa5V9ZcLD3OGhGOVo2MJOhT2enfr7bxfFZrOnj94AFPq
WUp1twaNKXeJw3vz0iPm+ZcD2My5noZOHOdS0eQw4LnXo1ghWcZte6q8wpkgOLmxox8Nj61eaKNS
lKzwleBhqMKC1RVL9tswfbEIbhsU3iZ5M1jnJqOyt0MKcVA87OmolJ+5ZkWaQ1dXg/zilhP18wqG
VOFzGVice5B5DFE+rSA2HyuPGnVDVgaL61KvjD3B3Susf1Sy7EVaaZ84bWpah47X1FsjBq+vEpQY
+G7Ey16MsTM9Q9FDvDwY3B7WOOUwud9KWi1LoahdxoK1PGrARoNzVFZD9/NoEsKhMKaOhvkqeG24
mIuy8yOGhtOsKZTAfUWWlDXK8oPsoiH+JareM/nMiCI3sMJYg2zsQyNz23psvF10uLj7uula95HF
SHXJZTK79ppJN2n2NfbYKDeyg51N4gSt91KHSZekIda3n6ETVLHUToh10ukoEHpxt9ltuTcB5Bsw
Y0ko0vngYiR/wNC/1fe16WOa2tntgmySqv81R2j0XJHVWdpHFcfwsEETEek1To9omTwRM5SXbQjF
Sz7X8xoVUyw49ly/HOXt4LSR3jlO6NAD7lG2fV4q9I2OpSrD5qjWOrC53cxxnme4I9AbEBEbRJ2N
dU2+wuQvstDvg9y13GEUuNC5kDCoNwc9x/A7zMtLlB6mkrKAhRCXKSKgu6ZY4BDPWJrM2KwrsOeJ
tndxgBZf0cPJBTGjTVIhjknhsGVgngSheCDT4rkwpAwnmNmMywKxdgN+8JTbkYzRrVhAkIdQq+pp
Driltg9N0FXJLwiHq+RxGHrSPyaeMU3qRsarw3RtnbE91KHjR28jC6ehmGNvUj+VE3TekpYtmwXJ
eo843fMUTQleQNxPdr7qJu2NV42YFnKjIOfp9o2T8Kooey1KdqxRudJX6Iwp/WlnT0R34Vi5HkLe
CNWfZgp8eqccAXce1szEfllAkJyODXrXHN+aq2dRbHYv/REe/jPLVlgFCZpOFcPHlBomOjTTqOrm
34DRLM0H1Enjc+eUsbdDr0CyR2dDxnftCKJnwcAuEFmVWA/XPLsQsevmybyqnqiumBLNwgxrxqgU
ib3Ylcq1x1sxYzfWu3rQnvwGpjmSsnt/jpwjdZrpcQ0lDPBTv1nj0qY0Hk1yv3ajjJ+khvnfgztY
Co1xIq3L11StcQjwE9IaFO3cyODONWj/HrqQWfraBo1dcooMhCSFOeX2f5pgh5ITLth0NSNohO96
fwrcdIqWMd4bj0dJAYCwlM89yk2ajqPHv/WdnjzE4elx8nYwG2U/gBwgDnQlY10eVrLqvjB9Ndsv
TjAxUcRu4wdgtyntT1nLjG0LoukYwT/B1v2OgVsl7n06OB5L0W6shhwmxqFIvSae7A+LaK/5SFtY
CGZ+JBVwAGmoIjnnvCOFLSEjhalR3apXoxPSfI8Xl8+ZWVkCQ0awFaJfpFVI4UrnNrZ8L/lEMuON
x4Ba8JLiYYkLLxiHB0+gysjkFA5V3oWhSXJRs2rM4D07Do8C0e3XwAFtXVC4DRlkoYaC35SLWnm6
OlEtQAxL9PQYr9B5p7aVxoGyray+bUAu42morFozHIzl+Fs4onzRRPH5apW6bDSoSrGRTR7xlvkZ
wE0Tq7RCx3yCt9Eyo8ZPteFTW6fYy4R7S3jjL0fiN8jRCRfK3U+q7GcsgLJtzJqHsnbgxpxA5G5k
SvzaDR8ws3Q9dgl08M9wxgjsj3nQ4ZRLE4NanU4jG3QK3z0Z7lXShl4m9WQl9Gbh6kUNFD4ww829
jo/iRqzl3MN/oFfb9k1lCNEa6Ln1A28UZ2k0yOYHPOBMVUP7riaV82iCG/Qa9Phto2l72EiO8xCS
66F0mD6ufhNiFvtRSVdg2ZZTnEbwj4yv3JV25Cqp2+4lAbnLXDGyjDLlycqu2mF2nYPArAa7ftZD
mFqBYfJaeuTLmPi1zmZENaEZ7TPN8xVpDuFtjUPXueMVVsScDi50n7exrwJ6NQyTqfYyEnH0Q9Sl
WO8Qo21GnFgDVeNhFkvcw3TdoNh9LMOkVPfQXNGnpKsBHsnVnz7HxidvJWyZEUeNk6nMEOJkb8ZK
t19QQ7CH3mi/TVWPHtzB4W74BbJC8zpIOc8ZUPrVv0FqURRcoXtoeMrn2fwWwxr8Ku2MktAXeqgP
Eqnt2JZ6NroACJIA5kF3deTPy6siBiolkOuqeBe3a4WvyGNrGGGawlI/NcHi8et4IhwR5APO4xZp
OP0c3oJxaOqfDVwJfA+WsZ5qXwn0Ey3I/GqJOsT1yZCaFF/c2u57kDvbJ+ayeErrqVz9vYaPHF0f
hu0Pr00najiwOE3va4Z1i2J9l0ilTebCPOdNhmWAQDwDGn0qRjE5t87gTQ9kBEp/5UR8qLZyKKhT
MVRUo7KQ0s29VQc/nHniMLUSXARvPiID6wwxLqx/csqgb9IgBF/yVpeMjzQPECjzm1hBXvA9OeWr
NKrlxUIoF79rXMDmTILu/a/9VlSCCbrhGyEQUDakoO8rQVQQLg7ERR4oTsW8D5wwQycJpLnGC/ML
ZSf+V+8xovdDndTQxONkAQAoDy0m73ZmjfzmxvYS8n9+RcYNHMbMoP7hDgec9P0DIXVX9PNi2gOH
2ObYBhoNEbIGT0ssh1ceTm4u5tp//NdHQ+91E+zjkrWJoU7uP712lYmElAdFZsHykepyK/ncS1q1
c6gBRi3ouW54Ikiwp1DDYLhL285nh7n1m2+mqdQIN+g5dvNldZ3/4SoMQS0MruGHB4reyfuikF17
61KyQwwbEgeflVe9dKipl6wH/eoS+/rs0TZaKujKIWAaOAacMkfl2qPsJX13mCNshZUTNz/wVXqw
yWzX57+/rbPLI1YHsDvoCuGrsrGj3y+RuoflNHCn6aBLnJK+49YZT+wrLPphFez9s0YDvoXQCENK
GwI/QVLuCQoV9lzNNqEYDunrGZvXcbNUgf18AD7s35/sbBIBXWBZAF4DVgj/yJN7nbuMAmkKASgG
9RIVuJ2EL4lt+FW3NNOvfx4K5SFYeh5ge7ianiz5BIqjSK8YakqwImod81Q3Nd93or9kW/3BU22Y
ISjmcKhBW/7kqZy5M5oNEzkQv0Q+AsFxzjfRkwn4JZus+HSP8tBdQG4OqEmb4+ep+pmQOaokGgIH
vfhEHcEjpt+lO0Z9SqtKvHqMlo+swoMWzdrxtvj7nJ7d/7fR0SQAJwB0FBg7vF+YLakm7jGMXuH2
u8MVPMKRFF6inX00CujKgCwxBjJ0tjn4T6sPd5A+wJWRHtwGzQAYdurchSvIhS3x9CMDHgqkBD7c
YI0CLzklEWNL7DeNa3wwksTHzhvWY+PrXxqy/J2v5aWpO10jEKVsbRYsRgwG+7aTh5rgoBbNsi0P
oMF0u26Nl9z1lNqzhF1yiTudPwwFiuqf1rIHNPTUYZzPGnyhBdAraoMga8BIPWql2AW483z+NgsD
bPObYzCqqO2B//OWEpggJ84cxoeZhV8nRm7GNuxSXB0fbbhWFwY7eyTEn287LzYq7Ir4w/vBuITf
cklX7wBmQW/zaVGoQTveiO9/X+Bnb8lH2xeiWUwfLvVn1QbDsyRlSMRRLQomhUJ0bbZxHl6YYcGF
Xf58LECR2JvwSYHmB+LQ+2cKYt2Gbe83R4jwvasRB9cdzCucawvi9IXp277L/1Y2gIo3KjD2W2At
ACNPoOmaLraWidMcB8TYkcLUnIY/+FAC0VhpGT2oHrKAe2rKWtwY1jVP7tQbc/jXuUWTA2Q2qIog
OANf5f3zrhu/rCLw6PDGnsHJnulXMoEdk4qAXQobOV8viN2C7xNeJnqLuGm/HwtXNBDNWSWP/YrM
0nkMgzyaebj7+xOdufpgXlHAgQOMYIiNZHYyTImfENKWtsfO4qKKRGXszPnSukZkAFrilylBPNYR
kAUS2zqr5uUmhtZ1vS+bRfhAHqrVPaxLHH4ilk1weKgR15FPEHfxvKSlQDC6GuPhtXSEdSHFquqk
zhMWIcJWRn00FMEwL92hn91phjuSHuwL/BoDc5OsyEUqfNVdypv4f+T1/VJCS2Dr6v+RlcDk6v3M
0qnBRSSJq2NDJUqfHe5+1hVHN2j5BkUtQ2w+B36v15dxWGf/y9xTSXiKf8K9O7Ad6iAPAwhq73gD
eswt1LRszoJyxrtC5M5KHlommvqgARMBx0qQsFd0AgngqQXzU76ZBsSeDAIAd7yH3JnNx46hcVuQ
SAw8M3RgZQ6AiTkvE+1jJK32S1cXS+k5puhw0RBhmjSu/a3ROfHzrqEtrtn1EAcHYxGBnHWVRyzs
N/Qobte5kfym6wcYiHVBgtoorlePZf0CRhzEsnVf3UUVDDKLQJdWpbxxveU6aCD9gc84R6f+Phqj
uL1nY+uFD/jQBuQqVqpsM2KXCnqAGDf/a9bKwXlagoT7V9hTo+7aF6Jq09Xzlu+4vfduwUwk5zuC
JIf4CB4AyFcpUdBwHwIYUKjf9ToDxgAk6iMhQkalysq6rtsdg1Ze5CuuZaSo5BZjxJo4+o1vFE9t
YXOsj65oB71b26VJMgQrlT9Y08AU02MIBEqX2Ama1C4hwsS4pjbejyUl33EkyBaLnUt1cNdA9zm+
d2TOD2MzuU+2W8IXx5qleZiaMnAKXtbdd6gK3d98otXTIlwFQ0JY9QKZdrasy6Ce7QhXmol/4sBS
kzwKw+FJROv8oDpHQ8gZzM7NtEyB3UmkqDJ4AKG8S6lZhj6LWglleRNUEctaaprkpm6i4M1tgXAX
aFA05DNQGn+5qfqk/AFzUVHmpPP5lCV1wlYGE6FojbPaBOOLDHsYGiD8QqnMVW0y5IRYC1wXkkxu
9siDSeCr7jK3f2FusshrmMxa5JtXS2v2doDC9ZqVvvfNKn9tfoQVi9sDYLneOQT+4jVPJsHBj1gZ
lzrpOETJgwpX462ZIQ4jnyCOpi9tu/hi18BISlZph7Kh/Bb3Qyx+AY1tPwnOhN67XW2D+6VCKzV3
/R6sDbkKvJJlhZv9k1RirLLWCRBgZfhMVtyM3A5eKE7voP1Kmym+lUzW+q4TjvutXcGsOlDWxcJk
8MKM9EMyq6h/s4kUrz6Ssap7M8vh2cYLIc8SrgwKjf56AUwl5jU8xmroIfB3I9u8Bkm9BPkyJgRB
lcBwf89oSZt0oRoxixXc99w0cR13vun8sR1u6sjwF9gfuRzED6z81BNLGb7Mtk2m35yW4FXPS+Oy
VJlSvlqf99NdNRkS7kJXu+4+HuowuOoG8LFvQL2V/qPoSnXr+X0Aa9IQev3brmQjz8kIdSbApAHY
nYcOxPrQQxdcv6A5gK+xATJNUiwvFqFSwpXsNqji/h7JAWiMBHDWUBnzSpKkBB7ZbdE4NZwOEOgH
2zRA2d3RVogqLmgJJLeIXKhaM+7L1ksnzxVDDvwdCD+LePzmOsFaXwPUY8FuQfHJsqlN6CNcypog
X1k7NTAKoROyCeJ4Ahhlq1Flnt14lIBs4vvZb9D9CKMlNAheXHpoI7TXmYzTEb0lXzujSYOpBcbU
V6Hy8hikeIQWRXEtjpYObbxJkGAjOYThdIjikjcZZw5yb3TNA3gdRVSwTKFl8pNapJSkCoYKaJkD
rRNZIKr1maO2Y4XnKfe+ImgEFh7hwx2k/ZhdU0/qiASz4S0cwbUtfI/7D/BP6Gq47q9tky2zu74N
K0OjPoC/0pF6MEos2JTEgJ5QGKTOgkyZIhJ9X8C6f/1c6aqh195CS28fAe/+VTuqhdGO6UyAvdgr
w9xhc/R5Bs9/yBYcSyRtunq6xTWo/ap7ilQqRoUBhEuHR4JW2k/kCaw/JmnYFzqhN5CphA1eNkZT
iJkjddPmluJ4AEgTAVzlbvBWK159FXVsk2yaINVHphM1NnVW6JRztK5jdm1xnv/C5un1KVhdlqSd
PxN036Dr1Dk3bv850GucIE5oXaGXkexzHDllm/MZnjSF0LEA+9Ugnh4WZC3a08wfHv2hTb5bT3U0
m4O+vR7RbVyhgmHDFU+oJvncIBgB6SN0HVOSlJYXiVD0B6y9kHIBkADzyRKnImktkmRJAwXQFIRd
EE32Ft2BEhfGyLMFVTxOMpQoKxguNDR93kBCcV0i0eSttasBTMWFSTGrUHctyHf+2XC39Y91SHSd
TWEHtm6HK8Z9UENgUHgNpJgZ51H8M6I9/RT5i+ukFZYwmnAUWJde21GB02YMNuCBO+DbJmUQ5Ly0
ZkwnJIwj1xmb97dSR5EHyNmtfyWTpV9Li1imohkn/dkYhQas6aPkU1Mt0XMkdYNwZrM2N+WqQQaM
B61VBrsBlFBs7NAVcsBi+oocOIq/tTBwz9cR0Wv5UJH5FoLqqck1ytOD0yWYGSg8cf7GkcJvhNuM
5LmuAhwYgLBGgvOsm+MUK8R9HPyw/zlWOLvBDhK0zUqJw6cYYmd5xJuzn6dRBk5KhOqfKRKYhlRF
wHBTpSrvVlRzNBfJMAqZuyBt6bQDdxxxVNBifu6QvGhSYaFB3rZWtHTRdBmwMRjRNwWYpOxO2Qmm
tCtT7Mn1xcT2uDcER4rD3YNIOxqCdLRlyHZhq+Vz06sIvuxLg86Bocj3hf/chI1mFsDLnlTbtgUI
M2WTN7EMnocIHcUUxafXZLNdgic+OhZW2TAfj3er43cRHIUb74uz4gvBo+ueZ/Hodq/NEk6wXoSz
689u6WKVQZRv0PwoV4hyiEYH91qNS/vdwU0nwMdCEny3ZczdYolGDzPszMt3r3VJmbKw68oCHOna
3aONCbuQeabo6dWcqTpF3h6O5aH3Ww3rmnCtMzLI/gpdhqVOlW0Y3HoMENwMJo3jE8zzFzS3QVe/
haW5rgFsB0OcIqfJrfNxHWKe9ToKxv2qMWdFvfpCZYmPkMtsdqblN+zjg08KnotfWrSPH6SfmBG9
MqOmVCXh2qWyMwtOW1MPvwDr6l8u8LMEe/bovfYDyAVXritdumfG9DfeuIK+Dv0gTs1V+WgjhWXI
0QPuZfuMwqv/1NZy/BqUFLI3jzTmEYm4g9wBzYqem8GSzzHCB6LUWMCEKYQ1KHNFuzjPEegGTwYB
4rAAVzUsPMjsMmQLMm92CuCn3s3K/WjM22CFJX9nVjmhn7VikpQa0Lwog7Cct37ocFWjPtb3nMik
QqBKUz8Jd4rhyD63lBzWrrFtbqwzD/g8cPZlngnpT7pgC8x7tdqvYaLKF9gbJx32dNRU6bRSZAX7
cCM0KRnJQPe4oViHZeEcLO1BePHE99qR+BrBzeb60Jugtm8abj/LLQpw38mFxwx5KZcZZsh4WlUe
hqHW6w6z1LT7ua1CvFBkS4Ler31VfgW9gy33KBxE99kPHOUUMp59lelEifmmB19ufIT2ORzy0DW4
pQ3Ub/wuReApNu9Ud2KKi86lvM2YGln1ee7FgGY6zpO3sEzW8hVae4uWjSwdWUyua6H3MbWaIJLE
MXILWp8/5BVVUfxabqZ0O6+nkyzaeBrqK12FuPNa2Gqsu7CsaXzjo8E3fQ+meHQKN65pskPK4Bi+
QVCnMQXEWUBWkr1ukFutpmMpIJf4GkhE8t0lVeWsx3VZLD0iVHT5rLB+1Cc/WklfpTWkTv1tC/Fs
eAdWiP8CGIo6BSZJhCyt5lLqzFGIpTvCJDwZr8NxwE0Hju5SH5Ulsr62Dmli+GVaGd+oAMmgWWRE
EO54jRYvjusO5SbUH5XIXKH7+YAiIrIAKPte5gRXK/sjpIHjvcKyawF5Ahfb+CZCAfpp6KBT2bqc
EodlR3D7EH4ncWlzkDT9BTnGTfWinS03KXNwfemytuvG7jWAippkaLAMOOMqpPQaeOFO2hb9bJzu
+9JqSFKRuNQn1z5uq94dki+dZt8vlM3oyvnSuYN5FVIdsRR9iiXP4v/j7DyW3EbSdn1FiIA3W4Cm
wCqVSiU/G4SkluB9Akjg6v8HOhsRZJBRZyZ6Fq0YJTOR5jOvUWNvL9NaFmHFdTk+a7Ik9DOUdnIf
cQyfvGXnloDAP0/43c27Fi++wtcjq7YewdOk3SErPWt5gE5koclKjar6r9RT7Lgxhx8WP7bGSAug
upjloQK0nu3ciRT2Y2E2/YwuzezYz3neOMNukQLvRpAMy/y7aSVIP19WM7J4sq/MZA8C0nVP1Siz
dl/Havfa9UptHOlGNmQybt4X6qlJgCI+U3rW+KFL1XkHxZizZPKx+fCak13VXn2nvnSllMWNCRSf
gotGy3VbCzQg9aGDU4bpUA37Ko6igIP7mUJoH94uuVwbyYFYQMEMShjVs/Pyg5G66kA9sgwnrU7e
4dv+fXFSCh7d/PXtAyFVBHGGajcyoBsAX2q6taZyRYe0T6cgilQM46lnBAm0qjtlpG1HkCKgCmLW
Av3IiFSTzuckZU6UXBV16FWe9Q66iRfkRf8FyVsZcqMYe0Aef27P7rI+Bh6dZaSPYNKvuEBdElDV
JKpliOiJsxuMeODmGI03fyxyJfqOBL30C+jRnU8sVxWkQDKnCrEkSDF+mURxSqiUzTsDaYI7e/By
FddCPuy+tfiD5MRmD8YWXJO4Ihtba5nuTrFrlCA6begf4qWPSfs6SysQAPLmt9r1rA5KyJryD9hf
9uSmOG12TCyXQx063GeZX3YUpn3Rurrc3/5qF5t/7XRyxtC0Wk/aBSVdM+1FBSETztE8+2YEjMON
vCpQKNzeGeqiuk/dFMbYakEA/Pei4G7NAFgdNAnDWdb6HylLOyiH2sZ1TWu5EZvxrd2YVSSEK5ui
O3w4dub5VhlRGdTUYcnDJWn1Tzon7QuYg+anqwzZR0yq0ztn7vIAgBJQV4lkmgoevNDz8Zqo7YwI
vGw49YoR2I3jfmyqqnpzO4FRiGLhLNCqI3o/H8WuonoBSlOEKZhRIs0ZD13fEE0ChBGR+XuyQpeT
ovW+qi/DUXKQL9gsomylB3yuSEMjWjCLTbyh+5+LpupbdTFoSSOdBNZ9VQ7gctxU8s2GKi9wlgy9
RNTd46TnPdNpOZZdfo9KdrEP14YMxq9oCK7X1fZubKJICA2ztVAp63aXm97wSdPafjfaqfEl8tx7
IP6LI7aOR6mJudGHhqB0/sWEPZtiiYcstDsCimKZpgqx3Up9EmWlfL99nC8+F2cL6idMHdQ+CGs3
uyM2OqQvlGEJBzOd9qpXKTvHLM079+K1UTT47jxlqC9oW0HkhBww1VQCxBFFxF9NlM/fUKoZnDud
/YvrFxFaGBgACRDjQXJ3815askr1qbbUMJrgymTCa8OhgOPql1W++BlF/dif0nj5/dY1XOUreGbo
bAHPsDZ3r5eTx2Gm0IWz8LrD6n4bNE2R3rmdLtdwfSZZQVDpwGe2a8g3NIYCPBy3E/LtvaTw1Sv5
PXDElVEIn1hAbnawQdsXrErJO3O36kPTVIbdPAgnAFDQ726v2OWHWp8OhgFzSdl6e9OWRZtT2mv7
UO2kE2QdkqZT/hjH+aMLuDYoOvPey3xxhlfa0dpS1VZXQ7bJ+ZmyU5PqvyQUVLJhfi27Vhy9WHaH
2omMUOT1dCfsuFxHh44fZIh123P/buIpSG5CW1RtDLPeiwMHb2sfKOHw5nXkkuCtAqjAO0nUez4r
Fs9Ac8ERIeoV8R8nNehkotwSt8EwYvz8QKvE+6BVtXlPIXn9i886cGt8s14XBFZQjrZS+2MfDfUo
C8iKSz3/UY2x2YukWh7VWSsfZhqi6OzmmfVFIw043t47lyu7Do0GJTsemtPffug/PX9Rl1m29OkU
qh5hY1ENc6hnVD1vj3JxB68T9P66vvKW0S07X9kkTzpdlOMUpp1GSxF9tiejpQvm9cu9F/PaUGjT
wG8CA4V55GZrai4uEvTcp1BvDNNXpez2s5s6QRe595rF3pXPRjTAhuSBYYOup+SftUO4oybOzwBc
a0X2HS5h3NCeshUZoDOF203ULtF7zRmsH2MixyJQY1Hf0S+7PIi0/kFEASBieYGJnP8E0eFVOCGn
HE4JnICDPiKo/aNQqcc5pSXm9xOdmfYO//XalnH/31UDSxuW1/mYhkh1MVDpD12Tuoc6QHbEYMN5
85EHiIK+O3RiRNcvAq2ZkkY0FIyigI7f13VHT7IQH2/vywv5N4JuUI1kMutLYELxO5+LQ3+vQrdi
DBMngZhdKT23WGTN0/JMFcoc/NIQ2gvyLLPGxaoWkT/bNlp3hRMr/UGjwN0do6KDnpDUzSR8Ibsk
34OV1rJ7Qh38ku0dgZk9IQyGQ2j8bfb1oqStCax/DNnI02ui2f3voh7TO6t+ZUtzSrkMQCsSNG0T
H6z4cjvBpQ9BJ6uy37OlYzvIVVmmOxSz7fShNZf516SjC3HAjqRXg9pyo3slgSs7DDQY1QeUQwEK
W5vIQ8ta6QhaKeSylXvIbbV9RLa029/++JfP5urwjJgQqTox4paRFuPmib1JKkPijbLnw6qpFsiu
0D0/aVHzeJdEipK9oxudz2+O4FBCM5gjITA515agn0cgn+Yol6HjdeKR6uIHLyu7t59TohsCbXMt
q5AVne/tytDjacqYX9HPCPsnWrlvFW7e26t4ed+iIsvjzBW4Zl4XgBlJFzyuZ5h6gmBwB/HGyXwH
zX9r72A9/1alXAS6wD0DA1rh4yt493xSJl7WMseGItSqsUKxrSBPTmfdPEWQA+/pnF28ywwG4ZNE
li2CgMhmBfMqwvY2Npwwa93mT0o9uToOoneVB3Xkst9BSVKcV1Fr+RcD0TwjSFDJL4ISJ4WGRpSV
f0/gpJLkzHFSvuc5cJqXecybz4pudiJoyzx5xcvJk/5Mp7uFQiXGRjzqIs+rIKWG831cptTdUWst
/6PPV5Rh4RXFVyOxaDlNOCgoO0SxQP5bxjzVYYfUikXXWs3TTxTITRwxaPJUh86WXvxtgfjz21xE
of/CCbAswqGa4/GDXrm89y1E7wHHTyU1XxdcM9vHgSwDqIhO+LoflqgXgalRK/VH6Yz3/GQujiIL
bRKPrybea7VxE9+VwzAlWWpYoSLUz+hwmlyn41HJG2hfBbauTtPdueguti0jcpNSbuTzriz6831k
pZa7jKK1QzqHs3bonRwh8RjWTBoYSzy+OcwCZU6IiIg0yFSDY3k+XGpOXTED3AgLy0XAoaFNL8ro
1+2jeBEMMAhRJEYva77Lq3k+CA+DSEY8s0MFf8lgqLQ+pZ+miyczT9oXtcztO2f/4p5mQHNdRnI1
zuJWOwr9Bq9xk5EM0cNGwoxoqKPJrd/5VFdHgeEN1XstKJmbTzUluQcZzVNDd8zHFwnm6/M8xfdY
KddGQWsAuWqgTRZlx/PFo4OX1Aas0TAx9PYhU6vFp0F/r/hxue2gxPPg4Pe8Bttb/VHdiyf2W2KF
cG31vUIbKSi0ioanadx73i4nBPflbwGVQiYw5c2Wc2i5cvh1K+zk2viQUKEyhHvvvGSXE6IaTHuA
RJDU86K6sop9xrpY3NCMZFp8Ur0c2zVLy5r8P4R1zNfbO/xyTlz+FmfW4gHgtdlshRF87yS71g1X
sfSvgBXTL0U+35NcuToKGbVhGA7/bJUnq6Htmyaa3HDQ3OFLOybDo6ak8svtufw982cRHUUB0KRc
ySj6Yq24ufSwuFVNmMleSKsDqhU8ZJEeZhQI2gCqlmGcHGN2fwup5f+LlHbMjkmsip9Vir7CATTD
ogG7LCLtcPtnXfmgEAFWQcxVYph/zs/BVBax20YlHoC5ltgvEsBI/1BaZb58nkGG/L492pWlBnmK
thTXIiWSC15MH49NO0lGs1Mr4LxYBxudm93tUa7NCRYMVnY0mRA7WP/8n0RtSIZazaPeCyeceIF8
ZWooYXwD5BuEf3uoy5cMww1qUtAPcPImDT0fao0XaLfzUS0zK48uAZi/oJdySju18pXYUn8b6d1D
eGUVTYpM1JfAY68EgfNB66aoVbhmUTgApQsatSgDdZjuiZdePi9YYK2mb4AREHDY4oQTMFZCM6Io
TKB3Ptdpmv9Cnh2B7BE9xJb6z53n7MpSEk6u+t8arTRobuezaiYZmRZSCqGIB89XVKj5amxnn1Rq
jjtP6/THehq7e7aH19YS3UXMr3GxgBu4+YCq1Y9JNGVRWBW81K47qUdPX+6Rfq6OAosYBSkHlPlW
c3ZGM8E05z4KjaX4habMtE9a980pNJ7M+KLw2NDLogm5/oh/tn2pdk5ObK6Eo3T13WLqyqEo7PxO
lHzlcBFBoQtPSQAKmLtZsKSFHcijpoTS1NOg063yUNoLsiVL9fPNZ+tspM2LploIKMQRI3kNYmYO
bP/HWLU4wkPtloBpevxKi0jp97eHvTpBdjw6o9QjKHieL6Ne4TabaCxjMabRT4oFWh9MQ9cugT21
3Y83DwblDJeWte0Op2IThhAFY21HOT40CUFeDHzQfK2ay93Qq9ad2tGVPUhvk8iCWhm3/Za5t6TG
AjLCicJUdhGSGS18c2m/Vcefd5TCN1UWHlOYgtuKQuphg9VLUwkRrwcTqGYgbO1BPrx52TxmgqI7
4dVazjz/RkLJazue0/gUGX2xOuV6+7LujKeahsXL7aEur0E6f9yxJBAwmdn350MNQzoCElzmcJDJ
/0wZ/fYy43VRa8xNivx4e6zLrcdYeDqserDqyio6H0tvcfeKx2kOYfAZADDQjEcb3kUSxpt2t4e6
3A0MtSpgk1YjB7RtbM6pnbq5pVNJLOwp6MA67dJFvFUd82/XSqW6hNIVBdotrCRuaiKreTLDUtHE
rnaSX2LxbPBdsr7zEF/Oh6oOJVGH/1Atu9Atm2pA+Rq5CVIdywvGe/kp93p5p8Zy+YF45+nAkZpQ
QULE6/wD5U6UJvih6WEkEvPQ9PjHeotb+YW23HOSvTIhfNeg8/KBaJw665//c5sD5qicspNGiJzY
KuvhApCUufPmeB4O4MrkZemIJpxNDlnY44inpW2HWK7Skx3cH0lhv1syc7xzq15Oh9iXNAguNKwg
8A/n00HuZjFqJ3PCPtH+CCtOH8xcmneC2csQgkHWacAyJJTf9qmieEJpo+mdEOWRavSNRoHgkdvL
V9JkBRArMhHIK4Bhe6sM4Cq9jvUq8BGoVWRFm9hlEoqWdx3wG9n17UPiDK/q0ER3Zne5hOCMiNAp
8lFTgA94voSRW6Dc1QhClYacoZMy8pVWHe7cQVdGIWFdRXrB7jqU1s5H4WZKSspLUWjOVrUbrboK
4h6I+O3rhzIFf895OrSSurnCAZFSSdQ3R0mF8NAmTRqFhZCOt1Oy0dEe+lFLfqKuIL7ErTT/q8xa
VQ5GIlbuN6r9rbs6mXkz8CoL9G3g5KNevNNTCkevXdEo46e1Wa8coiwajHc6Hd9qnztFFX0gWXXt
/aRGmjjECOUoMCtUY3gHVqCxDi49sASGWElRTdNrAORxlffTI5ycaT4i/zHArfJKL98vTeyYO1V0
FvjbtB76E1qdhfZkzZawCz+rmz7fQ48a5uOAdMfyYI9aEe1xqDTNz6aiTF/SqSst6EjIa31oENMy
HypDSaad00UgX9XZKAu5G+RoLw/FohVWaEiKLoHVlx2trTlp+9cZM2kDVkrb/+lK2Xfv6jqjZ6h3
Iv48Kahk70Y1WuL3YjJwOCgh1nW7hZt4AZINOnLntJ31iXPfxA+2oeiU/ZFyCnJiSnNfOSCl30tH
rz70OjN+F0+6kR9sJKLbh8Exl2nvpYVEbkUvTC8cTUSgsh26+cXs15WCaI6WzeivOKUYPo/pOP8v
awQaOsoyFFYwZppVvEqDJg+GosYEL0jadtz7BTgzXK2QdpWYeho8RLxcgEacdMGcEbrL2EK4Qceq
/AARK/HeJdD5SroRmiKfKV0mzn9zq6jFj76RMnnUBEqgRxPnKvWb7ixwWwR2dcpp1m2n9VUkNij/
TZGVJYdpSif5QMe3PbXUR79afd1np6q1EFyDTKWUYFZM6e4WMWnDIavwLtlNCHzJo2YOYPHLltbJ
KbNwmj05NTDNnYV2TBvUgxTKg5mi2rBLQBBVx6wg2DspuiZ5AU0+yxOp9/x7mK1Bf3akBulHAdXy
o1OtzqU+YNndw9J0ldg7VR8j4aNnzYh2irF8SKPIdgOAvkn6bI4UHJ6spdeGEzH5kB3tDAWhXQIS
Bq2gCaNUC/qVRM5gbswK4bdZkQ3aYG3eP8pS5lEwl6ZAN6LWlzLohkiJ/aE3MrmTdmZB6bAUMfpL
2yNZ09j42K7aQUNx6iNllH7a5Eb3YHSgp3Y5ssr9njelmNkrjdoGBO0CfLyCd+z46niSzxuDv5PB
nLqufPQ6ezYOg7rEJqppwyT2UzLG47GOLfgTfuX1+vji0RDCnGiKVGWP8HfjfIswO+2fvDF3vyUi
Uz8iw+Z5QRo1SfUUj+gr+GqBXqkvDFhQQb507KdVU64MXHtUIn+JISIEY51obaCQtUUUgW2ZBSnV
kDmwC2gABCtmKn045B5GjRRl3lezkn3UtUb5qCP5kr3EmIlpn7tpKeWLxn5BXBoT9vlkt7l0/Cpv
+/I7XNt+2I1A1ZSdORXAdls7docB9qRVzF0gsXuu/bTU8bdOjMn9ZjnRVB9TabYGpBM63j9Fgr0n
uGkoWR11w8l8LURS/G+wGq05jp0xFyCl1fELsOMsf50dMHDvHTgB00NP0aP7hAAS3z/tvfpLq4yx
toMX5AEb1yb8iFtcDt5nAufcg4ek2o/emovonYZ7ZLLPOMfy5zxqE8ZsFcf9cUQzFt4qxL/+aRDz
AIQbjGodgOsvxuPqUmrvRW9pk88pYQnh4iTed67hKD/COBs6X6yGkQ+zE5niIUocrz94Bd7yQetg
VP6HzkbjBmIaYh3twgXBSGXyNCTqKAQuT47A0PdD2tpQvOp56vQPtjLFy3GIR3U6GLnef10iR0zv
Y8g07T5Vm6LZjXxKLNfbWev25dgs8jnN4whqYafgTo2Ck+hV/EQGxdwNk1Kh2md1tfnEUxtBVylp
Sx4Sa8rlCSsFs3ksZC+msESAS3nvDU1u+l0yOfpTPkzQWHrDk33oLpE+PxF0W8avSLfkl0Iao/Fq
ta3nfM4bV6m+RtQ01Y9akQx5WAxq2vvJIq3lWOpV/5wtULEPdgYR9jNGb73VBqKdLWVnR+M88ebL
CC4y2wTNP9QjXUhGKM00OxVSUAkjwe2UVdJqiA9VgzLxoWyjfApkrwj9GWOTZTm4U9PUgWjimY21
wFE8us1g43dZzL39jRtL1D8X1GkVJ6jVooJd1ETVeKArJj45ymzOwdC4kXPqFdoFXA/xkoQccO2D
vdi1uh9kJ/QHr8OE+QdcoaI7JBk1yANdhUIz/ClX4uQlndHYBdDeWAWNJlNZDtIi00ZujqQfEbJ4
+Z5Y0KF7X58jJd9ZHfcmXIGqbt979G/7E3B24z28kqb6qcoujnawjUhsU+KI37SvSJtE7i71A4Cw
Fr8xkYImhlpXWf+ZaUzzDf2NutsV3M20TGGuWz3rvBjFb16fdnznKa7i+XNXYiihlJmWBghyCuWx
zzJofN5Mf2Vv1Ujf+UiSisin/2dRFMGUkhDTUhYn8OpZ/9RYZYf2W19D5loW13mO1d7OwtlZsmy/
FKaCOHup9s1e5e1Uj7Y3E9dktYqpdsxXmkJoioYV8H9yixcFmdv54EpKmju7TTyM65ak4SRJbTia
2aR86VKMMV6cOddUf04X45uIY5F+yBS35VguCLNwmyEt1v9oFXS/Ep89Uo0fl1FxvI8e4g6whege
Gnu36GhWICOP3hqSl3Z9XGB1fsUMyoQ+xY+MeO4Tx8CzMVYwEp9nZfX4qgr5GR08ADjcv8sT4l+m
Gs5Nlio7AUus/y+d0hpz7G6sfsCBilCfBYb1U0Jw+jnBT1n2S7aChCZn0LmPY9g/0P30Lj+kyIX/
h79oKvc6JJrs1Uq8tHoq47LVCQ7HRq/9YoKJsVuTP7wlqrlOv2Qyy7svFfKZ0GL1EVkGiS4N9OfJ
mF7oNeIHXs1yUT7Otg6rwk94xz5bgNDbV0nC3+5KerQZ1Lhufs6dRBT7IZ/7+t00jvHwzlHUUT5A
W1SfYDTg3pY4IitYZqV77dXBpEOcQfs51n0fOYELskAN4OZCBiG65BdBEq8+xIgt1h9UbJTto2tK
6xcS5uy2oU+q5H2U1BLHNgUZsidKYePySHS8dA9NpKfyuXCzrgrQzZ6dY6QO2vDTQb3upVxWnUrs
kuzpWC9aOr4Yoyj/uL3ba2FnCu2LMnrm8MuLolbfV9i7zB9d/lXrT10Wz1/nUoHaj395emwJTkMN
FQcrQJXEmojdMu7KZmgGeRDlgkhFr9cUSfxWNB3eP42LSubJQNQTcEULrSUALR3x2BpRne57VTE+
xS71xYPEqR3owNKamNwgyug6fqmYMDgH0824sj2lFoHhxiL5biSTa3x0E0s0X3rBZgiRk8PNyOLf
K7u4XzUdfDAuY/lkd0XZICyYldQm2azWh9gcHO25ZsO1n9y40Yd9G1WKeay47YFh2LN1ICs0kBTI
ob08ViWkVDxszHR8zM0ud5+gCo31w8onan4XdhsV+164is1+LmBKjk6JjnGBrKY4Qr4Deonzgyz8
ftD16gB+2NHf60qrRPsqTSLUApFXVIenBok3NfelGpeIVcg4Vf4UbpSLQynkQnNIgSJ5yCBAmEjt
pgunJ1ZXdUNaTChgtVxpdSAzGT0PTWt+jNsexpvVpbJ/h+9tZYexgutvEKtK+RXFPTZc0Xm1eogi
KJH+CNejPk5NNMj3RRI7JdqYVPTQcRnNvvhgORJenC9suSq+V9AVnrwy75YPs2ULtpsi9fFrqVao
SmbwGpMgirPF8yHa5apf1w7GXAlPob36hsY/mmmKqoC4DfhwtHjJbjK4hvxZE4RdPG72PcuctT57
nlh6FPRJX8ktyZe3vfeoKjOrjDyPCqQRH1MPGVUpbOPdbCC9gfbBh7pNEKtQyrlHatZ8q80NrRKw
+9RUKKasDKdNoSMWYqwbo4tCICOlX7tK+gy7BMs83NKfbyfRf2uPm6mi30LDhA4zilFbsT7FzSan
Vbwo7FCyzXzpSvEzhobxsYaQ6/hCb/IfdZ4sk1/yxrx6eax6wZIr6a/bP+TKklMT06gh2dbacNvM
GU1LtQYYqIRIzda+dPL2wEcXB7RtugN06SH0khLvh7RPdjA+X2+Pvv7tm1UAnUwJBrU4HOq2ZAZk
j1se1iI+ccKW9iC6xYFpSUjzdUFXFCGfElrWvfrFdkzSGTDRK4sHhMIFJl9VJmly70Yh3HEyPidq
D4srzGdzRsxBqNp8pyqz1nbO5sh4VNYBJeFYqIK94M//rQaS/nPa2VVVSmdCsxrzlyi4UDMp+x22
ddE7AvTxe2aLe0JMFyXPdWRXo7O/SgxSAT8fOcOCq6dgQp0mq/MgT5T5PeR1hJyRdvt++0NelO/W
oehR0EalEUhD7nyonp7xVE10AEFkzt/g4ZeHsbPbQ4lQyjERpG8AxND/uD3qtaXlC9JIpexOM2Gz
eTtCJeFK2kyxln8tPPpLWSIftWH4ZdQks5Bj/dxGAuP2qFeWFdoNFXH8nBCj3JbZ+kEtFDIrJWwd
oe1F1BAHFo70I1wA/n+GoodEXXTVUty2i6cM1m5jTUroNJG7R4VG+DOkauoJ8T310IuingOalHKy
p4LY4PrdFA9txTELRRnQ525H1KtHtN+NRa3uHIZro1BMpjIOrY060GafKLVaVhwTvhglkV0FCSwA
i3Svo3BlN65GkKDT8EVe/XHOdyOKRpnUXRx800rJPgu0GV4lK2mcOhPvWGWaXEoyKPjqD7d3xpX9
uNJUaJq44Hi41M7H1ZZmAcQXZycV8zd4pG1xygaJioplIoBZiWwfS216zRPR3jl/l3uS2vKK68HI
hhLztkMIbsHuZuogJ0StZdDlifw8kHsHFIzugbwu0TCccTpCSPUB71yvtvNZRsqMkJ3Mq5PRetii
YmGayx+x7OP0OVc7QdVVCM06JeDcrQeNWvGnmYSnP7RuJFDpsA1UItiIqvhye/WvrIHucDDZVZxM
ADHnv8s21k4VotKnTsXsg67WGPs9rUjyXMLGw+3BLrcYFx1oBzpWK+7h4rj0k6HST89Py2Qg/NKP
necPaJk8SgiJiK4YalI+N1kZzXf22OUJ0ql0QhClQwtqb7u3E9LlrsM28VQ1rbJqdpAXELW8+eJh
FI+SpU5DGA7qOv1/Hi0jz5BQcbPihDSC8jmv0mhvzMuA40J07+K5PDQrjo9Db7KaK7j/fKge82AI
yRQlrbpRT1mVmccGpRluiKVF7ydFjq+AlU0J4813EQNTIsSQjK4TO3kzcKH3MMvL4qRnyrBHpWry
m2KO3tp3dBgFVTfgpIQd+Iufj+KMFlIdCAydkIiw/zNKRC1dY2m/Re4g3gry/DsUBNGV8EUEq58P
pZK3cHAZKvI6naCGToPr5v/d3vjrqpyHM1ysCIG68IVxodlC7lwUpLrOXfhceeG+oCKsLzuAC5SF
8xxIbuPW1j3K67UtTzIAOAbcChfr+uf/bMa+1+x+noriVMql/D4NxfLoZEjivH1i4DjWHiQtfG8b
LdHQ0tq6SotTM6rOASsSUp955n96Im9zzNW3j8eeAI1JFQtw0fYgz53buGWalKc0xcVwWYovPb1O
X+Rj6GnZn9uTu3LIAJyp7HUexdVr+nwJrcEeBKJ5bA13VzqyPtZm8VFPSHMaQ4/2o9vMVNXaO7fI
lQ8HaBtlANpP0AGMzUsxe7GocjSTTrlSut+akcuQXSnvhYGXF/+as8ENgg0D0mMbYbdan+WrytnJ
yOHAjtTyD0ll5I+9s9wl9K6PyGb7EyMTU7grhsXdkiiWhbKOOkfNqUUkZ/FLRGuFr1rIxlPhd3Ap
mWgzfFK7on8Bg9n9mNpmlKEaxTg2cHNn/Q4KyPyxyhEN89Mp9oyHefCM4rHLe0N/cK1FwVuGqFPZ
YUBRDnsnFfm0GxbaCife0WYVCeeIHXISaMf1VXSUlyOv0WrlPQ5C/ExcT2SIzfJBghysyLynroBo
ZW60dXyqKxE7Ae3BEovCVEvmPVIU5NkoGSMBSDU9yh8UkCdaYMHsdcF4LgQUSEV19SNE4PpOHnxl
h3jcDioJNyq8qLme78vI7U32SFadLPo031D+kx+wq7nnVvo3m958Nfr79N1XxBEaFevx+OcG0dh5
bjGI6oQKldE8otngel+xK6E7my+U2n1VR3T0REOQNp1I2kk86akRlzv47nO6q+3R+I0mZTcd3ahr
Wuqzs0z2S9yUPxWYtFbYZkD6v4tRTUQwUICNw9vn98oWh+4Pe2d9RQC4bc5viQZpRO2tOilKrnwr
2IMjmDZV28+2Yr1Z6gISH2kV6BT+wR1x82RhZmXPGtnqCQPG4UHILN6njtEc6Igpd+Z1+f25jtAK
JncjbQRFd/5hnB4tH4NCHDfEYht7NHwHAzmickoOtxfw8tmiskR1h8FIUC9gHk7mZZqbchUtxMUi
aIoCW4TUMPw8wqqJ2icNjNsjXn4yrnficQKbv0/lJhytkQjs8tkuTjXnLEChqebY0UjDLlwLbg91
ebuv0GzgZwA/wO5tVxFx2LKLzLk8aW3Z7fT5XdVUAWY7FAfXcjJWpOUqAxrdud6vram38uJUQE7E
pOsK/HOqCtxaYpxAylOc5pmfjO4utQsz0Frz68g9f+e9vLJVdOD3SJE7JJDgy89Hq1ZEcZW65YlQ
IdmVvZE8mknxZtoHxUfbXocgyoagszloC2JcGvpjzQnxHPyndKqtwFtQTuVz3vlqVya0ymSvEHR4
eWTf5xMaxhgJZGVoTmMp5UvqePFDlGOxcntvXPlI4B/524Gj4XG9BVa5yH5DLyubU98chDayaFU2
+aakrWModzbElRnxyqvOinNaYXabrEEmhGo1MnunmGrQoQVvcUjmYv54e0aXqddKnSLlYtkIoLZs
jMngXY0ym3WbyXAJ7XNaWVoB982qcTqT6tQEOX5Fy52VvHKgIf7zDgIfhNGyxcH1TjtU6MY2p67o
1IMEFuxbpeLtMBV4M+icpwraEWiWNbsE4X6+NYxMjQe3j+pTkk3LrrFascva8V4wc2VCnFsCXpJJ
irDb6uuSALdYOr05LQIMUhm37scSAP3RGDL7zVkQD68Guo/EHD7Q1mt9RIAX75GmPSFq3e+JaLyg
bDMzmDWsFW9vjyubEJV7igCI5KAcsq2ZrRjqIRvr9mQgaWiCcPcUbz8b7XCvynRtIB7HVV4LVw40
UM4/kpTpmCFY3p5wgMyQupigiSnKvUz82igeKGbeLRjwQHHPRymK2Rw9gXYcSrDq+0RZdBddRyBt
d5bt8p6AHwjJEnzieidt+T11XyLcKvXh5EVZ7DwYckbpOVVFPO1nxUNZL52d9l5Yczk5gj5eEFwf
kDIi7TqfHPaddFfnejj1vVecRmIFGj11neZ3wozLnb46s2LoQwYOtH17dDtXdH0p1eGEIHZ7oEg/
+HDK+gDy+L3q8LUpER/bjsd/wUWsP+WfR7HX7YFKuD0Ackiyw2joEq0V5R735eqE7PW9hyzCQ7VZ
ONhoDvDHeDwV2lS+UxyQBijOWgZOBArc7tsn6vLCJYezVusl3CNQ4tncRqNhZX0HmOg02n2V76Z4
8pyD0SskD5ZTDOmJ8rvuHeeijF/ePjKZAcx7uoE8kuum/WcxF9PGhqZdlIe8NSo7qNCfrY5m7YFj
mWewTk+dwAdup9tyrA63h76MqdYyChuO5gJKL1sVB80UieumeRciPNH5TmUsn7XEQkh3UeOHhQb9
S2cbXQDeL7qz3Jc7iJcTWUIOhgkNbsti6Yy2b2WZ9+GgtOYxa3peNj29h3u+PO+sKTfX+qStOfrm
XpFSawTIzj7M1fTjmJX41pbNNzepf9tWHz3cXszL7QqjZAWhrj711I42g2mpCZxJtVEF6lKkt5d4
PuTkFah4aPdw/n/JZue53jrWiounnghja7Nn4lSvItNMkOhp497ZtQmYkB2q0IO6k01q5ivUE8zA
CulZdhgxqk80IMbh4+r/h/0nEEJN+GYijQjvTCkEAtpA6w6pMtEgHWNj9c6c2hFcVubEP26v098L
b/vjwQ9QUCZFoZa9OddTrGeT1jZN2BfZkoA17UrjxTQQUNgXReU2qU+5vUiCSdaFc4pgfmZB8X+c
ncdu3Ei7hq+IAHPYspPYCo6yPN4QDmMWM4uZvPrzUGczzW6I0A8vxoCBqa5ihS+8oTH6Zh/LMQVW
nfQE3nM1Nf0RH+ooOqQtVZPMH6Ncc+8rtTbM6lOO8rT+YgqQDieldpNfFl9n9lPB7YnTCRn4PsmE
pvkgnRLrCSAENo4D1ezsk47RRL+P4PYiKQbeLcH4I8qq72+vw639QpBv8SFVemxrF6WmL1TAJWYK
Uw2YizplL0QLlu9U1ftjIGepv2HfTdRPkWr1iKOZGxsDAOegX4o37WD2JwyGBywxo/nw9qSuz7WD
egFyaYhxMrd1TV02nsfbFhZByUP8CDoo32e6k7379iCkW1r6CNuRL62J1yQrTeW4+C53o5rt0RoN
7/Qq1zZq5zc+EBRWuvaUL0lf1qJsuQK4yhKdDKQlsu+1ps/JHg339GTpZZltBN43Fo6O5NJlWRoS
qItdvgL9rBXGpAmJlKn7fYFQBj2v/MbXub4PYTwtbwwpBb3ddZ0eFHlpgTqpA2yUhjuEbecZme6m
jQM1Ss0/oa10coPWd72ICFPyuBAVExlfEe5gSCIEXfHEiCwRX8faHBCoVLwOI28iy2Hjk92Y4PKq
oNmBVCAZ4WqnG4OUxI6LEhyokt5PLVvW4AZRUD9GkylMsOcTrey39/ytKbq0yAF5EBRdkax1ZfJk
izVNUBVV9RHiRv85K135kODfsRErXO8SSHW8MfBeqHBzbVzukszMK7w95jYwMcrW/DpPXShydT2l
x7fndD0QLooQqwFWoEZ1BRNSNEzecrxb4Ty0mj8aKejTyHg3hxv+NsEdxSOiEOoeq5fAzSMKzJbZ
BtjF/IwsedLy8WmoWvg2nfr+Qv0SFxOEU/EgdF1fGhK7XNUSSguXrM2+d2CrD2CDh43E/XozMApN
ahryyDhSY7z8Qug7AUlVZRcMxVjco4fm+G5kjwskcStXv/GNKJQyJ+JwTvO6S+WoGP9QJxiCoUqV
HfAMTL4XMP67dwJdcC50gBPUI9bgqVEp6H2Y1PfRO8M2Ba/QD4o2zxvB09VclnbecjkhdbJ8otWy
JVCZnF4AXi/xBHhq1cXLvindjcvo6nqAmMqhASZEm2IhmF5+HDOLvVjvhiFIDYf6SaepBzzGcDBR
svg0YEbvv712N8dDd4GUgg6YsY6vVRVRLwO1mAD7Me8zFfbhUA5j9afXRXpStBDWzNsDXgX0TBDr
tIWwtgSIzur+q5UMhwLPGAJLTuYhjsTdOMffx0E7kYJ+0EL9Yc7NrfDi9qCcLJ2tuAx+uarozUu1
mm2+nap+95x5R4Ox9psKUxgh4sJ32ubDkA8bYaS2zOUijFzmStGA7AH0EJHA5bCYpiWNXpdjUEeA
93tN3c892M4m19P7sFWUz5ii9F/HoohBdua1+dmWpvlnDK3nt9f8KnPkd5A1/n+Ff5F6vvwdWTJJ
sNn2GESFaSOw28n8k0J7Odq1oVYsFKdC+QQtl+zj7YFv7S7EPV6J+RQJndWZ0caO8pDujUHX9RNO
XPYvCfi2xl3Sb8vox9uDXd1rzNIjdqTmxP1J4nY5S2ru9tDFSDsKyvAfOpwlwPUr9vcwtP68eyRy
UQBUMFa5d9b6sUPY4nk4o/w54ttwxksHKlunZcHY6/bh7aGubx1GQiGFtwehZOpPl5OakYvNqhTy
vAew/cXpnPRnWktr4wa9sXR0USnJcUUvCsKrpROajrFHkagBdqnJx6LKnPs8V8KPet/kG/HB9VA6
mSdYWyiy9NHW1U4Sz8woGnUM3MQZDklYD/tRh2Ek4vLdjGmKt68CNuQTPODrLI7ytOaM8IeCspf9
FycL+xdCvXgjoLs+XDymfCNqM+gSUnC//ELVoMaxTKMp0GY57XTpJs9RvMi+9YZy1LoYFDcQqI3H
6NYqgvXkIgXLSiF3FZbA53On0cynII4AP3owkb71rLqvlNH8/N4dSEcQ4cWlow/eaV38idKpbjQ4
cEFMC/wua8HMIhA+7t8e5eaEXIKFRUsdCYzVKmrdq1iPNgXIP3+dkP87gGqD9IpTyMZI1ycKxCMq
qcDTiLO5mS+/V6xnjiMmYwrSsZ5x3vJC32hhhb09n+ubj08DOg93VGL8K9DvjIPsaHvFHNDy/lK2
VdDS+fSLSf6t0DL8Xwbj6C6oX6a15rXXmVa6IcS0wOvcCbELZ3a+mkCA4TvBFT17BHv6Rifh5vx4
SpdY5dV9/nIVFzalXfTDHIwuFL9dZdfjTqpQXaSnN0C5imljjtcbxNRoZgEZ56OxT1afDRF8d5pA
ewRuWNSBhk74sfM8TMdqb9oAcN0cCowYwCrULCn2X85taPBfdefJChYa/4nM5S9GguOBG6remNT1
XmRSqL04C+dhaWJcjtSUUxi6EhlH3VHiY1x0JtpNVFjf3os35rPAB5Y6Aa06tI0uR4mnotc6s3RJ
cHE96vNa+Wnm8I4wurRe3h7qeluwaGR/4I1cumZrbaM06xorL1C3q0wLLFqXQxzPDCM6aLhG4Uzp
Kc9vD3hjBRGNWPyNEUSj5byKMGpj9rBpMO1gVhLnMZrBMLSzOWzs9lujuFwa3O7O6/e6XEGrhlqI
iZQTGK1bcMt6RfFDTdNs41a/MQzF0mXTLWtHX/VymLh2U6JR0w2mLI4OSpdheEwv+v2bbrloF9E1
KkagIy5HSQqvxcEyDQMtxrw+zaV36AjhNjbdjblwvy7eOhTQGWf1YcpCE4snnkvqN4k/Vj67H9Q0
SjeO6u1R2Nw69x7PxuoAyUTUWmulLhbIU/voZKW3j9DB3vj8Nw7QEkKAHyFxpsy2em2jMWkdOJlu
oCKghhye1B4RJMXcdEy3hF1fH7rLnIHyGs8gZQeV4HItK2QXSaVEOcIQGplQ1Dwgfum30gFCAl67
c7VvmQMpOvdVvHH7pNyzLjv0HrDoSBDgnL4I3O2U6dvkflWnZpeLx1aB/2HnX4XyEsrkzvEwrpPG
+KNW/rx9FK/PPoHjcmlSQSB9Xb9CnRMlHc4KId8CJKWRVfF5qPRoZ1QmWuBhv+WpcP3tGY+99VpN
4/ivQgbSVKWfEhhEpeGOWB4V5Z7O1BaoZ9mnl98DkD2FQeoKVNAoGV+eFmxeWug7M1KBTdUHRGR0
HGJ47T5MZ+8j2LP0bLS1fMAQr3ghyxo21OJurCojc1gpvS7srNUOB/Za2lgBRGe6CyJAXwOjYqwX
98RrMU9SsqXze02Jo2ptsf9gbCyNm7VgtNrEuoMmXHROXTGNfzUXO+KHqAAVu7MwWuxO6YJYuJt5
aZT9BFPzj2XlC7BFmJl7ePeWAha+1IHJHnn7V5OPuwSOdZmJM26o6r43B/2sJQqsEZRm8UH09m8P
t+yY1bfmSqTTSP+dxvMaSlCjkEfnRtQBnPv40Gq1GYzjoN97MpF3AEOTO9eeh29vD3r9gdEzh3pH
skIDhLLw5QbDZNBJWttrAxxIa459jBgxREQndgJstVCyS8u52WpccxNfzZUczFg4Mgti7cooKRSL
NjJd1CBqOlfZxYhl97u6bobm8EpGeOj7cn52NUM6u3xQZfJ99trOPtjwBD+0PXVr1KBUvEMLgdFC
yn0kwjTnBgLmQvGqgnucxqhU76Da5dZzPFdh6XcRAc+TpvdG7dsdvKFANp2ZfqqnrFS+FwqtC3rZ
o9Ut/tslrmwYm9f7wYq78nc2dpFDM0A0ERld1eXlXoSwar9MOj7fuKQq1GOdrOnzgzq4osNWFiXu
owV76lkZWrf+bsUiTQ84ETjewZad6p7scVHyQE6g/lND342PMoKweJ+GfZ/wMx2YZGrvOdC9wlHH
jdHQXqCDYJeI4k33OU6HrsOosGxwze2TTEt34Hvm8qTHrar+o5jaoNxp1Tw3SJoqVf9NN8kUUz+M
Mk89VE2Yai/J4Lnjk5DkEX+wdE6RD8ijaUz/DkZYiwe9QSnmPpo7ZFEzLauHnR7byHTEfRZ9S9JE
aKc0n3OxczMJPIlKjp2q90ItXTqmYzIlI2OnKDg5h9HNYuPopI5TBV3vjOJLqpZRJDBKdVM8C7BF
rSGTEzz5YO+04YPnZTpHwRtTuRv7GAZhTTVXP3lJ5Th3TDvtdkarxtXHcG5TfZEZLZqXTmaKhxSF
Pld3+AWF/0qlnfMXKPvRvzaaJOIQo+AePVaV5obVzihCuN5Dk0Hsz7oSLYuGQhXSUF3ZSL+PO0s9
hDSDMaUuW8NEEaVR1eeGILf9Cpwk0r5M1Jbjz6CF2z4wrKlBWAmxa/zHuxIJGJHkTneIwYbKj32W
9j9mAw3pR96w3tsJVIGifaJm3kxDd0DrCrvcsN53GWIch8YqkviE0WY33k9oE1joPhRTdeRTs8cM
nbvvzpjL2t7X6WiLc+ok6XBUWXsHt28ld37Qyvaif+WodcleGyxPQm/JajighZqXH2QTi3I/u4PM
72TlNOmDKlT9H+zt7fSp1vFmDsp2lLBHGoETdycQR36SQsLbRy4ma3dlqGife3Ny64c4QXlklw16
bz3pfHbagC1qDA+OntiP6EPhOi0x8WweInqf2hEJwd75PEHDE88x9u/Zh9gD5LIHGyTb7zKa8icU
2BEryVmo9lQ6WqScRZ/A9UZVxda+FW7t/kiRG0FTOUfi7ElRgUkcBY2R6ZTW9oSmiu6GuuoXiZEP
B8Pk9dSCDmNR47nuahF/HSxl0j5YYYUIaQoLEA/WCqG+WPHxRJp0vEixojmOHo7pPmUpGZ5HB9Go
3Ryjlf1YKoN8ialRhYYfGnnyWKVa8zAOZY9AeI5H78mpW8NSfBeq33da+eFYwiHJvD7zkSzjytuj
rySizyRgUYwHcJxW3t6MFKc5NrirNuXiWKowayVKw6MBykx9mjJuZz8M8y4MJmrjL6Dl3RhZKs/6
RqCNyj+AxwHdIdHr9g6esUKdU0jX24/UK+V+VJDSQgslryeOY9qN2KJ4JYpszoRLmIbvLYbQroXZ
disHJ3Cx6fXuB1VU/xqCbX6foj5W/pSU8NxAMXBj/W5NafJHF2acfIf3E9b3jTb2v2HEufgmIxzl
+YNaqe5OcaPe3M9WNLmnnkdfOccjNkZPqjdGRiAk3/az1eN3cFISw8n9QoukeIlGi8ocnp/1uK/R
xJAI5RitGagpbvdA7Zwif1R5MCe8QAZrhsTSxmiiirIddkMVVfPe6UbX/CDmePgNhrJ/6Ye2UZ/6
3E1dpNiQaPSLuJj6v28/qTdiGNTvl9IymxbQ0Bp8KBO2uShnA9Z8oh7gY417ZTaLR7yBRGCgrnpC
Q8rEX6ivH3tTIv3iItH29o94RUJfRhPQKSww9Vwu1ILWkTwoulqWwjSCtI3wjhznKM0PxDNwp4Ye
f+GJz2nfy66B/jPkZFBfDU061TctV6aPXEaF3Bfx3CHxYcw1lvA4iqe4cUvdKRJxwC46Mxyfg1l0
Z9dtOmQkQMI0f/SUszqMhdsdw6bplQNImhEjbshb5pEd4H2bpFHzqDsJYC5/7Jq23FUd0m3HGlaD
XqBsRR+t9vXRxOnbt6Pe+Z0PWjh/MGnND+8N8RY9RjiOAL5ffQBXIZ6CaF4890V8LpAcN3YKz3/t
c36Fe5raCuWzzh4zNXj721ylDgy6EPSAZJMI0565jLki4HUzKkzxuYm0/jAreDiXJTfX/zAKqDk4
etC5qRJfjiKrqZhnx4jPTiaGB7emlJlajbUxl6ugFTQG2eLSGwBqRapwOcrQYzZoOqVJIKdbRABw
YLCK1rMHK1GaM0GrF7DXt3yPrldwGXUBBGIhQNN1lRL3HnUJtLrMQCIEV6IehNeKD9Fi3Cgj3Jod
DEfK3LQo6YAs//4f6GFqUDLCk8UKAIJ0/YH3tIs/9zgfGzu9KifwNUbW9ve9NJR2Ixu4CswRUkA9
kimSd3H8VlO0JCpl7EakYOb4d5cPD3Xd//JS568Q4Zbv4e2xlrIMDC8kQJZ//880ZTFZVUfzOajh
rSGiFIbNKZ5VDwcKAwUAKtXf37s3mRwCagu3gtbvGnCFKNxk6QqTG/K22nmL3znSg3LjDjRvbJOF
U4FtFHfhQjC7nNdQx05YFroXlDbM3gOEL1P3Cx1g2c6yEKvbTegy1vcWapvZ3i2bmTc9m6DkYaql
3Ms41sVdE1uRuReZsGLocx6O5AdrlmO/D526mO5NW8ZIXCVO7wbW4oFm7/QwR1BNyRo3/tZyNO2j
jlTlM+JvA7RfNWrmHdGK0TxryGq1z148RuGpokXcYSrfR01glWncIm9oO+k+B1tKxEzihw4NDjhI
I9aRq+6AXOUtvydTpnOlzZBus1Eq1Z0Vxsl8QDsvfKlsJet9r/PG+L01PPBeC1AEsAAAGJBLl+ua
CGFiDa8iH4roUbyz0YeDzY/k5gYc4fr7MQ61h6VcCDh1jeaJRk3vpI66umY3SeC1VnaP4lq5tU34
tRcv5TIbwACUPYmDUI2/nI1BCgABAcEhJFrHu0y48c40uq3zvLwkV6MgMbzUcSmwra2BZV0Lcn72
Ioik4kUi0nsw47D9VBqe2LiTr5dtiTsWbirV3AVIejmhkTVrUW8T58oosmdd7+V4dGJUeDcez+Uz
X04JCqqOehE6KCroruV3/OfamMyh08tBSc4zXRr8EjXIFnvCRmjETW3Ok1/DdcMly1E628/SvN3g
jS4f5nL8V8r+AkBkc9AmvBzfsHD7LmpKfrgCjjuUc9E7duI71+ie3azfek+vPyDux1RIVKIqKiXr
8jik0KboCiR8Qil/amo2HAtYQv5sgUZ/7+24uEQSktB2X8SoVi+3HWERTCeXKD+LKbXl+b9WMbwb
tsT/GcYtxX76EwDZVu+LY5exXseKQlEvJq3pRwJo2b+b3sYor9VkXFZsCmmrm6JLHFc62RSdo2LM
fgEnKM+jlW1pHF1veIr9FIMcDx1qSiCrURJwFiTsTnRW04w6dVGGXiAae8tJ88YOWPTJuY5oLxFS
r4aJprpr0ikXZ6UQ5idrNowAs63x7Paxvn97C9waCiUuKq9UAxdgxOXWTtqsm4vGFWfkRYedSov9
iJBt8oTkTLWx21437uUxchfmvLkcZIhRrzii/xzj2mjQcdRgxQ5Jafb7zjOr3q+Liis3szqK28CV
6+xnXWiJZvuahiKjP2YtxEFLTKj5zpYrsocW1EF2L+co1o72XMA1L/CA0QNjSHuxUZW+8b35uZxG
1Me55ta5DUDjsm0rLTl3JjXEO426tHHXzTVp59uf4XqgJUoB4KADs+ElWn1x28znuk6j7Fy7TUmO
kKcfLS/eMrC6vseW5afjRhpC42WdD6SpiesGWgznLlOjJwQjF7/kpkfYVoNZi4ZpKDdu7lvzAk2I
lAY4WZolq8NvYqKaYKEKabebkeVCgjc+xGFivv+S8cBeLjhjNjFo99X61Qnes0bswOynPn+m+hdA
K5Abz8D1WaEvAn1lCSl1hKtW73ftSUcrza486yPJ9a52xwTJr07vPqngZ7d82paTd3laFlUV7hhC
V4f2ln55MlNnnrq4hRvslpP5VMFGmKmUd0qOWkiN4KIGmjr7JYa8GEH3jZSiuM/RNnj3xlwSLnIE
7KQXSNPlr3CUsCFnoGDvNHbkW3OmPKCxqXx99yi8RKADwEstUfSy8v+5GcYylnloW2Ego1R7hHTS
+jgL5Bvfb4nC/7uiS68RSRqI6zxIwBFWKxq6lZqHAwxyhC06efLgVU13Ua72qY/i7DzcCRdZVL+0
Qrx6357gskyroZedQ6GG7AAqw2rrqHbkYJvmQLF1EheZ2FGj5q7pQ4savyNqX/BYaf4QdypBNv3W
jeHXx5CZW5CxoQhSCoDAt8pPRnfopzzPy3Obl8qu1Ydxp6tTtNGlvrG+3GDqcrG84viWX/Gfr0hy
HGGlMpfnbNKqf1BILopd0Tb9YbRIY9B31nZTEtv/vHdpQT0v2EFiM66atVjFOCE0rWlFfYZq/m9S
T9VnLc/Hg7p0gcPZSU6Ag4Zd29jul7cHvl5UNCRBEbKl0Pigt3U53UHF0AH1jPocGx6uPxAHn2Rb
6hubdn1nL9OiSYe54VKGIGe+HKVSxtkpzKo54+TWBsKlMde12nBM9GzYTaaRnN47K4N2mUc8DwIE
AZ/VrLoM+TKQ4cW5USmvW20PYp5y7Masrs8DBFy4UEv4yczW4Aw0ql1XqK48R00btr5uUcTdSdse
y72TabtevYvnqa6DulO3nLReX7nLs7jwz2kGklICnVqL6lSVlXQIgNTnsJv16IG//XKiLDqai6D8
XgOXjQhYI5fibl3ojW+n3lTdJW002udkrtp0R2Ks6T5QDHwpmCEJUOJB8DsokzsnR8+euuxxXqrQ
kQ9/sxfHvEPl5kmLq+nv3E7mb6L/vqSA7ybo/EbhmAS1kVnOTrUUCrkIwNbNocZ2NINKrsXhKRxl
h3VD1KrPLTVyiutVjrYSWM129BGtLoedorph5I9YEzu7IcwN+34KMy98nIfWLo7cqJO1a6xhynwu
qaS565LW0lCBL3SUneF9119H1Li9Jy/EfMePO53OXlvHfw1jdMS/pTG38zdDMUVyB26skjTr8KJE
MU30X6rcqIvzqCAKv8+jyjPvh3JUw70hozEMVLPHQMDFa7p/oBVhPI+hx7qVORWKPdILBp0MJUMJ
Vqls6ztI16I5j03Rfzcbo/qjSzW29jXy1fkubaZpuheZC5Y7sUhzzwVQuvfKKvIC4ddEeIpDDxCv
9Vtkl40XaaGk2px50zlNseS1m1Z7lnOrBngNlB9lDYTCp+S9ZdyzDjCo0SyWl4y5HAwwvZdnPXVK
ru9uqs+EtYnLmtXTT72yK8nT4E39vEXEub5biJQQiaNyS2OeuPByvNals2uHsjlLtMjsUzUoVv1g
zLmd7mIp7S+iSLt2o9J5Y44ICyAmyCO42Huu5hiBlcLJboYcr/EUIdtY+4pBtpYa83s11lhOZgfi
UONKgwi0enT1sJx40CHHZxbvw9IPk3cSKaWXsvIqXBi8tDu+fXneWFBUli3gOghDLsj5ywXNobfO
M7X2s1ABIoIUhXK3s0RdGIcwMhuPp7e0tjQAbqzoq1IN64k4DoS0y0EnGqm6aJz+nLjYuPuxpoYH
tW2RUEoh2W1kRNcztF8fI7bL4lS8FnixCuGSxo3Dmbg3+0QajCE5zIcTXLjhY5cmW5HLjfEWrSaI
n4i4srar+DNMR0TQdH0+96YuIz/OMfLxOxXOuj+LvKdp1OThFl71ekXxxYTXxx9iUlhdlytKF1HB
+adXz4Nll0/ZWGSnwo7Ez5pbeiPxuzUUSRnaTYBxYF2tnne90VsTcwb9jJ58/KNUmhFBdRr459oq
uo2A5XosZ2HPLioldAvBul9OS0it76jRGOfZGLqAsEa7Fz1WToOD1Nh7DwLhCsEPBR+iIxRfLocy
5YTCSCxsZFGykLShmx6KWk8/z3orDsjYte8eDyQpN9kiYLBoNq7yzHIS6Jibin3G1iTxFYHQRp7q
x0rXP4NjaTbusFdty8sQYokdyIko0i0ktlUm0VmD0BQgKuekR3tvh65An+2ysMqUz2GfhSOYoLBR
qVenFMZHLUInejTNMjopKi5638SoluOR2q/z6+1lX5Z19bt0lHWgL1Cspl212riU4FKtK1AdGFts
CXIcao664kQb1XLaNdfjUJanKUZ9EibSWuARhYWGt6oV7FoBuqlcxAjvbGwQjC+dTBpam3Vr49xR
4ADenqYQ0NW+gWo30eWwZfVzcIxsPqRV1Tl7xBMM9VPbuhglisIdvpZz5urPqZtmxp69JXF/UbXR
Og525tLmpUOh7Ogf2dV91RUhlIYxLuSPdmjU6jEzRBgduaPSch/prfsRT+DEO4SLUdKzTSf6ga4w
d4eOWrmKbwPi5A/0V0qs2hDoG+5Tz5TZPQFKeS6BctFPJvBXdvhRuc+5M4y/SM7A0kwV7fx9qruD
6dMUje0d2IzI8DEjwcWjHg3rT5OF0r0DOZuDnSrmAWeIqIZ+WruZMu8Fdp3Zn8zEYOJPGvVzF/TC
SMM9jXHDPOchYMDj3AnucLVL8vnfssLP6AMMRqDFArnG/GiApZC/mkzk8alT85x3JuRyRts+xJyr
pSAf8+RBzumDDK53hMu7XiVD5CNIlrV3JPVmtU+03PzglEnXfhhiz34xnKKejniN08hPESVQjtbo
IbwiwHK4SBVUIT1I2wnDfW3k4hM2eIV3D3oHVx5Zo4GNs1E0kn/NzjcqUFm1ywh1mgPJp5MHTpg2
Jk6EQykPYTdo6kObqaF1gN8M9EygQAGzw5E5NplOYzhoRUrRhsfCU5snbPyQHwS6pmjHHrbWbzRO
lWEniWjVBzruVgR11MO9q2gmnHJUV5nngyLok+0XZ5Bf1iA1eVL1TH6bsNvxzjl1yO+eSE1J7p/o
4mTkXqYdbCyo6ud5hHa0cWheU5rV2QS+v1RZbXASHJvLKzHSxlLXZlKeJDZQlMn1uPwZa4v7uIX8
8Z/RRWH5EOH88VsXSX9vxHxeiUuLvZ8iuj07w0pL99h3qvfZTI0ooTFMWLwzM1P75nQK5egqRA8l
cIuBw4JUTRuevEab3iv5QA0ILAEhI6poFNzWRURnaufIssrybMR5DlipqD/YmFBtJIg3bhiaqdZC
E6BmAVb8crW0JuxTu46qc2uCArbnWhzCStYno9ikFd0aigktSfxSG1ln2FnuCKi6U3W2pqHAmsoZ
P86ppv3xFNvdqJDcuJ+dV70rAsSltLe6n2VSE2/YnjzX3mA+okmiHZuhdO7e+wrQnkCED108yLg8
tJdrxz3WYwaYybPphMXD6Jb5KSZWfXfksozC5yHeXWpqy7L+t9qjmFYzGYk8V2M8fYiiWgFWmYEh
RCt2//4JGVSWlhoW95KxWrY8ahVLF6I+V52WH9zcbvaEhFuh2PXHoYNJymdAMKPWufbs9RSUglJt
lOd5LB1ebXotfWiKjdjhOqBlFNclEjMQPQc2c7lsCgVIs25iqkY0Lh9QLJ5OkwZxcqr1/l5Q0z29
f+04p9T86Srw39V4oQWqAghdfU5sfLeyMjIOldrXG7O6tXYmQsWGpS4k1PXGbqes6EANLF8oTg6y
y0F5Vs4WBuj6pC6GA2jEs+1UkoHlV/xny/GUAF3Pk5q3ubP3qtN5d4Wn9btuLsONCV0XqBiKiinX
AsVT7qDLoYzWIPqJBz4TeK1d3osXt09O86AZvjqrIyFJYWC/pn1++2vdmiESjNSnFgo/GnKXw7aZ
nRahrdfUxZJkh8ipikMl3qyEtVsb8dZQNLZIVxluIfZeDqV0c4+PAG6mlmLhiIaIM+2hvZOPw/7t
Od3a8cu9umRUsOCt1UVhe0IxxyGvz3hfPzpoWQHGiztENPOcGyPcSoev2owkizwdaPzCW19UhVfX
X94mStyojDdEafKgxW32IXKd7k7x8Ag2p8LbZx1hpkLW/DIAy38aRInfJg6138OozY8duIZdZECA
82Ta+VYYKRsX9Ktn8WUsQLsKccolTgcxtAazjc2oZ0qCN2GYt+V89KyUmNRLVS/ekSYWgNXVOgmP
lgTN7ruyFsq+ri3vWTTD9NOdU3vwheLUlp8MZjkcKH/bo+9EHhdjrFuIZRVMxPYbbR5Gf4QS3/o2
vpGf4pYMdu8MiZWg+tOWYuNTL3tmPS9vKf8DA6R4vPZqJjwMWxUw7Vmi57RzxdAd2hxTxndvqAVs
hYoR8p7sqVVNIBau4pRW2ZynUG/3RiHizxIpHkwb6vIfZE5Jod8/IBeOy5g4RlDYuTwqgHlnqxnd
5hzh4AC8GOPJpBrNTzpu3v9qSRhuxIpXR1N7NRiCdsxdyq29urMlWSWQpKk/Wy7Ed9/QK67uucaO
cmf3jvHl7dm9inpefDVGWep/aPO9MrBWB7Qsm9CWOOWiwK3V6pOk/TzAJZC5B77LLCrNF8Oku7sY
PrlzaG1p5b+wfizRaA8nWwt4VEfnfmrdRDtIkaT2975ExM2fSpmjZdzYNa5IUnPCeV+2Ye+dZxFi
TEcqYMc6KAqQ/PK+b7IRrm6LbvajVisD+Uw0aJgmdqLzTlWea11AXNyKfTNFHpX1CZiw+nEcq7D5
LRRSxj8FppLec2GUJEOmig7xgy7stPs01K3zx9Ki4gcl+aX/BUwetbk4S7t/Et5N/OylkXp+htVu
eEjszHkaQahkX4zYTH5BAXC/mgsp6KM3zZb10M1tNj5UI2XH997+cG3ArtBwBU7NOVqO13/etxH+
CrifXjtLsAIHz2t7P4vB8qHHv8UBu95iDIXmL4Iprzqbqy0NacrFYNjWznmSJV9loTR7SniwDDoj
yTai3qsHYCmlEyGi9gR/keznclrROGFOXbTaWRlN6683tAKKZ+uaX9A4FKdCq8ytHb2+hrh/FkA6
0neLNu9afEMxWwV03WycY64PeRinuYkP89wkHxuRa+8VsOe2IxSBRkhSR6d+XXsqYraGLBvrnMaR
ukct1PVrtRe+oY6/3j6pYOuuZ8ZC4l/j8sKhAry6+lwxeh6C0POZCFIRP/V29PpPtjoN84GiGJyM
cOoNsWu0VjZfaug2LzMCn/05j+EH7QY2OPwHqloYlXax99AUZk+1oHCbqn7SQWp5rt8oRT9/1OCz
zH6EJEjxCXPLuNwVo7QfJPX7FDQ+2oP7WRsS21ccbYKwOadQJdKhxSAoipFN8CszqkZoKVmUHAG+
TOm+YVGKI1fMpH+ep1I4e1ebXPdTZ8oK9Ya0tQz4CrkLTL/PMIZtOWHNA38rsuOo2OP4iTs/nHd9
Z8ENUmXdhP8IwxU/UCakfRWJ2UqOodcP6klHQN3+kauxZwAG8UrlM76HrnVQMHuNjpY1A13FijL1
dpKOPd7BM37yD2Xm2j/zvsvD3TCMXuon8wgtwSLR/qu2tPW4J4rWPuESVAx7L7ZiLdCMqG+BEkwJ
MUQOBUDbJ06eJTintQtYNa50JfwXkoNm+nFpjfa+KdC4OuZGEsfYX0/iK8bomCnDb/P+ymFW5ses
rLKnClXRz0Qx+AHn85SJQ9Ypzo+e6h/0vxC5En+werKTrl06VLGI3d/prE7UTrpkjv15Uiv92LD1
se4NFfEbXaww9yXYI9ysyzjW/omUoS8Pusg6+5TU3ezuvDZWxa50swwyNrYjsK1HW30h/Gi9D5mO
6OfjMHVpeXSzpEsCF32g7KgKdN6xjCdRHHy91xr7gyV00R5MpfDwbI5JqWB6Tgm0kLePwxohsxw8
Gnz8AVBGv2xdI4BgXkFBtP+PszPbjRvn2vUVCdA8nKpGy7Gd2UlOhO6kW7NEiZqvfj/yBn50qQol
+AOCTh+FRYpcXFzrHXh0CG/mInFbDIaN2FXBAOSlTaOHt8+Ea0WrJ6fRwIVh19dTs4U9fHt/Xl6g
NMspBKKcRnGEW/sywMF8o6sEpTLQrM5wP2GqHnvnbCaX2JmdoYqTAv5De3RFn1Qknw0WnFRQrB6B
7ShKD21ajv0LzutuccqtMixOtaJiqrxI0jR7mnBW7Pe6EEhqeaXyswjFZFD07DPvKDB97Xe52xav
Sdf3r1zOuJ45nSzMfV962bhTe0XVP9WVqPVPbZEZf9kR6sZHZYpLa1flYmjPnFojeTIF1w9G9pOc
VL8tyw7UdaXV6UZuc/3RaKqqOg0ICCn8vbp43KJHpajJ8SquMifzJ6vMnC8eTcfwYYRcMWOrQ8d7
nxSqkmGa3iAo43ddYbU/7m+eq1SV6xXWN0AH8HYQO1Y5loCnFyVm6wUjjgW7ljoXHV1zS85l+Vcu
dwbZ/RvXGj09qDirq2/0cKWrpOIFfdbr0xH4KE6Rs4rFrSut7INhlkZxiPpQOhsp6/Uy84QkYSWt
W3jea2pYSfN/bEo1e2zqvqcrnxxbzZGQa9sHBp0xV5flvlKTkyXa1/sr+9bCvZz0MjY1MzJ0dwGP
XR4HLx7dDnBh9qh2YU/FV+/r34qrZp/tNELiIUpU+S2tlOQVPIHoz6Mbx2KnKGhNYF1UWR8muqY/
oRd4JXDhctD3LnBeeUBocxye4k5tk+P9X3y9F2hiLBo4CzQK0O1qTwJ+zjEojvNHVHI7DNbr8ZRR
n98IV9d7gfeKR6sdeVlAbmv4KzULc46UunicpRKOgQeP8ZtGzSk52omK2XR18MZx+nh/ate5FzVn
nvgAXqDe02a8/Ba2aFUx6GX2iFeAc6hGW//hGKVCHKzT76YtqvdqYWLlQ9/dgBC40BKNK6RbZhnJ
AD35UUOqRvgmERqHVmWLT3fjk73phyyi6QstbJUq8xCOy8kdskdhIbI2deD5qmjcAitcfzKq3FQQ
qCOgzkDyerl6Xj650QxGYanGT2dNRNNLLx3xcZKd/JTlSf+3pbbjt/d+MhaQZjB1J8CCiLJfDkoj
wOz0MCoe3TxrTomItFcX3avfnlJr+6oX2kZ6fr2UiNQhSK0tmGD4BstT4T+vjpbsSXY00x9BfAk/
mSl+kmYWu/uzWv6Vy6BwOcqyUf8zSqaZ9IYAIT6qiRm/2GDckUbHF12C+Xq5P9QVJRX4Iaav/Afh
OGqs6wpQPKRtNttT/jgUsvnXTjuPKzVuhUV/be6yc4NdfHi0BR2qw5yacX2wbZkoXygsZe4uLHU2
Upl4I35NeQEUvYic/ptlC/Erab38H0K6gXzERDvQkKZsDqXa1RMgNiQDnqmfDUBpek1pdlNed5Hf
SrPId0UZRg7gNnpL+0pTpHHAY7v6SxHdLD91/ZBGvyMc1EM/VPLuG0ZoY/pM0X7TJe/qO1BYtBYJ
P+ro6E5faY1ogwmELI6DhpRkb8XoXsiu0Q9C2Ol7P/nbUG8Oh7BZ6HldfnJ6vwV+a1EcSDtxUFk1
yT/D+K+C/Pl0/4tfPYuWkbjMQU3RCqM6fDlSllip6VUQJiQORz5Y3vjVdiLrbKa6th/rqYMMMgyP
7uQ1G/H16vC8jUwZH5ERsgh7NccCzXp3ECznaLXumROmnlpwvhu3+a1RaBggYoUzxdI+vJwflnlQ
TudCeXCjun0W7tg/hVXqvPcaZC4U1xEAXm5D/lyOMoN/VEAfKw/oTSfPdTWKx7y1tlBZN+Zi0SEg
ziy3IIC3y1GgUJEeZx1KP9gGOKekqsVHHTyPfb6/J65iN8BcOPG0qDRaanCcLsdBO2NAkSONAsVW
+19I77s/cTZo8TToxsn5MlSF7E+zlYVb9/yNEwbKhjFhXPLXGl/Ki3Qh9YQKBLxmgZklscBmvmgo
CTSel2wEu1vLqVOUJLfkMPNYXU0z4x07gjINZOt4/ZFWmV7trcom5Nxfz1sDUdxArg2FIpUIcjmQ
CLO4yMOQgTzMtBE+kWdazem3949C8fiNo7KUU1bTge6JYnAxREHnKP94tZ4eMj3cYiLdCBf0LP9v
EHd1nIjvMPBA5xIu7Oln4UkKbVbY9Wdoz/FfddIau1qzM0KkyUv+/RNcQFYkFJAnr7rNKp2JvnMr
IMNCekeHG9GvcQffeGXd2vwEDOgUqBjBilkFxAhpj76OmzjQnEkeq77q9rX4bNXP6Nabx5xEeGNa
Nza9jQLhQjnF6AXGyuXuoL2E4aWlJoEemuZfntHguzqO9qwfaHBMW4YQNz4g+Sxl6wWnTj1+2av/
SSaaMYKY5blJMCVUvoYZ6Q98MMW+zz36N2qqnUPKtt/TNE6jjYneOAYELXRi8XoB/X/FzSuVWmoZ
Wl2QHIYzKg48Xawq2jjVN5YTOycSTnresBfWLfwaGcY2TSCeQazUTqo1/jYAjh1Ek7jvnw9QPSRi
IcRQSlkDLepY64ZuctJg9Lr6OROl+gs8UroRjN9+8EX6h4/zQvtbmt+Attb35NgSK6cqTWEzOQp+
EPDNhvggraWzMboOSknEcBpfc2QoVrTrW2UayZyAvdP7HJURj/N6kPtOtym9zfGA7KaRuhSWdHTF
1H1jCk97rETctvuwa+kAqeB+vleuV/7bFXUP5cZLzG8z4CjzKW2UxPRnbIjnZhf1qWV/gctOFlhk
vaUfbc9q2rNdGHn9scxm4zWOVGD998PA1buMCxYOAhBoGgxYBqzSYWD93MTRgMUqfqRo5chpL/EZ
9CdFfU66YotfeL2fSD0wXyJ5oB4BN/zywIiYjkmKrEogS7gCaoouDaaGuQ9nfwsXcn1AGAq1NbqK
ODDx5rwcCiJjWDcCllWPVuuxsfLoJKryz/3lu45vNC88FB3AObJ31wKsjVnZYa6ggjoVbnIwvUH+
HHQ3/1AVlbZHB3Z4zuJ+S/nxzczpchOzfynvLcgALsI1ybg1s6mmrgHXQWa5bfvZoETyWV/gKQ9K
Uso09jNz8LxnbdTj4iMKWcIEamhJFBRKVQ3jrziV9up3JdWz+WdZ9cpTk82l7o/s3mRHubv5apr9
9KEa4RZClnJR7IpkWUp/EKGOspFZwvZTK5n9yCpkbn2JInF/iiOl2Hr6XodYaP2LjADVMZBE68KB
aAaSRLtpAqt3hOXHbtU+Tnqsfuqidvqu9qI7tW06D49FPEljI1xcA2zJRDkaGM5Rs9CIHZebSNOz
KTfSnhaviRjbfnBMSbvImBX7s0i9LvvWJbmQH+qsdqvPLP0UPWhdVv4DoDs2Xu1aTvpOTSjBfr6/
76439+L0BcWc/Ifq5To98chYvdaVRdAZ1Gv0Sc4vGroO/94f5fq0wirzQE7TcKZztrYuSZw+Ab8F
l9OZgPD7AshoshsjHrVn6KfzllfFdSxasBloTcPRXZh7q8VG70U35pDDhHWwKA+mq9DusYDPit0c
2+OrlRnW7/szvDkkn9VmcxGV1pg7V+TN6KEBHTS4eu3aQbUPtXT7Y1UK91Cn2Zb50c3xFokisENc
qmuSoI1VQoEcGEFpHEJxTIc4/K5nZfGJxi9XTNLQRtm4WG8MSe0G73aY9RygdZJZNarGOycRAQhp
eVbiptnpRhOfsVNv9hmiOxv5+Y1NA0MdTR3yBtCva60UhMyErN1YBOaUNUdNy6enIWucR4mQ3dbx
XF6Cl4FwIbMS3DkKJJdr32I6c+ao2h0IQz0CYZJ21uTAKnDtbxPiqV2QSuF+bM2h+ggsn55HVrBt
d1bbmsUxMQw0Fi1HthPGd3IoD/e31vXVwBrQGQJxRDkAmt9l6CikzDJKrWXg1kWHLK9xkEVa/0OB
q9iNDcWYfTdIsZFv31r8/w66xI3/JKQow8q5DWHBqXhbHWVeeHutjFDeVLXqf/jOJJ/um5IqJcLl
p/xnqAlhfQOuDFR3s9SOJfdFoKtFt8c+fUv35K0kvf7O5PQUc6mrQHdYT4tmF+gWrQxC1NUT31EV
ZCMjIxyeOb8sboPlTuXrnRf+O/WVO37Q5yn6Sf3SbPwwz9P3aiF7iyIGnT4SmKVls05WlXjwai2E
5i/QivSVlira3Cbv9UNmFFBCi6AdTHGwmqsMplWMIUYuvAxmmWE0apkSsKZTn+7v0xtbhhRCXZaX
BIYoePkd7cGclUGpwVFHUjmjcz0T+Mo56ELi7v2hbtxaS0WClJKcRSXtvByKrvDcx6YN/Zu2PjAF
gSW3yK13SgUsywabl7oOOncLgvFyFMhRUqJigWDBUCPCrwjjuZszub8/F1h0/DurTUlxnJYWyBXa
3ev6eOH1TggkeAgwp8rnnwkQ9/mXAd1BfjCKqMyr3axwff/IZaYUdHwTUcuD2896vysnLEG/qLOG
gRqmNmN/sJO4Uei0YjT50AzKpP9bZML4DgigSk9U23CY19NM1XZGZ9XRbk5j46tq5rxaJEgS94nH
fIqaqz3WmntorBowUYungn2Oy1FrHhuLt71PwaSUKHKRrrzYSjNXiW+lWuJEvqyBe6a+LFMlPk2O
Hmn7fEJbdV+5vVlBZCnz2Xd6q8nBAcq27X+pVT85585qizJIlFxNdjqK2eJkWkNPiA37toOMF9fF
buojMBBhDmRV9LoWf+7LwqkOLYmk5xuatKJnjbup25VpOuWfowiIVun3Y6InfqrqY39EW9bu8Q4J
zfJc1rlj/y6FPnWwxtxJPKCgWZqfC8TGQEvT6HV+p5Ya2YGTVmpxgIeRhH+YbWPtDOmGNniR0FCp
wJc9QttJ5yEZNiOVexR8rSdzimT0w61t8TMcZklROqsRIW0om9cnbFOHXxOlXbG3vM42/XFo8Cd3
ElOpz7GpdMknZ0LJFUlH/CAb38CSLz8hB6m/Rv0Iy9q3E5FO3R7h3Fb/A42YqIUuG5Ksss+dr103
exaauw0YlrJBHyVLSvzo3KJz8MKIbYkDO/ZvefE0t7zZT6EaFrqvVfNYH41QrZV91oWJ830cuNv9
wTbk/AnsZ+2wUgg47UBzTtrP2qCK6/emlfyajaTUIQf1pjggweM6r5Nedp9zNUdfps0aOT95aizz
U4v2x3jAfZWb0ne6Bu60P9Zt2j6kUaW051ETPdLOjkekgu7JpvMFcILCN8jlhiNWd/qfwbDn6Pv9
U3gjoixiBJRVlxbVVRffZNsWZaYILoYUhX459yg9R1XtbSRRN4Ik44AlXdDe1PVXMcVDSbfEnrIO
8jGDEY18NxLJUwdZyKdGIraQpTemRdeSFzKsPkAl60cPhJNBxwexDqCq1Xs1rsNvOoycDQ7tle8u
kZKqHGUdEkQc9tZoeVOE9hjbyFYC1/DCT+Bj2p/Ay7XPOcC29q+Ijtz8QiZbzOdJlDg+VqlXs2X7
snOtB2GkVvY0TW5a7zxBQzlouA3bndI6+isyfrp8bqdhSndRg1fu3k7MouYxFIb/JFGfo05eK0b6
1WpnNX5hxxvtUzrPdvfQJAA2/dHqIaKqSosmKkIBbrKv4CgUD/f3z1LGXcXwxQp62UHIP1yJTmqt
5jW2OQE+N4W+KIUjAZVGLi1BCyC6kqmIwRY2+CM1NqCxWYr95/4PePuU619A/QBWBK8esK+rnWVB
jJgW14EAWQfb2o+zJ15CqaSFnzchrstdnHnqbtKF9cG1lXR+7MpZNHujn3TNr7KC5qDjKo3B4zsq
052ttGF3KMxU2jtU6ur41IVN8qurx/mlAG6+pQ504xK0DXR3udURRgRQc3nZ5irOWENPtj+COfLr
qt9XSIrtItl8INu1NnKVGzk1zRq2LYQVjXFXuUqGOq+G2DLKVM7c+Ba7ei/QsJ9p3Zjz/MhB2mir
LU/O9dchwwP7DMSLotUy/f8kubwO4irpMuJLNqlPutGVcBVli8x9Xp9xG1ODKZtdkHGtvbEzb4QA
bH2QXMEggfbxum2k9HaEWF0umCr1xhw1xX0dtlt8mZtxDbIMrTZasdeIsdIYURIPRWBUZb9TJB6R
c9koe1dNx40QemtCeF1QmMesiML8aillZ0bU/xkqcsOh9o001E5lZvYbX+zGhuQtiHAJSkMGBblV
42aEiotimyWCLg6fIGiUPzrT/cdA0+zBHLNof//4Xk8KcgzFA51vxBN7XbJwU5GiwOdI3vNN/pCD
VX0adTlt5M3Xc1q6DJTHQTHRYFszV+rIBJiH6kpQjln49yJTDoTGzsWzFpqhujNCr/t1f17XcXE5
XRwzuI+UvtZ1zV5DJXzIxi5Q+6IeD51Zd8O5bPrCPPRZHkU+eAGnPleOQ4i0pGt0u0zpwvDr/Z9x
fd4p0zNnniXAoqy1Q2+j6pMaqU0b9GWKm2iums+gi/Udtbg3dbrkZxza08bJu7Xai8Aa1zyFY/Qe
Ls985Ol9GHVaC3lkSKegTtUOnJqXKpGPX+sQnUGQii3j47cM4jLSLGz5hTKP5xWI8VW5oAbG1GWQ
aAJu0lj57CVdo3xDkKLrPkIk6qOvlTfHExC0khoVjGTc7WetU9QWeguYzF2umd1MlaEQvwA+e+mP
RG8ALDe4u0Yfh6613RPPSfOXGrZRAmuHovC3xOwVb28NIh+flXBKmo36zI3TAfoOOWzOGenMWoYk
rBVv7vGtCFwLawt7yOePJdWLjTN4HaOXUhPoesBR7JS3avl/YnQLRRvHoK4Lap5e+5KMod6FJD69
r0ojebWKMT9GCD09drGTvb+NyuA8AnF7o7qGFMPlZuntoe1GRXbBDBD+VFL08W0HDan75+DGQtI9
BRIBfIU35/oamhOFVlHMKHaumIExasWrKjpzIx+8vgyWUvqibIvK18KuvpyLO3pRVcYWC1mm03fD
7scnXof62ajwh/gfJmRzvN7gMjzYL4eKiRWDLs0u6OGbImsA4aw2cv34P4xCCXIpfcKjXZciJYp2
cWHEfUAa2u8jYQyo11ZblYCbHwcsJThesN/Uay7norP59DQWfYD8tndMtUme8BqYf96fy62PszTp
XG42AEZXsIdGa9K4dftgLhr5qe31hDvbqUCPWcpGAeV6KMpNMNroB4L/g5V5OaGwqxw5pwPBv9PK
h8J0s9+h1KFM0L7buK1vDgU6GK+ppdO4Vv6FXRr1ngQXxbPgj0ML2I+tmtpAr2w5hF5/JTiflNLe
dhwQ29VXAjg1tZWZLIJBKHNMSpX7Hholh/tf6fru+P/ILwDlJMRXogSRPoYpHipD0HV6N+8LGisn
eBaV+imJ+LS8k2oz3d8f8/qSJKOGUb10cBeo8+q+Am8P6SBnTFdK++Nk95PflfVinKJngW3YyVFx
q62jdWOioKZQDEJFnIxu3UfHxQM1Dxj+gWq0wBljRHtzXD0+xa5dfwgrfcvf8MZG4TmMLu0imokU
8WqStjNB6OjdIVA6GCydjbeSF1bRMW167923Fi9vXsY8+CnfExEvt3+G6ghEq2IMpKtXZzgM4wMM
0i3sz60FhKph03VHK0hdVykts4f/kMVjUFetXeEXkuGeU3V6MgWJ7nTfijnX34+xWLhvVDKh25FM
rrvvZU+7105rBJwzELYhbEpEa7LczDauq1sfC/ANxxqdJya3+lijWaXo17djEBpVE2SRrZ9KAy17
FIPqjc1/YxnJmiiTmItoFQ2ny49lTzQ8QuGpgRSadY6nPtvH0hW7hOB47I2y2xjvxtSoAxEawZeD
+F438DqrUu0Goc9AxWfh3wkXLCQEQ6t85AFgbdzHt+aGRJZlLrwiSvPLb/lPYiMrGdXsCi0Y60o5
uCXe3YWZFy/VjIJ+HW6KJF8HEhoAVLhAhMHq09dgnzzO21opaJvpmWs9q9Q89xr5xo8yK6qHENDp
53xCP+h+9LqOy0szFHcF3rrmIs9+OclqBPuGHdQQkHSrBy1VFT/Cw+L47lF4wC+wV/JocsUVCBP6
SzpnBUa1Zj0305nuENITCIbU/btfuaBBUABjDAAhFGMvp9PaOGsUDce6MTo4YJodfpwVpXmvKg0o
KVaNxj+NRZVm6+Uo+HKZaYFRWiBcchpe8OY+RKjZryrzvcLs3ClA2CkTgiuGwLjOoahJaTE84zFo
ga/7sCJLfGe0fOfYsfgf1g6Mh0v4XZS6193cvKICPbbqGMywy/0uVDK0IJyt6/L6BC81XAYhcSeh
XiMES6lqs5xQsWe7K/hbDpqvJP14snGQONzfdbeGgq0PnZ3cgwL1atcNrpWbjqjnQDguXV8yj7jz
IW8M2akH//jn3aOZQDXQAl7kLKGKXG4KT8c+jOVSqVV5SI1NdrGXw+AesWt8r5w6mwJYFQrxhAvw
IWuCuBRZLYdsUIOmiby9jm3kDnWr6v3LB3CZM8Q9yctqDb5pEYseBbY8QBxLsaPPjjZuEc4nI1O2
5B2vohC9XN4HSyWH14K+ZmrrBqQQvMucwKVM/fc4Ju1eDEn2+f4Xuh4FFgihFVQxFz7X/uUXigYz
i0WDQmYzyuZE3X9+clsB+/D+MFfbzsCRjlAKnXkBf6+T6qHL3XxQMkoJC56lSDy8QY0akxxr2toI
V1cUR8nh5U0jnP8DJXU5o84oxqa3vD7oUhl+tfus27f5rJ0mNW+PUlZbYPrrqXF0kRel+Q7uCc2Y
y/Hg9iM/kWtDQINZORuTnvpDJ+LjqMmN03RrZrxHeJYsutqcq8uRphoaYGapQ5BiRn2gpUWbMBmr
o9Aq8WrG1daL+K1ScFEAWqISydIiPU87fj01p1PnyKHYG4RtHO1i2OCPToFQXVeF1QcXrNfPrJus
RzTtPFjVuneiEzqcZiBzQarjITgZpfnBUKetU3iVFbDKOGWgaKnxrS1nVZiKE6erOkMZg9ypJn82
jXk/Vm31HIti2DUorn1xsnaLnXtNnaISxg1qgB/CFYTezOXyj8Kqa8hgetBRm/c+h2k3FV9zA2ru
l6qCAvUzcmczP4KsNvUn6hYTCi9t7crHIUb/+SDD1gqx4GlIqr3G1F48xOjMHXgrc6abXeApO+gi
Cn+3lFtdnypnrvxjK5GVZ1iKjipU+iItml08yMQ7t0nm1ocOj+DyQ4cxi/c6hZVI9+TAlfR57uXK
3wLp6thPak7bHoWfOPJxnJiMfl9TnQp3FUXS5r0lAVYHvAb4vOUkXFGoqLEXPemMEbhIgKqAB3Te
QwnWwaNRpnIjqFxvAwYDCQ5hi9c6z5bLDxLmjjSy2Vm0rj37L6N16+hz3QxmudcjyyhPjWmFeUDX
ctoi6lzV95gm7ySQHGQglL9WKX5tlV6UTthppI1r+oaXyTNOuUDZuq55kh0amDurFvJQZXb4+X4k
vQ7YTBScLU9rOF1M/XLSCAEXo2sKI6iQDNnBmu0fCruaNoiP16GGUVCLwg0FnD2jXY6ii3nM9TAx
gzjSp9T3KjtrvlLxFB6jwVNHuqYYxo0U8sb3xAMJ0C/mHhQr1iVFS0GPdBoYlKfg1O1mG80vmo1K
ae6EPirtLkfMJgK1R/x5uL+q1/MlemN2Tmnpzctj9UEFYJbZGkwzAK9lG/umSquJDie+Aoe4jIvQ
N5uobvb3B72+OYAELYxDisSL+8/qU3puBzADGji4Js99kJHJMHD6H9LC3VKmvN6wS1ed9wwvbROU
/uqSMqwxaWq6GShs4nps6OFLnYtvw4yGv9nH36SCk3PVmxu76HqvUmZf1B9IAHnGrd3UFwmPITXA
vUw2UI8Uj6N93yXyvQBDCiLgBRZNzEUkaM3nx9NMhbWGxMTguHI3CiM6tWZk+QKp0o0vds3f5xVF
GoMt1FtSu4a5S1MH/SYaNyjUqKj/bSfeB7sMyBWQFXrdzgnwcxgei6hInH3YRIaGxjntCDRZrMI6
jWnUiSfbCHW8yDuqLOfSCMlUieKyypFWEViAtVZTZlvUg2UvXV7lS2WHeEkFCRjzuns2pl6cF3Xp
BeC85Bhk6mDBrYAdmu3zwdaSx9IVWrPDMRcvG1fBeOoguzL6dn/HX28IIibCqCgQLXzN9acaEDhy
oHSFQapW3fcoE2j4wUj5en+Ua4j8gkwEBEkPmS3PZX0ZvTR3CBeIdhggK8uhAjqG5bZl5TgTFT3l
0DP+EQjiZtYC/xhKfCs/up2Bes8Ewqt/ULqmf9CbTNmqDN2Yvku5FzsmC3AeXInL31UV+H7MyDsE
xRSBSODN7Al/qIvh3WCdhYOxSBuARF7K5avj3k5VEglsdR+RhM122ii7k1Ij9HJ/na+CJmcA3tKC
tKA0Q4XhcjrRkFdYlQgKC7SCX7w6lmcBgflZc4r2Ebf7dsuU4SqKMSDaJCCr6ATxnlhNizxXmUuF
cqQ5dN5T3OLpc0K1SlT+lLSoXVdOmf1rNvOEDhCbayPOXH09WupA1rnx+X4Lo+9yuigKZ6FSga/A
7J30u6Qri0aLl5Ubac2NZeUmIq9dpGAQql3dvVVZZHRXc+p5bTwrx1w3Q+nraV89oTcXG0fLiMet
++EazoxEKUJdtNjfunnrOix6oVh2T+j6j0M69rumTOvsUPax98nVRkfzXbeL/s3x3AOmB+ZuDyxS
uD4W1OlrTD8+3N/fWjfWemF+4fjr0r/CZu5yrTMpYqcg0wwMW8JBsPr4IYwtcb4/yrJfLoIik0aT
dUEaE4Oxl7scZVR6eJiy1AIZyuzcCsQ/miT0Ao3tt7F5bmxdiuoLawVULnfI6uiH5SwLOvVaMIxq
v0/s1EFMxUKSWhmLnVk6xj7U1OmlsaMtgvytSYIShA0Ku4OhV1lGag9G5DUNEnPIKj0B+51eFhba
79Ie+vfe9xCieCySzgB2WRRjLtezaCcJwlfTggYM6xn8gHPW8zLfIIDe2Bt01ukSUX5eiOyropKC
ZErNM4bzkQpxShr9b0uGxsYGvPG92HXEmaX+QoNu9b0SGTlVovDYi+xeP0RSF48gW8G+Ga0t/SnT
nS85jkGHMpLjRli9OTQp8KIBsBgVrPY+tjOFEhqRvgC88o+iQNLdzgrt29zZ/auKOxLmRl4Ictje
Uj68EXnwf1o0Y0BeUQFfnYewsdpkCGctKEOzf4oSGR/7tk1+IkCNt+tcv9c1kNuZZzxIC6rgUBXX
fkKAwDRt0a1Hmd/RPhVK3e3VuU5xXuzBCt4/67d2zVIFZ8fQkUQu4nJv1m2kUnrFTSTCtGSfFll8
rGKyn/ujvCnCrEIK9TqD+ir8QG751RUlp9AGymzqgR1WjyMiKrlQHoxY+aCq0bdCsQ5q7/xTG+bH
Lvb+0hrXxyDj0FkG9NZSd3axvYVPvDVvcGDUEelU8qpa/yBtxB2tTHU6Nm25s9sweyyg8p7vz/tG
kOFaXAojvMQp861SAUWkcTeLGlnJtCi+dFmUBVGaWIe5mbfgLbc26ULFAzXPQl+5sKlq3dWpw1Aq
LP6/qVD1gRHP9rcwDtOHLPTa9z4N6eQB4yGZJH4SclbHMQ8V1ZzdzAxk0RUvFOizvYcC4a5S1PCo
2rXz/iC6FLcoa6EzCv18Fa+1tNEirO30AOfmGfdXQ98nqvluARpmBUAElBINQ96+qw/W2N2cwHmg
UOMoEmVTLd3POrrIaDptiVzf2IGI04NTV/mznPfLkyd0I4RmhrdOLMv68+BE0Vm4Q7URNbXlclmd
PJoaILqImbzPrjobfT2YeaQaQTS33ol+RAh5sgxfpmLqSx+4YNsgf2PEvlLB38j6LjwMOj4c9w/C
jd3JASCf4MYleq1V7eaGmmlVoa2ZjzyFqJTKMFBgcQDzGTycSc10S4791vKiiGsSc9Asv+qGjZPR
aBUSo6ACw2lvpa6+K0U7H+/Pa0lu16sLVmUpcvN2u1Jf751GpIYemYFlDX9soXytJ+uJnsQnrvsv
bjJ9uj/c23t0Nd4bioOHDGBnHnOXm8YpCt2YImGBRUCu8oTgVJ888H6ah31LMSPe53OK1rwzZuKB
l1uknoYI375dNjei/G3FaWE/KG7XfBJRb5lfANwl7j4c+0TZaUIx3JOjDM5LC+dpyWKTEbeJ0s71
oFXUXP/V5ylCRSTLXfIkpyTz8Fw0vK+WPU9iJ+KczEni/No+hLOuZqcplhb0AKV3izO8/771oa4n
/Q+jnkz8b2SvKMT5cK728SjNH2LIc/cw6mrr7o1GMYFNwmiCDYv4uLvXG54GfqqgEuubTqyjsTU6
4Xe+fPtbK/Ix2md1kcYHI0xRZySxRU1rENStjjmIm9yfwqz44jqh/meiBj3set2civ2IQQ1PBzVU
ftgCeuqLpYpIf6riQgZ65Ihy19Vm8z2ewlDsjFjtXB/NXiM/17xTfgpFpSJht4UZ+xNxEv6TpmR/
crXvs9OQjPrvPoQztoMx1HgErgH11aLwsl9R7sHyrPWiUPdYsHXOxnG7sfltMP4kK4uu8VVdi54t
1jYFcsZtD7K0FA7An8Ge9/d3461RFk4Ka0xN9CoZrEqq+97A5o8U3fLVCVq0Yk5bOjG3RuGmJvPi
zc7DZBWSe+ATzgyUKGhkF++NfnQOY9hveRvcGgXcIY8qsstFROXyYA3cLJ6rhMzFUvuvs5oNP4o+
iw73V+xNq3R9fhf2CDaDfJareDFSXmzwGKK2WZrIK09Lc+yp4pVC4RohE32P5xnAGGnHpLJzh4rl
PsXr8A8GmtLYa6mTy2+O0Ls/KjWadOvX3bgr4EcSNZc+rgpI53IR4qkCUhWCW7XRpn0trUb7PKWK
46A2Yhn4maZS9Rehor+nZsiO9OSmgFbD1kP/1qdAAg4c/aIrdkUhbu2CXAax20BvCu0Z8n38C60B
a6OccCM1ozeJoh1aERQu1iju2TUVSiYkgISd31MaRqees7/Lu77bWNYb80FAhYoT3JAFFbfKXCAd
ADCpQz2IxwFCmlW6u0Jx5MZNdGsUl5PIOYHcw2G5/Ha9ZWUlAVcPkk4DR1jAfRsqwtX9DXzjvgPW
+n+jXIP7BpR/m0EPimron0RW2F9gmOl+MSTzo1ZL8TXvq61H582pmVCvyJc8MojVG6WLsrmIZcHU
KrfzFemN57p0rI0FvLEhAIICFVsyBooeqzgTKXFr6tVoBGlo6fsh8n6o6mTskyqLNxZxOUarIIDa
JAUBx+alzu67/FS4tKV2A3ANtjhgTKXO7enQTm4mj70ssxe7Vr6U8dw8pk1ovt7/fjeWkqGZHTue
PbLeJYbLYzanCxg0PKAPOSH8gF3CVkHymiq3FAeYHEIdZGDUJC9nWCtTOlZebgZ51HwMLe3fvnAV
aHLd0VWsv70k2afKq1MrzwTDLzPtUJRs9E8uaBGfJGtPA7byo274nMjpU9vY806bt87/rZXgggQN
gVLBwuq7/IkGrRBHn1gJ2ll4E0+ze4xS/NTur/etAiL1fP4paxHMYhaXw5Az0n7yOjMIodMDFjCr
Gv3ifjZfkgFj6COynlH3obCHMn/S54zaqaYjZHM06TVqJEOZs/VwuzVxnk8QIYj0QNSXVP0/WEWw
9cgkw+IMig7jZ1w8ioOaultiQDdHWeQnqSLiD7iGm4xUolrmZwa1NbbHSu/NY9LX/4+082py21jD
9C9CFXK4BUjODMmZUZZ8brpk2W7knH/9PtBWbZkgiyh6fdLNkZrd6PCFN9T/YTtTyAcMicglee9y
Xf1rLtE8TCGqESbl2bTfV6qdP9mYu2+c1+ubATLHgrAHqsN81qnu0Ff0kIrSPJqdKg+9C6/Wi7T2
UBbt48u2DAW0hFIorYo1o2lCJj81moIXWJUWpPo6Gn444SYX5taMQOeA1aK6vZA0L9et79MuUgzu
OsMyY1Q6YioyMrE84ldRbOQst8aCSEiLAMyMRu3ncixIpuDPbfYbSt7yPFZGE5iDqxynuvA2Ttv1
60ScSPzm0ok0KZOvDlvXodo/KpZ1LAb81y1pFu+52eZPAJTcPyNQ1H7Vt+rGHvxdebi8zhkVGgZq
SNQM6CRfTjDK2lxzGtUidCQze58p0f8dR15e2rsiLHEhr0gcQvIzvfyoI9Iw70VaNz8GYMJ9MDV6
X/sqzjkfBeoQMSjvYUARAHMHWIr9wmgmierKg1UW3QfhhcXPuEY6IuhMM52DBJbQ7BuZJz/WRRF9
tEJL+0oRta59vYnFl7LD29PXlT5WnjZutmUx19PGR4HvCh9kaWWvpo00RWQ1nn2E9y18+rjGc829
HySCG8VsNRKy2P7U9LHxnArsfPCswBpjjKLsjHFesbv/c67vG34FEcLyuAEbXodzCt6XdpePNu40
tdzhT+rALJvcjbzq1gYjZoRyQONc89ZlTL3DMSSpdftoRsr4xzjoTYAzRvYsmig6zlCL/b4vvQ2G
542p0V2jMQwlAPjHulPRa3pnWF2EXFIj/9CwAflY97n94/763XiyuawhFoN3XILUNRTRanrTnZte
HHMprfoP1VF0aPYe8vOxnzrYAsxjj4CdlJGrP/Fkm/JYpxje+ojipk0TVJmeRL4n6TF/wUa9+OAW
lZ68OLFIB0j5thUfo2jO5THu8tTxkV/MjI0teeOm4QmgKgIPlSdnjUIYxyHnH+kgWTgUO6Tn8CRp
4SgV6Gg8/iSwXIvV1tKOu2oJzHM+J5xCh2g7tQ+V8JqdkhXKU1J27cZQNz4/OHUmBfCee2ptf1H1
aY8VwsSsQH2hPlPT3C2crZDt1ihUlJb6HPMhLLg8za3ae7occ/eozBZIGAPPl16fxcYFfWMUKle8
liRE9Kp+Fyv/9V7rWZOWbbjgp2hUHVo7Gp/AbW2x4m6NQtdEh8BOp4hG5uVcptIzozgCtZS7Hb62
yJQ+l8W4ZQFxHcUvcEteaj4Lz+ja73EyE4q7HFzK7BmFVDX5aobTs2PMkMnCaBcJe0+f+p/7x3S5
VFeXLsgo+jTgCBE6WEPiS8dGTt5LrKPDzc7xVMKPCWf5h1vnGroSIZ/t/oA31pL4AGwPvB1oEmvK
ZN9n4JPiXjmilh4FpWnEu6ixs42Tez0KkrULegDqPJiJtbIVhBIQ3d3sHA0kSg6e7DKosxTOHp0L
9AiL6gZRCM2L9RerrcZpCa69o6R4+lEUo36IIE08Pgp0TAKnhXEHPW31LvZ1P+qToN7nLPXJDvzj
TzuhOfrwXODJ8mUAXAD2XYMCoxhNswYEyhE4gPw4ds54SOck+fofRsEWfgFVLjNa3QpDbU3oPcXi
2DZd+Ty72AqFJKoPt3bounCzUTgmISOUvzyvRASyREZbHGeo1f44g1seZL5lM3J9dMAYQJsGRAIL
Dd7K5Sj21LZe1TkeRMvIjI7qUBsfSimN1wl0jXYwJ8/7/PDqgWpYEnyqTOTBqywYyQys1KjEHsGt
uS9CTfqdXRlbu/r61QOgQmsMJgEoUXWNnsIiquujNBPHcC4UQsYpPvRTmRwHPd5ymbxxTImySIFg
UC+swXX3wTOqwjUTcRTYu/1FuzF6K4vK3cC73hyFJjE0NXY2yd3lh/KEV8yDUwlECqsW54uwelaR
K/py/+PcXDZqZUvdmhb3utMXuyGuoCWj4GQn9qouw4MVzenrsNRfHx8KAAHou+UocS1cTijUvaww
2lbwSaom0PTeDXLhYK3cpltQhVtrx7VA4vi7CLguLVltM7SlSnMtx7P+zZ2H6DDr0ZaWyq21o+dF
qZyTxH+v9kFSaW04KMSKoXDKZ1l4vD2hjVHZkHcv99fu1oS4GwAoEGqha7vaDL2lK5BkJ3FMEOcD
wB5ZByftu8fvbMx6eK4XujkODKsbSJVYMrqRQU8ynJNvST5+Bd2sb4TYty4g5KuW14dlI1u53Aa9
YmZRWkXiWJWG8kSfLnnTijDyo17NPjvqnD8/vnQUXnjB2N/0C5el/VewFSI6WDaA846tHRefeyc0
Xrkmtlx6bn0g+D0gS+GYL8DSy1FssLx9jAvqkXLGuJ9x7Dma5ux9uj+XWzvOoTdDsxy1SABbl6Pg
4U1fshnE0ei1aCdxuH6VJiKYFcazh/tD3ZwQMihL0/h3w/pyKLMuUML1GApguP6zKOrpFIFr2lq3
mzP61zCrS6HGpirO2plLoWj1VzWy3pXCC59KBSvp+xO6te84QEsjkLiEPX45IakJZI8aXRy7pv3a
G078JJVx8Ouib/eIsab+/eFuTQzJUA4RTUFUMFYbYprwULEyk9c8MZ0vTZdU3ws4PulO4Ii1MbVl
kS7D4cVGFYVXsglUBddMrBbBNWhmvTzNjlXvJyqavxqrE39m8ZibywxJTMfeQYbz/hxv7BGEsSBU
cqUDR1kj+vphhn7U9yhXoja4z7m8PrSjY/x6eBSq6LwZIGuhXK8Rr5bSZqkGIvoYhjO+aBQk9lFb
6I/PZSmWQbVd9IGpPV5uj6GqBZUZ5qKhU7VcRsOrrNRoA+h5Y8UAnzigBrHyobRpXI7ijLJ0Gyx7
jmKOe2xPR3Vv1077+NnFPgeEIncE+glr8UdrKqukoDZwRAlxPLkhdhgCZdMN1ZVbc6FLBMwSagX/
Wq1YNMcyarXKOWaz2fvF4Ip9a22iuq/PEWJv5BEcWBZMXedEHnKPtoY1Nmj9GT/GvPBe6c+6+zRs
1YcfWf5+ONagg4hU+U6XHweHlzRV1BJbVGc0dmqDZAevf7GxbLcmBFOWmxVFC17BVTjclLqVegaj
4LLr+iFqKIHX4xxaYFa9saev7wWmsgR1HJzfgoeXE1JGZdD1kD09de73LlGOfVj9JZ3uNZs4SdnU
bJTobk5tET+jQ0mdZr27lRYjknlkamGu6sHoDv1nt9Ktc2q0zu7+pbA11LI5//Wqlxq6YkmyHCRF
nb6M+oDxeubmT00aRhuzun442NzYr0CZAHB3hezXqmrOssSxUfm3PlpO/Re60z9k4zY+YKK/7k/r
+kwtY4HwWFjQPPKr+yGzU8erl9pdpHiVD6Ko3nfNvHVv31g8+kRLFAEah+B1tQW7bvQUzxydYwEJ
fg7QC7aCfhgLfUcV0904VbcG404mSiCixG9rFbMgKOzGjbSdo5Rj6iuAm/w0nX/hVG08fO3RR2bD
853Y79Q2LvcEespePYS6e5woSQdq6vSHmt71xqG68YlACS8rRwGKLH11S9QV1kVVOLtHUPteMKHl
tlPq4u+H9wENKR6jRfCBpHa1D3jshyjVqQVodav4bdFmz2mhbzkf/OaEXwYOZH2LIjhdG6q464B/
wLlcGTAnO+ISPdfHfOjjTzUQ9i8DJnm2X+kTSjie08VvSsLJ2iVzOoZBiYA+NGGjsnUOXcb/RUsx
9v5hDnOpB7Uj5sa3h1Z3juzA8qPmdfP8U3Lvil8pYndK66uRoRTCx7sxjH6ERa01Achy5Kbur+Ky
te5NbxWDIYm0CHm5pNDE4tlx7JtiHxlj/zJM9vwxycRXCHYjZfkoeW+aKP3z/vA3dj6UJArJS2UU
TPLqjjJzV3Sm1eDY7EHfq6syPoQIcp9kav96fKSl8QbODfIeOe/lzu9dYUzhkripJi6Zbq8qe6rW
DpVRaN33h7qx/QnEaCwiNQAMZR0nCTduTTXKlaMiM7kXmIc9sQYPy7xSjgAhj47Bsn5g6y4nJGp9
Vso8Uo5GWU8HtyvhqVXyD7NVt8QYb82Ht4pqq01nm0j2cqTeyLI0m2zlSLXV3fVoaFgghiDfb6zb
rc3Ah1nUUCEeUuC9HIeOTFi2RShPjlMUuzlr8m+OK4vneXaGp/uf6Abagi1HT5Jkl4CZ0v/lWEal
zNRka8RiUETk7v1UG8XXqdQxU03ha9tOqPp2nn9S8vYJRc2v4Tht1UZu/wbmSSOKA0AaefkbiDiq
WgPbcjRSu/nHEm31Rzep885FGfaQCtvzNdGIpySrnd3g6vVHt2u1IOYG38j/f/c8V7cAzcqFs0Kx
YXlWL3+J01qxipR9dZoR/kgDE00A7yv0zTg8TKMamz/VdBR/luakzC9tI9EGKYlwsJ7U4lwRO4JC
hKuwFNZR6Zz6VPnSRJOCrGwIA2c3Qx3RjoAzla/QYrz2HefaKvo82J3S7ezWhCKeVGpRBWmbOY3l
O5NTdQCAa/VYAjfQ36DYc5eqIqr3lhd56Y/BLMevcW3UcdC6GCn4WjuKameICG9omzTWOCij+rsx
ZTvzi9rVo/IFtit1AL9Sqno+Y6gaZl+irMz7D+Uwy49530rrqGXCDoMpy70vYZyOWiB0mXgnA9+t
8ls6TWoeAGVSBj81Qq/M/IakM/lqwWbKn3pihmJH4hLilyKSsg1EEXrgULVx6A6F2+bKqzE4afrk
lo2dHCfHakd/tDJN8y1FJysw3Q7HXMQWjMkf6J04z5ApWun61ADrv2JVy7wDrcPWI6zSRsGvG7Ux
zoPCzeiWpmreTB+cKU2qj3pd5Pk3ZaxHA0GH1pl+JWYs032q6bX2PkJ8cvwYJH2p7abYEfkeiEdY
+K6MnPGpsTK8KXd2KS3zhP5Wlr66kReVO6nPFonsbKfalhb/jSsGm3QK+wQmFPfXEZDMM0wnhCaO
i63xCeMZCVRBdhvRz+99vNrnYE2hZ1HBQ3BzLRgAsVVJw6ZUwAfq2klPzfZrHGpDEIkF4g1aon9B
plL7GE2z9z6XavcFM8jkw/2759ZccfwGQrg8emizXh62cjQqTAM9cXSQZAs0yuL7WK+Gjcv01ihk
62CREcNfVKYvRzG1ytZmj5fVjkP3s8xESJu2KjYaMjeu7AWCRD0AeAclcv1yFEPPEVHWE3nKhIBY
4BX656W7/RpqUt3iLd2YEagNeiT0nB3gYqvrMm/rbJ6FohyFyhUd6KL/gk9DvWVn+DsGXm0SANfI
dpBPAxFZS1TFTptMrsE4UT+/oksTKLaM/TgPz9yOL83oPcequyPjOY9D9DYZ8qVxMZRsOvme2umu
BsbSatMTgr6HPMv+16bVAdOxfZJBgpBKEUzquLOaqfAjw9x41m5ks8A1F9YToAZWaPVSI1ObjAhq
yxNwzR8dV75PFVnZGU39mhn8b2E/zgrkwC6Neqp41I7X+M0MZhd+4rU8GVbY+mamTS9EWv1GQeDW
U8kAy0NtLYnzuvHnVZE9ijGXJ9XFrUZk8VOYppDHwApa9pst+gFbGffPuslxNrQ/DJ2z8UTe2nys
KQ8kZQnQ2auVTUtpZFE4yRMcE+2vSEs6za9qoFwP3w1gYJcmBuVQMHerU0t9HKu1mQ8YolGzi5Na
ww9Cbml53pwMx4jEBl2qq1bJ1CuDNhdCntLBlNSlCmgnvo7f7e7+bK63IxUc/kFUdqH+raFWBYLy
dq+a0UmtejvdU3/JMUKdE5QApd458Yd08MJPRo64ycY6Xt9LqJlA/kdjn8oY9Z3LewlAaQoxvkhO
umW8ECIkT0h8OsSuD8u/2b+JATYAVvCEJGuXA2VaXvVDbcZnPqn6W19nRzihb1zmV9NZRgFLzyAc
bZqql6NEygR/TVrxuR2bcc/OmYOuN7Unxazq/zAU1HCARAvPnuv2cigjRBg8NYvkHKaOlhxH2xF9
YNvxbGDTJLJ5Y7iryhEz446l9Y0FAqXSVczfZaTCaGkm57yxC9ufGwPP49oy3mSTugUFuM7e39+U
V5v/94ggi2hwwBNYC9nS9wiTpBqSM8tcQ1rzpn2MPNvGfXHrixFK/79RVn1CkeiK2mttctYS3aNK
YON101etX1bRw57wqwmt3uACn7c6oht5Vq2yPbtzrb8bVdd8oO7SPaocsAzFTiSxpVcILPhyc+RO
mUW1wVAjZgq+jAfHb5R2KzG6uScQJqXjzhKCJ7kcRaGVEhcYsJ37RTkWgOzT2DpnLbJfu3rTv+7m
h4L4CTETSjSu3+vBVAtHSSM5D5ETBV7WT3shuujoxsPWh7o5L3SaQQDTp6FfczlUMRZjRvU+OUfG
/IaD4c4YcyxNNCuoe7HVy1sepIsohk/FpbBQ1NCLxCv0crCunzInL5LkXMxW+J223mwA9B2E5mN2
Mxj4PU0Zculj3427GdbhVhh1a10pfSxzpe8BGfty/FK1Es3I0uRcYwnFvrfxuUlMd2iDHsTv42ea
wo5DVAjWDejjcub/Vepu6d+ldcyZbsnH3krpFU9llIunh28OqiBkKCC48SZbaynb6KCPHdipczSM
HnQfM3oe237cmMuNhWMUADrg29BFX6dCBvTQNtY0LuAi7QAHOjMlK+HybkKvuz+ha7GFBfVIwoUg
Hj0qWi6X6xYWZpbKdErPfTV5+l7LSvmnI0Qz+1PvFWPQlVjNBrlj596hIpn/J69BDgZa5qjdLibB
eC0Ua/6nq3PvrcBRWvHtQqpbHhY3bmyQKoiusZH5jWseytypmKKkIjknU2P9JHWv9sOgdH/eX4wb
pxNhJCgVlMVhPKx5nfGoVBExZHKeFPtrYkTPbqfiig2CUib61ke+NSWcMsBBkAcihLha+CoMs7nA
y+VMLb44VF0RxX41UaDceF5vjrNsVvqcS6FwdZXabFQNncv0XCki3YUUZ/wQa8Pd/aW7tWWJipdl
o4pLJ+NyG1Uo6UdtV6bnCF/OEbokuIF69vtJPqzpuwC9oAnR7IQHTj3+cqTC8mpl6M30rMwJyume
Mx2mLBwP9+dza9UW1hN+ZOB86N5fjpLmZdiCAkrPOSqNu2xKe1I9w/z5H0YBbsPl6C3K1atReEGN
sHPt9DwheHAY3KTemx3p5v/XKOtitMMbWupSSc+Y7ETB0DdEqVj4/Yd9tghNLR1o3tC1OpMjmWJY
MkpLwokQYqJzE1DFuz+XG/uMTjrwLv5NGWcNZR2sHAZ8kUzHKZM1IDL6KP2rmhjZl2mUxla16OZo
y6XDaw0dd21D4IRRZGLhCnN5wH7Sd3OkCISWGLsmMtU/Hp8ZPGr4fywgoc+qJhRaqYhFX05HvXLb
pzLEwcHXWc8/8PnuN56x5eVdRQZkWuQjwKSQfFxHBqU6THlfWvMxjGtlDky7TdozNhxqiSQykqX7
REkrNXBBj28FJdcHa+naoi9OuZuy0fram9O5MPvS1Y+YYk3fraEcdrFlFC/3F/N6FJyBKI2yVxZW
+DrtTGpsG1JBy06X9nzQxVS8qFpfPlr6AiG8xAJ0bBffiHUsrGh5PUuzAxaKfMKHAgLXS6eUGiwC
Y+udvv5iYOYWEDccPNLANdcPWeRhGp0FD5hmTgAwIvtTVyrzHfs9d6dNivbL7o0tbbfr95BBwdnD
PgYwdOVUrWtNNo3I29OdcKPZtzuv2+kTnw/XY9MKnL7HJuP+h7s5T5SfqIkyUcoTl/euW4pp0BZm
kRENqi9HJzyUGa2gGvjtYQjl5Me2/eX+mDc2C7HFIjVl4clN7flyzKyDw10PNLei0R7OytB27zzE
D4OabJrUC5OWLgvkm3UCzzeVKLKojBIq4z6zFwcuzH2f7s/l9zVxebQpLNOB4IFcAFRrDobnRrkq
FcqxaWM2w+ckNNKcEmBRN18yabnRC6VDbfCzqGh7X9TG0A3YTpt66FuVSpGTyDwTQYPrNX+sSRP1
zYssBMpxq3UGZJrzOt2bRooQUKJPnnUoRZR1QVRqydazdX35MhM2AlU/ut5UkS4/y+w2sjAdZtJU
BjAw2iDmP7AyQEU3yVxsJSvXXX7kqMmUFon2pf+1rvl6osu90MrD02yNtoqemFNUz54qK/fJFo2m
nfuBOtypx5DP+yaHKpcv/MKMCswceeGzSx8sf50NS6kCYwLOn/mWmGZ54A4fvlDq6pTAnVCqfcUC
UG/f2kQMcVA3qJL/L7KzTLzYZlXA5qT2qX0b2sLrN1B11+tJCkiIT0bNy2lckfameq7UBnJeUmbk
0e0UHZDgTt8a1PL393fh9cXBowmI9P82HghsLj8dXVOjV+I6PbUAaPxUmdN9XbuqrynsHlHMDzfC
qT0DK8ZLknoOMI3VCXZLL1GFPqenXtR1tpvRLHd3LY2wT7oeW+pGPHVtsMzzxTJS0UQ4h//ol9ND
ns7VKhxhThjyyjb3564yuh/uMEpn1yWOked+m0e42IaVqUWh38S4oQcD0PXyAwQwUzvFmMz+NGqI
4s+JQS/wkMRSM87hWGW0AjPp5d+8KNbHXSkd/W9Q7SJ7b3orLw+FNJRwb7dxmX9NdZKxg2LMXeSP
Ian9m5X33t/Um+Bh6vwe7zTTTm6e0n5s+o1vfHVrIgmAci1Qe8CgIMdXa95nHnaCRR6f+rE1/clR
4l3ipVs4out+HURd9itlGR502oKrrdQgw5UYZjyearqt+wkQzEm1cguHMJH5vQx1n9Y56Irc6k9J
moVPzTRHj5JMFrVq2CXkhlQpoQxffu+wKXLCW7U6LVjFF20QzWctDJvP9w/N1fmkrIbSsopAAfkN
lf/LUTpUqLQB4+pTq4tyN7nIZMWZ0J8sNXyYqMdQC1gUV0NYnIDXL4cqCqOhkWbXpzLVf7ZWYu4Q
rZ42nvLlL7l4iZZBoD7z6NFLQyflcpAEGSJXzkiTcBQSc1/OHNGdMCPL2ClVM1gvKpUDez9Q6vjL
mGPM65vGULZekasiGL8CwhPDLyR/lvXyV5Ra3FSOPTWnrCqKNyvqYxTEs+EJkKcVBnC85FM+uunf
yWCrj0IiyVLp7oJiQdVjEci9HHqihmriPtSc8Af63idm9y665ptVueguxmG6cSst52213AtjiBeT
LGwhr12ONsyNMJUoak9KUdvPQjXmcl/GRSr8qMhEE0xD3pMv1+68dR9e3faL/CHEwsXXfnFrXTb2
v0tvXW0BiBD9KavjSr4MTsJ0K11D+bTqy/RYi6Lacqi5/qyMubRDiIiX/vb6sGTgxNpYjKdm7ola
0nxQ1FeUSmwv2jUqjiGvvUDC+70sw+RbUTTzdHj0tBInkLETtyGARfHsctK5YU/aMNr9KS4163uS
euqLiZDmGWH6cePhvr5pkSHnqrUAR9AZdFdz5WZcPE2S4ZTq0fDF7OLpfRJZtJHM3FjRpdgBNlTF
G+fKfIwellKrKbeoPeFOFwiava2Pnlee7fMCP9cTQBRHfKxJErHgpdKabdyy19toYZ0Q6sGR4LJd
M986ZNuatJimkxO7ylIIgQgbFNLOolesxdwKzGQb9g9/xiXJILWBaADmZB1kepE7DJXWzCeZIAqM
jJDneyoakNIqvz26Ybh9KILDNgBYcMWDk/PYjdS9Va5Dy34GWt7sIXzKJ60czY3s9/oqAHlL644N
yom8Uj9GldjMk6nSTk5qiZ3XdlhUKP2kfyI0jD4BpcrfBkULNwKC6/eLURc7OQwSkNlZY9msLiXe
bT315A2N++wJsm4UPKr6Y1j06saRuN6syJqznAv4m6tufeU4sSS6rCz9NGcU0v0cNzvS/LAq20O1
cJUCGSZd925r2fCHHAptq4N4Y65kJmgUk5T/tq26PP0oQyaYRKjyZC6AIXMS2g5EwviSAy/dOJe4
ofKXXd7sv+sMyztGZkyMcTmY1rdTPssxOwFV6/P3AoGWzpeNFc6LniQOKEdZ93O8k5rWNC9cl6oT
6E1oKl/TPIrll6pTjOxkeln7Bc2wUCsD5B3VrPCx+YmbXeuKOdo7XhQmh8iL+/SbLbAuzfrUb3IS
1JBd9I20sg6WYDeYR2li42cqySEPi+yY8Li7BwQums+DVJQgsauIPyz/55qYayWRkU0QhZxU83PC
QwevlAqflNRKW79J6qwIssF2EDGc/sIVs3illekkHzQz0gwgLH38lrfO+OxhuffSYP4U70SpHhwc
yJs9oLu4C5y5bTwADNMEnrpGJnenlkjxVvz42v1QpyWWkJlXySH0jbEo3KBRPOdoAQUOoKZO58zQ
hylAPVH5p2574nQJOfvnwnQSwRhp3lvutodosE9ykE3lu52Wfq5bnGR9d+5nI3B4UJH8rULUKQpk
GheFM9tv2uJnLjTDbxE39YU9WHuXkHH05zJXJ6y23BGVUWN+IXwpd5EjOSbYu6F+IpAyGMYY8562
sA8GEgRgDHOkP3lGlcBy+yx6Qos6FL86/sBPE0uzJGjqKcFTzNOTPDDiMIz3Sd1hLO7aSNQHU9qV
pd8ns+fgsdSK2rczYbVPkZyzemfgIlfu27yS2jNVJvHDVMew3vFxOk5wDqaRnxrOSAMh0VqUQWOq
SvvSaTKfDuqUzc3G7XV1tgCRaQsaljiYO3n9ss6dNZZAR8fT1LghrSdwB5/1uIlNf3DU5sv9W/nq
beU9BWuDsjIc5eUuuTxbXlhqKK125kmharm34u57mmdb6h9XkTCcjgXhu2QQTGhNIJD2FKt8E5f7
OGravUFpRgazOTdMaU7dj+rkFiJwzb7mW5dKkn9Q8lINNwLEq/d1+RWLZgKEFgLydbOhcAvs3jAR
PI2mS4cbXuy59+rm1SpjuE8emNX7S3v9HQlwYYot7mJU1pxVgjgMXRspUedSMmkqd+fIMfoV5sIr
dxTaq4/3B7v+jrCOlioA/Wae83XypFZtpYZUcE69nieBE+NIPObFlpLP1Sg4zTIEyQw9AapEy5T/
FelSS7ak5MI4NUUMftasZBPunUHkD/tiA6kkE1z0JRmRPOFyIKNIeyGywjopqVbbeHAn8lvfG/Xf
LcLNH+4v3dV3WsABJPDAHH8jK1eTmqyiD/vINU613lRzAPq/sV+mONW1HbhgfYtW9ftTXDxnQKQo
dcD+JpolXFhlZMqw1I2yjpKiRI6CkmLvCV9Nsm5490QIgHqKM+8TEJMoetZx3IEtPrtZf8T8qW93
9QCQ7LWQxGzHGaBptHFKrmInfh39vsUkh0PCwlyuvFtL8KQUJk8uxeB9KbXwta7VEdQ33vInZKTL
16zG8HojWb46nEvezwZe8EjANqzVooz0zqSuz/ZpGkPnKau9dPghUQDGDasUfbEnl583fKivNjOI
4KWaAXZ3kZxcb+YqiUQTd7Lgnu0TcYCADa62md0tCOBVrAauhk4qYEOwu4j0rla0M/PQ7UU8nbJc
E5CSjcqPh/4vr0y8L44xeTurEOZHmQ9bvcKrCaLeQ0BKNZweLkyPVS/BiPHNHaJSOfWtaZ+adoiP
+GM8XHukUoMOFj5REFZozayis86K3FoTsXfSgWKzj632m9NV4m322i3LxOu9CRwUAs7i3AD51lzd
qF4GKT93Ko9EMEk/dZ3jPoV56x4qd2h2TquKv7Gb/3X/drjemABqlowFQDS4Q3OVfHZ4l5QTHaKT
aYTGG9lSqhGxaU66c5tJmZ5Cpc62hEmudgzVVZri3EtLcs/OuTyDOc2K3LQG72RpWvm9nUfn2Yjq
LAB+A9PDlimS6kma/FnmrbYRfNzYMwxNGwjhJ2z+1jWbrIJtp/WmdxKJgLdHxLr3ktH4L6PQUaPa
x4qa6/6rNjtRozYYJKHvrvoDUuI+4ogPP8AsI98N1dbfZmnuav+Pat8mSqt4p1EXBdRVzd3V5VCf
7YIa+f1dcmvZQNOSnlAdRb1otUuccvT62Y7cEy4V2p/UFsvXPM/Cf+6PcmtfLFxtfMsBgl+BMpyw
KNrZW/Y/NfD5p5OK9t2YEfD7mU4hvoWKQ/x7MBsUs/1C0bKf94e/NUnuWY7BEklxtVxuywlRTSz3
pMdDKaJgMe/cq3O3JdF0FSzy1bhS8IRbRGph+F2Okk7lPIyK6Z5ShDTNnR06Ddi5ZMZjvEtVL/Yj
aWp/GmVbzfQqYeiDEkiGLZTNjV8BKgVFMthxcC3W1URi8KJQSLNOTYeG7V7vxvwdWw4Y+KE5eGcD
eX3PT2MdATvEfEL9u5mFEBseXvBFMYFmKSUh3IBWfRYNkRNX7Rrv5E1RvjexVdjTGdmS0b1xw3G1
EWVR9EI3c12nVoQzlHrtchhdTE5gRP1RCC3yNaP4Q5ucxx96enCoIXFlLm3GdaA6RUKPJ2hJJ6yn
1TfMVOUzIN32zajT6OCY+O/cX8Pr6I72HUAIohmazwhYXW6nMpEhZTfUvfqcNk0SutY5HiLPd1DK
3ijg/V6py8huYQovFkmLYB7w1suxJDxBg8ZXeG5G5EF3CW8mUiS5EAh0J7nxcXQSkR5s/J//6Qtb
lu+2F7oRIu1a+j0N9b4PQrzq5K7XhrL/XuRJU31T0bl2/HDAetPPS3dydqr0pPVesrzju1bAe3ua
TWf8SVhnZU9Zn3fxrpd5oZ67rHWLXTIJWnSIY8tu19kNitrYK8vRN4bGcXZ6z1n2exhyb0OrSDPA
HiXW/MTrZPzB7HIHXIxV29FTSTtjDDQcDtpdD2bS3aGPZJj7oRnzX6kTm9nTLGuj55CafRF4imb9
6OGs5P7gtWa1U/GIB3mnFHH1PBn2XPiVZ8vOZ9dzOWvJPE5HbDS7KHBKIrONk3R9c5J9AmBa8qOF
orCKHPpa7YCip/bJlep5cHo9sJvUoMijNV0Ql0DFF2DOK03sLXrYjZgF9C+Fst/WCVesGYJdQKIl
p6sUZJ2Qe4ec1qSavHZd1O0T7MQ+aCJxHyZgL4wT8nlSJ6hp1F0vt2IyVACNw1Y5qbUX1d9Ua+jY
hIOuZBtR9PXKAtni4iCvX+S61itbVeUQaqgKnUNXVJ+yqhfRzhraKX1ua+FiB6DTs2x9jBwq52Pv
ukO1UQq98SqR9mJCgMoe7a21eLotPWcRLRInu+vib8Wkmnuj6O2NKuStUZxFJ2dp5IGvXm2gMbHt
2uQonwbEfPdROEaBaTYPN1UWDSi+Gq8fzn2UDS6/mudVJCyNJk5NX+eDrzvp/Fyo6igxPsijDSbD
9c7kCWc+GvYDyzO3fmij3ByQBJPnRo7dGdMBe9eP7Mk0M8IXClDFj1Qdi+f71/H1OsLzx52btjlx
Em2LyxnW8+ilRe/Ks0Y+GXhtLQnMqofRuAvZarHEVunH2XSTL0fBktiu+9CW56iW2ouZuc1XdFIH
P9QHyq73Z3RjGYnIaCYvKg7o0a9mROFZgjQy5NlM5qCw21/WpDQB8KIXmyoWjkUbB+76QWNuNG0A
f/KEIpl5ObfITbVQiCQ8e4OrSl+mURrQJTS/eRVh9P25XYcGPGV0jaEILTD8/8PZeS3Jiazt+oqI
wJtTynV30VLLjNwJIY00eMjEw9Xvh/4PtoqqKKLX8jGaWFlJus+8Zr3rowyzXFnLCLK4QwtlHr+l
Uvsd2mrvw8LqN0Z7hZNevp9UvpA7BkZNXk5r43JqoxOltqhD5Ty4Ukt33ZI2n22rj1Qei0RRv4dZ
z80ZD2Gc7SLgSok/ACqrTn04eqrfxLlmnrTMstpDS8/le0j7Wdu3g14N+75qXWVnm1Mlft//SDcW
BMUaCkh8KnK1dS/GxmrXMRppnx0jHM502H+ngKeeEj3fiL+vr1oqRnAVuM1R46E4c/l5Jo/nsfcy
+9wCWbB9QV/pI0HCOOxixTXe93XWncdC2i/SjJt/70/yxrlddGzowdCcXApXl2O7ZpHZ4yDcM7lv
ckxbfOmo+m1x4G98SlQ22HC0ekDVrIFFM/3NXrqqe04Sx0Z/SqVp4SmUgqCbhF/fPiO+IlKwJDML
3vJyRnLMdYIC26HiNJWHqCybJ2G4Wzf6re+GkyBK6wxBFWa1pSXaerIcY/csOno1AhAC4Ya5Fd7c
OKeUZGnEowKETeL63WgMsF9N6zrnKhl+KHL+MIqQyJPcwcc/buvGuzUn9iEXA9csedrqLYxTkVpY
ZrpnnWr6Q1elxkEo1hbC4dZesJf+7dL3x092NYroEUAHyEXTwHLGfya6RC4Jrz/0U/ff/Z1wjbEC
YQVZFhTzK6diLRTgFUOExJHuns2wbYRvqNBS9h5SI4+l5XTR3qhxOKt68kyfwD+tAKG1TbJT7SF2
D/d/y81vSzgFEZT8F0zu5a4cKrds8252z7GiaGR70bQz7cp9uD/KrW/Lu083huqnp6+VgJo6duDb
2Ey4T3tfsYf2lIdl5zvzsJV/3dqaQMPJYcH9IoW/OmZpaIxCGDQmwETW/xSu2p713uy+Zvw+3610
78P9qd14jqmOcAujbEircc1Q6/RpsPJceGfSnnlYKBjyoZqRjqriqv1Ec7bYxZ1oT/dHvfVBXXJn
mBlLe2mNkEsardKwVHDPtpsWByfslOehKqqDa8vo6/2hbu2QpQlOK4uERltPcICZiU0tp2/GC9yP
tNbZNbNw928fhR4MgFlnqQusOdAyieLBqtmH2tgMT0qZxYc6TreiwVubA+YAFySqJwtU7HK3Rwi1
RKIYuR2RHDkM+F2+JHFVPo+OWj5EUSn+3J/VrWUiL6ZezdVFnLFUff7qXwldeuS+HPSU4OphijTr
86S2JrUIc0tm7nUdVsEM1SMQja89QKZ4OVaMeZcIZxXpHGs0oj0/J3/pvNbQ/HkezHZXOE5XvKtR
0I19VzGqxtfREFT8qFLSF10Vxpe2t/GVn7Is/+xZaf4lMq3pm0A39FuJacgLrJXoe2q2qbqrGuUr
pVD9WIQpoIPGG8RpCHGTejBbkRcHUY5ZseuyfHYOnAXtm5m7rbpvkOlycckoqK1pWWFu4P+ubVIW
EwSCY3oe2Etwv15+AidazCiRtEFmJnZRKsRcVO3waTIA/CpxalFlomU5Rj9dPbeNHzG2vriZVpYJ
iTIB7HBW27krecMAanwc8sGWOxVG3QO8DJEiiVrO4hg2WPc8lmrbxC9mruQbb8P1jllYNNAUgWYR
3q8l9mq4yhJZkyoQhp18HhIz9N1snoMhy9qNS/lGeIfVJcyupf6+iA9cfi09dkpQ0FzKI6bNgBn0
SEOvZhgfahxisARKBvexG6f+oOkIV2zE3te3ikFhmQsaTDMlxzX7SlVMZxZUsc9uBdPFSxEeIMB+
e5xCfEL7BnAUYSxIu8spZpkFMWmEaT5m40wNjlozWAy9a4t9WiaCwLXL395KJoZQ6Vgi8w5Afh2t
OE5Rz+UYwWRsKC7ZTZmc0koq/ijKLazt9XUGQptrDKADqG11Td5RlTIq1EEvgpRmEWD/qTmA0ewe
XZwS91WWjxsH7HrRALwCzEbPmbVDmO7yc0ZRaHrNtHzOfOwPMWXVfY2k7+H+pXljVvQaQHnRFabO
s160SpvUbKriPLCyZPK12jxNOQW6sQiPijs6Gxvx1mjA6JC4ofdMV3EV9g3EyZWnV2AzEJjZS7VO
j3qpdX6pyR92YdXH+5N7pcteXtN4j0ApgbK7VAvW5KdsJNmSyVAEhtHq6YnSBMgqBQJf8xCabpEG
eVPhqzya8Baw24B+sB8myzN38SIK1yyq14dBrZr8gAwryCKnnup3AzwM0MdZOvyqVKOqqZsWiUMl
tBiLXxOBQr13h675aaJeGKNG0DmfLY2XaV/gBJn8EwOKmV8IYqZ6DycmUw96FkfqoVKi7mNX25r0
5TDpNa7O3E47Q44zgr1O0WMC3bovNqjV0S902X/uTBO+s0Xqlp7sCp7wm8OEJUtbbA0W2TIA5pc7
cFRifTY7uwjoYMQ7zVjEl6ti3tiBty7hBZi7dJepC1zZ2QNtEZ0lyyDCr+6zrozul3AIq2+tmbyZ
lU6HgKYr/6LOx9yWI/dXhKB7I5eS7MpAjbBpRt8gPVituiX5cnNChAT0V+lJoLxxOUridF4OTLMM
psl1jugiJocSROGx6DYTiltDQXBdSAiLA46xmpCi2InTo04QxEk4nxTNUc6mI7OTgISxsUw3riOS
0KVftWDTgdNcziouvUKJFaMMqhTz0tp2w6NJEXhjy92c0F+jrGI46s1VWhVjGSh6OP7qBiA0Te9o
J4yE0o379dZQ1PUWgC3VHUA7lxNqkrJRe89hMzTtx2ZKu4PXRvFuHPstUNCtT/d3mKFfjpRhZAjE
kDAjivTsDA4h2eWoLz9tXHb8v6zuOso3VKmoEfBkrJPLCGtFqWhZFRhKOqNf6qo7W0ncjVzo1lwY
APAbbTCEjVZxjOz71O51owry3A4PiuWYh7otw4134sbawGhhGsQqFP/XXUtKBnEiS60MClpNiFEq
w0Ph1h9lqORvbjAgIQNoFdwiHX5Sosu1iTXqQ23nclgRJcVmNNSixyjr3I3FuT2h/z/MaguEsdu6
VqOWATphvzEv1x9IAgbfMTLrcH8b3BoJliBVL1iehrvumKiqik9Hp5RB2iUY+QJWaHepEVkvQAxx
wn7zYCg7kORx07HDX6UG/7pQgX0laV7bItDdvD8lCTIqlZD5dyGdLYmwJTRYbW869ohaLY8Ru2/Z
mH8N5aDKmnoylsEixbFDakh737aTfZZTpu30IkFi3q3NrQDixqC8fNyuBEiU2VfxSlVh1Or2rQyM
aVT6Y2tHYbePG6//dP87XgMSTFw0iIzYia8lscvJ5WRFej3ZJZnH+DI28mzX6s9MVFAp06e0MhI/
mqZPhep+uT/ujdO8VMcWNBJaCZB9Lsd1G2Ua07CpAopnxVc5dcmLkeTlxpZ8hVFdrh1xBPgZLFgX
jNwa6pDY85DHnOggmZJW/6iXMwbQwuSip7ZYivrkqmHafRiEEZvPnQU80G/NPmp3Hm/NGFTxmMbv
9JkmxlNb6KP3XPZRX39AYy+pnucQKTJ/Hue4wUWh678AB5T/el6aRk+VOUfF2aZI65wMDGBrvy8s
QRgTseQHTwLABK4HBeqsgsTWdurQkBYNnRr+iAezsH3VnaI/Tj86ua+JvpKfBkfMH3SryPvjnJvK
x5xSVbIzmjT5z5MixtcsTPVvmmiHeF87aAA/3F+x6+PNp1ycxCk/0F5ed1GUpB3oDOdVMOXQxp3O
bnedBbchy8xq43Bfb47LoVYnLs7nusUfrgpiw8kOLZSzg4Te++YjxigUtRc0F6/wupIix7FtbQ/h
VhFGyklLDWMnhB3+D6NQ1eblWlzbrpRVOrOLEzsuJJfENDsPvRGPAmWJyd4ScbWvbgxASTzBPCok
pGTDlydqZKuFVs1WDzOsiWt3bPZyHKrEN5W6eyzDAS/zt+8IbuCFuUtpmSbB5YiNmyd9S9IbmHHr
/racVH4xqrZSfYtWxMZnfO13rk8y2SJVvSVIu2J9Ol6cGUpbS/QCpFX7eAA34sPoing6kj7V3zot
7MRnd0JpioqUrZX7pjWn8WThk/dVoket+vCQ1RINcJl6EATsedyPcx1/z6FfeDtX8vbuIGfoBs1V
z+p3WTvnw2fbXCQ827613GM8wyvwu7acvI9c3Nl0MpNE6ruoi1oIxdTEJqSmE8s8tZFdd37FJdrt
h1LMyi4SmjP5eAjr1b4sXG5336VC0T2qzjjjqlbGafbmpx8CJaxDhJbAvNGGuFwfPgI5qjWzPkki
DhQplUPmpZnPQ7clgnBj89H1X4AwJLs04lcxegUHx26FKYN66kc0MvrqoW6Mns7UrJ7mPHo7uB7F
BQRrUd6CXUgKdzk1J9JjeoejDKy0zH4hPm13vohETeNaSZQtLPKN+4ipEapTzOIGXIO9EpSDbIG7
daCqM+aBbPodVplbpqXXcQZzQhof3AuKJrT9L+fkUWipM0LpYKRZ85FNWn3JOon2c2tn/mBE83Md
e/mfN5/hJc92AGq8FkdW77AxzJmWJAxq5aPu92recQbc32YxzPv/YSS2IfEMmwS5lsvplZ4cwwph
/iBqJ+B46FhI631ShHN1MBOelo3Nf2vNCDBYL43OMvojl8NRr0pTFS2fYFaH8GCEtXyvebO1uz+p
W2tGAwrFQm52TK1WQby3SL1bhagDT6qz9a8FNQ0J+yZpcj8VbuUFDr/OPShEYFsgiuvIDYAh8RO7
HzIQWfhqgtpsN+3g1EGv9+WPjPd5jHwFnqHiK1GlZX5cNvhdyjTNcKePHKX2k8yI7Y23+kZYwM+g
071IKy6iBJc/o9bxT+ybvA4srTKPojarD+FgyvfWnNSP9z/2rSWlwbK4IC3vm7U69G1SiaryxjqQ
mdeHp8iKdfs4higQHO4PdOs2s3EeBJmw0IrXfcy60+qwsyxWFfLmU4RvDLgQ2csnT5/mLzZwyw3w
zY0B0cCgPbuc/qWhf/kRbWWeIcc0MkidHpCPkfzy4jLDNQA7d5Ftgc5uLBmXNJVkmuyLSdvqorHC
aABywbtQKYb8EGeyOyRN437ozHEraLyxZMt7QLNvEd0EIXk5MZEWxqQPXC8gBwE2Z2ruj2Vvvn29
EEfk+QF1QZC17r8VeaIN9BV5fXjFP1HrmOkAYUTwzhpG+x9k2bbo7ctztgpG/h5w3X2ewUSg2GTL
oK20nFgk/lDl+acZMDeI6mewW/9Jz9roQN/6lKQyZDJ0HRYN88tP2WFyJPnQTHJWtHo3YaRQ7JBW
0t5eAuEyWYBuIIKohKxvTg2zj7Il/wlqD1pqKPCACqVW7oZJbtV5b1yfDAVGEH4WfIq1H7SCl0kd
jkUddMKgl+6qwxR4YZY8FmLCxyPV20OhYoBy/3jfGpXMk1oF8BmoYatN6YSWE6Zj3ATl5EQPXdZo
x8gc2mOnm11g9o18sIdiK2K5PSgdHPp+i8796qUYiizyzDysg5IOx2Mt597Xu9BclO3qfVLy7ubV
ZufoWt2f74quOYAabk2qJKtHQpuMFIhZ1QT9LGV9DJVMPNJbbT6gNw5y166aEgGKvNzXqpGBqXbt
LICQpOwpa8A3v//db9w7gCcwYVv4iQtM83IHpxHcEZ5sfkxpA9SQ474FZLyLMLfYgNXe+Nho+iF2
AUsNrvP6bQz7Oa8HBO+CoRnyn4mhRj+GLBRPsPTTF89QaoKQKjrdn96NA0rfjA4r4sycnbUkjimx
7QzNqg0Uc87ezWXpPMEnLzdGec2zL+8eyghIzi4VG1R713PTvaHgBuUr2lLUB1zGcsTxaxuxhlY5
Yg6cwlrP532eJe0TDcppX7T5tNfzsju2RYdaGCKsxdtWFmK5Sq9rYSPTyqacuQr/m9ke7LR1Okwk
qKwYoSgf09mLz9Ywv5F9uAwF8JxsHfmfJWlfDZWIBIBqnYxnZCEVH6eHyOfvto9vWsvXURa2PCEA
3xlZt8utmmOMZDijHM+qkau72FLrI6HPlnXuGsnAMIswHqwVLiKak+vSIhSFrK2TZD4bDVXgIPdE
XJ+GGq/gnUubAJS71jTVgzBLozjY5TD+TJTG7r8ZLp5I4O4z9bedp3P5oTTiOS78Nmnt7xl8XuNg
mKUTlP2sVYcMkkZ9aCLVkf/e/0yrE738fmawuNRA6UXMa/nzv0qj9FNdTUzWdC5Hm8o/XIyI39CB
yiqMfGPj66sgaRmMMw10j2eJnb9WwvWohJpqmxpnYWvwxaiQ1cgHT+iQsA/o89voxjV5+pBSNNP9
XKM+fJSJq0rs3tMK66gqtX43PEbtP0Mh7OR9pGb4zJuyjJFNVaL55E0TBhqZpnRfWn2QGWlXbte6
X7TCNQ5N0tbZl16bFbk3ra7VjkaMXAljT2m1MdmrD0s2TUDNaaKOAGp/9VqI0KbE3JG99L2LlETX
tX7rjN+bWe8Ob1xC0geKesjtUcGh5bFawqKFeu8WehNQOpK8wOoPU9a0iiJlf38gh73w1721LB9c
+KXiQM0NruHqKbJh9KYiz8yz4SHuAp8nbfezoka7XA+tD72RFP9WVq289UMyKgeLCojB9MgEL3fo
0KGRogjdOJOBabZvgo48zbD+Ct9sNkk5qxfgdYp0CCDaw+SgSLp8gr+Og2U0jZels3lGMszgVo7n
PUTqeqNxdH0OFvcLXgDOHZnQekrw9XXpJI55npDGfDT7OPpk5Kb7bCXa/CD1Ytjgn90aD0DnQubj
iLMZL2eV5N6IygeiCUkSYsvZdBU21Un6aHQReIOy3hLsWwXXfEUKzDRccBChZgWh73K8EBe2Cp0o
68wvir+j9DYcBe2qxwqiol+hzvOO/vx8bFCu33jG1uHS/w2NPcsr7Ui/svZqKt2F5NpbZ6kktc+x
jE9tOP5pUOp6HJK4CGrNSvaClOyUhV65DycPv4eJ737/rFwd/0UqbOl3eySfi4n25SdoS2jYNTVE
6NK5faTwMO5CeCd7RVRbLeJVGeF1yovSG6JPi1jXOqnuG0+tZhlZ55qIzS/ySt0nRVXui6FSH/S6
O3cdA09t0aATXEUbVZoba037E84OWBkYANrqNS/gveRWq1vnrpptvID1/sQR4sNaaYsQkIgP8NiR
Xcq6aePeW6Ozl4lfDL3aZp2oG1uRsX2upRwOrTYhOZKp1ntTF85xBmG/C1n2p34ou10ju+hkRm8E
Wr3+BO74RXML3vMVEdeE7ZsJN7XPSVrYR6lp3S5u5KbW5/JYXN68NL8gq/OaIJZAt+9yN4UE9BUa
p+pZavboHPs6pMjQys72Dn0Sq5XvIPApfL1JtPdmI/tx37d0zna15xTtbrYLbwtNfb3sEKjoiaAg
TjarrxmtuY70Jz5S6rmJxXnmaR2fjMZ5Jn4uAbBa71L0MjYqddd3M4UI9vnynQFerJ8fMNYT4pwm
H6Gw8oOixpqvxvW4cYNcnyauSALUBW5Jj2Jdl56zXNLaC43z1FnDrhNd/9iA5d2XeRgdKwDR6NzP
4ic6VRTk435Loe7GJJf3dcEzGYSV63xaTjOlq6Qwz5VWWWgeeUngAGjYODo3R6ERzr1DCu2u8YGl
ZhV1rgzmmbhbfeKrZ5/TKHM2eISvuJ7VtqVBRwTEO0eJel1ZFKYIkdQTzlmtvLw/yyTTIiTQJLC2
A6FEU77TFdFYzwg3ttEz5nTe6JtxGf1xZycNXxohOpWbKzUzyHlOg8ZBvEODq/pTTjiKPSjQCFXL
L+rQ+RyDAZ52CAEn3xLVRfNOWpYEQ6pkheq8SC1vBj+ZKDztUMpI/1WNuNcfTadrESxQKnt8o5As
F8Piogm6CofJJT1Y3U1WDLxujFLzPEq3fCfRN4dL7WTf778y1xEZLxgdGxopKH5wEC/vBUqppkB2
wDyXUTh+KrK5/RS5LXT5XhoHGs84mCtFv78/6I2jj+fDgi8ls+J6Xw1q6pHT6PPknIXWigfdLpQj
IrnGA3GFuTNjLznUnpvu4lZmWxIQN/YtnVEeVDpiN4w79bxKMOWZnTPWZP0e5TBrn3XFlmDs7VF4
zxBwpri/vmjUln0KFt05j/2UH+hMmU/4r22VqF85a6vTQTGJ2Jay+8I0W2UIiVZjiRDDAEuRGMQV
RgGPOWi4M411c5R2mn2fM9V4GQc1+eSxtD956+J9Xzf9TyS0p5f7q3pjKy2pMrV5ivPUldf5ssyx
fmsU55wAWX2iK/LcYMw5uJBI4y4c33mKkR7vD3kdI1HPWlidC/QMJMny538F21EUCcvpHXTQMEp+
bjvPPCSD2TyU5qhu3OrXS8pqkh6xmlREUVy6HCrprEgSCyrnHMSD7U+dI/R94dipvhHaX8+J5bTB
w0Bt4tRflevccKQ51ihnpR7H7wW5fuY7stb/CbFz3LjFrw/isnV4KJbOFYWk1UGkR6eW3uwyVpiW
zk7Ne7P0i8yt5B4gVNz4qlknzQ7RnslAUD/V32g+xSVngX0jEeS/Qe+vgwCvmucm0sooEF7n+oKK
+n4c5be37hIGQauVJJo2FYXQy6WLk6JtTSQmA6cRtl+YTvsZOui8K7vY3mji3Fo8wBev4EQu7zUt
RdNYswrvgqCqCv2hxurhKNvCesJ3Xds4bjeHcuBRoayIud5aE9aAwEhK1EJ378oPdWKKB0rJ/8xO
LjcKqdc7H7kakNGLawjApPUTIbw2jaPGi4K2UZXnVu2Ln1psvlGAi53AWwf8DAXQV5Ge1SJ1YTJm
6IkWgVO41kNRd+W3um3kL+FZzbuxidoXiULgxnJdT215ZbmuFkkqFMZWXbBiwiUssxPgii5YJhhD
/E9Yds6v+xvwxjBQLjleRPhMct0BG+E58HK3AtO5hr5GbibvOp7kjTLHrVFAC/IecI6I81eVh5gQ
Jw0l6Jgw79qdAIq5ywtti0Rxte2WWhGFSvhXXBnANi8PExqyC6FHaQI968NdbvN2RlqeIczxVuTy
qwkE6Oil+LVw99eXAzi4WmQA8s5t37afjNkSP3phvBHY8ToK4bpJrM4OuKJRk/v2Exk/KmxRMnwq
Z5Rh58RuNyLZq8UBPAIyCx8NFK4IC5bP+tdL1RDQcA+h1dKOWrXvRRztvXlTAel6cUikqTvxD3pb
4FUvRykRRPEmCdUK2ShDOySznZ28wjOGvS5wC7m/q28NRueMXg5CgAuE+XIw28RToTFC75wMc2w/
lq4+Ukktiyn0dZi5G5f4VQVqcdpcXgmKQrwX6/dXKLOoJsAMZ8uUtm/nTeZXVnxQxuJbPJVbwoq3
RsNwjwyKM0u3dXWWxl5BcjuawzNIFv3HKEbMPDOhPLZkdpFvRdYb29fswoVbT22b+gctjXWio3ad
6ilAOAMDRNNe5nV76KxyatBjbkV5Ip58oxzfMuLi3wVQCxYC1fRVRSDJI6sd2rDCb7O3/qD6obzU
1IE/3d8k1/t+OVPwlrlnIUO9Vtv+2vc5bFuNVpQMUHTSP3silF+hF8mH/2UUQjNuioVOsZpLCQkJ
zSsgBh5s+0MZORTo5LClmXYV4FIfZnGW+skiuLmuyGEPhheC3XaBV87O+0xN5KHHx+DJSDF6yuxh
OuRCeyPAkmUiC6Q5TvSCogTMh8tTlpu1paAT3QWI1RVHrcrSvVp3CEbDHNjf/4pLtHeRTqyGWl3t
nUXLq6YnHOiFO38y7NTcT/GC/taMZJ/kY/biTXH+mCnZcLg/8nUmwyFbejqkhORm1CAvZ4nUn4V2
t94FY9/Ej1kMus6082rfuRnuPiHa330z+1UTOifZKD2C5/CBGvi+YCb93G2KjR90fbcRMNLNotuk
QWdYy2TyEcRcj90QaC5uKmA3lfdO4paHEQnrjXj/xq4C5wcEeennLp3xy6kjoiqN1ozHoG/S/ARX
0vbzth98baxzfK6q6dDL2Ng4MDcHtUEDkDu54P5W9xu9hSFXEN0JMMcsnyJgYsdMmH1AoV++OEiX
/0rddKsPc1UY04E9IIfMm0Hd7woIRCITFXWV9YEdq0X6PpWl5SNa9idcTL5mNM93OXrefgdgSDv1
lrMp8npjVQkuF+cGZLaWuvrlp7aqpG9EGw3ozoXdcXSmZC/7iCyni8bHjR19VXDl5ONgSGbjLJTk
NYmo96gtjJMxYDwVNaVfRrVj+VGX5B+0bFG3MdIx/Fkyy9nvND1W9nlrIuc/95IKU1inkbVxum9N
fukosAZwjWj3XU5edDS5kRzBha/A/s+xem/XDsrJU4v6tDH3JWxeXSRE8jTcqCjxT3t1mu3FyMTu
kjEIpRgtOiTiQ5p/13PXgmwr0vGbwweHL5FgNuz3GJf4FnZeGy2rtf3ycnPyK9hoPN8oa3urX6HC
sa2KnoOl9w0YuszzuoOwY+/Z0gsrSCLthzB0lKaSaky+pZl8jFX3sx2ZceZnbnP09MLciQiVg1Mi
0TXciJ5uHAYYLywD4l6chXVS2k3w8a1MHXkYO916sigTWztJPdzxc2uadT+x6s+6DPV4byJTlPjU
56Npo/Vy60fwZhLgLAIE1G0u90SCEZ/XK+0Y8C3rcW+7yDkWtgwftZRWjOtl3U5G6n+1U+c/BrdF
M/X+TrkOs4iGTRqZ3PjcROuUBYHlWqo511DSCbqY+fhOx4hzVxCtPkghN2Z7431jH7AXSPZorK3N
6AuB2YOTplNQF3HzqMpQkLtIqBm+OUXvXLUQPsLwTSCI/bbSprUA2bIbUXmAs4gJIkXPNVwwTNI4
rONyCqiLFscGvQK6Ki42LqkiXpQQAUyjtbDQkNKULgIJdfXJUxucQFKva/R9hYNhYMxDc4rybjjo
tf2zrOZqZ5RiK+JYzsXq9P4flodI55Upf7kpXGVodBw/QOGxNscOSQ2/TU1z45K4sfVQ413uI84n
jflVXGOIXhNVnEwBRnfxO0XXAWqUkYa1wGweuiGb0Fmz5Me+y+pfuZN0X+/vvFdb86tZIq1n4agD
pWkd/hYO8uiCNwfwSDee5sGNDroaKwhHoMlbV2H3yYi87HPElbpzLaB5bqQIP84T85iMirN3Jsfw
p8jSdmnWjAeXourG4Vje4PUvpPOB8hZqjagpri7sJkEuH9ufKcD/cz6XwzR/Gj00evzYqGtakXrY
fMtzbSNRXWPLXjcqd9KiqwTEhjLk5fLXsi3bvp+mYFA8sbO6OvP7eBjf8zs/sncxfxRVeXCq0Nub
zuJ3LdT+sxTW+NRTZwRx7mxpX9w4t/AEsXMHT6eC6FvFpc2QKVOYxHNAs4KWsDr0ZICe0iHd0KZj
dpK10xyNnAbJ4CrZP/c3yq1VoKBCX8dmk1xR3iiRdrWOLkvQqFr/ZzIQpXYM4v0GIK4vci9+zvPM
+18WgVoYqhgIVkMpWJ0OdNZyAx+wKXCdTg0mV+Ood41U1VNW6ioKyhavh6/HiYoTXD7G/yhwOMvH
DAU9C9H/rG58ki73S4V5/Lf7H+TGnU3kBDqDHwcqTl+tBpp5oYNAxRSAZUW0I02hrPta7NDnmOvo
eTTGttl4K2/dSHQWCNnARBg0sS+3JM6uaqlYGArNDV4aypjbH+duLjbqnNfID65o4P7L5by0p9ZB
f5swtzKUU1DpVOD3oet6B22KiMWVoWrSR8+R+odSCvM/G8zAfwpCZ9GxhmoE/qPTtS1HlJsnEbCs
zUtFJIOqzeW0R8tEH1mp56A2Uns8JEK1TV8MaKruGlSXjmrGCrs4QP7rmUXaIvGgqz8GZyye7a6O
kATE2uTXkDj1tPWlbsSSxPEQociP+M91nan1BkMJ43YOwsEwv1ToS6jAqqz50JcmcYSlTUXgdR46
Jeg//cpMcZpR4XpMvIiSVwd38euMlICPCpjjNwgKbKRUr32Ly6sTAhWaMpi8QIgkvrn8crU65p5W
FmqgU2ftnjovVD711P+iB1Oa1HLo0WfvSu5RzU8UL/lkjWX5u8oV61naGMnW7TR8xofZGw8LRZm/
v2khzteaeXYUFEaByHRhtxGdXG/yy9+8/PlflRJU/m27rmJ+84TiS5N7xg4RRO/x/um9XjlGcQi3
6Lve6H9OTbTgSEM1MMBZpEHG8zgc3FIY+Xt1Fka6uz/cdWLP444QwILUBc6IBtTlrGDoeWnksIeV
2QFLabS1IXg2EzxnZjc7tm393LfN8KI4U0UwREVxwaErw6ccXZkKB7ERDfH7v2kZ8mJzEEOTk1Bj
g8bHrbLaHKOZz2moG3MAGGSo/L4s88MAEgZbM4oKZ8WpemdXG2Wm7oGJJN1nzYzFz/u/4To5WX4E
uAkelAVqti6e1qPNjY0mQ1AJ9Ej9IcWzy4+M4pjF1khp01T6QLH0nBzNHXcZYlaPCFu5ByemBJq2
CvURZcr/GadE7OMRhfT7v+9qM/Lz8MyBaIvOoUuXbrVsKfqeYd+qQc65LXwjTnPLR+zFGPf3B7p6
25eBXkXJoB9SsV7tD1dVsjlBUDeohjwn0Cj+jcbxq1Irf6RV7QE2H221PN4f8xr2RROLYamrAR8k
Hl89YXaYYycNFzqYNGDqu7ZTun+sqg5BivShxKBz7Or3xLxKAegtNVJ/Lgy78Ce4l+rG/K8fHX6L
yXfmKqXjC9bj8ktPRlzSpJnUoDZbT75XYgKoJ41X9J1My8g7FuR96b6zzTE8gCETFqr/4HsIBTtw
h+gCm1/vf50bS09ETK5Cw2/p86ziv6jqdAFTRAsao5Xn0FO7D6k1eVvZ+XLKVqeQwhPxN7uLrbZW
gdS6phsr4tBgGgb7t92WwOvjUunFvswiq9gp8SSTJxVvA20vycrD3Ywzxo+49SbPH7uJBoeflrrA
tKOBqrTFZnjl4lz8Psqu1G8gV5IFsUlW60INTCEK6LPntNBy6yAGbVJedLS2QhNbxwEfck3vx+ml
5K8hKuilGLIdQ4dQ9FyBLc4OqqNM8pAD7YeEn2Vq/SBjPB+/djKaxn0hinz4khipORx1a1CUT3no
9vKPO1Vz8+yFiWO1fqonsvpXGimtIh9ZGstq9hFeRMUMjW4wyn1UNjjd29Ocjb9s8BXRO4nXRReU
bVYoG9fm9VXOi0/piFCYZxUZlNXGSIQ96nKMkmc3m3QghEj+/DYz2/g+zukAPrPXpQai2vJAPJtK
anyb0gmGe21EabHXWy0uPkGNkcbGVbUsxOVCLSU20JNL04vttLqqYFSGaZ3keIk58fC+sdr2B10G
zrJmK4P3PnZG1cC+BjvCh/sH5erqor6FOAsJ0yJEeYVNUydqS1Gpx89dDI/5QQ4ick85MmxYipky
B8notc9QqCKJgzxaqhvrcXVOKaQCxubf9CQgca6esXyoCJxsO36WuTdIH6PR/rPuVFvcgOvPy+4n
HOYRX/TT10hzp+KZGS21fC4RKXd3RucN9Qc1Q7r138mNy/9CMpWfuE1hx3D/815FKjzRtAJg93A7
gCJc5v9XPLQI++hVgsSKGBP3sVY85fT/OPuyLqlxbN2/cla9u6/n4a7T/WBHhHOKJAcggRcvoMCz
RsuS/OvvF9XdVZmGJG75hbXIBFmWNWzt/Q0UdsNlGFHnTFD041CeogFk+kEcBS5srVqUzXpMUWSh
R8tje+HDAbVsoA+++/UL/fiU6KR1f3oMEl6oBL98IacZfMqVpEdXDBH4RCbZ0UCwM7HvD9czsBpP
7wCZDCyLH/JM07xUWe9P9KjCjJZQUVSlTkn4NpnnbO97DsLuX7/WD+HUiUaJRI4H9DYQvWsMkZ+l
VA2B4kfE+j48RXFLhYFZAEzlwUZtXL1BINrShxq0Q7OHhlGiP8lMNOIckerH+QKYCiixuCeBig7s
7cvhnZcs4JDYY0dkdumFy31bHcCoZl6uEu8sTeAnw3yqnJxkNUAvhBHYy6dFPtFI0zb86GBK7YkY
xQVJbXYx14Hf5R6Qpt6Z6fOT9ztxm5ExQ/ISMJzV9Ol6GlpAXfmxNl0Mz5wOwPisS+SHKHHM919/
059MVcQjJ/gXUDEASq6epVLjttZ1+dFrAz4VYVDD9NP1FTL1v37Qz4YRlWHA0k9V9h+yK50Hg0Rg
jzicUlu3CGBDdoPUFL/11YTKQK+NPfPAn44ipFT/rQeBBOTL7+bKOU1bq/mRalzYgS12r6BduVzF
KULNX7/bTx8F5Fl42hgRRK8jCPjWqyXi/KirLB6LxboB24koq7PLZkr0h18/DUlzdP3FQQh8IsLI
9ATpOzGpVwsARMJBE9giHSGIDNfjrOCBR99AB3e8gbE93QUQen5KY+fGcfXnDiT6/bhk5GA50voW
UWaRLv18axSADjncSecv4cLjb9qSwpo+KZp68C4bULZyEnAtCxhi4GLgtz1M0qiXB2poSj4O0ASd
SNY+NZ694VOQ3GYq9nDJd5yckpNPb58NR6S0zbWRYfpGtI3YI9qd4ZI038xsQlXXqQZ7tL3ie7eJ
U+hbJVD8W2zz1FqPU1TOpNrXdQObHKV2aGo++Mr5OMruNq6IuWAuJNp0W6khb3kyNnlSS3EEkNyr
d12Qjg8kiMQ1RE/6695UbkkiYbFTuFUOycw3pEqHPXpljilMqQ9M9Zap5hLFS1M/dcjiP0IG0Hzx
+Fj1O2az/kaelHwK1mgZ3yag5bcPSQXkzRWLFwxWBtXs7F0Ez5huBzwgPs+pOvdWk9mb84EOPrvI
bEK/CKObJhcug38Whcllf7BjjBR13oz+gC+yEER2GO+Q8CNo3t6SXbW1kxDYEvHkaxrqrr1IzXxS
V5jGWYvmOOFotm9jF1T3C5ithNUTSH6tjAvVQVkiKlzlTfoiSnr2fTYRoLppY5rwABUzQ8vJOyma
uW3ftIcF6H7EbuAi4UaMpSX2lQPngF1gpW4P0Brjyx5MWXPtgCL02VeCwayTItybFxHXh8bTvimm
ZIJGsp6s8Xdu56a0iARgunkGzWZ4qrhautBNngd+MQ2yIdcmg7fTRTS1vtnhhjCStxpswalE/XiG
dmE1IBMOtYoYAQJcL9wbILgirxxIN8ILjHXMB80idWr5NA2dcN4GVa+/T6EIoncE25EcixAVt77w
qCuzQ5P1yVwCco/IevYHEEttkEqOZBvO2AOcC2ay93RPIUSmVfrRD0doMACppPpcsJjBbQgZsH4/
Rzx7YIS7fdEKW42wX6tamodZrYeS6Z6pdyGI2MvHtpG2feCDop9mmAnZC85b2+0IkzLOExqx8b6S
yQhaTtslIKjEjUAyLbQdLgARtFxqkXe96vwCVuF+gxuhHIZPAWsIz1EbmAOVzxoVBUiad+oRAkpp
eKX6enivzVADzguCl7xjQO0FA4AUnj/hMSflrECOFpRYqM5VV7WEqdgxkiyJTyuoSqerKYJL6nEJ
KTKickrgSdS2sdYHaA7b4bbqqka9c1LqfkeYLppdE+HWhgUEf7p96nHbw+zCncW9CayYHmU2semk
rjm4+ggLHh7k8B4K53zEbWa5SmjnsmKhERLfMU9PSlqwS89klUPRZ+4v08VgIqVQuokZMopLgPTz
NMbOdQ/1r/SeahM0FgSGekh2CMhm+nsI2Er2rukm1uz4ErO4cCbXukilKwVNPpNoMJhhQV3aPkr1
75U30uHW6fBQOIT4NT9oDXt6P6xSHPDgyXYoEXdN172vAYweD2EXznMO23u4C1WQVHhqbM1FHiVt
o97AftiS3LW9VtcQiCN96SDWdna4IUQWnGkVJvexhXBaAXXHMMndZAr53uK7TXm2CNFdhX0yqt3g
j4yeTq0egXc00Ho/xOG8lJZPw3hTQYEsy6su8PmlEpGvj7b1oeCgohFuTh7Uq0B1IZ2owKA8ZTLa
hbn+XRRjUhRtNdZwfQ7huFa6rmXjJTLucCJTC1IPeQwe9XtoAiLjEDsNaN3O4IbqDuZHgQt+uvaz
IpOZHG8geBA4D9T1W3GPjkjng57BXj8mXmWaPcEEjy8SNgTLDrmUyd/hU6dBvoh+eYpqCO9RfN4m
bLBbIPVdJDK0UZFA9lxjDVSVHxWwMpbRbhw96Fdj0mu1T3Rn05JZMw07x+WsvatizyHYRDtl8xRo
dl3yEHSzXOASOuVkkgu/s14IdpRnIPuXEy6x10k0Ri/sSXTwknhdNF7j25nhYhEjMsA6Y+P72iCU
xaLimKw9E+K96rps3FGX8CgHkl5+4hAL+lCnSeXukwlqSFBGBPH+mqEgA4fC2see3xoA/SAvx5qx
bCxoGDnuQBKUc0rAUXKGObaXkI9rZixuSmHSQGnr5hNQmB9dLkJZ8Ah0yQtXGhPuNLZJ94FWDPWK
3lDb5O1w8kpOCeQwczO2w7I3NhbRfZ9OtruUvZrAVFKzExjUVq0D5bqw6VRTxNOc9V+6UIXyyJwM
nlzYtCqeQ10vnQ5RQIMbKkCNWPLOEsvy1BAF0VVTLc5BsjFcvnhd2rNDbKrk40wjKnfwEEOy13e5
MjmfwopAmgo+siV0Iho/97hLQFWx8LbNpW/Ch4UsZDxE6OHjAna//MgWD2IGIFeBxFJg6xjowQV/
56l1l5FiB1oWcldPcPlAlg4knh2qlLIugQ7rAdzQrWX7DqNwWkF9bXPHMJEVME1Cmd/Ok/kogJQx
B5pA5KSYqbfAIpPozH8EUUGN9zNUvZgAxnRs+4LQVjm7Guzo9AYE9eDDoqMQqvU8sbcjpD4B0ByC
YH4PbxMjr6Zl7tWHKbZNmC+1cuQlIFEJyVvPAN0h0qiRe6B4+6GELFLX7hbGwfFA+VEtl9Ugl/aD
JW4iDhKl1baACpVajjqclT64qRTpTod1Zm+jgGXvkrAj4qJini8fDTKYceGzqBIXIjmZOjNaQcYF
UNZ0vofpSjcceiddnGscJvwD1KBhQ5/RvoVvKJIkX5FG6pqdxGCjnB1BS/GirxdOb/0uIclHXP8Q
IgRTEuh9PDNHHWF455OyTuFHVywSvgd7E9Ghx5YU0PoIFMMIPwmszuQCPEh3KKipQ/8ARTaEgqh2
zMt+QaRyqi6jplWkI4uaXJogXMqQ+fXwxg8mKFfOpJ7lZSaF9a6ypUlg00Q8IM8tpj6qCpb38tC4
EYl3rtezuRymBeEL7/z6vUkxLa4w+wGpcxtk1vZwUxvsNVz1ZnEwHqiguepp0z9UQdAepzHxWBFX
c4dtowrsAEdPT1EMjuYVaNCnuhtOvaDZ+SOt8LZpQu50C43XQxsu/liGHoKwQ60yqq4YR3S7H+qG
O4/wNQvSXShl4/Q5xChmBHqwZsmqpdB+M9jPdSa7rM2nwYEnkzP3lBfdwKGjAQ445QdHMJRURQr3
1CKZeK13xqsc5324VPWXupt8/9FpuHjyKg9a/js3skZexKBtwOW7aam9anXrfRBOCNxXpZCtyzMZ
V+aAIJzZN9kYwiBGECIeJp9m2WUN8zuSI8CTbA94fkwOEEdtoBwXREOGg4up9xHyfldeV8XdJaj5
E/h6GJG+NANmPgQEtdC7gUTjV0+7JNqZbjLhBVWL885FAJbkmLqR2anFS0lh4i5wjo5xx/YQcDpd
0aAbqsPgOoGFEUQTEXDtHTLB4UVgGxiWEDZLdeSacd9gO86uII/CsNtXoyKXMeb9lC+eMJC8Cfrx
zvFtnCIAQ/h71IHHg92A257N417XEf6kJgaydEKJxcomS65qZOrD3HEG/xFeAEF3EbKeJLljsftc
s8XGWR4yKDRimSAQLvGlVLVDWmf2rulYhfZ6WiSsoUwaQF2iirjBPEuWFlMG2ofYiaTh41XsJ4xe
IuCYaNHBehnOF9Wkv/WLn+jSW8KmPlQoqi95bKZYHHo+tsFeQ/+3ucda6OaSqwYFoB4ORykuY+NC
b4hXm6EcTyo2OSwqoTRVQI90vg9ar+++VFCaUjtPOl1jipFxfkfrnn+yTRdCIzBuK8axEQRTek0B
i61zJFEdWP3iLtlVB/DpTpdDKhe3wTlu5/a2dzOF8rNGbfTK+rh0lciFZNWbDAFVcMiMm9W7njSL
NDmgY5U4mjagiL2AI+n2rgXx+mKicBMEigOihMEu8tulOc5Ucr7rxilZirgDarLAj0d5e7JMC0qE
cCAAI2ZM2yuQDGDHGvsTKrddsoSPYc81Ocad5mbvdwhRPoDszkOL2oATZ986VNKmY9A2EcjAWg0t
AFXuWIMDDpylY0QOBAVTqD6OmUxzCFvM/VcgAxd+/8cd/f98Nf+3/kbv/n0Zl//6X/z9K2VWwMlq
Wv31X2/YN/I4iW/fpuNn9r+n//rnP335H/91bL8KKun3af2vXvwntP+f5+8+T59f/GVPcDzae/VN
2IdvUg3THw9AT0//8v/3l//z7Y9W3lr27Z+/faWKTKfW6paS3/7zq8vf//kbskXP0hWn9v/zy9vP
I/7fJfm9RYX03039+e+/fZbTP3/Lkn8ga4FCPZLYSFv+AXPQ306/idN/gP94QiGBmQXlllOSjVAx
Nf/8LYj+AcT0iRqN2uGJ/IZfSapOv4r/Ac49fgjiBqqr0ODyf/vve7/4Qn99sf8haryjELST//zt
ZSbMATIMpR9k21bJFFlBqLRvs/iiwRkZvZHz36r2/7ddZCtf5p8yv51jOZhkP0XN0MCvy9qnxo/N
mfLaz7uN3OvL5rvE6XEwkmTfCC7Eg44Xt35bQxz5+7PP959hej4sL3NNf3V/ldPKxqVPVV/Fe4CD
5HLPsGJgWx90kQeqqDv6eYh84Tnd59de5tSJZxUACWvmTtck3hsJdFCOYiXuvRQb+qdfv8zLEsdf
L7PKBSbAN7Ius/FeeSw8eh401x8RkLkxAFcTMaWTLDGMcCxnD79+4GsvdPr5sxdiqcvm5PTAecgS
A1IoUCTFSQHknDrDy5z8X2+0qgml7aKR/Aqive5loq9wpaz8gvXSb+Cw1HT+0VO96gsuOWQPc3cI
PX5wSTOLM6WxVYX9rw74qzdMYKwZSRvtVV3PkJLy0xIyat9Zj5RhnyN0mcdc2cRBub/2+r3yKVwp
oVWbwtlq2xhjY3g+xkNtx3mINIYA99UiEPR7Eun2zPu99gFXuwJYdbFO7RTtgY9NPrgwT8urWXVn
0H+vtL5mggxp18YyENG+D9r2G4yfcK47LTDYm0ZmDeykjo4Yb6JoP+B2/d7THKZT1ZJs23nW5lpi
0B1jPo8A24WS7d6FY4XYITVGk43dX+0Gvqm9FLYD2A0o0tmFjWMT5pxjKe1+PT6v7G1rP90RZcCo
U3VSjoPk1UMyjly9D/iSuVeTg+Dw3tY0iP9W6fHPhfJD1bqzDkGA7ZSE2iS+g1p0M70HT935/uuX
eW0unX7+bKuRqatcbaK0XKg37m0NA4DctL08x559WeT4q/+rnQbXxnBQKLGVFDfK8aAFDCr2g7Ye
KDVtE/49p72/HrPaT4KQVqlmTlJOk/KnCxJT4u4X4g3w7oAZhdm2rtdgdE5nDjPZEWkkv1/e9sI2
bwBjzt7++lu8NlarXQOuKikuQlFW4krR7gcpkuCmhls4f0Km8W8qnPw5VMkqsmjSmvVpwtJSDKG9
dMbFfZPV4F6eKaC9MqHWgj+0QkEQgxOXCihYk7udCT/GC2X7X4/Ra82vAgs1JxTV7Dgu5wFfYBrq
cR8qJzmHqX2t+dXmodqA2MF2QA/Iucc3sKlxculaGFJu6/8qlugzB7l/g9HPvJGTS+ZFRON2Adfj
u20POL3ZswWd+DaQnmPiMpNN+z5Jpbwzbc3P1UdfG6DVQkusAGkFgpslC8KpvZiWwADL34Mqtm2J
rXmspgW2YvIF7syyZuGlHP05zTsFfZEzD0gxEH+VQf+a/6tVZuuudkeNT8zBNxO7rsYF/W50ljm+
qqdq7Pem9i35MIxp8EmRWpMzO/lrMc8awggsYZXQRWMrHNKBXTUo+iSI7HukUfbpBGTnKefcIb3Y
NjEDwNMsdbKLQx1QYJKnsx49r3zB+DQuzyaIrWIHdTqnKsfEUbug1UmZJkNwZn6v8Ip/Dm+8WqDQ
kzWwOeFZGbiLoLD6BTx0H1XLMlwwMMDtm1qO9DtDkmm8CBfkn28N5FjIEQqLafch7aHMcqYrr73o
ai2npIsYhV1uyZJKBkW8ZN8YfC/5tjhj7Ts5CAhmIbGRlBBX0mU9eeEAYG5a/75pHa9hTcoT8PHu
6rCsmUk/otLEbiGrco6//NrYrI5lHtSkcwB2K6MBNxlUEFJUNBWKkXLbKltDpWTLUQwzIi0Bka/8
yzQUwv1imIcV1/gnHUECKt+Y+yiw1V/ZuEh/42dZxfWBJgMmkYhLeD+OMHrhvgQiF8yDjTv4Gj6x
QLAbIHCR7BWPvH1s53q3xPScAu4rHyZanc4xcLSkg5lqCcfnqVzAQ8xjwboze9Brra/WfuyBuWYQ
qpZAjI4FylwdSLfU33Y2R6ulj1sPTb2WLqWPeyMy6d4TqcNzgeRrXV+tZi9mQAFAka2sEzsdFSof
OJ45NNq3zZu1RBhqWxM0Yyz8SasxuwRkt99VIA2Xm1ZzdHqrZ5suWIwRm3q0PlV+WOgAZTM5eu3G
vq9Wc0r8JZ0TfFZn8puiD9SMlHVyzkTmtZFfHfmowwiIbcql5B5KQDIjNdQPw+Xw65F5JeiNVuuV
VFGzLJ6jS+1E33Dt7Gc4tvaQMoFfzTn/mdfeYHXkB3Myk66vdBlg4T5kE+32KOv2267ja7rwBFJM
CIswDdhpFF9Cj17tUPrcuN2EqyXrTSMA30unyloO4XU7jAmArsPGrq9WLA7qqu+9YCo5hadoASyA
hFuVQd3i1x/3lYFfKzPBPUb2zoI0D0ymzVU/1dONqqpzau+vtb6KpZEfRQ1XgdAmVK3lY6DddHgT
oYp3DmL82gNOP3+2auF2BUPs2TcICdVS9Cz6aDN7jmXyWuOrRRt1Th+maTXvoYcIWJxUfs4hPbAt
+FnDsQPWgffbpTNG3vkofMR3JDPnfJBf6/pqzfbQPHFO3gL/7nrocz+P5nhr19erNUorlTbevM80
ksb+qXV4nG9sfU00692ZoXaO1g3QbQV0YxQ87oDU2TTh/3AmfDZjGrAhAGpx0Xrof+NtOBzqtt6Y
2VqrIPRmHNK2RuPZosZySDKBm1d8TpHklY+6hp0bYDCBp+znfTRVqEx6M6AXrJq2HVFrXTNoRvuE
Bq7aw2YC3jFN+03BynTjqK/WqYQFKDQCgPEZe0ApQEn56MzynLXva+OyWqeARYrANs60TwBE2UnT
fpZq+XvM5T9vS2vKOpeZgRuFUnsoEjeAT7WwjBT+36OA/NX6ap0mQefU4K2i65nyjhLlkbsKSLdt
JapgtU6NApM8RMsl6uhABiwE/JOdMzmp3DZn1i5WIBFlo2L1XNpwJBBYBhoA6Eh/+rppra694r22
8gU1I07WCjq0WSc9VOu7c9rxr0ybNW9NiYoFtY1UOWXBJ6/z78Ffvt/W8VUobGADP1rrTGXbOLfY
Hj+CZrUxffeDV3bbAt1CkqnsdJPuVBO9pX11TiDttTFZrVMC1V/oGypVwoAQ7vJdcpP4/BzP5LXG
V+sUZWHNpEmdPRnM70CAP8H/+Axn5rWmVxFw2urawXltSzQrgRvxZQNlXxnU265l/mqdznUEcf9Q
TGUG0YEP4YR9IJft8vdMjP/cBtZmoYoPvjvAT7McqVh21CRfmpadc4J7ZWzW8uNwzOXJ3ApVRhZU
nXFk6Hp/rvL6WuOr4DcjcQjdsxFobjFlR+jlescBGjhPm9bRH1I8zw5rf/InAUslTMemavJg1B+S
tN32Sf+QlXnWNsDPGXDOvSpFNAe5l5qPA0/vtvV7FfdChd3oNkDbTiffhgroa2AxtzV9+hDPuk11
BXBwUE97F8Cxwumqm3ZxN+YHTlCQ5417HmPJ4vjOHpTaN6NNPqbAg287K/4gpT7ruNMgTodmnCqH
htzTmh6q8ZwI9muTcLU6Q6ZtYJBT39NlvhDavw6jbSfoH5niZ52GG9YUU4a7XTzWNyk1JRHVtjLr
2uayHSbTKIVOs/EdQF1Fl7zfNEPWKs8DzB7Z0uMjQv8MZJTsPl3+nqHan/vUmuKu+NwbC+HM0srO
e7tY+GR3KpC7bR1fnZoBqQzp2mwqpQMogU/6i6zKPmxre7UieyDFInjeOfuoRXTruPFnUAE3Hmzu
ak1iYnM+AOlfQoHM5BEoUjuwVOdtC2etcpGCVzeF0ezsefwo6C5FFnvbmKwOzQaQ1pA3dipVCjCH
DiRodDx+u63x1ZrUqL9bSyq590DXhiJEtgP7/ZzO6SsLfo3pEtDY7aFeBPD1EN0Fin1tQys2jYr3
A64rjKzL00wCCRvcRWjbqHlr26vT0oOETxAYD2ljP3BvVFp3V1CxiTetnx9o7I2E7h7iWUyUaInz
xe3eDXGzKcACXu/lyQCNilD3GVY+OD+QdHXDCrQxoDq99rBlvgAt+PIBTI9hhVrNVNYh++zo+QnF
h3fbml4tzxm6LSIOMC5KQYuTK0hIQqE32RRH/GAuKZo5QT7aoOPG3CnqXpmZb1uhkOh6OSjQr4dT
ZxPIMu2D4wDAIdgGib9xxFcrFH5vwFyqeSpdNtxDmbLoQDXcNuKriyeEjomFBI4soQfgF3qEw7EX
dt83Nb4GV1lUFGQ6ThIAg/hjDbOpNoketzW9Wp9GTFWf+o4orTfA+Z0m/ACA8jZkBDwEXn5NGmk4
1QC+U6KEtOygT3+bBHJb2R/S4y8bV8yXPfiZoqSAvwy5VAJeILNrH7aNzGp5amD4XR4qfNHZ/g5W
572R6ZdtTa+W54SDp2HgKJR9XD8Yxi7dcdw2D9dS83OV9iC8hQKiZbzZz7r2dxCG+7qt36vF2YKH
K4XpZQlBkqIPwR9Kz4Wdp1H9EQHhrVFM2kE+eGaJKJtxhtKugDkN9MyYgbqUr87JLfz8EIXP78sZ
E/XEkB4cqHJog09DEz45rH+7aWjWCCYDxOMQJ5XA+p/lxSyhzubNZ4VHX+n4GsAEnmzUisBHx0Pv
aZzBEAwd9n5bz1drtDEcDD+3kSWYDKHeL4GyYU5SGCLttj1gtU5BCalTlQ6Yksa5b0f/bcu33cUh
IvTygw5QqMGFGU3DyPJ+cts3VRBvKkPBCGvVdAoONJ+tKINq9KFF4k/3Xq3bTUhfMAhetu4nsxvN
UEkuKxeMHit4GYQbAWNQqHrZ+GgqyCLLRpRkZm7uzsmBQw4g3/Y1V2foJCBcEGYYcmyP17P1r4fI
bFxDq+WZacgDd7wWZVLVJE8We51BzGBbv9dIpwyzxDV+L0qPzndgU90Id9rW7zV6SbSoTsTa4aWM
0ycYm90P/TkbqNNs+8m2uEYuVVDH62vWiTLGyOQZQOg5t+Pf85b87+X2B+uJKei409GMo27T8EL4
/b1ysm0h6BqKBAEWuDxELi/rNhi7XCNRsVeuE2+63f4g0w7uMlBpncW6yexYwAEpfhhad9n4RVfL
c+6iuALWjpdLJvzCk+EtTtJt1XMozb9cnsohMCM2FNOFZqHbY6+1vWzyNJv7TTkcb13958hjQRNq
ZGUguvQTVKHNherH+WLTDrCWfwT4Fxw5Q/BlwctNCoLUXAn1A76tSvGDFgzEU1QqxoqVqQMTvmLW
bPwO3VW98Uq6hjN5o++GOnNYKRord2MddznGPzpsGp210lwCLRGwZF1WqiH2CzcGah36Oht33zWc
aRqA75PQTS9lmNRT7i1+/7m3htTbdsm184NpBQwQDMaGNh0EPKbxnTmr0v3KXrZGM0FBTMOcWmHc
ScourHThyDzQZtusXKOZ5mAOLBs0K7sqWp5cWkEvN0lZv3FgVjtCgF048i0+awaVZTgbKbhnnhxO
oLy6bd6sdgWU+iCiwGaMfCD1pRDpu4YP2zL/3hrQlPSjDwSzYGUSTo9tLe91Pz1u6/fq0K4rq4Nh
qHmZkOwTodrLmzA8h9x9ZcqsgUaT6xi7BBEtsZYykH1nDjqzk+w3dX0tkymsgxr9gNaj2ao88thV
T86hmJLT+//k5F7DjHhrAK9LfVrOsI6pclSLIXnjQpWjL+oxq/uLkVn9qEY5XAYycOJyahoevQXF
LeF3cGmU4hH21fFFj7okveh6EkJdZ2iRjK8NT12dL2HHxTvNfUcVruWk/wxlFIcXMQJLf+dFyLXv
Ewb3pd3gIUtWxKhSm0vFnbQr/QRqSZcV7bQtPBfZhA/QdOnswYM+VbKDHhLa1EM7LYeaZycrzcFf
1GH0fbPs5DwG5JNJwrC6m8LY6b5ID0phZbr42VwKg/fdsWmJ9p07Q3SRQLuwh8xnUqsLiNvV2U2c
EvDCXL6Ap55mGqJFsbhkrRRLCafk1B70CC9PWL2GdbSfEx0ihT3Aa7qoBwbtDHfOMlukog2SfKSt
8K41qbrscgi8KSzhGlfrIgr6+XJZnPFWkNkNd6ELyYa8q0S1PA5eR5NtUcgaWiPGeoai00zLPq3V
e5FCTEqMJJ227QlrcA0n7QR0PqQQM+Ty8sjvbpoFQg6bZv8aW+Ni5CCgzWhpKatOQjC6Kw13243B
5Rpd45HWW+Cay8q4HiNQ2yVRS544EOvabXuB06bxrFI1jVxXTjPREvWB75qFV5EjtwHpoXP9sm2m
tJg5pM2gpZkBvjPJxAxFkHX+9219X+32ENtaghlixeXA4WEL2SweoLQJNdFtJXDPWw2OhmwlIaOA
uIswzpex08FX4UDBYFP310qEowlV3KuAlnHUUGQ7ndyv4Z+xrfFV14OwsrhADaxs4vFbFfaPVdJu
W6/h6rPOqECawUe/I1WVMhuuqujvWRP+eZdagxujGYgsD5nTErx5k1dO1ufZ4NGNY7K6dQuoEcWw
UWRl7Xddbnr+Pe7E223jvTrBO9C6Z5K4tFRWsVsQE9sL6GmM2+KyNbaxiVtXET+G94/ow5sQ9zYw
XtT0cVPfT1IKz/cAzcjguabGTcf1IIgDxZ5927YbbzprNBlLdNUtNQIEVIBEAbxaXDBHu+Wmvq+h
ZNoFETtqoSNF6DBcxcEM1eyYi3gbewDevS/HRkKCHTApislOVHLVkMD9hBuz3ZZoXmPJ4NTBIXCC
eBWJMnNZhZUqE3dKdtvGZpUz9INBQVYPe0DXjnUhNa9zNY3nhNJPO8lPYrM1oAxmGEYZ3MJLx5Lg
WwMs+7dlVOM2XKnnrzawyA8IxPV6VsL3fXYu+4x4hVtpHZ2pTL7C2vPW1mcgs1ZVPKSkXAYvEG9Z
3860qBIoyu+0pM5b0NluHScbuh1ixD4r6gyX0UPjRBHd9vXXsBnZhYRCy38sEQLdJvNyPfD6jLLF
Kx9njZqpDaouMBMhpTR+c+UNAo5iLdUbF93q4AV9OXYhPklLbXmTFs7Y1ZDJaAgbtt3/17i52A0W
XLZOkUM1edX12Nag41luJ3db3LZGzi2ugpDeDPUyuBhCwBZWIzqEomY4bzx/1+i5WMJCk/h4gFU+
0NyLegKp4eumdb0W3B6m0U6ZWkjJBJGFqYPvyxRt7fiqklHzxZMSWpMlQv7D4PdXvi+3VQPW0LnR
cdwaJoJgAIWzLHonRAVGLw/bBmVVxZiaQdSenklZKZHuVQOX5jFqN4ayf5Bin4XJGh7x6dwHYxn0
Ka3zLk35VZMo0mybj2vAWJgZGsTEHcskIl3Bs/SiDz27Le5ZQ8YEI3VdZS0ps7DRN1LA1jKZuvn+
1wN/GuCfnANr3FgGk7JZeziBT8psCH1cWWf7wYV05T5GdEu2BftrDFlq4wp25zUtXRVMEEWOpu40
h9yMbjst1/Lqo9NKPmctduPIf1ST+1B71bZI313NTYhLTKkr0Hfkv6IdhBlhKKM8svHzrk5KaGrD
9A6oQGgtiuphtg57JFDN27YVr2FkQ0s85foS8sXION6zMYjKqY3SjYO+OkngqzzCzYQMKIYjK0F5
eu+EdbtxYFZxrbITscq2/4+zc1uSE9e69RMRIQRI6BbIrMo62y6XDzeETw1CAgQSCPH0/8i1b5Zz
t5cjMvqu241JQNI8jDk+DYUALJxKDB9OX3YtxvXK61/E/DCkqWvjZn2zz/w7akePPW8//e9F9e/n
N7lUk6UrQbcaE4IYWh3rrpjssv7yyXSdGwa5dAmTqCMMbX1+7Cav0duw+aln2d/IIX+6+YsjZKQd
PCZn3DxcI1F2iinMYtV23VYMKuPvEblgOw+ZRf0t9i4O1SChRyi7YejWq5RZ8N79/S/IVw8mVNfq
mxjG3FXeEPIyYp7v/XVv9mK1BiaR6fsJZrJwbBzvOgA8nig8W5e/3P1/SkP//35MxEV6ztKEbowt
+HQYfJ+fpzgellup1mk+IlVa6PGMZAWRKNPbCPtUxO0PhndT/4UCmntcGN1PHGixDK659QJ3hRAp
9dwP2UbLfpqCLPemrffvYx3kchwMosxyybrtR9Kn6f1qOncXZLsek3rxuAQ8MNoC1p7p/trGmG95
p84+Fa+DzI2tkFKlO/7r7EsAJZfmCUiLaK/wp618TMAzWP8SMf37GUUuzZZILXhDzaQOsJdVrGrd
NMMWe51RyjzBG7Wmf0kq/vTlX2xn0E9O9Dz4fGjquHuCn7J4oJLCe/i6b+diQxsjlYGAs6obupFf
gGa8E3Hzct2lL/YyZJ2hj5hXN8kOPa+m6YmO9m+GHeel+S+f5KX0blkieIvbM6jVwBPkNNtd+0rA
cHWGlfEqmhOg8bq9qppBLl3O4gkodnAz4bBuInZIldfH3ejm41XP6VKM14Z6QbaYqJt1TNsqqvdP
rqN/e05/+kwvtraYNBK040XdML3ID1Bvp89522zfti6O/lJJ+tOruNh+IE9olpXp5tBIp9RxybYY
6rBIH2S/57SEovu6ug9wR79vow24W309a/yYgUYQurFP2IiuPMDyi4UGK+8YqTps9GM0zFzijy6J
/7JB/+klXCwyAPVUvmMGt1LNxN1JaJsdx1ygM8+aVZOr1AWgEf7+dDJcm0nJI9h0wEgQs+7NZzHx
60ZbyaWQzgYxSRnm7oaDIneE5jov6ja+LlkBc+n3e18lioXJErc3ElzDo1lDXwE4c1XlAsD03y9O
GLAUmuu6ilfQ/+qkSEd23TO/hBqFhGhgmXDpHYTxWkzHXtKbq7aFSw1dgBGatELBg1/Se55F9xO7
rs4GNMzvDwSyQjwkWDRXBu7Gd5217ibKkg/X3ffFIgUZpl1DEuFjjxt7MGZOiyB0erzu6herlAjw
yzMSyRsurbmH6vUT0IfXmcOC3Pb7c2kYb6KVLvJGBwpKvXDDLZn0dVJU8p+O9H8l/KD+orHXz/JG
dt1UAYHwEPHZHq56Lpcyuq0DEcHCELtyfSq3I6X+IzzF1XXVMyAbf38y7SjcpNNBVMM6PcFA/qab
x+sO10spXWi3rYFvdgsL0UUCyDKQctfZX3beP0RP/+Fb/dczX6HO3zHhh0Vk17GAaqw0DI7C1z3z
83b/XxffYdJjV2ckppb6UA6NGYFMnAfgLK67/sUyFX3AzIXKBAatxh38DV3P9+MGtkJ53fUvVurC
hnrgUyKq3u/oXb2DCuAvd/6fdua/hGeXWrqU7THMqZr2BoTTZL0nss8wYNTAy/MVTknjjQTRE6TZ
ae2zAxCgrS8np7IVDpmGheO0CDIddgMQ0beeZ3S9qfNE8qtq5ORSdLNnrZ/cslqgY5gu4YULj4m0
vs5HgWQXp7AWLgEhMLMHyWHUn9UOjsWRuq59TC4VhIkHY1orZw+Jh38+Zu9fMbC5/eWt/WGxXKp6
Fj/BhIcHewg83gtFFGg56srd71LUAwQLi5IJTx2cFVuA2fUPmdvrppPIpagn2k0/1QBGHhro8SsB
6llJKIbDrlonl131HcLqWq7Yqrmh322ffDhDKa975peizS2aQAuj7py7z645yYTky6G1Csjyq27+
0oJukNIBC9XyaptbhtMydMsAUCiLkx9X/QWXss0ZPJR9rc1yWMbWHHpQ4yoj0qvq++RStYn8AVyP
pF8O8dmEzmcTbANSfpXYH0akv+/fhq+prR0uDgyOKrRNpwLsvOskoeRSspm2C6wZlmEBPAIImETF
XYHy2PfrHvrF0TOqPCckqd1hpYCC5FGEacItJdcFWZeaTcDaFGjLiTuMkHkVo5qbJ80T93bdvV8c
O6k3BqTJyR0igV5TCvLcQYbsygdDf3+ncvbxiL69O8Awlb4M/aa+M7Lz62Ly9OJEbnuUlEeTLgdJ
5jNakNaHGoCcv+wzf0gTL1UwOlYTVWOSHwGTz9aXdullfwyM6vmYgn+4XvkjLh5RvYLvHgPKdcho
HlUrzZpy2JbrFDHAr/7+Akxbc+cYrt40g6xyyGFKMYafV3066cXhqjoc3tAzzgcDylAp+6mrbF9f
t9dcKmIEiI+uz7L5ANLWeuzbnIIzDh7UVbd+KUkMPfjK++zng2t3fYyt+rgDCHfdK70UJO4tWGkj
qpEHk7e87PXWlZCkXifMJ5eKxIEH7nhem0PUR3PZ7UAjJSZc59xELvWIdZrqOe6YOUg3teWe9brM
4Vx/3fGXXKzYJQ4oOc9NDkbYsL/uxGxvHah6f1mx56v8S5h7KUesE/AbF4iVD9kcYx7lvMcbGv+t
dvenq18sVBBuUK4OQhzTCKXzNfox6uH1uq/xYpWqmMY1+Bn8CJ+vWhcrkHJvrt3s5+suf7FOYz0m
405mccxMP0CI2G2sfWCxHvLr1uqlRsvYfEHgZMRR2LjoBL3T5MrD71KeBSOuyQWKS/cpgtVz43+4
ThlLLrVZ4DPIuuWTOO5n6yPl4xSgxNwXVz10eq7P/lc62hHduj2MaQUXrtthNi+EXecmSC6FWchy
kNT0fVoxCH66IXpIB/nuuru+WKAZbITaORnSirKlj4Hp05i7bn2/fLzu+hfRxmDiqQMTlx/TMd5g
oZ7a9O48qvc3P8FzsPgvWwC9WKQSCPo09zU79iayt65e1/7JctI0B8yp8vrU9LsHN3mv/5pc/2Fb
uBQasQBU2Qg674GIz136ytbror5LfVGmk3WzFtdN5Psc4h+ZXVlouFQXjdD2ilpyfmTDRtajESt5
tLNQfzMQ/4Pwjly6c0GQTx3WLT9iMKUppnaU7r730QjFrJ3NdOPp2mF4GnQm+rJZ6oYSpqcRKcdo
G/9mFhr/IXy7VHvwLiRsBRXl2Oei5fAhHYIvfIx/foXYsbd0HAT+zZDGA7uRpnvtdvkaLzrJbmsr
l/a7mJv2AJurn9uawAOzALQOjMb/vQzi/4cZ+7cv9WLP54ECwN5NGunl5oetjLUEKfygFLZqfWzr
TeliGnswjs40dgSEWxfmgZ9GbVjbH1GN6VRfaADdw6mtQ1R/SxLwp28GAkG+AkI97N4XiIzN9KBY
nJvH1dY+ZqctSvkEqvWum0gWJBEyaYrZcYPoeWRY70UmprH5Zua2X+ICWGLZn5JdwSO8CqgC8aYK
E/DjpQpJt30QUvpVFpkCFwre8EFudihisUQsLUQAT0DdxkYx8BJ6FLpdX2AYRYOqnVg+Dh8N7ZFw
dLzL/+lNf4ZtL1O6VgzDCkmx4Ampcl09lTd7WDaguoAutcO3EZV+DprfHJPYF1nOmvbLIFMlfvTN
AjoUpn/3ce4LWMR14fNZwnhr9j5sxQCnMVt6L22sKo5p2/qwo/9GDxGtNwucOLYnUa7Mh6yv6Lpn
5D7OVyaOEoTWHuN+0xhugZYYSs7Myh47ssi8IjLxSdlyNiF0z/u8Aul0kMU2NWwaIMvtRjA7nUBe
zkuU1bZmxJ1Nw8yLnDKOYaNV3tQpR66BA4j1yx3e1thK8ECRDhQijnRfLf1Av07gX1c+7Bv/scgd
IEYzj5l62meas7d2opw/JQ6k04e9bvOlqfSOwSbw3j04wxZDP3zRjxjryfG+jJQGN9eQXTTLkcAK
GyE8cOS7ug0s2fz3CST5sSnHFR2EE8eErHiNNw4Hy1IPKfBzTR6dvUP1ogcfYfRph7YVtkt8WZdD
wLscxxPNUH2lJ6aGvC0UU+LIVDuUI9t8P6PqESK7ntOR1d6TxaqDn3GwPbGxWbrXbaPNkONzGOly
7JLMbuXYtCmFtXAbdIXSVZt/yV0yjPdi21HbA/lxAefRG4cOUCHyjFOE3c4lSVKKLEm6d7HKZ3aE
K4/a7gfqY7RCiIMh3w5tglsbjOSRYAET7lsGZz6il+9URxi0mleemg886+O8amubdd9R3so1Fg24
qmtlO5CQn9RCGvYKTd/UH7vAMVsmRjJmd3sWUfUQt17tP+WgxwVjVnM0pk8TFi142aYN9GT6uJs+
tVGfE4ozUTUsK3ifCvNEnFPxd4CKgWov6kb0zY3365rdkVmm4+fOM+CzAUogsDBogD8V8APPmP4B
2mijmkJNKv+eJWwyn2BJsIMBLSUCHgxJjOER0y82x/88RumPsZvX/dRTE8Kr2kkcl6bFSvrRpfjM
bxtF9ycnSHMkdMq753xeODuQXJr2/aTabX/xmI6gEWQFMJvIq7N9NTtZ74bhH4V2X3vfsSkJN+MI
8OvNREU83y+T4BRw1CSlX3JGU/Ez9qp+gu9AdIfe4/4DcyF90fmsqRq4SkXVJvfc3wE8su63cJxK
PmshU1EZjQHWdzy0eniKm1rGJw+UczhEU9tttyLMhN1wtinyibBa1e/bSTSmNMFFMNLsiLCYQOkZ
6I/rbrP50ZLdkVNimNEfQXupx+clE7w9klaNvHJbt2Lv9Fk+t0fI4uMZYPuV/dAwkhjKGqU9/9xu
ZMZW0o4bMMrZ6GbwetHiXO9VB1fsY90sBrMpEV+b1za3Ij31xhhWuDqa2XdQ2ztTNoNVrgPiO64J
gFVpsp1AaLWucp6SqHJ2oHEx6N2bL4kTuIMK2NMYHpgb7kJGjZ2LbovscBjOPk4FXBB39TR5TDMe
MjP7r5QEz8DkawAGBZZ5Z4+IsZtfNZYwB5e4pX3Jep+Nn8IEqCdcsfoePnlFovZdnjyItf41AGoI
zHw7OQ7aeLwbP4Ls7hDb+QJtktX+8MuaZG/gtsw4EBQsjsR7jaucX6Rxy3zIBEN7/DCA/Z4VGOkd
shstYqEO69qA4Vw0scv3+zPwG4XpDTgycUvqgMQC449te7JA80XgyksZfWCZmmnVpgwIb0vWWFQ8
7Hv3NpMdgN/V7V7cLP0Y1dXkaR0eEhDfXkhsO/kBzQEawGzW2okjUAONuxMKae9TQOkqP6ZK4rxz
NUC/UMGn7fbQN6RT5bjPsSsBCuYRxlFmW0uPkcvdxu8dUT1mbIbUuRcJGji9HaEz6J5G2CPKqVhD
CuoSzOiLyc8iPsWJsO45s1M0fKNyy/UD04nFNza0vW5/Jjrf8SX08PmzhxEk7vWIX7Z1h6xXqf3I
1NrWd7aRXXLCbDTTj8tMAWo7YDvSrAJfK6l/7fDXhhG+bbvs1o6yaaD8xvgSvpEc5lt3beeCuTVd
n0BRTaGwJgdrgMosVhcG+gF/Z/62xq3bvmqQBmA1IGg7puUEz86mjLA/1eVWm+1DBxB7cpsLg0m9
bBigcO7XOY/KYBYHDuE8+g1zQSuPS3Sh8vYFt5tlz5sPjbyNBpqi3ShrFS2vPXDHwx0mHNodUdGw
bz9wathBwViXkPjdub2XkDJpJ74/7kSkPdjWID7Xp7zDq4c7MQOl7sFjQ56egUyx84m4VrhboJZF
dj65txZGEg0eo7WFE1jlBCaHzb405SR9CO8SsWlQoPWSsyNPe+xvhUp8Nz8TF+fTt322Ju0K7dYt
O4U0IdtTiq+//dzZDdwi/MhkrJ8VOh7+fa7wEO922s1bNSRL5m5x/kfgfq+OAp7ud859g+DJjTte
5tysx9WrqP/I4+D6lxXPbL2bOmiJn7tVtrJMu3a0nzfDafalpzzkfbGtcDc3eFKJbn4OMNolL0Ad
pOLbmDKhvk56UhRJOVw0k7LvgHq/7bmzAfFbS3I2FlO0BByFesPxgWgPPsMsylZeWTh7jOCkKx59
B4ogpCXBod6d9mVSr3zB931QxGtWym1HW63nQ/opoxDTlEnI665EASPlwGiOfLmhmmdsLRIwwKcn
004t5tRjeL4i+ej0+Jj0xke6YJgf/daNk9uOWSzT9TkeyAzTZjTnxWuaD749rhp4pZeJtsnn3AIN
VNm0Rv0ol5FjT2EwNZKOufP0GU3LZHivFbf7fdwN04gNM8XawNAA1I35jYLz7vxY91qYrQQSvHkJ
kEtFgJXLfn0PwveEKXoMS1NfwvuyViUXsTTPyqIwWbR9o6dDEjCMrY8YsI0PoMkPQzWTmuJNyFbH
j+lizvhfZs/BTw49btuUIl8zWvXLROKlUPsWPnW5htVWsfcY+Xs1GM1N3hrLxod5WBBxlW3TRWXc
wUowlNjd14J7lrhPdIGbxW3DvMF5zzeCMD3B1LdxRUjSyJ0kboG8W8bB8ZJmbKpUaJfhRgHTHr5k
ZPbrkXKlY+BsZvjkxakEvT7R0JQXNon3o8Bh5F0xZ3Vnnxbo4MRQ9qzn+kHZOjzn4UzN3ec9ubd5
rsghB/ZowzGKkKOa9xTbvtdr1JwUGzL3uug6Xt8P8xKX6GVM9GvQtV/L2rfpLcI1oFYVZoxGNFOL
eeva29YZ+KWkGMbHYZuU++6EKUYQtFjlZkJvG8QDn3zPk/sG/lt9wUQ32bKNKWtg9ItMbRzTjt3l
vgk/Uwx1dY8US6e/2Tu7i8cpovML8fAFRgqUuIeG5XRH7BSn88saGWi93cZLBu+BR/RdMOFveJ/A
wh4zvI9hzunH0UfNQYFBroq+39z9qrR4bjywC5XCZ1xm2+JL2tbyFqB58bCwJtw18aa/hmbtPohE
z6Uk7J3O5v5j1olBFA0xFlqlRYP3XmxECm+LBtFuOAYgB8MtW2nzxuLN3Lku5KLC58zKfl/27TjM
XXYXoEVNP/oo5x8a7RN4+SOn5tFt3fPV66LGl5vDWyG05Kd0dXAfs4yxUKyyB8W+ZPHqQyXPJhIn
HbYdXjv5HAcDHPM0WYo8Bmj3rmrYGkd3a5xilBlD8Z7czW1ciycbbdYdV5hDkLedacpKEdLV3S+p
yZqviFz76ZA5GtFbI41MH7pt1SAEN8OqkY6bOX9LFm3I85QsiTnAfSOANc8sa09jtAr9JWoBoO7K
LMhMVsR2rSuWTCIUFW7hspw1YhRf1EmUJLoIWVjkjy3Pkulh3cZ1/w6SmUc41Lo8w9etsbYyU3QY
p+oOsF6q6c2ca9m9AxjewCZ6SJP+6Dj2nQoZTcNP01lVfJh4T5NnjBx12T1E10lcxWLLxCnGUNn2
j4SCv39erMsNKYNo1vbOTjYhrIBPTI425t5RHd4hNeYUWTD0t/s9CjsW+0I7cB8/mh5L8oNCsuq/
qEyJUwpIOxLk3vMvsU1U9LVHIxRp8jZmIGeic9GW+DoQLBX1smJ3t/OyVWvfzPknBiMI95Z77O2f
rZ0E7aqMTxHOq3rIovUD83uHokxEKU8K5+q5L0WdaPpk93wL/6TwiNA/Z4lZv0PeAT/5Puh2E3Cp
yMb5BWDwTG2HYYUl8I2QER1fGFYZdkSSzFOO7andOCrM7YAa0G2XkNbfJqpVpK/SfUYIUGjGWAN2
wIj8AxFfN5VhNedYBOwf5991bp4bfyNUo+Y3baNxPY5d5MTJWrFkeGO78HM1Ub2tX5XIMLPPWiXs
V+fVhEpWQ/qoFGqJ7+XU1Kyc0LB2D6Hr0gavhEvMeFq0ZsrZrBOC0onBJeht2VORw95hqh/GhqI6
VW/5+ymhAdUel+27eQ5a62IG47XAyFyzJIDS5d14DD7PQtkAi7uc9sQiQWvFgkqT82NkCrc4b9/x
2PP2nxU8nPywK0LaivnzuVo0FmCS25312fcAuqLsimSMRH0HhnfK0tLqvYsQjwYS3Ww7vuAbnPgx
v3PY7LtvYpdthTM+rZ9HaueDjKZ9gWwmqqMT4tvElQTFZ1tEuZvqEp5cycdkdRAtrr5tzEm05xMD
T8vFsAQeR1niRDL9W4a+Dzl2bTu4ykSZ9Id1w/QLkr4IBcidt7F8yjtPkDDLoJ4wPLCcdC3ZgBVZ
L3cjQaHjUdDG0dNSO/01R7Dinwbl7Z2b+KDbKg9hK7MMGwdKMU39FV4pnayaHnun7Gb16BxBALfD
vMafNM/b0uwBMBuMDJFbyedEP04usfpxrhd7vxgzdt/ovOXqMOZqfkXSmRz6KMGgEe6H5aewc1Ds
9Jb6twwONr9myghg9vBskfiIEWcU2vP+mABVvpQTwvuxzKFdWcFTzDe0BLBv2nKa5q3UCzJGBDZG
bCXGpEJTxC0+3ikoqksDdRUmD2BKQx9HMTiUV1y0i/6O+zVrP29+nfaHPd1C9xHeMCN96JlcpC1d
shp5P+bQXsF3b9sqwjoUQOs1fabgXlbryLcOrhc1kMsDznn+Lm4TJK+1RWpUMPAS7/aujjZoUie9
Vwp96qwpaofJsx/1AJ7LiSqEzkUNZ5H81+hQhMCZhZgfPMeNQFS0O2xvj1EuRvcBHS06P3hM8+vn
2YMz+pQuMFkq83w2/rlHw/F7ug8R3IuazLWf2rHBQJpyxmho7fr0tafCyQLU3bbwChwSZMzgLWLv
W82nViJHREXOHpVdQlxgj9hqWeyo3GWV4qxt9X3wHGlmgRmu+CsC7CEpRySi63Mwze7fETNF/LOv
p2F5XlYp5F3eiqaXh36plTytTbvFLfZbmv2jPKLJryo0HgH2LgycqNU47R9RZ+2h6VmRkPdbseEs
n2+3znqsbDq90aRNjuijxPewGMBBkmewES8Gzxb+EevB64NoXQt3nTwetgefL4P64nsksMU8o8b2
GEeUDb9MJ4Sq1FjP9DWie78+BYKs5KkeQVF7l6MARf+Tdi9PxibJ8E82WMFvt7jRpExTmFE/4CBr
cFg3W0Z9VTO+5aYEhwrS2nKPIQf7sMI5iNwxuCCRe3xYXN0tLEkNsHhkGx6FQTmqYCbx8BI37fyL
ZIlsn+heD1DY1UQNtzB1j+gLZgo5G0sQknaP3sgQzNEncI87Qnhj+hLF42z5PvjeRoAH7i4/RRpZ
42ei+wmhO0N8V8WzMB0GNRFn9k8LyiSqxOyBs0sBw5yY3hNGM8TQmYuGWwkNwvrd0yAsfhWr3Y1v
ZO6rOTNGHXSS5FNFQWtxqpjmPrRHBL1a3NcpzMMgTNRndBZIYmPVtVJsd7WDaL3ElE8jsgo+AsTC
c7zu0etFm3Bs7ti6JTu2ZmfSW+yTIzrZE46wAuWmWBUYpty7auqHRR/TbYmnX1xmSkcIkeLUJWDB
wmnmH6N6jVknhe6Rs+Xa4zhMy0jP4oZRQ8N2UnGe5G/wU+7dw/mb2wx+uEy7tOziLRmfMy719inC
rxFR0cYuGZfj2ekZcfea72v6tJwThfs6GtWGMwZaUpgvhbppnkMfW8Rk85IwsiInQ2rOS5SUMwTl
xPZi+CEDtmxIjQLvya/ZrdF0XGD8irgQyxxlc5BcxvnOinHJn7O2WxuciHm3/1Qtiq5fu86P6pg2
6RB5PF2TDOAUs1m+SxHV4GiggqfZ0WBrn361Js18XrhYwMnY83TJX2OUISTQKChzOrRJ0kW9mWgZ
o5exQV373XqOxzG2HnJNS75O8PzFSJmZ9antUd7HR5Ka5DhzxHfsAMbgMt1jOq7JfLmjVD4ioJcz
l7yCiMvl996gYP6AICJnD2pJU/th0J2a73iT+PEULeCIf0XXpSYl2lkMAy9jHy2F5tRHDyOBg827
aLGL/BztYPaVAgHAcAhLn89P0joMgfQZ4evrrqGwKnNiUcuWiR5gkDI3kfuRM2vq18TbtqQDvP+7
db+LdqCtZ+RLY6tP3jRJKBBmdChW8M0ttwGNpeR2RjHR32jFdvKG4kmW3UmFhkdpSI/m+AGztmTO
z2f4jhT+XDiIjtNM6VImrO+iAmvukRkbUrRUMngkHEkM2fF0lFGMsjYbUMkOhQZ+LC/CtJmsmlue
pbduW8R+a9ItIgPszqhfBEoXDThi4yLi7iGLZ2vfMgvH8V+8SZf+gaAEyI86axfxwXtUoCvd5F2D
yT1IK1/kMGh2Xzd6UB98jgdzH2iu7B1ZgJt5XHGvFLTvsGcv3cL75m7r0Ef8iHhW1mtJFhbkVHVj
3qM6l8K/TJJywWI2UQkDCBZMhXYHz8VRQdh6tvflX+C/R2xcCgH7xv7Qo+JtlxPv/YwH63hn5pdt
xkNDawhfAoDflIvwIcFjx+CRyFq1f0SRuN6OK1byUew7f0CuwKJ7GtUCnS1G4OxGz92KnN6QjjFz
ozo+ZQ+7HjGVHNMwui9eLgLOBWqBf8TRAeIc2iL2LONo5VAIkshk87VkyN/s135Nc/oywoTD0uPZ
BjVG6rZlAJ/n8y7WrhS996oK/XymrTnLnrK5TodTiilXfzsNZkmqZg1meKAWLiuoBBG0lcYw8+Uo
UauMi8jGcXREK8bJSueNQHRtJmt4wZJeJt82DsL6fb033fYedgWpQ4mxref9ZzJkSfPdqJHoE0kw
nnciKG5Nj5ion92rhl1z+3EcsnR7iNPIhn/ClHXmIYQmsqhjbDQvEcGgOI4y2oISsrQWQrjJpY8L
6a0vXQBU8zTjFrpq2SlVJXTjDK3BND2r/db8KCC0fNIrqLkfiVeNfZzdHg93HEg4xAX4hTXmAIQL
oKZbnnbfUc2IkqrL8shYWI0iECvtgK+9P6D2rlAcwEZ6zmb8OR4R0bwmZYiieMZiyacZowQmOz9B
YZCVNwWZM/Fs+aojjOJLLn8u5/PxJ19gLYA566w5TaNAKEKw3+kPyTxTh7XXZP3kCpNbTBwjkwZE
ibdEkiqhWQTpSdJM9RNtufNHbKPwCVz1INdfrtvM9jDuvM8+IRhg6VZ0U7fchcD37VPOe7M+49Ru
kluLcKXo4XgyFQDlNOeaoNlWnLno07wgOBb8zrZQ4T+hHtxjGBxogB0Z/KSQnGeAOqaZ+4Zhyykv
MHRD/WFjRqE4MU/te3SD46ZaVwCL33dQ/eFcBH8CvoZizWvxxg0REL4OBGX79Wao52l0hcQsXFqM
OdqlSYkW37z8Qr7coEaFvJS4b0jKdhkVzKFh3BUZdlmHUokeMQlRwMDd+Oa4YaQR4JxhS1n7BdPH
YZmLxQPwMt30SDlkV/oJ3tr+DvnwlsXVnLToWFf/u41+1tL8Sw/90m+kQeFxk9HMjyPAjrqSkFQ/
Qkc1lf9H2pktx41kafpVyvIe1XDAsbV11gW2WLhTG6UbGEVR2OHYt6efL7JqulPMrtRUjSwlM6XI
AAPhcD/nP//C8QyoDsLs/kR0/U94Jb+xDH7H5um7YRukadox2ujOeTduKpnCNqWsQeBK5R/oKOEr
ipB1a34i5PwnxJLfxBy/u2QBVYbNw7Bi2yWeYMSBI+pAUH7yhv7Zq78h4rSEmw1O5lnMQ+uvZS8+
Lm6b/Hs8vLfeRFRlXd2miRVvJCD4Wb+dcngV/+aLv+FNjEKMjZpsKwZZiRgP5H4i6Kf/fEH9s7vy
himXrHM+Wl5ux6muDWzhc0Kfx2b/b736W5sWo2xNZt7cFzoDbEpHj8C9Xb378xf/Jyv0rUuL3Yt6
adeC5ZI5nvFtaPJ6CXR7M4hYcY269dsJYuoRir3V/ltJZagUf6S4ZW66ONhXWDHJkNYn2fXDbSFA
A357Q//xsv5n+qru//4cD3/7L/7+otqtz9NsfPPXv71XNf/91+V7/vtrfvyOvx1e1e1z/Tq8/aIf
vofX/cd1w+fx+Ye/RBQ64/Ywvfbb4+swVeNvr89PePnK/9d//Mvrb6/yfmtff/3lBZRuvLwaxlvN
L//4p9O3X38RF1raf/z+9f/xj5c38Osv5+f2+Y9f//o8jHyrZf7Vc6V50Z8ur7/9H8P4q8eQHG63
Lixaql/+0pCpmP36i7T+iomaLhzXJcmIhohHZVDT5Z8M/a/ygvB5Ot6x7Ly2/OX//jg/fCD/8wH9
pZnqe5U34/DrL5x2P2zADq/vuawqzxRYjej2W8ZXg/Ju2uayufd0Gj9XU4zWS44WbA3XWK1iDyiN
gYnG5QNetreEZCbbof8scxVWlo1Dg7qe9Ge76nx4PRfnQ5wlmPoO9rms8zjeq/12xU53AGFI8gfP
SI7L5iyhoZe0FqtWh+1Qr/AErASmNVSjpF6IRrCKZwYBGhkJWh4tKYQgKXWAr7q2AhwKGH17mRlU
QZLm1dO+ZWTvFMY34slqmEC97bvp3ZCOV3mhXsa91+N6Y0i1mw7a+vadQRkYTJmcg7H3TFROxidX
bS/SqOXRK53sVquyKhrUXH3CY7C+MQcxHQuSQsv74t52vePopdd7fZ3KPmSGcvJ2Jgnpo0ZpenAW
zv6mF1Wol6sW7Wn6xMho98cWDLJ+8VTGIOhsVoCCDCC9wDNB7ToKNhpC+TKVTQth3gKVHRYGv+bW
BAxk/SRBBXBaGk0LNQeUYMkhlS12qDrqceMF4lNBWSt0E6xmNQsfE2amg4MSx4bh4sSGZX5vtb6/
Y1QKx0Mz5ZPWa881VqRM/0oZyUEXAZVmgRNv/Q0hc+IPaWIA6pvK3+SeHgx9FYFM5j4gdEOLk129
zNPqhnuqPE63YjgPW1eFq911fk/fGbaXSHi90fObehmWaMFOL4Q9YgTJPHTvQc2Ku8kdHEJTJDCY
NmfXSMPcUIzlU9otQ+ho1Vc0/bVfMmeMxzmhj5uLKd6TuXqypSd48kV9qwaW7dR2X6p5A5rcmiIU
8I6vzWV16ELUVwH9O5g253NTIaMmqgXoBHA9Kkyoe844ZbFRWe/48PKAEWx6HiW1v9PZ69HxnAfs
bKgn2yqJOqn0YLY29S4pnfSwlt4Hy9TpxesRb8ICWkdKER+6C5jpjm/JvT4mbjxkm7xq5JJ+NhfL
iUZm4mHXcBIGVLl7qNdT/syciWnrfFnkUymvnK6x6XMq1zcbvYgI3cOKZoA/iEKj4h4MdkAZafpD
h3MkBZu8TooaE4G1X330dK2ft5SqA4xCX2kTA4PUmaO86BoLwKubv2M3Nt/UtrmAde6OEZVLoiIx
4LjtOnEuYubYy+yLck9CMM/sTuODjPKyBwPWNIhJOeBuuTNXMjzNiQfN4XkVEj6ZY0OZIwIUhvBs
Hqtkd4NRwtAQPXEhVSbI9xC7F0w6QV+EJ/dXYlj7yC4A7HxQESNkb1wCpXqggFLqfmPvVTRn6xgU
+GOHbl5Np8wwhoAKGhhwStJoTJV5Wr2+CbS5FcFm1klATJn0y5lO2EnnDw3xU0E+mx9tbckuWMh2
li67WL/an8rREIdVCSegzfjuyHQIx3nBGZwJs89s/Q7ytxZI8rwjD8bYbXaRc8omXcI0Xaqg270i
EsITfp7blzmE5mLqrbqbSlU4qXjFFloTMHAu1joy5oRZs2dMfpZU+blRDc+Js9R+n6Y7tDuEc1PH
89swDvG3FJjarvPn5QLfl8AP55S365dav8Wu3jdHI6nmUz3tn12m63CxPKhK847rydqXfKIwl1xs
5aO+HZzjbGCO2RVMsH53tv3jMPn94XHRqv9P7f73o8MjVMWwOb0ETOYfiwitacuOMXRz73jmVe1N
ocWToLdu6EGDSOx0DJRIflL0/laB/nBRy/JQ+BieLYVpmG8vWi5tqXfrKu6loj3sioBxBVvEt3Hh
zkB9qYd3uhm5zoPJ82Rm/1oQI+/Zsj1PXMjAAozQ4fT9QRtQtno7iSTR74sLUucXLMQ/v6l/OI9t
xJk2CK5tUhi4b60TmJ94rDrHvO/L4ouWF0+dKeHLjubhz6/zY+PFG7F1W+e5BCx2uNxbKnlX1YWD
J4N135AYtM3hcmrXKsyyf6kF+u0yrmdjzw2D9XLJN2skEU2iOpQa97OeYF/xomc/Ea78L/fr9xd4
awax1Z4yOoMLDOYNlIdCPhT185/fqh/r8t/eg2foLHQYSQYV9+U5+F07txiGrY34qdxPpMFk85Xc
F3+VD7r83mYvf36pH7uXv19K8vFL23F023ybbMXtqnSVC+++M89LE3v/mvnV5fUFVgeXMtTgzThv
pS1GAkQ/EIp0r0Gq2UMKjT//+f94q4CqPUpXDzsA23orTm+FbQhtL9UDg/Z6jL0L+/JgtgE8mz+/
0B8/dvJEPfz7Be/G0t9KyQueH1hfc/HgelAYtAEy+/a5X9yvf36ZPz4l5KLynNgc5ULy548fveNN
eV6bWf5gjI/m/jFNiaSZXrLuZ/6Qb++bdCzDEqQ8ERZhuQyEf7xOalJPLSgW7rP2pqru5il2Vn9L
gkH7iVfD2/vGhSwJ7VUYDvis/VZls8FTEpub5vdOVQdG9azl70r5sz360mv/fo/mIp5toIpydJcn
5i3kMsseT1MXYhbGf74+Tf7Gfuk95NV1o8/n2pkC1yqCIvn45x/W24dHOvalW2ID5dGRxts1kTV0
0aUti/sumJLXRvvZefebCvHH90Vd6WLZxJHH77foSE6CyLZnRXG/pigSxnlWN9iNCWoJpw0MPZmi
+oJw45CiRxC8RuQIuvnFmNjAR009GXCXfFj5KjC6wnqom3o+bbr9umK2cJ8rr4apNjoHfMydSBCu
gt8FJcSQ7SjzOGlT380pkCFwlX5bumY0eFZy585i9NHf77FdJ9ZRGdbyE4zgj0vm8q6lYRrQlaXl
vHkGShQqbgsF417pR687e+pWlPf/8ifHJXhmXUM4hvfWnaBSXm8udlrcN9cWHc3PUJu3TzELw2Kc
wGPlXfrtt4LkFjTOswQ3WRU3mfldm75fiGJEnf9k9/vjAnRo2aVuSGnbYKpvnuKhLtbMW7rpHnmK
775nTPb/eYHLG/3dScTAQqvE5QKr7veb3/4sfJvNzfjDs8upoFsGv4TJUfQGpCtss9BTrXPunJKR
VtVg7Q7hMD+OBpx8teIMWVHTPxkFczUoH/KwAIfrvpF5Cct3cfxGwL+jrU7nbo7WAhxux7o3bvPs
xRpM+54A+OmcQUhOYnsxPut6AYllpdgK8UWTp17NQPf0qkALi3Gr58UaDBO2QL27dGE6WO4VnGwH
Ktk0KONk6dUSkZGw3M5qrN9nXt4etmWt0gC+xfe1WyEPNrhznR2zRRNmzbT4hbvGPSTjAN5sGaZa
/wEVypz5Qz0QyzhTy8OEU/tyLndZxZC5Wqr3bETa1H5uV886zGifGAd6vIKxere5ntU40vV5oJDn
br7OJgttfkw+mTDBIfBeUvwcmd0MVQewYs7qzsWv5NEpdYV3zuB+IWsEdQ46LsS97t59kN3a3WSy
ts+OnfbRNGAYVTa4JeZGJr/mfKpnl9ADGEkYTlqV63wDHFyCFb1kmLaLHq1AJsHmijQybVc/uS4N
icbYNe7d7aXOGQkMzfzZgQ0eynIaI+/C/qu2rDv0OYNJI80edaN9SjO42+aw2nGB7WqwMEi/SocU
HUM3l3AVTSYgqqu4U4lsb/RBa6LRnrtgdTERpzdDG1Fn3o2q5H7b5XMTj1ZX+BNysjDtt+7YpS05
crkz0p9KpjtpPx3VXGKXDA0CLtqYTpCc0SV4sAZuOllWp64ywBHcyn0QRHrYqCWM4rg340cx6n1A
3GMZDyZsfUPTOz/t3PFEaIl3JapJXot+0a97e7H8srL2MyWdd7CSLI/tuWpBo3SX3tzTilgbWle+
FpN1Q2u5wfHVIY3rpXq0pS5ZMpN8dWhYZZRdBi9DvT+RJ5ucVrdfzptlSlRcA2z22dsflel1V0jA
lu/p5H6da3Kz8QOy48Fjv0eduMLRarW7cdz2h3KxysBN7eyIdWIZuWo171x7FXymjnkHvGKfCmcw
40zZtB4OmRF22plhY/FtUHg/eissdIRQM1SCNYtN4dTfPdc0/NZaiqAmPSRCnWhf0T65p1301bmE
6kNc19aeGgLx0Jdjj2WPMAiGQs6ni5DhkSSJOg8yOZgPPQwWZsMu83LNQmiSzAncq7SNqh0rQ89x
kRGVAzy6zZqCi+dUj0QzakykKqNsh+Okw10XqYbCSivqA0hf+sqcr4dAZ2aIAevNd8oJD8C8e3a3
0Y0aS39Q9t6EFkPUU5ZO6laDNH8qZTZHbrpZyIlc70QXul33u6DLbYV5AshO+WJbD4Ua93Dv7dy3
t2kpfLkjQGtMB+Yk9jpXXuf0/iamIhYpNiSqh9eqWvCLVtVBYdcCfGjLz90g7XBKtjNSpqZ4ru0P
ICa3tARpkCS5urYpqK5LswWqIjUiTvkEfRcH9KJ57y5WiEYpStfi0t8veTSb5TfKo3ejaY8aO6aS
X4x07UNnmD8gCYM00CTiBJ8NJSlOynfwBZNjDvvCFwyyzhac/sheiuzUg9sea0WMJDza8Wba2v0y
+FThUuFpA02URFxtrOaHvp1eoKXk4ZKM7j0IECCV7GXYmqSZ5INt3mzaWpzMUem+NKfiOFWaFy0V
Wkc9cbLAbfo5rGzLy+ATr1g01Jv1uKpSY6w73Wypbp/6kZ1MjJr+DNl6uIKPimEh2ywJlOgLqG7R
JmUbz+nsQQ62uzqqqrqNjTpVsQ7C5pNjqO7FAizHWLo6NnZj38yztcdZ133bi9a79goNdVmugzDk
XukrobzzpJInyEuw0vXPC+HraORa10eOm8fWLFJGm82LMetTsBtyD5bRZbMsq/LrutXDcUX8/SC6
ZX7dmVJngTnJS5zlNL+f2664YlvsTuOQlLdOK9q7VNErLWWRHzYvfxST00btXq0BxdE7axHzER9/
hpnwm0/gRXowXKDbKSu8A/kSa6Q1Ko8ncytQfDKWXTTuK3wG73O+NX2kirQ+ISxqj9Je089iHZ3I
ViXcaGMq7hebAXbeJl1g4nzo71Y6IXGa62BtZY4Yyci0gAjdzm+01nm/tHYaVCoZjoNxOQYT9rvA
glkRVLCdnsRWWoafu9rCds/54G8j9tBoC+NK7+0jBv7lO0+hbfCtasuBAxP9vHerfjtW9wooqgDN
dZaXoXZ01IZgPn3RyQOg72OHAjWGezvHAvogw7fltVHwuxcERee+qBUCDaHfQCab2M86lB+ExwRj
kb2iJGGJ2xfxUdLoRy1rUFpoNTQUS8vvV8f8ioFn+s2YFy00h2S4c51CfUUSYBV+Zmt5qBlre+sU
psH2bVWH2pyHE4wDEWhiKa5WV+fWTdQRkypeJhKHzagfhGmFiAfLh8zFgR66YJEeGG/nhs9J3oU6
HoqH2igQl3iznP0GdWGsqDFuFaVC5DRmFUAb7/zO650D3qVFrNfZC1je5su1M86FhtKhV+JGqfSr
zptAPDKAZm+g2c0lqa+efGybLupBU72DD5whYao4wxvcDwMrsceHxpky5N2WfivysbpyGVSj3LQ2
l9lj7fk6OhUImfUoz1qG1G1YHXhcCeamrPnhYa2Y56cJsQ8IWEgvhPyDzg72/TDpQ2CS+h05as6f
FrqMU32BclWf8dKW8UXfxhQOoEJiysghgiUvYPVt6A7mbAm7GQngPBTfC5n0z5klXpfL78XqQxbO
eM4GElCCHm7qjZUuz4XNSAjfNJhdrlEd176rXhluoXtBgeKDtL2gjHpWi6k9z3TJ8SQxbtNK3Xh/
iZXAv5ygAB9Qob8tSgzIm2Rewsoz0+MsyWpwRncJcmjRwZK3Q5C7mxYMCGMjxIRV6PYN5cYwb/dT
pT+naKAWP0v7r8LcX6XVaCfAvH4ka37doAE4+dXKVDqyUb8Fiz1/NSuH96wvbB4jEt8AoglHpjYv
t7g0W76JfiHcjHltQq1V7gE56R2c+luTOdKoy6iXH/v0CeJPlCNF97XFSf1llusdeg47TKb2u1bv
r72mjaC7A8QXYUJ8x8PxispDxbVnQxaZbMPf1DKFA/wiTDcdhtt2PwcSI9HIcgrtpqDlCTsCMo/U
xeWNYue5ZZzWQJQFj0UJDwVe6YkKtM3uPjNT0CmtoJMdsPNZDjOGEiENQRrWRbLFEyTwk2laIoDP
9KURZXXE6K4MJgiFZ7M0J6y7a+/cjbbOyZly2wxsDsx8c+NqtfaD3BMie0izjPPKfjGLCzVHZ9Lv
FpN9pZLFOgiryz7gWDb7rUkBX2J7d0JAAarPIMy3d8+7zjTntveqPVDNrn1Mq01GE2Ocjzn2wzyq
zDM7jlqw84IsgDNaPxiN5Wbzo63rGUo67O5Ouo+bC4xvmNoKpLKih5fjS4OTAvrCXd7klXy2BeVX
XovVvyhpETGSA3LM3WryKZVUuLeyDZGqQFZrJuuY1vb4lSji5BaKVXedbS1ioboVj72kqBXs/Ry6
2QmpxwMrTob64Ll3yKnL+2qgjrVX9WHNepbNAJUYX+/+1PTmp9YdMTzO6jXqk+YbNKgxsj0kqQgS
8oN70Vv7/ZBNoarldld1hKc5cqh8vc3nKFuS7SQUosigwkPgIzwXFGBS0Msw4+lBj1RylRnIvHnO
Jijc5oyr+9wn93Y1LzdzaqU3bHTbce4qNEdWgT9aB4WaylDFos1J/ExhKrLrJ+NN3qHAM/vWPpUo
wWAS603j+BIR8+MwmNZL3ZRFVLc4rzPEnN5fPFc5Nbv5UDut+16xViKXnNY0kFY78SEa1kkNOrxc
WqYzCnXrMAw8hh083rPQ3W+oDOyoaxj4ou3IOGKyLMTPI42pEqyogXbpJxIRlJS5F267cUz2HhfS
XKGUHlV7g3MAT6yNKeE23FbGGGxJNjP66/J47bavJUiOXxTtdkSv9WrV7n7jDaz9UWXeKcut7HZb
LdTFc1P7Tk8tacpZi7O6uTi8GmlgtIMRMuLKoO0Xxv5uRZ5/lyQzU65985ZwhrV2nFCsv5j7OsYm
wTiHbkfkbbVJcaw2MX/NGxOqqK7SyCj16dhVzXbvmtn2scCG5dztkK2kthe+hyPLDQIRSHubhHG7
zd5TZXfFBzh0CBaccV3CTNOIHqD5OjB2d6LcMx+tbFMpA9mVKN3EKh9N0R5R9YIdCaJWeX5pw9SB
0i07W65ZY+dFFC59YfI0MwqL2T+bg2UOS9gM6E/NJgfjWrSN4Iip80cUWHGr7+9ox2wG3nDcuHMk
UCSUeMctYVK552J5Rv1rX9h3w93eQFszxVagcaRf1kX6knbeO6a7mo/1xuAnJDkdK7OwbmanKx5t
1tIJ3mJ6kAPnF4VqcYvr/nrb7ZYkyHf9nA8MDhuqyyibjO3g2X0b7cQXRGieswD/FQrCckKYYFX2
GWroEOY2hSkuKyaMRkHCZFufFh7jg63tbrjkoo579kzod/IhF+lyyly8PKpq6a9sfS3jeRCwHrLZ
uHagA6BISrNb1dj9Q2NU5lk0DYJIG1dQQ9kirIaqOfYtn19XrMios5yE3sYmI3YHTENeobzPbZa/
akoffNVa1rHWkA+U6DRIfp2DSshPBHxUxw6zAl9HK3VlIAig+fQ+0m4x35+ppOYx8yJjmHFs2TsR
JjMarj0xZWTsVO2XsIVTYWhtII2JTcI12Qly7ksjcxEqR2KGnAqdsY8NNWF/DzORuszirE77fbkp
vBkQcrC8M8RG+4PELuZgpaQM5ZiDBLJTyxGxThsUaGsPK4I1P9m1NnInzfqwjjVcxHxP8WwR36Ac
lEHrefK6LqqvW2L1p5lsqsDck/UO1tl60MvldXIm73ZrNZjHDBnYI9WK7RPM0Kxns8+0orlSpuMd
4XAvEW7lWTBsDgGNSUE/lUn3PE+OfMIzAZPW3LA+G96EkqhM6kduXMotX8uXbtUuy6L+ImdzZb8y
b3lO7Gv8SktMj/QxMmB8Ix82W39Sthn2iv40a5HNk/KJmYtCMjm5NHIdpAD60hzr0IuQPp2nipkx
W4yx0ESvo8bk2Nkh0yP08+15fE3wtUFnOtkYHbAepJu60TB501WyTOnRE0i3ptQuzipdytjNyTZk
zKApMZz0rjGOPBhBvsgTHAHrzizL+r3m7uR1ju3H0uuTSDZo09tkt+Hf5EVM2AnvQFQA8FiDRY42
yFNbiCeZpSAGlHAxyifky20JiRXflGAt9eWmBdnkpDKeyr7XIr2oB8bN5nIA5Tdi8GswdUcZ6wE4
DJm9ajJuKt3yadHLywarEdonSkRYI9wRHFUbtO2XSjWT5aVQRXi9D1ALFt26UPjZwJWhAw/iFmMZ
qXZy1PTdHKwBivFUhn3lDNEgdt0vXQTE5SzLR1VQQzkoAA8ZjOiTtmzDYVBLc6wnlR7tDvLyLL0+
qr15vOEtQLxcZXVDtpq4XpN1fC4K8RmmwBi464gVg2y2ELUR0jmJvKHLHHnA2InWPUm3IygW3Xue
McHf0/raG7L2vUoLdcds+LsSNE+igz9qz/CdxgU+iyeL5sjP6QU1wiRsskruwqL6W6NFFWo53nCf
90N5tcjpq8MvtjcQlMrIyzv6GJzPZze9zbe9pCBCtX/qsJSKEXp4x7Id1BUSDQxMRphUWcLthnpc
nB2jdp68VDeex93cIqRok78PG/TEznSwhuDBLLLWYcNGSnqdpEkatKsFqsbG7Mt2/uAKYtubrsAN
px9RaA9bfXK4S3cMK3gO3KKHbd+Jh3Z0Ycrsg06BmeSHBb1bpAkdvmUyefE8uoMv4SQHQJyEmu7T
dLTTao673P3cSWM8NOBi90QUrZGXd2a8GqxdyP/ZXWHl80ElqzggteaooreLHWTKEXQKpIsWZlSU
PU8EAqmjAf8GGS6XQfaUPaRSqJMJP+UGhg3qJHPpTvtq2FBF5ip2xxXaUgbtIWnz8pTgKBAUhVuG
02ZIGBw57jiSOY6qJzRYC8hCM9Yibjdgh8Zt+29o1rJ3RAs0oc1C9Rllc5DmFxCZdnEJtN6M9wyI
YzlkWhtymOUBCRAKwyfTX7A4IGW4Mq7LucJcyhGAADBrqebSprlCumLE6SSeyqzTg7RILmKQcfLz
ZSdqrdSwZ8kwtcBsofFt+B7Xhm6sZycj5TChFYpaR7XXhjsOZDDL5qAutiOWtNXNXulLODp2GXRY
Bd1n0J2OS8q5vmvN656W9YmNdoqRD4yYJ07buZB4KqUjmj4nHasDH2RynNNLr2gNWPRggvRkVrMb
1g6Co8y01zMEJ3XGDcZ435G5ywunkKDcTCfWfvgKeK6DwOyan8JD97GT2lMfE40L6ZejadJKcZhk
iccEHkZ+b1QtwHD/UUe3E270U9G2FomvMcQ+paYnHpet9wchF5/ovAVTJIo2IS9+V663BbSRIxgf
7XtFV/yp3o31ujW191iWzdHgICxqU9KM3QRuUao7GG64A8DU3r3ICuyAsbETLXon/KbY+/sLxh94
CER2H3uO1yUba+AnnRGmqbYiyKcyPZZI/cNOdtqnhI7h2ujBJnNiHELKa/1ikiHjHqwOSv+93mAb
JLWvLtbJviYHL+pz/CRn0dq3AJkZEBYfrjS17SYTxP1oM7lpaKWd01o703ukQ1ATc326WnNdHgYz
JSxmbeag7DucgHVkh6sxbr7p5m3omUYXwApnddhTfrUowmvmGnM4FMn9U17CQesr0b+bugbN0jS4
+LlU5XSjLEMLUZqagaYp4yNjmBllAYWg36guZbzQWMClaDWTGgaSp/xyrKp7/Ik+9fNlCrDsaMIy
Qvt2Y+mvHQ/gpHGX/luJM+Ed1gbdnaFoZ9HgLwd3zz8We4LrAj6V+IM3NgTzZCXqAQ8cJ3QAcaPG
oNSRU6o+SNkYSNp1d2SleKm/Jvg5LC6w22gp/bZZvedN7PahKxYBMFVRFuLdFFpI167Esu/4KDjd
Ac+UOV5o7ANgV90ftK2MTbcpr9fCeMmw64GoaiEC2+YMxWmOr97q4x/R3vU4xX2eSqXdThZV1rii
stDR5vg8OMm9SctIp1yJhwHddRb0DngZIAJ+VxlBxS5avKsxt5dbaFND3Kth/zSwdO9GpNoZTaLr
Qk9sP3VzA01L9O17yTBPQixIIFAwr+CwMa28enYL3TiJJFvubAoun/Sj+ZhkuxZaQy6+uF6tf6dN
/GyVyXLL/E3/gp9a8bGw1YQUDqz1bGMB5BuGkz12YHEHor3fS5Fj7EgIBHuIGwvUWrcsvI/moNB0
imWq3+uos32Z4aeBNGPH9Q8DvkNFJpIVqq1qUcNjOEepw1qpC/wKp96x7ugyv7EhTneJmQu89MZH
ZojZseIkANylbCDQV/qzAh7DBgUdPor10BuRAPUFDgcM2UTY7XZ5XQ3GN33JqyvaS6Y7XTLf9XpO
T9rhvZUNwIhJJhO/7Zav0E/sKLPq7ICvwwxNvhLa9cbwIXSh24YDK+W+WIAR5sGa6aXBAITMqamK
3ryu9W1+FjvncilT66tjJzrTh3pe77B+0KLWzIyzMDFv0SsNaqwGZj0AjPZBjctqLDZP/77Xiwgy
z6gejbIq3uVd1n2w0fncmGW9H6gqENoO3vh5ZFZvOHlUfdHEuh+1YpxPmd6Ztb+seJnkRZJxOuXT
11FU8gTGvNxXZHZh4LOY3pkdqQpKp88+eXnZns19Gq8WzscAc6GLqNbVEJ0xEUZZfjQQ/WBhWHgR
zVgPOKUViH9UswWqNcwrrLqGQ+sWY9CSt0T9XzqHGh+SYEqR3YQe5ksfJuEWBoMzANreyXAcMIhh
Gd1RHKCYu74i4TVED+6+ats8xrZKLmc0PZdx+aPJlYa7hOL9mszN2rL9kpijOKIF+0a6335mQvi0
evtHTBi+OZoOVD1lrjkFa4e/HmW+pT64yBmVWvXxwFIlKVGDmbysIy6COnDBx04T8lvRGVseIoF3
r5MyMykfwK9Ubtcc+mV6PWCb/LBVe818q3POru1vy3STu0Z70Ik1veFn2v1uLaBhG3VXBprjwlIq
oUsPe7LQE7Fe4FwUqYmFUbluh5GP6GAn6fw5K8zimsRSwnsGRjSNgMaZ13YVmswIb0E5dhy87DnF
g4MpJCo5VTOz87RPytYwFLcHGYDHIXNKVR/njJDjWTTMETN9D2UyZpGrZdlVAgnwrGdpeswSEBS0
oh0djYN52SIYuzQlK5J5yAO+gPOx7TYaGVmXjzRkkF47OcerZy9HS1BFy8TAA0RKJ67HJI1VPe+M
5tkDpmpHxYkTIIJAteP4ZSaQlw2q/lRWwZy6GCeVJlaeZWKH8wKytJruEDjf/g9pZ7bctpJt2y9C
BJBIdK8k2KujeusFIUsy+r7H158B171RFuUQw+e81a7aJZBEIrFyrTnH9NJjpPzoymLkTR7Qe9PL
iOO2U/0KFWcC0eJLQYcbUt2ymus1PfNx5SfTKzYT9Z0mt9rw98bqrgPHsGpbf1jGBA2sg7jpOTmk
5AGoQXXZeAkDqLEXrmIjhbNqyzhYYCyX0myIu+QFxbw7fOesLVzIKKhe5yKtdtLKDXG9bnRmNEu1
YOqkNuMryR0cs1P4m8wCHQzsmGtRDTft+LPXiKqoqhn60vl3vPfkozcbCei/xk/86tqbU6awJasS
xUKsh5zXwMgxJGXvyuu3xLTiG50p0yodQGrFjpbcjq1jPMdNOjwqtdGUbjfQg3X8RLg13rsFrsJ6
UTa0kK3YfDbqnASfjNOzAw0VREonDuAaCNIIFeg5tsUwkgMRiJbGmpmVBV5clYHOqwL5JFhHuWJh
MoMP4A7x8EJAqo0wNsqJx6vNLqVUjfXFQBFy1eodEmIKh0JodBA1s1oLu2+2JCU2fIC226Z+7++R
1kt8ypZ4HhPNUBdRIClWHKu/bkvsyrh/g4Pp6+qLkkgqJqP28rWREUHKmtPdQRfYfjm/3AMrNcBg
pfZhbA0UB7aWPzkVKzkyxtEdTYkG3lMJk1OZZrdBH+1TtRAMHpHeYy3HqKro1rqRurZS+rzZ8GmG
zai0xDrgGX+qstlLqXpyH42yuEsg4t37aUC1H+F6NX3f57jc/AQO2+JGydLlrN11kSl3h6Cos3Wk
NSnq+jDAFU7mOQuWoslicp0vwrYyGtcqxuReGZMIA6qwfwaejKgBhu5XUYT5moN8v0kHLb7D+O9s
NbUMfw4x4E7wnt2GhlvPITJtVpNXwFxjUnrLkJGRKn5/nOFOrokYkbp63QqP94DaocbXp3A80g9n
VIvXU+CUDqG90h1gYVaYX/BpUyWO9sYwinLttDr4LnofZLoo+nigNTi5XWAxtGvluDb05EpHpHwN
s87A6KK/g3lTqRTpX/d61hz0KYUIR2eXMVQ+i28U401tU9qbhaXSFoRug+F4ZQX9VGG8UT8C6n6A
lIq/1AUYcAtWy6Rmi6Drl11omIsOXzKn1QETT6PQ/Ml9L7oj8My6jZM+eqcz17Zro5jCG4aKyPR5
XDZdC6cOGTLAW5Z4sHTwcS9yvQquEoZ6tOEndZcktMm1PHGgbcT1MSs7AT6hFTehqjOgLMzrjrLn
aHBwK1HgJIRctTyqOJuzuQhWV0LVy10eJ9VKq7YAcQ5+iMco7kcelCAtRtfUVQj1SZPSHLW0EtsK
M4uLMAPdkJZBCtTUy98lhCRGKop+MHNh/gg6siFGP6kpO+bqjSJlzSCAgZ3lqysGxM6+0Rrpdoya
AhPSBHXtWC6Liu2kgIpWRj65U+gUQ59HXea6uGY2IX6kHLtgAkwU7/XMBGXOgXQgMUJwOKbdj49F
0dRbAcwL6h5m/U0azNSTSlOu4rBFiGUF1UppYPn1Jj6bPDf4LTx9bDZG1SS/oIB5z14tpmMUheYj
sYh0rSJfoe9YMHlIrFu80xJ2TMR2+b3I7wQqjjDOwgigqQZPrGRwcSokLCEwqQ3pmjfQtC4tpsLt
EK6MNj0Y5Xgt9eyhgSukokLIi271/bW/KvNmybOGv8JxkG6aJ8q8zinVKWRzuwEnUm2c/h9V7kiq
sXlg1kPrypROnojmglBjlm903jUkG1Sgo/lPqZjzL+cgx1Ntmy+A9vSLPnLI1L5NhHetDsllDDS2
Uc7B6sX8Gf8Ut86i2d9GAM3CDcD9+awtjNtxNHyzKq+E5mv0lRRzbic2/SGpGnw3Zlrj+pHTypdE
GQmm/leeqsZukXFeVqI6+WhBo3Bk7QJ13/kgv5xhCLeDhBsuABHc5EhVXigImAJA02AG8f0dno0E
Xz4+cBPMAI4OdObk4ycCXPpgwahkjLjosuu634QWtG77UeVBzQGk1kHtfn/N//won686S51pRGBI
US3dmNfdH4JMFRAvkBylufLNusLfZNEwjTXqKSQWU/9T1ei8JFLi3o+YfIkomH8hxGcLig7abhMV
/FQ4wz2dJ2ML+9Ge35/9o6dbeNYKrE6tmPvImDXuAhooawXe0FY1DIOpRtSkO9Qk5loLxXQxcuBb
GtD6VsxHW3dKNeZLTr1LOCW7pPzCRpfDYyfaDFaVVrh8VwX1RWVtc2jINDZogyg+rf6syh68wTKo
0XBcwjIUhGto6I8oBNkA8QZuvGxCM1dk3ippg+YASyZfh1YaXzU8IHdj21ZXVs8qzabyPh685jrU
1PqQgTsY7Z1WeEibBp+IRzQ926IY4Ar3xRvVhLNoRVk/Wr2C9swfGrdCuuFGamzvhF3tKZKp24Mw
7/eKTD5Yq/Yx6Gzm92Y3XVp2Wu4szemfQ+YR9KA701qPo1awGjkNQj3OyWcBVbaGW/JrTAhlQPmv
uMArkzVY5sYtjbq+y2ff69B00VWC0uNYFH5srIc0nnZjxRmTSCx9pQ9munec0S8YiGohROXJWMlW
GZZUgG/CLM3dNIucRpy8+9TTzGYxEBDJYGbQFzH/zmWQjOyvnGIoAsLB4LdNkp2ijNFtnRet21ta
t9LzAqViWnsfNgncq7661kq5skNsTX5wGEN4pVGYYrlU+/xmpMP4AceKfjR8MD5YbNIE9iYEp3UN
qR6pznjhC1GukyzJFoVCgqejOHLJC5sWjE2RfnDM9h23g350IqvY1RZwM11ToittyhMwecLC0uGk
G07tVCNjXGNB9FRl2Ys6OUZ1Pq7UumQkDpMCbUxneHINTZZ8Fs1I2wNc0snVGg9fH95KM1m09sgc
wZzeOoX/LmP9xfDdYiYjligIuyeHidcz5ElmA0H7jD6ct6c1xRvSQvODkTUvDE/CBz/v6PPEiJzw
VvhXZaMObhRV4WVpGXT/lU51p77BTRPkBXA5yIYLG4/NsVB+jPVTswyFmDbISTECVkHwYOvFDXT8
i5DjT5d66WU4tUgDg8RFyZc/ZkGtv1SRH9/5ZV1uIPAHuwL7/r7V2uDK6Qv7gtqB5h6fYGIgkhgD
hwTLPIQj4UaSefhTjibxAUbamE71ttL6iulflGmrEE8BwyJrOEI1kgs/835U4/AGTa74qVS2twTK
wjCRVqV9pSAqQUZqwEyZfBonzIqX2AaSHb3ifq9awcjgquXYX2fttEGobm+qsgVJI2o3Equkcs2o
E092h7Y0ldQFC8oUfAmVEzLfdhSDISVsyTVjHXEZkMWx903lvXAE45E6+/ARGLl1grCFj+CBQlOK
9aD4Hbq2qoXggT97tMpfY8fRE6YBDW4QpEDhVGtLSIXjgtLt94I3DLc6BCQFK+beJm6CkmV4Nane
3rXKF3uf/Aosw5m8VAKnAt85ZqtJl+WFl/fdqqh75wJAFYd7pyQI08BBOQolpvmPoTOVBf1iYGH+
P8WOWY6EgQvbzgZEOr+UTysJrc6NFtg4C4gJrAU9ePn9O+WkUvny908l/qLIaxo9+TFJjhCDvOKM
7+/EtOmg7MfkP9sLeUtQiZ28J0PHq72IQubGmLxDE/gbQ7b7pIOQVGPzr5hpZmzz33+nv11TkqMo
HFIm8QCefCfS2rzKNxvtRgSBNazQo03XqpeFd+DErJ8NpK6HykbUmaHxD89c+7N7BXsYpczs/pCM
KKWjW7Pz6tMbeo6MH1Dpl9kGLCYBLU18prj8bC+ZL0GYqJirNDI/NPHbNvTHJcAveDC/O+cKF//w
DoXbq1cE333/G567yEmlMaVJLj2di0hiPEqX8b0eLo3oTEVz7iondTL9Iwhtae9ccfSZ+itPLAWC
yPbw/Xf5vMb5wRwbF6XkF4PCrQv1ZA0iWJsADQchL9uwXftDX15FY+efWemn38WxNYGPUpemitHN
Ob3zdazVhaqW0w1DZh/S1Rhv4rDK1gTXo5gUSXxmpX2uQG0NJb2FdW92J/NsUYZ+Xmla7xs24470
mAdPqNCn/tmp6T3eiPrZCzPkn+f8aJ+/oIXtEQskwRTzxWwDt+jnC4JCDLQR0D+D7mCFBK0BfRwi
SFT+bUv6cp1T/ysuIXoPubiUU2dfk+UxrgAfei/fL4pz3+bk52vtJEc4zbcpAF4EdPLeFFTs7Xjm
Ln1ee2zZtoGaSScYFY0TetL5Y/zxsELEhmJXBfUdqVy45culVtlnlvfJN+GMafHnNRxlONQhu4jP
l8CK4+mBmnh3zNnpDNMcHS1ayGd2nc8b23ySZjsV+NDZewzDOo1qzmSgeGqZ57eNcGcliuWO50y2
8wL643TDJXSNLdM2TWS43OWT3QBftdQZ0ZW3HlVZqBeuF+yrYRvxn3rj33K+5++jg+GaveJ4DWdv
/+dfjaCsBPhom9+KF4br1cP3q+v0tvPX2QQwpHICUEFgnmw5Sq+T4uSp6W2q7jgiqf/WAODD43dV
gfvgqcF7as+X/2NVGcYgYVIYym3Xk/d2xMNxZtl+vduW4Ek3JeYzEzHkybNOukXSSU8zbtdj/KgG
Ooqb7N+c9MyIhYkZyHDYUOYq4eQxJ+uNLQZq9NHqRkQtqw5/G8eQf7wPgiWFV0SfvwndkpMlVUap
lB1ZMkd7Y0Yruvb/tz9/8nTXTiw9Zf7zere2NoFYf//nT59sgBP0YbjXFIA6W+7JTzSUqReqoi+O
qtGvGjRgnYrb4JGAhTO3+7eV+NOjJ2ZJFQZ3ViztKudkQWVFJup4ivWjmdQ6hxRtXxmYHo0GTWre
ptezzJAxAjR6vH/TQOnRP+KK+re+E0sC9KipsaPNe6V92lSJC2mkdTl0t/7WUzaZ8q9Pzfzn2b14
HGcswWlDUCPoCd2U0d0KdXo1CuMZEtL3N+zLY88VDN7K0LRoPspTmkai1aXfCbu9ja1h+0NhsvD9
359v+Kfb9Pt55w3JWpZzrfn5uR/6Afky29ZdUpSu0sQHhmcudqIl4J0dIN8VQX3+ubXx2V7/pdA4
RV6gGI6CXmQpNK0KRICMLirHJDgveI/7GulhwbQKwdpeyetDWrTH77/y7xPCf7/z/788Pnibh0BY
py7nUQ8bBJA+U8Cy2vN2eG4nRP7obLowDN2u80x6LxjZxsLcm210rzBYOvMR/lZqsY1T2bPjQoI5
qRXCuNK1hiHWUSj61aA0l10SoRER0y87n56pVkgBCV7Jr7rMB8M1iGdYMH5FDRO9Roq5raJZpKot
h9ReaqI6IAg+sw/99QNqdASFTpmrnlLV2s7HN4qT4JikPMITVNPScRbNHHqWYWIycxDRZvOGX+NM
7XHSZP/P3WFAp81buWaySX1ekXVBPqKMkvQYY9+qRyYDxJTQiV2lxgNPmN692PWFMpzZKE72q6+X
Pdl4R2Y7QVWwKDw50FPalt3PoSc35WgEjhsOz56Hg7a+RqmDDzU485Q7nx/Dr1c/eTuCTMmxuKXp
UYmZpWKPPSRWaTDcwUllpj87E9NuQzTbog/wTqBNeGO4+5F05p2RWEuOd+sS3jCZBMynjJ1UGRIP
WoFfonzrg0pBpKDeGHTn1lqbrYqea1RTemPPEg66mRtgdEveqPZ67NpfeYpRysh8+AJ4MWnFahnW
IMVcRSQGAs2urkhXWslpesb0crBjJEd2X+DprN00D9Zjk7m6zoLx2UV6MWxbr6BTrCcPieffm5l6
48XFEqf6sMB4hHxpdLUi29ultpJjedeTeOnkqEqGzJ4WfWrGq6ILIGAxm5PYiJceYYg4d4Co5ySo
mOKjK+UrXi+sr32zqlJosrTXQnSpCF8QXfv+fRnW7TKqxZNW+wfL/ogZ8tOsfTTlLOZtuw1RD0wG
EV4uCeNBb9VdjLm8H5T+IovKVY7cctnh8S5q//bMRvD5hfz/bjzzHOovClVx+pyxD9CbpJt4VE37
hhEySDNnKNAxKfvBF5tgxCOV4m8yp40eESc1eA9BSC4UsgSGba9ZqxxxuJzbIedd//MOidSVadPv
ag1ayMn2pOcMpMl4LI5x+W5wAOQ+SfQrivZQRmsHOYUyvjbdvU5o6lhtzvwkX58FZE8M1wxO1+b8
nz5vAEB9o84E8XxUOyU7TIjB1roiSBpp5IRQdVB/EYU0/JycBvOHVRXXTTL9RFwR7CcNvLmS6Oa+
7Z3muipHTGshsXpka8u12sft+/efVf/6JuOzSsplQDQU5aewCRs/BgpNIz9Wzi7s3sP8yZ6ARzgR
eoMbiVIlai999QXt6iIvr3RL/VlBPzSm7KIarj2IKBhuXN1+zWIUftmvAY5/olQ8u9ioE2aLoCV8
/YJcJpri8Y0T/RMZZV598+CPE+V8r2n+nOy1YeQXjNTG4jjJ5uCN8Q1pHiEUAyU+s8H9ZVenTtIo
MBgzAuc4LcTgPWqVQDN4zBJE2gxrgneUO8m2Uaz3IRvS69CRw2VkogNAko7NIBzkmdr3L+vKZg/j
gEYlRZvr5ARlkiXck91SHMPyceyN2yydUOGUC2TmTvIm1eTMS/7rK5SvzPuTxo3BYM0+eYgU1c9V
I+bH9TPHfJP9lKC5AQjoW02wNfJBPKRxRdbSoOF4aJA2fL82//p1depex1KZxZ0SmRS1RTUI5Z2T
BED+ebZJsFd2GzZpShKkupN+5raOeebp/Vyv/l5RNoGpBg1anghdnHzpWg085iTzjxwAN63pUFjD
v1cI/LD/vcbvh/KPs2poeYUydU1xlGLjIKVoyAcsjEdkzBjqCKNyVpkW7sY2O7OA5qfhZFekS6rT
ipM6javTurHQSTDQPJtfVHPuO1tDbdY9TGjwvr9x2tfrUI6btOkZktJvPu37lSHqapFZ1bHWjOva
yx7IokIrnWx9uj74fFwAT/fwNnaNrNY5GcK1rFZo2zpi8IpbEnDOrKR5w/38vT9/nnml/fF7J32R
jpNtV1RkpIWyO7FykFsTD1Ct+/j++2//9YU4X8xihEmjAJ/ayZY0QCWa8MVhSQvDnZqjb2+bHUEV
W/T2Z84hf7mUBuCHxuPchlRP297hyP43omQ7tmF0Zxq5c4y1wln7kfjle6N15lf8y13lahZRMYz3
Z9jv518RZnCrRV0zX41iq6jXqpWtUnFm0/n61HMUpW9Hh1pFafFFyOFgEyT9sj4WpEXUaftqARAw
dJtdIF5FTX2BReXMY/H1kZ8vCWhpfujpVZ888spYWcmgccl46gUkDU05qKXSP32/Lv56FfCFHJpU
1f5yaCMXVUmxDNMYKbJj1sk7XQ/O/HZ/ORgadNxp8CBOlgY2wc+3CFG5xAY20dtJf1UiX5Y9UcDl
+2BzBCzQOQyuzI4TlrHICc6sjr99vT8vffKM6Vh1fNue71tdbEuN3F27wz30/W/4lyU4d0J4+4Hw
ERz5P38/ctatEom7cWN1XQmASTcvcaunhykEcv39pb4+W1RucOygKdJQ/HK7lKhz6tGMwmNrWBML
D1l3oENNGhlju0UZT2c2zZM9CgWcdLhriKNUQavkdNuIffrZbd6Nx04DJ6tkabGZWhU2cDIWK9LD
Ww4VtX5mlPrloqiLGZthxIYRwNo/WfkekeN4nlrraHt1u/YIkF72wRgfOqO31nMS5D7ulfjcKp3/
6h/bMVBVle7j3EsFDcQw/mSH1EtaJ8mgKkeStfqdWmnxumlAQbS5BliIEN5rxQr7Jw6UcJMolfe2
X8fpsuri+HmyYmyZIphIh2n75Egctn9IsSzcTH5IpTLkwT5HSvD9YjhZ3ALFHB0mymQQ8gCmnJPf
aYhCh2SPlL8PYsgMNp24+/4CJ6vt5AJU+Z8XtsR8bHcmtY5vFguRIkcMmTxL4kDSc4DQk2foP5dC
XkbTj9YZ9+DzpXjVotgptfyYTxgY3qJkkRLX97/4Ov+9xmnTr6tj8CyojY+YdqR8AsWAbsbT9XOX
Yb53upbmO/PfK53WqJY6mKOX6vlR1dIcvbVjXyVR2rpDyRigxlS061luV0R3hYdaitc5RH2lWQh+
jLKK3ALmFk0p/g/g8+xdVRLwx9F+VgQndLG3Um98TJpSWeBWlbB6/Mz+FWqZuc176wf0B+bAxfQR
K4p1jBDvudFYlobbBhZN4VA3CP9BgrHN0gQkYeXHqwDv0boi42XJFjKL8gNtoQ2atfCNntBg7GFY
Dh8SRBwjWD8Xx22xQaj8ZjcVgY4cq5Z+Gb4gzHnv8RaQalo2qzSsQWDVEufY1JsfSOA4rAnihAea
25uUjKmlwZEGck8UHAlO3mdTuu3rRl3aAAoULAiwA8ya1KI8yOSyL9vinuSiRFyCIyC6XqmQB2FP
AcMQSoJvBDQQEZvOwtHKzLUMqAzs1w44GCg1sRi8rUkc0o3Ikzc99eUKC4D1w8KQCoc2zjdZGbTX
PklKWwrwEqK9hlVObXq3tlOxqkN2HTWOIaSEzCcUszFua72rD2qBgTNrqQAg5RS7GAj+QoSl3Gqa
l/+wGr/eGH1briyBa9LJkc3bgW7tM6113ClJlFWFEdW1dKzpXtW91NI3l5nRar88CXRCVEb/MJam
wAg9Di0ALRBSo6x4a06zprwqPEw0th6vwq4N3an0NQjEY18uEJ0ZG78EbOQQX/mQN8TaxGnmAdMD
1nWR9IG4EH76q9RU6B1Tbu+6tiPMdQRBV00RGMUMLzveFQFQkqe/D+3hJewc0EEYoVeq7ZmrMQt1
ksnwAiI8ry7D2Lb3c67X1iCtHKOqmnArTe0Q+OVP1gWZZGLUf/iTiRVGQDjq2jmOF3Xrwm/GZBVV
47voDz088y4b70uLPJ4qoGlWBAF5i17hbYyIFHLbmYzt0I7vSMgVHLQ298POSteE0wCpOoGyViBn
3FiaFq3sOmt2tYnIqi+Q4YYXXbwPywVUeEwkbUrmVqyJDTJqf5vVvdx6eQvPC6gFCvtEx3/Vy3ip
x+2vqldeypGweWxt3sazKvJ1ZUrXry4C9sXReoYlM5qLOknxBZOyhqCvmjZ1UlnIxmsN36wPliEM
lJusz+0Dep5mTWbxQGwq/oW2DYdDD+AG/SSQvCYo/cvakh+KoyJ3txuDzHL8WV2C+VrG1sugRfSo
qXWXGervdcLMl5hQbdhpREDzutTDyyoOul3tad6t50/hri5ywP9DmV87I1ZaZ4KOiW0RIGMGUF4R
2OulhMBCMJW/SpNQw1+r21dhQ+BPiKtmYwfGmwk5E48eIri4tH/CTpwB8lIu7VjgYUk9zhd5UR2w
m/PSU/3LHsTFLvNs+q04QWmBBDe22g1ukNvZo5+a1kLnH9e6bA13AFq37qLJwjiWT7QniUGtIw8f
ldKLdTF7bY0iK9yyVckFcLBkh2K2Kw7Yg9Jk5tilNKZQ2foXJv84Z5DVC6IsQ1BrVfFGChq6Aa0H
rygtheZEW47LxrBQ4RNw49dz+IBtB6RH+MlSb+wMJS3JyFNigpm0bfISOj93g0Y18d409cH0QkLr
KuBLvV+2dz4NsnUzO2/bYsr3gY2evMvAPpj5RDRYOdHZj0tvwb/h3WgTJB81KH5EbagvCTYFIFGH
ko9MoLKiA9OCVdEAkUM3HgSgZCKHqA8iBJxVHqLhmyCMrVMlLmmzZvJn6g3qkkRNVIulRdQqTksZ
xu99Vn8UGHyYLUTvnaE86UULf3HQ3zIv9cDO8UU7xocL7s+bYdCzsYRH2H3bgmzVo8idoFyj7SyC
O06V8cKzoMpkjXJfxQMfszQTtIcBMsNUnZCrgu7ym5TnJq3wcdqZvjGhSCz6ksKhk9Jn5gLzKOtG
FF1gDOoH/kWexCQc8PaGFecCdoyH0KrxDhll8mil6YOJWvOJeLT00GPZ249T7h981XZKbLGgpdpZ
52rNnAVsacqb9G3SHzMsjFgNEX46PvpOcuXWguO+qwWOuc9860MS5Md3i/OL2nIgj/W1sqAIVumB
1wMec454fkUWXWgW0Ub0Uq66KIWXwXOyhpRg3kat1m8QGNWXwM+aq6KQ0b5K2XvngvaCSpnA2CHo
sbUav9iECrcjyYPtjlSbziTOD+lZtC46Z9yAdhnWAYMilnbf0jzCKYZxDDun1Mcl79ppL7q2d6e6
FndFFJgdUuW2hZwNtnITIszGI+REj9KreauL3MjelAKoyQLQF6YuWfFjqr1/jIYZyys6HHsOQy4n
t1+dKGsWcDFhgDgTov0kJ7ExJKxjIfBSggaV8QX0/merNn4Ybfs4GlBhyGsOb2FbxngZqAGNjpLB
NEdnAWOnOiSt4t8YIcwBB4Pvsql1juRDjPeFAMcZyVOlWJFCTepbL4m4CaNvVPuskMxekOdgACMp
VXDXmDWAiLfijKwbStx1k2A9ymZ6Dxz8ZME5y1skTJWWltVCQAmyZJEQobIfLDmsRaVHuxpv3lUX
S0aNvoRI68mPtGTaVWNK3KtN06x6LbGfPchT8PXSfEteZrHEJ6CvbYgLLsN38VwDU4N8hJYMz81k
3E+jje+5lRH+GV/rblP4RKx5NbvUJMaFXkl+FRMbZBAhV6yJX4W3qoTXU47kOjW6eMtkZLoumNPz
P+u1fyFJSFxGWEAP49w2hT/lu7zxvLu6SeTGN2q5aVQQYAkGddxIbfGYkZS+bdPSXvJRtbWC0G3T
ZDgol7nSVMCZO+caLzrreCydN7vC6mBXiubCaXNu4OjaK6n2CKaHhqc1oXgC2hxgdC0eBfHSrybu
Q7xZ8ZjCXJxSA8vlxGYv4haCgezVo1aW3r3X+rBG2nLYxJnmub6TjSvTZ6jmZBO7smcT5mIo6RyP
Ofr3KhyT22pAOdjrhc1TyQwpSD1rV/idt+I4WdzL2aIJutxeNQo7EGAmpoKDHq2RI9ub0FYjNyo7
/L4O/e2ote/MrIY65VFDBr3dkyc8lR86LiIonEmPPhbffaKZH6pkBFZmlLR1xZRP5R3sL5Iuzn9C
aTXWTLJUYhcRpIfRROLUOFXXatOhP44cvjDq7jw9RKHW3JfO+GrWak0J1L6PA3y0cdCry64Sqhur
2vtgzHduoL9mFgL7XE8wbQPiAqDHGGyH4XdYNu9bxWZvL8pAuwoYyCyUjB3VbsJpXVQGEwJ8smsS
i4c7bxiLpUJIJp8heejRwIPciBoywzVzJVCspuu3Qg3uVeSyoI45m+NHGTd9SQhQD4dioQ59u0GJ
jdMmGmNGOKa2BtQ2rEDBEfkaeskK6RjWsdqHSGNT/B5GQ+PcECXNPgyT8tYo02hbDiap3WrdX8Ku
bl75sceN6GLsbD3I+1Vk/T4llzVfe0gOxCdFuJxj7x5rOU53LIqbjCMsDEUbMC21h4ajIKgOItLa
pya3wbqiaXadIrMv0bL7a2OiZtILs7mBkMUhQAVv/1JHHDjWcTX2xwJ4RUWV2pU/CAq6GAbjRY/6
Xn8nBrrX7o2yCXXm+nqebEMQbd7aUKv8BZftvBjjDjJBret4241uVZrNHKiTGQ5R8AOwUmkP3fBY
g0W6NHtey50prUWKtX9nNJhGU8sJbuJMmivHLvJtPIXmwtCUH0lNwnVahs56KlP9NS41zi12GoTY
IXHRLv0wm/2BkUoV5ajhAntOs/ASmP3LpNHjHb2CcdWlUXCjFYQTYQ6orDsisYFbVvKu6/Gx+AGT
L/Z6+8YMMeB4FozQsipxXkEOt5ofSA3RQzLrsPcFld9O75RwXUKW2EUJY3eFktpN9Lpww65/B0Zi
LMegRs9fxwC9JPBRmlopuGdqHtWMHRyuhb6LCuvJQf2zVu2Kb99X+GvZzRZZ4P1IvCZbylgKYLEE
uMb9vA/iJ10UZhRwYrIBSJGxe5k2hK0uBamlVymMqsh1AM5R1dsKn1RLqGEAlrBdGtF4CQIGbJsW
GdOlrRU3cZn8aGG4bXsTL+ai1XFZKolTwU+AvmMNauUGcAhWqAfTNRhLXg2QdjFEsjqx0QaPlAE0
jgCTvpuBP7xZqtfdjMzqt/yBAVpOE1zBZkTS5k+GBvjZ6jw2BC1/blKcqiKzdXhHg7UVU6AvFA/a
FyVHtxNha13HXsVDns3AxY7YBdBeZepW9QiAh2TWa/pWsNOM+odvWR9KQsNRcALZDwS1PSFEVTbV
qOSvzkgcfcgUy8VbUBB9Dv5CSYMGC6SnMPbUMY6yISwNpVS2GOTofTHsW6jA6N3S86sLs8caoepE
fhEari8KDvViEeXUeOALlY3se2K5TJBuN2o92AuYPWJFTq26NPxoWqQxxEOC1mhz6da0hNSjuU6Q
fTg+IJEiBx2uZb5cZFRubijxq5DTProBVh8MUYp0c6edboQxit0UAnwE1zde+npscsZwClpnVbWR
RuFfVLWB6T41SB9G1X0dp0a7QWDWvgBKtw/mEClXPT5G7lTYrVMw/88B28wBPEHsRkMMJJblJG4o
aqFvkM+9LYlAv4P09tH1VbULms5ZMBGbLkRwR/o7MX/RkqMPt0LE2g+K1479hZqnUIxm2bc1M+Km
sFYB13OFL8jgJVJ+0WOUjYmbDWJXHW3nWebmnI8LW+Hn5FmvuKr6B19k+a4xFMIA1HTMwx0jDThF
RqlBq7eDxvwVxMawi6tBd70hSlbEgoeEGHvoJTQcrqt0rPOruhHvpq4rezB7wyKZOoHFAkcfz1UI
q6DjuZ8IcIAvYb5kptVs51Ty42RJjdKvwmCe60wYs4jhHM7kR0cdnyzMSNRVI7C/uqC6UxJlY7Vk
+MXpAC4vo1pFhwUSKc7x8pBUwHMHXAXjbw0iYTrSuuhQqCEVYdRsXusdjrvQYtAXlWQGhKkabEPp
+Vu7zKrbQNjWHV9KX5gWyzK0UQ3V/QtIMvx6Epu2SgG1oIcLKKTp2lUfp/KpJeZ2NTaJ/tIEQlw5
USzCRVn79q+pSUhXYzc9dBLNTdLUoINU7wnzGOqIQCFlj23UbSTMtSypxLZ2Ot/FbvtzquJuBfoG
N7ets28idVxHjuXhiCt+DnDBHmgtgbIhM21Ngx5am+QWj+MobzMreJiinnxJRYXRpNs5rvQxdf+H
o/NajhQJougXEYEpCnhtoH1LannphdDI4F3h+fo9va8Ts7NS01Rl5r15DzNHi63B4XeCQ+c3Rt7s
k0EJDh6enp4M5qFe7O7RHivtRCaJcyJHOblzRLFuy9zNw5X0Y+a1Db+Gcev4tQ+vtup7TIZUqX2l
GOoJxhZxxGtpf3Or/IJqIf0KE4QvFpbme21m4WyyvUDerEJxmjpcnqTKt3Kq751UY5WxIpWhIj+E
n08m8DPMNox17wvhuN1qQzXTGNrd1zoyfcQtSlnVTVtT1OUdFeH4NlckZ1kqSjY0jDVZhrbaReWQ
3+JJaAjWRuYf4NPibVWNRmAudhnSygAt0BdW2pu+yPZ9TcZ67Jh/RH3grmvW1W9amyA74f41jd6S
u1zkR85a+4J3qApEP2GIimNLPbblMNO7Fz0bfEqQectiydZlLdjXCPDeNmw1bqys/If7NeG1VT/J
TNoMEQeGdZQV3/5hNb5va/2bRG+YzREkTSkN/+E3j9hTqzvbuC9Z6w+J0GYQJ0YrGPpbmGjmnp2V
UGALE+bRczkUmGgN0I5yl3wKgi1Qvwn00hLttVg6/TpaRnJVIOsvXu4676xJMpmiI93w4ZL6vhJ0
QGSMvRdOt9x2Zq2QTPgyFJJkR92kUtPiwSQXq+7Kj76X0Yk0QrVPgB3uI6NLHghr7IIK7OFu5rH4
QzaZJ2vk0cQy5hDXWzusJ4K1yihbd3UG8Msk/oAcP4PdUosIeGh09e5/loiKu+1arV9aMjgMXJtZ
HvpJJFtWTkifomLbGh0JDV2jTXtUOHK13ITHUUyQS1IhD9Ms9m6TPreSsIYE7nZYiJ5mTE+yA7J4
e+cRh340Gc2eVoJPuVKUIf7Gwmk+pNu/R02RnAzSwHZ5RyLSnGY/cTdP/PgMfMV6YxdG/cCubNpF
ZMjIOUD0ZETVNoRVO7l+T/A877dN2sESe3pY1la/5+W0tsBOBEuAZnPU1Fw9mVHmvM+r+8+pZr4v
OucNW6T9tnaIgZq1yj0Iu605S9rqudPcLjAFBYVewVsyci39GE2nPwMkLXw71QhJpujztRXuZtYU
7COWWvOypj3IBSYShMfLPoqeeBgGHV/ReEBASWdwjIZAZon1z+ik/bGs9ni0OTDILJxN8qCVPr1w
1YnbRNc8YLbQ75OGoQQl0LhfRucW48gVSbY0aqcgAaZsqPttZu0/Gc4Wc8M8juI6iYlfqYai/GPk
iiHMVZzIyzDLiwvN6ZEKXAWWncvXWeCSzogxgfIYQSkBU7vVOBN58Hyz79UMwTx25pq5Ra98N1pm
kB39aF8GyRRuNYk0BJT6zlYqroC5/WXZctrD+SFlZZ567BE6K01bhAnif6am2lqGlVxMVU/kxTok
I3tErSvWQd7kIt4Rz3QKtebTzpOOSIKWnp8Mm/4gWoyeGuBaM4qGH6v0jJgpLluwKJhNf3Q9gqkq
dhzYVOrVu1maJOOosgtGdrHN6v0W6Td1T2YtuBr6yv5zOfTPTjl94NhsjrB8iOFnxsTo8iMtMR3P
MXgfRga9D7+HThJUTEgmMucvde9H5pCUZZZsNw+9kz2NRq2QBlrGCqpytlFWJfupMUxkB7wgAFrK
YycRWHnl7ATz4yBrotMG79R4RvNhr42KSF7vzO0i0pfBS2hPrOkjaW4p4ILPz+cGEE8uUwIylIci
DbDjr6Rfl6Ug/rm0oo2eRY9NMk2XBHZpFjKHbruXFCf1sM161b9YpoBG36UeiUod9IM2sfQjGabu
YSYK9i1Sehfw2qJAyi46xAvDYtNLXlEQdL9yY2AosOV2EYkBexqb6MCOgBHYWQy5uYYOBC+v97W4
K3bZMDG588b6FntrB63b/Cv16l9el4ZPBCkL+bbDZO000kiqsIiGh8IljXJwyb2G45LRLSVm2BL7
xFg3/zcYHItjUxY3SjMiij440VurLzVF9Oy1e/AWoZd9Mjero3NVDY51IcN6wjs69mm6U0jAdyvb
vRieRLrDUgfemdgdUKiKAVdpQA6QmvxZc0KAKxZ52P6vv6Mivk0jX9VbmZ1kuzWebr8AjuegrrdS
ngTxaWT/k7IlZnISuEU22Wo/tS0RFnUEBsawWmMnDbJxe0QkIqgI7S6rhkwDwTGxNEN/dLCyr/Go
bZYsf2EB4DZoU8Y2K1z7EWzVv8U0TkueP6+88DsdMyOUE2bxBfHy0NwuYloM0EQdNBA9/SWomZUN
5+SMDyW7hzYBlww5zVJSspdF9L5SjV3MEn3HdxYt+WvENDxn0u0+DQLpAm8hXIHtb2PlfnczEWZl
P14d3VqPrpl+ulb3Gjc6OfEFkRO9MTL9gvB+SuZa8YCr1PdIe322atInNoK8uvuh0aeTqEltYyQ8
bepUY4lMYxBdpYwjhqqOmfr2Cjw1TSlRTMgjFlme1kgePqEQ06ao4AkVBhN95kQFygan8MKn5YuJ
jKmxMUewCEO6JaALj3JXwmNZqoT4ViY0kEe41YQzPHczOkqbJs6pyJYPznNz5yB1+Bx7+j2x7FkQ
YY7xKzzIkhef5XD6azSmhJ78S7DMh0Bo3uY+3D2bohy735JFk42Vu3VYd9RqxC/Aopri39mZkxAi
11qFyBvvLeePj7BColU0fwFoIIWQyRAijE5JQjD01tQELWHazPqPoXXdqekJxMgg8GxiZjcbNUL+
ZfBE1juDgqu11P1jlia4vUfdsB4ds6wojdem9Zdq+rQ4poKCxHGfbKQvOOvoraZsF2a0gyB4OxNf
ZuwaF/Sa+mJzlPCD2P9qWuFTFsuFpFlbIJh4WLI7I2FJ20CRLaOczrz40OO4JcQ/846MnP/1ycCw
13VvCmXEhkhmdNESFP3YP7WEPhNRkytyzkizTAsQ0rYTJ89jEw/3Vam+CMI3Q9F6WA8zrmrqOPC6
pNqO5PY6akF8Gd5ECSyBMM7yog2qbE6lmZcXHQXJwVnez8T8jtk2HyF6aaQVcLUn1XmM5ujaMMMn
zK+iVtSH/mVimz6wMm0mr765USTM11ow0ltM9vsH286Oq+PlR6nfym3Fs0BIpXc243bbxnkSKK/v
t2p01B6hBppWWyVbag6SNGrP5OSr9I3HWD2IMvsdsuorcD6Xl7pLwjWNzD2UL3vvzSb1W9TP7haJ
cnkcLRxevTNZBwI05nDquvJcz4r4z85dA0w0CymlpLnlVuwBS5MYYIWcL9rquScn5r+Ak/xZd+Qu
zrmBDqCbMOc7BR4GcrtP38uZSYLuNTFUogI9ksrbKD2PL4qIdTQZx9wgo5PJ3UUPHCYCSlZkHKVR
5PuxF+n+lgFMcwMT0sg8GgRIJGE+k2CNFx7O6sIEizApbJw2BgOc+goFEDCWnbQfwjCqTXpjTM1M
cbd9zEx8zMiK96hTNmPelEeTwgh1I8792Wi708yGy0m3U/Mrh4bFX8GuPilSzQhmrfcum3xXg/ps
F2fDNYfGustkC/1CFMalz26mbWGNATmr6wn7tDhKaTcHobHpULsRQDOVqs8kTZuQ6VzhCypRf/VK
k+uFewAURg4cRx+frBFBhkCZ7gTlQBHn23ehXa2cJYmBrduwwcA1a89vusCO8vJ13XteLMNxFMlu
KiYk5vVtbUe1h1NSh84ohkcO6wW5iP3GjMXTvWVE6bkxVXMiMIY8SWtsr42duahay0CRt6LGtnF2
36npSVB47rXZYijWawK84E2dFvqX7anusghWKyqnl4duMZenZhyYNlFg+A5FTUUqmpVk5b1KJK+F
N/2kBJe8x1Mlk81yi7eQOedCM8U/5bjIbe6mEd3zlCNq6/wH4y0MsZrElYYi/uptq9oBuIO61OeI
ujEw7Dxzxju8w4T7663OfRa1eLhi7wjSyjtyJZuHOM8a/L4lOT1NDgyBa3nt8mUHhk4F1Pgt5Olm
ulRGme85RIZbmaj5kIIolQdt2RtaU2FpkNTHS02i9rQkG5nZL0UzeDskHnVsZHcjy7U63e/IEobs
yQ2NPBJl6sjX0mm+a+a4Jvj7ljxueTWoIu8PsOW3oidBn/62LQBO0tWKt8kS+XVclsnXVTyEFpfw
PVBZEeYj0q5px9Ux83L7SOBcusvK/CUTTkEjauinzjZnPoCeLJoqJ1QGxQa5CU+bnLDUoV4tB9OO
4rc8Xn6qvv1gpSbxDSoAv6w7JmYjpQCaIK2fpmxYvLbC0eLo93GEZdlz8m5b26u5AYdjBikn0aUq
umSTLwsCuZxfxrrodpqXwN5BO72bZFSSxm1or7CsDjgx75baSLcoAXfQNd3tOtqfo9kngb1w07oG
X3Ei75Kzx1Pd0acZdx5Jhle8q7kvZlKkQBN722go3B8KNoNcU6dGL8qJUNJcdVg60nasxf4kI6nZ
4y/FTuJFhEwPs7Wp6I23CURUXgXr02UlFxVQtUTZ3nqzVn9fxZSevSoajjQ1bDQghqcb1kkmHGhM
B1I8974hKr4uTWZdwcXlF6MhSHRNWBBak6QNjbSBGVkr4968SQdeRXcocMdtbAlpkVXm8ipj6ZLF
ML21lOwBsZQKU8ANxmR09n6NPOR3qYm/iP3Y24uA0cTJXklkHf3V0X5sqTvEajYf3kzCTTINwyXn
5N5nGr9NbDEAajrxio8gue0krfsVWK8v1/LqTmv/JvnJAoZTPHDdjE4aEMgg75MPHDyEQQv72RxT
JzDiZHp2a8fhlyDB2M6ZLRFG1R+a3lm3HdFFbj++1hFaYjaBhzLUkBKk43kBskfku2osQy8x+oM5
FP3DoEf9rsvT6pmINCuArmP6RmxDXSQ2sPKjdpKftql3+9FdrPeYRJEXrXFjoj5rkIqoJi7rYIVN
bYtVqqO1Ct2EWeHS3ioiJcmmb+RwVVa1Po7jyH4RsyjAC7dUXSO/WLLtvqCjVWfGUgKJ34meyYzi
1W0nYjPjyp9oGdA2UcFoPpX+nXcuHQ+bU//WPmrfC8Nd93OSOVsrsZguojzWmvBrD3MW0SrU6799
Pb0lWvwMggxGx82fMxeMA8kucvGgyenVjfk/ENBYh22HgEh7NASC1d17O5vUP71vx1dDp/PJ6HY3
RT0TEqkTMGX03LKdq+l3NIsxmIDB8Yd8IhyXqJLAcwYjjD3MB3NUxQSWSfPZGKxf3fYy7P0AlWfT
ynzDaKOrx9bTprNrA0g8a5G9RMCAIwHIx6TqwXtKvDNyxd6wGsR8bczurWjiC5dRnXSlyobNSOL7
OzYoc5uOzovbSfPREo25p/PCnSPzlgO+4WZx7egcZe26XaYygxkTPaWklp6QCsuX3sZWUS1ucTbk
EVcUXKVcy97ggzh+UzvgTWu6H+FiJkOg0B+t/BOnLOOcK1FqlAO+4mXVGT6npDPliP7Ta1ZuDexE
6IeXtvoejewuWhfCkB9gbrPRr5snxjSwp6lb4h/C6LkqGf0WJOXdNH33MiwvGBm3tlR7IZ8h3EAr
46W0nxrjZNtnp7qPk6Ob7gmRTpGQdEJ2PXdvt1R5ZxAaEVATr6xof8SmTN8FIChL4+Pdr8Velj+e
c6Xt2qQ6nUN3ZhBprLRC+qln9FkNYaq4VMh44ml9Vc611l8seqrqPkl3nUMRax+WGjxQ8VtO+4Ih
VKf5ZodAVZ8XpkrpwZgfeoZMAwpjMfaIIszjuNpU/0eIGDXCb6cFxIWr4TyXPwM7kGZ0t8bfRqnA
YgHU8XCrJGob18+xeNfas9FkBxuhWoqr03pbbr1zHd3cNXXY8MmTEB0AJT3pw3bufhbmF3aOjZG+
Sp9eFyZTXRxOI/YCGiNLwfP0IQjtjewolpOboLWKIrDFXi+uVfNc8eooGu2L2zPoJyB07IugsQCl
u77bu0E9/tyemkz+aDKhj7LZvELgCG33vlZvOudl3OTH3NxNxgkq0KEsiEqlieZkGPTvLIE1iQnV
ILd5IQFweopiVpcGAoLnH06gTUnS48AsTjRHNXHvEL+fs7CuV6+1PEgmEZAzN2k0bVrrmOA04hvD
PRLwU+fJtjUeNHi64iOuHwrj0Cc/t2x5lov8yeYDvGgmYKmLV97Urw9mLJNz9Yip6WwQ8N/CeF7m
V1agNsgcnbhE7q5BxsLermHG6XcZ/pnSDnvjp8ClWHKrEnSerhpks0sd3aUChhZerfzico9LGFai
09ttTbtL/j7er7LWFAruKF6S0a4OTHe/zNzM78jYDJ2V7iq/TPCiXeB8FF+9mrFCiQcX/HhpQW8u
QPhy6JCmLs+R2Z4SUi6NYl841WYCzEYuHSQHuD6ECWHORVwq88CZLxa4KcGR572MLSevh65WMEiN
NmJ8Iak8IJHIb6kGs3yXoitPbJXhYt0vccoa49MM/6u8SNA6Mw2+3b1n5IYTuYK+61qXnIQkLyfT
rb+35xfde2yjXYYBc23+mE/uNPWqr4+m9xKr3Vr8TRAoELDq1ritne/1McONtruxTUyb1PrlI21f
UiiPo76P4vkgJ93PsW60NRuzHiH9DO0pFlAQDguuG4H9zYNdoKqnznjtLMpLbU9te6jNG1ADeEj6
KwYPxb4EEsBWHqzQZqw2pfw3k35YZueVpzWkeEEY6SyRb1cF8yTtAVNRQODlbJeB5/0A6+P6fXDk
D+Y/P05I33fID2Tgvpq7geSrjON2QZM/3FyQaJNlcvEWg4qEA5HvAE1ToBVVmHba64j9jBjfjRtd
c/thTvJ9bn2amNqXihhihq9x81mPMf6sZ6IVb1fhfBsBCCsoNJwAzcYDRJMVVKSlgTXlGTatTqcI
xaJaLgKupMVqxBy92R7OjCQ6RoQrO9GmT38cDaCKFWrZqQUf5t6yOscHg4TCUaGEIxhRsnLutwGY
+JOCpLWARkzsILZeqxogOp/ITMODIaCW5AZtET15YM8y7th2vCOkWLC6G7ufvXmzoc53+dIHpRb9
68YmyBNEhuoil4NWvg3Tt63vl3JnZOROEu3pfdX2A4vAfkqmcG4RjyqPij6xsncVpKgJWldusP17
5V5NSVq0/WLS/Nn5Xjlzp/Zb5c+Ofaa92NjNRzx8YCULbVwDOBiwXN6tGR72/aRd3HnPZnnv8j48
DLC5ynet/mBqFTSCHtf50rqnmDelT7dluTOz1278dqpmt2CxxWyAv+1JkKDT4i+stAHmccaRTThd
+SXiB6cjTbU+oM+wzf/UNW+LeypBO/y/rQzdh/aPfxgX4/ivsR9uFEVP29vysZj/ED/q7gd/7Z7M
cvrncqObP+UCMtLbLe05a7k8OcV7IrEdbIpWtlvL54E5SrreS/uB221LPe2TbRD9tYxM/gg0hjn8
25ONEr9m41Vf3ktcIkZ/0iiyYsfr9zdjMfaMlBNJksScYVwKIV71xwJy046n35OuWsOBt2Ryaq3i
YWI7igefbKlffDldxwnn4MCMsLwzPCaQGbtor+kEENT+dubfDgNKRq64PRMFvcY3ZlTIl8Ffsl8N
3cEF7NTjrZ4SEeAgXWxtx3ARTskblrJQRusd7KHdOsv7CEo3unZo5Oyo43Iq5PCxGNa2iw+l+45e
QCtdbEv7LYl+5V1PNqFe7rsv99D297LhD070ypux3PUocusYH6bkIMEoNAQ6J+v55ucZlxeLUzUv
OTNuB4T4KbmnIJITLPXglOyGgZurH12wHU3OQ/7gEPMgDhJ2V+VFIME3c7a4Bts360dsP3XDOfN+
wSwU4zGez6ALN7K/3N40FGleooNHxW3epc1jZCLI204Igo1/7bcuwoUqj1nJ1P3zmIghonD1KF/F
JGGnX1l+afAeEHuwynBw3zT7zjTvF+OgOlpZfS9mZztybVju0dDQI7qtyO4kGsm0XjGn4ku/W9Tj
Mn05Bt+YjyL91BKg8y6GeoBBjXYZ2gD1PyRJ1NfHj8k5rfUDCZs1wmCTnKcU8OYXsx+tmvdkr5bt
s27huvzSnZMUj9H0AsKojg+rvVXJqSTUat2xq+6L8s5jMFtP90X2IHDapv1nkfZ8CU62+zLau5lb
LI1ZVHmxzec4exjGsx5DrMcl1b9n8kgkxLC61CthyoIq31BiZB89E+ApcZdbOdq8j++rce8NIY1c
YPff3Edo3WQRgo2LfmcJX6c6uxCS7QLQgl6EisBY+nzRX5OckFOT/ONMbAx9K1tWZPBFRVzO+g1I
dimBccX1YXAeM306j+ZnPES7wvQYVUMtU3d0NL50FH1PtRlRMGZ9x1IhpMYmpEynYGZ2TQegSR0W
M21JcgfbZONwAbvVIxvPmE9fQHBz2mXHmbD8ovtOcU2XFUHu1aE0fpPR2bTmW8YBYOoZ+5+Zz0y6
pICfURPj6XdYkkBLF1Z4l/usK0kBYYrLUK3k1ze6VzLeumY6DN4DCxWUBPF2hdO2UHHMTuiQhNvI
J1MW23TqHocYaMAqOGXiQEUfs41pf3qJmksR2b7WQgFjVLXaf2NXBmvyNDVfUUJCCZbOjPOgZoSp
tCDV7zvPfli9/Nw3kFEFN1ZcbojAYn3D9CdAxJ6JL1Fy4g3mS1vwba4L8uzjb2GhWGW/7VihRWDZ
x07DjQiHfjiOLLUhbXPmEvXPwLnin6zwtkRwgB2GR5l6Gsd3MG+yvycYH/MFJ3a0VdWPhcBOhiyS
51/thnIQOyOKSJPO6MTbQ+IM29H4aVtF9DN0wltOz1CqQ8MIVGcvh1Rx/Lzau5bNh7oaDlhNmK7O
8Z+Kdq67N3C3afCMlpmLLHleTPKEaxUy+Dv3rB/vnNXGTv/XuKA81WsvrVczb79WXW4KgNfC+mnL
v8R2TjakjJjojbJ4n1RKh47fDRUQrXkdQQg+NBoXb/Kaei+JaYSDwtO7/pvxhUTP1fLntWDI2LYx
Pgaicgd+4mQv1sON5L3QJRbyMwbqqoJs1fejM54H+Ty1W5lSqxA/k2kbA0mYjkdXP+Ash/bLtq4t
RHDktmQ+tfW2MO4Hh2Dkg+0YoC0CtjBC3BN+T40oq3Q3wOSccPWZ+rVXp0GcFLK4TH5Ky/ZnRsi9
djBRShsGuZnx4jiXUTN2GD83Or0UCROERvPk2VbBGeCnt46Mwc3wOltAMwYIrcV1dn9Ajv1b4WuI
UhCle1dbzxhVN2k9M/f55YwX0Z3SToZzKLPdkMMM5WdDNrfXR8/+G4A+owIUalsmb5MTkSTKacQa
0lHjW4RiAPbkjP5s2b9V3OAUfUYuSfG5sbhCUEtW/OnzRW+fbbyq1dnI+HKyJxjrd7LB9rVXN3iK
e2o6eh/7PJZ/lpRBDOREMa9Kn+WA2gRfomkfIvmST7Y/Lnd9GyH3U5a9GTi/FnJBHAbtNH18Abro
4pAyXVdP5fiqtU+uepyW3aiucCl9pr/M0I92wV9oHlT3YdLBCO/UpfqhZpqRL1RA7BmWxSuA3vs5
vWu0ExuBINofC+dUyveM+Pl16X1Hgn8F5ZUQ0AxPbzXQ5Vm/sxiulrTUCXWdnv2N4DWaYR83lwxw
ZlrT5nJ7V9WPB2YDgPouNXZgFS0TXDzJ3PEStBlwx7jZD+nrCEyDzTbE6+90+vJ6fkNcB5r1Xpn/
WjXuEmsJLP0AMQJPF9/j1R2ugwZ5mBRWWWPYIGa8VxVrguN2BSUkW/YvBMCsfPonMPYtek7C0nBm
q+vIuCHasMr3CnLEXzmp8VLnx8hjtq+5dywM+mtenYt6QS9ny5F5DzCYdAnNsTt2RHfxeTiYG9z8
BuBSDxZhL4OhsQ7XhmXEZn8r/DzW/1yFJcmcQzLCP7yY5SFmsRV4+bGsdhgrjk6/7Hv4NPrN1wRg
DG98T0J9buqYpNdvIzLvFT50ctFpwbyd1fXA2G8kkTFoK7FvF152Z5kObh2/D3P9LoS299YxdKV+
rms4rM3qMw7byKV4YJ4ZWuN8ZMb/YVMgSm88TlZ2haAYTNOyTRsA5qZTE+wkCYbWD72rncs8PiWW
tq1Q/zeoGb9Kk9uhnB/jRUfIR7CaTH+1u0PHW5N6+OZL6wPnC7UEpBtuY7VJc80nredJODjAEnmo
rPZzzl0M4jWJAV7hHSF+g1YtfH2wNq1mhSvR7j6B2Kz3/S3lte+epBgpkddqY3q3bq54Rx56mNJ8
a8ysCjjLcV3jPW64h8LT/NTydpUyUCpB5xjdpSqR9ypE+kHt5yh6MNORzBUS14a1uxvW8lRpI9Tv
Koh0WEwMl8Emn1wO6E28Rg84Ci8zQT5VbL+ZTb8ZuTT73GTTD1+OGZ9YTwqGJXsxiMWazfWlW7vQ
4+/ouCOHJfa9OQsFB0cLz3FdVgw6cHpiD3/FutNs49zV5d7qeE+xVE6AbJXrhEiXH63m7vN6uihj
9mv2Kzv4eKiaIJzhc7/i5t9LNT8yjnybxuEo8iiArQZeElAw+Si0Pbe+dqqp7TrG8mCB3KXGwivu
9eFniGyyU7R9yn2S6HZoIzkDw2NWpG9xtF81mytY8vb2y3pKCqr3nB24XhoPlj6G8n+OE5F9ogtw
l/lJovZt18Ot6neDPsMtAmaHwgfj9uCYdSBZ/7Py2/vDz87FjJ/51wOCNxnOsTPWgKSmO1lTsY3m
9DQyROqdZhtrzOR0Jj+zPQcFQ3hGU7/64j2mJBb59ghOnRruV9U8b7cMG5srCotta2I6syghITnD
9BbREhJuirkG78fUZ4d8KgJPFQddr9juzHbtXH2gKhew0JOY30bbKoUUc/McmhXIAZg9gTPNJAFG
W2RjEQ5s3SdZTOR/DTUt4jaQ9KWmTE+5OwEkinfROEM+9zRMRW1YzM2pjjnL3fVF4HwdewriFnwB
nDvkr/HGO/aYBuq6OuEvOuQL8a6s8kVeQkMC7r5eDziHBto6OLzSeoKkF4CrugcVVRDTv+5KFb+1
fHlhRZB8M1wryyGmT5QNtI3syepf85Eur2Ml3pBsBvJxcmS0zZPd5x/ZIvECQq23q/1cxjAzqKyG
hrKOhVAMkBWmszKYEZUiozgr1LCm50im+uHrkXF/tENzv+Ca7BJeCqPyXVwQGFhZ2sYCvnLKRymw
M96EpqXAoMGxVXKson6TRU1Q1WjbbDdApsMS2fiq5iIi2gzbNcP5JkyUuzcZsBLXGGbjHOa9szFz
awcqIzDt6o4y88iWL50WRXGv+TG5Wa7J6rqS7AqxaemwBJlWzMMEkFEEAswGWe3bBQtZfXv0QKPW
t54tAYVcGt1eUPWqofyDowGlzlrfjQm5bVwuI53hyli2cXA9u6TL4jR2e0K5K05Mye5QNeRM9ky2
/IiIv5iei8+2ZbpSnzoawq4ufEObtpwMh5vzfOlUYOLN86bitRmy4zBnuo9f9n5NIphuonysbWyK
uCjoDNlcy0T13hkCVwgLNJGFJzYz9Es7Mix3+UFhx/BXeuRZSrIbZDvZsZYVThnK78pTZDDKalIQ
RbNP9NjWipzNIF3cBHAZC8kKGfDfCWu4w0g+byxmJuyj8jwXLE7plE0bjF48nBvKfY3ChniuYp1K
X2o2c42sDCSbyY3SuXZZGkrcAMeWH8+3fr31rao66y5bxgYnS91VmJVMAN/yx2K1xF9y4ScCA4Du
4pzmKtUhAxaSZf2u+60pxBt+Xm2deKDNaZYqjFY9tBjvNYZ1MRj9t0DUN/FIamiszFMl1mcrs/a4
u3fAZ57I87yiCkMFZyN5lrtBC2evZiaaTfsEPnXcyx2LUgF7ZGHkZVe9p1RFh3TZDCSE4+qU2kcz
4RF1Uf4MfaXhYA1DJijHXgCK1xfUcMmgPXoW7dtUHXoqdniYsCjtGSoBBPtOsepsOjtv/ie4vUZo
qx3LkR0eXejhYxn0kmUH/tQA6ZX2lMIiXvG+i++FkC4M91989zhg2R0WuI97p38vcDpaRXY/MaDr
Z+itS8VuV3xKVbtjjx+Jp/flnN8LUR+MgXW4etyZMntk95t5KOoswv1Bl+bBEN5fK1O4vznLN0n1
VJMtepPYLd1jJsNLMXv9YUAuLyPxUBt9wPo8P2VXAizFbWhxINnO+6IxiO87547a42PCSghidGTI
gykrv/2DlYmw5L3lTXReBzbTph5XZRI/e9V86YuBzUHM/3YDvWFY+Iissd4xYkbWSFkTBGCbZkgM
XA6CxUSM1zdBRQvTkQ3HearhyS4fZgYa2x0x9dgO8Xlsbpt+WgyU0L1+BHmCFBA1JDHY+LkVCmuY
9DNMMYxrEU2q6a37m3VzcboLwOod4UUnZ1iGPRLbjztbWzvNzjNTxlKYYRPLNz0et0OkxN001YwP
XUIsao+exg0cNOVIwj4aScR0WjeIb61judDLs5Oq005I1d21RUQHbpytJv2rLffXc9eLIuGzgYon
REddWB0nRdqFa/mzmRxtmEk3Nww1b7C4GNJuQyBmSv+RdF5LkiJZEP0izAgI1GsKMrMyS8vuF6xU
IwMdEPD1e3L2ZW1sbG2mpwqCG37dj/sIMcLp0UzMunG9lNJSBPjG4osdIuQiUKbXj6FF2ibnuir7
BfMRldtdmTHKUctX+JAyVJfuMTXExqH/u6V4krV9PFUsXgfC5LXpm5PM5NaBptAZj6FbIq+AS1hd
NPFxOgRVjcdSYzkvaqn2GgLMk7WQzS9I0901rQ9NlL4Rrkn2Y8QL2laqpwM3vK6JJudRhE0bxnSd
jgeVZ8Q5pyr8Lobwy+7t6M72OnYQAgTZ2+qyxnK8yzAUQf/a4Pt4h5VTHeaFr8HsaazRPm4hF6rp
MQno49l0TflZUJJ63/jYwOAXQJs9JFlaX6QGBUiSweK2433oSXZn2nO+13LQByKGOYHx2icN15d0
G2bJPfRkop3pmhneoMzBkIeQ50CqsMO3tu2dD7Gk4YMjF1Vutemdg0TT3lohrauiRnEop6S4mRzv
po2gYcieMPXqzOK/hswjORd128EBOQyrJONG7PLIJnbcd2WAZ2nAtGd8IsUjkUjMQ2SYCKcNt8r5
hRWPy7agJ8cNA+eT2lFcWxOe+LQd2fUVaXIz5FzqVakNMdTIYfVEiPoJZ1p2KnoyBmgkeYca2xUv
utT9oxo8zPzYa819HqEfg9cH4eIQ13kswHCE4EvS+WFu8+DbVx6UkkUje4bU1ZYTLcrCkwmVTIOF
F3tenln9x2lK52awBCAeBjqbRupHUKWmWX2HYl1jXfDbsyvwHaSTPrWx5hRv1IC4MwEbIEa5K+gg
Yq1oloHjc8keg3Vs/pXryB03b2puodLxI4zYAaAR8sLO8lJiltjP2n5WZv5p7b64qT1xq7wKMEcW
MA8WdQno/vq9HUNCxh5wlYcob4ODJ0bikf0sPlg/Ry84lM0blBe45fRF8FIs07kf+ilOaXg625Gv
X8fBYRUcqfXEPZJcD7asR54V+VBDIdg3ttP92BgmD91qpmPN6hQsop/zrhQJ650+dRnRZ9f6Cfy6
OomSEK7OuVcQK/jvsa/hUXCslUVHaLmz+fe183dpw0KJDJRid3Gf87BzYLfgIGF2aUvrBrOKjTg9
IFh7qeKQEojC6IHVGxnaq/lzrb0Yy1x+wRbj7Ogx0jdtDTyFtehoTpOjsH34Wr9OZiKZEYVogHbU
vNJsyHg6WZzRJdEWe1MVkuxcQegdJ+MgsYR446G5rnnaOQq+oryv9tcAGCyAqSORWMI+9QfGsqr1
DEJGykSdZ+EW4P6MYMvxU0OteuZfwfHksAFvbKXvHGA6HKDmuov2U1J2CAuHYcp/gU/n2JtnZKG6
jAgrdOy/sk7xV2tLmWTV8KcR7hDCf6U5tVILn9wB0sOS4boNkUOLQi/3FmVvOQL6jc5nit76Kz0K
3nYRMFkEUXtsm/LbTdYXVRpyLLdT7j+EGRA4IpngOCKz4PTDWnNM+4aj3GmfC+YoqpsyjlIVyvne
S7z6sTRuyAcJLj43UpmcqE29MiWE92oZjapJmWnsJfykyyQiGzL4y8MYKFrMminEtIvEsDMOrcUR
V1jN/PtRLqIhaOlMp/kVekA2xfzR+1M+rB2vP/orE6FudooqNCpqq/THjdK/zCfrrTB181EhDMnl
Na1aBO9kkwHVSOAZkCxPt0ROOeBUkvzrqTZ9snWY/I6LL1KW4kl+CpLwPuEb+DzPsj9LC1uhsmhU
A/AWcZ5cz4tqFXvj5dshOSwuI60MSaBW/TCdPEycG51SWb5j6im8rZ3NkYC3rH29H/oKjgFh1/bo
EijawsJFYl3ShQ1J0dk9CVyk1sI4eB0RrugfTLOYX2t6sigvpziLD7NbCB7A1RLeeQbngO2Jm8Kl
6j9U/xGTH9nNSZ3ddhIvscN8toYJC9oJ8DJwfXtTjhZDs9+tH9bKulvOlssz4f1dDE/L6OT7CYQS
zlguLcCaE6R8Cw1tNgx60LhZFzfDtutlchisXiL8FF2slwFwSBcmjBuzUIzdeK7GXJBcURVjHfkJ
BnSyfZDFbXhVWeKTw8Xtw1tvlzH+WN4frUgSsefe9E7Oh4hmXVzRFEfr1OYOo5iQUyv4XEk97Cpb
0yVe0rPABMeYWkYStXBMhm2bL/CJbOIVSUT4Fp9dtx2yPsW44D+mpEbSbdbil9D9SFSkrIuGuqkk
6XfT2t628/hrg+WdnnwmMiwISfHQz251GnrJkoikkkRFz+4wuEnuE5Yz/1N8xiF9uc4XlY4/SFjR
vp0VVysm/XIbJWz9onS6mYIvGsvwFqjOacEcOBbOWhDEfM3Ve915ziP5Bv1B4sjezpAScB04f8ex
Kdx9Xs2CoW8EOJbCMjuxMBhP4YrbRgJnfeiupsfCQaAKuNfsg7FUcZXyBSaYRUBZDtFDVzkYGAdx
rkoz3JMSaLFW5h2CjW+RsWmrj3CtYPKE7Se3Vo0nKS1bXnumkgBuiNxG1cBpHBZZeQungPnDrrA4
eHK5b1f/X6Lz61zrmW+8vT/tgvnJdMF95FvmNskSAr0i4pYU2N007uHYyRQcgz/wbFz7naICUd8Y
/7otjyz76DaF+MSHTiWknwKOXiL1QIbSuygNr2EzR3PG/tMx3pvCA7v3xFUAowTZunUyfI/hTPM2
JCHWw6QltoUNruDS+H4RPeZpxK5a0gC5pD4Cv8WOxIfHkproTzdi14RNgQnby+9TVO1Oi23qfCQj
1whElqTJWA2YyPmlGfQJFNhTJzXiYDs9uLN1qfuye0sSr8Dy0CEI6Ml9cXFcswEZph/lDDY7Y/k6
j3Rf14F6o10gu5VZql897h/c4Q1CrUs4nZ7qx6WlMKj2XqqQ/JQkM8nnm1N0s3bd+1gY/04VTH7S
t8AY5RB1StnMfzoXV+o3cZyXlYigurfb6q1LrzGxJWCdVc+WCPC9U3QEIkltO72yGAj5UoQoExs1
jf+qWgHpKGrEKOxBvscKugNAxbtSpHratq4Fg8HmMU0OIqdBl6JaiaGf9qHNPBKfnphHt11n1Qc/
1389aCUH+BnReRnTa5VChHlBFgDb+gzhcOF2tIXSBTJtcJ2jdhvs+/kUNWJnCuUKdqxSgMwvhn80
jKt9VU4wGlYM19UafOcocXHd5H/atiZRsnDxaStr3RSwWbZ6CTrEg5VdRwjxYl8vmfpula0+4aNd
TdwlquRe9mzMgjTAhu/LlvPaWdg+ujpon4RTCG71dtatwNWKF+QMbpx8vbAjDDTu5k02dUdrjrwl
1n0pqT8NjTjREDnz9icCl2G/JIB0Ugzib9w9/FPftoAlRoFn0DSm3gt/yg74aW0YjhT2Poh01t8V
r3a5t0LrfV78L1Wy6QUaV8fQtEFFBZP3O7mVbra1M9/P0zC9eSLC9ewP+KPy7EoRgLDK9XB4YX37
YpORpHTKCggkOWPcVazxGbkzQg72m5tRRXLEOCIpQA1/p5CPAxedYD8pbs5xB4zp5HorCeAqXNT9
sKC9dUE08H/yuDm57MXpJixus3J4XHvifcxwDgNZ2clHBSKQdetisydlZtqUtQYAQCCD9RO/E6oq
1S4fxgD9pHtd/Dl8tKgfiadsUufE186egaZD5wQdH3pA8jeBzKK4S6L+t7xC2bCdMChOgfWg4Un9
AMYyl1HK6ew6Q38yOkANTsL6y5er3FnKHrmC2PrC29VsK8ljBg5rPvr4kW6nyO9OeZiHp6qndDaU
BcHVeWxQy4Rkv2Hq+37mVFETuhoKpXvViokb9ZBIUPEsfJ3XMwO80/QBv8bfloH27pra6f6U9jDc
dH1UPg6mSG4ddyre7YDuXme29HYu8yWelpJ1Eyirm4A1BvOglhnpk365kZ79vWJOs6C+bewGcLoq
Ius0ETU/ytTRew9RbFsEbntEGcGn4Nic5CF/tCRznZu5zv1PbXdiu3j5vHPAHOxsq3gt/+/owhlI
aIHcHmUXem9yC2ktEkksJvG76vHDXwjc24W9/A1RbM6uIbnNAr65AW5fPq82Vjq7MuaCg9sftyRR
WDcP6mX18pHTBGlSWrjHLL/4amXPYMSstRmiUf4LRo/Xkel5Sx/68kSAy9ka9lMbQmZiww4faVXd
5NFyJQZZ7daUNCcXeCs599c52w+aI5dmjp6mWnJDQ9qKODSR2Nk2G1U9LC1sBKQrDzuL8sY9Lz6Q
j6QNzn0gnH+zQ7h5MJrr0Jhba5wzdv+UMJgelsjGqJZ1TP1Qey7aiIfKlr9AyoZNn40sphhtI+aF
0gexdmXZmCCVbB8667kNSm9X+oZ0TOLWtEzNjh9++rrN3pgxog/ChX9zePj4q2d3fu+VLA4NARpS
fsSI0X+65j3rxoEFXVluBziksZ6E/y/3n2RTHhPfmx+7ClBkrFKWgm2U8pVwlv6mc60CKIBtEbhk
xoakVn3IuQMS0ZCVQFZc8nfaeRauHQQhabfWNNqvqDdXWurZt2o0lAxXE1M2V2x0kpvaqv8A1it3
1AW/VIP1LiK6VDBRTxf4VP0rnufhjgW0S/QwRbESZXKOiPIRGOzSbyQbCu1tIilhm/Tf3QJDxKGQ
eqO5LP5pmtVGsJrRVdbeu/B4tSAt3N+q670ts5o6Zkquztlz0mb8MYHl5/umCIeLDlKBuu7k5x7D
1g0UkPmgJn/Gw1TUL2okRBpU1PL2xYK+ZC/OxIxLbCnZRlyt3WMNN5eAtypxb6CqTFXcK87XvSdN
eJcOxYwQLdxzJ4k8LipZjisO+GfJhhSj/VDF9BtR0kLM4CLKlSVm4Tc7J7IE/QYRlNMqz/bV2lq7
NQjmAD3JxuTeL627CUIfKlNpe9hrl/B9zFHeS8dNy13trm/u6rIwghnlIo8mKT7PBftRm7TlcRTi
s8z4MC3twqZh6JaVRWfR9h9rmWvs806DVUCZjObPVoNsCoT7EIp+QmR35F1Gf/JjYgNfMhOWGKPZ
vQHwWvcqG/pDMafXf0P0GozV+OUI9LVhIAbg4DHbsSBQ21HLaK/WsvqhX7i/lG2RwItLqtnfDi57
vz7wxf0q25Awd+/F7ViE+4rr2o1qs5FNHwuowa+ZDDLh3dGQEz12tqd3kT9CubfQ52bMeUsO9NSs
1foKZbc5rs0sHoRr+dsoLMYHstl13Dqr2i6DoMyQy+e29WXyVU1MG+iSzAqrax/IvmLWGDji8yKH
tlXjj0sgFx6qsBGwzVHSyYzjz6I2jZIej4FtmD/nYmjvi1p534ADgLV5SPcKqOPKH5nN3mo665AN
Qbb1GRd25PannW+Eul3bBaOCW/I4wS+kvnsCKVOCqY/rReSE19NkNwZ++uoWbN/4aFjum91biuD6
aF2oW2Ws59NwQKJrDmawVZybWjzwFly3TaiYKkMBBXRG/8CkIkhB+q/uknBjkTQ7IN9We2Hn2bsJ
FvtG2bp/UZonBIeFwk7pUytuWexEK2lbuDWzFuApdOMQrAlUWRZgZd3/FVne/cyLMs9o75o6e/rQ
ulS1d/Vkvm3fT++YIhTPFQ7mqO86QlFrfYz8dn5Y29o/kwQGkMfKceePHmgZN61JCxKIm0KO9bZn
v9FMHZ3XKbu4KEfjykfar6tmII3TAfzFwrfO+I9hI8Mdpv25XjYLKIc4HXjZBBL9TvQ2I2WZXh9g
DrJlQbsYCdWsH2Wq5euQMahR+RRs62n0oTuGUVx5Uh1thKpNkS/vjJ3o31yEYXH4NjoFnSi7QDrt
qzElXybGFJY/kF8I0JuDBJL4L8M2RpxlTo62IjnqKTx3E1wPRH/uMyIHky/9ckbsjvKYTZh70HPG
gMmv8v56bm0CMpabms/tvqYegeBxA5pK938XGydu7iV3iU+MPVnqYtcDlsKpkv3LGVU3vjAfy4SZ
uO8T95jN1StT0rgNbeu5chnYNmqW3bv2Kyw+YhYXXfa/kmYNGAnE628Dh4BsuFjqznEJfY40XN4H
kOk/urZClZYuprhWsNrK8l+1hiyEqYZ7a/mC7BxqL072Iq1Tmkiuzmxb970tAeUFgbqBz4dpJFtT
5/pd44PlmdD+4uqKeuRaOFPM6Dp7i+djm/kMbJ0U/iFsuADPrpje0qJO7sJB95cmr6c9FyJcfLPK
n1lkkBzvcQPnQIqzzUoKarP2+Vek8uY8NX11xobBHx10Elf+FFt0o0dxqcoWWSUcIUe5KbhCRgJZ
PUMcc496rcUjmx/83EON+2wimIBD5/p7SEXB9LGO3oC82rl/vdmu73jmQC1k2S/sDIxquQvOJ3Gx
QuQN9XR5Prq7wUUqReQArjcSpPFay9mEsmYyhx2dhMrdGwLYh6mjMyrtevaqQYOY7tQdm6FrPZge
XDiMjnNebRw1bobXGL8m1q+xIWKBHWljgGcdnHV8qpBPUEPUs9HyodJpu7ebdD4A9bQ/g6uBHLxX
dH17mBul12PI9exbf7K+RDX3cT5I0wF1bft9UYjpBuzIDPm++CRgnWyVsnHuOiGp3bSz4yjqlnO2
SmSFCVYRbLkp7rRjc9sChRvo7BOqjYpT7BTAzUpzaeqGi8UYYWCyGP13mWyZ422cE5HvqEO+DsE+
Xap+jLGhsYxeI7N1fYtLo4NfK+wNq0szniMSscslXGpAXomMsuvRXz5kaPxfqbe+IlAR9xqYnM5t
0zgU41Uj2HLWpZj5IQIORweI2a8Yxuwx98PwIclwDvcUKN3TgnZFUpGh53tUFqjixdI02NTx6JI2
IkWTXY3kI96OH7bE3l1Sm+xehCQAa/RjICYguJy2+rUzNqqI1UT42GOzEk8JVapVvnWUuR0ziCUH
grCk+v3UhjdC8ercgj7105U7FJP5wXJI/wwCqRavrL+Tbvo5c0c/yqmdHzPwSLuiJwdh6S7fzpzK
29JE/nmqaYEKTP2eUiIapxGx3nJpZpJBWbgfxeK+9A2d5ePMcCWssYqdZb5aL/m1Ktn8KdIQE3Bo
8TxPvFKuGH64zbJEXR0yNMVKnBRCybMzjRHvtn0NIeC75/2AUzQPE5kNxh5PIhZXCXBTNbojKA9v
iE4eGjouURXAckrZg7y4ZOKn/bDmywc5jmEbDcSa4ShOm8S/UsrFwqzXh3go3JYhZ65KZsdxLm4i
1yxbWevnukNw0hUTazBbbH7hRB2dYAovsyQDsJFNx+6tawYemiJ1DAvt3vaXs8odELGTKV6SVv1w
AEMvr/3rGqgpnvSSmGdP6YZTqSCuGQY4wv3M+VgArl2kWUoGe7w9EdM6jMksf627Av7+incjCUwW
ZzbivfQTG0/H6jYHvAdM9mH0mwbqc+R2yQ9F5IeVQoRzazpKCueAOa/tAclmUO/49OWYAdAY7dcU
EAVWNSy9NqBspNI13bnGF+GmYKewS7s1R0O23BEBtVNia7v8yMY1cJ4JcoonVxUYPVz+OUX+F60g
4hatpl01J0wE4IVwrzbJcSVCgMcXx5xpUeyshP1GMbHCtRMO7Cq3jkr32d/K8tkSoI4dHcv0N1EV
NDv8FfimayCON5USI59VazT8ahhpARaWF2o6caRMgxfzQ6Ln0It+6U7F+N2l0blye+7YvDMQw9uV
K3duIdpGVc9nP4EFniYEU1Gup+VcTR3o/LxJD4KLV7wsE3KlSa8MEEO5U+IXHSzudNhLd2gORVh4
z7PrV89LngJTCNriyqhwN95AsDKd2exoJpTA4Waf9c6fiSa8+wV8LNhsQcI4kXy3XBnP8pQ4vzMq
9c6etA9tz0/Fc2qy4U2EJQ5MAjxo5cOIZDTwXzVYWB7sUfc3vbSKFxkyIzuj66OQaL3va+xklltU
v4lVlI/NmILq5Pv9GeYEVMuJqyF0cLNFGSeWJQcHfO4CyzrE1ldPvntA+2cw7qFGAvUx7PoK8wgq
WtxYvjd+Jp3nXZFipn+YBCwQKyyHrajaH6QF93fSguOcbdvedwruzCGghtUqsWuQFSD5Iv1N0nE5
FjpTn35Vuns9m/Gj1lwqAJAwY8/ht4DsSC1m4saMEDhaQq9Hlh+Mfsy6ID83GpVUYE0z7nSNsLhz
xqkjyj8hC3wu7HgTxqWzHrosVPdV6HePDgIWCupVARaSRI+/4ro0i48ZvswpW4CUT+xjDuo4dLn8
sWrTFFXMwS6znfUu8hglSAei76TgTRrJaaU72AwArrSDuleYX9zk9TG0xiAmPLwcAA/2x6mjO8DG
jfVZOfO8YrSWw7HhxNjJdeA8laa8LDOej8UWVO0WcOiTjlatqkK7dHFz3HJbhlI/k7iBSMXp14hf
Rh+GNK+6fob7/mawGChWyuP2YCLpxxRQKJ6KOuVuF7TZgyBWDoMfTNtJu0V40MGsiKv73SHp1hHc
RrB89rRAxGTiOS/gAHL8E11lOzC+VdkCOksqH/X/miVhPDgK1kovZsQqbs/2emu6kfpP+k4PQF5B
ANt8fmfhWHdOKKeYq5dznPsx+2qTdTh6Qqvt2pivyaNWb2xU/q+Gs4e/0QyxKOY2nqmXjT0ULvhV
qRuLFXOukgy4CvB/LOnewIWKBy1rxCAP1YK8WOTOwUDg3iwuaewp9UAsFMm4X90hwE9KOUYzTv5H
385Ic9fDdiHDd5pcK7kJDZr3Jjf939KS4V+59GwOG79tTrB++53vePw+IAWk6R+lr/Dkzq/3rB2S
Y1CQsUmoQ9nX9CVDgwisY5mlxT5PtcXhmtZ7d8GG3Dnhv1FaAKCu6C/UHXA9WQm1RBR82dcOjRC6
Bn+JtMBmc7CeUruR52u775PTqWwPcb3cEDTBl6A9cUpK9nWz74SPbHJo0An9P0wWzgXuv3X2QQky
pMCU2rqAlHcEg3/Zxl3tUn4QbHM7gLU0NLR0lKWG+VhGxanycGtXMNP86IzRkmBbVVQfQW2BXmyS
ljIvkjYZkJezVbbtu6fBzPgEzPaax+neZQS6Kcj8b3sfB0pVFOltwAbqMvPo85EaZ3wOuP/rct2p
qQEVmHlf7IPcB0Lm35j70OOoLz5Msz/uutT1DxHXvxvaJsQ5dJYh5vvbHqqVw6/o64h8p5oxKcs8
zssh+sP2zWy4R9qbTmHzjXwKKuqlGLZ5j2TCA7iFVoZeovBOtvBBNqxcii/EVhhImP5vGRHLLbdx
Uma0WW9N0+CxtCaE/LCW10kueAEEQBICThCoOYiHhFiyawh9yQ6ZP9PVWNTNtvCtbz7yuQQnxsE0
F6uMiyRIL7ha8f2taKOcxhhpRSNjx1bvCF7pvkNI3C6TYzFwWvkZ5S7bL1bAwKRa+9+aRa89EZdX
v7J4pRIA04+BNvYtWeI+jqqcmYpoG8F5l9ZdIMWbNcC/R7lYuOtXTDSZMt4xdbCSpIATekgeAfvW
OxdcwrtI4URzK5nOjs3TsTZru8uKFYpXRjqwttMnuCPHlVY8Elod+zk6QJnBlgrxi7yiY9XVoVQk
qRkNyAQMlr0fKui/WWDP28au7RMCLxCKKm/PdsA5tI2uvTruvAT3lo0DaEQRAvxFYKdsgsNsBnEH
2DLcpCr7VW0F94e93QXe9rrNBTpB5OfNMWKFccRfC9BAMNfEyoEQYPL6bajZj3PyZicXfmKAs39h
em4hWm5MOAa7mU6avVt3+busF5o/UA0xaqLh34SW577ja/Li4TpeTNPUHkYH9RlJTJ5X8uPHAhBX
rAzm2Tyf4GzMOIaNVM1bmQf1k+URtOXuvGDUQv0uq/YlWowTc1zAgGPzchxLO3isMquJsW8Ebzg5
AXhUIZsoHAmsOhtBXpUFjak0FHmwy7FdQvDYGPaku/C6FfLXyF2BuJZ4lmvRYe0YIkTncOQjgYP0
2ldoW6+yVEAqqqx/tZQBjcWO8A5AND/rsVWP4NuBcUjwkcPaDrvEm1sA4Db6e9lXl6Rq15eGSexC
3/TDDKRiV9T6l9OFu3KUagZDsPAJTSaARBh3Pew9G5+JkYYMZGbYa4gTNGWM1XRqIQReEoV803eI
k/wwcRobV2AfHu0DSO2PLOT7sKl1BugY41dSTa29C7zyH8DP5pK3oWYeKvvDMODaBcchHk06f5Im
+TuAtTjNa7a8jYjlO/axU7ykgOvyeowYDTL/lo1acxiSiTsK8WhICvTjpLQe/efEIhYNkC1CvNjC
kok2ZclSUbV+s3UHv4MxzLeop7b9m9psdenCnN3hxGBr22t2y+Wu45qC2e2pDUt1CKdI7pIFnWgW
MD7ayS2esffN25nzjakZl8/UhAYsJ3rmUOdYwJskuBinJSBbXtbucbDBnEDst/94rfa+cufKzgrI
AvlwVrYFqNNbkczB1tflEtdr4sehHfXvxTygKQRckSlihgfvZeaCw1x8cwoQMh1sw46wNn+Apstb
wI18UJ10IJrD+rmqI3XBL6qYrhomkK61vjmKmbpAj5DKsKMDndzBmQVfuXeMCy2pT+FFJSgqRZnk
sejyidrFK+iynHBAY3aDZu0iaU2tfsuxc73bDG74bgmXBhOq1SZKKB8qWp29sgtOGM2r8mmmReQx
AkGPs34ZP7B1OzG4NS4mvsRmw/8Ub3PgyqOHI+LUaUTLbYlig/W9qvC/5lXfXbqy7tBNOnXiyFpf
Hbe1bhz29oeq05wzTCxCMz5hhOGKWAQE7RL7EzbNO56ARw27HYQ/IlMVvbbzaxMg7gmUnPvOBOE5
xWC+1SPmObauGY9K03wXwlT7Mi0bqpCDa2KcYr+naG3sk6M03QkItgfXKfMX5xoBswORXRDNyl/l
soS2MY3d2Q3m0l5os49GU525cDQPq1Eytmg3iwGy0Efgl2+55XbNdjgWDUUucOIitNoQiZ0WlJ2X
Qk4+qnDvYnCUp0zdklcFRKITViPt6JDpKBAjQgg/VyTK+JZPV6xGCNq0nxVuErydrAKw7hk3X6Hq
982ekyTfjzX2SXIaXsyzQBckrZpx3bs93vomWb+TppI8AldDR513N+mQFlhbLcjsNn8PMrJ89NbV
ZSlrml0kx+gQuvy6/B4CgZ2A8oLr84bGbH/SYuQd/aJ5Sszax5YU7n9+OcLZ1IlvhIkoNSrNn3AO
21tyTdk3nzhzixUEow4wUIVWSYRK0wywo8VGPSAML+9Tw1nA9rU5zlXw2nWm3/QB/5BJJN/uKpyO
hhvuePCmMQ/I5X3hLr7xXJM/WuxlDqvrgC2oRp4WXrRzofkxgIOnYYXgieb1kEAMr5UqSFHtOcU/
v8l95qxozPYaInFNVpahPbv+DQg7UTZvx+BhKrPutZHgd2DxZuk5MqW8wbzX7vxlYe1pu8ttV6iQ
D/gY3okarYy+vuqQ6ogHZgoiXEDs3dkF0rOxRP2lQ3l+YKmRg4Otv8ippHtY0emDn3XiaCZ4cQXb
Q6xEjroJ05S8rXKaw+RCk0t0n96bzv+GSF/fiGYizOvOIWD9ZN0sXN3uqJPiWMY/znnBjV2YJnny
fSyRadCirNTAHEvWmGghPdsj7j0PJiBPkAv0B3cGOjQWbXjXTwOfz0he5zRyHoWxS5RDfmuLTWCp
LKlO4GG39jRC5sc8xE3F9c25Ip7ro+Z1BG/LYTWPEZ2kOckTWBnDk7eENE3xsby1UrqW8C5aRG+g
ZHJxzfmShu1Xep2g666bfkNn0t/K12lcUe8FTA76SmYl0wEBs362pyWl/UWOLLhgzRYF1pzAtRck
a1CDCeaS8xiQsaYwlB4JB5iAXPiPdPrxPARkA7xILm9D0DkIjIm8wYZDFtwXf0L4EUWB5ATgcPTA
tdEjDkUzOnhYJe5AduWEsPBw0GU37yjt0rguWuS0Cu+wRXpaJATKwqqlSKFODJwnqD1jVNnUIAp5
0+LAj313ik6dWtuDJTDP6NXqj7x4TNUDYvtYBPkudVR4rjDA7hjvOI1G/dHiIjwOGGaeunAdeLbo
RoSaUMTo0fMJxievazAwty92+JoI+ymovHlXNIu8rIH34UweBPmKr+pYs6TAYBk+aQJ0l3JUeLdH
no/Ow41dWTo7sl0pgDTQjLFE1F/3XQvfTXW8JKimzFyWC7KWvdMt7VbZbi5d0jYwtrnbkMAelmHh
vB+as4hIBriafCggTQ3uoa6PMLRsnN66YC3qdZ8Mrkw5mE/hv5SV5giU9niCqcWDCw/IwqrEHVZ9
SdmzU53UFLdR397xXLknCtlWwFFrQHAwG+jia+ofRiASscHY/gnKiaTwZOlgI7ih4lB0iJb0WD/Q
9bilB67grMRiZMqe/FFJUMbCb/7k8nJxBAq581dSKpPsiVXlyfDe9/3waA90OKZdWB7SxVBOnklv
hyH3k80/a0E4m5eG787eH1NA6+0AbYFE9hY/T3CsCsABro447BfnrzZBdxlY3RMqYgU0CJzKFQ7u
zUQ50W4W8yf9aPaBdH0Yh0rqX4qJ/BsRFWyPIvs7mFwV96BWn6I5+syCEDNbj4LAAu0HP6/Ys73h
oppXVGBb/yPtTJrjtpZt/VdenPFDBPpmcCfVkhRFsQir8wRhWxb6vsevfx984lpVm3hAiFLcyQ0e
I2t3uXNnrlwLTje76MGC6C2SWZ1J7k/Oz4YOc5RC3zfENIZ3skY6AHWUug66L9En76C+lQ9qzokv
tPSulTT/WTWa9EXn3QhIvBlI3JOifmBT/VU21CmKNOcBYQdcRF4nH3tVBkFaK/LOsqTsMNC0u9PH
DD5Cwrf9MNGECRIwP7Y+N1/jUXFCjS+gHS4czoMUqDT9kJAhmzM2SGNBeugYVvMQIXNxYCl4igfy
eLST7LuKXOIBTqfkz2Yk0W1YrfRHiaAXyQatoeNQfykJLJ8osME5JXvD70R7X0GXmSRdaYFB2XQ4
VC2Jo74DqxBF+TcGx5HOB9o6Zo2RPKIaZRdB/TAkur6rq7K6BLidu6CAFBOcHxUK6qpqRss6EBxU
VChkqLS/xUb0ZCD8fFBSGmb1kBeUNaCUslO90btXETQhwLJGUMTcafIE1UyL0gcgKZBMtVVND47T
wW8c2PHnxiNzbasUHeqYq8GQe1RYIUzcJ2EEspk0MAy6VQ0up/+KtiSp5TixIBORoe6na2QY8jvK
NNI+jml37BRtPAKdtmkfoXFC7tEXmjI6JR0Ung5N12hnNa7pRq9GBBGoNb6j1+RDFMf2R2BA0b7M
SusMtgUqJ1g89qT7A9oEWq5+cPU0yMjgiy2pfjQas6ToAMCGMoHO+6IdC/9od9Z332k7nwrpMMzP
fQnaKrqj6JgxDnk/6iR/PZDJ0ODCMReZY/tggkv3CQCNtqnQs/LxcnvTJp6kPKp8Bm70uXxEJpK8
lIZoTw0dOLAFx+gotRpwLkpzxi906vhr3zZQgpoS/OYQFoJV842HuvDJqADY+Gb2Q/vdN2Ep1OH2
lZLib5vE7BnsDVLXoz3Ovy79Xiupfug0ivmByumGFALmwJmnVMYB70Mb0u40gONH/q2EKHOXV1Qo
7UTvD6Upx+cKGO69TlCFGiJR267muqXHzYrvKqSdoDCF0Cy06VFpHRVC4NisHiliTZ9MtBBc/reI
FTSBdEzbUDrqbTDStgcACQSi/E1qQV6SkCu/xaYW8kqI0RAYSqZGm7kO9I6ufVOzued1qoH0zsef
a3RpI651f0YL1zSv3PMy7egtiOr7uCXfA5W8fVSp30EWolkwg0TGg6rEIVqgw0kr6UEuKJXCV991
kvqJejY9kbpKhtK0zAfdI7LkuqChifDwWKRj9R72cONYTWkJMwTyAFYV0s+Gz0sHDUogg494VV0i
8TkTf5CtBoMWhnu9auGsMQ1wnL4hnW2lC89Aaago0ONO5Ufrvta63v6mws8FmypppkupgTDLERva
T4UH5bLGXqzCEbhAWH2yqYqfLO+DQxMDMd4sSSJPQFxLCTgNPMjU7hB8Ofq0hYH6nMumWav/7hMr
fCkzqmNTl8iPfZAZz0FKZlYCa/8iFwXdaYPj0FoPpBUwZEVy3qDASxGcnisA35ahKO/MnlZJSMq/
Tu0Ml1ThoZVD2sh5SLbHpgm/6lyLu6QjWUGOXT+z+cnM6b0OAw2AtRAe8DNEdqAlZLjYZj5WSSIG
iWSHuqtCvxGxnPPeQIIEbMxQfeIVrJw7esLpgrY976FUFM5NhNqcp0TDncoFBhJWGp4s0tzy3VCC
QUZiLLaKSz7QvuuBqcIfkSxTVbI7dpLA+lDYLFuKcE/oGBDgG1n6GTz5J6sxcTldioxxiISw6QAW
gKQX5BOv3xr2WDM+TOkIlRgCxDunpCN2DPDm0gA/WcMP3UelZLxMAKQA5YXVZ6Rh1LNdJL0bB4bJ
rcK2q1UKqlTSJmrKUMjYoaq/U1XQ7NzdCqgVraW0SkpLn8kQwjrLz1Oj2X/lUYO0Jpy9O98DObWu
J76ov67Ztk6jqW7x7z//p/jrj5eQMPd//qP8X7BvyCWH8BTDigY/ofn5Zz9vaKrmqIZGFchQZeX2
8y0Hlhf3mF9of/7Nn4p9roy/r5t4LfCOCcMhVtdU09BlQXWdPJvVRmWXX5TpcbQ/0RtnxvQm0/L4
k3aYItl2dN1WyVeD1bodSiEnKvWoXILJ6494PCARTgkqHt/9mhX11opeGlM8t29desd2OZm5awYk
ecHRSY+E8tpp3dzS8rPwEBWrtqPpunZrLpZ562uhVV64eLjCR29DR37r+/Pfr7YXTAGpUspOeSl/
p1KDoM+v/Xzj9vMFaUr6sPn5+ni0knPuHda/r8zjzyHXzLP7b//zH1uVDZb7an7mzXf1++kmtugw
80rYdZ/tT45y8TsYzMAQ0rK6h8QMWowa3O7nSXpZt7w1ccK5bEBZcpPo5UUy4IA9FO3GyLa+b98O
rCjSPjBlg4UBa0ljefCLCy+cyhEyE0meWJlsovf7hTaYX5ofQ779/ZZDQJQ3fN+n2qzo9Oqe1w3M
W+f1yluIdEGcoZDavDVQU3ouWlMqL7btlsAOofuq/1o3Ma/higlFGAOZdgSoch8yJn04gsHYtS0h
lf1ZAvCY8YJZt7YxIEXwXzbQJED4HEWaY4DD9/V9pW9sqi0T6u2c5VriaON82gFUZLSFA7qbNkws
79t/l+WfA3t1ICHM8hWAguUF1GTe7ShKrM/S1vfnv19934O1PAPaVF56Als61t31z2/N0Pz3q88r
Ek+meGLJITQKW6qSwOR+cQSCy0KqMDHDxC4vFVEl3mljAeb//NWmtXXDcgjwbEMXPl9w2VPurKvL
kKIBQGQeRfuOt4s3XtananElrgwJHtCupRQMX1VdHMp2qNvD4bRuYHEtbHTJwe3rPDaEuy+1KNYq
dQSD+MxvTH+wWX5Irfe/ZkTYT7ZH35mJaPjFDKHjnQw6mC1qgNnDuplFV+Lotg1kXdVMQzjcbTp1
aC9qeKszkEUQ58/aCIXm87qVxbV3bCwocIDIirAkRldLNvpFXLew93nvNIQvD+aXdRtLy66pqmbp
Di9uwxFsoJvWNJ7WVRcJdj/7VNDq+GsGhJvPpNRaTSYGnHrflr+HZbVhYGmWdFnRZVVTFYYgjoCa
FTM4FZf0jxoJweFMprjIH9dHsbR5dcU2bFWhx8YWp8lLGg8e2qa4mO2jlHwZqqdG2QhF54kQT7qu
Gjpt15qtmJrgq2wnsf0ujUFhDIhGOOWjJNtPBmTWse8/0L4xobU1ZBuTt7T810YF90JmuitJ5BXk
w/7aqc6f67O2uDRXQxKWZqSu1qddUlxIqpv+vReSnTs07Yc3WNEJG3QZDSHdEhxL5tsRkalfXshW
hR/s4C89/jKpGzfJ4kSZFIYcxMc10xZOvCqTXS8AqF/M+IE+fXNj8Rf319Xn1duLarLrjg4pmcWn
AB+pFy4rSJrW52lxg5mmOe9icgO6EGJNaZFHqj4UF5/yItU40iMwLc5F65hE3p2hvWnK/rUnxoxA
T81kjLGXEJakkzsCtVgf0T8h26sz47DqlqnPPlI4M1aTQnrdevmlsoCZnAPgwPYJBjfK1jRzpn/C
k7RucXGdrgwK5yUM8tRMKwxCiImkRwDBUn63bmLx0DjURh2D+0UTH76GUaHMnWECZUxlgAa2/FYa
1s66XzezuBuuzAg7jmNvTFaKGTgY0IE7Q/VfqlBERIeOSpmP4XV781kXl8qQFVk3DNbJUoXdV8LH
QFtnUFzq7Dn2ABkcY+uxhCG/25i/pZN6ZUgTwnzKdvTk2Biyv4f5o6Y/rY9jaQcYMmkJxSD7Kjvz
vF6FlDL4MgXFQT6vIRAHhhmJoI0RvJ4q8jcKER8pEE3WNMFthkE1GWPqZJci+gBkQy/8A/cAoiRf
S1iV1oczT/vtstzaEoZTweUS0t2XXcbha+Z/dxBKcwD+KyAPk5SWu3c0x61bfL2/DfTlLUVRHTS2
VG1ev6sJ1Fuy+CUdZRdalxuQCPkThUH6TNatzL9bGJcukzYidHIcGraFS6FVAL4boZRddO3BoLIB
N++X0blL1Luy/7ZuaiFrQR7sypYwIr8xEnJ92Mp7SCbhPGinC+RhtHH+TXf0vpUA3AHz7L85jjvE
4MvqjcG+3vL8ANtyNEdWFd4JgldC7Dt1aJ8kq/hgUVLLNvbjwordfF7Yjw5g+kob41kc/DEswZOc
Jf+hMDei3dcH63YQwk60HVux7R4rZfrgB4dJv2/1P9ZXamEghqqw+XRiLFDHgg9KBrBF9G5klz+T
/PfOB0LgUDA6rBtR1NdbDyIblVBkfuqgEHO7wSMQaHoN1c4l/sPa/U05N7Se7eQBr9pKD3r7RJdJ
4HxaN7rgMq5tinctnS1aCsd0drGQtqOLNy6cow/KJcldz/npWMW4sSWEQpHnqJOGAu3FBhfWw2Kl
QxOrjF/eMCKAozrtb7ojG8J2yCYLbJjBoVKdTzNvfX+QOvRIDFpnpj/XTf0TJgjOwsAbOabB3nBI
a9+uGA3aVi83jIiqH+KxF5QHTuZ3A5HV/W+l/puheceu/RgY9wNdoOEAAlKH7+aDk7+nxhF6YDA+
JLD4D/dleFr/aa9OtqXKlsw24g1ozP93+8uGpGwkKXDUFx6DXyr1I53733/NguC8mn8taPklc55/
8evCzIItc2DC4/dXCr1R8UGi7LX++03xtAkzNP/96jqpPBOEnYwFC5xkvqMbLjHexVtnetEK3Xaq
ObtXqp+3VjoFdhRk4LUXUCF0aUHRq3qQL3f07bf9X5JK36NfX9Qh+V0B6DwYpQsq7NmPkrNpA0ro
UordFKvP62N/vTtMmKWg47C56BxVfJXGuTcoslwEbut8Ns2P0UaWY+vzwqB1FCfiHgSrWyHvkp7a
n721LCZzvq40WaWipAp+pIzDgsYkA9zZdNcO52jY2BkLP5/v81bXHUvmUAvXVpgBdfEkxXsB/Jft
TPsNP181TYsLBWFB6ha3W4IWWqWw5Np6qer3FaJLG1526dfriq5DT6SS2pCFkxPrGrSv4+Ch7vEw
nqrh59eWKByfR0pRx/MJl5RS5EYRSYnvmggMqBycnz74RPm2atNhpeG8NOH7WqDTQidZ0kuICgFy
eKW0kelbmp8rA7oQ5sPUp4xZZdNDAzLGP2f5Rpg6z+/NncDuNBVoOxXFMs1XyTe6AMn9NbnvOi2v
Iig3dqPxhg1Ko5QpEyvg4e15iFeuq5CLCDlI2oBq/5vzXoWtb909vHZaPFA0k71JuK3KYjXYkJpG
GgH5unig0T/RWqghZ6z+/Ea9sSKcA0Uaq6bStNANYZSGvvynU1S87a9HIVyBVA9hZej4flPdN+E9
gLX1WVrYSDffF1aBX05oG+qhO36ykFAoN3z0wiJwXTg2aUPdIYwWnGhooDFNS0Ti5tlBRT/mHS8s
KdxIhLwK/9iimgOy19TJgmLodifVZZXQm4ARuW12HsjO7JEWsYoUeLQxWwvHghOhczIsWaF7XHBL
aYjoJf1wtZvaT7wTadrQnY183vxjhZN3Y2Ke0atjUeZBhFcvazem9/Y0ZGCUbXgnUYWf5Gcnbt26
NtBmgYMahFwK1G59PyyZ530gg59QTN0Wg0FQ6wH0IGoFRpg+iGpC+8qUfOOpUK3mQ1QY7VmewogG
Jdm4r4m6NzLNC9sR0MMP88Los0CeZF1SKvdUDl9i6cv64ObdJs6tzj+e345MWlw4TAa00SO9w5U7
KJ+qyS2RlFLoMO7uHbs9Sv79urWlzaIj7A3JrQpgRCz52HRv0fphV26LcJYKfLw0/taKrUrrwuan
FGNwx89hkClu/qTJ4M3JjcqFBcjrwsOQ/t335Q5hMdBy6wNaWhzDoP2CogwAGBG+Qy9EWdr9ULmQ
qrxUpv/QG9rGvbY0Z4ZJFptbgWMmzlmVhcNkR1Xl0mjZvSA9oT7HSoOARYRo8fpoljaDpaoMh/YU
MnNCAOaD6pQjLW9c+mNzcPFf6NG/603InRt6KBNL+YAM8nHdprI0hdT4VeK+fxyi4Kog4mnpkcVo
SgsECELzFIBYTr4jUHHysd+13ec+ap97SBs6Bz7+8C519FPZWC/rv2Rpoq9+iAgHaMq+CsDsNW4D
Z77ZXUbq23n5ed3IkjO5NiJMMZIcNcRUVeO2zWGSPsTjg2EB6IcAT3ajgH7ujfO9OLvafN4c3iqK
Pg/6yneGMWSzxcigZPqAquYSed7GVbNlQfBPVuZ1ig5TlFuVoGUnA3Lbwds4Zq/z+pY5kwPQNEQK
3OGyuR2GYzlyrxtj7dbSMx06OW1FofLslF8VLbvTvTuo1HcKndRvWKwrq/N5uZo8z6rTLBun2k0G
+q67+0z/5KGwNSFUA2K4TXYlzSrrJv+BgYgO2TI0i8BAMyj6CQ7ZowMbyZmgcbMEAR/lPu2/Bt5z
4Z2RAkiD+y6km076mz7ujbEuLuOV3fnvV2P1QyRqCj/EbqB/AMb92cu2UsuLBwxQky1bNlvSFk56
kDd1LxVe7Wq8X8z3KVIo6mlj+ubpeTV98+TZFmVZKPBvhwF/JpQOeBR0YTsg1mhlOBezflbbR8Wx
9kr9Pbf+VPwPUvcxKJ7Sn8bDsU0BNNDCCqABJLdw2nxISKdS4yygMiJDZlO+YZGuvy+cNTsae5hG
+D59p3TU6O3GI3DpArj+vnDM6H2JkxjmKbcdyVx7SEMcSt1HrcFSmn06t3MGyRi40gTQeH3hlrbf
tWXhqOkBMgeJzchyJHYno9ul+UbsMc+NuDNYGN49ZMVtqmm3O0MZYdhJUTtykY53zE92TYiDvue3
nx2HJcu84CzdIPq2xLwQYGkgWJFeu8pJ0qDAgblz3cDrQzQbcAxF/u8lLWyxCf5Oetc7DAx0d5xV
mNeJe99gY05q0elHuKYLvkDvkyFWA792e1Sw4mMyK8Bv3BqvV4Nh8Egh6ORd7Yj3kuMPXgc9fe3m
IAGag+xzGx7jeCN2er2rbq0I5yWlh7lqdalyU/1LpH1w0uP6RL2+zfm+g4CH/N+ZEhajHTTC58Lg
gii/UKUjejnT+0Q3/2Na343lk61shUtLyz9HZhaIEHyN6EMph1DhVu3aHenhlzSkPMDYdxuLs2HE
EVIpSqcN9ZhYtRsUH1B/d2DQV17WZ+61p+G5yAZQSGnJNpmn29PoRVFJywXnHZ5fqUGpZ9+B3I9Q
+EOxZ8OrLQ/nhy3Bt8iDHUCTnBKhNGdLpZB0iuyNUzn/3FvncjscwblEEW33cKBwe6ItEyHw3loU
kgx1pzbQ9VRbT9KFKOHGnims0AALng8FWuMG/ouHtwylB7nwd7VyaOw7i50oJe/K4WFQNg7U0rG9
WjYRixB55cA/wklNeeziD6p/0J1zswWO3rKi3m6Ozmgrmk+xQrQ3RF/96DGoXriL1rfgxrYwhVCh
QDKidSDtdQN0WRzkQvf2T2NB56TIj11uCo50MEsYQka2hQ31C1pt6sYQ5v9+ZduJqYmqHZrJq0uG
MHwePJgqNkqwi9+fgQcqWBrtFfQkz/Vcht29cdE73Qf501R/W1+DRQOqbpEIozAhiwULKYLkry81
skfR5+AUFZ/e8HkNT8mFafF6EJa4GuSo7XqldqH518q9uuHEFn/91efnv1/FzDplT3sa+Lysonp2
L7Xpaf33Lx4EWoypdHNbvnqQ0/+sjXAYVK4Fi3k2farIPZFtOLZQma1bWnRgc4beIQGgvnontrZc
SjAHEVb0dHOZ/kkx4bytVNSem5a++WS6Wze48KTjbDgMi+Y1lYhMcJlxA5N2ZOrofSfG/aj3+2js
EJY7a9ZDbL3v01lHDsJFacPu4pRS3iD3Oj9FXiHEaDVFooVsXh+jwQTDod49ZelX27hfH9+Sd5lL
gyRhDWpZ4s72kaAZYZMmaRnz0te9Yxir9/Ggb5hZ2oKqBaSSJw+VcbFmJtlGS7e71rgmFKaoZfXn
JJycN2yOayOCPy50qWukZJblISnYwosI4UBdfs1pq682Qo/X2Blc5rUt8chaJVwVkYWt7DnwfoMV
kX700yijFC27svVI+qfh/09klC28Q5huXHDL8+kAtJozeq9qhFCh0ulHbdo1aIic6vY9rElf13fG
kgn4HWlmM0CNUcy/9RowRyqxVqetS1pv9+zBbrb+/aUdfv39+e9XXinoQ1iRdb5vacE+MSd4fp6s
9php53U7SzscLBqPBAJg+1UyNyktm3b1vHWB4t6hrQtJIa/Stj+tm1kcjsEjZC56OjzgbocjjzXq
LxIsrLwjdr55Qg1SVXc1Obp1OwsRKX6IugzCs4C6xcRL1w+a78Oj7uZ6sTfhrpuU+768t8IntTqU
WzHpwiagU4D3IYlqlTBe8H5SNPRRkTaja/rfmn2V/bE+mIVJU4DKqIbJxUEaSTxFdL936OkNOG50
g09Tet9M8LVtTNk/aTch/sAMSQ8VRjTQ1oJjgMvdSqRuYs6Q9tT8j+Cu4UN7keKLbj2p/snIg1nK
Y1dE1j5H4RqKqb1OFzBqDPpBoyn4DaPW9TlbTsRiiSXgXJdzs2zC0W3TM239MUrN3kP0+7qRxZW7
MiLux1jvlF6ORhxUuvuYT294fCt0gv47CGFO4YWOYsPPRpdW+h5q+nSnJRsnd3F3XJkQdgdsCo0B
EwhDiP6Cl8F+lFAm7raqzVsTNf/9yg9FgzROSNiOblDfDeRr68v6QmyNQvCjejMofgOi3I3aB1qn
ve795Dw61vHXrMy/4moUkKxpVhTGoxsa78xA2hsd1DLOg75Ve1meLU4rIYNBu70wmlztvFEO8hFG
5YNi7dWfB44BT9B/fF8YB5gGJbR7tpUynQbtLko2ngoLt8HN9+cA82qeUIxOAR1Uo+tPR0+B4wWG
h9P6UiyaMMCP0LNANcASpkiz/TQJWmizka3ViiN9wKZyXDexuApXJoRZgvuBtrrUH920ejLhJi9f
fu37wiwFlRYbQc8QnHZvdQfO3fr3l6YIHKtG74uicSUL35cHaoVdo06uYb5E8l9j0cFxtYHvmL8h
On2DzQSIgVsSINXtSo8w/mRDWMguoFYEjF2ffoEourOsh7AbNpZ8aT2MmRhBJ2RnRIKnUuoiSPO+
kXmWvKtlaU9XzMadsfQO4YFoAXuiCGlpYh9CBQVt7vNGcX0d+n1OeRYr8s5oNHSqUDmKJgjy6z+h
hHuYoi1A3VLMwbhgT4B913gFnmgMo/FL0A2uU88obTt6UGnt0k8OdDg/TQVgWRxymciQhouZquF2
2VKkQCYyrqrb6vKhBauIZsv65psXXtwY1xaEjVFPTYdmFRZ69EaeotPw3U/fsL+p6VMgY+exz4X9
0I9ZCk2grrhyerC8fRbfRVttqUtbzuZBSgmOItXrFiLP0wcohyc3h6c0RRcGxbf1eVq0wF6m3E13
36vOFymSimBK88lt0PwImmj3bf37S06A6pNB4oAwiFHcrjTM01oDH9roGk10RP/Hi6Sj9NNdNWyn
ayPzIK/8fQhXnK40xehOCMBpO1V9gye+/r6wXZtknKLSYRCaf4azbjAO65O0tFmvvy9s1mRUUb3M
uK8cnkdKQdObemmM9FhoG+5yabUpEZCr51Fhk+e6nShN9byyj7vRjSOoHtSak/3zQyE5B25QUShr
vcqkEGMNFjSKPWmo+KTk8nsN6dpkMI5AUzaex0vPczp0ICqhj2buGxSWJU0DDdLwsncHr84OsgMr
Z573sEJlNppVahruEY6v95aEskqpF86lrYfyN9VEEHsgHw7ltTx0Gy58YSlvfpOwlKMhg4Vp+E1l
Fu6b9FsnvZTqky1vvKmWboobO8LlGg5SWspK1bsaHERDfJEjhDPC3VA8l/alk45981FHR299n77u
HrEsurFBPYAHJTQUA0NDIfdaxUg6x8iOWw4lxQpdoAMURcVwtvxkN0XQf2W/ocZZacWG9YW7XqUM
SAYSLhZ+hOBKJCfpHcm2Wldx/ojQngV1B/1blr/zjI0izeIi0tlBaZa4gvDi9pjUcEjT7ZB17qR+
TyCFnDExBcSGUfHTeDoLQKQ8Y0i5rHjy3xqKknqCS79FIhv62XQXTBuOaz4Bwi0IwJbryQYx+Dot
YmmlZOfD0Ltthfqppp8npdpX2lY5e8mMwW4geiD98ip0kLUxzUu9HNwwPaQhLH0vyla/7pYJ4VxV
VRjTPYSJwYFMeC8pD9ZWBmHLhHCktAia/2HChCadxvAdjXDK1hZe8L+kQfCKc8JXo8Zwu95IIeXw
l9eDC1uQDKf6z1/m15//x2lc3YOBamWFrPH5/pOtPzXxzz+rbj4v3B662aSDhw/lLj9G0rsMYpf+
5zPiNybU2wlCs6uj4ZM18BH+/IdMut1lWw0zG6sgHu9pajIHPfPBbWHkj1C3iv5e95NbBua/X61D
qAR1Z83nQR9+l/6E3/MNn59B86TswPeIvz9oCt2uofZ0EbRJWlo5Yer7NQvCAFS99OU6w0JY7NV7
LT6+5fPzO4Mnzpx0vJ2fdFT1DEmx3i2mci+H6X6rVrV0VYCE/V8DlnDOSjvpbN3jdrStJ2iBEec5
+FN6kIZdbm8Awv+ZbdHHziRwtAlBEAUu+3Yw0AtOkBCPrZtUrmIc/e5eiz46xblTHyFlPDbq2Q9L
eqSPPc23kfVpfSoXXm1zAITzhYMFkJ4w0sLXsrxCWcVVUSp0OsjFk3Y/u8kANlsktaattVuYWjKa
eDDU1cgai+hHEw5G/uAUrpJC/Ond6cF7qUI8ADVVGDs39uH864W5vTE2j/7qIJW25kHTYReuzrs+
zx669iTVFz/5FgcfrRi9mEHbcKFL83k9PGE+E0KcFrbvwvWy5EvdwGYfqKemHh803YRZc9ypU++u
L+GCtyB/NKP5IZfjISlsoLB2SmeQlcLN1N34Ld/4+kIsc/N14axpUJpmrcXXO2jhP43WvRKfnezj
+hCWMCA3VrTbhap7B0krDSvjeNcjeaKHn2s/PLTO9woMNRqS0nD26ocaQfd1y1uTJ3gqoxrsFGHZ
wp2pVkn1veFKvRnYHDRc7UCpRtRhopnOBXTQwLC6VemZ/3txh9v0xQACJHKCren2+16Qdg1V9dw1
7K9h+ajaD1X8589PEV2ARM7y3Bkjck4kSNKHWpAUbvKIfp4xbJyYpRW4/rywfWUroklpTAsX8v2u
+9IhDvaG32/Q0kBRh+4TUwj92h5+JUnScnfUn5z62avMDQNLLg3GS5hJedPAmyWMIBtrrTN4yrhh
nr8bQvjoo3o3S137NbzBRb/xCF86kTPWAH4THcCG6EHJTWdNE9Cn0dkvUo6eWp7Ap+NaG2+LhZ1l
AAWEOgtsAx0uws5Cw7Dwizor3fA7ZAL1X7R2ra/Lgquk65uLwNRBTXAZ3G5dMmyT1ExJ6SbQau8q
SX/I+xjuQkRzYHOuYEOPpZ8mkwChcW1TOO6xbTgOyrGlW6ZICkqHWYB4fVQL2/nGgjBtqYKeitoz
qgICVDs9xfZWz+DCdruxIOzntEfgNyoZQ4xEYBCeWjjv0RiiycX8vD6WpS1AdnXuCOK6hh7qdoVq
W7KG3vNL1xhcu3lfwu9vnNdNLCUi4Nz914ZI7oCwd9lHOhdmVd83NRJQ0scELnbHfNa9D2mHMvez
oW7d0ouLxMOZdABsV6+yTHLemTGKn8QFNkLCZzjy10e18X0RdBo2Kg6t4vuJ/V5HM2n4e/37Cy4A
Zpt/f78jeJygCyvF9PXCDZq5QKXahzh+ZLJ+zYp6u/x+0OW9H2pYSfc1hO2IhjZ7z9xIlmzNleAG
YlUqk9ZmLF3XfCm1/NErorv1gWyZmP9+dQlTvS3/O11FcKwpDzcbV9jWcghnPpTMWs81JmqqqRsd
JUSFpN20dRq3RiGce8/zGrmUsWL55xQ1y+Lwa7M0+52rWWpzNKgzfw6FeHrSYei3jwM32ad1K4ve
62rrCiF5VRcQJqaMIi73nfyo0kQvn6LoOdqC9CiL3uvKkuC9cvAkmpZyCB2qQ6EfnfsJVXkb2jRV
C/VjbHvFcYrVsyfH97bUwhBYf05C+Q4FRVQf0UntAuvr+uDXNwoo0dspRvQUnoyMKc7TY5Dtm/ox
/kr747qRpSzrlXdQxCz9VKahnMScKK9VlAPBT7LzCr89xHXY74IimRCUNF5iFvsI82K1s0N48loH
0VOfXuQNB7+8ayl76jB+0Rsh7ColMJ2yL3nvedUpzk/SFr566f3MaH8YEDaUA3HhRAxfuJFWvVhQ
toc64gjQYpS1ctRVRJp059QNxkPPKNXAOZHDPFelfFmf9eWl/fEzhN02yfFENZl7LG8frQ6Z1wLl
wwZ6fjiE1i0tn6B/LYl4+SzQetOosIQu+hS8y+XnLLjL/XebHVrLB+iHIeGWcSyvatuOme3UA/wK
UA9yKNbHsnz9/1g9U7hjYi/uMy/jhV7mCDEqH838qUyfQvm9XqDHdu79P8dgPK4b3RqXcB34qt0U
JHi4/Z1HrX5KbR7nb7o6f0zd/BOufKnVlKZazSYkNJaUqr0YUISOeX2qeuu0Ppr/z3H/YWvemVe2
Jn8EKlEaXNPBU6N+S/WPlvVpliuXG/juir869aMz/p4YZ6hkNrbixqY3hcON1kuXdBo7pFbOdXOS
nY8Z1IftxggX18sALwkBHFk5EaQhJVoxZc3EelkI4l54Iew3rr75cAqvaKrwPywI47A9Q41Sn6vC
qO6d9k7P90bxWyydyuDoK+/GeqPyuOgTr8wJLgtGYgdtmJ47ENUwFLp+vgFxBhX8GI7gi+A59ovQ
ZMLK+Py52fLoG5Ml5gMAX8TyqDBZgXIgqVU9h/7fXriz8kd//xakx/VQNMEHJUioKNo8FEMN6EXz
d8GG397YXJrggMpE0WsTUSZXSk6tD1T6w9Ddr5/QjeUWMQxx0g0BlPxcDUhQvnTRsHEKl4egk0GE
OsR81SdcqGk0oFJXuFp153Www9pnH+mXtwzihxHBaRpD7mhJM8e41d0YPffGW2J048f3BY/ZKWnd
ZjnfH42TEd6jgrP++xdd1dX3BS9Z023IHc0kKfUllh6s4Kvqn6102pimrbUQPInlUCuw43ma/GOE
xI9JTLVhYvH+NywcIaAhsLXqrb9HBK+BAoSUvT0cpf57nJ2NiH4g63d09zZMLU/aD1PC26yjMhv2
BgkAP7ob9c9N96WlWb+2Np6Ay5P2w4ywtzL0ZXvoerlG/C9IGEvmuzjeuEO2Jk3YXmqLfG1mEob2
DXLIR6D96JQ8eLW9N503eZQfoxF22lhmUG79kzVBHA4t5nS/Seu0uC6mjkSRwr9XDTlpX0gDzxsc
fBkffO3Rzt7n5Xuz3eBQWXJcNDxAOAzCQHnVkDNYKbox0YDzRRt2OMtb674Y/V0bELay5UxOEnlc
hG31GKd/tvk5sVoIrl8a62LUf1ldcsi7jUEtzd21TWFPl7qmDiEKWK5pnFBx9OKTah3T6vO6u1na
b9dWhC1NlSeIlZaRqdLnckTMFkz3KUTDdYslYms4wsZOGzOq6qTm1e54btqgcVlWp0QJ9F2cjRtR
7RyXiGHS9aCEnW1ZrZHmDYNCGzZAQT1+mAa0tQ+9/GyrH9cncGtc8wRfRbXK4AOm6BiXoh7GEADz
3TS8j4c3JLmvRyREYlkr19qYsMNpzbKKgzaSRH3DxaPTjANCZ9ZxEHsDlVIenNjmRmhN89EoihfF
7s8hkSXcUm9AjxlXtsS8Y956/qDM0VJ179/JIJqj3Zao2LJP+Hc4YupRgkMGjXBSGHZ6VponW39D
HHA9BMEltH6YTGipECxB8iOXf9QI/63vrK0RCA5gGhrUKgMsWK427ZSvv/Z14eC3oKRAPhBPpvnZ
rI/ZW67k6/kRznub+rFv+vN2ku+k9pMZP1fFn2GwgUqYv/L6pP9YZeGkG4HZor0uF66fP6fxJzl8
kbrjr02UcMDD0bKArHL0hvHka/utqvhi+u96ooSjbche3Dkey9zG8aGMUJSOPwVAHLPinZQ+60N6
Ana8s60/9eGhU98Hzt+adkoRI/i1YQpvsbyG/sJCrdBtQVQ0/kmu3HUDy47yf5cKUNito/SLotX8
+QGjKpdBvwvT0xB8UKJP61bWDw149VsrHuHZlKdY0XjpaXfauBECbn1fOPaKGfZJVfBGUksaI+6T
LaTk4obWQBaDY7RsUwRJ0KlkIkle8cxLO8Cu2s4eqj+9YksIYnEYV2aEYeShoo6mxq1VV89V+NmD
nf8N63BlQHBe4ahGJQwgxLFozlrN32b+5dcMCP5rspu+6QZGkA4HZYLVfcP7Lm5XqM9QAKF0LYug
606JAENB+AL+Zx9VCD2fFemY9Bsx+JaV+e9X0YOKFHvY1/NFSFvCoBx742tOyJ9YW5XELUOCF3O6
LOwCj+ny/WH3/0i7sh23dWX7RQI0S3yVbLd7SHdadqeTvBAZNVHzrK+/i31wz7YpwYT2eUgQwAhL
nIo1rFrVhGczP/dg7ZyGL/9iW2A+oMMI1JIh1thOQ5s6cwK1PyvAEZs4v4BP3RaxekX+KwJgies1
K1KVxXSGzlcJQjveTN9rWbB+9XpciBC0SOb0FMyLuOXWrxlkDH9uT0A2unD5qKO44zjBxW/DAFC5
VKJoZcMLV69WarPSc2yB4tzlBjjSJeu/epQuFke4ebQ19Dp2cGZz+849FN9eDVlmSLbD/PeLWxGW
fVbZPC1tMX9KnpHNLWSv0foigXHTATEzb1l2LUKdWkCILEwCmel08FNpwmB1DrgA6J4LWDp0+bWA
CgZoxtIKcaIs8dBqxbOHx9h+HiLtoMXEM+J+pxWB0/6crYeUPpWo60vIE7CPkt2SfYfwrhtDW7Gm
L/Ed9PPUHmx0YJEdiLW1dEEkyhnwdX1RbZMntM2tfsgA9NGOhOU7s/lz+8asTeJSgnBjCjpnI9rQ
Z6fZ+BsWz2Z1b4CcYqMMF0E9sHroDjoLgX9HuDYWo/rQT03xlpZKfIyK0H5EtMe5LyebSN4WjW/+
ldn6IcsiiIsBvbuAQo4pKM5YMRdvWaP7SYKintEHb8muy45d89QxwyvQIruZ0Du6TQO0tYhZedTi
/MlMS486ut/EKdDpqmQJFsEAfJYNqwPoIoMTTAhLUKNH2KSUffUWNo5n2O1eSc4FgL1a8qd1JR7t
QosIsgQtwvrarZxsrN5c9z0iqceMwo8S3ePd1bdv7OWs+OG60CaTaqdVhdzumx3S/RQlHo7qfpAW
Da0unosKQPjDQCCKNQ9Q6ZnVFVX1puZ/1LH0M+0lDkMPPYF3eSHrb7O4clg9lGPjmNr41wKMXTk0
icFTVL6BnvuL1caPfRpJDqlMhHDnQFlsmwqSP2+0LX6minvsKJXEaVZEgPQFLbzwBzWyH67Rxc6Y
U19ZSpaXb22q+uW7mzeSOawcsisB/PcLAUg46JqSFOWbnlAvHR6gNQ7jQPaW7M1dJjdBlnI5FcG+
CpF0QOVOig2ZXywtAvNp64FvxGN1s5uLe7SROCRtuzNYdNeRxEvrrak6kJq46FGDdnWcoVCssKqs
wumLaCjejDm/jzDZTpV4PivnmwPeXZAHAj+66PDoZKVmTXVUvo0jvesTffToMHs9OuN4WWNRr2hS
icSV48GL3TUTMSkgPUSib1dxwyihkJgrOl7on6PM+l4TgMYPBlhrefGxWObn9IZlJpZVvHXt9ymq
9j2RMVKtHEACyivQorgIqdmiRm3Tvi1Q3Fy8WXB31Vdvp8Vfbms3/n4LTwkkEJSZo/nZkq6MWaDg
Hwu1eIvRnc6sBs+Of+VW89iy0dfQFFdz96OsLdT6rP6RKaiGdGwNhsIvPJUjij/NoFXPsZb71nh3
e26rcjjzBE6cA1OK/35xfbO+7MCs0OFQA/o0oFvmPkwAjRtKp/czkFlufygIqms5Whl1n6hzuRYX
NR1jYA5M3+ahQrqF7Qcgkip1M0EhSMNgc+KugqVQRSL0WozSpblCKEl4L6tpV8iKFNcO9eXwwubo
YTR3IOlP3kpW5y+1ZZYPji0N7y0sMvDVA3SN1jIczL9giKqnTFeA9o/e2iE6KFG+RweUfa3JWFGX
hhLKRW3U4Zrg+QdznbAltTEWaP4ztm+o/9olxnFKvzvRg2U9quSQs5+3j9ty5aAMLIBtOfUFaCkE
Hd7YWTfbISzAaQr9DpjrzR1CXLSKAsk/4iIu0OQiVL13iq4bZqUEzsU8WMOXgj0lJriG5u/OsDW8
K4gSrs44xGVbl075ltkeybxKVs+xslYacIlorQfMNai7BFMxNBj41ICGfUsyOniuYjOvqfPNzzdO
DShVoJpdGAgiPRiOVTK1atu9oXeOWh7sGvXsviujv1uZCsoUuNWLyl5YNYKH1ABaqMXDHL1ROujP
9Zhne8uNS0mkeinFQSgJYGgYOyAMENFwFpywuaYVPYd1a+3QU6FuzN3W83stQlAsrhopgwaynrMV
Bdl4ao7/2/CCYqFKOlUteBzP5cepZenmGif4jygXITyDyzPGwmU3cyvrx7Zyz7Sv9tNz2Jj7zTO4
EiBcCtsAM2kd1u55dnFcXbQQ3JqzFWYgaJAa/S5NeBvueSyaHdA63i+SwU6aN9PowtbTua+BDjKa
jZL06yckTgd1yks3e8unxymPUs+YEO/Wt5/ZazHCgZrGoZjAd5S96XdVNO5MVUYIsrwUQMmhbAcB
VjiciJRcz8OYdHWuB5K+ofjXc4+9Omx+0rkAHonEDYehJ+64RWlqdEr6ZrEXFG0l2ve4O90+VHyI
awMM7wUotcFcyYs0xOc8b7QiS90+xV60KH/1C9Nvo31JUokyXFmrKznC9Us0yiZ0o0nfqEW88kec
yBhHZQKEzXBTpymbCQLKEX7yaPpaLKkIW0gAlaSJmAfvXGXAHBZ2Iw0rY9J6eziDSQyu8s6dZVxi
C7MEEiyV14rzB2PRhihzSTG6bBjPZrdrw13o7IdaYpSuTeJChHj34GkluZ1AhIbE3AuRkQ8sjtP1
DCzhziUtdUJ3wPBUe+j+0gSVAOVDsbmGgkuBhoUlCo7jRWM9ZqWZjcYW4zl+UFQ0kEV1/cZbAQHc
DUVmE5pqUZU3qnPTxMbcn6fX3r7v6Rud3jtZe8ZlOS5eCqgo1JXyks9FfVQO8dR2Bx0EBHgxBusx
6ysfLWs/z127t8FvrCj0YE7m3wKlWqoie3CXudsP+RbiZeAd4bxS1/orr+YwcatMB1sH80pL2xnG
kU2TjxSeP5gPZfSpn57iNkRn3jsKTs4xPtpt0Mn09PLM8GXAalsfnRFEx4VVERzApNdPThH6LSid
m4jtHNTb5eNWG4BPWIPDiU69WG4RIlqhJkGNqkk/We9qf1StrVEMYXh+9y4cvnnQ0AejxPDGMO4B
q49aWSfA9SOD8wJ2KBXhXpEj2qqUxnUrCzMY4OANhVegjJvGe5OgNmEPqHBpH/LB8UppPcRSN2Ht
LiRzX+dicnQeUoPNpn5q1Id6/jSEj278evvWLXUTRMBPxvR0Tt0nnEcUW1ZdEen6KW683vHTeXd7
/JWDpqu40njtQEIIP/Z6CiAtoWEJkx1JjX1bHdljU6HzgeShW1kn8DQjtokpcNI8YRImVYwoNnLz
pNTDfaz0T7Exfqqq+XB7LovACWfYR521C98CvZFEsz+tI7XV1NoESOxbZ95bxt8W5TCUvDT6gVUA
JKmyQuKV3QG+SkOdMq4pqoyEiVXtnOckN6xTEUd+rb+OlSSeurI9iGXpUAXwM5HBEE7YXDv1WNHI
PjXR69DPXvG9BqSztM63V25lHtC3nOnYBIuiZgrzsIzZcQqmWKeeHHTFNySzkA0vzCLVSYWgLYZv
1FcL0Zd0lqQe1gSgxTjH64MHetGSta5IXKuUWie7LrzfTirDPqwcYB7xU9ExnSdTxH1OCe3rvGP2
KR3f6piCr0HbEWezLYXGARqOMPoeo6J/0cwnm5GnKkb7pAJJTwqfhb8377ID6wAHSkXvY3B1Xt/1
Sc9jbRwq52Rqhy7amTJC5JVdQAwEq68S3hpAzJfkujoYEUJ5pwy1OEgr7pP91gmA6Ru1QlAiEILd
uJ6A3ZGKjWAAPRl01+R+xTY/VlfjLwxBioeKIZxwUrXH9g8rJPppeZnRMwvgE36P0U/WENY/J0Pj
tLZGT0MWexWZn8nYPDv9d0fW2GZ5XK8F8d8v3iWzdqMe7Oz0lIT74kEZ97J2tWsz4eTuOshejSXj
6qg7UR9WDKATkvta8s0238Le0xpV8nAsTxRCUZABFwPkFgvKnhbF01piluF5Nv2cPkbmafOBwvjI
uOnoygJeSWGhWDnqVdO14RmBwbQ/JjJSsLXvh1WFIA7iILjYwoF1ByxSYcThWRnywGrHhxTEkhK7
XCJDPLQ5OHLCBg3tzhPqaQf1QBzZuV1KADId/rzrWLjVMIuvjxPJEqLkRHNP7Q7Y61Z2Wrn2v3K3
ESW4HJ4ftovTauhxHiEo4p6mdD/oo29kqm90z63h+NTQ/HC7uwd5sEbQQx327oJ8sw3jsur1mIBy
2T3YLTlI9Pjy9l2PL8zHJjNr8pJiPjPa5exo90nd/t5dixDf64llhpZChG4flNYr9fvb94L/f3FL
OC01JyIz7MV7SuexCWcnVU76PKLlAOzO4uiGx4E+ExputnARJ7qQJURBxjhl9ThBltsEiAqTXIYW
WDm+QLDoSOPDeUTaUfC/qdM7pFQsenK/JKDnV6PN3Ii8szT31gDlXKH3VEMT/U6clp6ah8Ik+9kY
9re3Y+WGXAngM7y4ITVAFU1NG3rSkvQu7JwH9Iyxsl2t72y9PVLDPdyWt3KCr+QJF95WRsbsFBNi
lvo7SrtjHGXHibE/t8WsbYwJzIHGG3ODf064KN1Y5XWcYVoJewX7hi0J3a4Ojz4k8GtwkhcE0Ulm
xsAKlBSdE77lKL7PN6f9sO8AF4F5Cc1KYVUJB2uItaay3Zye6h5AqUOlb7Zq0VEcjTaRxwDtziL0
FZvd1NkNsU5Gves1n7Hd7fVf22Z4SjzgDK77RZyzL4A7CEvbPLEwf05N9qQb3V1Yka1Jf+6SXYgR
L3hUF0MH9xA8Ozv1lyorSuSnRNBVV8MLQU4LJONgOCTmKQclYxWn/uwkfmjhoZIRCK6uFxgDoK1c
JEjFZF8LtqikSBILNYnzTzUlnxoUBrVJcnd7W9bOLXJ9cLrhyQKVISj3vmw7B1zX9knrW78pDgNz
/s3GE0S4eGKGA6mu9Ql4K+IS9Eo4WPOMpjwVuET3k0yJrE7jQogwDVPNmDn0EAI+ZqRmXrN4a/6N
n6sLAYJXWSa5m4YhBHRThmqKxPsXhsKVAMF6U5sCxRt8mcAktiOfHLLdn+H8Y+Cl5tlpRG0FPasW
LDEj6hgno5jvh1jZz6XE8145slcShJ3Wzb6jvIHSiSrvU7Ov2XH7UYJyNaClQNOnAUYkHKWClbra
xvYppOO9gmYCxVh5en/YfCXQbcFEEQVwjGAYEM6S3sSc05vapzJ6Ml/Qa2778IiAoqUDGLmQbRCS
b5nd0LHXc/s0JF/cF8V4/xfDA0KIOA4HD4vvRFRoRT50OEcIFxvf4+nn7eFXFKCjAdpJOFyILDCe
oUEyNpeKcrK/21bva8z2S2vyCyJLqy+LZgES0zU815yCH/gtYZ0KzWHzbHXKSY3nvTrs8/xRrZ7j
8S7WUt8xdioC4m4heT5WjvAHazqC1AQNRBxB6KzXqlKlMzkN4XtlW3uzLI8s3OwIAjAG2+3/hQhP
eWioaL3GheTWS3Fgm6Gx4ArGwgERyTnZF+d3MlQlmsG2e3JS9MLr6k9ppO6bPvsEQleJy8yvgvAc
AvsAKA8gNg7KtIWrkg51OscdJacZ9fIO+WnbAWX3xpdEkwHiVzaGH2cwK2kWsnNiqkS147bG4wLD
vZ/uavhRWo0ytka/u328l+8IQm8aulsDmQLkoBhVGhXLmos+a8+58Tu7s8pf24fnvUGhftFGG6zU
1wqsQ9eacczd5kzGz27ka8X/OL6gIGk5F0bdYPzQ9Z23za1ZiY1GLuh/yL8fvo2g3wcyj/NISfg2
qfe1dWg2P7HgxMfSwz3nQFFx7UlGgThy4vrcHx0725NaRoi03NwP8xlWtKkh6imm2hV9oghHZ9UZ
CHgS7VW6OaJ3Pb5ge7ZqaFPTYhUoddJPmRfnlUTA8hJg5UF4gHAaos+6mD5zUy2c3bwtzwUpf7Td
5JOeY/nN77dP6VLHQ+FyBYIcLFIcIuo0AspfzXvWnJvhW2oa/gSMLkVCP6tkCaHljnyodtsBexsB
Qov/fuFrkrqOBqts23PU31XEq2SMhbLx+YJejB83vRIbLcY3wt3oePHv2wslG164EKPlopni0LRn
BTla6zu6bHmbBQBQaMIbsxBKX/TSsoemrKirtucMxN71vYbO8dsF4HFF4c3HjRDrXYu8N+N5atg5
yb62+3xz31RYCLhtSJWixoC31b1e/9l2Jzsry+TcubsG3RAk2nrlPlwNL6x/HCqQX2D4HbO+V/d5
923z6lyNLzxvLGsMqgwYXwdRy4/SjQ63x1/7fovAELB50yoEh6+XZ5o0fZ6VNDmzaG9Odxrdj7ok
PriM5gBTpgGbyNGv8POEF6EjmRvOapIAUnZ248Jv68hvE/AQuw5AOrk3yApfV+4EcJ2AQUNLoWOL
6LeafcHq2Y2SszqoXh7d1/359qItBRCQwSCzC1cCyUMR1Tk0FNWjioUC1PSVema72Ym5Hp6Lv1AZ
U5wmCMRg+DkZD9Y4eYXWopWKLdl62SyEm4Eb3xRw/PNz5RXJDs2Bbi8SP/nXhtn1LISbMYNvEI4G
hmfm5FnmF2U/dV+Bxd2sPhDlRAYcvgysZeQqrxcL2DxQTMRsPNdF6Tks9mrJU7SyTDwHhxJLROyW
OKCCoQtgp4/d2fbN7pXpmy1x3mEGKUp0noXFL/rEjYJu8H2mDmctfioy4kdhvn2fubEPRIXKGxaK
diuyDfU0NWQ6x/FDeBeRzVE7buz/M7xgUEbJGEZhj+F1+73Lzvb+9jFaKijYYSDAQA0Fmt7BIr7e
37qcKsWyC/UMcnnloVC1zEMoygVKqK2lPJziXiPJip7E8PhsC8pw0fXHZPCLssqYz5V2/5lpx9tT
EW/Ex+gw79DAG1E1WDfXU7G1aZiTsprPbja5LyCWLwNNYc2dXalossxSWvm3BS6ng6m44EHh+W/A
aoS161xnRh1FPATR18Ldh5XEU13O53p44e2IgGxPkhrDGxNaPbVfdRMFwYdIlpyRzUJYtlSNai20
IKY3/dL1ZiI5YbLx+e8X6hYOR0iaGOPnBGnq6bFhEq9CPMKwLAGtxd0DShjVbWJWVKPwfvtx6AOt
Omtk56q45K+bd/pShBipCI1ISWuEHwNN9+rKjyRWzsoS8a4OKIch/BqKtRIJMboqNbI+6NQ7N38i
spTo2vjAGSCpwBP5QF1eb0Gn1FrRxlEfIAIJJrfE2748QFB81OAZuA2aYILooDpyDZD4B7zoL0at
bvbr9vpzM+zyscMWI+0CZx0PvwmAlHBG27hvYgvwhsAq7xWKKk2Puvd461LlfFvQykqhyo/zxMGa
5f2ErlcKwF2GG03bILY9Gu40iekhG57/fnEXUsdF17MSww/sXRm+m1tJCz7W6eLz+VW5HH+K+3wY
ML6qftPqIAlur86KRgL8ADFTRKh5dbFgLSu21bhTmncBiFW+V2VzcAbFUzrngB4BErtj5VJfiRKe
vczIDAT7sy6Iq4PW/2ZsX3ShRIZsOsKxLay+sO0R09GiHU12CtuTylNiyeUW7fOPPfln0UTdgS4a
cY1C9i4Y68GLC8UDq443W42fxH+16r6NZdNauyww9PhGoepgUXk32SWaKYZ1EpShQ79r7oiGjVGZ
mvcRo9PjmFTTA9MGJqNHWGCdMVFOZwHQ3H8Y4oTlVMoE+IjSSYK6Ts0XdB23KV6T3AGxxYC+Kw75
O7RRd6DMrp5KLH3k5Uo7Nd7o2sNBqTv0uaPJnKPRSJMdassJJe/EcrtxZgFOdnhJIkpK+O+Xl6M3
4ritsC6kOjbjvu0/2VayqwtZF53lhkMOorIoKeFaRHRf6nZ2rbRJksBun5Ixus+VcjeA2jIGT0IW
AJsrOcar8lAAi1JR5EVRS3w9r6ZHBedoxElQZZEHLPuDk77r42fF3tPyXh8iibilDsMm6/D/oI8R
QxKnl0xpZo1zhG1ODtRTZS2Glxcf2gXNQBH9QvoHkZHr2YSa2mdjz5IAjUd2ufvY5K+zzClYOwkE
z6yKdDi8A9GpaZrSrCNky4LSaf0SvHy0P0O5+Wmq7G5rzA8op/BywUdSkeCAINQ5CDYiYVXGkihL
g6otqzsH9cOxZ7ea/VDmg7GfdPD2tq4Jostq7I6VixJtpmnhAc13vgFfq/7p2Yw2ZUqpfMoRJvIS
RlIgd7Pqz+3vXK468MAXn6lfr7qGUjFaoUwpaKbouTPzPwqapOi9c39bzPLs8L5bsBTAW4aeea4g
JknakUw6Xib91dH2m3uUQQM56PHDy6YBaCKiMzPHrWWPtV4H7UGhZ1IG278emXTgy1BLskzYR7qW
VWZT1QHrfYvtrMHfPj6y6LBiYajB1xYucjb0jlr1aROY8WNy7LJ/sfiXwwtPKk0aqzAaDD9ZZyt7
ryRxqJW95Qw8PFcE8MqiSnbKYqWNFbUJamPnJvvQkYTGJeOLibuqUfI4ohh/SHcm9QaJDbtyAy4/
3xEuat7GZTGA3icwm+aedehfSVp/mp3j7T1eqh4NHgoUD0CiAEt85EQvHqGkqqe2UK06yK3jHFve
XAexVfsk+XlbzkdkUVA8KGCxTRDA2KgqFXPcuUHtKtTaPMDXGL7buoav5Xbqk4Lph0iJiV+ComvP
oLkeI5LXO5uNPXQTeIx/o/KhPjnR+M2gU/Z3nuLkBf1HhnNRRfGd1ofuS5U446FJYMWo4Zjp3lgb
jsygWNkRZNA4CwKPrQBVcK2TBiUz1dDNWdB3w72J3vDHisXzrqbG19trtSYIdbLI1gN0ZSwebDMr
MofEDQuaMu8/owZDfXTQGeB11kpZTcnK9mPXgX01gRJeknEY7sjirFTyIB2PXXoflk99/DqVksjB
ylXhQBz+gCKMipas1yuHDBI6nmZOHpTxk+YeUlmh99qCXY4vaJIKrTRtt8D4SfWqk09V8uymkuso
m4JgTBpVN6JiGSJU7W56sevd7S1f2sioIIKrym0mC6kXwcogWadHrW2MQWx6uvkN2WYYMmH0c/59
W85yGrxSSeXtfQ2DR7Svd6Kd48yxQPMTFMkx3qe1RJusDA+cHe83DmAtEofCRjR6FbuN2czB2P2N
jvXWCg/0KeEmCx5S4OZxloRzNPZWn6oh6YMG/SqM93wzlvY/AsDtBFgwYoILe6AHxaRtsSEYmt+6
85ttflBRFYHIL4ISsJUQRr1e/XqakQtWJgToQuqnd+hBIBGwvAgQwN0sgPiQRzKEUzo4aQg4cDUG
Vmp5YR246olmW8uusUgmqAaB7ALsH++qgFhhqKlLnCq2ghY9UaH/WkkEfqmT0BARBEEIyYLaBknI
61WaOxahViuzA+upUb+4JdunpNhb2vvtq7CA+/B5IGiA24Al4xaOIIeatI2q2AnqKNB+gXVbMQ/1
3376DeamY1hIvL2VqwFpnBYKUZwlzmPIIwTOJ0jrIvDLBkX+L7YFkwFWAslbPLJi0GsOiVuoY94G
TLO9T6TayreM5cL4yLRxL5IDsa6Xq0efmDqK2jYADt3X92hiJTm8XDlcWwg8cYtD5epgJQCi+VoA
OKGcGKXkbWBHA5CuL2380hSP7pvypUzn/e3NX9mNK1nCGcszJSIdhSylQAA19pVqK26XLxc4QeDM
ER6GELuPm6Ni2lMzt4GlPneNcXTT3hsdDaQzsi5Oa3NBwgSsRkC18xJUYd1qlsGFqRFN/dHad6Fz
t32p4B5BcRHUvSE5cz18iCCJEiYpj0p5nbO3m812OoBcF+MLW1FoETB3NOmCfH5UEp85EvTj2rGC
eYsqK3gCy2B2WRpoFdanfZCYf4rpWxP9LuufTP2ejX8tTdYgakGUybcd1RDoVgyDBMxJXENf2NNW
rwwzoghdQEbi5eZeTY7N6wTuz1Z9t5lP2H3OHsqfVeWXkz/QXZKdUFoN/w0Vtrf3bVE4Ln6KcC6K
gpBOV4wumJwSHdKfe+X7FH9PlOeU8f4cVhvM0Ysen2+LXXmCcIHBLALUL8xKkUYWBPpGnaUR1NDX
5jsQMMCp3Bawtp+gkERODYeGJzmvV3gsVUMxQU0YOE67r+JjTer7fq593TxmJD4U7rfb8lYnZPEy
ApBo8JKha3mqW8Ws0UgTUMt6qRW6G8vprd/MlsJ3C+4FohGIYXEteC1mGJO80ku4XyB+UMo7RQbG
5v9f1K4ou4VlBgsTwQ7BNDBnsEkoIa0DtX5qIns3TJ8798kuX9qqPWxfMQAnic3ztxwRej2VvDRp
F+o6HPuoMvazWeheNA0VeoI6MmJavtnCrEAiyWvIEWqBwSmIsqhV2PE4dMEAfq+veTo2ey16L+hg
7PQqlFG4r6whByLqSK4CawKj4XpiNoA5TgbStUCpAHGNweH+4OrHaAbB32aPCWuH4/BR2IPnUDCk
o8SJzH7mQfpwz9rW713Lu71JK6+G+wFxQFwTnodIwdFoNM6iyWkDWlA8TLuolhWm8RMl7g0wjzgH
ONDL7u0kYclYKPkQtGF2AEuh5yTjs9onx34iL6lTfLKNqvLUUN1+/ODKgusPTgiqD1ThJulqOKEV
ydwHIzU8p/uKVst+OGnb14/7IAgdAlfPa7Cuz0I9trQ3SsT24i/az/nH1s1BtB6lx1CjqOtbQOp5
papbIj8d9H36CKPoEYEsybO4VGvXIoRnvSsalzZQmODCHPy5cI/oSf4JbaMkcBGdq8frUwA58BZw
a+BvLiCwXTWak8GaOGC0KdDrbOxBgE9N35m7Z4cU96b2NayaXaOHe7e2w6eKptOPME7yny66ShxI
ag/eCJqVu9o2Q1BDaL1XFLm563I3PBBmyhByy+cFHKrYTo4yR+RffMBDnQ3mNIdxECfZXWjWvqvd
5fN037vjvQ2zF8jU23u9kqeCRGhJzrbHA3HCSer6ihEQlCZBylTNN7XUK/Qnb9eWZJeo5bB3WDh4
ukKMXeLaQIeFxq+6Mke84Wm/H9q4kzywK4YDPogTgzkAUaJ0XHgq5qZCPhplZkGSvE0MyTp1X6WP
BX1wh09Ra3hMU/dt/ZPYsiTrUr+i+hrK4oM5017Uk0ezPsyVk6aBBXreuRzfQTzaetHg1l7aGq+5
0ewka7+y2wh9IfiFXmwr5pqul2WGvtFJgNaC3tQ8zmXqR+TYR9bOHN8792Aqn9Ava2foDwwE3Ln2
lRBQrVo7pC/jydezr7c/aKmVeaUBWjrDv0L1mhglTTPQdMy0T9Fv+dCEx1DmJK7c+qvxhXelAj8l
UdMuDdrqNW1yr+kqL5Xy0spmIRygMrVIiqL9NAhja19WPzQp8btkHqZglI3ZZIfW1KTB5Pp1cT/q
d44M0Lg6CTDlcZMPj75Y1hQa8NayekqD/nfiHogmcXtWZ3AxvKB/GxibhIFhKYBP2AMVC4o8GX3P
guMbPKQ86Y4MM44UtJqwD4Nls9BWzDSIp4eBlF5rHbL+CX875jHP0l2a+073as5fRyoj/1u5yiBL
4ZWkUPrw7wSlllv6aNVumQY6ebLSQzxnvgNTSX1BNYfkvV8VxZ9g7g4gli2IMvUeyQCzwkaVu5Du
utSj9JhSr+w3Z3wM8ML9I4gboxe+XadbVW6WEGRqr275qbnffvdtPOwIziK45ogJpXGo+0pv2cfd
79LDIDlwq8tkG9gOEEXDAeC/X3x9PbSol7XqNFAMHz2rlWfjB7rY5bKufGvnGr4fgpzaRzJbOHN2
bFYlM/F4TOPOIcjZeqjmv71QqzP5R8QiZ1Vomd7bdhKE+R67Xeivbuz3dM+kJizfUcF4AQf6fyfz
8VJerFlCJzpENgFEQ/Pa5MD6w4SGnVu7gfJreilFUAV12VRu3rtJ0MbeMHiFLHG1Ogu4SXAoAOoD
0OB651PVHRTVjtKAzr6BCNTo5dm9VQS3d2V14wHDQpgFsOwFUAK8ywXyixZ2BX2Y7fCLM96DDu22
jDWdDC43TngOCANEXc8EtlFnTFaZB2g3pcWHXoYNXVupy/H57xf7ndfgrZq1Jg9m8maBHTVG0C4E
Ij8lso5BH06wcLTIR4gQcSmAgERcSZllNHbcsAgSFjWeM5jfWOSit4juqyUw+l1xtIHNSo3oLi9b
r61MrzGSfeNsLSHD4UPpIToeQ+UgpiKGU2Jmpq6dILGl033tHNxEYk2uHAsCiwYGDSxbuGXCkqbp
2FWVlWWBzsrnktJfKWnvszGWuDMrJ4NXLDnwZHnGVHTN9awBbjhpICb69cOSZa9lo/PfL85FPNc1
6hDrLIj0z6kTyEDvsuGFY22MgCrUCJsFZH4ne5u93b41a1twCTQTvn5A76twapsksDqYGmfFOm+t
0+SH6FKCMIEZhUp6U3EJ5j4z98P71glwcjpkaXgVKEfTXC9/b9YEJiVUi57Wd3r+1ukayO7/3hay
3IRrIcL7ONl1i/aieFWAwfSZcTYLWchguQ/XEgTjm45UacwRElg/oJHdCyG+XZSb79u1EEHZ202T
23mI9xc966Pyfi4eVRkX7+o8kB5VOZE3sqRC4kybwhncEdgORznMs+YNqIsn+mZPCPO4ECI8imNI
SkT8IGRI3uPod00lgYn1ScBG5cBBY8E+MyemVakj1knRU7/OKlT2IxXUyt7eFWeaz+O/ckS4LWzG
DpzhMCHar0nnmekur+7G9uAeBsdv3tE2VZfhbVcSm9cihf2x9H6OUfWcBHHeeMkUAWJ/32dPSkJ8
ZIcK7cDAIpu2p9v3h1/C6wftWqqwYcY4zO0wQmrPScF25XR0mGduT3YBJIGyQjC1oevZosXOVLdO
2BYKlnMAGz591qJft6expgbQYo/A0OfgMTF4rZh10UWxwmAmR55GP9No9y8EWIi5crpYYGKE3Znp
gJZFSZUFSvlAibJz8+7utoSlfWxCR+I51MCbgYiSIGF0Jn1Go2EWdO2Omcx3k6eyfZiT2Cfx9snw
+KTLw1fId4pYgCwDbtsuhzAItWJvRI/ObEsms7IfVxKEyZBwnlirQELxXBv70jncXquV4RHJ541B
TLwwizC4klTJVPZqFOTNfeGX6WaD1XQRxUUMDWXnyPsJD2NuzrGmRqwMquEHA5fdz9tfv6LEroYX
HkZ0tiyjpsTwaexTXO/EHnb21p5kyGGDBBNURDDsOcGc8DAiSNpTt+mLk2ruirzcoX/DzkqOrb7Z
hLuWIzyP5piWmdJBjlOfhhIP5O/bi7XcagQjkCIiCEgDVyJm2IidMcCs0vjU/rLtR2Tmbw+/1H+I
rHHsBS4D56oQDmqXOIPaoyoI0Cr3m61Oh+SzEtV3SHJ8uy1ouekQBN8HrJ44sehPfW0NhVXqTnHW
0aBRPufdIZwPtsxoX1kq9EiC3Q4IFPStOBe9MMhYIu1/Csd9+bOQVRLKhheeCjM3q0InGF6p3t2f
ZSuB2iz1HxIkANkgz8kb5Iiw67xucr3WG3ZCyyrDOEXZV8JOdryj25UHOFvg1XDIG+6GKczDAoLZ
Gaw2O5VK5lm24jnO/vZer6wUGJtQI4IHAzF5S7jgvWnEdme6+ekF/NXeiDZP/9v4wt0uSW8qrKT5
yZz35nDMB8lWyL5fuNNAeA8Iv+P79fGYjgdXsjwrVwHZbDw7Boqp0Z1UMHYrrVLxkhbslLg/KqX2
rASA4ljWNWFlEpdSxMBck495nWklOynEK37Z75u34Gp0QW+kZuMWmZ2zExgr5v8j7cqWZLWV7RcR
wTy8AjX0WE33Huz9QmzvAZCYhECAvv4u2vfaVSqiiPb1ifB56DBZklJSKnPlWtOO2x++gkDLBaqk
hQsPCRgVfCvYiPUNivINOqWMxPMWo8rqGpx9X1liy0h7Wjp5+eZBT03gQRBVW8nkLRPKMk9SQ5kL
9eQ3094HeVz4B2NL6Wzl9D6fJRXlQUQ5NR6Ah2/U98TPGULgrzaDMIbD23SHEEseb6/6MiuX0fIi
ewmCFfTDQZtCDTMnEEpoEs0zb840QVuZxNl0aJxf3KFhbf3RyY+SuAL2ARJ/YMRgDGGzemlQM60I
1NTLt077XvBxm8XiepNcGlj+fpYiGYa8tMyWwc26xGV3bNzfnrCt7y8+cvZ9x5myZp6w1VN5hGLo
Jszt2scuf79y0jYZYXIIMEFZFbdWLILn8qMi7VgDnOFLjOBYiM1N5bCtU2e0ZnQYvCIJCwBWU334
MMf3keNF5RrtA4g3L6fIy7OmyqrMfTW75/bobvW1X1+rF59XY33Ztp1dU815bbr22be1X4FH7kEZ
FSOlcfAFiW8v+PWOxBsMPBxgYcc7H+f75WhKVg6TMaTzaxnnf7X5XtTRHGzYWHEqdKMsPR2o8+G5
p1zgFciZA+4I/ZW2L9O0s7bgSVvfV0I1Btl5s9Tw/dx6bfsX09pY8WUOLk+RAA/hhV4C/V+I0xb7
55uCLE+y0hWvdZNYetbdTUX3DErdX+gY+82m7n6w+/w+yN8+uDToTAEXI3BQcDWwsChLkxtCm2Vu
Dq96T8LGDp0uD3XvSyZ+/gc7wMIhO7PoHarD66xh0nwdDdEFGqG5iCsWt3YbJretXO18jAI0yuYS
7IKsVH2jpdPgsYo0wyutDygh5l5stR89vGBi6U9f2IMWaIVyR6JTb8gNsFy/QpZaRsUQz3kwb/jC
la8tNpDKB78MBAXQfXvpC0T4JZSlbAAv00PVH7/cnqSVr6PDEDqgCyDpmm3a5+DU0uZqfkWztthn
bPf/+ryl/HhNCMFLic+P/qNxGMhHw1B0Yp79ehXqT+rUcjuBz/faPts59seXF59HCQ9M3Ev/i/Lr
y7IFltw151fxaDRHkd3dnpwVB734vBIhlqabitTD56Eg4PtPNnkqPsqhBaQynvag9QFcD31BqlKE
qxVoqmuY/lrwNKzu52ALjbwyBhgAzgm7GRtBBWr2zWS245zr6DNMw0yzwqlikRi3chUrbgqZSVwW
gP/ZCyXp5SZwAiQQsJ/118qN2yn2t5og1oZx/v3F/tmBOwk9aPMJ3+f6qSpe6mYvi43I8J395OJQ
x1qgHrysA0pZV71goOD20VhqyVeaDfJO09t2b3KzjFMushxnLU9y7h9sf/gDd8v4k5mSIJgYdUZD
Sk3jtdCKOrJtatg7sH/m6PT2aRhwTu5InpURMIv1c87z4idercEUUlsftb0Jrs148Eb33pee2Ivc
rA/I7UGuYm7Kb2hiLk9FPbYTkLyyf/amgIeG5mUR9UfnlVom7+8rp40Dj8W9NTMncvXRr2Kvnvk+
5fq8I3OmJXgrW/uhNPIDRMzLuNXHPA8tQFH20C7O/jKnfEzSyfmmcTGFDoBvIdHFIHct9wCyNbNI
N6byKINOktAyifGIvkIt7DvZt1Gn2d7XvMnLnZ0X+UNHSR91ecmTtpnlz8y2xAP05gF6qeQQ+YWR
R77G9X0HDtAIGEj2Vvkki7qy4aFfGWIPgn0e9mit+KGPHihFGtd+naxWjiHoidJonhv3BDEM4wf1
/YlEbTmzBGe/ngH24Agn1NI0eBnJRPbMy/7q7dTfAtheOyMufexcZOXg8HhMXDpjJ0u7b0Vhv1o2
uCugG1jsUvfH7bPnekNd2lAdfhxY1wHU8WoUcfCcsw+fnPj8kmRCkgP0rmpPrW+1VtNMnvXqTto9
jxrgDP/D7wcGamk6hpaZerBpdtPVfYalyxA4+ObrQDZG4GKSL3crRnBmYPn72Ykg0OiTGZNjv0rn
F1iHwo5kIaPo99hKBa0aQu4S7bp4Ll4hqoQNOYYyZfYr9d/G6WClUP3+wze3tI/WnAoKvYBwLMfo
VSHdFaU5jnj/okONh3l3TwD4JN3n26ty9ZRYaGAWvRI0wyHsUtFhjEJ1o+sm61VOViy9KmymZ2bf
GcNnQn/dNrXmwIDwAdwJPCVwDsrdzBt97PVhNF4t9mnSXsTh9uffiynq+kNlB5Ed8vt4sCiPutKc
CsNIhfE6lFMYzL8pGw+oIUU5vQ/8nya/J+xx1LNI496ubR+m/jNaFULmdjtZvxr189g/1+yHJSFY
vBH0rK3kv78M/O+Xnin54FtZgJEX5IXJcAYCT2yEzmuTuzQ0okkT1y2Yqi5NlO5EKjJ2Jrqij/r8
IF9uT+77G0+dXIQL2GCui75AlUpG1wfdxJUGn7f0yGv8sDbLaAKtGjmWJY/MuYyZ9uT5YKHLYjHu
y9bfG8WvFGwCWfOtqY9md9S2wrHrQaP/FWza4FBdtNHVVIrnSt/leIwlOumikG7Ku19v9MvvK0du
a4iCcILvz+z3aHk72+x3c3nn9+LDL4ZLQ+rqsdSy2xGGLFxN4HWmhQxvL+DqUDBPgIMBvnFFBZQv
9f0M/XKJbTcvIHp669v2bmT9t27awj2smVrazXA6guzoihh0wOMrLYbGBRvN+Oz22YF3KODyoIxM
M/t8e1jXO8tcKIz/saWkDbom64OyhK1B+2phN0MZlW2V09e8DBlbwOagLbOwSF5uLRqMo50WqZMw
D3KJfR9uCautDQJU26iiYwOh8qZED3VOoKuA+ybJ7SnUccq36bjD5rk9VavDAPJw0RBCUKvCvzRt
miUFu20SgAZYDzWIpdw2sDqM5RqBwg+0LdSslEtsnjq9xDCGEpoDekwJ/zRo08ZeucZxQLEG+a9/
7CiPMM8UPuCBupMUfhpVC5y5MnYWexvQgVjuhBiiWW9CXv1h+V9uj3BlCpf+VbgbcgfoNlIWKjBI
jq4XV09YhpdTGBj7299fmcGL7yvnTZ71k8smfF8bIiuIbRoVX29bWNmbFxaWX3AWI3kFDYqsh4Wx
2xv+nwVAlT/IFqB+bZosMFbitgAoCUmWSyMiBWusP4x64nmnMj99uKsM+VoL7ekouKK3FdHq5ee1
zGX5YAk9CSzoMIkdSf2QbNWzrqoCihElsZaOrdbrKcZQyBoPiL/KuYk898Vge1IcOdtYlrWFPxuS
unW6zhOG3kxYloKdvNr97o/s3u/y3e3VvzbzTjS2tI7D2tUlgB6bjOk0lYA374rxLrNCVm0g81dN
oJ6CmwbUyr5a2s+dOrcNJiUQTwe8EgU9FsPGOXPtw6icoIltEdJB6lMNWTP037cWdSQgjm5kdHuq
PTtmUk8fVV1bMjHndpbfcbZXOrixpNSVrwYokH7KLZn7612yaG5ZIFcD3xmgzsouKRoC1kGtAwEF
i2QZo6fp9mJvfV+5Gtnk98iQcO+VVjvHARFTaW+dxCsrgXAQZfGFFnVBIF7O0NTnZk5dkr5Ohsy+
c5qmSeV730v0un+tBCQ8qdWY4NgAWDSsBk3ul07aMCDmQ5rXd8LUI8G0X50D+cfZ/3R7+EtMfRmw
XpwSKgXz3IHdb5yxgaV4sNJDwV/14skMcqALt1Jdq6aAhEMzMhBY4Cu/nAZpakZm9VRPXPp7rr5K
s4rHSRyK7LVuy42c1PWUY1gusJJoHkAvr3qLox2Og4iv1hP05ce1/j1dQnBEV8b329O3bgeRNTAV
6AIMlEPWq8AUpbu9npTZwfCKqCG73H6zyM/bZq6Pi2U4/5pRjtnZns3B7LmeDFkeVVrBw9rRwtHI
NoazZmeB4rkLLTcQYMtmOdvLuKWIm7HCSDz/mJlxK8Ngw9+2LCh7wUEnrYFcnpH0HjC49ZGnAF5u
jGL5lapPn49COZEgAS/rSsIGtUNvjqstApDVMeDYQ4EE2c6rF3o2I6NqpKWRSPs7VBoRsQdiw39X
hwAiw+XMQ55Jrb9U2dgEIq+NpC1FKI4+Mnu3PWrLgOJRZq1Tp+q5kYzO12Hf8w1KpOsuagQGaHr5
vwG8//3Mk+zS7Zg5MKwzrx8Y6sf9gHvO8sY/PCaOro+eVFkf0qn/Wg1eTDQIzdreTgepSOvSHbXR
WURrqA2QKc4h2tvzIi5puwGpXp0EpAMWsgzMsVp/Bt190TltYCQi3/lZDPbX/zDJ/35fjVcyKGDO
KXWNpDAOpLhjWyfq6u8HRgaktUi9XymqoipRZiI18fvdz37/6fPtX792ttk+Li78g0hIvbZcGZRz
V2fmEkDeySmIZvcwjPluHEV829JaFImW5ne2HvRwqykvc+COlXEdp/VM7ryg2hm1czfbfjQa2hDO
Expy/S1K99XRndlUbiOn8nkxU9hEgSzUgjtZP5gWC73u1+2xrR4WZ3aU+IKkbjWXTOrJXH8BJ4Lj
fMuy/5C1ADnUv/OnPLiEwXs4Gmwg+/Q0jPPTYKAo1qLmkm7hp6/bwJaNfWZr8cmzjV3RwUtnMeuJ
PhXxos5HHz22K1zoBsztTkLkJAPZYN390UxfWh1vgLfb87m2blCERPyANAyyl8qN2+u1tMDSgvl0
ECydwJUPBVuxJZu05pEQbEGwgiI+/k+xYjfcQVUKoxzzJ0pOXf+kiU88/wSCkJ3ON5411xzHmNNz
a8phTJiVTtMIa+givHcgIFGAcGSyWYQYZmfo7R1zxLEp2tjvukj35bdpKuOeZUfdMuKhkn9mnR/1
jG0cj9d9GZe/Sz3E5zbrc2tZa482YRD8stI76iHLN4R6ecxpEOoG2aVbfb+rK/zv3KtxYu6bRZEy
7EzTnuM2t7+4oxa3Bd9lZEucccuUsjl7AGLdkmLj9PO+Hl/aMW7Y0dpqnVy9DM/WVyWxHOtZMqjo
6EkK1TtiTPvULcO2ah6NLg3nDB2uGbizi/nVqct9X9YvfHLvZwZGBVLtSdYdO7RCkJzGVlaGhExd
xKrseHtfreWLoPmN5ygYmtGErzJ6jkUbcBIsLl/eNw30BbW9Yd8N3ePcoeu6Sh9zhtizZuGEEuht
22v32Lnp5eVwdqb4dChcuL+edHxH74m2u/351c0Msqr3rDxQM8pR76Jeq+E5gCOr/B0gSK+qISwI
Kvr9N2v6nudb2JAVe4vcE2hL8SgANmHxurPhUCoCrgUESZF0R5u9/rudDrO1d4xP2RbIcDkZlFAX
j6mFs88CsRj4qy5N5SXVAzevMHPu/LvzZUjAcVL7xauf6ujUElUMqOZ+0ub97SldudVgF8PDCYE6
rqoTiQ6avEurXE9EdnBJ7OSRtaXuveIUFyaUvYnEqXAGG0PTxjoy2Fcg6z7udhcWlGuz0EXn0Qrr
5IGlBiwj4OkR/08Tym1Z1to4mjNMpPSN8/viwyhZ6E8uuj3wamwgT8UJmVmWlRUp8aYmZizkDpiY
+OMrDWYvAECXZuWrenQvnHyggSWTmtnf6FjGQAf+qjcRemsO5Rt4rqNKAXkaNWdMupz0FfVkogX3
gXtgWhFKNP3dHsvKcQ823n+NKKuh1TiFURSVie+1odZALgMK0MYjLTYOnK3BLH8/OwDKeqxJQG0M
xt7lPAoq9DBumFhJpiwSJah5AyG91L0vTUwowDS9HcgkM+7m6R4hl/gyOh/OUoK9GHBN1CkWwMZV
lrLr3dwTukxm49B1h64+ANpze0nW4knQI4No2wOUEaygylwR3eK4juY5IaZ5TPUsLOhwGoDWEcTb
iQZ4c8M8VHz43Vv8wSN2JLoq6q2tJVs5bfAzgFNAXgpsxCo0RQ+E5tvMmhM3IiWNbNlEtwe64nsX
BhTfyw1bAHLszYkNDHK5a+2/eKmHVfdRHj64N7CDaC1BwyagF8p0pjxrBSpx4F4HB18Y0I3TYC1K
AFsz3pw2mpCXltZLv0MhuQfJnDYjlBGgPiVHZlVR4z1QS9uj1TWcjWc3LcPOedG9Hx+fQfS4AhUD
AAbuVcXlh9SkSFroVsLdfe//8Nocefm9tVHCX9lYqJqhvghpE5RMVdYZAeSiZNSwElI+Vn0Xd3MB
ApLfdRNEqJr+hxEttFnQLnOR5VHifhM8uNY8WHbijyeZfneHU2kAHUa2IDJrvgeUJ3A/QJWs5Ak6
087LcoIdwne2c8+b0BpCNHNs+PjaJjqzo4Ji+WyWnkADVTL6z17BwuHDpPbw7nMDSiSHYhPwURYM
6PQeHbblFoT/moBqMQBSuwU1bANLpESixZiD0K3R7aQxS/3AnaELW2MoQlS8q0crQ54olZwdmNt8
N/lohHg6thEHliAMcrFVwVn2qhLcYRtDnx4MIciK2EpwVzmp1eTa6CRN/8gg3lA/Gv3GE2/dBO7c
pWiP1m7lVBr6PgPqoHUSl7ffSzt79IMGBLXO7rajrzoGsLT/Z0Y5lUaa5bLXYaawwXfqj/H0H/KZ
mKt/LSxb4OzKrQq/L1y3cZISOr67yXy7PYCVkB6Uews3GArb14+jwpB5UbeGnbh97KQPdoEgZU/o
A7QSN+E0q2tyZkvxwZlPuCpwSSX1YIalGfktcK5bKaPVFTkzovjWMHQz4e9G+uiX/nF0NrYROj0c
sJshOFUDB5eguC2KHAcO1tpqtEfTm+9ur8jqmXZmQhmAN5p6rbECOzVv/Af01vLI1UBFzKEWFrZ2
Pe0/bs9Dyt8FxBm3n67cPsBrcXfQa9jr7RgCa6FlDxGk/GL+cew/JsyAxtpSuIdwgXLIeXM7aUHb
2onGji05Hm+PY23hcbXhJsDbBwzRylaklltWlZHhCC1D7Xu1RR+y5rznn1f2Yd0M7lwsyyLsnUOh
pf3o2xswwZU3L4LFf0eg7A8/q1IIeGEEWX0AXr6pUSE41toOjdlNOG2J0W0NSPEz6DpUGRTO7MRq
fWTAn0fDALDvcHtRlo+oJz30RyxvKVeiE0YJBEBDZfe1ReykoG9Cg/wnWoMz5y/T+tL6LxTHwG1z
a3sHNXUgZvGCX0QeLg9L9Pt3AUi7bCBPTEDwv7hCi4uRQEhwd9vQ8qHrcf1rSJm8FPzeJTNhaEYv
3j0n02nIwUxG8/JLhWxG7DNrK9ZZ9W9QAICp0lj+p+zTJuBjSydqJ9P04ue7YtiI2da/b+ONiuQH
mryU3dnQaZHek3bi5Ie2DINxY8rW/A3UdzgBzMXH1f2J4jnzy7Y1E2vcD/UeJQlabjzr1pb/3ISy
R8t8HEu0AJlJDhp/GU/mfZOjL2LDydYmCowPBjgNIJiLItulkw0yAz2yaZoJ7VkXFoYlo6BnW6DA
NQ9biNrAG4O4De+3Syt60VrWxAswKhrWrpDuXVAGsTVreCPm3d7yPihZjY5LEMQDlv0uin4N3HHd
fiBo7Q1OSKnp9svsJ7d3zHvEdbZl3g1gcYD/RzSD20YdUGu0vZnz4FRXUWdEIyiJ7Ds2R9R+s62Y
/ak3+9YK+yKC3pLcIqJQ1uzK+PL3syjK7+e5a60+OJFGsr8C1pd7RvwtwWzltLuyonhGZfuNBeWz
4OTkdjhILzSGl0Ae6/LZIC4C6beNKV3epFdTitANECKkRYDKvhzVCIQXY93on9zUBIjIBroF2C8w
sjng4O1oZ4R+yfkDYAP8YJjMv6t02n26/SMUP/17zGe/Qd1zhcv9Qgz+yQEq2iQSb1c7iNC1hN4L
MykdFt+2pxwj/2sPqCkwWKLHT82nCWjTQPSy9E8247uasLBI07jLtlKoaonobzvoRca2gHjqVSK4
RyrCFCnsTFn9DIZjCJp2zUMfAGQsrPxlaLzv6Jf51qdOZPNqY1IXd7xa2DPj5uXC6j3K1k1Q+CdL
+k+kI3cBqTbyKeqL8H2AgBDBa1Blv060UWZrNe089+ToL0HdxDK9H6fElCfayHCsduYw7lIziAw3
O/TGFt2JclT/bd3Fq2MBpIP2SbltAh+gHzbBeiVwmsnqtxd0e+mkcVWyjcTH6lLi8fuPLWU2qQum
7UYE7qnDEzdE2vHQZ/Yns5af+h7YqWxq7tp22HuTfpBIxn3suvh7pBCQRJZiGavKgZPnadqbRHNP
+fTAP1tbD901VwnOPq8MTk9LtODl+Dx4l8O9g399dL/htsbxgmcPlgksR5euyPD1MZ1G79S0P+t+
jKbq6Gi/btu4HsMSEQBUA9g4+r/V5EQ3O/3secI90ZA4d5CPuf35a1+7/LwSrLmz2WQ0wOetXPuz
NvvnjDWPmskfmNtuPN5WRwIRDyzI0v2q0jURS5pQO5ndkwx6SPLmIf15eyzXxy3GApYdpE48F4WR
5e9nF5kGLnentgc0PEITAfVKhpo5rk3RPlj+1lG7OpgzW8q8sUYWRAAtfjLrbN9UPHa2WH6vL8zL
0SjOlfOun3IXoyFopfXiGvoqPHgaQJToDr/8LQHptfGAgh2JfwQhC93L5dzJ0utzbyLuSaBflaXB
QY6fbq/O3w3mlyc3uLZBf4vr4W89kksbmTb7U2/P2Qsw8MyDYrlVHyuzHeIetzWPJmdwgLv25a4y
x+7T6Ik8JhPL7lpuTaEAx97LpDHnTmdl9VLXINvIfGp/JQWZ3pq6nw84wcavgw/ujxo6O0cBuN6x
tVxIecggjZjOoVte0LwNU9Q+dlQ32I56/fzGa441THMb0LQ8fWQ9EwfQ7IhjiUau2Hch8Wbx3N/V
3CN7S9AxlDrN72lJ0S3iTQOq1574Ew2ovz1Yf+BGqb/0bkf3lUmDnVEGf0qm94euJAICNgC0aYMt
92Cztx8GMJSKMGUC0Z1o5lM5udnJqTiNJMiQIgZV5b2Tk78mqAiEXpMbUdZaQ2yzVHsO5np8RM8C
3XXounowWgohkhH0d7IYm9hFNQOYVBtdfKXeRM00pKFZ5PkuSIm1nz2zfU2HvIpyQb0vqeY2+xTF
uKMtHO3Q8Kx8aBlBWURO5h3z7D9aZ8ojNA7b4dzILPH0VERaZvaRwYsy9DujetCY/lc2Gnlcc+0N
iVH5C2T+t31obYcvrQ0o2KCdGMfupQd5PXp8bSBgX1LhQFaFPjiuFVLT/uzP/FAb4mOJUlxPC10J
ILiAoYNOQq239R43nNFwshcvz/eVVqNHPHsovWljVNdhG8wsBT0XqlpoEFL2XtaD9lyXbvZig0oG
qY38EYt/Ggd3f3v21vY4WqmWeHjRklSHQ1KS8dnB/oNYypQijb3V5bR2mYD+beGQRD8kcgyXywNW
xBT81jx7IWkfNroMQR0etR5oXJ3D7aGoJan3pUGnE3InqFai20GZs6BJp3my+uwF/fXHgEwH7NyH
FllTvOFCjegxr0bgI+zvtK+e0lLfSEetLdm5eSWyGLJhKKZiwlE2+39Kx/zi5P1hFFs5m7UVgx41
KDnfRcrUU1mQvLK8Jk1Pjd/8sMFLEPZGuhHsrtlA0hZWgAHC6azsqa43Kx2lV+1kzlpoIjXTlRvZ
k5Ug03yXL/1fE+9/P7uYjaGyEccM2km4rRtm4PMDrRQ9oj/xs8mGxO28eODznTvheNOcDetrTon8
2hIPoHZ+lSygRPpO4bXpafLKPSm/tz3dlfN3IjfmcdUOEmzIFkOP6KoBrugna9ArmZ5YDSp+/hmU
R+Hgvdr1H7ddf3W9PHDBWgtRHhJGl5usncuWu+gnOaXlzqJPdIs3e+X7uLqXVg0cSAtx5OX3sa8L
dPEH6WmoXtHKXL3e/vlrOxffB44TwBKcrmquo9Bk4NdpoZ1wmJvwCGFFtWZl9xKw46fBoiLWeeWH
EHHlRyAejLgeJ/+IGv4WqnV1oCCkwDsWc3lFHzpK9J7XJoVX8th7crZ6Md9hWEq4A2AdkAXI6gEF
oGapGrsbrcmy0tPc5+3OLFwZNU6A7FsNXhBSGuUf81jXsVkz/4DGSnCDiJQc2kJ3cMem+c8eQcZ+
olkbeZyBusMYygOYPf70u8yPqZEiMqB0DqtGg/peO/wuAuehEM6vgQ72k+TmEAtSoAPUmcePX1gY
mbPkGNA0d6UQbTOjLojupycN5NlpYe2y0kv0ujnedpXVBcJlghMQ3SlQwLr0RESppvR6eIrlp2FT
kohtGFAxmsstsmAf/8+CCmwYs7YcSy3XTmk6xjUFzNE2EStZ3kslncjv64eBa2Fn1jGVxsH2hhfh
+A/zGBwzt75znSFayHP9aXxCKWpHq+JoVFucjytXDchTEBYsSiI+/n05C4bDGMkMH27aPrl+3Bhg
7pg3Ap2VuGrpbNEDcLTgNa4yzJWdM86tbmineXhN9c91WcamzkIZQIpp3jgAVt41aKOxQJeGBC5e
tkqQ4FJ7dOqizF6KFqvKfmi+G+f0MBSHWTMjt7/7uBPBno8djpQfsB2X00eGmnFws2qnaX4mQK78
vP35VRfC43xBcuBpC7zF5feR4Gu4MEftNE6O8aClrh7ljsUj0oLviEj09FV9YCay6chj6vn9wZZe
GWd9+gdesVksByvdVWjPfwOCJv0xlZ4RtZUtwtHTehQChPdgdyzbyI6u+ZSxsP37kKZdcFiXP5oh
tjTHEpPS+58zFy06JtA76RYEd+VGBLf7P1ZURlpn1ihtC0c76QYcKyLfhvGBkI0M1qoRsHWB/HvJ
n6vr2/sOc6e6xiHBnSDGE7OK+wKSxdBBMXY+67bgO2tbBQ9zHOrI+SxB++XUScgc4hXUaCfNJWGL
lO4Y/C7pc8+gO61vbJV1W8hAWoviLl4gl7YsK68C3mBs2vJQG7LQqIa4kS7uArA4i62yytrOBFro
H3PL38/CtBISuK1TYmiSOGFmHIK5D73gS28mRWeGXR3d3jqr5gBfBUh+QUKpRTVrNALC2yXwrEEr
gxMUAkbhwXbA0riFZ12ZSJz00FldsnVLuu5yZM4g8o4ZiM2GfATVSvFNpNZh1IpdxwsU9OTGcbpy
cZ2bUx2/G4uqyf0JN78MwUM2fFB/cbm2Lr6v+GDp8cqbXXxfNoiTwmqrnKoy2vxtAJzqgQmoMaps
agzYLwDNesAAuP3T9OKsCeXBEQhOdjimcxoWI66+0d3pVfBmEvZNr0ToGCWCDe/LNI6PrG2B6yw2
9vqKx2DgaFjAOYvCjrfM+5mDuvNk6kWDiEqmewHNzZLdawBg0Tw/TlkFUM4WDmDVb84MKvNgzERQ
y9fTk6+JJ4cG93WNcQeIrOY5lpqxsSPeQ0IlZAS5JxLhIIeA3Jr6FgO6Ja2pHDHvwkFveD08WbLe
6/ybW741IQPN3QhKLXFspX2gJtY9a7dUnlbnGFRU0CgE39lVEnXW+hysucszpkhDW3seJtCN7t0e
OkBfy3rjHlr23dV4Fz0vvOPBCaqGyF0LUC5d3mYA2cR26ex84zGbfjZ2EaY4Byo/St2NZ9q7EMSV
zaUrH9JsALO+92WdOZEhfH0emi495e5rM9GwdY24ALGMtIHs6xNv+sOfDxq46vDf7sQQhAIKpO1c
RNxoIq3mEa2ysMnxxpNP1NPjALq3nWE/Q/b20EzHHt1albQivtAKpEdtNCNiP3jsodBn3BV5qPVg
ya9CPT34zjPBmzsbn4viu5MeHQrt3u9a8HV27iS7y6cxvn3ivnewqWOHe+HIRb0FE6D4M89HPDZE
kZ6y6RsXu2o+oSU49HIZGvKHO9fhYBxNV7xoznMNaEhDc+RR5p0JAsZ21ENXJ2CM84+3f9U7o/TV
r8JPAm4AxAN4eF5u69QuZ9eojODkZk+T2cfT8DVAxE8NtDxBmn2WGhDG+1Y+NO03y8SdNEOiiP2p
6TJyHCgCkL8yziK7aCM5JaL3Yxt6kXzez/3vlDwGjR2nbCsz867Xef2jEcPCa0Fkq4blfcq8gRAH
GuH4NTVpQQGAikP2ux5lbBr32viltns8+L727VNTeTtq7QTyN2Z+sPR9ZROkLy0Q8Xxz3BpKoA+G
Vh7K7ll6n1pxEPaJNwkPvoz2UU7fRF/eufXPik1I7frHNt8IkVfKneaSfAwAl1johR3levR9Wfc5
T23UqSHzmj9r/L6iD3OXOHB50n7p2S+7uEOh48MivMtNY+NIB+YNLS0eeGsu155389iJDHAxN30Z
2qc2ue1bK4EuGN8QmoOJA6kZ1eFtTkU+tMw5gansKZjA6OkiTyc/SIfy9yisZQBLQvKqkcXjUIlu
WeecwHQY9+ljb7CNJ/dKSIGB/GtBufomkKwKzgfnBJhy5kAwy/p6e6bWDIDyGR1FsAIYino02G49
Tb3jnNA/FoYeL//DAHx02mAh8Ca4So9ZNQhlOLLTpwp8pcfqx3/49WdfV6an63hgDT2+3rJPtfns
862a/Mq1iMw2Em5LpwicVpmeYJgtkdXMPbXCfrKn4UQm/zOZ2k/ETOPZy46Tw7eY8tecF6kPwJwg
kwUSHOtybwDtOhqCwHkF4bgUORSHGjFluxqCKxurc2UKG39RK8ONj5sf9Y5LU8RFEqRgQ5no1n1X
Axu4l8MGAG3LhHlpwoRQqBCQXkjyehZ3g4newQ5yDKfG9LdgBVdhG0aD9OWSXwALFmrCl6Zk1tQk
y2FKH7OYjf1BJ8QLA7fJ0Wdh/RyAIb3tfleP0MUg+JCgEoO+POjsXBo0RuZYadDShBZfc/feyL93
2EDFVr5qbVwAjIL8GlfOtawcVBPMahgCmgC10e37vNq3Pn/w2/EHnm1Hp/d+3x7W2pJZoGlH1hzJ
pysMFZPWmKWBSxM+u6D2y+knntmn1twC967agbYZ3mboSEBP4+X0lWaF17aUNEF3SthxBJw/WL9x
vl1tYCyRdWZDcT+SAZlOUp0meCH+tO3sq7TceyAfUFvvf5hZ8wxqXmdjV63btCGgB58ApYvqh6h7
zM1kU9yj6CfK39yxBe/0NxRCbPEAsvoNc+vT+I85lXlEK2eBrg6LglwSvCZ4G+qCQUvxPzgFGOYQ
sONswpItTnoWPwOpnNGh7MqkhCRlPXmJMweJHLfSnmtbCpAa9DriOrKu9vDoz6lhkbZNKAc7uJ1J
5yth+UEMn4oUR+5tR1815kGxGZBVtDCowLnZqbMS6YEmmbsubmyUppriLhircNa2sPJrppbuL+As
oD2OKs7l9JV2axVDxdtk4DiNxi8zBD25/IGnwu0hrfne0iG+UA0Cvarmjqr/Ie28mtxGmi79ixAB
b25B00YtA7Za7gahmZHgvcev3wf6zEsWscRyNmKkG8UgWS4rK/PkOUbRJZomFV6VBspRShZy39lA
OVn5x1TjV6LWF7nV242JvIoiOGUgc7knQUrTxiQ4wlCKG9mKsdqqL4r04mwkALY+v0zu2d4rk6jL
oyoovcod4j1AzttztnaAzn+9sLXNuGgkteDX2z+KindbP+7MjcLx1giWZTsbQWzUaWcuI5ijg9Rs
NjJufV7wOEOs11lN7wKkMI/SB5pob0/Q8r9fPHpYXrrSQMCjXABMWZggGXRHb5l66bXS/FBkz+Nw
LLNvcXHKx0dDfaimLYMrp4ULj9cJ+Guid2cZ79l0dbBv511c514uV4B120B6sZKaxv1ClfbBRP/7
7QGu2lsaAbmMKImLkcNYz4VfdSP2nGP8SvnzV77VHvGHCUKYRO4hYhMTmMR1s6kxKZEpwfPlZSZd
/C60/NJu4EztACnRo/6pDqVDXAw7KXXe2kw61Eb0MU0m6BYAAQ3VJ9WgalhGSuziprvPxTyP7zo7
TAKoH4LylSVU4NG2U+0JO4jclzRIlX0mv5SaEe3LypQPZR7Vrsn/8uTn+uCaTRe9C8LY3431kHxq
KpNvlVKc70qpprNKDqoY9rk6ZLWLnRno+5S8qTnPh5wMSu/SZoqeQRw4j6Eszy886KQnkHf+nmWK
P0JWkCtHbdDIXwNBcSlH+LGrVtmPwe6Uj3Kl/LAL/3sZSagwxFkLBjFK5MMgWYgOW2h6QpBo6bmr
xfZvRev9L5okq64zBqZy4OH/2Syb5JSWeuzJSuik+9hEr9ifw/opVrTJDZVAeaa/1P/pJKrau12A
BKmUROou1XPjOUutRY1UqV0FpYkP2Thp+6FIhg91lllMz1BvbLGVIwo8kdLLksqk6CZ6AKsfU433
Ffdm9/Ira5SN5PPKFqaJFTwR9XvoQURyR6O1Uaow9MwL9MKN5h9K8j4annsm8PZRWXGWJCrxARTP
CQTEF1E8zF3tt1HupROU8slLWdugODbAGyuTRQzAi4SrkkeXJkRtoaLBM1vWmZeFT/6rNW0lA6/9
Ga3l4OUXtj1epcJlXEzG3CiVlHpW8DYkvovQw+H2LK0NAFoYurBJC1znN2jpkyMpzHMvqnZG98Xc
qqZufF+sYJdZNGV+z/d15+AcSEH+f/18Q4jMAyfxDXni89Y7wN/tVuv1cl8IrhDmITrg0PIhASTe
J82UBnWYlKk3m92uKbsnTftIiI7He5I3ybHXpurcmHDw7CE1ssQpUogt3tm4E/X19lytHbwFVUea
ANohch2Xd5WeZKNpgyjw2uBQJI3bxYWbKfvieNvMyrmDj55mIWJwGX4WYUn6sNWo/mQciTnYa0r+
Ua+NR39Uf/wbM2B0aHqD2EhcGuLESjL0KPNCrfOoNbjDoD6Wxhan0EpEsRBW8FBnE1xDLAPab7JF
E86bpMFVne5gDvFBV96H80czhqulH1x/qxVuZSMsS0SoT9oWsjchSIr1nD2nFLUXfpKy/FAXxf2H
ftFlX6ha4J9CNOZyJ2RWXNtWUVSeVpKvc42tssnKsTE0svcLCRSHRiQAigpHS5JWLT1D3Wen0/il
Hvdb4soru9kAYQZVNd1EwPeEMVR6p6Rx6pcehJCvfXlAeQtIqmS7852cT9whZAMXwkl2NX+LLyIr
V/QqRnjLG7Ny1/HHu72T15Z7YSBeqAIQzhMr9lPDEuWoYHhTmO6m/ThtTdWqAXQGESYjMCZfd7nc
soSHBx5de9SDqn3Kn/sHwH3OexH3xb0unPhUKRxryGomyFIfuzY8asrTbQtri31uQbhmW6tSajvo
eZXANRdY6p6g6SD1f6FlctvQ2lTRSu84POpJ9ogQ5DCap3qC5NALflbho7NFLLT6ecJ3SjILnFoW
3ieW1AfyZJqV1xRfpmqnWlsdP1sGhKWOh6TsQg0DevagyA/+feLyy1Gg7Eq6iE4f1IDEPITeVZlu
VlLpNVH9W2sI7tX8/pCHBwBSNUs1BP8hbCbajGfQSkPpaR3QbABvGyu8spUuvi9spUaRu7BN+f4Q
Nk+JNLyRwzmafvRIlm/jJlxZjAtTQvRGCzA5ohBTU+3KCJ693d6rKxftxecX82dvz6Kb1aKWOBQW
8jy261Od2ur7Xh0BreMyJCkk+sX1lqI6C9vAKTzdLKi2g+yRnOlOzZllU5H6BIZKB7PNu0O47jKr
kwrTL1gRvTrMTfOj0fVj12YHv9xSOFgdzwIjZ2dRTRSTTspohYB67dKLk5f5sUs2njarK3L2eeH0
mXKFnKtp8vkmebLkQ6MchjrZ8IVbYxCmSzGzfiQXXnp5drTT4/B4e1dtfF6U8OY1MFRpbJWeme8g
WJW28Btr54+UiUYXnEUCQ0zPqn5bJmHBlqryPvowNuovKfKjT20SyE+6Nswbl+sy5UIET/whAxtb
SHKuPFbRTP2o8dKEQDRX3s+tFe7UpHfcbOqsncJltfeTyP6RapG6BVcTZpJCHDTpVELI0ygAhMXS
8eAHdC0pUFUbgOO+9lusZ8JE/vfnF9QtnPg0mAh3iVrXzjwp9GlbU+B/sbJRI1Kss8g1Jl3aOcZg
3Lcz/svg8qKGeNEG8rfs/jN/M8xSoehaA1ZUf7HKD8YWqks4Pf/9fW4Y8k4LimqZz7Pv14iC5m0m
03iuZPsq/OSHv5bW+9vbe3XWKBgB6CMBcSU7VludKuWDyayVhktT017z5aOegM7c8AVrhgjeeT7i
aoiJhNE0velMdsTqdz24s8RI3tRBbVxVQfFGS5R2d3tcQsj9Z/LOzQmLQ2HcjLNuMWd8D+23NDv6
6THv3zTn221Da6tEeYDwHn0wuJqE+1mBmivRHAl69+6bNfzw52MdbUQZ61P3HxPCFV2pyJ3MPSas
+ilyDuX8pDdPSvRweyCLnzzzDP89Y/+xItzOSt7YcVYwY8jczeMxeEfj5WA9gCrTfkNL8C+Msanp
h4Szngjqcm+XpaS2msRhzap2epLN1HiN5caCtitTnmDugMG4qgZzD9toLIO3Ga2NH7A6pyRpcb3g
Z6+QVZVtJ35oZ6qnBN37qk7+GhufdgK4NN3e39qMq3vkzNjyY85OclBRM5ukFM9XH+p/8vix2Eru
LafnavF4McHHAzUr+r6XFjIjnQtn8a29cYqiD2axccmuj+A/3xdGkJJQKDI5Vj1wkG6j/lPnj9O/
UB2hVfQ/NoQ9kU3x3Dg9Nhp/Hukunr+y81U3Kvqvtzff1mCWO/JsOXq6AWPF5DyB4X6APBXYZL+P
pI0dtrUkQlxShSNwEx0r+PeIKrn16Of2v3Gq4AsgCeMv+iUuR5L1k1b2qJSysfbBe0ne1e/HbmMc
q7N1ZkOYLQslY0kCy49+xY9wPLbKY9f//hcLYiyKvcB11KuG2tTJg0QpmCo1fc797wucVB78jZtu
dRxnRgQvCmFPqrSazzgAZdWOG48HPTI3rp3VRT8zIjjRuKuiTDMwokqfLDhk7+fso7TO+4N0FRWv
qywPmtd9PA6GxoOZDpCfAwDP20txPQCN4BA5FBLssFqKBbxZViHblxTNG9/N9H7m7Z3JF64ZXC6C
JbBjEKfZjnAsfGUaa4l6h2fE8sEekx2Zw9tDuHbtlFF4jctLwg2afPnyUFTjOEPFAO5OK6fghQ73
NzJZKKKkxcmpo40gcDlhl46XxyBJQ1qbiW/pTLw0FvhDYibgRryq3c/J93rGkezk4IembRzDtYXh
JGMDaMo1tgfgZehEdat7/nt0B/x8w8Gvf54eQXLUwG7El+3Yqk1vxDCmyck7AIVR83p7UVa/T7IQ
1CCSk/A1XM5Tnfe+IUWowjbTLu0f6FG5/f3r0828AD5ZEOJIl4tJw9BKRzt2QsOrLLihHyMTZaL7
jwZ9cMjzkoihECy+X4wCDboKzjFPyUblcxk5ww9pDLcIXv6gBIUdRXQMPw3NSqSiRXCvk1P5attJ
8aTRQZCJVIms/RxHi7jkS2Xo1J+zhzp6bka6VeBfL/9Ju40DtLJWgF3QpeRJasCvLBxRpZfKwNAl
2Tv6uvxQRHeCBBYXcP59sQY2Q0jRySrSX5MyHYOmOYx56Kq1dABXfXtXrI0EBk0dNRxYIUjcXO46
o5xrqci5u/RmOnzoqvFw9/dV8G9cv+R56VcU7hRFz+MiGhLNk+zvvddtyeis/HzwnbR40g+J/KQq
LERnyZmiAy70bBS3hi/6/REX4P3/fP+KCjpIc8usbY3c3++peEE3hzL9w/1TxIVC5yKvZIhkhCWo
6R0NDWXQgFqabkQua+sFe33ywWRACk9yAb/C8b9cY5k+/rYt496T0mOGPETkRsH+3jFgApbcJVGm
0swkhFlB6Kd9qYcDvMVvfhjvmnYjALq+sjDADEGTBpiNCtTlGKwOkr2RbLinpcWRS2pXFftGOqb2
xnnYsrP8+1nkW6ImpyQjdgLC+Fraa1p59I3HbLN2u7ooSBPS5g+i4apu0Cpqlo6F2iPtmO/rVv67
7yxXM8O/by/MlpnlAJ2NR4VDdDJipffyVj9qpBbTsvjL1tKft82sTRsasxSJkRKUr0q4Ss7bfy67
zotjz9IiJEgyyL2mfVPfL7K2wCeBM4GeIlciMrIgOd2araW1nmE+5Man3nk0g9a1k89D8HOK705d
LMaAT9KKC6WcyBzRGG0Cll1qvWp+DC0PCiat2bhK1haIM09V2qG4ekWUSQZSTbsq6bww1t1SPi3U
+XZ5uL0860ZoVCCBurTiCV4YMFSRyLreeiSW9HFPX5hhb3iANRMLhQehN09UMliXG00OAYBJOvs5
LT+34LNy+aO+RSm9tstsMv88gIyl3V6wEddUcCkNDHjj5Nkq9Q9OYRzLvt6Xhv10e8auo1YiSJpT
4PUiX3CVK43o4SM1k46ePXeulT0N0cFw1L02fKYSvhE2rU3duS3h/ejXTjugfjR6+vBm21+QuXer
6PPt8axP3bLJSPwi5rT8hjM/ACZFHWnwGjz65JToOMbP5byztxLYW1aWfz+zYihBrsQtVnRpfFAC
yMEQvbTUD3JzH2yWAInlYZ9R/ab3mWfMpaEh6Jyw1prRg4vXnclLpdPGrby6KGcWhEUxxtJJYqce
vVr7eyye/Rj1uq2ujpVIVgc5DQyfc8OxNIX5yv22ttMpx8j4NZy+ZOrznJgH3UmRU4tduqzb7But
HztJfa7Vl7qrNgYpUtf8mUdgIzRC0FcCb4gQGtiBHca9pQ5eY5bfekt7jnPlNSmrj7OtHTSqd1Ol
vTOWDKOJ3tts1t9vb8v/yw8ACSfDE29fJYdLA8maQWXH2PUpV38rfb+vs2MlPcndVzs+dOVjq7zo
2t1ZIeYdzdv/sSr4w3xqpyYzsToZpVsRGFX7KforMDacyNpxODcjRHZVnHZGPJmDV9nfzPx7Cecx
gh/W8fYcLlf45XPocjDiFT8VRghGYPAcK3bDMnLDDeDUmi9Er8TkJgSbc5WKrmm8COJpYJPUcbmT
x2YfzOmD5NiHSA6+S1bw9faAlqN1NSAed8s9QglZ9FUafmoK/XnwfPhN1epJyQq3G5+UQd1DP+im
d4Kb/usQLIxrJrxGlF6E3eBk4HC1IBi98lvsv+nmRgi23EpXwzn7vLALUro77L7g83L5Ke/CPRwp
IYT1lJTcFiCwAz2UtNGZdr3xFk1RHlyLm7x+dWl1GJG+DajCF2/OoLp6fIgCbVdGX26v1PXWW9Ih
UJGRp1qgs8LWk7o+76DWyr3CNadg5/DntoHrrcfHqYUBRSKyADR76efnUM3HeJ5yLzw6ysH87UzU
ww7phhu89vWLFVI7pLn4T4wr0B8O56jHCvSXrqtBfHInQI8tdmFBfNAXSZ8a9mJBsY9pQGi8MU8r
C8HLDsTWwqdEfkpYiLDRmq5EL5wo8pTttMD7F8vAPasvfV/wKYnLkBnzEGoDn7eg54oUN+m/S9Je
cfbgSfa3ba0thkbP/KLZhviBePrHIYVgJUxyBBNfLV4T+QF1jNsmrh0M3MaUUdAXoyyNNvnlrqp7
w0rCfig8OUr2SvfczN8Mq+QR0R2i/CjBTX/b3touPrMnZhFisxvLMaUBvgKtD3uqWxjRq545iiuX
2WOQ00B82+DaHKJyTzJu8QKqmFJozdiBN1jOvViOvqpjTJgU76bU2RjX2q5bMmCLrhNgc11wnHqc
21kXWRz/OXefpnArn7g6DN4TS5M4mHbxTSH1U2Zng5R7wICQqLB+KTkUVKM/bPK/Lz740keTTQTg
ClspoEpm7XJHaKOKCwhjKArq1G3LJ6l6yufJlc3xoEmPpvkE6fvcKfyIwlXHj2l+uL1gazvk3L4Y
bepR10GiV3hmUv6sdeUlg7vWBfx5DOr8k547G5i5tZmlsowGHVX5hdLqcrwqzKl2MwXwMKe7HDRY
q0yPVfwvtse5EWFSZ2j7GhhFG1qd9lLl+qfbc7ay+9gTAAvJoeDxRJ/XTFpHITqrPcONqFRt+aHV
z/NxdUlqAWdbpvDsLUPfTT37+VSiMBS4Tf+12Ah9V7+/0MVRSgAu7giHp5b8eIxrvu+XXzL6ud9u
z87KCi/Md9DeQN5Aa5vw831fsYIui0E7d+HRlOtDAhP2lmNbG8PC8MsDZrmkRTUpQJFNRbIM+Frw
s+0jtx03ApktA8u/ny2C3DdGT/RUeqr5tdJ/O8rr7Vla9rlw7pcb7X8HIMxS3PThYLQL4DLz3d54
GOnwMt7J5bfbZlaONwhYUEqAIsm/iiDhYsj6op2NwsvkGq3WWq9cNQ9pota++r39TQrajbOxuvo0
bAAjg0OOQPpy3ugOKtLWVgrPgIOblDWlniqw3klOfSd+eIlskHwCyk3JEoYCUd1vKmDVzke18qJu
P33Ot4g51zaArrG1ZJqZaPwVFsjxkzSzTU5JgKLM8zhl46nowjsB+38GcW5FcId5OPU+uialV8jS
czLo78tuCx+yMhDIACiFEMWihyMCuXUTYG8fqK0n/xib5zG/OyFC7eDs88IFMlc4mDDi8x3ck59m
+eH2Bl799QuTBhD0JVstnENIb0nrVHw++KF33zUpdG9/f2W/cocTisHVAtJOdIZxaUtVOKWdJyMZ
JlOzT4u9tYXfWhsEmqu0M+ASqYALZW8rkqW+GrLOy4xylxz8qNmIwle8CfXbpWGK98pCwnp56ooi
ysLO8FtvMt+N5XM0vpvQjtP3988VuJuFdgZ5A6oHl1actqmCWGKuJqg4g/wXgFgVsbXbRtbm6syI
vQRMZ463B9BSmD1z1Rjfql2Xb1x+K+uNKiBPbrSnlnMt7KcRRdC6k5XGk/yHWN3VWyDere8LbkMp
ZTsrDL5fts+S83nQdnO54WJXfDqPehMOxkWy/moZVJgsldFOWq9hhWtl2uvqtyY/jfkp6L7evRgO
hCU26FMkrK+ynXJTK3Rwl7X3TXFoTt143F0vNWADelfAyoALuErBdY1jtGok6x7SPM2j326Emiuf
JzzjCgJRTcOoLvhWZVaNMsxHDQ8euHUdu1v48FUDXA0mNOW8ssRuq06WkPkwJgAmwa/nPvzn3rn/
L6lMICxUma8YT9K+ahUl7g1vep82H/xyIwBZ+fELTokGIp66vKGEjaprNGvDu6bSlKYetXz+olhb
XDTXXgkmcF67fxD017DvODeaSM8VUIO1Gxq72oFJ9tG4kwwJX8T7byFPAZ8IzETsrpyisJWzblA8
m2bR1DzElnzMTftuD4sVLlCmSsY9iZxelV6Nti9VKiCWwS2sJ2k6lJMn6xsZz7Upg8INJw7NCJGt
4P2KwLQm1FlUr1DyR9ngJUgb2QdyrEid2/drtpNZpXMTKDwOnZa4S1dr20GYSn4jeRaEBF9D/8vt
DXztCmH0g2tiyQXAT/8nA3/mydGCtiulKm0v6tu3jpbwvNZcR5HebptZ2cgXZtTLUUSpoU+ZVdle
phZwL7r9uLEmKwZMqiTkABcKrKviX2e26McoHES9/lv9rCYbv3+Z5cuXACcEUN+fLBpvGeEg+lqs
mnmhGl6W/h20x/KbXLyM6lGej9H4++6pYr1BIasy1eOrqjLE6k2UVBpIrIMcPMd39uMsJxFHSC12
ES4mYy+EObOhhXMvS6aXq25M/WQrW7q2EOffF5KBdiTHk6xElqe81n7i2sGWYPjK6SOsIXkFhmzh
8xaWoncaJ7eKQPFy2omGooUON3arMoM/5PHulQC8RUyLbAN58j9U6GdnI06krJnKSvaa57j/5G+R
0K/M1MXnhZnq1SqOpKSRPRhJfTeuN5zh1ueFIwftUi1nI5+PjH0c7qItqoplnoUjAaEsoAFYHgDf
iEXWKu6MOQ7i2cu6U2d+0pMfY3y/c6Idiawykf+S5BeWepLKvpKKGshxbLsNMqcQYujjRrVvdRy8
KYg2ocrmOXzpmkJdTmYzjRUonAI3Gb2x0eAa/3x7K60aodeV+w+wCEWRSyOlZndSXPuyV2YfZ+MX
DBawY9yNFaF5i8IlQTMFY0B1lza6uCFFaAALNNXnIGldY/44qFvMnyunb8lTQLNFKYSDIQxkzCo/
9pNYRv7id6G++NCUSCCu3m5P18revbCy/IqzkydPll4XVSh7mvGrkD8l/vH291fcOcwVC/vnQsVB
kv/y+2EaAw5PcxkQ9UmPv0jNk5M9abCXt0bl5lv9R2uj0Ql8gDryrLwqow8IDlpQyMkeKl4Ha4Dv
uNvaxCuVckSul14gJB+olItFKr+nvFtlteyp8vRXPaiHLoNQevbLx5QidmhUj/aoH8zCPKh0p9Xc
ZhtPwpUdThMD+D5g48STYi2uGqZYlnRn9mrpzZjea+FT2j/dXrW1eaSaQLqfRrFl7S5XrY38UsoD
dfbM2HrR+vaD7/Qbb6m17Q0IesknEUlewawVH4XTOl1MVH+pmeaWTu4Ok0GJdOOwrhoifwxOaYm8
Ra/TsgpGWQ04fxmJ1TK3dFeexr0ZadGuLMcvt2dubXEozfOWXnpELFFxzY7gnLAhwqLtIdoZPQmU
6NWPwv1tK9dvXgKKMyvCjWMXkWTUyHp6mWS8z4rObWGPN/qfUtQ+mPKGi7ge0p/QG9Qn7Ao0Dyyb
5cxFQDse1NEYzl7clVTKlZ2io1Mrfbs9pFUrC6XJEuzDASdcDn5oUsRKrclTfClAtXn+NA85gmtF
sHELiZphS7YGVdj/tXRVA5ajqaRbD0uK6mbZq299dbLfRvS5aSBP7+jnC/8f0hTX25A2D9jZcBn8
fbXfu0SS9XRQJ9qZ3S45VB3MVi5SQPfP4tK7sLha3hjiI99XzZHet5FTBQ1bOk089D858d+3jVx7
B4ZyZkTwDkZXNRBnTbMndTLiWsOLoTUbG3xtN/y5XEnoAFYXd0M0xN1sNsbkWc5DNqOO/rHrH+4e
xcKGsWhQAJimXn+5reeELqsmborTR7vWXR4iG256ZZYsHhZkpcB740iFWUL3DryxExYnw89dW0Fk
d2Ot1wwsCickOsk/WmL7hVobccYrOD916X7Kj+HGsd/4vJilTfwKb2rx+VB9C+ajGX6+f/4R+gLV
u5CwXkGVo7GGaNBWstPcws9ETbfYgJCvDYAX2J/+LdJpluBR1CBL6ynIslPiNv63orj7HQzAAzIY
pObo3CIdL+wfOS8te5Srk5rrO/rD5Xyrn/E6dsKCRT6elBFvbfEWzvVRaZVCqU6ogYWyWzjvYsWV
s5c8Bga7cUteTxa2wP0tpR3YNcR7S+ujoSzktgb3/FJO76q5vvs40DUAVR21MB14lxgIqiFQv3A2
qlM4JXv4Kd1wC8F9fSkuFsBb6Xj3Jfl1uSBdK+UzMonVad84Hxxn33U701W2JFXXJookKkERoNdr
IpJMtqImGJzypGfy3p+dHZfGvQeDcZxZWLbF2X072ilVnhELaZfvhkjeD1tw0+u7CAuUC/+IMiCP
sYzxzIKTWUZSOHJ5qpLnrACS9th0z+2dFDTcs6SIlhQh+WZSarLgYIMJLOvMMT81bXlEgyk3th4X
K2uBEVR7AL4sQDvBxVphHI5OYFcnLXrLi0/N3VEw0g6ocDiQGpE4Fz245BezkkZRdpr8T2O8y+93
UHyfGuSijkfK8fqp2raWk/rpqQ2rvW8g1Cw93t5KKwuNlBh5FSB1y0oIry/FiGZzas301OnHUnpv
1s9Osk+rjYtoxcqCXTE4dwtOzFku87Pt5JtKmtpDn58kN6l//Uqcv7ecx6oFGLRJT0AZgDe8tGB2
ZVHJ5chKaM+l/TOMPtPjT8vhxnStONwl/7FgEG3wRyKSJSELPRoQj54kI3mJB2MvDfq+ap3jKNOE
7VbNt9vLs7J/L+wJE5eGld/XMfb6cDqYenuQtxoBruMoEHwcdDJri4CAyMzSy/E8JqOVn/zqaPso
D9lupd8dSFEwBj2zsJwDQPujAXO2/EGhwELqK8Wpm36o6i8kSG/P0toYQOY4uCuk3Mi5XC6+klpW
l9pqfrJetdZ16ndRulF5W7UAvTiZTkIaeLovLaQwzo6NXhHq0PtjR9HOMZAli7dquWu7GNz2/5gR
KWerhG6q2sBMkR30/JMUv9IAtKX0tbanqN1TXaeOT+JZvRwLvGylnbVJfqqcX9lrt9WJtfp5ymO8
0Tjz3FKXn6/T3gLjILOhHCKSIT1A5bix3isPNDYU/fZs3eXZLma+ZLWS7CZW8pMtS67SPRq2vw/K
X3EcHzIJ2mWqP0Mpu+W4xWe2tg+WHll8wBpPkp2Ged3MRnYq51+a86ZUX9Tp9+3NvBKk4O8J5oAN
gHIUu9f1MOqCbCDqNTNnpxTaDytIHmYj/8euYJ4O7udzQYWYc4ksMiIsBNqXy6W3PHCaxs9OPd2s
WgkrWKUcNGfjAlibt6UdbEkXkUIWg8ciDvt0qrBS9S+29dCPe3WrP3rt7EBKSqM3KD32hRDcjUEq
xVbFHdNl70B2HKIqc5vhQzNsgVNWFog8EW90RKu49HVhxgZVz0E7TuGpzcZvfa7sCQWhKZdcs+0P
42B9vXs/kEYE+EmIwatdFDB3qlaDez1PT07myey3+K1UNXfij+x/vm1q5eiCQUafDt+w6EMs/37m
p5MxI0DuDYIB66vp9ur9lxmtInCA0c1DFCBuAn+a/bplWU7p56jbISl6+9ev5F3JFLK5wO2hJmaI
0VJQzKxMTVgcm38F1i4b4we7zXZJf2zlh8A5+k18KPIPvroV8a9svQvDy7+fzVttWs1saX55GqXh
fWsOe2vUXorMf4KiZeMgiXppS8yMLVQLlwZuQlshYJOLMIWCichcg2csiD/Y6nu9fx+X37POOZj2
T9P5rEXl3jfbXbd1xFaiH1KxMnsDv47ikHDE6OgMlNq0y1Op/9PW7xzthTaMgzU9+NVjMMxbQ13Z
jsQLi8fgaW5cKafWlTOWwTjwzJk/UYTYlfZIYrbcBUm2S41fZvAIqWRDn4MKvVdZfXK0Q+F839hU
K6edPCoOf0mmowYhxBZRWVmJrg71qZ+lj4rPrqVCtffD6KgG2mctU49do32jNEb/KXrLmnzo0dYI
eBBkE5p7LXoJSgRzX60VP2//tKtfxhN56XheVoOuZFG5KMjsPpx9uXodxo8gY1x0Cuv6oIcPcnB3
pgoD3EnOQtOzoKgEx6CN5dDVdVe+alm2eyiDZGOp14bCG2cpY5HXxQVdHiBzkiY1tFu+r7iFCk9y
Xu+bv5vqZ1j8dXvSrvbUMlUy7zVzucYZ1KWlNIlbbcz1+tXczeMhC4+3P391Qniu6eSrFhAYFUAx
h2Hk6qTMtdm/GtrvJH+Nxge5Ruz35BvwD+kbN8PKWCCINGjHhC7iWs1c7aSh1syifs0hiZWflU+3
x7L2eR7OcOOT7QHEKJz2Jkv8Xk/D+rXWfgcHLf99/+cpHYGpok6FGqrgNJfcvZ2Yav1Ks/bf7VbA
sfbjz7++7Lgzl1x2mdlZkVa/VtnPnaltZPauwhnyCedfF2JcPW6DXrf57T/i6ST9GLov988N+SMc
jg7jy1VlV2qGtKdQVb2m+fcW2ddO0e/eqEsbM68AEqt0Hok1rwI6GUmJWNzQeT+OhM3my6D/o1nv
pvlRau5+1xAlcSmDB+OVSZpEuLQknYvRLuL6dQhJuGXtLsuPhvXmb3VTXq86duD0BwihkzYRY2ew
Lk7RB139qkSHIjoM9+aLl2GcfX4xf7apRllOmzzl813zEpVv6d0EXMv3TXrloc1wOBfiptWdOAx8
vi8jJDsWwceqynaKku1kG8Jezf58e5dd72JAO0QQpKcxeqU8ljpNawXzOLyCa3SV4VdgfTGHDb7P
lRVZSDEJ/VFsgw1PGNIwBwlhZTy+DkjdGEW9V+92gpSICcaZMr5/1T8R+E0K73M3sJGRuXsfSvd/
n7IwZJTLswWyDGEATF012XJivLbHxinBy92NoULkkDt8Oe0oEF91nMxZkk6qFRqvTvLDiF+j7IhI
71ZPw8pSc/Y46LzJ6ZASIzeg7hPxTaS/NidNG/dtkx3Cu/kCGci5DSGv0LdWy27DRhSp+2j4Umlb
ee/r2xULAAqpyi05XfGJpxddR0srFspwn2kfuFiOaf5Lnp4k/ZDIWxCHlTnjtUXD0aJMuiTHLk+7
3PUFsBRNfbVn+TGR0T9GPzt4uH0GCdZWjsiCPVvaKSCsu2KMrOpu9gff1F6bsdVf80BOH8cIRSuQ
aOqJ5sLiox8P+U71Le2hVif4UAcauVxnzsZs54zyhFqcY1YPo5GlL1Xb/tXY1l9yAo6tNFKnPShZ
YP2clTB6m9FBrZHcpuy10zXff9IH7W9Tp8UFLJH2VCW5FbmOM8b7GOmtw9Dl0oNTm+MpHLvxJE2O
+VPn8Vi5XWpJx1YpFTpAgt9lFR47K4asKgLOUFVSwtcR0O4DiySZMypPkR//FUsJGl6tWbuOnqTo
SITVr2RUupcROsB3ud2SeKzV6EeY03DghtOkskdbfGEa6Me5prF5V4XGjzprDUpDVvStrlozcemd
f1Xs4Us6NMV+tubka+ZYxb6LlP7I8DVkw/Jx1yv+/Biliewi+5UcSl/immuTN4hDgpdmkuSD1kl/
zZNu127fzmroWoGd/ZamMXQ7s48OelKaH8pJeUMTKnmrIf19VMpa3dlGZ6W7IJ1Rcg9p6NEOnYt8
zdcuaZ1vA1Ws5mBnsfyglN3PpOq/Kk4+ukoxqe9sh0l3cwdxxLotx+9xWVgsTmHMNGBm2dtUFrx3
VMnxnyZNa3aZGuufrGhAWcuu8yzd57lme3qnDlQFwmznVxnIhESpg0+WVkx/R3L/q6yD5liVzY98
JhfmhpoUKK4uh1QS0t7+MpTpl7Gxv6rzPIUuLVuy11pJ6YLAg9ZamoK9POd26WZ9AH+f6YxFvesk
Kf/HtMHhpIEf7PrGz08ReZlH3ak/gy3/YSijF+RxqO6HZjxEjfyrVYba9Qtz/Og089DuG7sziveN
VHQPQ53/Tgfd8o+A92npb3rjsxn1VbfzSzq/90qrQZ4a9HZj7+xxil7BR3zLzTbnLpHMkTTIcErq
6IdSWd4Ut/+HtOvqjVvntr9IgESqvkqaZo/L2OOWFyJxHBWqUI2U+OvvUg5wPlseeOBzkUcj4rBv
7r2K6EI4xz0rS7yOaWOEDU/tiAUjmHzVoCJmZ16YidRfd8Jtd4ExuHSVZaJaFSJPy9gEt+yy12nW
hII20JdIKAzoMiZXrptnmzrXSSidXsQWyL9/BB/FjvPyASZkSWjW3IYlXfI0dAZ9dCtS76ap+924
fSdDVyTVhSgmIxp658eQUO3Fhkc7f1tm2votHShTA306woIm61cEOr7twew5tNMaCDSValAQR+Q1
Yposi4sED1DUbB5LC8D3LfRPkxSUbj7YN8wEikB3rQ4bp6/jkVEejTJwY6/I/rh5U8Velw/9qvad
InT6oS7W/ig1lpJDQqLMfT5RswrtyW6aXTeVdgg5Nytyc9VEVdJAJayoIRBvQV7LBEkkQhqpj82J
H0gKAZDeHn9BMrbZuEWZRIrZThSQhpK1SlHbirrJ/0210ZV7xdsrDj37q0pVOcHSaB9IWe6n3DgU
Xi2MjZaiKqPONiWUIrMjG4sXy89x8KjMsXXsZOpZQIlJXbR+lu8d2eJYGyourdAQ9LEbCYYO+Rj4
BVMTjCIecPVQmWWidr1jJFvliOR+gkKCATrQIBBqOVXIjYRufM2SXdOXVbbKDW9gG6zUG96am57B
2G8g/NkzwWnHNdjGLn5A1HmijlJuDEOYJCS7Iv6Y3rYj47GSUjaryVGXymyw+apMmCKG0bn/SnBR
rseUma+sXQ/FWgKdvTKZwvoHC/tmzG3CgMuBE2LVm/51m5Eyi3nttE9+S6cjioG/oPpsXpa9vK0K
TIYB3/BnAJN8OJFkXRoFMANKQmGD65umXRVqVYxRAezPPnHgK1E45vhz6Fu2odIvH2B39qCr/AXk
GbHzSePsSeHSvd9geWA3G5F0JAuByOrD3DCzGNlRBiJ3Na01QFJ7gzOjuqSulGNYlPoXlIJyY0OR
xCa/m87zIZzX2yTmalTxgMM+LFLbjVEotOPBbRpAkHpHm1Hh1kGolB2E1C9eZUNVVBgSZ2sFhgcs
HVOrvOKzpsZ+KAHHmVCj7uK2MOwaEuROGqzqErIGPTFxDxFX4a4eIQaXCSiud1s6TC/1VPgxHDay
UBBdXia63Xcq7cNeFgDhWcWvwE9xRor0pvc0ieH9SFeOA8F9U+FgdZS0w84WxgvujT+TnWVm1Nf1
EPtkajHCEkFeWA2mEOg6y6yNh+uPxxr+lHwzTVWJZZomNYxWeppG/ZAVYVoF4B869YM5NULAbhLJ
NNqzMQZmZJt7RqQLcFytqoIKJH6iSUusqkLRTW1QsspS4kfZ4OdXdORlWAzFRjgsZBbmpZf4Ybip
h3sAkc1b0iZVBHIu9qgtG+hn5NBlDpuirx4hKFqsxWSSlZNxhkXLunt3HCF0yERzUCh9bynUv/fA
SCabYtRp6Pfqz4ShjHDhishHEezWBcF/M2cO4zKgapXInGE/Gv1LIwqO2WDqpSmgZWZa+S3QKmxV
GXn/gvNQvcBcdIpxVNcXtZ92dz5MPnFIeHYTMU/x654wawUZt6GLIIhY9fU2S4uaXhmDpX5AqpiE
um1pBEwldmFvsZe2LV+tznXWLk6K0JytNuVIGMxEB76D12ixCbzht037O1NZj0TYDbAghn/vi5yu
/SF12ygbUf+mKFYgY+OyrUXbLmYirSMITWaRzQKyn1I3DxO36nY4m6uwyv16xbPWO+KCa64V5cOF
w6G0wQn2zEBqL49KvMM2itvDhhGuLoOAJaGfjj5B5NrrsPKr5grMY/uFyvypJ376qHqY+Dmj31wW
OFlCkufgaXWIpoTXYD+NCPFufd0EAm5ZIw2TnFa/u970YvxW3PJdV8BDmpm/kwLFvlgK82j3Yzdu
DVfy/kbaVvraEcQ3krYXbUAOvV1m+0ZPRbmzh5zz0IJTQxvput2bmXfHXcWxwK0idJ32JfH7W5E3
9dYIygy2K+kGQZzvjBDIHNd5yjZtN8gddw07tozR3UE7rY+ASm7C1pRErrMasmWtpWegEu5xOpVd
RCoQxwenvE40TVbMTtvVaFgS/6OLg+Rn23llNDRGu8J6gf6LS+NMiDwcA19vcAf/oZP1Swm1hp5C
BRA5KgA82Ni5HzfM+Z3QyoR/HAMWH0y+0GszUD3yEom6LA2DHB7ixBV9BFktjDKkSyPbgqutUOkb
mJDFehRwVZSke6K8yaKCuC96crIL3js3ihJIRfniT1lX/nWemMNvUFXMfeaz4ah9xjZWUYHfb6j8
oUr6elUyc9omwlXBarILM7+Chn8TGmWQXJpNoCGVClay76k6iEk7OH1IawNRGQcTYBWoCRBUHzed
Uw31D1Q5MyeE42r5LCZcg6HZ0PTehpDsFBlZQ38OymtfCO9+QJH1p0pcFpU67RDR5bASUUcGj/i7
pu0REKY4evZm10sRF9wtzCjP1dhGPi6r36Ov/Q1EqeVPRBNtjGyOE5Z2hkJK3rfNKk2MZuWwYlrB
5ja/BL+9vSGlMm+73s3WjSscTIXLeZQnXRmEIpvYA+8FEH2MdIW37wevJmFiS63jxDPI2iDmH5b2
8qYg1UPruuUKRzLeEmbWbK3KZZBCqYEXkkaZ/My6qkfw2rotRqcL0g081BF9ABTwwzba+hLvCWh4
aSMd1b6yy4YcC+FW1RZqnhncwRD0QsSb5WteNDzmWXpEwe13zRH+1U4eUWeYcBYOeGgE+k8QyB7H
u4MTx8OvhxGisyq5z58AyPL3WpB8NebAQU/Y0/e9qxHa103/IyNOfzRs46ZpJVBOgdfjbTQNkekM
2Ao5w9NHVKl1xGz6/caa8ixnYV3ByviSTGWVQh5fGsGAqBXVhH5oGsSSulonygQ9ZjDcF4kJemFF
4CRXTo9UswcA2tbMxtreCWldo5IpoUsoaR2VNty5i9yhwyr1W+R9kgkFFAC47evGzXywk4pXkjuI
cyG9d20FmYLCpUov4O5cN6GFBNWjMdTJLqMsUbEg0KwwKhc6SSAD1BdBU+LQwaGfPo1u4oeGV2Ac
AMyBlJaowUKwaL0C/een62huAo+O2Nge/VvRdyLs2hS2eZ3OIp7kR9Oasgju2/el2T/UyOpf2IFA
6JfoHne/30UsLcub2iyraERd8alyq1stUgRpJtyf3MHErk7rdGcRCE5mlvA3kHQg2MzUjwFOri4g
Z2i2d+C2kNC3WVNdJSptymtoVtz1rvkD/kHdsGdJb/sHZpoQG9LmUISsKV5LZziatHggTetgvdry
KTUd8eAXnSVCg0z6SdjDeC2bdu+XiRvjEuVY9YH/Q2b6yfZ/VWk14B1imNvEdYwfeZWbIXRnAPfO
vIak6wyWi3cMqjBPboJfb9e190vqAdegTQ8QbXZW0yQe63zIoirHvij97q2TfoJdVj/ZaqwiS+OZ
mI5NHXqwUt00blFFHQXlZRgD84iY+CH17ewJyuXeT2h4pRfasRpco51XhMXI6mtWk3GI6gKP2wJE
jFWB+v1+gPaSubZ0wu5qvwqqGOYEldhqe7jrKperfcZnVcrCxXsvDUDhGhR7s+T0xvvhUjY5hKDd
8ufk6fvaJdC3lg68wa+G1H+l8AIPywZwylWTDriUlGkNkKrzAbHxvQo6bz6Un1C+7WtMOFTXyS7o
aw/kGbvZObX5yxydX3Yw5FFd4YB0SvMX6cBJJDiKQp1hMFB9KlEHHlOMWcP6Rw2ISjT5FsMOKuSf
xtZGWDheEk2tpwukItJk31dyuBDUGGjIldgznRjg7jlAmeREOlbME/dpFIDRW9l0OxauF+PVj1eg
ynIcLMGxNdmTAW/x0HMKe6OzQkSTpsVWKz9d1zkb8NOy5uCqSuJ5L2ayAcvbHyCh93GmEX1XXODA
Tqf6evQp+qDAveO6kEdD6eInh6nWM7h/ldwiTdTe5EAbhwRXj4yUZ99rKEc9NFAq2HqqzfKIpCbf
Q1rMeRA8ybDD3bYHYg2GRSFiSfoiAHfbaTKqIWa14TXrqi7djRyatSMq8wlvZRWXwEBdS6hlrrqy
7oC8p9bPou6HaSsTEJbxrgLCL8FJgVswCIPebKLOD/RGjP4zhp6FiEpAn/ARxE7aPNaFrbY8Q2LA
k1s8EtdB1gcXZuspGB+wbLjue97a+wB+iKvBychF1vlthFJzG9uqf0TWlG5dg7wEaTOGYx08pBId
o9yBwbyzZ7l5r1iP4Jwnr14nXhCYeSud0mCnWrwNA1TqR4+re5Gkfb9qW7OIWlO1RWSYZhU3lGVx
6+Ot00/slwcJq8gxCmj22cW2LMiWNO62NqayjRA+N6Hn6lWD8Cpwiy1tn3267d0utCbnjYxJu+4a
YV3SNAUqEdnYNwdJkZ+p1+NpXpnJELvFLCVbVDd4hj6SLuErLmWJuLPL1yrwupAPXbG3FbKrU2O+
TEYmLmES75WxYuJnUPX0wipkt2pT7V4z21YH1SYMz02ozJhefix7/ZontbORkK2ewo6meDebSPPI
VARY+Z0zHv0ieKgMs0gBqXKRjSsyGXPsi4j3VrBrCqOMc6gU1SHDxfLKcIs8AIohra3O81eBEOEy
Gal5lSVuE49qlKGJQ+ZS+4Lc9FZpI49TGmYobQaNWt94Doi6tbW2Nm1lq1Wd99leEYjpMtCwwmyo
/vip8dY6tR0Gfn7vcYh7CQTMMWjNvxirIC/KgCNiOvN2iVO67sUI8a5HWyMXZg1G8DwOrctjmbS+
HzmJ1cOsOteQB3AE4oDAgFkgK71wsKSAVnguHrIqQVOp9yQDImNZ+NadUlS8ZUMDFxGGkxNcea2f
Ba6DTU/x3F2PeB4eWpfgTem6Qrx2lEMutGvuWqsnEOGFYG/U56nqI4tUx4q74wVuWRT0pqAY97LI
vPUoxa8x4TiMXKmGw9CR5hmqMRoah225SlojuE6rxsRZAxJHDmKhF7asHJE+DH4gOZBHSV92TxrI
rht3JEkS+T7T6BZClQuXNJkJ8xDmrRWbVGQOOaTlif84dW32FiATegs5pScgj9ytJhONkBnWODzS
yV5p5j5ZSOUVGoeqCyV3SOql/HVoSY9fn3cF0gsyz+KkG+gPq2bu4zQhiZQxhQMwSOiPHo/QS0P7
zW82zDNu2rf43V08tmzqowaJsxie23IFWFBzZAEeuJYM7ohMWSTt2gsJrbERq1KFhZ3Z0YgDZ93b
dfIzB+bhDgIG/Z3VdXpNdH8lXUVvgWTLh1CRbH5eGNzGSqLjiCMWr+NGttamyjRyIUDtAmUgkKi6
0NQdN7ZZTregy/lXtoJx1lQ61WY+KO76VgU6zs3KD4vAkGFqwiEntHpt4IXBbTdqLMrPlGVP1Ryg
MGLN1Q0wOpZgLyFsC3HVRO89+aS9laTbWn2/oAX1EkAToGMB4oi9KNNwz0dkUXKKilxs5dvkHCv5
VDkDQJG/MCzrM2bdQS6LIudE70tj1TmRdU5o9sT35xIyQBzA88NNcgHIKbnJAt4F/n3v/MIRioX4
dUXmxBS8//4SEOl2nkICDt8vhETuaGtXuwSZuK8bOdOJpYs6kvSTj/SPj0L1HteIcaaqdOrzQFRA
Qh5wOxDA5r+/K1QTZH1gJeJ6gA9fvCXnFPc/fx1yd0BzA+gCd1JoQ338uj8F1KDZQO+BATN2frn9
emxm4McHMQPwi95/foE7wfPNJl2Kz5tiH3g7qXdq2njIR3zdzLleLPYBMpUofxg9va/0qx6P2a//
3+cXkAciOpGgWEzvRb9FopuemeGTg4TyJNQFUAoFg+3jHEDwq3Iz4eDXm2ufh5MI7bf6nPboqSEC
QHzWK8YT8ZOGDxNWykWO2ncJq+5gqkNYWX5/lGbFiln+EljnJcUyy7uqzCCBe28jN5nZq7L+LmsN
i+l9A95inPJa5wK6WfcDlaHyY2aeA1CfGiQg6WE9QcHZRVsfWzAaSZFrIvb9o4A3osvOkRtOfR+6
HrOF1Yx1Xxa9VeDzjIrBvVe4DxGxe8o4MwnzGCw23IzPwM8H1vKzgenAbZRT7d67l+paJzHkF9Sm
vQuq7++ID80sQFNGmfMk8NGMQAkhToozGMITO4IAn+iAxALQ/Cdbk6ZGuiNNaw8BsnPFx9gpNzYq
xy2SMF+v2c8XBDSzAFMEPhqsXRARPk5471pUliLA28LW2X5yqnvUKpwbMUj7TEsnugT2F+hGIJ3M
OkSLlpIUtWvCffPest5Q04rUyFDOy8BxGL7fEvBmM7B4Bk5Dqvdjn1QGRQosvum+nwieA41q5SUA
B+QHVxmykKnPvg0uREIDwhEA9mLZQZD+Y4Oos01Av/X2fdqtOrnqz+lq/6XKLBY1gKQEwFdwh2dg
zccGWurhlVIjDLECJOkSwymiMit8QIbb7kqXOhnB7Bdwo0bRJ4mN0VJAQ9he2GurudSWz3coQWZ3
FlAGYYL38wZJJu8aoeu0p+VkGpvJdYcbC1Xaazr+gOMYRLvcLbecfl2YiVpVLVhCmSm8KmRO3t2Y
2ktWo2Mav7qCW3d5jtDz63V5YrWAcAriDRzDAZheyiAHsGIwXd3Sex9naVAcJ0LCUW+Qxvu6nc8Q
9JnZiqZQ8UMMgHXzcWhHDi7WkNn0HnXrkKrbAXIMyGpNHRJUqIQn434YNqTc4RmIPPOZw+oz9weY
NSxSFxcTCBg43D+2TufEU+Wb7N666TwH6rwJBvhV2A9BVkeGwNsPqbYzihCfz2AsVaBzQGBBw2RJ
MGODW/veKNh9miQbZhjrw9dDeuL7oFWDuzBbckFebjGi3mSqwmUiOza1uq6s8oJa35Vnxo9+38K8
eN5FhHXZBx3kHbPjgHJrvzLcb0Mj8X1gy2aMGaQp/cWscAe2SAPl2THPESVEZyl+J0cIeu8uVhzw
ckvSWjCIwSygiXdvEYBkyg0Ebv/DFLxrYHEgdWy0xdSgAWGuu6NJzhywn38/HiwoHgFvCwr6J51C
U/aM1siO3YPZxwWEhb8d5+D7mAFI5s5PxyUZgFuJ0deKGfeld1lZG+Wf2XafLz0AUv9uu1kLFro1
H9cPMXp4QFgOP/p6VwXH3F1X08V3Z+BjE4v4oBobxwQ8hh8dIwa7qTwn63JiCv5SUEFzQ0z7aZMl
EC7mTgX/OdvclRd18u0dEEDObxZVmY0cPl04UqWFKrWRH6vXFABn+f0FBJo5gI84IHD2eYvR4U1J
ymYK+JEiOU7C+un7g//+84tXNZGt23sSny+rS3+4ar0zP39eHx+v45kl/+/PXxoZ26gicmnj+9YQ
CQ9wBRIiPY+aeZT557QCT6xVZE6A/wamEozmJQp8zF03LYKyOnruQz3IcITD2Tly0ufLdlaZ/V8b
82J7d542ZQddFYRnR2MlVBbKlTVnLlffnpQPjSyuBd+twP1naKSm8E7LL3X17XsNvYAMFbi6oMwh
1Fz0onHY2OVVdcSBvtL2dMGKYfMf+vCuicW5qjrmVowV1fGxm67G/NvXGoynoAAEgRsHl8/yWOKF
bMcEBd77kv/q64iSM7HOiTMDDDTAswMMFCjsi2kuamCDRiQ370czznZAyXx7cD58fjHB3ACZFYh/
915m4xo6YDWfzuy7kx2AWiqUSBC3IL7/OMMFyVwttcIAtYA+evCzUWdamH/jYmcDSYR7DcZSSCcu
36c56ywkZH3vXrVrAN5cvmZy/fUwndhs8PXAGxtpv7+7+mMnakB5SI0C5z10bSM7v66NS5G0UfFt
CwMoQiJjCSNPCDfO5MqP7Qg8EDKoQ/r3SS4u2UV5Nko6cQp+aGBxiKckTdsJxfp7/gegojRYO1nk
FaCLntl0yyAZlAuAQSBdhfzQ/PhZEuSlZbNOjJ5x7D3EY2RVF+TCGB49sBeGYaeDKQbuC0WJdPv1
TP0lErxbDTOXBG9IPA4gh4VX65KDW/UZtRI20uM0AloCZia3wwT4h4dAT3STwWMa5Yv6Mesd9cZK
Mryp2g0uK6HYnzJwy4uKmY8CnhjrkrAgNKgmqOZKINOogadF33SQqJiK1L9L+wY2ZgNJbyDSq+Dy
DrX9qLyQNALRRDUJYAjjg+FXgCeIbgW7+WADEITYWAMFNg2AxF0HrArcPfgI5HoZ8GIP5Gl6pwLn
CGanGX89MIsl/M+4UCRMQXOEnstSpzohgSxTT9Jj5lw+b+pqz5+/bmCx0f9pwIbWKAwrToQfRdf1
gWkO9GjKJAbuvpXkTBfOtbC4LDr4LRM7RRfgK2Fs2H/oAIGELdJ1iF9nmfWPmy+tkEarOwuft41N
lqfbM/EZPTEFoO2Bm2mDK2l+on5SlSGP5jf0CBsvaH8yzq8TzxIPVl8nt6YDpSPD0XCuqVkeMygH
RQ4XzhUK0okTSuV1a48OzoUg3L0ru7rfIGVA/rhKXTFA5rYmUT6SM0YeN7khdoHurE3uGKAJeAPC
QasDks7vxFr2AFVJsBA2lp2O0ZSBGReh2N+Fgg/m7wZCxOHAQK/Q00gvgUw6J096YhpxPGAQLKQT
sVSWd04OKmnqjvaRkj/Bz4Q+fr0OF9fBvA4xgRAWBGmKfuboiJ75QekzekROMbQBOxjHCwDEv27k
r9L64piZSTlg+EC3DZWyRSdK7fUjDxL76E1eXBcb1j0HG4nsjf0DYDygwWkd87cZ+O7G5fTbtQ6u
90MiUW7IMyHUUnXgnw5DQQlaEB4iwuXLiwQdg4xibR/JUF+1TbFSdnprwbNXJvAnSvU1ZUA6QfCA
1taK1PWZXXliVc+CbP82v9iVQBYNQ56hedkBSslBdLg1xGVi6zMPwE/9ROp5ZlQSyB7NckFLIrzu
hsBh2L3XyBXeGBALcQUOcyX4mhZNvlI5v2n87Hk0VlbHb007O9NRMpc03s855Fn/0dtAyhCZyuUB
wRXFGx25tRsyoORbD4EVEcMEYrAWx7Ixiyv4HtW7NOf2nM4jO6ydHkhN7ECOjLZjbge/SKJEBn90
n0OHu0wEAIMjVBNaqbaAvJ+LvRZbAUlNDBQe/chXgMSLpNnHE60reZWXY1MdJhuCBf22LbYJwAlf
b4VTjeA5DkXj+cIHP+5jI0UJ9zOYhs+OmG+l+MEUnC+evm5i/sS7gf/bj/dNLPrhc2ApAxdNiOyn
S7NdEWx8FkQYuZIk6yE9l2A/2R5y+RREArxMli6vaan9ihhZdZAGLP60HdlQ0DNK+A3LG5G+Gvnu
6/4tTsS//UNsT8Glh+fTJ53GyZ4MsBdSWIuB1CS62Ju+6Vv7Twt/jT3+CvssY2SD+cqlaQMQMFsn
xpvyvpc6+fT9xSGQC5v3FdLdB5vTkIxvXJ/ZfKeGyEa+1UJ9COmTpYDb0OekHkwDJp80ajFK54qx
p1YxYG0g1WO3UMibfFzFGTcto4Jm+oEHEZM7w1g1dPv1LJ9rYlkQSFhlBgkcNpVqVv6gDtbQ3GSN
dyb0PtUM3kNQh7Jm/Yel4mAm3Mz06oEfYK4SFGvVb8pzZaFzTSy2fDoEZAxSxQ+F1GLjQ75pg1CW
rXh3Nmw919Ri6zczyGtscH9j3m49lV67407Lu69nZnGF/V298+sdhN557pdKEI0EQrCVJj901Sqn
W+2GZhuxX183cmoFv29kfpq9S9gI1Lf8JCAcjJvgN1hoE5gy6szcn2oDGV6AIvD4IagDfmwDqsoW
+DR5cYBU8IzGPSdIfGI2cKMAWQN5q78qPB+/3+K2A28kEwejezbGHmH+XQ8aybcH6kMji7NkbFM/
T6wcdpT9CvhhYpy5sE4M0ofvLwYpNXSrfAedcGkeO/KOt+6ZHpwcplmmCNGID6GpxVRnZSnLMvHh
4ajD6QWcUH5mLZ1uALAFPOaQbw8WXfAoqEul1PVhkO7emcSF39f7hlX3X8/EiXvQQ8Xp32bmkXy3
ZLlEnh/qCTA/poBNyo12CaLpIZySa9t6ydKXr5s7OTHQUphd0vBKWiYDK1yNtWmhVyoDD8bzQ9L9
lw69a2Exbqx2zKbrzPpgVf42gDKu5d50iYhG79b28zArn7/u0cl5wpMYJh82QtcllKtLHLBxXFEf
NMnB99B/JtWgNsWMMwHEvKAWAZKHUOXfdhZXSwacvXCaoT54Mx+iINJFDDyBMjsCOS693rgD2Kg8
85493TlYlQKm681Ar4+rA0mRRiYuVodC9qPZDOwiGc6EFeeaWFw0WVNbAjTK+hAAw+5eJMdc/Ke9
OuPt8CQFkGlZtHZGV9K+hXpW7txV8i1orjOx+noVnJydd03M18+7bSRKDbyEQHhX1zriziHrgUZ1
f6f8t5XH328KSCbI6cAoEb5R84C+a6qC0K1dtKw6DGkQkbq4YmUN+ofVhYW2n6wSlMSvGzw1Q4ib
7DnYgBLx8vFJZ7i2PcHXm+BxmaVgLdcgEfNzZm7nmlneCTiyrdRDvwzyO69VSJtXh5zRVDo1Te+7
sjgcSl1PTWv7aAOK3B0RsVPACK0JezNZufru63E7EXLACP1/47Y4Wo1El3VSoEMB5sZuH50JiG9S
r5g4s4VOHao2ZNNxXqLm+MmU0CQl3GDNpD6Qyrk0aLIHBeBME6cmBwkAgC7wDwrOi4HzEnfKk9nb
nQc1iJQ32ngcvukfP4dosz3xv20sxqu1lMFAH6oO5RiLNoSKxNfzca4P89/fbRxncm0Q4PB9PPvC
ToPvKSXY1mfO6VOzDjkXpPcpnnpAmX5sRVILnA13LA/WSDaGfQPdjZiWr/U3yzr/jBa0qBEBupB0
WR4DHbQCIITNywMz7jJnx87lYk72w8UJA7mjv+fmx37QUnVBBirVwdSbvhDhkCLfW2x+fz0np8IP
6EIBig6YNVKFiwsG2clkhLpBfTB0FaViO+gftIFtp4w9msR2dy7w/FuLWl6jWGKAm3oQvv2UI6+p
V0D0oKgPMAnVlx6ysVFutDQ2R8vY5H5jb10pH1BsqleCONMqoW6+AmnCDFsQ8UOrQQZnokjvk8yo
o4wE9QWDclT89bCcWqpwWgBmbX7jfZJd9MA1UFMf4MitHjkRkIN8JsN/uNvft7E4b6FmbhqWaVQH
kxyM5gYkGAhbrL/ux8npfdePxWZADahKQDmuD5C1uvCIuvOonomWF00uYmRdGxgt8TPJ0nNjtzhG
SovIQvkYu/a59K7bMpbNf2kBADG8kWZ05vIwRNpQe1YTIOSry6iRu1T+qib5H04rnLT/NrLoxlj6
2psmVh9kJSLbyKC20oZdfvx6gk4OFqI74HJRMkJE/nGXe6C+Q63CxQSBxKz0RhMvsvCk+bqVU9cu
gi9qI58OUoW3OHlz0dBBTR5iPAn9JGit1JsyaMOpOabF76+bmodlub/fNzUfa+8O+XyWu3YHxHrj
+KjkNT3z+VPjhaMdeWqUPGdzrY+f9yqn8DhQVsi8FPvEJ2tLJTsj9b+HXP17uEN+DBIvMyX3k32g
xxrkeKTG3rQhPgAb+lvD9399PVInuoJUGKYDAupIiPzNxb8bqbZOKmZQjx94/1rkq8Zac+/MaM2r
ZzEZgG4iLgHxCs+j5fMhqHPD8RyDH1zxRzFwFYMoMMCbr3YQSIqt4KY557F54tb60OLiNcE53mgc
c4PpH0NOr5okDUvtRq45nVnTp4YPzvEudLNRrPh0CKSZLM0Moj+H3ijDMV+3EHQq/TNh18nu2H+t
C8FYx7r+uNyghJtqr02R7EmenVJsuLvNuz626nMuKSd7A8SjO5tzA3g+b6t3i2FomwpyLlgMtvEE
kmlo+c99cyb4PtkGVMsB30TRHmJ0H9tIoH2R6BRzAydabcQ0vTHV29dr+tR4ze9wIDhnLsMyaeLW
TebDR6tANsOJ4MYemtYYm9C1GKYzu8c9cdAEMIPw4YCIQhGCvY+9gbiM1O3QFofAzrrbxh1+NCWr
6siheQmUVmncsordAOyxNg45OAJG4axrxCXQFICuGxDg5TNKfXwV9LoLG5G7eDbq6rlkU7ZVmvA/
BZL560CT4Iq7Lb2QUHOAdBSUSRzhoH5gkH4Lw5XxABBGFbZKjRtu2HmMN5w8tDCTuJLKALfYhEJS
XfTGpSssA/IWHQ1eTTHYI6RQ/CGmw0BirRv1p7dhSUvFpN5aaGA8JKWTvyZ1HWxrKA1dOHVpxD5Y
7BsgdB5yWcmwTnSyzQxXbyAYbq8haADJCSPVeJRKmD4zm28LnlVvA4XSlQFlMKjZALkDhcdzVLST
0459CHuZAG+g5bR3OcT+4DiOvdhs/o+0K1uOG1eWX8QI7iReSfaqrVuybMsvDK8gwB0EwOXrb9In
4hyJYnSHfOdhXjTDamyFQlVWJsQa7gcjavju8tZaXW9QPyG15HrAAi0i1XoqAgdsRvm5BNTj3qzE
5vL3348BvLUYO0QZZvGoZR+G77dG5XY4gaBL+Q2mhI0UxZc+s25LO7jiut4PBZgdiNjMDZQmcBAL
J+nV6O/QTQ5Tu1ShDnLlBbTE7uP2mjFBqITOKAu8HRYHva6tCVRMKE+UKBqCMLVD8NJOKOrUegtu
viOth5tBmN/GNLwt8mmHLtyvJs+v/Iy1CUVtBJ0ZAB2GZKkEYOYV9JADJOPRxnMeGN+bGu9wr+72
4FOMLy/e+zh3HvH/bNlvnYEH+J7jMSc/q0lsa/DV+dMhn6AbLh5DEd7xa+56dQWRkAESwAbQeHmx
gig9cBG/Y4Z1ukUP4K22/Q/vdwwJyQvsSvR6vBPGs3JBZIgEIARL4Sro7668pnOyOohZyhOpRYxj
mVfSmVEx2Tv8PG2JfxTXoN5r6w+kkgW3AAAHiopv14Qawq49jVpcmamHoiAbi4M9goGnQITBlXht
1dYMRZuvTlRlFrZ60NrnBErJZz7x/gDquGErgm5IdACWs4y0zRVsyvy9t4EVuhnx7scDBJhatG69
HVuux5QQoCHOrr3LQ3BzIXu1vbyl11YHvTdzBgPvAnQVvDXhq9bndVDDxECDLQ3sZqNAsnblETp/
5e1A5vAJVNroo4JzXQI+CrusOvA5oWI2fuI6lmAjzPkVd/feBiYLcaaH/CyULZa8xHVhuTmoHlDK
BEjRLD977Y9w2looCVH/WmP6qq1ZkA9lQHg/b5Gl7yQg7p7McqSaS/3JR7ox9vAIRokLVLg7sKsF
P6Y08664utXt8Mrqwv0QBB5WitbHs8yG/RxBxL6jrBiU1vWVuVy1BDQU1D9m7Ooy6wSmoDzvOM3P
Xv1SDR2IDh5t/wreesUGtjSowl2sF7b5YnP3oKEZRUbYmeF5NemEVHbiXkvYr2zvN0bmv78KeOkM
luAcRsrvUEpOOPIRl8/P6ihQocWyeBjNMnQ3x9osGtXyc9O3iZTml2Ys7myqruQi1saBnhggYX2k
mt8hGoEEVh0DAvtcgtHl2WBPl0ex+nkbPhQAeGQul8if0NYSQTU+n4Jw2d/b4Ji6bGAtWMDrcy5k
A2Q/t1G/XQgQAneTbQ7s7IDw9xZQqifA8MutQPwJZlqE78FQ/xCG592Bu0SD/VZWx7Au/NtGc+sa
RGR1uAB4A1Thopa3fKJUxgjaoMFl58E2Ej3ou6xPny8PeCVUsOYH0NzaCBT48gSNvbDa0cDGK5zP
6CFJCtPdZd1ty0ligc+4ca6s4No+xAMcEDGwgqNcvZjfrPELXQUlrqZUPJaeuCct28uefr08rJUb
cG68QSyFAsRKkSgdRiUbh51FKvZUm9+yOgVAdTgz5b5cNrU6IjK/ueDAUAVbjCjsWOXVLGTnoE0C
EwCF+76LL5tY3QevTMx/f+Ud2jnWN9Fqf9a9VSczdAv8xMW1vX/NyjzQV1bEIKhJ2wCOLt/bzr3X
7/9/o5jX7NX3S6lF3YX4/gQKJ8ccTh5AyB83gVUHbAtgERvdgW9NdJ6jwQmewv1Um1Ik/Eqcs3Kd
QmkTSRaAtYFuXPbEUqeDf3VDpL/k3vZv7PCJgFBuuAmcj0c7cHLITUBpddZdWYwDuUsuB5lnZygw
bTUhG8cpPtY9Ob+KYAIZN7wekQNZXgjAfks0ALDsnH0CCfEHqUDefX2x1gUZmU8Zvk4k6OluO2tz
eaGX0Nx3BualerWZRNONhdfNP99qkxqygXlnxQYf0fYBaagMfF+lGn6PWt5Rd3hummvpyrWLAogk
SLsCvQcWj6XSNXx+IUfV0jPN7QdPg8/xR4V2E7sAZaxkRcwdb1dJ6ApaIMaj1lNu/cN5ff0LlsRJ
aKxPW7fCL+h892TW6bNm5OORHBBqKPtgj6AnbAlTo77b9r2w6dkkt4NxV4rzSK6cqRX3CRNocbaQ
64O7Xvi2LPTboHB8embetivBT3U0rvUUrq+VPaPzAYgBXcACagle5FyBPoOeQThbvdiBBlnbaOm9
EUrjFrBvunNB8hbVQWrEPUFaKmvByR2M1DjkDgTGLu/d1RHPqoYBuBrmbPfbrds3tS3A3ZidpXUq
yq9e+5vWVxK1y2ao+XhAJhQpbvBqoQ9uiQeDELBGZFyxM/ztL9QSf2bUBafdb9mqreWXN6oSzyBu
g+iERHfR5fGt3CNIDiNmCQkGh8ji7fhkCDy6k4fZOdQsHr5MLLtyHa5O4CsDc0zz6uwbYkTfJtpV
zs10a+WQJUK18GNNkP+ZP1B1ADEBsNu7cFmZfWqZXYNAc2o3PYjgyvbTP8xSCKYTtN2hRrAMNMNc
VbIzNDtT3qdQOoKacl1AfeD/Z2VxuiR3HTSawQrXduQCWqJa+4qJlQgSrd/oVEAyEpXs5XuWNGFN
AlEyJLnBBRkx8DQ+cbBo30xTlu/HxhofIPhhJ04wXMscrkR5uOTBMo+nH/ICy3I9CEw56V0E60ar
jv4gj0U4fbJ7/UxH98qGWN1zr0wt9lw6AIYKJnKEYIFMI62y5t6upz4OTX5te6+eH5TZQKwEuct3
2ODJqx0oeiDqD9SuesrllTBsbdLQ8AllMnRCIVpZuJ+U5bQhamJnNCcW9XAfOrdWoeK2868EMdcM
2W+PqWNOYBoOYUgUz6lyb4zuEYh9tFJcQ1GsTRh6WG0kqwMf786Fe08HLnlVG9k5LXbC3o9XkkKr
n0fyBDESyFfeaYaNtMjLCX2SQA3c989p+w8XIEC7f9tXgZpaikejbNRYfGyyM2RH0MY40eZ5oF5/
6wu0gVz2BqsXIfTOwQ+Eo4o8wOKt0ozgVm0GOzuPnSHjtAJkb8hzcR+kcmgih1tRxrLd4EN6gymd
eByCJ01u+r+dXl0jmJlj2Le5NnQ+Aik0Fy2RoHIWJ2rI/KZXkB05qwKIQZQ5ZJw5U7O1wipMgkCX
s/xKAY0T8gxxrOGK11o7z7CKkAYQgBnV8nZzok0JbMZpSM/+EN5YBYM4UJpkxe7yhK8egQBrOt+D
SMAt4visBMf5pKvsbNbyZ8hrMACT33mLgpvsrmReVgcUAk3qWmhzRMPK2wHVuJG9PuTZ2cqJ3vTt
2DwoyKof+7a/Jt+25vHnPDaiC7h9LN5bU6OhdDsy7KLMV8NDVwA747Unr/PHhKIL7U7Q1k0c0Y5X
niyr2xeitKAlQFl4rk29NUwM5rcmHzKgpapTk5GkQGOOLEZwATaJRBmyCKCeEnQEHTW2TMCZvE1H
5+P43RD0XUEwt26YyKYtFpVnddhMTVHiwQ+FAnCT0Jf22ot/beO8srFsDmpAvJXaIWwMalf3OvL8
JvLHg9PzKy5hzbkBN4IWViS0PBA+vZ1SG11BVl7ZKFHn+8CNg/Lp4ydgZpIACgn3M3iA3n4fKeZR
jD4vz0Wmd137FWVR8Ml+tq8xdK1tf7DH+qANBBee6y28CbWh3aXTsTw72RTNjIfAVBsA9Xx8NHik
wINaeJi/Ey70HFpRkuvyLCAEZIPH5QAWN/ea5t/a4r+2Mq/Zq/gW7Buicpy+PPdQDhKeSIrhO8+y
qDJ+/cNwkCsBVhdij8Hy7aVNt6pKiO+duZMEIpYEulTfR/kvvhYZk/kdiQzZu7RJCgSE8NuuOCsL
mlFEQHHAkd+Ul1959aztAdj4y1eGQHRZhuRscMgAavtzNXV4zTm0jRxS76aye748b6uO6LWlxW4D
XEILYg3F2XLAGT/kUBcKb3uDRHnhHRjzE5+a22kKnybfgzYEg7CGdeVgrR3cOb2JozXzkCxrfLTj
nWUUU3EOQvkNbNanGtwaV4Y5hwPLKxoFD5DeAZIFuNzikrQaD4pXrCrPpPU+ue2U5BMD0QSGl9cx
Lhvg1d0O7JzDrQMYUD6QY1nzw9Bdo2FYXVi8LVD2RefA+1wLByUG6CzKc2230NIz2gTKEFnSAQN8
ecSrhhCK/MXTIUJaeKu8zBlDbzlO3pCD1cpjdIsuTRBrpCpMr9haXUCAUQHem0OD5S2aT4JKqPoB
md3tyL0s/iFqRZnxv59fbNEyDVJPDbhBtOVHPYRJ1JfLczXf8u82x6zBjSQUavPLyoHgyteVTcsz
baZfQXMkfmyU1dGZvE3fyc1lY6sLA7o1ULwAJ/IOPWERKgeLAIEYhA/oN4nM7qEAE+JlI9a6FQRr
iGwgErxst+8UIwVoriroQplFROrpwUvDHfT2ti7VW5dBRTMaI6jnQYvKnoy7OrMe0jrbdwp095d/
y9rsoowGSThkF9HMNf/UV3dAmaY9rSw00ofooiej9dLW0N8a8VjYDG3wR2WF8Q9TjIJM8BfkCUDR
7AxeWeRmD84ZFDPOo3E7g4oI++ra3y+Pau1m83CGAXv0gUtYOpQG8kBSD4j5nXBn5xsr29pk53xQ
xfZv8mbOyELyHtlzEPy+HUlAoXRQtG55RgFxB2XDHZRV7qfiGjvDWhjsIcWF9NAckAb2WzMstRBq
E1KeS+uF+Fmc0t8mxH2y4Kvyy0hZ45XtueYwXttbLJALlTTo34VwGBCo8f7YkKK6vDprBuaCAPS4
QxRXlzug1jh/rZfP9/SB0Rvv9A+fn/kaET6DOXP5GCrLUM98Fzni5j7yQVjStNco6lZH8D8Ty5Q4
cu3QPQmB8K0yWR7GoS3u7Yxeo/9aza4iWkLHGwoAcEaLBxBO+yhMAZiIx8rgZUwHtjeYUcaeC1aN
IU/zHZiPLIhqFilgPszdVmqEEM7l6VxzVkibo3Q7c6KjaeXt9qO6VYX0NaIdY4oB7PmaT8O+gujl
ZTNrUzrzm9qIqwC+WqYMAkjDWlM5N6alaTwiH9Bfy0pcszD//ZXjUahCGS6DhcaJwyIa8v2/jABU
FIhhgLcxF9/30i7MgtoozlN4V0CO80pmcC2PgYL23D6MGv07+q/CqTXvGkS32r0NuYz8wIshOxbh
bsiMW8Lt2LOuBGZrbvS1yYWDowi1WU0A9pUITcJ6iEtxsFHFc/SVqfuLMFhe8q8tLTbZ5ErA+UqJ
5yEL9pXI99CH3KiSbxXzjj0IUqIioMcQ1ALEkF+qyk+q0PikUn7l6b+6RxCCIpDFlYi7+e0eCSik
Reseob07dM+k6I9Aol8Z65oJdDigPITAD/8sTHit4ddNCZgoOrKyT2FaphAk1MPny5tx7dJAg/4c
NqGVHg1Pbweia2BmxnDKz4M/JBl9djmyr3e1dys9HQXG42Vr89eWyzezOAOJAzwLCKzfWqPmRLuh
BGrO8Suww2kCFSdyyPLijubODQGV5JUrZK0uOzNf/tfi4rARo0P9nAPdNvLuTjdlFlemOI56QldC
qW6Glm4N7Uej0NACheZpFMg+uTzo1YV89RMWoZNdjtPEphLcGiIanCQrrzwz17+PSNRC3cMDSujt
pHraARWQ1eIeo4928XMymiuTuObZ0afyXwP2woDMpcEFVo2VIwTG6uoAIuifjnuNbGF5ugEsmAks
wb49l27Cd9A2U+gcuV50PnTS8DZssNpHJoYx0ZyA2BJk7/co31RJJ6og4pkPKQmn3zbQKDUb/YtV
Kr+ycgu/hlYPYJbndDBwskDKLoNeh5uFKMqCnXtqV4emz+VdYDEvLhQoPybmXxP7WLUHvAgsApf9
rhRCzE6Vgtb8nGVJY0XCPzuQG3YOH9qP/xnVKyuL5eR2M061ghXL+kUmGeGhdNnAYr+8M7A45UIX
A0q9MCDSGVH8bOlHoTeXbSwP9l8jM+ZuVhhAvPsuv9xZmSDVgDp9P97krL53DWcXGNBfbZR6GCB5
bnlpkrL0hMgp6qrw+fIPWBvkX24sUDLhxyyxcFKGDKJwqOEXmUooc3Zd8NCMXy8bWdsQr43MR/9V
KBJwI3csaMyf7RE92YxH2QiNFuNs6E+XDa2OBiVsgnczTt4yeFNeTyBnSrKzaIMfGat/oRUF7GL6
fNnM4rb5z6KhyAxuJmSq33WFWdXQ16xysjNnDE+STOOpCsFDZj01RQ/FEOdPa33wWfTXposMKbLJ
iPTftVtgeWpEFChEEP8H8facfSrZ0RUkakkX9UF+ZWOuzSRKz0h0ILwDX9/891dL1tVOF9K+zc49
hE/FJy4+g0Py8iwuHP5/RjQzRoMlJkT9b3Fn51bfgqkdtSJI14fWU8U/9jCavx/gWYTpArhsJuN9
O4TKyqaRQGH01HIKBepPtroSoq4MYG56tOe+R1xYy91WVJUy7M4lp7LfmNvgmm9Y+zze9GjenONr
e5l7t8ImGC3qkVOh72/1B6EYf2cHKE7IY9kEgJkleedgOpVl1gE5GRmonL8gLX55dVfOfIhOJ4CP
cAGgQ2jhPblvcGfMesCovCjlP4GttEkk6MeChnkUb6zMc/hqm1IysKqnGu6rqHYQt/4eiPwKUH1l
GWACdX1w5QMSv+QQ1GaKVyeoQ87+iNY8J71BBS75l7n6n4nFXJW0k800wAS1jw4a8Lw4q3byWmV4
5UijWvCXBQrUhDjYb+eKOLppNVA5p7m8NzqPaXtony4PZGWuAEGG9wVzK07EMkVkhamcBCqcJylj
V+yhFnn5+yubisxXPqoQaCTBKN4OAb24YT5KEyeu/m0afWSSY6PtuDc/FipiW2HJgfQChhst88A6
v7UzFKFHbUHJafop84fis9Ifdh0w4CElivcD1sRZuFfqhZXwaBieKnrLDu215or36zB3qs1iaGgs
x/N5saEsPBca9AuEJ7D/jnfeNZrLdzsJGQvUHP8KBEGAZJnQHTwjTAvW2idV37i/7f7GCjeXF/rd
AGDBwtN/Jl0DBfhSdlAYQyqMsXNPjchAEAK93OljT18H+whLPDekYTvBwy6myPB1mAluuaeyiHR5
KMMrW/X9KwArjGPmzK1VKNAtrzdPU91VaTOdskIlJcRseLYD1XBksGPVjlEe3rPxqTdfqLcR6T5t
r7it95HlbN+GthhyqeDaXAKStDeBBKlk08nyHl1hJ1nqxdNwM0EBGwTmD0IkoK+lHw3Kse9mKCgS
3qDGeQ/CtAx00af2cPKrTWXc5PKKg1nZefgqUD3Y1CuSo6rghluqZjyZRZKqO7c7GtlHwwYMAZci
cKRIRaLsvQhL0qonTuoCR1/YvyyHJZbx+/LeXpY5560HCwDJYCiO946pzKZQ76VtP2BziwjNkZAT
i/GA6eWDMZ2cn/6Lx/2NN5TR2NH9Zdur84e3NQgnINCHyOKtYwO/cG3WrBlOjiKf9Yjs5ug/OeIa
R/3K8XVsBF0hSHhcRKuLOSxHyD0CgzeeutbUWCgmDkVeXJO4XaRh/s4jtjayItgKM/Lq7WAYKY1O
c2M8/VU0l/BF5m+Tj7FngrBlfLw8c6tDemVsvppeRRo+hcJ4BWqDU9ZB5blMoB57zWPMt9ertNJ/
xjOng3H1oOFhOR5L4MlBDA+bmzyFBdTl/WKn2pfG6iNhZ3E50qjstmZ3JQ5fncYZt4hmG/AcLCmF
dY+MAIqR4ylTHY987X8aoB2W+3WMUueuK8xrngk5gOVIgzlwQ1AOBShc5kvNPt1AItrLp+lkTJJt
uzQf/4DZOqCQR7YEWDZzsLaGmGM2FPdTXrWJwYsiqT20PeTQIgZTktLx0AAXK/102iADN4ImFfre
U6Uq1IgQsc38y+1eo3s9KpxKPVHlQIJaFWLPSjvc0L5z792xt84OqBUTWejwrh5CvS8s+tlpuv5L
6TrDr9wryd6jzPicj+4vI+iLDQSO+KOf5eWmGwDICuDlY8vrsTZh9aNRFmSmgdFsykTVqmJRPpTp
fiJNuTWorA8tG/w9dYWOpPKnRPpgcyRsHDet6dXPQZez2G25CwY+R5+dcvAixy6dpNcjBJyzprlT
U01A4OOTbVeo4JhqCMVbddUkkCYFvzXhZmSVZr8J2lm8T0vD3tqpAYJzi46PAePssTcFeyDuWEau
S//UoYlsoSeKh2Lw0FWChFScmmAiojnYzGpgTe9KJ3c3TZmTZHC8PmmhJ79RQn5HLwaPXa+0EhGO
VgKfCnhIVqa3IJIz70u7Mh+70r2lSP0000aN1XB0SVpuGMn9KKsEPfhUjnsHITvKMdaW+sFM6RD+
8rxyShgXLAJ9Dk0KzswNNz1Mac+NDVFd/hVKPfXt4FUmkhYQW4lcfwisW8nYIxrKnLjwh/SMzs8f
Tp33+zHXjcbUdwRK8sgP7A1XZZH0shcyCrjZoW++WhML+1jWLlWxENPLKLjXxZUVlg9GaPQJYPn2
D/Dydm7Shzb5xkJqvtgAHG6MXhg8NsYgeLZHu/qRBqX1iYRdfWuW2I2tTX4Ls5JfJmfKIkzNEzbG
uElL+bs0BuMpzdPptqRj/i0sazc8OMyTiReowU9cj4UR9qJd75GH+pPpyX/sOxTFGSV9UoYj3aM2
oGOfaX+HNE72WJk8bCLScvUZOePuB2uYjk0jQ95F2P33tENdFQoURpLibU9jHmRGrIciuHPa/ikw
huxGMDASPTSuojvWGKC9HUDsAL0RehjKUoBTU7obS8LLZvMmGb2gToZ+PDVurTHP7GfujPxbRUP1
MMNOIzQlWs8cRVH/kAKIv+2dxn8aU8x95KOGCOCByu4Nq6Kfirb5ZgdN+aVr7Jc8BcJn7Mcm1u4E
Sfne6LY5VmkyBm+LRRoeMLfkizNKO4YQm5Uwt5YJ5DTrLfTNwqTOzRdvQj9pMsoOGmdMNTFiYvxL
gOOUFpJ8BiMbiyxVVomJDrRNMJjdN4qT2cQkKOmd20qFgaJyJsMefS0/Av5DwwuD/DvSzm9aeFPk
gV4jsfpSYZEb/IeeKiK/C/jOKnkXhz3RyeSndeJJwrdydIu4Am9LjGeMtXW0aA9OTdwkp1nw3Lnc
PGqW0rigI42rznHBQBeSqJ/SImroYMZT24F8iAXiKFRvxLzweQ5P2EHLl/VsB8L29kunXeOHj/pl
NLmcJWXQ6NhmBXhhMtbvpiIsUdSq3Ahn2IyZx8vY7hRUFlvmdk9oGOpiO2XhrixEHQsVDH80goMb
gUfMD1Wz4uDYmRcRWecUcjeljEfIj+/heMy49rIeba7a+sydqqtjVJPUbcna7Idn4O6JGJ5TscPF
tCPC10eHt96u6Y1g0xeW/mKrXMl4CBsrMbSWOzr24b7xMjdpa66fIHoRRjwX+Se7lGwnGMrcGkT7
NxoIrvOQqgZu3Bj2KC2HMbeUea9y7m0LA+D40vfHMy86lSgZQoG1mvxEhXl90ob0jwboUPdSGdOG
Nn7+taN9uefjaMVD51UAwZrBzcjq+uh3qRmlqCAAqNJO9e/OKeDsxoInhinPnjVUMU/JmRpWmkA0
/RfE1ljE+go4xqL4ghxvCSYdA0qxqS8TXbpsaxoBvAappvu8lywywtqK8rbFxdBN7K5rwy7Gu0hH
doEGj1rm4CZ002rTFXWDKmjn8aNobfwm/KhbzaXaMpmru8nuCJh6QrFxII63AZfNGEOVoE4yb3T3
lJrWNgXYcgNMH4IkaqlvuH2LzZhxtpkGvIUCo3HjgRl80+TY07p2/YMAMDQefBdySAYI+zNghu5a
rYrYFxWJO+L+KYg/PYmQiseGN+Wuc2A2UMLbhqlZRYTmw+dKFkHS9nKKQBFh3qcZcJGO4uYhJ6nc
NUbXbDJ4vSORrN8Upfa3Aqj6bQfHfxAzPYkhcv/gQmTpSZWqj40OCCxkrtEe3GDvdHlgb4JM+8lU
QhLHGNHhEvcNVHQGp6MJgE6AEabSvS3G0ECLO/7lpUEVjxlwSKSGLkTZw2mMRi6OPhmsDW+r/LHj
6GJzurZ5FHXRgPNjUs+tQPnLGkP3LDoLP7oSxUYbWn7P1ZhFQzi2EbGgVss92e8qZVN0zGKyIpvQ
auMVXRXlDakOhZ0CHurU7U1T4U3mjITtBTYxjjSTTy76039yX/FEi0DvbUb6KLVBQsYn9av2nC6C
HhePbAvbbMhr6wZHNo2RMLS3TZBnO/CJwXfLcNoDgY9DBkx+wivpxEPZTpEzFe5BVoa+RxDvu0fU
gMY+ynjKt07nP+WcNsdBq3ZTSxN71p/QwZ7WIMtUpn9sqKO3bekFUajt8m5Cl2Hsd02QGLVXQoAL
0RUYfs3YGRqEkLR6ySsT4GF3cg/ITqXbFniYbR+6KjLNIozGyu8AvFHAgDUe2TSDT6D76v8MJ/1T
oLnpRevUQijK4PKUbe6ErjlqShChG1kDujnRuDd8zOhdZ2Rs5+Sq/pxPRhrbnpK7vKicuOyISFrK
eGJCOWvrmbXYVZBaukVUgD04okdxUJm5BXMR2UCF56xoRrwIvDwsLlrh7VhaQzesRttmMs6XDVjB
sKbjgBhiyN3HwUXB3s0NaA0ATGfErkajamvrPkn9fNikXcf2VZep08SLdF93qrsvJ8gKGUL69zhH
42bglD7UXW7ei6rOQFlrG1tuGT1A6qgbjtCBCqKyMHmCdEaz5blMZaJUoJ5GcPYUXh0XjvfQIr7c
WCrrv/gh02Ncg0bsmxOM3clqVf7LbWT+lUw+3XicTElvZj9zK7ei1OiLGDGIE1ctceJOI5QFgM7e
g1eHbKVIzQ1q7lnU6i5IvCkcNlKxIU5LdHDqxqVbboBgBdxi7p5YSm4Kw8Kmw5MtsnT9MtYE3S8D
KR9CtJUlTpWhYO5OI1hZmjAakD/ZULc2Npk1so3v0cyMe6uxvZ1bjZPeguC/AZv3kEZuRr/QyUVb
gJTiBWFE5m1clBlPmcv1rQe1q+LICW8aBLOQ/UKRUyXcBaWaJ0h3T2jwqxd5HzU1Nr2bNtl2UAOC
UkA49ynpce2UuAZZUfubkWt5QJOXeuprQOkCWlcvjl0EtyhlyE+BNIpj19XTyTco86McHMP1jaCT
Z6I8l7Yx77rJioGU4w/dAIeQ2dMQK6RFcKVA3QjcKhLd1F5+6kCZ9IjIDHRtaVNsMyRUb6tBh8/K
KtIm5n2jjsNAwZQjU7NvI7C/sN+geVAn10BDQUGD/Ea2Gg2OXFMW9WE+xBLtP3GLCG+X1tLYEjHC
PXjMj8HMFSaTbfX7om6zfU36LnHz4JvEXrhLm0aCviotPw/gA7rVWQ1B1XLOF42aPWdcjdvB8etE
TaEDxu7W/BTaDTvZ1GDgs2MZnkOt2jljFW5squtnXbR4hU9lFZMmn4MeFUAtySPHTE7VpqbNF6MT
3abifnlbcdXcQFtS3uHFQ3HnO+2DV4jhKfBbejAFx1bpnPzQevwP/i+eZL2jIESIs+llo94RiHgf
8NxqT23TIrIXVggtKbdPN1lO9akYayMy+oBvHFsWUeniiVECu/bspJ699YVnPhAc7E/S9OtNlqVl
UvE+S5hZgvpuaPWNmU/VdvT1+MjcUj66wGrDfbpWVPWq24o8jUMeHtDD+DlPXSNRHGJS1O7zmJeV
vrcHvJU6uMMYTQHd1rYLdzvLyMdOZ/a7zNNWksrqd5oLBWeh22MtmHVf2yGPC7NLBh+MlmLqNWS/
QnnrWJn8XlQdgLqsde5AsRsCKFRZSQ70OK7qIT9mZp3HVGYNQOXmLrOMCCS5TWRM9nTsUfDbyJS3
R4MounW8FPzbgI4+ojQAOBXg6skgRXkzAzG2RcNpHE59eGs1PE8aTshW+wzXOugmPrlW9YszGT6Y
DtycTxqELX1roKjrFIeRsvC7LawSBe1UJbYU8sEvK/fGqog8Bsr87Qc1HLQS1pEPDjjaB+5GSMgV
28mD5GeGSktMKulGnqjHja8UA59i6G+MYbB21DNVxIqQ/3Fthdy/Q42H1s/5kdWq3Oa0N2PUA7NN
1/Mpggs3Np3AxcC8rgJiVSIIJZCwRHOZONWWN+2N0Q2jLG/CBEyfRpyTrDhAjt67GcKsidK+ySIA
1psX2YIGAQ3M6WGy0UU3mcV0JPaYf4cym78NhTXcgtz+z8jz4tl1DMyll3/uSWdsa5X+VF1XPgmH
NyegF6FmOdj2qbYDHSEcpRtt+9UOgTiNZx7XBPmRPkFDlBNZWJ+DYgbUJf3WOCoKSr8ImRPz3kSW
Mlayl0lhVfeZ1VuHFP1rG0pG48GVSEr43K1vkIGu77TL+3PJjOHZk9bTJEtIeTZmSZ5S4j442jSe
QVVjQTawqEHix0l2yvL+hWTZcFej1SPmbvqHVLm6QeffcLR1Wx1cXFkxy4Y+qiF65kCRsJ8pP8su
rjE5BswrMzj4Ke2TnHPISlS8iStmhlHfCRqnzGtunNYyd7oyw7htQr0tszSPW8f77KD4s59YUf0B
BZoXTaOcn1xZsck9qvEUE+2DL8EKJG0y/R9pZ9bbNrZs4V9EgPPwqtl2YlOJHdt5IdKdhPM889ff
jzm4JxJFiJAPAqTRCMDSnmrXrlprlbZKM2n4otNQ7k6vpWBNxCvuDSP+XUShdWjkPNx0rk5c5pfK
Q46m8y4WpE9e1sZr081EO1eacQqN/q6yBGuDvN+PGL7CPuLxtQuKqCapoITrSCIBlSQCETcvMO0e
TEP3koI22zmDyIuyC+K3UBCKV1Cr+r3O2dhT08tXaW41TwLx1MoPHXdj5jnprSaWDrRYHx65UvNV
48f6MfdpNsfL1XkITVPexlknHNTKiPJVK5ce0YXh7US3SAkDomrlZ7G1TUh+rtw6/2X6db6KOOIH
gTzTliYYqCx0hbAdsiw7EjAPKwFE0ioX2VGupbUrueikzyY8hk9eXPjfbsyUjsk96w/BX5JGwP95
prToWl0bLHOwwTvr8qchXciTziUPxy4IfBl2Mrp1599PSrfUgcwMdlU/dsGdJy/UGBa+r06KjC0t
M03J5/vWU+SsuyWY80UKnumxqDshrga/6IKg0hkmd1znDHabRmQK7xVx1wdLWLe5MZwamRQwSy3W
Wr3BSOitQ2G1JLa39PnJEliAxsqu4vMGKcf0mLvvt28hayzwgGiXRpD0+RL3Rt7rIdknOy6/26Xy
4+avQ2OA5IViqDnSGs+/7hRtJRSNLtqIR36XSQ+RAbu1ugiHd0zjU2ShloyVcxO0mG7DrMw02xHj
J0pA5NV75ff1YcxsJGyASaC+wltkyjGlgmApoAU1G4ltqbSLhEzF83UTOj/zrCIxDkOBYoqmGKgq
c/z3k6JHraYqTV5Tza65I1Fp+qpFDTn66LsBt3Wh5n4JqhoFQUbaB2RGkm8Tt9GTaMyHLNG4ILtD
GDf3g1MfYYw+y6X7r9jXpCNvbWA7Mq1HYCSC2NiEO3M+PDETOjNQc81O3WAV3Xvuz+vTNx6D6fRR
HueMAxMCrjDZBZEcEs8kjmHLyc+B9n1+vyKXuuo4+KJEFmhJImbKoAC3MHaXR851rMqP4j/nA9Iy
y4oST9TtpDGkbS478Lj14l5zSA+n3jb0G1K2yXOnCNs2yZz19eHOeAWgRLzemVTwH9OiPVndStA5
zzYQjXXf3gf6je1Q/jO+EwsTv9Bwp3ttIOu2C2opZksaH9jw6JCN1SnaoIKeOJ/AlGDZJJvEjqCx
MzWWVqWCgzi/W9/YvG4s9kH7YLr+NF6hZn5uqZeI+1ujVuySFJrXrwTyuNeXYw6BAIeQEjZoZAPG
4mQ3QO8sxCovZHugZObW+zixk6JdQSocsnynxeWrUMVvoqPuSyvZe+Tz1O7X9d9wsSUodePGQd8B
cVW0aSwQirnGM9bqbZg069CLPw1KuVBOnDVB+xrY9jDhwRKeT2TGW4xcgtLbbZn9Fgvn3ojN/fVR
XLjBcRQnJiblbJBGgRsVcm+H1Q8pQbUoeeqSaOVpu+t2loYyubV5f5hm6mAH+jhPZ5/Ae8HJzlkg
fB67SkpUqabSPh7AB4QefCyMqUAXjj3M7kW2wkwhG81ijtGo5MY9O/Wrfa7meSy3dlEabgLWjF7W
eVeYvPitslwlnpcfoiCNHvpO9l9S3Td3Spv8c30yZ8raSJONQhLwyWSUUM73RSy4SQBrHagDORAD
lqcpE/iqwUqRynUT3tj9ZDzPqoKVkbP4h9d1bg7auGzUutLaGvrDSJ13Na3ayOGX9au6pEN2ca+M
tgCPQZMw2ZjTg20UtEaQ0q61u078JmvurtD1YqVRqCLM6IOV1iYbX4/+lYal9m2zluHGg8kier2A
BbeqkhUQNFu7pkF4Wxs09ZTWenLnoHbUHMs2WTtCvr2+kBeBAaOFRDECimiBdUEn8BpNp6xktraK
NNQm6eNHHZVyL0Wg0KzgvODMaB8t36j2/mdBNWSi8NKob7ONzhdULcsapQsLPU3ugFjfe7K7CgSZ
d6204X/TG/u7/bE3AnNG4jfhzzTWiqyOl7ShsF9hn8VkBZcwdRfxIvMIyp9i2whvpKJ+PiAKVlpS
Nylnn0e1aSF8UZE4rm6OAkYz1Nm4/8H/IpZ3boYjANxCLjt7UI1NN2hPiMzfXd8RM14ME/gvQOMj
qXbij71eoMZRNJ0dZml97E0yybxH3K/XrcztO0SXqW2ivg8aZ2IltpxC04S0s9mSlEAPWjHW0+6z
ul7X2qFr3q+bm7lk1FNzE+df1X3T+07e2ZIHhKP7ZcrPvaXvhuDf63bG+T8LSlkfJBIBnhJjSxfk
tVrMLM/Vks4mtfVFczKccP8eZOo3o5Tod+avrcZ4jMFUr6/bvQxOR8MqKtlcCxC4pwcqjZoooiNw
b/t0lpQcgUxQvtW0kkzdz9x6SYlNXeUfdYknNLftYQIQakEHuMRBCoKlVaUvAUkcXiReLVrxO1tS
fJkLtWgLwFYEacmWnyJiddGnftkOne2KTxoeWC79tRA91Y6+9o1yJQ1HPTko4mdP/i20d7dzoXDF
eGX+VnksIz93fubUNi0ixRdlO09QaCXp6/re4fryzZy5MxPjNJ88Bc0qH/PWg2ybcQnncC/Ix+sG
Zu7rMwOTOK5QlajWPMYgBZSOlJ1X37XwooPgvZYXQoPZsSgSutxcYzzPJi4KBT1ZCagM2ob+r+78
WMIlLnxeniSQutAazD6J+Pwqk4PVEC2lX2a2NCRX3g6j/+MZMQns/UaljAV/3LYKoMN5X0svOSih
+7CVtAWChTR+a+IuDDo5E8Oj34FG2MRWn5bJIKXiAKTfWkn+u6p8GgR/56XfVO+nOYw1s/xgAmxT
F1IoM+73zLB8vuECLVTcTqsHuwjcr8CKt57y6rR2JZc0lzvU0cIzYs49YQ/6AhsDRPiUiZcJiEPl
UTnYmez+o4fiPxnNMKhkUXrw3JUfJHvI2v8OTv5JacC7XN/8M1tm7JBCxggmEb16JjuytjLNjGsw
mDJsGeTPFu6Whc9P5cKaJPR7T+bzZA1ISW8r8/cHfj8hP+9NELk8Ns8Xyy39MjDburdjl56xnUjE
7ZpLQjLjR6ZbEcLE/xtRJueqasRAtNocoKqDAYDMX5JQeyFr/7PzKHeI4rtgDcEqMbv99dHNnTcE
Y8jj6azRhYJHUVA8kJwAKH35phNjV3uKqddNzNz+oybNf02MK3jiXtVS17umjAfbNzbqj0JCZ/1Q
agt7fHYbQMTHcSD4RJR5bqSUYlkpB4wow0braSq+ME/zg/j7/cmRdXpBzDR0i+w22zXW3pV2LYru
S1m7+dX4a0WZjKIy+zppsKLkW1FZ+W/K0jhmLfwJYMfWOxeZ1VTv4Yp7f977wNcj0/seyeWjVGjb
64u+YGeqi2V6XqkOed/bGu+4DvE+lzr2SvNK+yN2eLMBtTYuhVWcpATfVwPH19LPCcDp0gagct3E
7NYy/5qYRK+WWxjIimLCBelUhulKW2rNNru5CBsh1MsWEexk8woAH9Iy0EnCED4mrQxmR9/QZbuV
iw+MBUdMKlWmgyEO7XyDhXCi+15QKZ6QPgV6t/D5uVU//fzkXRHxaLViYK3g7Y2N/KsBkKt+wJuM
IlfMEuENRYjzESBDq/h9kIq2l2/8bO3eAUHRl97lc0s+lgZIZNKgGv7ruRGjEYYgLamTmQMYJbHK
VoGpvVzfVnOLTuYN5iXpWNINk7kyI8fxXckVbdNot1ZQHAInXfmWtDWD3XVLc6Ph5ieKJ29l8Tw6
Hw3oWRIQQk9JqzCbvUTPqo1LvnFBTnbOCmor0HkN2ste9FsTaUWtCz7RVFvuhC0ApOuDmJsu1kLS
YFRTe50qPegx4Ahn0Aa7VwCOuvk6MoxtnR70aiEsnNvDJGVoJMoz0qTSdD5bcploKl1zOpuS/qoJ
fyQgfJJ44cmxYGTqHsEfl0qdjUZS9JLz10YlKbKUrpg1wrNpZGPRvna6w4jVk4ZQpWNFinUs/MbW
Kl+irc0uOwEeiVdSrxe0K5l8XQBTr7NNQML35ZDJe8etf19f/PEsTMMjVuO/RiY72MkNpy50Hrpx
SOoxf08AHWTKOytjpR8xRf0UAUvqZxcPkFZtYmswgP0HXU/XM7F4sATp2KTDZ1qcvhRgoK8PbXb+
LBhjKPygQzZ1NVlUqEWYqzCjtGxlSjwMlQWnPHty/lqYKgOHZAFLyPi9bRn7QNgMSPkADFwKwKTZ
3UZubxRtJdaeqnM7tPnOKpWJS7weXWXzc6v3qygqX90iqh6cOgdJQ8GEzHFsvgk1behjIBCruOvM
fW3V0GuaTWDE9ULgNvfWQmJrxCOQm0GR4fw4N3TPC4WaskAWF//Ekv9Zy2pvLRiVv64oh60sGl/s
8yS+/R2OLN5fs5Md27tZC8rG6+1Ca9fAEreLrL0/WrvTQ6GNNEv2DSW9P6++k7jasPza8uDZMDKn
JeMJUC3pzXhHsK0/iL1UPtAswnoE+Q7Vwgcf0yVCvA3iEHI8HR33rpzma6FWg/frO3puI4wsWarq
4zt+WojRBgQuaUbACWofvLc634je9gMWUHZApARNbTJ952vqe1DafFRlbAkQamgWAH1f0nIJzTJ3
bmgcqpH3gswH1/ncSm6CJG8sfHTUSZtkqO5J9pYVfIsbm1KM6XFyHX8NTfaKayZJ1QQYcnqAG2K6
ARv11MUdgjKW+np96uaOwyh0TI6S9BCy/ueDan13wF9TUkwE4bPc0v3IEvZowx1zibpR1Aavouh/
v25zbiLHdYLGCjPhIm3u5o3nmAWUyMh5SlX0ScUVquT0Ub9uZo58TNjyXzvTS1W0+kAueqK2kKal
KUSkEkSaRS9lMfxmRA9KSoaFAx/cN5F4l1VLmsNzU3tqfhLFx33uOIDoBhvUatmvi+E1Le8lbRPL
K9FYiB/mbg3uQyaTux1u62Rv+mGX+3ot81As0B7J1GrFy9FfmNDZAVGJQ7UeoA94pfO9Yga+kVou
68bbq9krgjB8UnLXWTtKRfoojIxtoLbh1zL2llRDZi0TuBDqWfw1DfKVCJadqjGVRXko5GpdUDcY
5GdfUum0a0vGQug6E14Q6RvUNymHjc+K84EWo1BU7YD50oQjj/u432XFA/Oq3yy+YY6NiInE4COP
wjqT06dWeleilyDasB7WQ/ETGkTlfbt+DGa2BjRrtgVSAmAGph24SlHqwx4ksp0Oz86w09q7D3wf
/vsY6vOSnKo4Z6kbS02XS3ZJK5B+lZur/+37ozc5udbEYnCTWokkW7aCdSh1K3omfMACio24QcJ8
bqiJBfIfcdQroi164Yrm8be2lxkduok+HMoYtOIbiybnBjKzbONYMSTb/NwHykqA+XR9BOMHJlc/
W3X8NHf/2Mr23EAlNlHpqI1sq1FobGorvnMCDbZu/aB02qHQqnBdtNYAFzJ8u255xpejewSqbKyw
UbKeDI0uxGIijPDIASpCu9a/Cda2Sb58xAi4MroqU3GaFkGV0JECo/NEOxJr+qz0/V3tiM7as4YX
XYkXAsTZESH6TH8OjuXFK0ltLVkQQZbZdal/Qcr968gkXAlx8NSbS0oLM36NIvhfW+O/n+xtoYTZ
Knchb/7mexR9l4ojjXPAiaBYEaN1dn0WZ+IwWg2SsEaViHt3qpSjGIlpFAZI0yYHciPLKzTKV413
Y/OpP5ud0hxoVgTjxhby52OS4YYYzkBxIVGqtWVBLL89tUtSgQa+wEFGfzbZ7IWrwoVHCNweuQLa
Q9AtdaeZ85inBiYeR9EHYAWVMthqvtPb++rX7evAww5PwxQZ6IWdT1BXtEbVO5S0gvdevDcV21nq
/TI7AFQBJfYwJehp8tsyWo++ZtSTzPhnlqy0aKlf1uUFiZgLHa1HwWL+O/X5kuxEAZJCxpPmQxVw
713rzYfKrXjdprtZ2w6QEcZQ7lXR27nwzmkCV1Lye/0ple79B9+5eTedf35yBP0WlY0h4fPJJxMq
91LMNFMuH5XqybKBQKPYNr1crKzXYX1X2hP0Hq9AP2J4ql0XZvWdpN1lsrjRq5/SyJ0WHiSIpVL3
fOtuO7c/GZ/V9yn0uVZ7EqyXHG5z4d/XsXSza8EIiJuxrgd+aQpobqw2yYeQQUr+l7yGnhmvQuN4
fSB/oF7nl9yIqoSbBR6LSGMKBUsHwBYBIfATufl8VzSx3oLrU7SvXu0Hr8wy9Nc0/mL1ZfWtzmSF
QDTzvZUQSc56iDKI+JVVPnSyUTwCrKX6ODiB/1oLtbmv1K5+UH3Ptaukju+GwI33mluE+0wB4ib2
IA4gisvVgVCk7Dda0nf3HbHjweXFvyrBQ9zRKDb60eS+e6Ty1FHLN6VX9NSFV7fXUEzsvcxuPCQz
62KIVo4eQVZwh3CV0PObnkm9sWnDWkr2XDwN9LYhewzgOgJlVpWXLrC+Vmn1228FeSV4YgRjbvCr
YUcezLsr+t59T1GEfih6s76jG6oP1qnJ9d8dWLJfkdwLm+srcXmRjDkGESdPhg/938mdbySwrcRY
Y7XzpwjWKGTumwUhOfQnJqZPN6V0isTLMGHt6hC61O76COb8F/mIsdkZ7bYvAoo0ZSa72tWfRLHd
+cJhyH9lcbVSnXsXFuJ1W5fOeBzKX1uTA9jllRq5Bbb6xty7yDbp8sK7bMYCCAmk18izEQROy0VS
6iZKzs3/JDW7bKstCWldBkRExXj50QThw1QV0nAz0oWuRNuU7mvNEyjXRpTPQV3K4swNA/1VIlgk
KEdlxfN7sQx8Nxekxnzyxe/NQ2K+XV+HuWEwDtjHRMqXrT5J7wuZ51r6k4Te67EzB+Q7kGx/HiKl
fdQaMVrQmpJlfu+5v6LfEZcjUE7Q9eAtzsfj1LXbDFGRgJLK82Ob9XeSCUN6W/jhgHqRKaLelLyb
YhZu2yEsH40KDaUgSbyVUyFTJvqkC0qztL6muChza+pRvusLNWHyTWOtZHL4g44L8nGUPlinQlo/
X5+wy2M+enRkskAhjFWWye93I6lqhHiInxANEEdt+VJZFTcXV2jCh1Mnn0C0COTgfI48Ym0VQmfw
ZIj5egAoV+odahKb6yO53FmjFXIxxEMz4UpSeKkc1EbwJDQPkuWt2+F2l4gFQlIKd1AQLhg9nuv2
nSom4ZMSiyvNgPgv1qu2+337OBQNqUWwreObcho5pr1G8S6Nnnp/nR77Jd3lcUEnG5YD8vfz4zSe
vEYCqWq9VuPzjvY++Fuh+oSYxjGv9kG1l/Kb3aJK+1giOrwWiavpylNNMXqxY3fJSfTZgNyNENut
s4WGrUG+mbItQvVTYhpSm0ZgVmn5lMl0/Nqn6eH690d/dD5dfJ8niAUUEYju9Hz4quj5lhKUT5Jc
Bp8b0fSeRaHx7kNNLz6pTtPeKYJorDqvXeKPXe7n0fJYrtdpIHChOeipmVxGVV4+VT+baBW8XB/X
0tcnfljsQ9Q5gqJ8ygN/rVd3zQfyIZRC4JkQPtCEk7/PN5oVRmhY4PKeOvQK+lWgLMWjc0PAZbEq
ZAuZqclBUVxJTSSVpe+LR8H5JCqLKzC+YieLT+8njfwAHX3ZxpMhSLWM5oLpyk8VtrZu0mprp0CN
aS1GsWEd3KH2n3nnpWv4u+o6E3hlrK2qyXl1O3Q+xTdowo/UseiZKDrFmpP9wo6RaCLrNiK0Eb3e
CdRRj2Ejmxsv9cxdbkUCYhB9tKHiEKw7Rf7qtpX2aDqacAi8BOQeWu3DS2fpvb6SUtk9lPBCMpTk
DKQU02B4aOW8fYkr7vBW91ugJaVgCOuyEPtNUmTGzS+r0enqeHVuQeNCIFXmLNAzxJOfPHmTK2jH
3+xBzr8/3r8n7sovsrYs9XEJ+q+x+qpqP66fg8sg8fz7k01UNVKQxKogPbWRL9ptUZWfJRATiC6K
jQJZ3ZP9R4TF85vdFhuKhm3cInThueDTirkn133V53Y93BnBs5kvXLmXZ+P8+5Npy82idrKa7zfQ
dSXcR7fgF2fgpVjgWBPDjNmmaXag9Nyu7VDgBt78JQKdoXUI5yHjEKH4JnzOvYgOkO99Em+ur9cf
sPHJmSRBQNs9DNMR2kIIf3oms9CNXQmRkKMjeegPxDSiznpEAVNf74VV5/TtoxSm5javxfegCeO1
6uhH0Qv4PUoDEBvNg7ucLhWbODG/8gYNN0rtonoWD9VD49YvRoRu2fXfPK1RXfzmMWo92cQSMhKa
FGvJMVMzFLSEV6vyHpxceqVV8a5QmnVCB1dL7Q5mrH0CEbSuB/nu+m+YbIiLnzCJwXrLCWlUwbSJ
w7sg3CsI8/1vBiYXitZ4neiNY6y/oaSVhwufn8Sp//n9BJE8SMcNMK3LcgnEVYZKyzHNE1SbPmfx
lxo7HxjDiZFxEk/WqQjoouiLGEFHsNdhsS5s3qVBTO4TH6W7MhoHMar6DZsetcKlRs0Tf3YxT5Ot
hhKnaQatmBzj9ntQ36lSvq3zT6qX7mRhCVc4TXtdGJtsKhMYhWwVCuPpv5fCg6NliDN8S8jVxtVL
aj0hAbsr1d+NaOz89C1wd9eXaxzLhSs4Wa7JluvkVI1EB/OttjIUGJj3UbgZ2gVXOmtlTEpCFkDL
eBphtlHq5FFrJschWtOlTcr2YU30v70+ltmtAaCVG5Sc8QUFTHcEl2QFx6eMt7K0s/JduqSLPOsC
TkxMpmsYUjTqTD05Is8ZNu+WsfAWnpsocwR9c6ON0f7kKYnkUJl7UpnS7vBJ7fYgf7p9ESxcnHP7
GykWheoGj3k6Mp0fUcSMXCpIDCIzn5rhwZFh1KTfIve5Q6bn+pKM8zHdXtRQKA+ZY9Jl+nhRa1lJ
1NBKjwZSi27qcr09u+192f+bVodYW8BL/PnlF+Z0+BJUOxCgm+rr5wMZA1dlN0dO1az0NkNZNUi0
4sBvy1ZRh+agp9XheiB5gHyZWW4AMrb7uEUJxxGE6GAh84LmIVeK2cbeva7U0S7UzGgN3i1aC16G
2Fwt5tlzmWntV4kmq1sUhY3HUsuTL2KZP2tBHm7VsvpH66P6mQZbxnOi68Emkc3urpN8A4XVMslX
eWqinYZk77+FH1R0bsudfa870KgqsghFNiTPkKXLpXrE5f41R+QDWwx5TorQk1BNQfrT7Qtq3En3
zYnfwYYuuP/LM3huYOL+AY+Y2eBjwOz3qM1sUGgUq6XmZfNGuMjA5ZJC0CeRGUpo8aBXlmj3arLJ
h2o9CF/UcuGiuTyK4BnAYY0t0uDfTquAtHjSK1mo8yOrslb0z33yUlovjpouHJHLJZElMpLojwEL
AAQ4DvbkwhTlymsENsExNdexvu6bhe9fTtb598dxnnx/yIzK6xK+PybyzZ3Vba1kAQYyOwQeMDgu
us5TeTg30Wl0IRQsxz96lbEp4YR56YJfnBsErT/Gsgln+wIaF+uZ6Kl54h9z88EP9kmyCeOFV9iS
iYlrb1whRFoq9o9NvZZTNAx5rC4cjrl5Oh3FxLv3RiJWisco9HJXxQh6ba5724Xvm5OKckp/QSXV
aeqnRr/dOEZjdyECXpij6T3eGb1eoFjrk1J71bPfTVGsxaUk/ZKNyeE280yTjQgbdb4WezTX7tWl
GFKaOdvcrRy5/4itTM9cjzZsJuSCdzRS1N+lbE0nXBruBLR/dF5iRV5Xyh167rX3q9Z/CtavxD94
9S4syt31BZsf69/fMTmbltKUDhKe3nGQN7W8M72N3nzABIRW3nnoB1xCPgWSJX1WBf4RxXJF3zfO
12KJhTM3ilMTk+NvFE1jhKHn865Yi0gTVofFPp1zC3ZqYvwJJ07M8dSyEJBsPPrGmxRvheRg5Gtd
219fjrnzc2plshzcBpIrxC5z5UBAP+RL3TxmJwqkB1UOeqBc3L6+NvQB3WC9YyreIfuaoe8obT8w
hBMTk7VQSOQ2ZSSzsyv0FddmcvjA92lPpRI3giFWJwFEKUhhXvm6d3T1lSCisL1wW80u9Mn3J7/f
UrI6JR3mHWvrkeJ4kDyayFP5HzkUJ1Ym24mGIJpfOJp31KKdHDyEeHxzqQrPjjwPRYl2T0xM9lLb
I7JVxAYL8UbvNtNcA59N2gUj44Vxzcjk8diaEfDqhNlqvWSXVyK6VIi7aj9qdVsbR9TsovTL/7b+
k1tS6zzJA+/iHbt+h4Z4sOSaZ4/gybRNrshGgZiod+P36VCu2PqNnft4bp8ty7ReLviJZfoG30c2
s/wVLSn+LPx8bfK0UqrAKIqABRnkVf6m//M/Tb42uRrlsFJMfK13rKp7Ld8tynHMHj40s6C8Ua4B
1nfuZau2NI2eDo1H6q5ajjbdo4+ssvL6gVGcWJlsoa71jFYu8IKhudZilLY3178/62VPvj/ZQiVa
bqlriN6xHO4aO4jvunbByS7M0zTOqlPZUcuWEbTA0igp01On/ZU5bzePg7IAfBBStdKYczhfjbwK
gZZ3rnus0lXerbNs31ULegoz25Xm1wr5QHIBPAsnSwEUx1czrxZgzzsry/iZi92Cp52ZKtmk1wd/
sHPRolZUHTHkfeLYXats+vDBCr4a7SFGnPb6ZI2/dOIJz+yMIz0JECRFMBuKEI4dCd8pc9JE4yhb
6Uann0uXf5fThYkbT8I1c5MLRDbdjtYNmBOVtziwHW/fx++h+on+pgsX4uVuHjGclNDgYaFxPIXY
O4imDX3oiLamH2iqYCSPiNhfn7vLXTCaIG1GTmAm6aS7vBoQaJLsRF4brrqtvKUIccHCFL4/mFFQ
xn8s+O9jC46ltNzcJIFUAbRCkysyjJPlkCq6vyRJJ9m9q4OD0r5kcX8Q0mZ/faIuVx2iuTpidskw
gkeenMgsgFkBek+yU5R7aNa0F4rsp+Tk2xZYZF7WC2dndlSoP1iwtRBvm5Zphqzr475kVLHQ3Gu+
szITkf4Y/14f1OXJIWMjAieCXEELwOlbCG19AMQesULhdQ9B3n4pjSIiQzb82zraQzIMX03v9jQn
NinKj2vFw2TKwvG8xiqCNoJIECOlPoTxjx7vQ7+pQ6GE/oJrmNt8YCH/my2ahKyhohRakHqSbZV3
1fBEhHR9Ame/D+IeeDryqhfcFE1vgN2S+LJD9avv/xtRmLhuYG4foKAqczZhgV1IjSCtkoPE0mDu
+zSXMB1P39NHFqm7RtEXttzsWMbcMFogwD6mEUDetpnUCMyVqpcbCvBrTfnIbJ1YmFw59P6W3SE3
2W5i9tUL0q+UVpeynFOGJ5cN+4sWUwiaUFa/YCAqYtuGQmUwYzp9vtWAG8ATP6Gz/iJ4ysqQBnXt
FuWvdIAi43k+LQHTg5NJqzIQVnqeba+v3+UdCOdKAsAhQwaDyTdxG7JfN2LdQTrRlHX+TYAAJNn5
8IGV00b1TohSKvJVk10u9r3R1I4m2YHixQezozNenhlL1Ii5/aEByR+1CsigTDkLoUVjbRGmlO3T
Z8x95sr9wPY4NTCZKzNzmgZ3JdlG8MnvHm7EmP7ZGKefl8/DhELV3LDoB8keHHAJm/Tm0JaVPpme
ySLkQ6M16GJJtmAcmuwuFRe+P7uTQBnS4hCRb2UaDNRZl4RxrUq01ltX+b60nizpE41xru/X2UU+
sTKZJCePocAmCg4zDzZS7W9+X//+TC0fiQhIigR+KKBeVrkELSDmACvix6+a9DXRQ9qe2J78KPvp
p4K2t1rlbJqoo13RU9Mu5HnnRofyH3KlAPjApE1ihbQa6B8NR9k2TRRR3WRzuD66uSDBwOlAszQA
+U9zpLTITLNIgvwZdqnjrzTRLNaaENbfOgKUXSOLyZ1Gf6mFgHRuZ+Cu4VtbAI8vMKhJINVlDazK
bhNQaHUaDZ+1kupXWmn1PcW+eqGGOGdv5GRSP0R+9ULtwe9DTyncUsSX6fu4Mg8l3cv0XeAszObc
ap3amezFvgc/n/b5OC7nbQiLA91fvt2+YCN1hsWiDdRFAJTTV3KwJFRenD7da17wGb0U+qA23edI
1h7oR3Z7jospOzE4zu3JWyXypMAzRQwm5ZvW3Kd6vsn650ZtP+BLoauDbUYrB1rl1BvJgpO3higi
IJeta2stDunm+tTNrQ5gXqIrKvuAR8d/PxmJMvQZBb+ePJNPC5qM3kK3V68IbGhAzNuU/mIIhp9b
oFep72rDuK/bDP60nekSTR//uT6MmQDr1Mj0VuujqjACDyNpC22WGJnOtgYABVnefcTQyPgbwbYX
9OyADrRhPJZfrepQCj+d6qFon6+bmFkSbmZy/eDJkKsSJ/FVGMa+bwihYsfqm2v9Akp2/fszB59H
FiKZPLagGE2voFSqhkIQINAH6eeifGvyfehp9KH+ct3MzJIQLiEtOaotc91N9m6T51LaQ5y3fXrj
0Crqjb4ZH7AAE1iG/yePgdP5zqLjkNaTK0IJoMu2ftx+rjpnmxdLvN+5gYxgd3RMwXhyKZybyaRC
NXuTu24QPosD/TuHYF1kC+XRmUWHWAywixIFKPHp+zftkkGpBu40J30U+8fo1+1TpSCBRc2CHliw
v8/HoAsW/WhN2PcRPfJok2LHmfUyOOKCr5+dKq4vdAsQZ8HYuZmeHsRmV7dsrUbe90KzC7PqzffC
hWr1XPiB8IJmSjJsfDriTGJMoKlhoScu/teynLGDZr9WIv8O1MYupEvpqgq8Q+LSqCgbPiVF+i9K
EeWqRnH0+qzOBAr8DHYgM8rLcQqL73SPhudWgLpH0+3aiJbHWvytDvRXxfFI3/dv181NVVvH2Bes
D2eX2g0CMFOCZQPvwomaCrEGWH27IZOCn3VhNfQ+t8SNl3fNtrfAZ3W6EL0VtaFvUkdti1VK5+MP
+BCyKKOkGnSWC4KiW5gFBAB+iet1K2h5q96x1m4Mv2+JEzuF2P5n0IqioNWEoQtx+l6LvbykL7Mt
62n92XPD11DoXNorhrW3j/Q0fYwERb8XC7VcV45ubmrB+MCTl4PPkxpYF1D+qS/TnYi2uzU85q70
toqZHSvFuBlgx9qemJhcxEkLHapUYGKTEljp3WfVEjaFS8NBdwmwOOdqxucHGl+whIARnx9Sb7Bo
rSxFg01fULdbRTeq3v5ZMIIjVouDgUrT5HCG7UCiakD/sl037qMhLsTJ4/V3nrilk/Co6YayG1TD
6TPZCngjNzIaS1KUgQr77kfiNpe+xq4LRfYL/QquH7q52xJvNs4TvEBQdeezRWs5z0qcorcfZON1
h3TP6+3fh82r4UCoyUJCO/9+navU/8Kqt2HcVhvdexzkR3+JBDqz5OwumRsGDzIm7c6N8IjrjLzp
NRvBHOc5KF6uj2H+86NoBVc9cdh0jlS31gU40XQ4+Z5odz4p++sGZtac3//XwPjvJ1FqopRCESUY
wBXsC7lgFM3GMp9lrdl2CCI2sru5bnF2SLDZIdGZYzlNPrfohWbbi36kkVPd+u4+XrjuZy5KMmga
zaPGU8878/zzVdsUSVlUBj2q6Ce+bo5J8IEBnFqYTFnYZI1eaqVhJ8PPkGKNrxgLi7I0hsllX/su
gpFlYdi1s5WkrVhsyoWzMW8B9CmS7vwxxkU6WXbFUbSUrLphe+U9qdk0/CQvCUXOHG8W4q+J8Sec
mBCSXOxLMm/AKa1VLIzeUA2/Jy+376ZTK+OvOLGiRaY8FAMD8cWDEe3lJTTEuF0mPpHGiXQIkBA6
B50y+b6lpwmo08iwNe+Hnt4jlZ35P9T3Yrgdn0Y1g2oCiYqx3DAlIEgJgjtmkhr2EL2Xwi8ruz0p
cfb9yYpneS3p+FvDdsxm3YrbEjClo/7M+oXbdn7C/o5jsuxVSYuipmEcrbRv1IPj0TZ55/xj1dvr
Cz+7vbg7JAVSpnoBm6fXidCT8NFtQfsngn9mPoXq+kYW43jhMml/jUx8Ve7UcqKajm6LlfnqxfIB
ydAf18cxzsflBvtrYvKYC3pZ9JVW0FGmMt7zJty5SdPDM1oiVM25XW5DtKDHjhs0F/s/0r6suXFc
afYXMQLgzldSm23Zot3t6eWF0csMVxDct19/Ez7nzpEghhDq72F6ImZhCVuhUJWVeXlQJh5DXQns
AaHG/bnexCrK0ZVxgO8TOS8QGyOilB8o9QJF3GkeQKTm7S320P92VBQCKyNAOUxQsaMwhhZj6arV
zXboRtABhj0ExX+lqWJDrQ0AnMnUxV86EAXSxWHXxINCrIWbsAIwPquDpIFywefbq309Bg8WcPPB
lwgqS2kMNnihCKSA9bCdgtnwveHh9vevByEYGIU0o+B+vMJFLFCEhzwY0tMtujsBLdhyPd/HiX33
IYcZyIEI+lxEunKN0gVOnzdU08N5Av5C29nOK6PHLt/r5P32gK6P+aUlMaFn/j3pbJLzBpa06ZNX
PzIAtSnAlND5vW3nOg66tCMm9sxOZWca44UHNRUQwpjGqa8Lv+rCySg3TXPs7kfJoL8E9XKE2QZ2
s3xaXK8xY7Cs6aHjxNgFkMyOnyFB6evL2+1xrW24M0NyioXPVeESYSiCSvLUf28AhLtt4drhAx4D
ViX0FAlEjrylR/TngiS3tsAYW28WM4eYTzb+rLp8lw75T30Zv962tzIi4H6QuhWvlGsxNw1kkUNP
pyl0Rud3YcPVONndZRDhY6BcgRIpEvgyORg1uAlSNXMKM+st2ZmJYk1WDilFYGSLhw+CVEPaax2E
bvUkxuedL3l/bJLnIlesyeocnVmQohbL6dnEIvBnR3nu992nWRXcrRmAFrPw8/gb/NnlcSGJ66SG
XoKOFwr3VWf7Q3ynDhXuXiQFzkxIQTCLXXtCMyY0WBA5dstmRH6wGBXZlpXED6xAGNtGfhA8avJS
x3w29KHHbhraBwjEl4Zf1ns73sdagONozVuIJtiqIsfK7KG+BqlRwL7waNSlqyYeGpY3XYdUtz4G
btujdfj+ewAWkEhH2RvgMhkfF5lzS3sDggZl/NNNSuC8NkO+v30QV/JHEO5C8hbCciL/6eqXm6Ao
jKjoB9Rqqup5tuZdjhYtUto+KR7i/jnmj8XAHip+dyALq6h3IH0vmGXkfC4SvW4y6UiytzmEYJfh
11ibW1Ka30FEc3caHKbQE4aIHBUiZMMvB6inFqOk50i6eody+HukL9qdxKpil1+YkE5qllforelr
5Fs7bZOP83Pb5oq9sLbbwAKA348bGw9uKeaoNUbrXEuR28yGGLRg3YtOVPytK9cnAksw46Bug/hG
LkUl5WgsQo861EZvx7zixGo3sBkIKetoE1GoYKdtrXCjq+NC8QBpEbSrXB3dXMvwzC+xOkYX+xYy
lL9v7+8VN43NhMSRIJ7AU0Lycdx2h9Suojnk6TOpc8hQZ/6Q3n/VgPcDH0dYCwij7EghCeHmbYyU
XgE6oaxZAqZ6KK1M04UFyY/O7aJlA4UFrIj7rVd1sYr//fL9IrjPPPRtIKUD2TNpA1dor9EbS+vC
xKofOUtNP6McxPHzS53pL25c235OTWiQqBI9a+NC9yFyoehUAhGp5ETrKWl40pc9QqgxaJMoGO/H
JmFoeFAAPIs4AE7g8vgbkT2b/Zz0odaNvtUeZ20/jb7hbW/vs7U7SHD6ChZz1Inhay7tcKIBFKHB
jgEKwJ7vSGs/E+3QdI+2uxxol2zystzH7oIGRUVX8Ep4bYiUAy5azONVRhn1qkWLjbyHLsm7tuRB
0T/OPZBtxf3gKMzlmSHprpiNTiTMiz5cbAMMzNzPChDI3p7ItR1hgGsMDaMELxO5QRzlodTJqmIM
WfFFywFlU5zVtclCyAnOJ4Q8ALlKjrTQ+ymucpT4aubuOvhS2tsPRuxC/ULh2sTOkg+VuLqhwYBS
3BUrFMiCLZA9l0M4tm9LPG7z6kesoXgRxbu0+nZ71tbcHB4hwLfi9StwBJe7zzSZbZYddp+eOAd7
AtsQy/hvjRBFuLByRaB08T870g5Y2oGO0IXow/QfO26fm1/G927kz/WvP9gFSNQ5uLYpcBe25LY7
nrHCqKYuzIcN2BhVKk5r0yX4iFApgUiqIfc3jHnKhrJt+7Cfi3BCP1xUN2+Oq4K2r+1loDqwzQh8
D/I2l6tiA6igj8zGecmTzd8xVbWJr7ltJDXBnYXNjAKrvOo8LeiYRn1IypBn/5jDFwTwtD9W6MfK
vjvl7vYmWzs62MqokyO9KWR0L4fjakZTFgX8TNRCcDD51lS/2ILCsSpdsEIZ8sGS+a8hMa9n73hv
RG1bb4Uh9mK02cYsp+OyRAfDrt5ro/dJ3J3MnO8YuGoCs/idxfYGi6zYgytldPwMG3l1PFRFm7x0
dbSkcpeO4HIq9frZ6rrnMS1RxSVBY9lo+u82HWMQxciP7VB6PmCjh9Q1Pv/BnMNXoRiCEObqYV6N
1Gt4jwOn96bPioM7vDrOVx6ppBg/PITsrVxP4BIA3UI+VtpLg11YkxbBg1gjFKzj8onP0+dqHNAB
2Yw+me0Ny8xNWn5xu/jn1EMizmJQQl/KoCHuL51A1Y1PL72LkiYVbLnFyWF02xIVm8Da0QXuB+0C
JuTJ8YK43Bt9GaPknmJCCvvA62OOLnA3vx9YJqhHReIApJdIwUkrjyyuZwG0OYcmeS7pnv64vagr
fgFpI5RtACoDdbYcL3Koqvdg7psgCt361Rdrvh9kjAcj3BsuUUA0bUdM4tkBWsBIFlklfj/P06BG
PkxJ3LfiekzoCCPg+UixyE0VjORxRepxCrXCCByXIR392s2/DOtzQn5G85Nbf/qDOTszKJzT2ZDi
inu5G+GNX2tHrdV9l339EwNI6sLDYd1l74YaJ+gVYzKFlrltvM30BxsXr1CgmhHpAsHkSAMoasuc
Fs8ewmqK/BdXf68jRdV0JeCABexcRwdIHo8daYr0zuVOTQZIv2RftcXbdUuX+h6AkTlvE3+wVPLY
KxfCucGP3MLZmphmmndpQ4fQgXBPMe1Aeh1U6SfS3f+Ev7Aj+aaJ507bgDs9zF3vmczuY5P0nxOv
2d3eAarhSMFNQ0e9LMdlCOMRCTf9xW4+l8O3ScXitHb6LYjJ4F4Rcpty5lC3QYDUt4hAof2+WMeo
VVwZKx4SPTTgA0WdBbUcGczGlzGr6qSfQnMe/FYHhAXQj/bb7blaG4SQ3wH1EeIoIlNB2+b83+NY
LimkT984V1Qn1gwgpYd8NOIbNAdJLthLqoYUYzOGfYLwsk329//+889LAWbjGn3Gl3YM62mzOEGu
ijDXzuL596WzSFLg7JYR33dN6AH7Ubmn9LGqtqOq5Kww5ElwpbHhNs3QrBsa7aYpoKH36s1BYSED
qnhlrhtC742Hx+11iaB0O0tzEz6GNhigPTMNYqj45c4bAYv91Cu219oehuYKXk4gurpm1B25hn+e
Tlj95VuVf3LJsTIVTkWsgBTw4H3xrwl54tC10E6eO4zh0qZ7UJ1NHRoDg4Y/FdXRtlN/VG2JNfdy
blDyYk1p0jZfYNAefrDiaUyPvP5WUMUlsD5zQhsHNcRrRmBtdkxgZckYah4uZbQvmQm4tNFy8gfn
B5fN/zcjnR/UuKMCWGBsO75ZLIRIaf9w28Lq+qDPA/ko9IajifvyNoNiA52aGA6gbsj4BDhC/Yw0
bxFEelM+OZNDkWUjw8FpZ++Q5LN1uG1+bR4R/CM1CXT2NYWoNefI709oS+bRJ0oejWkzqPoqVSbE
hjm7PluODlwAdElI+bc5jzfU++ShVeL2ONb86AeaEYBG/Rpnbk91abNWRxHB+dZueqIIZdfqB0D2
otVVzNI186EbjXNULT16q4HQs2ofkhtlf5yLX7OV+dz+YYIm10nvB1d5aH9EsQfdLCBdlvOG3Egg
pqIvJOzAMBfgNipeJtscTkulqQjdZfZ+kd0XrZYQrgSNAChhxDKeL5MGyDGZUIZxh3nXthAleEW6
f4fUcmA1m44uQQHHa4yt3yC5rEHigzzaUJIYtyWLfJP+rMZjV/4iPbqH8oe6Vilk0LWTgiYYUR5A
NH6VenQrby4bA61Ki7mPOifgET0ZvR3g2QzS2KOZ7tHrisgUDIA/LPMhr19xeANzQlhgvA7DAwKS
TVWoUta6OKCygwXZOrITBtAMuMileXPKKIeiIxGveJMdvdT1O3Ig2vjK+E+tzF7tfltb3GfOcaqf
U/5zSRigvYNfLc0+MrzHvq98rYkhe30a++zVbWkQt6PCX64vL6ZPwCDQuiqnztq8hEAtxfLW2V+e
m/jz8kK6t6Wud1ADCipIAbFo25gPUfvLLI/MeKzKMJkSPMbLjU6bbVPYgeVA54VHPrL0r3b2evsE
r7gJ0fIg8vJCPPWjF/hs/0WNO04RQ+/D0Lbz2ww676OQ+dja5axCNAivLS0Z8h1o+xGhKbD00pJl
8aBZTYslq7S2OuYt9A6nbJgfrXloA3ep2s9u3ldvjeZpCm+/avmDQhPJS0QXYo+fDdLSc4tmqLGE
owumMJts6PzSzi9lE+9GkF0szb1uEXlyZP8AdgJO37kqQJY0z8wqY12Yuk/6/PTP7SW7uurxdYhM
iH2PihCO1uVo5kUzR5JT1FO45QVlnyc+8Ll9AAXc9AC+0FjR8XG1RSR78k0y1lo7emMXjqCjnIpE
90sCRAKyc4ppuwoChSFRKUI2SigeSJeyAGrm3Tj1Ia0HOwDnuvuE7gfDd7X0XR+SeY/5VuGUVidT
8NihpQUVnCtf7xU9M2yzC+l0bE0I8GVPC39v735wiKGdmZEiGkQU3aBPMGOU1oaYuZ9M327vipVV
QhEPp0ukZbA5pD3e2kZRUbo0obMkf/VLXbyV1UIDw4vo19uWVqYMLVlQ8UVnpMC+SOfYZTawjmkJ
S5H9A3xTJ415D9FYbIeiV3E+rozKBPAfaDuEKwChS6Mq04U6cW3V6Md75f1rUTwQ5/Pt4ShMyHkG
9JM6GeMwQbXHFpJpNX0ZVf2+qzZ0MPjYOLgi/3N5ZBnqm0laR1XYps6IXAkbthUtihcWLY7iEK2s
DlyC4wqRXjQWy/tAj+vZ63jVoJi7XdwHazm0w2Eqft6etJWjCrAAupcFNByBrLQHWFQhQWdnTegN
zGI+7+h06DXITlCkUp54lxQHu19SBbDjOmn+cUcJSllUkpEnlTxENLM+NWIMrhge0bZRRU+Vc3Io
zuvJRL2l+5qnp6h+YK7icJny1SXsgnwb5RA8A66yHktfjLOm8ya0uzx/gIruEriOqwrZr8Nd8Fzg
CKOeLDoREdVcbpPagSr9aC88jPvuc0H1L4NOg8GINxFoxQF3yTdJX21obc2BB+XQ20t6vUd1gLXA
CYykkYXnnXTUaAQayomMLIyzYZOTGBwfxL+fLQndyGdW5NNmGozXMVlY6JXkfUQeLFrc7e2BiB96
EWdIJqTDllg2uPxGykKb/TPztx6VavC97M3+uY+/V0no3I3QkQxKqb2kMnQNDwYWJkbgUcfX7lUx
wt2EWcNxw7ZAyy1E4S83xuJVdet2sMD/aZ4Kxam63tyXH5d+fta5pZvP+HiuP810M0Rvt9fj2iNd
fl86tCDIn6D8gPXQ3Mf682wfWHYwq8NtI6u710YCCdLd+JNKF2xse1pstQYLM+cxbo5z8mRbiuL+
yjyJvCp6L4TCl+WKcZ5FkW3plbmdJSwkYG70h0yxbdc/j3ouoD7A+siI6Sbjpm1oOQsnqHfqjr8k
qrTKtdOGXxGsmv+1IH7B2QCYPgxA/DEWFrq9mwq4FpYcqszZUzs6zjNTrPvagAD6RTEK8G8ExJI3
S9Le5i3KT2HHXX80cqhqB7cX/bqWCyeJNK54l4K67CpiJBF3x2yaMKI8epq89Gu8sGNk9eC3Jk9a
pwWdXexN2j8mVNvSZQqmmj+ndqd4RInNJXmci58hTSwkj1uP54SFizXkQZpOJ6BGty3v9g6Y9AC5
/zttFsWVdM3C/DF2tHoipgCVyBWVAEh9Xa0dWGgNTjh5xSFp0yOEAnYNOFnnhW0hiPI8JbNPvWpj
tEuQTxlqyNkpAfMsafJtjX5l//aCrJxCCoFIaDhaAK5f3SF977X2opMipHMDYEUIIv5NUakKkCsO
HlY81NIsKnjTpY3VORxyXo5TAJJ0nF0oMJyS7C0p7aBqcr8b35r8r9vDWjWIFwmYm0QfsgyFQPuN
trAhYyFUFp2h9ZN5VzuenybPjen4bUWQScjvd2ggtofYOdRmVrplNI0vQ9bBHRj1oS+2M43R561I
T6wu1/9syND/mOPx09kYV4J0mpvAQvo9XVQCWitWBAUjkJ/oARAJm0u34y7IwtrMKcO4/DLVX3L2
nuvvtxdoxdVcmJAOYLqYTk5Hqwx7cvhb9/a3v64agPj3Z36zw2GKSIMBJPrRBtAXEmBa1it82cot
eTEE6Xbhg55Ro4aRjn7pCNsbLAfH1hzEKg5flSHp9NRN00y448rQ6v3E2MSAEeYPzFBtX7Gqkk+8
GI90IZupbSx5CTP20gd5/tspoFZpQXQ02SH9vXWKn06N3CFU69yx3pd24dtsX47QUOYnr9eCAtEv
ORK2+LZ2rBfI0fFveNwE4+D4npcf5nzcunrtT+AhLh90ttPT7vNC593ibSEn4nv63yAO8cv8SwEp
5VIvkdLa1A7dxDPZZNDscq3fZPgrL2M/z95m8nNCYqPjOhAN717yTKjq9l3ZozhqyGyIEvq1XFk6
TJAzZ2UlMAa2zretlSnmfN2CYNfURbO8nGzk1lxWtpVXoU6nYHTRI6gCoq6cBIzhfxakUDFGv/fM
nbQKOf08RPt0+mJp29uHTTUIyVv03eB4blNUIXV/6vqxKTe3v7+y/S+GIOyfHeaha0hFcnx/JM/F
CMzsw7zs4k5xmsXulnb/hRXJZRDb6idTx1I4hv2ExJYfR3vEQr5d7TRt3Hr9z9ujWrUHdkTo+CFT
cqVeT3NSaETXORD8LKjiwnd4SOxdNUYbXXuK7+7QtwCpxu2E1h5Q2gA9djmJFjImZjdGPJwW48ls
vxXs7hK6sIDaP0g7oTYNSOClhVk38AyNqwqP+mPm+J0Kkra6zc6+L42gm0mHLliO02h9NYufPFcE
v6vbTFBWCo4WvKcld24U/TLVjY4NAIEd3r+l+l9FjWKDClyvsiN5c3NEAJxGFHbg4VKn39f9U+S+
LCrVq9UNZoPEAsuN0E5GoGtZm4MAx67C3PZR/WmXQ0n9Kvui8WBRtfGuepkzW9IRpSw1vJhj7qLZ
3VVs2fRD/jC07v3BqmCb/HdI0hktl4q5qY4hadHerSx/KjddpqK0l9YHNTMLUGPg/YBmQUevDPwq
s7mOh84zT5YxzJvOqI0X3UznPWR8y2My9fWddDn/MQhyGQwM18wVOTCarLWlRkHqpBcbm+jorb/T
Q39YEJLdgnoID225/pBTl8YgoTVPVWK80hnlLK1UuE+54eE/NhDewwJCYCAZL4//AIGqqO4s45RU
1gJiCHP6xVlp7cHU0wd06KwnKx8hK5PUOojDAYC2Iri62LVqxS+RC434JS6U5EDujdoYyjkyzxSq
jLNReE0bpijRc71EEbH06yjbJtOXJnpa4j2Nvg7296jKAB0+jC66qrNP7vC+dIlPHRYUAH6M5j9T
MT0wEEJV9bM5KFJ34pCf3TZitnSBZPKgOgCNJ7lXOMlNp6hii55mDqHfxG+8fsPjbettTHLf9fxf
UwKX5cAzw/DlwrSNiaekYaIGbIOx8pWqwLEfiRppLABEo+kZR9MDNEsygKoZT6qyoaeG5OyRZGa9
s/pheI3sjm4BJDZmv29Z2viQeyXIbY/2Yza7dNfyWPdNbbaO1uJ1uwbR9MvE5mbLrST+HNtOuqtq
hPL3ORF5e8hAn9blQ2f3XRtW7bbSNtw5dLliysWIL2fkYgfKBEJJYbAKlesWrAZfeIr3YOa3KlS8
yoZ03py5MZPGwDCg/6jz78zo/EGF8JeukP9OFUjSEQWjeGCJf38WeWnznA19nbWgLU/Gl5kR7ZQh
ne/33ghdy4Ubm2nQ3mdWNIfbwdH14JAjEE3aaDz8aEi+NBy1c2s0kWGcTGu3VI+I95SSOFI4IQ6C
eN+ixI8igaCCuTSxpCjUFqjBnbJhz5PNrHpDy5UPYQC9AgJ8K+rYiLouDUD/c24q6gwnaE20UOyN
6nfIESaF7/EqfzPyRP+8VPaveY74bmAT3YOjonvJbAZeHe5FKhaJNQeNFiq0VoKJBoOWcSukc7Sx
rbXxlJl5v6l6UmxLd3AbwFQm96GZofUNYdZk4yZe/wlNRZo/dq2FMNjp7qwRiqm5+ClSqGVBj1mv
ST6dluZB83axcTRUJYWV5YVvRSwH5g+ga+W+sWxuk3lsYGIuX4w59bXh5+0tuhImnBuQw918yWJK
ShiwPoFUsTMPqDB5o+IcKEbhSDGvbvXaOOUwonl+1oAI9m5fKG6gf2fJkZyIPWOJ9bycTi75ztLQ
TvalSkBJysR9rLWwAE44cRLkXFISdSAbHkl3aop5NCHYxNjoA6pX/q5tL/5lt2kM+U9vCSaH64uP
SEslpX3tTPAoEeBkKOChCCCXyQy0PyRpZ/SnadT7wIvjE20cVLEifvdsXhiSK2XzsixWHun9SaMb
Wm3mYjfZiuDmOm5ABIh6AFIFGNBVvdEy2YQHBAhix9lH4rpk6JDddeZrr8p9rLiLS0uS76/GpeOL
kXYnT/+LLlsreWqnd73cWcjD5O2mtvdp91ig3eb2sbre8ZdmJa8J/qcewucwmxnW8sAS23pECVkF
Jl2xAoVeMOQBFS9KXWLLnF1shCapOdC6P0He1F+yL0z13L72DuAZOTMgeTgWN9PSFG1/mnOtDvJK
G4IU4gHvGstHcCoYKtXD61OG8J7i7Y2DBp5lWeLYdaFTl+cdBvQevVMWQI02B+AvMMp9cyehPE60
QHcAyie628F2Ik1eOkF8ZnFy/cTx0K/3iUrPamXuUPNC/QmPCVyhclmtGnPGHbPST2N7zLKd5wS0
3c0/b++zFaeArmwUZsEGhu4x+X7QOI2XEvfkaSaHOnti+kbJxaowId8QbUxQTLMBvswLvDOCFFAL
U3FaVCak+2FuWVd6TOA7p6f8+5A9NKqe0hUL6EzTgYs38ccVlysE9zRu1OVyyklrbsoifyh1wFtt
S8WKuWoIaiiguRJMZnKJKNcLzcvyeTm5TfWw6PrTELPUz2ZbFXysuFBB64wcFfAXODXG5dnvrTYG
Q2mLEaXT1l3eWxIFelo+m0mlTr8KL3n5EsCjS8iBQf4BAe3VOy9K2pEbHg/tLPNj4x8rep26r3b/
kPIocOo7EyQ4mhfm5PLQ0KcLZzXM9ct3u3jgUHsFwfu9J+fShrTnlrmcCkvXeFhqz0V5MMdPyZ2K
eVfD0C+XaIIeYpkkSFZq1oPIireT4vRf+//LMUh7ILNp3ek0qcJ5yPagwY4gUnF7lq6dGDyYSD4I
8AewT/LzQh/szGR4/DnTSPwZvXZxbIx+XDm7yERh5ba1lfFcWJMua7OLpnZo6jRM7XHruNlLYilb
PFe2Mvp8kKQSLzJgZaWbeegHSBOkThLObMNdoI9frSzoiV+3r3P8fns8184A0EtE7YIIEr3CMsaz
F834deKkAG4Q37Efmyr2HZVrW5s04QJAEgWKDkQCl7vMHJK+NZshDSF+/MlSCXmsDuHs69IeJmju
aTOKr4O+53V25xfKtZeIRHeS3ImzAugoMC7oRDCBeZPS7mU6t3waaRrSZD9lT3HxkJWZn2tPzbxp
HAWweG0PnBuTpiypB6N3WoKXgvlttE5k0Xy9SIM8Bg+s9XfUJopwd30S/zc4aRLR5IvWLxuDywd7
E0WxnyE9l6rg0usbAVE1it0Ausu7jYFXMUbIk6KHvMnfq6xuHh2tp4o9vWYFsAA0jwD5gWepGOtZ
zJlWvZ6YVpSG1vSpnwLP+Xr7zKi+L4WcixF1rEzTLGQ6edXZt67Q/7ptYW01zkcg+TTCjclwKEYQ
sweSHSqyT7kCsXV9OYN/QyhzIuiAr5GLFs6Q1hMbsOBN97krnwTVHTN134bcitneyV/zcXTOjYkZ
PVsR19Lwgk+xm4k9bmbuBvOv2xO2dlzODUhLDoo9Z4xTPQ0j7dNkbeJsQiG89FkFmakk9VNNgQ5Z
2wKgKABmGYEUyJske3o00xLvzySMHudvSjpN1delDaaTjqd5MSShoZn+S1Wrgtm1tT//9dL26hY2
j9TDr097xEr9FlnNnPwY4tP9WQ8UeM6mSSzb2bovZsnQJAVDp1H75e604sftZVdNlHRTZlrppJmJ
74N5sB4Ce3v782vHECk8KCtAI+g6gHV4ac2GWyToVHU26HzblC2wh4ZKw3RtOfCIRZ4BXRYIZaTN
NM5x7MZDkoSZu/e8R0reDDruNd0Ipuz37RGtnBPUDdDShJ0L2kY5tOAZNJIjY47DEkW9JBp3c6c/
kql9pxWE7w3yAGrFTBEyrcwiJNFAAYiEqKhYScOjUUnq2vPiUIs32k+33VuqoujKNhCqI6ggomiJ
IEO6LHPmdmDoawCts+J3BiYesiiqSCsWgKgXjX5AuAEkKp1Iw9BGLTV5HEbpY/zoTQpnfD1FiIs+
CH6w10CeLB1IfUpdzTa1Pqyo7WvxVAeuO3yOdRXrm/iZl48k2LEF1Ea0D3vyi8xkzB51BwwIPHeN
FzaVwwZ57NqPJu7sG31Q9fh9JOKuDQomHyr4kmSSS2shA2mmeAhTx/Ujg/sJ3brdr9Q5dtWpiaet
1i1BR3e3d/n1auEBSLDVUC1DxU+GYBQ9LlDTGge03i6QdStPScK2t02sZO2EDQhV4eUBcK3cS+Lq
s5PO6TSERTn4sQaGRh7Q6sA5Fx1nQV9yP41df0IHrsk0RbT2UTOR5xWPXcEH5kBRXUZdQkqpq9E2
04VuZz9PKTjuGndD7RKswdmjnfTcB3uRXxvGdi7J5McN0pY207YmNHCdqvq7Sk3852SDpliFh1nb
yugWQ6OVKFXiLX7p8rV2Znyx6i6MiaEFzMqspyRxXb+NGk8xC2u7WZSekSHDux/h5KWpzDWKFjQ8
LYRJNzwBc8iyK4DRV8kbre0meC5QQYmK+xVBU+L2Raplehsye3rgBX2jWqGI9tcmzdY/yuloiAVW
6XIkiTM0xE7QFKlZW7Rc+UOb+wVXbNm1cZwbkbwktJYb5LCKLvSK46A/q0Ca14lRUUbEOjjIVII6
V1540lEUp3Vwh1mu3yd/oxvSX9If3HT2NXmlRdi4seJmWR3RmUkpvGCL480VoYL6kYIPjH5mhkop
W2VCijAAMo5A9oZRkeWZWo/lnaJHiIwvZs2WVr6KejOyM3w/Lv9mxq9KpQu4+vuRdcVpRM8++sIu
d1aHQ9qaJAfnjTsGGVqlSlUX/KoFrDfSu4iHQQlwaaEoiFXbs9OHWfPqBRG/T1bpY4LA9o8WR4Fp
B0b68vO0bRwzqY0eeb30wEy0XTVogk2GIyui98TIfuTU2Ch8u5h02buKZi9BfoF+OtmxpLFpJy3z
YDPfe9NXCKihhcPPY9Mf03ibdt/yujmYzf622bWJFByfoF1EzwZyMZcjHW0noSQjIIIrTsmPaX79
v31emD+LxZMZfd69t+B8Ai/c/chbRavUmg9DbGSC4RP53qt2/k7QcRoLDqPe/JWi2bW3Jl+pj7Ia
UJxbkfIUwBT2dKaYpMidix+FZpoPLIqtz3XdaC98oWVgQwrTB1L/W+q1yUk3ZnYfQdLHjhS0orji
EEVfqeuZJdT7ugXkkrk5+MXO0lQ4n/WZ/NeAjJtxB4c7cYGmTW5vMn2ju/s/2mtnY5BxM5oTp2Sa
cKrMLt3qrbap/r5/t50bkNYJyT7IK9YYQ+f8tH5Gxp98Hg1/uC2R37niTW6ytNMWC+3w8YHquPld
VZ53LbYQ0YtBHbBYg6ng8rQ4Vp5SzZtxGJNv8RxvmZvvbf3BaBTkTmuH3oXcCODCH3wd0v1ij1D2
q3t4TxK9pI+k+gPvefZ5WX/WgEzcf7wncdljPxb7VvdOdq5vSTW/xBa6g0BS9wcrbwCehmZ7wVcq
3WheUQKhVsJ5eoe0ZQjKVLe+mHrJO4N5Bvqa4HlA25/8noTWcATqDw9wW4eg5eE1ax76un4gPWhA
yj/BsJGPUhneSxiOtA/aahm1IWrr0OMmOMSGPdGnY1mpMjJrfg1Z+P8BwKR9oFeeZtld2oYOy4La
RBPoi1d226TQ/cwMHeiHVuGSfL17qdAgiKANDEIfLCeXmzwp6qakFoyaJYCRT7T6ffv7K4cIbAuO
0Ehz8SKwpCtnHHDl6D3AylnRBmn9vTVsf9J2Q/p/tCMc6tnV1sXUHWNqVKFp7ojtM/uYeiDGUuT8
VtwyWuug1CLwZogOpPi5MqyI1fVYhU0fdNVDsWwjFVPZdXrGRYYBoBOQk6JhV4b2arppNG2ErV2A
4s2iby4/gYd5av5K+EOqwhyuuJ4LY1K8EWWkIIsLY+bsVzTIdYUjWDun54ORVt+c0zxOe3yfVq8e
+zbXh7j93eoJChiK59PaPgN6AVSVeAiKMPFy/SEHVOmRR9rQSH44aRuUqJdl1sZoft3ez2szhjtf
hOxAd1/tZ72aJlACtW0YdZrv9/mdFOwiskBhBBsMJM8o/smEQ2jMNRfuZXM4fNXpU8of7v75yMIB
sC3eAteKIzk23ljaHGoJx8T+7phf/uDzHylxwKyv1TbTDnFtlXlTGKdf6jQDn9OfGMA1iY4R4CSu
GC4mZGJcuoC9dwAbnaZtp1bphoWble4WaCKAMBxUtGitMSQ37NLCnlgLrljee3SXms2nOmq/GEn9
Mg1O4KTg9eybYzRrPgqOT6R0f89IbLkTXgZ8OWTQVNEL+zFlze/KtEENrlJ9XdmB57/PlC7XJCZU
GxJjCE3k0khV+SpI0JoBVJ3FxQofh5zd5VEyO8eepmoeQkdz/ByY1S5XrOKKW0B1+yN+BqzpKp2S
1ZyNfaMNaH4EB89s1Z/cnh3quvOdJAeWr502t/flineAQZD/Uk80RMsxUKvrZeEN6RhGDeSI2n75
Obq1E6Ro7Zza8Z/bxtbm7yO3CgIgiCh8UMadXUWxXiU5RGehqwH56aPHFZ5u5Q7COIQ6A7jxwJgs
zJ993oisCpyjLojtq22Z7UZtY6oyHmvTJXokkVwU5DXyNWcYVecyaM6E80xPTsJe+2wMJog0TFyV
RF01Bd4zQMOJft04lbWai554NoSZmX2tlxQ9RsVnd3IPXa/quV1dF9zbwKBBZu2Kyy1GWjKaCSiG
26rwtxX+uL3uawGcYN5BOliAvpE1uFwZz4QDiPpxDHMOqizSj88TqZ+pER/qRF8e0JGxG2j+YmXG
fi7Y/W97iGFhbyOWI8hGS4mwnBcjqr2CeVh/ta23THGTr+061AFQyUMEbID8/XJshZORho3zGELu
2OfJD2Ke/h9nX9rrNq5s+4sIaB6+SrK9Z3tn6AxfiKSTUKTmWeKvv4t57962acHC3jg9HCANlUkW
yWLVqrXoG1Xj/t59SmMJ5w6uQUA1Lm2MbVcueMODA7r3kp8E6ezbC7Tma+ff1x6ktUTuKoQ2PNIT
4l72BWgzsx9TNn4KUSu+bWrN19DOb/6laFdNR5dDqeohZ1KK6eSSH2N2Z231f64uBxLRqmKExg39
kkJL42wEXYgdOjxZ7aPNj0P3DodSue7/b0K/Z0jatuGSwUQZChDZgup/w6XWlkPJc4CHGy8Q+JQ2
Rwsxydx7y8ml+6B4WSwQi90Zd7cXYm2i0JGJGgnQIDZwW5dGWOZBm64fltNgvVrNK+iG2y3w0dpa
45Q3FYEDdv/fY+HsQDbbpamg57mcwMNH4mH+eHsEa2UmPJ9wHv+/Vjs9/TmDXXSUeQOKUb8pvk6A
oCa540Nhjzd2ZPSy3CHvvTz0MvOSaSzrpCjb5rWdQ3Nj/6wMFCysAHCFSrIOqieXc1nW9oKmZEuC
vgQ5trCPinZ3e6wrsdeFBe0Qm4dugmghLDTtvmtjRj5S8ylDiDNERfY0GRsDWummA9L2bESaC6YE
eDgqXNB7si7uly9GYe999yXIaOSme5qmcbV8YP2yh/RF3Ng7nnag3qaR4R7YOB/K/FQZW4iDlW2B
Vwzi5wDFUrRMabPsQ8Pa4UaNG9Gqngq/uuu9rw0tgcvM/7k922vriShdUXGi+R289ZfrCb8y3MKB
hE3fjrFb7Bw+bByDK7vvr4oQuPahxnSFMEpDsC4yH7EKIwGYI55z8mK01cYqrgwD/HOK1QEvGhBD
acOY7A7BUof6xix+5FE1fn3zLF18XvNJMZe+8HM+AlfE4u5Q5VtX69rvR7DlosCBkPsK+9HO4+zy
KuxP3RKLvflGISR1q4Ie7b/PK387O558sdi8qfF5BrIj4wiB5o1F3vr92vznNVTD6pyCzlUG0fJN
iq0C2YoXodCtmIwDYAZNfYENBymqaU5B3p7GcxCJ8rGfNxL6qybA/oVsPiiT8HK9nKRltqtpyfDo
a2t+KHGugkG6ekfGGtV6xIdQ+/WAu9debgskqbjLGWRU3DiNyq2u8LV1OP+8Fj6x3skXGZLpZLKk
KuP3bDPUji0IqKCoj4aUyynKR38wJitDgNmDZBF/b8Qba0uARDu06BXH41Vns59WEkAxdz6VYww9
yq6I5dub/1GxQVbNt9CQoIqul0MY05lm/iSRnnDNaBciSH/zUeHh4QzlNHUUAWejfT9gzjB6/Xyy
5nggkUg3vFQdNVpqAk1vqDdBKhrMAr7ygLOtjCehJ+YcK0zZs7T7qLbb2ObPQfUo0FSVzRvlvJWb
6MKcNl3IF0OSlNIJGzv+afzowA7uvWfGQISGSxgZ9qtWqnxsRwPEzNOpz/eyOKSfby/ISjyBDjfs
NkWUgneR5rP9WKLxtWyw4LNJHpE49O+yNOh+W7J2YpA3kDQiS8Eemay8ncyadAPUdb0lkWbDe0bR
tCiSeG3BspDYdFa5mon/NsxoBkf/7QFuGdCWqBj63qXEQjLodbEe0/n+HZ+HJJnK3uNy0muEpWki
+szwjPEnVFacL5a74dHq9116NCbozIB16dED6HEnGiAx47T7edy14jhbh/eMwUOErvCBhg5KmXja
BH0bQMCoeWHk6Ca3P782AqTp8U4CdztwddqhThy3n4qxGkHBzJ/mEa3tCNc58mbzm/M+yCkoV4b2
F+RG9ddx2wKgCoL44VQY1c4v+MHA3/OylZBZ8SiwE7pYcZCYKPm9yxUJl46XTgr69P7ogSDLMraS
S1sGtHChFxa0pnMbBiB2NwUULGsbTvX3Uad5FeIEJLgR+EAWWA8YRtan7RDChKjS3eK+1u6nvPvj
Tl+L5c5whoj1TbT0WVx3eTQsbbLQdpe/HXaDiAVoFRPZWoWG0C4DJKBKsgR1cCTNFAVBE3vuRmV3
xfXwonUV86I63/SgxfKHbh6G3j9atR3ZQ7srK+uDC2mE2x6+smBIawH7jLgFfYn6QIxpCJ06b/xj
4bqxWTRxPvdvP8bwdLahSI6mJ6SZtNDFoQH0h0MRHAuvjqrCjnNjo3K3Nggk5nCMocEJlFOaBZuH
k0FMHqpebtUWMr79pEfo/t/3tYPMJxV1w1GER2eJ+zzpvrx9Dc4/rzkTN/xxWnp8fqrjuShjHmxV
uVcnyAe3tVLrViRpl/u+Yf1U5+CGObZFERcF8HtbvaBbFrS7qm2XamosWEjLV/kPntm3p+g6OMId
Cz1H8CGhfIZngjYAq+7KgKb4fCueFwf6xQ0PR9Ajev/yYLhrIZthOu8Z07lRbdaAMUbfcZuFx7kR
MTjm4nKrM2Btk59b0Gatz6x2CV1YkPmeiZh39/ztYStqMKrNEOTZwNHqe2NORdZ1KOEfF9uIXAPA
4TcnGrAuOIxBGWe6uO/1O8WuEB0N1D9OcTV/6tnH2yt/Hadefl67UWp3kq414vMluEfEfJe64DK6
z7b6fVf8F81xaPlX7Bqg9tO2OGe2nU9OQY/QVbX4i1v+uD2Mre9rDlzJEjhWZPeOEjzpzd5++/sQ
LxogjJHqQWLnCp0HaTLcRLKlR3/+IKJCvPn9dvl5bXoEQxajHPF5MLQMQxTIxH57NHoxAG2C8tHN
HTnAAnojhl3+9pYBDABhA3INcFb0i10eICMyZaL0e4p7zojunczYuORW3FRRAyImwb9AVaRdQQEn
Bi3nluD8K9uoZG5SVOWp6+0I1aGNYHHVFjAE6jZFLVJ/rJsez8FENiHcDX92wzfX/jha38gWHGbN
Y3Fp/68VPaFhQelh6gpYkUGReGOIcvQ7lhz3ETYdznY8FLTzdUbfBLeHiR4TrxjioN8iIl0fwX/f
107XpU5dIw1GCgaUNGKPtnzHBeEoqlM0JgEQB8TCpVOhnYhkI7okjiX5EaQ/eHL7zFi5Hc4/r4up
O53T0SnD0W3Oj7n7k7k/LbIRTa9NkZJOBBISXPXAXlyOoMv7urPHmh7ztIIsl/HMwG57exTqgNbi
dVQuwdkABDmmylM/4SyvYeV+Y5VpGB6bDF1B0mdx4Zk7twoPvsX2YBd8Iy0ocqKKOw+lJ9zPqJrq
eYHZHVw2mhiTSZy4g+JsAP59uzw16UbYuTqy/wzptSFZzPkwzjBE+Adrek2rLrF7KKtN4ZHQrQN+
bdMrJcC/jB7oINN8zfJItTgmnNnud95uvMvl4+L/ur1Ua96gNCGBglPHiv7cbSgbQBiHIE7mAhkb
6MWxw20LK1OGxnqEIypNet2uMFBbGCSvvKMdfBbNXQOGtjT9KgiP3GrD1MpgYApiWoqSzgd//aXf
VUMWsLYcvePwHFgf3S0h1ZX1QPUUUwVYmnetc9Y1AWGiFT7ITc2EF/8WZfUQTNAEqjdulr9upG0g
Tx0vitH0by/a5UAsv7fzoJ684zxWS1RK8Zil5cPgeUmazT/naTLuMa+fLXdKJq/c3V6wtWGiqRM5
PBCiXNP/szJfQC6e+sdxLh9S5y59Cas9K8K3n0PQbEL6WYVf1/lhYKSddqhgZjAPbDcMG76wOofn
39ecwZ1mZFgoVqsFVXA2H9zufjJOxvJQNXXEijoahzu6xVyycn5fDEpthrOTT3ZeJWiLQZGjF/4D
GNn0z+3FWdlNFwa0oAb5sJmMNgzMwxIbGWCrSE6lNY8Ab8T//3Tb2sqGggwPYHNKiwyNuFqII7yW
pqaHDUX40SPfG76V71wbDrgjHBQKbLBH6CmPspyDCv2UBERpXlTTzy6bIted92Ze7rOs2d8eztrq
nFvTXCITNOjxqCRHZpkDpLzRXs6yR9DHbkzbmh1EhICUgu1LyZJdekFRptTIqUuOdSvvh7p74mg0
z/Kt6vra5AFdivY83LHo0dFSlU1oT5K1GI7F84iib/SINAgEstEAsnEgrfgB0N5IcSFgwHtcR0IR
b8ryziGgr3EaZNviLPz25pUBIxooa9CQDay0o2b0bN8MYe7zyinCI8sTN4zKZWcuh9sm1sZwbkJb
fL9sLJfXJTI6r6kHZuUN31r5PAhrVAc+6kTXPCiGbIgzVEFwBPPffVvVu6JIN/KD6r7XbgWU61Do
QmildMu095JE6DmPKR40oUPi0Plce6+Vt7dDtH99p91Lt9mWsTamc4Pqz89WhVdyDh0bBvuvHctj
3AEbfrWyUSB0jKMJNW0Q7Ovbn+GhXxt9CZoEUJSQuzCLiL2RTFgbA4qEkFVGnQ04Ny2IGicxlZNt
o83/QfrAfdzd9qqVPQgGPMS5iDjQna53+OHVV0jWm+w0t6UdD30QNel8V4+/iF2rhjn56ba9teGo
LL5qLgJxgX60NObczYAMpdB2fYROrnX/js+DDEF1+uCk1DlTURTmszO0UI3zf8+9iMKNn7+24Pju
/33fuvSohRYFGylU6bJ6XGJvqRNOx53RO118eyBbhrS9UpXgj2gKDASFwT6Pizzuxg0TKyTFaB9S
osyA1SpVKs21LOkF3O9A8lHNbN/59VORQbxotpMisJ7y0s8jlMMStCI1UYniRWqGyMQuaOK/PdS/
mVD9XDj7HfqjRDA22HKk7OT4pDt2duZWO4j0vUIPHVzFuZvtUHSoH50ZQXjQu19z5vWPEuy1Ud0u
1i8D0pm3f9HaQXX+g7T7r8mYzPwKE4PLa280adTnn8CdzNjJUmRXgPpPcuNhpgt3qycgkKwomZtK
2/aKM65CNFn6HjZGiJUH+8V3wIsi32w+zmj2j5x67A7+VNWxGTRsP2RhHVkV92M5DGPUtMWcGF3d
JJwNPMGD1kmE4PkjCkvtPnS2mrSuVwwMziDRA4eKQqegC+1yG7Q0ZDZpF3qkfd0CF2GarzT1fzsV
KQ/d0oZ73uZtRE1WJYbf/hlJ+Q0Na+xO+ot7hGD7/Pn2gqm778qD8FxXOGPI3ei59l4IdN2D6fcE
gblXN58+5JIfmZslYVhvZLJWN+aZKXXAnd0p5si8jPQiPTW+jfDrRwqEHs02tubaKamKBsAIAJ4D
EOOlEX+RBps6SY9dacVufleVWzfXlgUtmiB0dim0GuhxHE7jshPBP7dXZOv76t45m6a+zUSae/i+
8bsQiTtuXFtbn9eeEYvhgfy0xedLivx97NQbj7s1hzpfAM3BvU4YRhGY9Dh5j12+HHqHxpl4zZ0t
mo21+xct/cjuAsSKooca6Nk8lVTUhRVQenTpMwnvJ1MkwWBGTQZ24i06jFVb8Cg0uiDvC6TppS1u
zwYS4g7BoNLnMEXjUP1a9ws46c2d5W8UIFdnUJESKtwoqJa1Gayb3AhxdpMjCJ52UFff1Q79klbk
18Saw21fWzWF5x2oj0FPfJUR5GMzlNwxkCjveGyzJ6tbdhZ7yvkWXmvLkPrzs8WaXJBg2hKGrPyB
Q1sk7+8rtwd5+cZlsHbGhIDAAkwPBObVs7WGWJMTjsgyS5Le14V4Zot71y1sY4lWkNwAwp7Z0Rxi
GvBmouGgKjDhpzTjPyaO9qrBCnd2IZ8Jt+LK7/ZVZ+97wzj0dvH19sKtOSTWDQphuPFQq9buWeaS
vETpAw+CbIzKeopIDRU98jlHrrD8eNvW39SzfkecG9MGW3kz5OIWjx5Z6Q373HEYYgv/Vy2C4cGm
Iz80de/FdsONmNgm+thKkEHdha06vuBRkTX2VTQBc7PzF6v6xVP/CzGLx4B6CBFk90Q9q4jCJbee
XBMVdyhYiH2fEzcaDfBWVug4igkCl8iVfZgUCGhAh1+yD16W0fu6a8PHYoEmZliAuwmSHGFcZh29
aw06IApz6EtaClCZLGb4GLLiR53N7aME2ioB74M4TLMTQDA0m+6b0qleFm/sdrTsrRjq7/S5zfI/
88D3Ax+GInKnoo0N4Y0vpO/quM0WaGJaKJItZdffWwOqJsCaO8scFfmjkOEYp+FixxVFGZN5gu0q
hxV32ci/LqRPEyio4wd78iditzYq+EKOFLyKeymdMBq7KT04skAvrz1Pf1weTMntZb26CIDRMHCA
oqqEcP+KAbW2UpeFRZFBYjyy3dfSOb39++g7g3IAXvW4jrWbGMRRaSmzMDs5kOo6ymwDJHB1ouDn
q9y156MREGGZfkp2aRPOzAITkfvDqeJpH1p7j366PYbrfa6sqGYQNJuh1UwnVc+ziVrNAisq/dF+
nEXiicecIWRMCDGjqZfRAvFdUBTfNry2OCACwzMML1gFerw8LwF8NaH7JGEX2+PT1N6//fNAngFI
p94xV/BZmpcQd2qn/CTwfBV7zn+++fs4HdFZgoXHb9XzUwtzexnYHAyewwfnW9NspENWZufi89rs
ZNlSTiLE58E9LhyeQF4suT2Aq3sEtdCzAejnKyS4enPKkfbyqPPQtcbHeQITudtWG+Hqqh1oAQCI
jVReoGP0LHRVdKUDDRGja5Mu+N2PT3yr8rplQ90lZ3dvIUa/lHkFwuYZWsUjhL14HWfjxs27uiaA
6GEgYLw3dHLAuvX4ZJqCn5pG4ib6ZFQbgevVhoevhjhHQHuFLNsV+VUD7RMhSIC4e4wc+bqPR+v7
mxddwT/B2YiXwzXuyKa4RoYex3BATtP4Hcx6xbBxl67M0oUJ9edna0ECgIA6U5JjnseVjOotMeWt
72uHrrOguM5dfB/MuY/V2090hNmq/g3o3fWR2wuojtkhJUeDp0Mkc/+ZBO3GBOlq31haVAzRCemh
oou8nd6aJmlnoU6Nc8mZoXjT+Gm5R1WWPgSDgzIlm1B5D6Y8AoCgjqtCLPvSsNpDZggRu2bN/zXq
3kxsXkAcV+KgiEgTbjWbXQVf2k/UnlD2CJHdtsvZaQybf6Hz1e+aYXn1ifksmzbm5bDxcF5d1LMp
0a46z5ipNDPOTj5Pd06Qxnz697bnr45IcW6g7ogWKf2as2pBvDolKF15X5bQiPvi0UXviaw/gDHt
tqnVwfiICJDaUDIy2mDY5PBCguHlRMXyOS+cj9DW2t82sXLgGQDr/68JvbItABZwBw+ZWTd9Cst/
iBfn/D0TdmZCu4E4bVoxVQZcIADVdvdrSIfEB30o/8ohlP6O4eB6QJkez92r5L8P2T1q9B2DFjEk
F8sHa/nT0z+3baw6wJkN7Vyq0Zbo2tXAcEeQpFigfzH9rNo66sbH2d5qM1tdH9VWj8wpDhI9uLHQ
g4eYAVscIoYJs75PhbVvDPqOaYMYDrh3FH8lgpHLoxbqZQF4vvBmD0xyYPO9C84v2z/cnre1oZwb
sS+NSMZTR52LwNqyGByzPzs+/zDmdCNe2zKjLQ/ho6yNRpUVg89LdqrkS/GOKEHtRig6KI2PKzLp
Edk5q55Rjx3rUcQLGe7MeRRQMt9a/bUDAGqtBsqKqndORyE5NuCFvgPwnHeY3X9Kc+MSvwoTlE6A
h9w8erhNEGUqTz+7YeuJgHlrwFE2LuGLHZp3jNsPfEkTY3Lidyw+QOi40f0QEBdt8XGYQq2SergP
zW9e+ov6d+mbuaTVaNA7jIcaqgxXHbEpcEB9arW4DbMD5Ylj7Vi9e8coUMwz0XaL1mGdJKZpTGeG
JCY5drVI7xdIcB28caaHsmu2krPqYrxIJCCmBnsp7msEWcjCaxOWB5CS6yswkZjD8jELCzcaKvZV
lvwjTuzfrURibQ7MLfa/VauonKGHQzUm6Pm0Ev34EJjrzWM9pDtmHEQ5R27zj6C7Rj5KUA3fns+V
oxQ6XEqeHKQx8A7NAd2AMjJWoXGk1R9WgjmG02hC27vtPzYgs7xtTN2WVzMK5h3V0aG2lHabUmOB
8psoIZZVTvTRt5HGW/iY71sT4qkOEWCM9t2dU3g8coS/Jde2ciwBwqMSopjXa1gUSIHbKWPCPI5m
HxvW17b9QFOyMcRrOI96iYGv+W+N4pqqjYk6DXlnmsfAek2lFQ3Tg1UZERv3wk8Y3SGIDrOft+f1
r9drEwusJ1IXqnaMDIAa+tkx0lMk1fK8cY9OlTU7iCyCyt0m6Y43vXFXGJ2dDIX5OZNFO0Z+K7vD
2PdlLGXf/Q7aYE48XpkvYZ22UVj7Q5QZXn+w2rT9Ntpd/7FsWxnZzZI9Tw06ZHFLWR+sRpZ7kyGy
NpYCjtrM/LVdvG/z0hR3sz9bsWEM4x7psCL2QeqUJ1XOq53XGumeyGzedQ36wyOwI7F4xlFypJJ4
H4fWBwWhWW8BPVeO2Yv5UX9+Nj+st420c3r3CPnhpDP3aRV7IDtE9u32Qqy4GB6TinQQuSS8LLXd
lA9OWM2tGRzd4K4yHyu8BtL9bRMrQ7kwoYXzNULiIq9gAgkdG8Cg+SFd7smvdxjBJgEoHXgHTP/l
fAlZZ9DxHoNjkH10zDvRxFUG10g3NsvKeQAM7H9mtEChb1I5GDnM5G6RIFtq2r/TKZmbY10vUdF8
Awfh7XFdl8JR0Dy3qG2U3CKk6qo+ONI8jGUfxL4A4JfyXR9WES0erWVvI0dtmT/nYjd4bw+MQHmB
/wV4LAJEprnH3PistkgeHBvuPs6N90h592kKtsDZa2eQA6VIsEgDfnHd1pa2i5P5BC2AWVPF4Qyy
yC4iKe4RUkVe+sPKHkrHjTb1MNe8/9ysdek1BeRy22xqg6NffRrbg0jjcKuxecuE5phccsIH2aBh
j1X/2kv2c5z5bi62HjFrm+x8JJpjQp208k2GCbTnL1V+16hkuXGY7N1td1wbDZqT8LAESgrMK9p9
6HP0jtWL5R/BwhPV1oeRf8qDLWLBtbHYwP0Y4CCADLa+lw0c4346A4npjPauXMLYllZcFz86vjEa
Z9USGI9AJotgEoR3l+vvVvZQCoOh3QqSlftZBH5cSzl+tosQ7bAeb7/6Did7ahpL1M982rtQ+7oT
ZRMeIHKZsggDAPsNIfbDxMvmvmR1HQ+2L3a1m2YPos3LB48DpjERx4ol+LW/uV41x15TGxGQwFMy
zJ23F03gQsfAmEoWVa5oP/Sj9H6LvGoeZzcP9ngiZvuudpCh8EHV2Q00eEo5WRI34O1eVP78YkrB
75dQ4G7qBv7SL2gHQJdUFdWdR55FO7yZIkxlcIGWUouE1mG9R4f5qcNyaqNB1JWIEv5kfbN3IO+G
ws1tl1tZI3gBgGAqtlUwiss1slofiwTJ35Nt/izzh4r/246J32/BmlaeTX+jPFNF6dBg1fapMbSs
cCQkviZrSWiYorl2C060OhKoTauuS5B36FVuaeat4WULlKRQXos8o74LRPnZ9skdqbeaVFc2Kobz
ny1tONbS8KwtYCsfrTAKG0bjeiE0sVwqN3bRSvz/lzbsfzeRtkCObIkkBNu1mT6De93pnlrPjobu
oZavU7F/szcoPLOSGgB7Kkqwl95QZfPkIcLzjqOAZkxxV1Q/4OrRZH64bWfFHdB7BnQAfAF1bj2H
AghfK0TneEfpVnFqfkclbyOUWLOgemoUvhE8Aro3FO4gxDKw4JjG7ZBG4eZDacUFkHAEWxwgDn/V
by6nqqADsCFVirsbKK0sEdmdEbxjNc5NKI8/i1LtEBLSjjLRma8ZtDCNmIon9vXtSwHZODRigtvt
OqHh5mJxpDDQbuB+IPQkNtx3bR3Qyq2QLvjrKgKeLI7LbuzgvmCJ9TIwXywbK61uEe2tc4FJ026Z
se19AYQNPUKnKq7H8RcO1PuqCyI7xYOirfuNVdmyp23IfiwMSIgCpEHy4cVunUPJhjtmoRhPw4eq
7zcqU2t+5iNww/WJqAAefekEwhCdC+ZAAIXQdE9+jwPIPTbwIFsm1Bqe+VlKutEvDAWXDp9t80Pe
f6iCDVzVmhsosIfKm+Ns1vNajuDAODecHvncfBcE1cjA53e3PXmt+OJAlwV8sQBUgllJS2uDVKuT
pReixhZIE1JXUPi6Q6nQS0HVJe5IWz10OVyDiwM1QbqxhPce6XeDT7/kuXO4/WNWB4yaxN/87bW6
3VTaxmhXOUARqQmOLZF/6bqtPru1dVO0uND+wgmEq/Vy3UjfNswpLXiiq8hQ62bfDM4cSWJuBAmr
htB7iVwxwDp4y14aSvu5DjhIq469XzwPpr03s/zFk1tPWctSJ5q+lyHY9H+G9BV0DJP9xT+Go80f
m1p4eyvg+SGf6Bfkd+XeAKJEkNZ+nm3S7OVi0/t+GOudpK63L9Ou3QVu0yXSHJtoqDM8iR33Xxug
mUO+NOyhlP6Q9BSAHWLRYoeuOSgpFHN18FkQTBG4oGGr9sJv7lT5kFMLiyTtKiBuEFAfct/gu3oZ
2qjt8zZpLNC7540Jac8cKJ4yHMfHnM/8PuzDuYraAJgLn0I3BajONh754u7LuiofemaHe4fLZT83
cw6+FLeMyIwu8g78KoeswgHJRDfdGanwI1SU5edg8RG5jlN2mFvu3gnTpLFnAL4zdb3xwfGR8ZYo
JYJ7MPJrY3kxKIM8iCs/F/ivXroxLHfSl/LQFc4338t/yszx99ZMPAgHiyfHKA45Hrk70tjFkZdB
c5imOY/tZiqjubYhcyQZCvuLIOCnypc4B71YFAxs+QAxxTSqc9bGbS1o4vkSf4C09g5C3kMC6dvq
s1umbTKYlZEMXpUf0DnnxBCXn2N0VvUvaKr2DhAb9HZDYLA7MBPPCW/RSOON9acwCyYzknD8HZIo
hRVP/eDFKF4BQdXVyPAzzp79rOZJw2cZzejWinJb/m4WX+LSN43dVFkNOrTaPiozvB+AxRxexrIy
ds685Mlip/nOKpzxsZu4iVbfYcSPpN+H1rM+UzGaD2HrT2G8ZGT80ZfMdJOS2OjzgdpT2GdlZCJ4
30Ob6U8xjnMEKubiDxvID2tqy2eZ4/3ShyX/MCxEgKp9mmLAPf24cnojRs9H9jUI96n5MNGPcxmE
p5QU3kG6PcVvXfzHunSHhLEG3SsQSuqTapDuU1by4rlIDRmPQx1GS1f3iVUW9efU8puTDHI4I1yp
vAc/PY+MaTaQw+B4pZjoU/FJawGwNfrm3uAG8P1t9s3J+z9+2xYvwTDYMYoS1h+nYcHeKRg7gEVj
egqFHSQDVA32s1PVSd6XSwTW1+6YN2izIBar92XTjQ+8zDOo/Mmu3HndQBIfN/Fj507eAwpmGOhc
8CQ38t9TS4fDOKX8lQjOY2h+s8+WN5l9FIoRtVvGRuPer7LlUNRtE9nMTB9MQcI7y+jd2JdpCpEl
MzhUnTknlTmNu6ZuHWB0OxrLckrvud3Vh1H+GQcrTuG3HUpsiQ3ioI2wY+WAB3MfOr/QaKRS89qZ
6EuftpbsxKl1doCMOLvb98fKkXvxee0kNAZw6xu0FXgwUSD5xYsIjHvLNjbu5ZUD98KMdoXQdOz6
ifXi1MkooN9rvk/rPaUbMeaWFS2G4QtWK6SNOEny4Nb3xPlUdTvPePstdTEWLYwxndSv+xArwkGb
WzcAGjhPXbgR/a1lDGFFAcMgXIvsnbbuVQc8qeGY4rTUZo4dAN0FiyODBs6i5XmokILFhsnAFlA4
RSyGwkicORRJwbIt9NW6B/73SzQXgaomYVWKX+LTxF52xNgY6tb3Nd/o0xSAJd8QJ2vZeQnoyW57
+EocjY5AAHEMPAORJNeWa5oyYokJyzV3r0X2bA0faHay+T0kdDYcY3UgZ5bUXjuLb0E4Y3ayGcXJ
Ib8BDpBvJsxRWNSz7yv3P/t+WxAP/azYRGELQhXqOFmc4cC8PV0ruXEYQblKafLi0amt9jISEB6M
WO0ix/U1xyn5KQe6U00DHRujofjVbbWGrqyQQkC6StbVuGZaNabRn7yqosfKq5SA+dBEXZnu8R//
qWj/5LVbgq1qovTwTzVDKJpKbC09YTizwW4ZVIeOzRze2Q0a0aq5u6taisDH2soXrXiFYqxTPRGI
Sa4kXKrFDirQK9FjyhJcPPVWw9Dq91FBBYbYUqzTWjJ3aIVVCo5WksKBrHlrvnZLuZXlWLklFFEa
noUoLqHIrnm2X0IWJey4d8zygwHCYLEj09trFBcmNOdGj0VG3AUmhmoflFZkQWC4fHNbD5KdPl5u
eBGANwQvgMsdlCNONu2UYweB2vWhFRtv6JWlwAKrfhTVfQxXvvz8aOGtt2Qu9k4Qe4n35p4q/Hqg
Y9Csi955IJK1g5IYpqyLQOLiKbpo8lE0XT7d3vxrA8DDCz1hAIdgDNr8FCZJvXRB+rRjcZuCdWrj
cNn6vuZHs1n3HQ4efvK/CGc/kw0fWjlIgA9GGhuOClJrPftbsxaUHRwY3toNH3j4D7hAhJzj3kf1
uf/3HVN1ZkubKsTzbhnKjp/m/eJ8NIwPtz+/OhQUT3D5I/V3hf+ZAxIE3lKJ05j7r2gBwT8dXu2R
3UrKrSN/y5bmtry0vXrCE+1koyc/npn4KkcDgL3ey2MrK90IAjxfbg9v5UDxURJFYKPyCVegIGIs
zO4XIU5pCWJX+rTw6oHTb7eNrHmb6iGF1g6OLTjF5Xakvr0YI4KikxO+uEWUb7VRqXnRrhEQtKM5
BFcXENF6HsgKuS2QhxJQWfKjGW/I3vjXpNOOhm9Ha10Y0jZ+MPIgyGtsfNv8FQRfS+JEtP3kbikt
rfjBhRktfIaMhlnyEoEYl98rNPHUnR+h+BC57LWzftxemxUHuLClbR8SQDQqMy1xGuqTTQ9jfeLT
4R0mgAT9242omt0ul99J096xaix/xr/2zk4gujQ23HjVA4DSClUFDSBNLVhyl8Ir8RrALs3yBbx2
hUg/QaA5/dB0HErzdm1spFDXngWg1lW0sQhePBAXXw6K5IL1bjqCaQThf4goCSQUv4OOPFhllbhp
+sfqjN2MUkhE/XA3UuN35tCNH7Gydhe/QTsvSujQgukXVanRHL24LYMdOJRf8YJ/x9v3wpBy2LOA
V3ZSBLQy0F8SeE95j+hJdgHZ3XaTlVMCPfHoIEKBBXlUvbe77PKil72TnqBxCVGULdWfrc9rju57
y8wY9VAuDBITV+rPd/x6RDKAo8IPoQh5OUVmOLSGxcDjUEDYDZ11/GliIdl42Ky4uSLa+j8j2hgG
6OuY0zSkJ6M52faP1LMPllXEpvXx9mBWHQuvAFUjUkktzU6VLoXbKTuhf7/0B6RWkK3ZwlisLQhQ
lVhp4PGQAtaM+DyAymyTodHH/oPSPTP+h7Tv2o1cZ7p9IgHK4VZSJ6eR7UmeG2GisqhAUeHp/8UB
zp5umqcJ+9vAnhsDqmYqFqtWraVouZMNAgkSzqeCiNkWEdUz5D/HuvSx4O2O1HFAdpBNvT5P0iGc
mRAWPW+braY1TAT9LstiL77+efkIEMnynjpgAoRjh0yc2WUrouTOBW8qpCNWumuIIlfDnyXC5RkA
fPKfEcE7E72GyJ6LCADPcmdM9OJG0+607ljV36f+B2UKBJZqTPznnLkSWvVjVmYwR/SPaV6A+eLg
qHjY5cvy35DEeKMlS1PpKDhDyvZUeQdNsSyKGROxGo22tT5hWJbFMeJVW45rsRx7fdr59XQ/2s3T
MNt7pMsVh58vxJWFEqs/XQ+s87hUMKt9y6wpLNMkMJOynQ/L2IdA8P5Pm88U9nYwr5OrN5jEbNUO
RNtycJOYKRoYJ8VjTbEjTL6aZztintIF9ycMueRXmj+6YOZvl+P1wcgc59kmF1H8XmYaw2DkSN5m
u6I49t190Ie9qn4v3XfA0fPaNzTIRS3gMisK11vwVtCgkJBWZUzf0dPGJUv+syDc+IZmIfsPkFXi
kS6cX9DGEV6fKNUQBJfjrkPl+xo2Ga0+tEemYsyWrjUnpYQ4Ae4VUZdk8Frknl0NsCDbDovlsV+/
tKmi/4z/xFfn5MwG/w1n+ymrm4YuPrj2jYBELfu9OR/Haa9vaIT+c32yVJaE1bC8MZsdkiFOn3d0
G8IOJACmwaISZZox3/bXrcmX5t/cCUsTlNS1shFzp3lHF5ouhcK/8F97bd6EiwDoXqc2NB8PaeOu
TH/45WcCKnNW/bw+DKkZaEcgp8mpXF3Br/TT5PfetiDL3ATJnJNbUphhr21RWdmKt410fUD/ztvP
wdkn5mkIa9aaTkGRDHOzof5v0jtGUSy3q6m7ZUOGkhlauxTTKF2mv1JPqJ6/TgNWhNqljvJ54ucb
lApXbQ7tVvXilRrBWxpgQTQXQ1f2co8vNfrhkeAqErv/UUKjr2WKcFZ6UM8MCJsBbcfELQezSIrM
O3K2wCpwn508213fDPJxoI0LZI388SZshqKuB9CdwN2U815HgVNFc6r6Pv/7mS8Yis0ma4q7pfoM
7TNPxRMj/TzUC0CqxjXixBz9mHu0AEk0akPVF5seEJ69Y3rOvi/kGxYUHSuq4VlbbVHGHjGO/+37
wvSby9i5ft6XiT/HQbNTPbmkRx1czZzzCIh3UQ5nc5hHwNiDLO/2y3TWaGmBz3K/tJuumCfpbkWg
j8eEDZk4nf+Qs2UORivrEEDjWjTcEPAOdKobkTOrOEhk4wFCBL1gAKAhAy/Ert20zGnVzMjKQngd
OaYGHDGbE0+jqbiFDdmALPA36Uj9ogVDlKi1yq4zs4V7rpwd8rT9qI3olWJa2YBsDdgHAtWPKmdx
mx/meounYA37xruv0uUAgrmDpyKCk210G6LCgCYjJw2/cDnBWYa8ZOujorbOxxc6K6Iz1deFbW61
/cBYiiuBfrXW2FK1ZMkm8/zHC7vcXrVuyKoVWbt8347x2oKn/OX6QZLtDE7nh6IMUpyge7icn81f
m3nuEXMElR12H73bqYmWQYV85E5XvKE5NzmU5IHhfsUpURF9odTDeUqzKpycB4oWzuo4k6cuCEBw
oCo2SZflzJxwBwzusKxgdysTo/iEB6hBn65PmuwdhcwzsBRQH4U+C1+381Obu25VpH6WbLr1wZrm
Nc7TdQ1Ha77pqB0HyEhm6fQyMdV+k8UFYBCDY8IhRo5DMDxrulYGBqj9cLvum3mJLWLuF9M7miZ9
HuZgd32cKnOCd9rMZvG7FuZyQKu7edlXrhaj6gPp2/UDcHbxdXOyvQjeESCVQYKM8gtf1rNprVgH
qtKtAPOqWb70VgX8aIV6hRY6k0qhS3ayUKaCpEEApOcrOYNCG2aHshEsqW7M+gMIqoAEuj4ahQmR
M1TvAtulHudHbV8M8nnMfi7Br+sm+ISIx4rzJXE2fkBJRWdLK6dxggzVqrW/rcavuUqFSDYEFISR
wuEsLei7uFyQpcibzHeKKml7vA/s5dY2njpfBQ6VjQJFFrC0whYobQQnil2GLJFfVVA1/9FmX5c3
01LzUPPs+4IXbTutxH4FARcUEwEeqgZFMlu2bc+/z8d3tm1rsFWnloPvj8EzsIV6/kfXf7qV4nGo
miW+VmdW0J3pQ6SvrZJ5/LDeOVQxCJmHPh+EcNSzqSobFO8wCHo3QzmiL3/XEEbIplu0pnSa6rWu
mjNhZ2lrxzyTwtwyRRATIemTsx6UaQ2VFeEegOzZaqSU7yx7DMvxJbf9cAOEtvr89nN4PnnCJep6
Uz4UI0bjd38GCOLMKvL21/qMl3tYdCatzrGDpK6SyguOlN1Wwa2WnrT0Eyl+lfoSsfaJDj+t4DQZ
e8vQbpjqECmm8i+B29n2M7xio3WJH5B20brEWX7MNnRRn94xkT6XV0dBFIBnod6a156pzSYBuso5
2ICjKD4vu8/Av/nf54VgsBmDoTcB2UzQLVQ6++r3UO1S41DkL28dBtB24MUFHomzUIndkfka1A3b
UNbFmzq0keFkijD79WqgFReFYQjEgYETr9BLZwB/s3i5T+sEfZjhXHwFNdKg3yy1SmXy9QUAnXuQ
gcEQUGOvokOylqjTeaDH67oXtj4N1o3pKByPzAQU78FTgVQHco+C97SBhJz1gRVJq1F0BkDMUpEO
fu048UQ/MyA4ztleW4u0MEAaGgKPQJU9dhILSJiAvQCYFwc0f8JqlIbP6JY3TXK7dp+G+eP1zSSZ
IEA4UDEBJAWvRJE3BLnZOeg1DWtdjyHVWlBW1mHQqiqlry8AbCiw0rhIy4DCQyzZuFnvbpWT1yhE
PzbpDmDsx7p4XBCoN+ONTd/8fr+0JnhmrXUHZ/BhrTo6D4WqO1+yIBaEIjg2BEBwNHFeHo/FDJql
z4ou0Uo/XJ58OivOn8qA8PPR4QC8IYUBv4xBKLhMu+trLjnfFwMQLpRWWzx96/D9tvu6ODdzE9Hl
pnSe324F+kPoowR6EK2bwskoyoX2ASn7BHFLd2TWaciOVXe8bkQ2VXh2wxniHwR4wlp0g5EaQeF1
ifOzDz7b5qfrn5ecDvz8f58XVmKaC50shtslXc0iMkbNFPvpFr3DiIsoGyIagLWJt6/naVvR2WWX
eNPNkAfhhD7NYlUEeNKRgLXHBHYWD7y/PepnNyzxikLLiUkSb1iXY1XU7MUuyumTPfdBfH08sjUB
cZMJZWwdsFKxebbpescpi6pLSHWbmNqby2KAl5x9nW/us4E07la7ToWvU+dmKLrQ0rtwmN/cDgAj
IPSE7i7wU2AmvzRSGdDWazosCckWIDFP65oQdLCoVCElM4UCP+YI3hcYMFEt0NHW1PPAqZDY+mPX
JtXbF+Li80JAouHi1cYan09xPrpE5aYkWwoIAuQW0dBocjX3y0kCZY3n9YtFEqahG6cHXN1BNTEO
NoMqIiupJQdEusiYclPCFejoZeNY5UYS7LmwAq25wYpoBmnH9Y3LV/XywctxNv/M8OU621opolCW
WjBTdZ/7YQHSMAhN50Oq32paYmk0mtef1y1KBxbwagUe2Dbaji8t9mPb0myzsfRLE0J4ZCUftEbh
h6Wb7MyGMHnQF9NJw20Uwy+wt8fU/319EJLrhGfDAPCBACFQy8I+8DW3rWooWSVmd7dtT1o7HYqJ
HPV5VKyPbCTnhoSj7zWlrwGrCRq1qKjQy7aoAl/JckDbhlNhuegERwxxuRzMqzt0mXLqWPNF9/bU
OtkqPJRkshwceYTuKPO+ZhYAM/mCpymD5lfwbJdgVXd/UK8Pt3l3fVEkc3VhR5gr9GMGzTTCju3O
IalfehXh3OvXDiJqLl6GLmZOaSlcjW1WrIBCQRImMHucFD/qMjMcRyMC0C+0hrfzc1yaEzwyqodp
1XZgra2qL4NzH6S7MT+0dnx91iQMQfydgJoVRxOALkHYAZSMtt6bORg0DTDxD2gvbfYGhCho92nx
vnrgDK/aj2m3vH1nwyyCSc6QBfSkcEYrIH+Q3u2yBI2dzctS/o+f55vlzLFt5tQEfVCB57Qao8Lk
vaoKD81XW3CdFwMQfMDo6FUQDGA4RD9bHbvkoBVf9Bytx7s0ur5E0jPqoIsB/YaoKYigZkQxVVkX
4OqsG/3J0IL8BD7C8WS07yiSYi+cWRKcs+UR9JByuRB/APlVVHeKSEZ6ROFoHLBNgDpDfBNZIEmc
nBkEqsNPfTkUnWIvyyYKT0YkoKEu+Jp0cp0HktsVqLyXjL1QSnaVFdxi5ysCS9kozs0IfoA2s003
xhnDNfOFFfbzOr3ndAClpOOWRPAKKr/L7Zt6zjhMLS2SjNyuw3E5XN9RMk8GGXYfxHQgG8JcXX5+
nKySEMvJk9bjbItmPJRBXJIbkhcnw1LcxtJV+WdM5NS3ddIFLfEAVd2qXZ45XyDEEbLZ/n19TLJV
QUodysMGgmVP9M4gDzBI7cEMoze/S11x2uVfx3wBdQvMklih8rPOQtsxIMmrG4/sXns7bz+nlv33
feHyMhfa4t0FXLVNnwJvOIA0IwKjgMIrypbi3IrwdoT0n9/bOkbhkI97Lf/iegoDso0FblrIr6Lu
BAS+sLEKvWBsJDganolW7AFs3GnzRPXlVAbaLtdKVZJFtizglnGQyUFaDZHS5Uae26CzvBTnBOFa
+DDhKXl9U8nGAy0ufBmMQtBnFsajN3ptF+gcSBZ647J7HwztaPQI4uLXdTuyhYFT5IE4v1REFI8z
bbU9mT3s+E0ZulN+NLXu3ndURLbS+YLWM6SSeY5C1J7SQIwzLD3mq7urmB8Wk6uYMLkBKMSBIgCu
SySRJQGQVp2xgL1syHc+JMBLFXmxLJxEgoJzffFHhAgU2gq/9FZ/ge8atLic03CyH6c5j8EPoBiL
3BJiPSi1IDgWMT3ZaPijT1fEe9Cy8ZqQhRXIFBZXcb2rzJiXe3iz6yrzPZjJZtQdgH3qge8m43jw
l8/XdxnfrWLIAslP1Gg5I9srFE4HeT9z2SgPYENqHZ15bxt3aDJzJ7z4o3RQ3PYSERoEE2f2hFuM
pCCBBllElqwIlFsAVaxhj4bVNiz2NXjM4gJYP/KODMOFUfHIun1e5sBjJlYddXWsqZTOZUfVA509
J8RxkeEVXI4BYi7LINABCIL7gq1x29/mvkpkWmWE75mz8JXpq1vWoGdItv4j8wZIMZ28VfX4l51V
pBEBUUZ7uY9I4NKIFZjLXHl4XBL3hbKn1T5e327SQQQemj6RY4DyhrCxp8AySQDBqGSyig/Tsp6m
dk4Y1Emum5E0YCGFAQVjzsuO55krTJa2mr0PUUrY6bQRWs/pTdane0urks1ZonXl1Tw7ImwKIbQR
Tekcu/Xbyc4uf4Nws7pm4ZTE6fNEC/a+frsyVYFXdhOdD1I4S7ntFMFgYZBsvi3Ji2a3e29zY+iH
hLaucHyyjeEbOh4b2N8IEYUn4bR0XjenHsJ0etyqk3e6vmCyfQGaRohcglbmNaSN37Y+cltZ0hrN
47y495o5P47omLhuRjoKvATAj6UjyyX25fUbwnIDoENIQ6zjvio17485OIXqpSlzqmAw46LTLgdc
CCsPuZEFvAaIpQcbIRsxDm13Cuo8zEA+ljtz7JDnyVHFWbI749yosBs0ajbUpEae+JzVqs0B/3vp
8zTKddVekC0WMl18gHATABhfOomxSVtQjQDYM/vkPtdQMgtIERXB9PPtq3VmJxAq1eiz3yaLodEM
QitxthhxrmJlkF5HXKsdqXQDVGavV0pbUnPc8mTR3dtu657Txv/QTlqosyxB8/5HCNYCK+omVTXF
Wtnvro9QOpPIfCN4waECaO9yJnWfralepXzN8gfUHhPoHx9S33rPBQUaTY+jEFFgEd0hGpMXYGBn
SBl3K8pcfxb62+tUiUnJYLCrwUcAzBdK5uLdQcqM2eZQo7XChLioo522cT5A7F3hKiT7HGZcaFUj
3AOfp3C4MpBTNZaJOSsWD8XsBcQ+bpRpj9n0682LA6ITsPdAuQ5a5SLCgHX5XBAKPTNzKE8Zsw7U
cCJzdBVVFolPQtANDAC4QaC14Ah7oDFs0C2A7iLR/GOWH1Sleemq/Pu8yNZn5ktJzRXPr04DIdxK
QbX4k5mG4npQWRGuhxb41qyooGI3OiMikyDUkABbW1UMJMtMgjsfDKLQowBUQmzl1gZQnS3Iuibl
9CXQ6n3P0qi2u7h0tpCB9tCong2zD+3i8fpekFy1F3aFuCUjwew4FIvkoJsuJzmo4T6l5NRuYJrL
VdeHbEdYGBxIEbDTX70wV7ZsWs9m7QPKPd/qpo3GYv709vEA4Io2K/yLbmrhEE3UnU3XhraaQb8O
07DTAXgLfgBXHmu1otNWcl499KTxFzPycJ54XntvIMCG9xn0GRHl+xDjSnfbhDa77R0lZO5EXYA+
0eSPJrtLb2pnNnLxBKmMZh131WYcJ4Bpgt7ZXZ+7v3lo4c10YUe4aVuXTh3JLKBOV+0+1ZwIyuv7
RR8PRf8E7peDZdSRnU4RQ5cXyk7H0e+ihajaALhfuPYrBL9BS+hcgacPtyO1QpuSqKlQMV9uq+1L
kM5hpYMKanu6PnQ+sis2RexYORoNIFcIbDx3RKbgIfPLaJno/TSYB4fMiUsViULJUfAQZYALCM7x
tUzf3JY9bTv0UGOHxVU3xqPqAaywIA5p6kuLWTRAMFPcA8QcuvT3O+YMsAbA1EDPipfP5a5cK6ub
keXJEqMFTWK8Qg7FiIPqYz8f5ncAvVAM+GeLD/bsjdjNAbQDLUi5pesus269+tleFJluiSeECaRT
IXyEYEKsDS0mSg954OAZOt8a5b6u7sGtbn/wVEUo6bqc2RGmTZuMzE55mdMKHrcOkgQ/ri+LahzC
VEEWnIDuDN8fip1nHgc3AiMv+x28ne2I93zgfw4tQ1FLuBl7bdAgDNXgZeN62dFf08/dYn8qmE3D
eaX2qQRtn+Iylg0NTxyoLOKKxGIJJme99TtvQQAbOG324K9BFufwWZyPto9KtgX7YK7In+vzKYkA
PNwnAYR4Qev0KloaRtscodgCoxCQ64YfKC3+SDPFXSI1ggQSUvmI2fHP5f4eDaizgK01S/TxBw20
sFw+gQhJMX2ynQe2IN6XhuQXrq1LI067UHdc8bxJyzFcnC5UvZ+k64MHLWeNQpgsBjGt740aAIZ5
QkJvuS2CW7tHpeXL2+NKZFkANgTfNMAi4tvCI2jLIGWLt4X+Ug43ef/2hiMkA/4ZEDlP4WzsedMb
pB/cX4W3y5rIqkB2E5p1tDjx9d0lXRM4TxTaMSKQdlyuyVTVYzDRDC9q7Ubb+b7iTSHbV2gKh39H
/et18YtCf2Jqe1/70Lugx1k79MOAMOhumlNV25QsGjqzJFa+ICRu0Yyggs9b9rbxkTU0ghRtWDtv
R3966G4GDx0qX1BUE8ODVU9dtuIq8DOoM4Fo37/NN6NVxMWygODMinh7Nk4dTA3P23h+/WJa7IFM
ztG0nees8o+IPaOg+nV9J8iWykUxiSehfDyZhNPZm7QfVpfLs9BDk9MwMyPLVsydbJHQRYfMoYWq
yCtJcXcjFYBewD+Y0xYa+kNjIJ7yxtA3dtcHIzOEKgLqIn8VC8XYgGn1XC4EhlKnu0lJloa5rR1A
KRtnZHtHYQzXNk91YFNA10NwnlngMtAfoG2UGGYEoTbv7cyqvMz6zwAf7Vn0EaB9wWE6mttnB9TN
IGRm73ADsABeLRtocwgICBmhrctSjWQ2Ol9LcFvrbajYXJL1AEwAaD6uU4RWXmEEmbNR6jOOY8/X
OqQ4osT0Ii9jv4fx+/Wllz1lAarkLyNsZ1SQhQPabGU1pS7qiClL7/yB/Hb6KcpBQY9mx2OWbQkb
ypugs3eUMNVznX9biOPPbYteyK2Xws4IbG8ot1jLXQOc36zfUm3etc5LPxSRNSs8hcSDwyRSyLzV
jWdgLzdHjRxIkNVIvfYF6OvXw6KX0fUZlXgGUDFibyDtjjkVD9PYzsESpAM69TwnQtAT2rMT14Gq
Xio1g2YNLomJaEfMIaMmuBR6tSHNZbk3xmREvp8ecztQxNmy+UL1Ahl3rogJGdvL+QJAwyUaJ+G0
vOOYgfFdEeVIPDfuOmCg/yaeXj1Lmp51I3YlCiJVEzn9IWVHkIUx1w8J2GMaR8V8IQl6fCQF8T7H
ew6N0MLRtZp+1MfWqvBcJdFaVqhog4DFPHp5dhy83fWtID1c6BXhHekoy71iriQ0Hfoy6KtEJ1mo
QSgsr4MwZwbc0hyaIMEPJuib/G4c1fPob7O7eLRQGubJjgA1VfFYIynp5aOJHkJgzbxbgJ7qMB8G
+5bWyxIi3dPErtX5KEcREqXIL0JhYqpC5szrje82YJ9z27u0GMohpLlXPoGXZESzsxvseuL/zr21
u5lme9l1iF8VAaNsY3OoN6dcg5cVI4bW9CfHH7sKt171kdgrsEw2rgmiAjLJ8idoEPvPkBg0uBXp
VlB9VUnvBktI9OI09sWdh5ckgXAvOyIjejfMbbxALsPIyF5z6tMIjbXre0R2wICiQlKc88uhX+3y
gLltnzFw8jRgLaCHOdeO+TsKgCDp/WfBvLTgLd20TR4s1CQc9dtJpSojWzBEQAgnffyHV9Hl962h
t2octyaZmu1mqD/6oIPIzJ/vmCY8H2ygysGdIZJjdYZZNZafNonDOBNPXKtwLjJHBL7t/wwId27R
21beVTAAFMp+qqfdvEIdA6flD+o2N/OgN+HaaHl8fViyCjGyC2iC5GJKKNIJ/mgBBrn3y6AGLSyJ
rDKIMhekU9Vvp2hD6t1AUTlgH1y33nv9rwJQn+vmZUt3bl3YfFPNWsdJPTScdXfpEOwaK9v7owps
wWNh0ReBhRpVDCR5Ia7Gf8VZQAbcow9VgqxBDmUM7ak9QmH0lOY9eEJq8zQjL1Dxyrft32wm+9Ku
5q2/lPdkyn5fH60srPJ9jpHmjaFwjZe/g0JseGqqFhu1R5OwHQzdTstotwMh2hTmmUUUR1syuyDh
51SvgE7hfhPeCFrbWHQMSIsybxsBuxcV3pPBPr55UHDvyHhwaWU4buF0B3rbLOuCC3QsATgCTi+k
LtRioWAdQgXyui2Jr7qwJQwIishOk6Z+lRjN3g7Cyoyuf19yBjEMsGzwHCuE+IRY1JrQaOcsaBUs
rafCcHZpd0frP319PzXfIIOpsGZIws9zc2IskE4DQNIpzPnmowEdy/5kgNE1r+8dHfLSy32xQuTk
e+dP4bo+0+xpXZa4heju/J2lf1p3rwV/ro9fOr//xi8m6azJ2hhafetkYfvt0WCn659XTO9fX3R+
Di2I8QxaVYNSRIuC7ZH6EEt6ZOQpSz/X+rfrxiT0QIgYzwYjbBavNUbmBgWsFegj374O2W23ftO1
351/O6Y01NLbmoxhSs2IlB9qekJ5JmxtRbwvO4Pnv4JP+dmYewPhC672OtHG56kL6yzcVNQZEreC
gfKUkMtLzh6f9jMTq+dCQHbEqlXOtHM2be/o9bEKzA9A7x2vT6p8NP9MCQdkgvqUozcwpde3TTlC
mP5EVTRBkggZyQbAJFG/QsFZTG4CQtYVrQNv3fkQGnO/BbMfr3d1NGYv1wcj2+2Iw/FBGw13aCW7
nLdq8XCh+bj66nLfQbdqd/3zsmU5/7zgGHOb0sG0MI6+PBZ1rPugPQXo4HDdimxFABfC9a3zriux
golNEVCLmlXS5bFen+YBOsyK+1NlQthfdTBuHSEwQQo7rrN7wmP5d2iTIseEBgUgyNERpYvdb3rv
rvZseHgwhIV3l9XvuDo4pgo3Lx5DSP1cLrbmlxPaUFcE290ULg+gs1E8JKWzhDcDsI94Rb5qgLSn
sXR6fcazIWsgdaRHNbuzXYU3kYVriBHRlohnNyqBYjutbphsbTPMUtf5d5NRnIgO7LUD4kaw+iOP
Fpm9BjnczAjLvn0e3DYyIf14fcvJNjboAaByBIZDF+fncip7eybdPDc15BAmfQ/tMmcHcYHmWDUQ
KKMua5/fYQ9RN4CYeJ6AquPSHrOD1h66ukkKzOiKzMyB5V9RqLpuxZDdTgAa/GeGD/vMjfI2DStY
QK1Qzt7d3LihnzUPdZXvWtu7zUHnoudV3CI9lHvbjdWZJ9aCs95m3x1avlCzfpiKbtdZ7r3b+x8V
v427IiGCRecOurXRiAaeTjHby1Nkpr6mdYKs70+3pxSRKzpfJ8iH3GQVOD9YZVdhr6+QuzHKO3fs
DyDFZordJ134s18h3GWGnm4mJA3hMFcI737edAJZzTEc7U/vGi62N2+ExaoLhzXH9dxZvVMn1lre
a1p70GvjYOW4tMu2g+5l/uAu9tPgrR+qpv3krqpART7Q/+yLiLs6X8HdksF+sDxby1NmhfoAcRHF
jpN5DBTWcMt5/CyJrrsgTd9Tu2oxyj6y6EOLfma92F+fS5URwXmPNtQS9bpoE+b8aOlRYz83U+Fa
ZRc253BFnRiwlld11n5cAy/L3CYxUW7X+7tVCyLdXY5afdMPrmI8MqgioKT/rAnXKpjUFrtvvSbx
8m8o7aBdKo+QJA+ZhW7zMo+yARzDzY1t36O5VrFiMhdxbtu6dBFdb3d6Y8J2OTlhYz+zII9AMBu6
OHxj+Qm1OcWlIkvgXYxWOHIecgB6PvhNAnHe/TKCtFN/NpZ2N02PPm8R73eGDaHFSaU6K9s2jmsG
nFpIR3uykFNhA8m8eqPI2aCpw7du1vq7MamgurKNg4Q/9gwyN5yx43I6584buzWDx+234Xlzgtum
NW6o7qKatXinIlVhKaR759wgH/WZix9B3UxmsIMn07Av+hCEsZsVj/6hqECGGjLzsXaPVIUH5aMQ
fTe/qnm5E/3wYgHacrdpBo8AwNZaVB2Iubt+wKWfB9aAX0+G+aoVJ6jtbDRdtBURsIE13X0/Hq8b
kG0Fjsz8m5pCsl9YpdqlAd0KYBqZ88TISRuf0lIRUcjG8NcLgtDRQIKE++OzdaGELqVvQeXCbG8b
9sUrFBGs7NwiUOF3yV+RSiHST5fCJDnDEFqQiRHfibtJe0SCBt0OW2INbNdszdP1WfvbwiEu+7lN
wU+VNVjn+gKwWbC57+u2isDCc8i45O9Y7SpQ8GbIck9NHaPDaU/6fJ+6RYyUMBLBeOv4bdLXWwTm
7b1PyV1D8ztQkJxap4sxmiin+a/SrnaFOd1S0KRpTR/7E4XCe3Brpd6pt92d3mzx9TFJd4IFb+Di
ZY2+GGGZgNLewLfLWwrZaSI7jxyat3NRgzkC2VU8W+ARgBi63AmIYEvHLzp0904xMjyaqzgtUhdw
ZkAsnZrovMoYILqJ6/ihY51WENA6tN672mPt7cbxkWo/B5Cb6b5q9qSb8N/QxOyfZa49mgiAQJ40
EOH34eB9zJakG5OU0KhWsY5Kj9SZNWH7NensmpkJFHpD2TPN15hVlerJI02xnE+mcB+6C4CJQYNi
ZupWx3Z0QzY4YeUOYVHYJxecen27fQX84ZNt9vuy8R9rB51GjhXlC7gDZ/fz9f2pGjP/+5kbYRXq
RT6vrXoFWCsp6kqb4j6WnoCzWeV/P7NAlpShGwOH2oB+0ZoeN/pkqcDdqn0inDKXaoXpTVi5krAo
tT+uIKrL6tNasX1FfhqBIqZRTZpw048VdTovxYHQplsLUhllr0jEyUqBONN4dYMP5m/V+3LSshK0
vhtEv5MMEvNs+JqWH5FM0NOHxXhs2YPvPGnbGPbVJ9Z9aeo+rMnOhnC1bdGwZgdSfzXID7pAUVtR
Wjb4TL5y0Wc/THA2xeo1Wb/ih1XuAyNl7AMynw2Jvp7McY07C6B2kkzmj637pbffWb/P0z/leGrZ
y/V9+/85R/9vhkDoeDlD6PxvjaKG16s3I+o192EBvC8sjHbvIC7ZqB6O4OrJ7CHWFnrY6BjZ+Lng
nT4aqX4DXqdf13+QdGKgauUAnIfqvvgyYSu0zLoVjcTjOoUWPaHV4DhraTw6iotfep7ODPGzcHae
tnmyN2NBQ45trjct6tJjO9xOSokA2ZECVhId5CAhAzhHOLZLqaV5XuP+Xx0nQmfd6M5R52QhFJ1A
aZkd6lTVIC3dW+cmhVO8rXk2bAO8fT2yqJj2gf9tQR6aBo9VoUeLjj6NKo+X8etS7NEtFJnasnPn
h5Eg3A5UEgzSZwQUvhxQKwNn9QpFYQSaVXe8J6ndvqzdATKTYTMfp+6Dw4qQdd9t+nWpkuubSOZY
zm0KM+CaeW0w7licoDh2Yb7lx+sGpKt6NijBc7VkTI2twqCcuduh3Stqu5fA1cJtpLFhP0/Z4bo9
2XMFISTI5S0UE18xlNJxKhdvxS4auuLA+iWeUwcFmvne5W0jlakYnnz+/jMnRiqWycrJNrGDwDXW
AVvOFMORnT0PxO4430ALgR/k8uy1FRj/PR1OxwS+12EHB13ARbu/Pmfyc3BmRQgRsJftaQKuIekY
qh/rk+3etk11AAPNMjy37MkuP6TmHZRJQ6/72IHDNh2fFrpvmtP1HyLdLGe/g8/2macBF4appRS/
g213zeegjNgY6tZu8O9cTzVm1cwK7macdHMuS9jK8+9a/cicX/CfRfG1WjtIBH7unYSuB7f85vcH
5nUhb7y1VcyI0kAX8lpYYSS7AboXJn6j7aYRkCMlVvuo00/6OkYlPZalE4JKOApSqMp5dui6j6Xq
XMqALXjU80YnAEos1J8v59rfuq0AkR0akOq531Hb8J8oW7+VTteEaK3/7bp9vdNzI907Li0BlC7/
FKs5PE9F+2MuR1USRbr02OWoKnBxYhHh4s0LaBV509pgD7s+05Mc6pYaXmHFUO3roYonpnr9SUi0
DUzBP5vC4YIXHoLOQ4Me4JsPADrtWGXu6nbY+fq61yiL7ab8MDbj96VMjzopYrjKuKPFHbPM+B07
/+ynCKvh+sxsZ/4SsFcvBLl2VHDBvyF0i3o3+0e9+3LdnnT3n9kTTpqhsVZjJtykPsLvo78c6jl/
Vq/+ft2MalWFQ+azfNbLicetw7G1griePncUHizto0xHoQ177bpBHg2K0eL5kgr3mdP2FMz+8MdF
1j6nffurWZZTnpKwXUH6a3d2NLVsh8KJ4h6Q2kUSXLfQ7YvwRUhe+Jo11xA0Qf4on+6Nerxr9e4F
Age7pq5uda09FdUWe+wd/YoBnvimhdwSZEBEVBXxgLs0WvQXm0F1LDZy6oHZo8DKdI6jmFnpjjkz
xZf6zDeT3CCpneOwWPW6Y4b2ZGxTzMpGATbiC/RqAdHN4jk6Oj1f1ZGahRZ2r8NM1dJwLG5NQCma
3aBC+Ujv7TMzwj5p18nstABmzJR+rzT7T0k8xUjkW+LfSHikcj5hVpY28waPBqrF+9zK78xuqkNt
dRgAdmgQrIcvW7XuyArt0OuHQDY4jA3NTSZYrIC6u7Scgd2TzSNkgpyhiiDaEaa9IiyRWQhsnvoB
OBbSt4K7mrupNJgNwK/XnuhDV/6Pnxe8UzBoJZIT+LzWfFuL76kK1CP9+ZxsEzgMPDbE4iidNfz8
DZByNII/FNnwiCOkiC/+j7Qv242bZ7Z9IgGah1tJPbhty1NsJ7kRMmoeSImkyKc/S/n32X+3LLSQ
bOQDvgsDqiZZJItVq9Za2y6o9f+vicUQ0NdWW8wAwNv248KJGh7lW7O05mDnJj4sczcWzGGI2sb0
NgCrl9dzaHTLh0ayyLCrX7hGH7SMRte9a22HQu9yLsKCahEUf5fe1WUqo22ukE8qkJVT486y2Jtd
ZwnAzRuT+NEUcuXAxKF7ApAy/Ls01UKrA8TRUKWDCwL3WHwliESG1HvqOt+Nrw9rJRabE/MIsy0L
PLLmsmqvFY0KyllLCXzbkVI/AX8IlSxDrTsM4l03emwj5HrcYldqWy/R1YGCL9FFIBjM6j2XA/XY
qEw77SGs5Ar0jwLHHOmitw6I0KgRuuCz2bL40T8xWhTroWcHQKC5rB1NAnjp3sSjngjtFaTQkMOt
kOjZSB2sjmvmSPc9QFfRyXM5rlSolEAyAmRnEhKmzKG72rBPNQvuTLlFrPZxO2BEZ7YWO851NRU4
FHdh5ZXgxtduq8aMuQz2PU3joml2+kieaMM32jxXh4i7d/YYaBYt3UZVbu+C6QENksyOaTuhXzUT
YVCMp4pAv++6k66tGvTSXAcwYGTflzkflU6907XgzTH7n4EEihM73dM2YpmPpyMok5B++EOCqH/o
TTFpapB8QGLJkWpCUoug8Ea2+KDWjJgzrH6WsoAPLm5Hz2RS2CMCps5/QadF6DRbnANrc3VuYRGw
COFUqTdzlSjQ4rQdqveI/orU2v39kkCiDOBdF/zDHyTYMjNFOwRD5VClJ6LdtG44iY0Td/VoOrcx
++BZKAFyrkynI6Ja2ZXhFEBi4q2hMnbLQ8pEKMyndEzkNISG/en64OY5uozGEEGcDW6xSqB1NGpl
4VlSWnTXN3aY619yNJz2qkIZk4OAYMsv1lftv9O5WDVtNDLKHVjsC+cTa+iB8DouQZG2sZNWch6X
Q1tcY7k3AOctYahpDiT7pJdtFHRHw/yd599pXcWkvhX2GxoIQ9s6NaDkthmPLHbj5S/X53jtADmb
4yWOpYMkHGTQUK7wdJqHunCezZadKlrvGTFvrtvaWM9gcc8UJPMD1NaR5Q8SQ94hvR/oVZgi5+mq
L95W++uW3wbmpd8WA8/szsHzTwUPVfFLNykaiuCw/Q8GBbG0BQdIO2P7fxji6fpAN00vbp4C8iam
KeZZJbHevQMrXfS/RPDIfdzo6RdL3UN5I3RF/X87DpZwCQOtQlWuYcjBuGv4U2/cTGxjbPOmu7Ip
l912pPj/mxJR0VtlmzcZzY9lDiFtVsfM0zZ2yvpJ/b87MlgcPiqYrNT2MZPc+A3e7lDyz9fXau3i
Pt8Ai0PGzzWnDChOUM1yw1wDM9IIolpejKChyG8HzU+YPT4K9g84zfkIwAMaKTiMbwnYm2hXak2N
6MTy80Nl5KEymsPAeSTaLlL9vjJPdVbEY7MvrVtfbFS2VpcRDAEmGCiQ7V8im5VhDM7U4AAK9GRK
Yzetok6+uNonCWDo9RleNzWX95y5h3IJ1Wuzsue8x0tBgDjOjMYu7rJD7sbOVg1j9XwBg+X/GFqe
ZbZX6FM5IwNSELoYb33HwxmA2GR3pv3b656vD2ulYoIFPDO3OM6I05SV0856l8FL3QLX1nSQKH91
+5Nu/Ry8+6Y8CrLxrF89rs9sLs60rEO/f4esGUhovQPx70zihMN47wQbceXqtjuzszjApJXrOfSE
UcV2kAF8I9PP65O3tVSz/bOYwi7xNiYmxkEnumO9GVrE23k8iCVoZajZxTlFTfu6zdXL/WxM89/P
bGYy8NsWSuOPjnvMoZNeR40VXzex6ROL46olNtOLBvPmKPXQ+kWctc7TYBUnkAjGDd6Sva4fUAI/
GpPcsL16kIE6CRX0GXizfFO1aJPVwb2Ig6wdIq+9y4ALglBM/pKWfO+n37u/l4iC/6N8By5klIDR
OHc5n8A/mznQSwV4M4x91wTfRFPGyNP9uj6nsyt8uHBQK5jbYKGwtCxCgZTP5n6Lk6ou+0gE33pv
A/q1ZWAxjt7ouHIzXJqj1rxPAsrnbvb9+hhW3f1sDPNPOHM9XyvF0LQw4TgytIpnX/mHjJOwG5+M
8s2etuLL1WPizN7C1cvKU9nQYc6IiezSp1xooQj22wLrq1OHVByonF3UgpaZgzzlY9FPYIEoWQR5
pdQ/XJ+31S179v3FcafpYymhVwlAlB9l4hmqVFsR/9oIkHWZA4yZD2HJADXkYMgMpIcRFO6uQ4FF
H+K/H8O5hcUYmNRYXkkftxJYKwIMxLb6A8qa162sXbJoW9XRG+MHM2L80sMU671ybDVcsuD6MCnb
SfFFy4ZQ2VZUDRuB/Pqk/dfY/GPO3LnDq700BxhDG/6eFg+avyU5uGoBaQC04iJz8wEwPpI+oLXv
Iuwrg7BhQPnR8PqEbVlYLEtf1GNDJqd4/BSo19J7u/71tQ0IDADIXVE8D0BycDlDqQdO1AyY2Mch
7LSjFBEKqtNWD8LaqQKaSBMZGdRfPuTBlc1dSMuDt6pofvUNDseiiEC3GFbY8W0WWuUGXGPVx3yU
mJBpQDvZcrcHJBOFJ2BPwrFS8rU37Kj0P3eGfZDul+sTuLo8SI/PModzNWYRXHUARDtTizQQMT6P
wPv8vP751fVBmzXS79BwgXDE5fqQ1NLqusLnXeHstHGKle2B3LyIiNiwtLZIYE1AjG/ONLzLMJ+g
am0yHRGByZ1oEGVUavdtd9tTMRchkzyv/sGxIQ2Fdm7dhk7FklaDSZ8TEF4it9XGPKz16PrMmasD
Qnruj7DDLLNzOXVBV6dp05XVYymZjvaCGlXrTCFPbDmobU5CxX0BpjmUXt8NgNq/8ha8BLmTkl2t
IK7dZFxFkLs3DmIoxU4D+VqIPtwe3CNSPBRuL0KVoQc2DYyfdic7NMr1fQxyZHQRacGEUrGlx7XG
/C+8T9WGhy/uGxspeGTB8T+k4D0AmBenKBHWmGoNEwkjRdTqCbW/2opszOAiUPtjBLlaZL9nDVLo
E11OoA+QA6vLTiYl1XrcbBDMllSnNdAWpjjlY6e9V7adPVtuQ25tULJsBcJrewvVX3dWsphh2ovo
oC9H5rggIX7Uckil6NBfwy7YKgMuptICm5p+bmQxld1Ua0TVcBOcf6QqQx8JY2H9w0V0bmRxEUmP
FuDDgBEtbP39tNU5uzpReE8CEIg35YfCiNUGYPPPaQXaEHc46cSBgInSyo34c+0ssn1Qac3yZB6y
0Zf+YEtqZ4BPou9UL096rYUNb3dolApVb2+cDauLAsIuNGGhNgseqUtTnj9kwsmd8lG3e3mc3LoD
E2/qhbrXF8fr58SfXNMybge8EXsJ/NMumJMvbVm151a1ZqMHdEQbkqOwz5vJsx4cu4WmRO4LP/St
dgLKMGW7QaVIIE+D/xlT/UWXYxvp3O7iAexLN57GbfgOV6Hu9BaywAFNcOfS2NI1UP6MVHyuC4jH
FpTKE3q5aYjCd7W3WzzxAr/LD6nUeQqSK2o/kHr8onOZ3wYTb2KkeOydXxfo3LSZf++jJBWp3Pce
G8Q3kSu7z2DOmJ6p3qqDY7HPSEV9k7qsno0MXZ8lYFW30ner3YhGJBBB4Zknq++6JNlhVOVMzwNE
WysVUn3m9MJzWkLXmJl3k+ek4agXTgjlogSE4O5RdJ4TjqLDKVA3RTjy+oseyK85KF8ioEnUPq/e
mumTr546oCXBu3IA+ZrcV5RBBKZVYZ6WIhZAa0HwdOAgcJJRlzlR2kEtzDP8Qx80TUwGdH1anYUe
bRvpz86qu2gwR//kA/YWEVTk9mXfkX85CoAGAIgQXegf2XdYVytWcTx+FRg/TNpEyn7v+MbRvRac
nBuZr63zmJTV5lBneQkIuR5BNfnNrIOdaiAxI7I9VnxjJ60Asmf1N2jZmsB7oq9qYa8eMdaxHsvH
0hx52BapeAxyrbvp3CC97eDekZHLaedpZnBrMD1/GQiqalGvT+Ienbnu3iJlfZqQLDiMWW1t5InW
NjqK1i7eZMjxfdjoroUuHBmQ8nEKVFTrXVzoaC2qXjf2OOZ0ucUDZBDRtgaBxQ88DHWb9qVN8bQp
bLeeW8vEJwSJP2pfdSEdbfchaxg/GLhr7ly3dTbu0cUY53sUStuIQwF8ArHMshEIm2/wU5GNCXPb
I/PkCw28SICAaWOp124BoLrmcSJZi+fgpWf1tV/Z4+jWj4Z8R39eujGJa/HU2eeXIN7aQAFG5fi8
LE5kOgEw7Dl73u+s4kdb/INb+IDrO2jExaotnyXD1OkgVEJffu2mj5mX3bsg2Wb1Flpr7UZDLRy4
MECgsesX1zIru8xgwYjm7BlB36Kr2I7zztlrbOOS+VOoXXrguaXFLnSh9IwKKIMlN3somdBDppk3
KZRYHVlEwEbH1VCHwSCOlqd2IhiT3LTe3XyKLNkfx7qJNWHGQmzd6Qvf/BP9gH9hbiZELIlo/NJn
clMfUpGK+pF6P2z7a8B+OVvKTWsH3rmJRYDVWoYkfSlrcPh/G4eXLHgw+31aPWfg77u+zbcGs5jk
GjSiuUkwGMeWYdDcjNPcx7yxm9d9BhM2x0BoBFqEC4MqwOPaDuCNQQI9nXjkIddTeDeoUG5YWsTf
/7M2/7W0iL81V6dF2sESWkv0CNQlNCoLZZ3MtCz2qYX7qeigeZv1uB11ibrr9dlcWTeAnhF+g1EG
qdPlQMFO1YMUvAEblgNUj8ndO5WWN2nrHEnpvre2trtub4VDChRfyAuDrgoMFTgpL30xtUA3G/Bs
AtYMQnLVdOvm75pn7MshASxGS5vdkH8mAQ098lvYIir0U09/+NYL3g4hphGNz8WD4W+RG3489xAT
QpoGj+L5XbysQEFgT8uzLJVJa7zzqt+55LMsLEDIfqnBPvXB8/Vp+DjtmO75ZefhRpzZni9nYSJu
pWm2LpO+eBbNd9J8qcHA3RhVrBvfrpv66GAXppzFCxnU2bRzpZJJ1aTA4uyDclcBa+x7ryx7JDIG
e991gx9vKNz16BxHrgnsHyi8Xo7NqDUzh9aEShprX/I437g1Vj+PQBdcsajgfcgz9bW0pHRqldCs
jjvjt5W+XP/9K/VyDMCfGZ1QjETiYrE4NcTfkJ3VZMKmB3uE+o55o8l36ifVuB/sx8b+VYsn6Ywb
B9vqwP5r9k815yxm7BXwAX1VqgSINzd4zv8BWQdqbICzgFUErA8yfpcLwwunzvsSOP5qpJFNboti
blo8aPRtYwL/3NyXF+GlpcUZ7bqS4c1TolWmRbuyBSTA3hH6dyuj/msDLVAwGXTuZ+p75U1T9/ZN
Zbt9zEA3+LVNFf3ueQTtxg5+nj55w35E2xs6UCy5b/ThDW9GJwFqC1wIReXuAHD3XrM0+1kxz2FR
oZz0hwp0CUrmadj7NWGfrcL7VLLOjPrBbQ+ZY/NPjTGV0y4rg+KBdqb5uxAZH44ungO3aEMhrxqn
JOqZCwVAkfp3RdNPz6RpKPJC2viU+9pb7lXBE1Q1ml1Qd/qhlhPSRFlb5YnIXHpA7depQqgrWDuv
AfdRxAuf3/ChAi21m2t4bDLgGGszy0IOUO7B4hW6HJgGYYnMtvb9kLLbJp/6m9JwaJgRrk62K7Ib
u8M9UKoxP2hwGNDPo3F+ABnCntfEjLPRTB8NRPUosKAjybQlot5xGCLTKrIgZI7ufxZtoz3kJZUk
dITDvwtf1Cdd7X3KfqcB/WYDgy0K7ahKK/bA+fKcly69HXT+lGujfWgnwm5Kt5t2eQcQFNpUdLzk
iIx4b4+RB3Klh5T3NGEoC35xzEL72aGhZV9MJX+xA027VQFRkbRG7ytx50JNMTYPDpX0ULmyxAob
SkaGdPKvlBn+U4f7EeRXxU8F3s39oJBB9F272Dc9GXZmkHt7VThdFHipOKH+A40+q0mPIg96PGKh
bgDgCxCInTlFhlGVN2jdcfEVwSM6md9Z57egH5AqVo6fxwjMxkhrgRuJXvXCiCptqp710WteVUf9
58rsyvscbFZhh9rTbetlxgNPa7BxpLQBIgRyTL2R9e+kYewg/dqLajDSH7w6de4NK0MfCxoiQEuP
LIM0B6hXQkQbffTeGBpO7Z1qp7W+6dLSfhsj4qigBB2Ci3bXG9pUbMc7vT0UTMdkiwYCGr4od0jW
QVNBduPe0wwem87Abty0M06axejBy0BfW6R4jWvSIBEZUh6ZZWkeXJsgqGh8Z+Pc/xgzXW76xbFp
p1rvUVqVD2jw2pvBZ1IcArDJp8GP68eLt3KjId0P3g30h9oz6fvlOYY0WzZV7VQ8TFbufiOOVzYQ
UHKGU2q5DHsACStmp/7O00d1xEXihkqYQdy7hJ48owrCqak0SH9/RbYxcqBHcj/RsolM9qW3dYjb
euOOFWjFF2pUj3mji+/+AI8x3WI/jMKMIJliRkQX9kOLl9IBusLTrhRo0S1ZM8SE1t39mI7WMypG
5KCZKt3zFFIhk6nEY8E0Le6H+l0GAz0WDjIjml16MWccjK4gjD6UTc++s7Fu940b/JAt9P4ygqyr
p4og6oLUupcE6Ska+HvTYcOzLpXY+YFPgOqsXP5CrKo+Wnip7mg1/m4GCzolFBQGltTZgbsNRRSg
0TxqajjEBAIYIB50vERSi4feUIy/x8KwQ73k4pAO0AjKKyisknooHhqD9VE75ORJtHIrk7/wnv+8
n6HPjSgU9y4QA5eLqmH8XiDZmJAg70PWdbeIBfetCfkTnXobDFALD/pjbJZxQd5xpkZeRr1BWQWN
Qi0/8RonnhztHrTVj1CqbKLU9ys0nZl7iPH8NDttI9xeueOxZ3XkztE0gPLL4go2iq7WHG7kDzjl
OhC0obeuBTfZxgbBVC1vX7Th4mwwIUz4oZxkphlQ81LlD6aILQ6WzZ0qY5T6SxZfN7Q6mjND89/P
Ipa0KDWF0xOG+ENqF2HbbMSua6EYcnQAWqDAg/b+JbdmmxsSiqVa/kAsleQyf62Z4GD8Fr9VIZ7S
3EHu1rxHc8fdkItfPZleN0Y4R8eLuUSSBTNpz0cOapuXQ4QcU2mDiDFNPNXJIszdJjgMoCF4dczG
Cgk0QGJ3HOojLx0ZD8wjd7Sph53oBURBJ1J+QSO/cQ8R6nRXQ84xUm6fvXaG18QBhwdQSM7u01QP
jjT11R4XxG/00ZB7EtTDTTZmPQVmx6j3lUP4c1sr9ylHh0tkDLW8EzlaUE204MVu4U0xkttI1aqg
mr5IrMpTKrn3BErS7HdK/e5TpiOSuj45S3zRf7YR3i82dDDwdFzmoiojdUZpBkNiBy+6dkTEFha0
jVOtgoZknGvvVGQ4cjZyq4un2n+s2uDEBOAHHbsfSooVqb3M1wfIu/Qxgg6OxzEICVoN6Z3aCQ6d
1+SHKd3CJq882dw5tQoc/cwutWzAGRp/4MBSFQ+15d13aQ4hk9R8kx45BW19yPL0aWN255fwwvVc
EMHNYjZoTUF+8dL1qok0bat7OCt6r7tzi3G6I8hw7YTDzJ1qnfKEWdA5zkozeLBGN7hlKtdOKDCn
W9Jas5df+ynm4qcw9DYZ3M0fZkqIrhlOgdU/K2v669oTxDM9FIQA5vDwsluejswpPV45+YNnGBFu
qnBwX4lECVZsPL/XDq5zQ4v3CamIJiHgmj+w4L0EtVEN0On11Vuz4MwC5hDcgyLRsowmSdC7nc+Q
qjCmUHN0CARtnPKLbYDEUYAWKWw8G5zROJwWkxWooBtKHf6oNESQvgK/XxtSTQtRBYtBgB+ZWxoZ
axbBpgnQLHpu0Nm7OAsbiax0MfRYntr3bvHw9+6Uo6ud0ZIgyXsXN6deD/mLGs0tAaG1iwB8jTpS
JeB1mzNVlx5YS17pfqqsxDSIPJTCMl8bMH89e6ZqbgICrJeLegukstx+n5W4UnNSBHtTGdnvv15Y
FF+BKUJC+Q9/5OUPMXxpiYxJK+nr+lQ03Wkri7ziObPM09ySBopkpGsvDZikrapMZl7S3hnOQ7vV
Jr31+eUiCm0qBguUPSM/1fUR1c/r87NyVFz8/DnOO4sJOm7XBvB+XoL8b8t/gvJ92FLfNlcuZSAV
4PXYYDjxlqh/gPBsQzaFm/ReXaUgBtA88DEVkIIDV4DwyM6DNsHTnH+UB1IA4o3KbH/SUmAcB5o9
Q9QzRNujta+41z2VmqHvOAph3yrSyi+kQGAVIuxEwt5wtqCQi9n/z92F3RMAaq+jY3Qx+1VQKqER
3F1c0jCv3BeAMr5fX4CFiflcuJicxQKAYrSsK7TiJZ73XN1Q+ndYbIxAB7APp4CO/CVqeosR+C3g
AanNjIRVUAorhzs84N+vj2DhQrMJB53UgA0h92Z9AClJqzNkIBsv8XOThcGo5W96ngo8wDjbMLWY
rNkUAJ0IJGb5s1mg+tJbwSSgCYRVHCmGLGjCOrfZ90JDYuWvR4TTCw3KDojv8WBdnNXcRMEbb0MO
JA8wR10RMf6eG3//hPrzpJhjoplcfelcBUHSwWmlSNLJ2tUgsWP5ztXvRrbVejm70Fk48GfWULGz
8QCf24SX8E6DjqnQ1SgSw2DtTQ855V1Owag3+PkXA1sv/vvZOze3mD3SeWgJdmGOkDJERiCeVLaz
nZ/XrXx8E2LO8DhDYhQVyQ9dmCZrPWbqvki4mIXI3YMvE9sWYVl+G4D5DGwKpFy1v250xdUR2uEF
OmujQxJhEYh4YFeZWjrB6ETDyXx0KQkLayNgXnNyD+hVEImhAI/a9KWTY5uN1gAoW2IXXqje0uEv
20v/+MO5gcUuciVhNnxcJPobZOtDe28bWyKI8xovXe7cxDzGs2sFkjuyrhVMZEcdXGDaz0ilSMRt
nJ1rjg2QImiEUU2CBNkihdXqo592DFYUD7XgMEEaZu/+02zNuStgiQEntRZrnnkeG0Re8SQfgj1q
GaHEW8J2f133rJXHGfAgUKDz5zQDOGoXu8YdfUoqAz3e7YCNuS/QbMiRGM0B6bmtHFCqvcktwrE1
Rzs3uRhZoQH3a2UdT+S91e1Ee7w+pK3PL1ZH4CFOTB8TN2RPo3qAbPrffx9o9Zn7GGc00AKXPtb7
nWmgEZYlvT+G+VyQ2KJWXtvus2SWDfwtVmZZiKfgNsqA8mZJXr6amRvX/GtTf/6HUczltxmKCD9e
bEZVedJ2nIolQ4gwPbL7rRzW6iBcFMhQgUORbHnNjCIdwCmu86QxkXK/qYL92B7+YQxnJhYxDKOu
Z5TM4Mk4nLg8jn8Xo+K8mqt6yFjg34weX0xRz/XKL6nLkmDsTv043LvDMzB1fzsGA4LakJdBMI9K
6PLOn9D+YLTjNCX9eEIpH9md69//eCLi+394yBEB26AOuPRWQ8iKMaAXExtMXNz9zVAjydUptfmu
tuuNouuqMQ/XY4DmKqQj5r+fHb8+5G0LPWumJDDam0beBwAzSr0I9dEJ9eEfZm7WzcB9iEAZzcmX
xnrAXAMc9TLJvvXW0fc3Jm7lZATKGHDnWbIH28RffN9UVltXVJsS1MMeLZOBXMnvIxCEPKNHG4Sy
NHi1q+pF49lptMTr9WX7uHuQkDVmlVoUwFAfXxxiE6eZzSzGEmaYb3Wvf0KrzC9rSDcG+fGsvDCz
xHHZLlXo9BEsEY33W5fgV0Km6PpI5k14eSXDBISPkM9G/zgScpfLVBmEj5CQYUmmvo6Wv0fOAxwj
Qww6lfgfLCHdgVgdOZUPwuvZ4A+a4fcsqSx56xGeRdwhUU4RCtbTsNGLvERxzafDjFV0UePXA9wF
8wqe+XoapD2xvGlI+k50e1gSkd4Q+iSMzLsNhDntmKtHdvUANHAZUr/NTqXr9Ki20upFQpJ3l5tF
EPa9q3Ydc+0w5Xy8uT4jK/vx4jfOa3P2G23VGXXL+ZDQWt9VOZh/a9GeFFhzbKN9l02/u25vba3R
U4cEDxiBZjLRS3tI//kcRdohyYjZhWamHU3Cd2hPvB/rTfah+eRaOhZ4jpBvnwV0QQF7aYwyp9VJ
1w+JYf5S4lehffasVy4fDVDttsgnn/RKu3Eosufk52RtvG/XZvbc+LyxzmaWmpoW5IwMydAOKJqZ
4hvxxOtU6UGkWvdo8a2O0qVE0h9/8yB7iFwvMksQDr60OFWzypw1DEmtt8NcfjSOxCoggWwiR9BM
rLzta6t8YCZ4IgrqZFFAAZ1yqMEi3D3OxkqvnU9IrSDW1u05tbjY1SOpm5rnakyoQI/E0GsPFa9/
TfkW7m3No87tLGJFaDEj9aWj8NiSe4OVsVZrUVnn0dj+JbP8f+YX8TxClbmItKwh+Vnd+2lKgczN
tew7aGOGsKrK/Of1HbI6b6gMAGPp4qm/BJC5fFCTK40xGQPyKFt59PppVwz5BovUEun9ZzQ+qgHz
pQ8M3bJfZ6CjldemhZqL4moXiFbtUgNYpHTUrLBF1B9nAENEmdXXn3hbNztpeyoGnsVAL0HvhMQ0
wGHUIihpmP6XsMn5x4HCCAAM5AQgULe8EgAenkZZVEPSglAENZLQyk6aeeLO+/XJXrndgGTCywb0
0JaOPNTllhkclMALDjtcf5+aXwZtN+62tRjhwsIiRpBokS5F3QCUOO17dIF5EPLmRQPw7gs10DEi
3vB2D11TRddHtnL8XNhdnH1Ngwp948Lu0L8RO4v8AWwYx6F6LtO3v7cEAoyZ7hZx3ccjPW3bYJgP
Oqf6BpWPfEp4+2vAG149Xze0tlhnhpYtesxMbfBkMtxVJhSy77YEo7Y+v/CFQB/y0k4xjgkwEDvg
wEJs5btWveF8CAtvQNGjaSxtvhT6ROJu97oUXYPVvhnflNnG8JSoMsq99DambuVQQUMBtlOAk+sj
A6jppBq0vfMBjLyN3LHOHnczT8VdZkFD5foqrZkC7YszQyIgObQsb6Jxvg46A5npIKjuvNw+5ukd
dTYu1y0ji3lsG2FCvlsMSToq6Mm8D963Ag1S10eytoXOR7LYQq43oEnfR2yU+zfZjLJwj7b56lif
7CD+v1maXfMsViDgLx37GsNReVx4EV7agxNlw305bpz6az5+PqR5Xs8McUsBU6srlLxTeatnzrNX
Wd+vj2XlPgaR3n/Xf/77mYmphlKxpWHWXLyFsvZ7YRmRCVDeFk/H6lA8D/kPpPhhcBFfmCPxclJj
K1WldE6Z6+jxpKlud300az6A9B1aGIFEnstBl6NpKjTeuMUcr9ZN8Mwpqjm00jugsSw/HouWnEau
6Pt1o2tTeG504d25KPMpbbGFjPoOCJXcAujiTmtfr1tZGRr6jDxkqYFJgcDkIhSneeVnUHpkSSE7
9WQqMh31uvNvfDBHxdyX41MZsK3uprUg1UNcAwQEmk8xp4tNxXXsJGnAPZT25A7fqOfe0kLsoAcV
oePsQFweO/l9mpf3aTrFVG28d1YODhCzo9wAXmlcVkuv6VgAYHA50mSw2lBkNgTX3syt/t2VmYUR
/Idb0UZ71WKMUGfQSUMamuRGcCoyQOR6escmSPXVp55vhhizDy6eOaAU+AMyRx8A6o2XPmoXYmyq
rKQJbconp0710CwppEKrb84wQ9urqggzbr82nIbUzaOpIeX+ui+tbMY5B4EeBNS+7A+NebzOUyqb
gKCYXX4NyJdCsK12yzmO/zDK/5pYth/ggQKaqMEjSWUckVe9L6ULyZ4XU5Vh747Ptv0PngLtjHkJ
wdIDedvLWbVqdJRmtk2Sou2/uWx65Wx40SaEb9enbmWzY+/h+wjDZyDGYvXY5JhUjS5JjNLGK+2+
YZ/Y+OQWX66bWVshZFcQ5gL1gIzx4ljmAbqDvIySJH0anXt/S2V4bRR4483hHyAkH1xetkxgJQhm
S9sJcsv5t8EDLHzjNF7ZvQAyADyHVyU6JJcZFXSu97oELC5pauc0aEOkGFSBqmnDzIqrzewmM0QL
gBjoDV8uPaDUVUvqTEcxbfrV5/aXdAx+jsy/axotDSXyOqGBP0XXV+ij1blMjaIRgHDeR5hW4Y2B
nHqpJw4YkmPFlB8TUwvdzIZSRJVFMkUrtCG3sm8fHWM2iwQ8cjIGUNAzRuLsvq4nJYjW1nrSG7H9
yo3D9VH9mazLfXv5/cUNiocl7u8e3wcxaB2CUBia9BC0jdlUJ1AF3FWNfWBi/GEW3We8aL5Rqva9
hiSNodpIq4c0Voazn6SfKKaFQW6CeMx+LFPrWPrTU88D7BVzuK8V4bFusVdwPH+asiwys/7Q+Xxn
mOSlansApzja4rJplyIPNwLHbzH3jYKhHm/tArX08a2l7rESTuRqVmSMxm3F+QE350YGfAk6wdsW
TSUzyzdSgzgpl3WVoHX90q0EJrzPqwdV+ewkusG8byeDH7PcNJ4hAFrwEI0F3UNg6z80baQvMqsC
N3TZIXXv1VeRs76OtcKv7oPUbWO393/QniJnOjK5sRs+Osifnzlz3nuo1CzTSprNOg+QUPde+ui0
+ZzF1x0E7O0fTnYXJSBAE5GTRS+9N1+nZx7okUrmshuc+9Z3m4gU/s4p5eeBqcgyxA5iLkVokCwm
KWqorbVHl+HJoRY4JEl7A0bLb2h1CIdpBDSZpk+a599MdnlsW3qDz8UdZEf0qotAh4DQTY5gagQz
UutXLJYTHuDUzx70caxOaCeEQkxt/zKlf5t1JircJn1kfXbX1MET6Wh2O3X0nuUdssYF2bkd+kbK
4lBakv3OLAJEe1oOMYU0ddh7oCxuU3GYev+9LccScKIpyadWhJUx7DSjvjXn4KOwiBWKHCK6LFDD
DSmgOtYI2wy5X4vdBHHxuKiq2PS03/7/I+1Le+TUtbV/ERJgDOYr1Nhd1aQ6SWf4YmVkMPNgDL/+
PuS99z1VFCqUnC0daW8dqVZ7wF5e6xnKxFeg57A4B22ngBGmVnmOhAgNNI1iTwxxu+OoF1cej9Iv
itknmbefYupu+pwdrbIKqNGcaZJsCIle2zY6Kq4frdZ95pDSj5PmCZLFn8CxPkaWfQB/CGK93WZs
xo3o051hm+dMNYekqD44vD6ONDyNUborUJsa2y9FYWz6hm6lo53hMYNzuXe3tC9hATocisH5YNj8
NY0k+sZurW/EaJ/CWkcVsuq/Qc/iU0H6DeqlL3ZmbqveBcElfclFHx0zTQJ5ztTWjLATmLmNYvod
5ldPeth2fu4moZ+PbuipIY12hRHGoCTELyNJUHHsk9dYNRvSWt+1nDo7Cy5EG2D1IdjS519J6NRP
VZzs7Q72bqhn2SXYP2TYiC619jTMjpaTgdwBqU0fNC2AkRn/lsRR/ZTWrrFxKh0IEqffMOC9PdDO
Ir8Ly6+qhXSYzekKnnXhE4QAGoDK0EFDsW5OJMzywugbIenZ0tyvRlF8iuTKR/6nXXR7TNvXIf5U
Lq4+Qrxk0rZRHT3rbqO/cMsMIX7Ym58GrcgHHxw1nE2UbAx9x1HAHjaBrM2jHif6ts5+E53tc+jk
atA9Vr+qatNiU52LrkFXlFT2S6bX4O/Ym5wMcgv373EDzfjxTSRGcxLwllm5c+6TERQ2KQAqBGct
HhuzknDMIx3QCEOdbbv0G/XSwGeqLt+zMFqZtfuT6zbQ7AkFvDR1WjIiaRsPhfYLnbHo7ysd1yEA
k7o9HDvaSw1PaHWOYaCQfCirXdX+dTHlNsTshi5zcA7LabpEth3hO6l91dfSQzZDWuLSw/ZCyVzH
g30ircxmCnSVkgMSTM927eTASY/13mTd+xyYTiMivgtKEnE7sRn1sd+5RmzuzHJsN7Wu/TCbYVuS
bsNFlG1D+I+PUkJPxrWny/EoNfGq2fnnTtUbkNT646jSFCdsGJ2SFj7Xg2qrbdmA3SjG6qOCC/bR
1hK/5toXvSovvaaDBN6/ZiO5aEMODTjrFPe9OCtTZnBmG15tN9/KztqbuAC60vrMRfrVzaJPaZhR
DxwrwzfqGkmDq77lifxKjfZk6uV5sIxNLMuzk5bHsB99EbnEY9C2Gdr4K5o3SGUoPcVo7u2GMCzA
4DRPLfSmRWN90AeKu6zyLUl8va53ViRR6AJ2LJLGMz7NQ5yM742UUK9P3BMKs+8fX8n371csFoAA
8E4DCvSu+h6lDDSmWNpn2soQl1lVemU3vHZm/Fromsdte+UNdJ/6TtBz9Ogo2nQgzc8KHmIQRSbF
aJzdMYfiShQx/jTkqn3fCxfOpOAX48uKhvacN0OxezxYe/rx25MPZ7QNFj0KPAuYSmaifeF0vD9H
EG07VaSuPjpZmx27tiK+RHVpD05d9BE9TW0y9rC/pwBePQHgAxHSUCdPsD+oJytS9gb+Lj3VcStg
XV2mlkedCCQfVcWlB0Ze/H7IU7UVIf1e1Gb4vhuKUvhm2YTvVKLLV7zw6ZamIUQa0ILR38yS6D8a
DgVES7a4hvEdQLd4BCIT+n9fuE7bnVs47kfGTRxAg5ajzFb1J2ds+MlqSvlcsSg+a1pcbVBibg+D
ATFi2fEWmgRG/Nw1CrpfpnDeNZIPHzi3+48yL3FiIw/+ZZgN+NLYmX4Mviz3qsjWMoj526GfcFlD
U1SRPXSi12qu0zkwWwwcEKgL4eyGwM+8aygSq8crmckzadrPtRltKyp9VpFNjlMio9Vu7PlrvKpw
vLABIfY6PVx1yJrcPSxZ42gsNuP+XADE08W/i/hj1B7TCG1EkCAK+m1lz92PEk9k7DdUFPGgnXcS
8V5hknXDgHtj23WBzI4QQ7fWzvX7rAGt4IkBA4IrTt45SKxyZFWGLB/OSXUZ8uDv4YeAvFDYVVmw
RMfXMytc9DATbysd10bm9hlcjC3NM7rwk27D+ObvpwtXFGgMaGoDXj27oKDKmjkqJOpsqPfM3GHT
Kee5X4OjLWQNgNP9J8rsEMKuMMp++pYcEntwSdyn5Es7lf3px8fDWcgabgLNJk6rIJxb6AikF7/x
gIBspq5/+u9CTFvjKptTJlNUmAghXD9U58bytX6F+np/SWD5pyfsBHq/Z6C2wuJGm03T1eB4g5dk
9K1q/QZIg/jv0zmQkyjioFRt3sk7lYbqxrYw5FlQR/6MM33cC1hGBXFCzC1kWIC3fzx7CzthYkOh
A423E27CaehXs5cWRW11pS3PUOwEvVscLAwrB3KBqzUT8oVZBHgMuG0TJWlqsOlPuQql09EaMtx0
Z9nY5nHs4nGfl2X1M4tc9Z60euI7qgdf9PEAF04GcEemah0gSjhkZwMkXImu0lJ5plZdbetB13fS
GbSVdVvY5xTYSzihTpTOO7VjSuoOWp2lPBt9Pbyr1CBQzwmN7dCRNWjGH9zQ7N5Ax3EyEkfBDmiy
WX4pdCMESUfIczTK5EVmVuEZkMYJOrtq3kXlSH6IoR3PjkPDl3octW9JJGJYC9s94GZZ/qUdWfzE
cWtvSx6NfmOCyJc1LHx1pYvneGFwFJJg60LycfTsjJqdH7ZZuk3hhOGpNIJGhmqhRV4V1U7JlG36
egxPuPA7v3Rb3cPF2R8i1fxoS0sC7ajhm+mKajuoYq90hdemLCF1THLIP+Ke9gZbbesIWn89EzGy
EBV6wPv5ZULDnaUoehep4x5j0uLkHSNzY1YaPXY5zG7sxEo/gVP8y1At/eWq0fabsm23rWV0T6bR
820ctdU+ySsR6HkHXbkOvZJfQMFr55S1ZuoRI4HOiF03/aVNeJ+v1DmXtgW2BKSdbWBA7+pJZRaa
ow52ydlqdX7ui6L5KiDvcjLaYliptS1kEyiro8QG4LqDOu5sn481L0kkRX9utC7fjTZlgeCSB5UG
k0goNZEtb4v05Jgp/4VnaPQPI53EaKG9C2wEuk23H7dohAbkbd2fmTH8qDvwvO0ELlNhugY4XzhF
bh68s3F2RhoRaA2pc8Q9cHZZuGHyMiSBXHO1XjgZbYDODcypiw7XPD2DWkvlaimR5368oG0Hwc7n
3PpkaD8fn09L6RiSI0iNM0gPoDx9O3FDoqVMOVye7cLxeWhlXjZknx0lfugQLZw0ad5GKHOsnIpL
g2NoYTEbjgyApM5mMUp7sLgSOZ7bCKiMMBjp19AQ/pitaVnfBQJoF48cBxsD/QU8sG6HB7C4a1d9
lQSWe4K1Cm8/54CAOF8eT+JSFBscc8At4YSDw/E2isHBfBM2jQMp4XHfQ/3CgJWBA+BWvLLPFyNZ
eCdiNAAjz5crEaWFLgmPg4SSJ+zFvSULr0uLp9Rmh8eDuru5MHWMokEy0QbBe5itUSfp2NvQ+wmG
7NnZleNKUnN3NuHnXWiGINUEueKu0DaYpckz4DaDWst3lSM+DKhI2s24AsP409S7ua6mOHCAR8vP
MYFQn62NcnWUJBQ8BlySbUgJUV+UkN/H4sy7VzDGkvZ9CXUftGW8RL1CdGhlp9+dF3/CA/M/AaHv
gbGsLUTW6m0cVL0z1a7fl0r72sEjIuHl0wii2uNFW5xVvNr+L9wsG4VASplGFMIvwqQQKhK+QT9H
f02TmI1pNqW6pfqMDjIO8r7xHPLkNivf08IosOuIA5F42Jtj5W6/pzACbsHqMQowe303M/zMesuK
4+OpWtjfCALpYoAfnXvUrCacCPJlDHT/9Au339awAgsLD1yWhS4OSGNApM8+H+w7vULakgSljmKA
hl7kcx5a8htEBuxNkjrJqwudss3jMS1OHGwCdDA+JkLubGX6jIVjb+B4AN/aN1nlD+4xitK/P4Qc
HXDRCWiPi2mOO7NppZUqHLH+JPI665Krt6SZNONWVujubsLlhygTMBX/gwzs7TawsgiW8tQRQfsH
qceUvmtLGAVDxukjDKQrrweD0reSku4fT+NcugDoVEQG25uZqNRPf8JtZK2qgOkEKTsgVbQ1NGuP
HvYOTgNfldkcZVH+qik9C3vcWFV+Mrvfj8PfryJKCbD8AIgQun9A9t1Gh6BYyuACVQT6pVF+2nrh
X4NIAMu5ijDvROemnlmljQho6tLXtqryb0qYcm2jLA7kT8EPRzxKxLOB1EnISWSERaDULv+pul82
uzyeqvuPGGSt6XbCkw5+CHNIh+zctBrrvAysxG38pLfqjV72a1SKhf2AMJMPMCQsTdRF5mURZSai
Nuoy0NP0hesmhMGibeG+keRjnlgnNhqbyLChoIMeYJutfNR3YwSMBGgS/IPH3QLgo7fZWCXGGDSN
dI9NojU7dLabv03gZ1Gmv+LqeaxNkssZm0zH+D4egH+AAFU2sG2VHYt0b42th8vz8eLdJTMIiSoT
cCyoSIOmNtseFSym4Jub64EjFT/lePAFmeLJxgQ+c+OSOlnZLIvxTJS2kM9ACWFeRnPdvBmTmo+B
qrPY70u6dfLs5JbJjw6aYo/Hdrf1p7FdxZpNp1vkhHA3goN5OQaMNHtZq1d7NLb/EgZXJKwyQBWf
1+u0MkR7HgdRkMInxhvr1k8Vy72q7lcSi4W5g9gChNcgpAK8zpwrAYcxyJ/xQQuIeRrLT6J+Ie23
JolWpu0etAiOrY57BYLwqAoBSH27DUnVigoYFS3QC/PVIcobBSgT43NO4Y2YQWhZGvmmrhU9RRpv
DhKt8y2TMN18PK93V8/0Z+DmAbgWlpN3ylGaGgoAMaC6OXaGp4fbsNjKmEM+6n0uJPykd4/DLewW
hEOqYEyXDlgYt6MW1NagAYBRx+lTwiAk/bFbk6pdCTFnF7pVrFGLdxrykRdNfDbtfbOG45v29E2q
/WfS/v8oyOyUTMHDRpWr14I03fX5ToiVvGNtCObtLLG4wDdbY5akKDwgZqEzknpm//Z4LZaWHkkN
wJWoZ6DSNBuFpReZlmmMBy35EbHUN9x3fXs0tGd3GPHeX5O6X5o01O0mF3EXslPzp3CeRCYJXZMH
/fglhl52Va/phc+9osGCgC3dVYhpxFdH+6DJsjMThChRFj3ZGXkTYB72EHwOtLTMDs2gXE+0RV17
lIzvTDcUMOMdvhFFNxAI9Tknr0VswwuOdeXKB7+0pqjFMtNkjo4cb/a91yQprZBzHqTjcwFxKoVW
sLtWtJl+ZL4xcd5PdwxwmXdmajCjtoZm0FkwoNRw/MCfyZrEDnqYj2O4M/SAjIrYaoDOCEzFjGBI
UYLNJTSNyx6gmYah2Jep8keZOO5OMtJ/Luyq2DaKOEcJ7ARkY9kX8OehhpyEPxukhRujgdqMDiSu
Tys32ciMyqcCIZ5MtMIPlW52xzCXGiqWErXI1nTkXtObYm9k+MJDaG91HtM727MgsnWEMHOyQcM1
9oYJmyxsw4B5QVn5phXrHqfxV0faxlZ1MkdVlNqbBqibFG7XEEhk2saKLTBI/coAQ0x/7dGVZoMs
/LBWEczUXT/TU0j+JqHmDWHheG0NSyiokZovJLZsT5hG45UGKWHEp+pTnxjZyeyd/qCDUrhPXLs4
xa2b+YCMa2ctjz9XuQNMa8FU9rmRCjVdFafFBgXtAbzvodb21Vi2W0kSum1FVL5LQoMcwL90PmVh
RPZoe5PN0MXtU1/z+Ckv7BR8Ra190uCj6elZPDw3jt4EUeQAUiBLAD4hY7eHJNVbFMNJhfcO3w6m
kz9ZY5MchEvrfZfp5daNQIKIUN3ZwJHVBmqnSQNwi7gfc5r6yKIxn5ndbnINFzEXkmxrm+S7HuTY
XetoMIljUAhWKuxPRRtZTzEBaibsDHFQJi+3aBWgMRHBgQf6Py5ktpUJO1sr8odSqY0CydaLlDOc
yqHusEBdf+JMZJ6yenuvj3r3gWlTsTtxeFA7Cd/1qEsFjePEHo372EvR7YBKDtASlq6xnUX5C+Ft
um24AFodOD0Yzuj6x8en6d0zGFCDqfOBJgiQ18gfbs+e1HarJma1DRlC6kecbQQf9prDT5KjlZmK
VSrRwoGCgPjGoRWLi3SO+TSMNlTt2NpBAlOmVBs/WJp+Vi79/Xhci2GmAhYqtOi8zF8EejkkeJdw
OzCtSvM0w/zcmaTdFyYtD48jLR5eyAsIRKImzPfsPkoh7i1bbrMAFqq+EwGe3BvZBqjot6QzPz2O
tXT3QQgbb15UzO6ZPjGjJTK9kAeuypmHo/TZSsVZMxXAf6wAs0hsjNRdYe8vnpxob6PWCGD+XWpZ
pjHMndKWB+ZXBrer7eMhrf36LGmoiTsWWoFftwvwXgDKpN1KJXNhi2O+IK4IQgZGMN/iwBKm7kgV
D4wsfQpJtE+rZJO79B20bgtPi+2VDbE0IrxFUX5BpwPEnllxgjl9Mkq0kwJ3zH5Bkn5bJ/E/DAld
YJD5p8YAKMK3X+2AclUnSc8D2FL5raWfnAKeCsbPirbbSFvzCl/4luBDA31WoELwFpz3SEHA4klW
GC5UyEF7Bo9d0GSXjmvo6rUwszQoSXoJTcrRDUYniM3K0/ojkqaVh8PSZrgeyyyTbzPSA26CIEYW
FP0xKz2iTiUwt80KUHXpU70K9AcGeJXUlV0yKskQiHT73rn0xaudQV0rInD9+93QlTL6ytzNj7vR
brU6bgZEk+5HoiX71h6eOS6zxx/rYhgYj0KlyAVqZ17OAYcKeUyq3GAY/SJ5B/CRph0fh1g6Tidl
OigIQpL2ricKfZXSYuMkvxtyX+rcAw6LFYkPMsDjQNNKz5NOdGmgwAFgH2xqprFeLRCH/HNeOnBV
0gA37H/HyLNg417zrRsjFwQbA4C//y7iNPSriCavko5HiOg21a4soI9TXhT9CiMtry8OkVmC1LLW
31jchlejnL6Hq5h2j1y2HhCzsjJf5BnSqzfbBcq+zHZNWvm9slZegYsLiGIYwFyoyQEqfxtxQNdd
D6OIw+p1N8J9J6SAmfMvSfzj8WwuxgGqeOpDYLPMoc2DbEOBBhVcsRob8oWQYSi/hm6z4+3Kl7x0
nk+3B3YjeufA3twOyNCkAAiRu0FZg0/ItnG3Zhh7X7/ECxA8K8D9cBuhPzDbi2jYp6SWyg6gvxPk
lbXPmP2h6hWWib42ybAFtCf1Jp8AaLJGezchPx9P5sKHjYYH8kBmoxt359WkiT6kRpzZgTFA9zWT
YeEPIwwnWaWN28ehFk5ghAKbEDhoQKDnjRchGr0rUBMLbO3TqA5hj5eEsA8xvENWpR8Wh4WDCvBJ
0DHhCnW7dL1eiaYYTDtoktZzONnBCX7XV2vVqKUwkKCbgJqwFEa//DYMYFNNWbAIMOyuCRrdlB4B
YXInrWhNDhCKyPit2bGFjUKcSboAwqfzrTJBw+Er2tOghq7iZdCcDqrU3PDisAaD54VK6cNYR0Ov
IKrqbWXH6G3B0tnT6vJXpsviE2g0qvLMtjYOUKuA4D7NaqDADetSibB/RlKpdlpVxBs7yWBhnfbl
6CE3bH0KM6UN/qpfgzCAIzFq+T6UhdqAs5Qf+6orj3GU2l7j1jYMUUL3FFUcRUEqGx9wJSiXxFpe
vYSaS96ZPAJnJcwG344dgbLdSPfcbKOAF62As30bbk348iIXLOQ2zEYJK21KX2G0YR8rgHK9Wrfk
poRVgGfTIoffaDeew6T/nmf4C1jshE89MN1+gysRYG0d9jWWEk+gKUNSwJh8SMLa3ZeVTs6tbGBG
VMkPYa+rvSpwp4U0Yc8MCKJ9FPLCB0lDPYepaJH8huCBJOFhtHYJYASFUT1TVGdiHAtdvo1B9sfj
lDlPJRpiByA25D4BvufZKEc9GBxruGR1735Ax8V8bkKqbzVNz73EFLpnKaI/ZbZyfuUcAxI1GZ8i
AJM2KZxNnmBQ84d54n4QNdyzwPFp9pM5544BseXDi9444t9Gj4gu9Lsy7jYpaXMg6Eno4TEHq3jW
gCMVEhCF28lYyGrNTQov243Dx87Hx5P7RpG0GwPcwd+dcrR9zmPb10nMnjJo3JxlRa0n+LD0L7YC
OiiEnNepquERwK1EOwjZG28i0ltsLKKUF0tmfMzTmq8cxQu3GTqOoH4A2AaU+bzj2FNWWlljww8p
Grd5+lHrfklVgg8B/Z3+e9msNYnvVUrwPL4OOLuySQTTMo1RCo5PUGdfFPme85c4OlByQbnTa/TR
l2tQraXT5Drm7MpG1hayTkNMUGlCuanBxbN3j8/ghSsNgrz46qbODiCCsxBx0kGZgHIHuU+7kXgg
83L/OMLSIMCShCoF/Jin1bo9EkVoggyE7RxI8tPgcOwaMyD51hjjf5Tb56ch3LvR85v4knfCmcrs
cKkCcxaInGo7uGQVh7qEyJbWFd9V11nPMPchn1LLTvwBuuc+LNPqTVongMAJp9xgBM0lyVr29+k4
hI/Bd2PYpjilZxcC7YUJ/wPML2VeoUu/windhv7fTzFUoQAEh9QBYfOKptalWhI2kgZh9VuGMGna
uNWvxyGW9sl1iNk7syzTligXIeipYSkcodbwX9M2mK8fOmPQC0UZ6p5t0Ce8g1VyStG4Lb7YPR9h
aK0Gj8f6G60bZOTJGsl2cWNCJc1EvRn94nnPuxQ0zZWYdkzl/AYGLjyZxE62REBCfGXylk6rybMR
iRXKD/cwGdSSRTSOLAhZUm2iHnyuTlaf4NBr+nrs/ASDJ9twIPq3rOoJuB2J2Ld5MqliQRFwdK3w
xe5o5qHLAZebuIh3tTFqpxiJInpeEE2UA5Ris0zoR40lBPaeNYr0MJJDCdNVfhFnxrEowZlHtdJ+
Du3G3ruxCrfg2ORvMaTLtramdTsL+s9ZS6EehCrvpssL/DdeXCiLCgXYKxC5KKYqFCWVtcWtAoC0
DvkzC1RQXAMSd3EDoW1WQ0Xk8fytTN9c5sJWJhlSbrDA6Sn0oPinXlab2DZDD4ChfT1I38jhnfI4
6OL2gNQcseGCcw/rLEhht+AjI6gcTkNZvAFi9wGmhs5KnKUvaxJM/b840+Cv3mVuqFcqh0Ve0KMq
MMSxZ41rrr4LDySIvf4nxKzUYbopGNIoggbQPTPT54Zil1vvI6Rj/9WU/WH5Xw3FATcqt2oMJaze
OttAdvJx1fz9Two9PyiuBjPvb1dwp0iRe7KgLFAijPMPqa15ptW8dE38U+T2e4y2ggqKdRAkPieJ
7tGi3Qy0XMlAlvcH7gXgBwjAadP/fzVYrclhNGg3LJBa6mugPGZgukNkZPt4ThcTj4kUhdMd3j0o
9d7GoSrKRar1LNAF33CIK8FC1ZOGdbAG8qWm1s82AZ987I/wsFupwCwNEVkBsoMJlnknp9vqOZFw
YpnW09egyoq9+fp4dMsRgPeFjhRQEfP0w6yLMSvckgV2/qL3GebwNW++Po6x9IEh94BWA5IQULJm
CYjOW10iuXUCmPNFcteGK7N0rxqJ1PA6wOwLpppb1vApRK2yekm0LxnrIL1woM5JFy+MbztU+nr3
0Hdwk6Lnrjwr0Xpd//PxKBf3yfVfMfvIqwysRjVimHr2AoNUL4kY3A+3ooBQD/Pz6JfBoX/0+3HU
lbm1Zr1UoUyArXALBE5WBH1qvzUpWzlUlgcGwDbSN7x375BjVRbB/yBKnCBRIqiq4ZmVACxYRQln
U/6Zxuk3PLvftzX/kZhsZVb/4Dnmp83UOYKm9FTBn3/lkaPzhhoF8uOOVLrfwhPHd0beHFlndQe7
KmPfZmH+MY0HHjQR3qzgZeVwBoG+BbwC4WNWaj8aGWIFhJSbOOTRwZCmA8ly1W/Swcm2pWt+G4ba
Rh/ZdbedayfwV9L1N2lTwFkA+9+JAZbcPIdfudebAF8/XkOy+BGiMQKgIYA8ED+7PWFy1gCzFDlO
YAoclN1vu9Hyk+xt8+CYpbErkkz4XQE1h2oskLu3NduVmVngrT242M9adoGxmLbPok5eeiiSoIE5
OqCSi5huk6aDJNHAM9dDo4IfQqRHOEhs/UkpXu8NVBt8ACs1H3iG6gmPdOvkwnwIHqzUfcd5V2xL
rSKniqKRmtpD9ebWK8fDnwtjvsTQkAcs0Qb75g7SE7YtBP3TBsXYHPWIyv1eD8bnkQLI3BavTivQ
n+QXnbUBSh8XQ6sBSiOQah9Dz0xHlEHI50wXx5Yk0qus6hSx35GMAVQna1/C4seGciry8EnSzJyt
E2Q6mrFGAhLEkPQjtNva5PB4KyzvhP9EmP6Cqzstbq18oAZeK3oXbzLRbLQMqgL537cRXRuim5h0
qFDfgTxoFEFwnJlOwMrqgwmXr9ExV0IsHxr/iTF/EpW9YdZ5R52g6LSntLNRM7XHXwx+BJ4SMrCM
ZKuU9pTDznaM1nTFlvKtqwG6s8eS1VpuluAjDxQU70Py2bEvBSpr0DJ/vFxrcWZFzbECzs9IMcgK
FtjwHmlfimpjrkn6L73M/hBAYGuOZbnrmjYR5KOrnAXdWzEC/4LeduURCmXWlWRgcX9PTJP/DTQN
92r3AR0ODyog44PR8gnWia0cdGu/P0sEotpuII2E3/8MmYEJ/7LyTFn6/UnhFa98vCjvjG/hMQp2
kyhYYNQcmkUu5Ko18Q9ZJ2hLwMUAgYUe7GxrGZaKSCjwhebNRs9ew89t/g+rgFfxpPQ2NZTt6Yy4
WgWtjMLIlsRBpdz07AKKH5o0/5psi5Rpku6BDjlO9zv2OiAxDS57A0FkfhgJVBvWhO4XFwMy1pOE
NXoZc5FSU0SxmQkXz4Sw2JHmGw/ZynIvfRdTPjnBZqan/Szh0isdAkFF5AahfnDN78ijt4l4surx
IMKV42zpXL4K9ee0u1qTCGpeAl0udFvDs+HkXtN5LXn/+DBZnDB06YDynnCI89ZF5eowbC+EGzj6
8A4t13dD61z+IYQDLQk0tgiqjbPN6zb2EBpUsiDSUZirvTFea6wuDuIqgnm7eUUyOmkd4rFUZn4T
e/+A/nWnSia6f2g33rHuo7HrRcZRx0GhRclfdQynhv3jOVrcVbAXAu0D3KA7jAovjd6wM44QFYju
InVxb/SpvjGyQvfrujP3jgm1z8dBF/cXc3D2Tu1vYFtvp03SNsxJOjGBIaUo6XMhnxVbeSrcXVYE
lGm0gg28lf90yG5jpCqxSKQl4hLqmuHRsXs10MqAn/o3C34MfzmeP7HQ5psQkPfPSpZHTqdrubjA
huTsDNaH2Mo2Dsl/Pg5zt1azMLOHn1BsyOymEBdq42kZmuhNQasv1LZC5Dj/d4+j3S3SLNrsvDH0
XFPUwqBKGyQWSLaVaALH9ko6/DjKvbYW7J+ztMjERZPPLNzpdVCsGcSvhZgdAzDA/d8QTn0w+33z
01wTq5gm/ialv5kq0Otu91pZZ3WLF6m4pKQ7qcjAm7yCvBq9EIMHTti/b0xzZd6Wt/eEDZ8U1pDE
3Ia0IxhhJK4SlxruNNFeFLsIHVB75XS4O9+mgcERHMZasM9EEnAbhRC711ili4urfRbvWPHp8RZb
HATOHgh8TMfcHE2Gp27nFlEpLrI0hWfAgAzd1oPqhj2r85WyyVqs2RqpvGWZPTTi4hD0rQ8wg+zp
thpXbs7FT/RqRLMJqyJWDmmGETncTaDYpDZtbZ3kyI44yJ/lMA4rWcHisOCkjPzMpPfVpgwqV4Ne
h+klggWwuGTl4NeOBiulldx/cSdMHB/ARRaY7DACbW2zytILU0cjPvw1IXDaaEhhocWEpyYqA7cb
DST5sUojNm3nb7r2SsofMnn7h82GriAkcyzzvq7Dy7JBywcjaDN/pMck9WR2gL7t4yiL8wRuMpBP
eGuigHo7kCIkqQyn9Wiz8Bfu0G2h0R+PQywuORjjSJbZ5GE/28kaj91YOEl6EYNfwKMAYigG8N8r
G2vhTJsUA9HrBvACqmyzgaS5yXWt48nF6KojRmuiEtPWXtUDF6TY2cm1tyFBUeLx2KZLZXaS3kSd
xn6VeRZFmtpOGIoL0BsvBTD6ODx8i3bvm3z8bSrtm1Z2uyLq//aZA79W+AhCahrPKXC7ZoPNSwoI
KBPiwthzXQqvCZ/tfq3lOP3I3dhsigweamCT8srt2EKFxCNjprhUZD+OL0DLxmsyTQu7D+oP4Mhh
e6C1OS+tlW2X5iXcey9p6jcACPz95r75+dlXyvK8FCbHz4+gi4RPlfP3hwyQvph/tK6BiNGn0/Vq
9VsZDWluQUG/JdAJ9vMV8PLS7Fz//Cx/6krIlSsbPx9m2zT5qJxyZfcufJmWBTQAdBYg2wjy8e3f
HzKTm25ixRewMj1WgN5jRocBTkOqGv8lFPJ1sGRxpt1RVmNwhioTLZiLY0VelUMjy/ytQ6FIAb/8
+JNcOgjAxp3o7sA63HkLcZHUeh518aWjxYWk9kFvIaU5uI1nldr/k1/um5WzeulTwZeNoenTeT3P
bkbI20BmqowvZpK+U6753Df1xx72uo+HtrQh8O7HUY1AqKDNbmvDLEpmxUl8GatLOL6Qv/9cICAB
cw84W6HQO8dGyzE2y7wz1cWsd+xL3G4f//X34E1wA69/37zdbhnrKwcwSXWB7pSgdFdaL8qE/Bvz
jOxJuh/C+vMIPjNZs3BcSHJQscGrGkpwLi7r2bRlsADoE0H6SwYRWNr/SMlzph1hEVyu9boW9h7E
DcG4hHwOairz8pOTSZLrYdhfxuKidc9DArjV+BWa4NXwSS/W0LALuw7RUJjHCY1sak62JRm6KlIj
8pK50VlL7HdNTj/G7ZrO88Kuw55GUQ1v04lJMVs2VdGRarKVOKQl/KLf3G4lCV0LMFsf123NoZLo
jsBWsSt21l+D8aE5cD2AKf7VMd1Apppa0++z7HuobZS+dcKfj/f2wsLfhJidpAlnWeiM/TSED3of
b4AHwlHzYuvpluXPZa5vHsdb2NI38WZ5R8vbqKe2knjoQPjNzNFSGjz8BTvRvqvZSrBpfmaJALRA
0V7/H9KuZDluHUh+ESO4L1f2rs1syZJlXxiybBPcwQ1cvn4SnpjnbjSiEdIc3vNBEazGVihUZWUi
5kArg9hxnQbDWNQGZcesfXJ2Bvt6fSyyuTv9vPDeHQbdjksPn5/RTpCDyGgdQEDaWXVk15Sv121J
jgyGAloZ3Hn4R3TUSeCAoa+p2dEaH0BFuW6WF1DLKfyo5Fr1AdkOENRADQQiN+f7DUR66MhuzeEI
+nJwrKxwB4MwDyog/ri7PhzZyuAR4iL0gHu7oDDU/DwDcXQyHAlk3FP7fVHca4rviytPK43ZU1IM
xz7qjHVer6//fNlqnPx8sc9+hLJcnvT4+ZZzSLPbZbrpGkWIJlkLYEN45RJNCaAfEUK0rpv03kM3
zjE1bnC3FBawIA+lCtnzl8ROOCIwg7IdauHo+BEzhHNelIZRogDq2yzM0I8QN69V/DM2X8biGV2p
L2TP3NCLyG/NXxF32xkrJ9lfn83LoeIdB45EwANN8P387Z4/cXO0C6AdtZD+aOM3FPYhI9BZeKvr
D0el6O0HswUS7hA5wmk63934DXWhoX8ExxXEcDVybCqGh8tdd25BOD+TSeug4RYIBQo7pLli20m/
DyIahATQdL5IU2uV19R6ZnbH9AUM/FP9dn0dLnc1fj7m5u9euAwCzKZoGdWzHsHg3k5X6NYs2UfP
PR6dBvLEOtcRx7NJ2NUs6+fYAR1rBKAigxINqpvXx3AxRdxAgAcmCjdAk4l+ksaJrhd2HkfFHbRL
cL9c//zFFAmf51v5ZKuiwbycmYPPQ2vMGLow034ljiKBphqCMEfdkILBPM7iKB4sKBbnwIYo/LzM
AiDTOPRIOl7SGQdWl2hWMgRRPb/F/qYkxSem6dQAvzlPpsmtA680gx5Ij7bWt22HkizKhvYdBR+6
YrZkKwIv6aHZHLUnLP65qcrSpgzy2kFkG/cG9Esao1iNsyJtIZsw3oOGDQUOKJRTzo3MYDG1k4Zq
UeoNZDMYrL4tKq1SHA7ZUJCeBWLOwUgM0RezMs+HEc3fR3+YjnaQ3HqjtTO6Yv3xPcz5nsFzA2Pg
Kz4fTApUWzmmZhwhGRgFbHzI9DEMKpX64YVXx1GBAccBIITzjPLRnuwBalJPg/5rHFlTi1hyXDl9
+gCAOJQ9KsUFIlsegLjQLmWA/ROO8dxUAXaRmOVBcqyqSn8q9MR+duLgwzAdDOjUCk+pnQzIWoy5
HBkhx7XdvVvd+/VVkY7hr/eFMBTwBMLX7bGZIVXQJsdsBkAiYJ67XpIq3ly3IluUACk49ABCTBSR
1/kYIDYy5z14oY+B+aeb32b6g+o/purnh60gaYqODRxJUG6Lz/1idoas9wty9D1QU6N/vTfRJVav
+0yVneErexa+8GziiSU+qydrAgrxfNL1jBw7KO96bXlk5pyFUJj9WTnpNjO9p5Kavz4xOpDlgBHR
RDeg2N44pplrzjF22wxClhTp7dzZ6fN96qnaCy6puPjoTiwJ+5qC1a4zWy859uAGXFuBW6wyEJZs
OltznlLNHMNuhlRWalTLKtOBhK7pQsKiaKwNMvCtyqtLNg+Gixo/4KgS2oMgQ3cx0bvkWAfOqqke
taUKLfu7Ffy5PsESP4gmSwu0guhCB5u0cAEa/WwaE0rXRyhpJSsLTQ47M0DbW0Wh+3XdFD9VF/vn
xJQww33huwGjc3JcZhZp81yt6qWABGEfh0W7gA45CJcFeE6moiuSblywjYFZE+4Rj9PzjVtmdDZH
dJ5FuYP2gCWlf5A15+lMNL45L/o8/PDj1v74tWxgVgFrQaERJHyCj5maDGLSNk2O0GLblSBp1Mtm
HQOqen1SpfskQMIMLwokMETibFpbpd24JDkW04wS0NwZDzkEWTZDM8+rvEx9xb0pW0Re2ERNAT0/
gFCdz2VtWCx2odIGdxN0NyWenVs3mesHNtxr0yZrNpVBUSNsJra/PlDZRsWVw3V8AGpCZHBuuGJL
ZZLCSI4WKBvJnOZh4y4b204UEyq3g1f/XzPAsp7bAcfQiLAZHsd0tijXtMPPXjUU2ZohMP/PBP/7
iSPlOjWunSfk2ACM3CTvnXcfOHd58PX6jEluOczXPzPC0e6RddAmqmGpiAYkYJG/gbF+dd2GdLYA
Dvm7IgA+CRFh4eujxXwfXtPvN4t33y7OphyIwop0JCdWzPMJa0B7OMwG1sSqIfiQL21xqHxb5XJV
YxG2NtSVF8rmGGNJQOkwA4rGajySe1QHrk+afDhoZuSkjxYi3fPh2IwlSJfy9Z+C46gjW0a6j0qv
wfGA8gNtnCZary7C2walVJB5jXHkIzYMja4qN2Scv3iTqX9ibUA1hxo6H8sFCbPrUahBeRUegQl5
Km0XSmemwufIFsYEab8O4nQuKy4sDBngb7S+jqOynYN1Z8+/RmtObgOAHz6aCMK04TmAZmigHoEM
EY5MHjd2hVb5OOo4m4dlts4O4o8rxKJ05Ra+ChUsGxgiCcjBABKMi14YWDsVzBpaOO922vZlE7ru
nqEacH23qYzw3XjibRZb66254TcEaA/dh7y9z5niZpeZ4ERaqGnwmpB4CVkTKCdmI4XPjDfuW5xv
nd8fH8OpASF0mPG2guRHkhyHvDJXZQx1P3typ9AZKhXAWTUW4XBCrSZ34hpj0eEsPXABO791FRm7
1AbOJai2QTF7gU8sx8ox6wYBCcFtDcnW7th9IrHB453/TAh3DGWWUy7U1aIY3OjZgAyTCk8ru8VO
LQhnxU1aw0wmDGLJt9NorNKFbqq4WlmTwl3KQo5TQ8LiL6BpNs0Gi18Gqzq/oewhKG5AtWH7IbiF
UhVqR+adQRiAEJDz6UH35/y8VJaPcrOGcZVh3QCgP6lyAjIDgOfj7cx9GoQSzg2Ysdai66CDgfqX
Qd9V9V/Z5oLXD1DBQMbpIiIcB4cBP+0gF0C1dbyYD0X/XKcqIlc+6WIwDyVUTuQKme0L4pQBK96n
aYWYuqIlC+NCd3eJZ6FNaQZj9zSSeVekbGzBJOGXCj4A6QRyKAIUP8EPIwJCnFwvesMttMiGDudi
1KGTKbacdA7xcgctPshhLoLNPMNNN7a5FlHPLY9Trcc3RVZb+7KLC4XvlB0jzmyGSDngBD6Cv3H7
lFaMLlrkgH921F9tFx1u+XecX8U9IJ01HzkbICsCIPqFbdf19YKeeGw7i2w8tiYqvLDq+8K56dhC
2jLptShI7sB65DXP1+8A1fcFf2NRBzGAx4/NuA5YFpb+9+sGDOmePpkhwdG0cRf0HbeQ+iujDI00
zF60d+i3vht//2PaWrPD9o9F0WMeQig+frr+C6TbDqy96E3DKxXJnHPPANn12YIkKZz2sIGOBUTh
DJXQksQE0p0QD4B7ANruouy4GBNIxogfzYMJ9sF5FS8WqPt+XR8IXwvBO5xZEQL2sUJFbbY1LwJD
30sZlNt6SqIUxEmrpBx/2xB4+oQ9xB1AWYKDAvv7fOIa3Yv71q39KHbibTDUe4flYYVc1Qp9hgez
R231ukHJZsQDGLyU6L4B6Z1I4uhA4qsipPUjLxvf5qBc63Pz7boJ2UoBIgLkHgJrTiwjjAl+vPeX
2ou8+N4kT9b8hTWKIpRsmXAT8aCac2qI8WcXj8ucVVkQuVqdhVVhPGikA02aXX5zoJKFhFN2uD6o
S3Zu9MWcmuQTexKNdqbVxE2agmV8GHcaiJcSp96Q0n8YAbs0SLLVMn9Hsv5lYN0XfZk2Iy0e3Rmi
y2ZxcEh7mKnqdXnZ58h/E+gHIJwF/Z0LEpNuIosVJHhfWGPyRLX0OJb5JmPlTR+Dv5jR30aCH9dU
49oiKqo4ic8BaRtnioNEMC5sYedCWyiPgakIImso+p3txv0KUnl0R9qEboayqe8oyX5mRcAUO/gS
aMVHjS+jQw3W0Wp3vhJZkUMqKNaCyKgG+25BEnM/daV+n0Lx7w4EVdmuBjfV3dBO9LGcWn3TA9t2
MMr+t2JLSHchZACwDwEdwh14/kMm10v7tEWdz00tZ9XmnR0mCx3voJBs7EFoxn6UTZGH4LMZvrQd
ae8qNPCuq6a1v8adWa+TOqtWMZ2aHfjfkikkrdbcV02Sv17/odKlOvmdwoEcDGpZYxoHEfAcZEUo
nUP0crrP/TzGK9q7ZDd2urMOSK1aK5krcE4sC4fGaEZkDIY0jvrZWvsE8mfzWlMVvCWBiHlqhP+I
k5M5kTF2iwlGeLuyuSH+tmarxfsojIvvOmwsDg3gOQph1+WeM2gjWDuj1rK3AWu3U6pKicpn6z8T
Ih5lBNSlQuzrR+OSv5SAdKOh9DiOyhBYZscFtA41HnSrQAXyfMKq0ddctydBxJLHpEPSc7K3yfD7
+qaTXTTw/xa4QxBsX6A5M1ByFYsBf1llKABAdXcKHq9bkK37qQVhc7lLp5txDgv1sqf+vnF/lu+W
iihYdnZc0IdwflGwUIioUS+oKqctAj/SIbzY1oBsBD+M4ddilqCZr1deurk+KOnaIFWEtiUI4oHR
7HxtwFYex9moB1GBNsGNWzCKYKeFPBhaDFbXTf0tH4jBDhDw/9kS/FeJ7BRtjTGIJtv/7RBIvXfu
vR3M93VJga9xjtB2e3NjE7S0+h4tu+uZmdHkmdvrv0O6ji6SCT54ftEMwv9+cn4Z6TTIPszYKZDB
bSGEYDnveYsmbfQile8LtFcVd7nKIPfrJwazrAXLkrNg4zwvVhHW9luqh83++qj+hjkXswuNN85w
ir2jC0iiCjRaeZbmQdQN3nhA38bLQk0DbBhTcc/yot7oXT6v28Z1nt24sA5FuaBNcSnoiqE3IUoJ
NB6W1Gd7spTDzqZNu+2sga2cKhhXATCf2zEn8bpmjXmHy6WGIEdAFIOQ3XAc5uciGw8GKTFazHoN
hB+LF0e5le0sd+84e0eHPjK6MQq2vj5hslU5tcVP4smqGGPaoCcgAGqm9uijbxTxfpgT8ssndb+i
rFGJm8oclIckM+SSUIYCxOXcnlYzI0OXeBxN49b4QVW9+tLPIxODlz4gB2CAP/+8o9GiqjsAdPz8
1o2MPLo+W7KyrwmQGvq0EL2gUi84Cr+bDEZLO460NJmfXBCm3s2en6GPzgOBQkve2BK799rseJHv
Vf7PWdP1BITWBjt6ZeYpgjLpaKHAZwKJDkVDV9jsfRJXED9D2t4ia91Z5Zpic8jcMIJ99KTZnI1N
zKQvIKLrnYYg8ajVP5p4fKlotenrKezQEB22Jf2TxipgvdQmassQK0bF6QKA7jGz6mmPDTlqdyCh
HexvtClXGsO78K3RiSKDL3P8Hm/sQDQPskDxfUtR5Ui8GEfNWqLFfM+QKEB3kmIapct0YkTw+Hrt
amnn+HGkgz62JmWoytnLDPiAJrkBskIcbHW+66ts7K0hRSw2bwzr4NeKSVJ9nv/9xEcMxkARE+FQ
kcn6A37fL6iora8fLNk6nI6A//3ERDOCjLJMYGI2vgTOTTLu7EFxdlWjEC68v3SQoB9GseZBZ08t
UXxeNQLheksGK808L4Fj0/WbpIt/LJX+4EHy6P83UYK/JnHVOXMCM2m1i611PKzAO/YJE/AoqNAY
QP6J5Zmgg9hgwrwgmv21r+2ZjxqaIhaQrsWJCWEUFboo+66DCYJXkAWUjGIIslsNpSVcMJAHBz+2
4KbL3M2miTE4EX0XJ8j+b9vlR1MoUMtSK6CdQb8kcDeIpM43rZWVQeXpDS6DYUW+lHbYPZW9Klzk
P1UMaICe/M+IcKMN8IUMuMA4aqvqgdg0bHLrnk3TE2LnPmx8xPgDlzpZpnUydKuCqqQaZNHIyQ8Q
L5mJJ1L7Fj+grJD0SZrbqXLuxsp6KpIJylzOJ+rqIK2AXgwniMW4BVeQ5d2Uc9njqE9DdMFry8rS
FNtDuv0sKNjBELJ/Af/7ibfJAzRs1Ame5i3xtoWDDiTot10/RLJrDN2CSBDhegGMSNiBi5kCTIEX
WtSCYRcZicx6Rl3X3Opeb9wkQ97vkS2EcFmDhtvrlvmGuNgw4BEAIQIU15FXPR+cBfXkkvjwcxXL
XlF1O9qZtaYT+sXyehNASHyleQvkDDKFZ5KeBqjuQK+c68GKsrldby2WNyyo7IPRZF9okKfsEFfv
Jsg3rpAsb7fXxym1h9Y7cP8DEI9a8vk4jR6xWJYiDZdaX5P0DwkeiuRrS5+vW5HtfijLogqCCAGd
4MLx8xCuFsVo+hFQbxsDoc8I0sX6OWuQ8DcUUGaFLTETwZB+z7TMQlp6+Fkkz6MZUmSKCBQ8mu/X
RyU7ACejEnenmeijy0ZYYuba8FetwmmpPm+eL00+tq7W41kfZf7b2Lx+uKcUSaHgbxsBbihEiILf
1cDQY6IFGxmbPEzykI2bz8wOb1P43+8La856zVpMDd83qtcYqi1ppip+yYKFfyNAOuh8ghLDT8aR
+n7k1g+Wu3PijR4frg9CmrA9tSH4gXbyLLwjeQ5FTw51bqxNaP7h2fTc1dqjH4y3hl0+Gjlz13Vv
vuqVijyBz5Loh07tC5ug7SyUXXFzRgzaDYX/XC67oPVCxh5oQ0IyHsf51/UhX9JK8o2BjDwXOAH8
Rxfi4BjeIO2rwo80vUnZjkKxAuneJX0c2tj+FeDZ+cXIGJLDNI3Jfe/Ny65r4wz1knwIE0pe2Tzm
e7QANF9c5LE3jGZQXSbxtCYF+VYnpbPTardFpmacPh5LoMbqgJQXtMa4MYQ9DQJb251jG8/GEQmv
8mFT43+eCn8nOZgoHPOeDN6yfJFX0+fMMhgxvGiEeOarX/y4vgCSbY2sPGqRAYaC0yPEwEvrzqBi
QbWQJvTJSdO32dE76DSU++t2JMM4W2f+95P7u+1q9OAtmR85w81IwyFWXC1SR4xmdd5uCcC/iOti
TdA2iZfw7zdb1CZ3YwzlsHpnl/UatFaKUEE6mhNrwtLjCQ2IB8v9KC9vsvwAHqtPzBb4MLj+Hic5
46t2MlukthqDFZUfNYF1iNvumVn++3UTsrsYD8//TPC/n5jozLltGy/1IzumoV68I7G1suPbfvp6
3Y5kg5kB8i5otHO5KpTgmZMhq4kDXswIxeJsVbiOtoOcxAQ+X61Q+E/pHkAjQcAFEvCvMGuZhWsA
hSM/Mml3T4dyi2TIDSvI4zIXBzZ9mGWKuy5f5zlvF+2e4hM+0TSrINDSRKb30GZ75TOCu74Lb4z0
AKd+BPGPSGXjaK3upH2LeHSY898zyrWr2iuDIpz0UdsZfWDeLCiDLAAYYwM26G/dVzlwJmGTGXNI
OqqBVbXQFRGPdD2BBkZjqYOf5ggHudDqzmUuKsqLaUM7bNpC7LfVHq9vGun5CrgQCboJOI39+ebU
vCTrsq4IIg8s4Q89VemgSL6PG5yDZJC2QpussClLu2eN3iKY0n9kwPyomAZkFzmIrXwU91E04KKT
57+f1pXZGUuAq8GYvjgZ+WWBWc8tsrWfal9JAWCzV3Yb02OPTWXd1YuKSkFW8AZ0y+EwEzQ7owP9
/AeYDJpVtHYBz3D90LPuLShidP1TXnLYM9tC93JFKm+le8frCyfxKmd2hQhigbIq1Qofdr35Z1DP
r9Tw9+D3XcDEmam6U6XGUDcw0LTE+WSEkAy9D1M9e8Cg9HbvHkg2gyuTLPHa9saXYMpchXsxuVcX
DiTQfCBjhRgv4PBiq1LSmIM3eCVcGfqrvzoOSb4U5mA8eqVl/EmXAIwFIFv81jeWsV5q02xDHdHN
PYrimHbWGe2BDql/76eQoc6guXVoiD6sqNaNIW3tAeog+hT2be6tSNeOd8RZjONktwkYv/pu5QVx
ACVpPH2Rmy5wRafG5vriSY42NHl1pI65rt4FK0JgLQnUnnGrpWw9QP9Krze59/HrADbQMw7oOsBJ
4smoEQvGjY/rwB+8VRJM27L54nS+4v6U3ARcXRidERx4cUGc2+rxMDYNog1racOR2Ps4sR/Qwrkl
eaqFhqcpohvpgecdesD7I/1x0Ym9+KndmcnAq5/aD5ZaT25Kb6e8PM6L2YVFSXAfxaHeaps0sx+L
4MMcUYicT+0LAUlexX9V7nAX9cMNy5Pb3lGxXMlOG9oPEeoCS+RdcPyPSb+0kIJDF3JXmTdaYLZP
Uz34u8bN/YNFJlsxpzIfjfgHNXHeKXoBOU9NxmyDIKlk6A8OYKBZoipZqywIk1ZQZmsN7vjImram
u1HdlNLPc5lwAMhAEijelGSCqlBFaqAHAJ/V5iH8c/24ysrSWAlokoHAAKkxMe02a1pbj/4EpFW1
c5Ob4Y9X4YW4gU54O2/Gn/G8ofWq8Nba9+uG+e0o+kGTS3WhswUnTAxMTMjN9nWDZ2KhP5Txi+l8
tVkNDgiwhdev4/JzUG09vhAXBqHeyJk1eI1QuE6h0FzrU4mYo8rKLUoOd6ZW3tQl5B4syBqFfR47
Gw24quvDlK0fkGz/WeV/P4mQg7YiZQeKi2gqja/lPLwOFMXj6zakUwmecujJowZ0kfWuoAaYluhU
iWzICubxGKZlFmrL97I/Dvbj0GXreXq/blLm5SESAmoaNHhf9iaNXsq8hjjwwNWtne/c9lAUn7hI
TkyIWbGm70Y0Cut+lGTZz2Awnlo9WEISe4oCjszNI7pB7RgHDJK2/O8nK+SUqU1zoLujMaXvlkMP
FYPWome5v40McLqY2vru+uRJdyJEFxBWwTUhbXpukSKJge3PkO/z4gl95f28DmI/3VgkK1d63+ub
BIHXerbjRjGnsrGiuorUKde2cMQ+vLho4tmcbHKMl0Nrriay7p1dmx+8QhHgy7Y9Ws2ROsX4Ljuk
Ftbr0AVsydH0V6N1azsfx4chwODkaGi+gJqKcJgr3+naYk7J0a5vtWIduIojJbmnQIwHAQZQLvGU
khD6gn7BShhyARFj0y5hejgZzqaCMpuKW1ZqCI4dGQfLQzZb2Av8sWk0bHSjmEKo3MgO+rQcALQs
VJVWyYqgSQHhEtrVgF8VZyx1Gluv9d6JhswNaR8Gs6rxn/9UwcGibOjhwWICtgfev/Nt3QKiOy6Z
6US2M0aNlX8dtfZrX3yYMwhcDPCoKOFw+cmLtMZk50O/gOQiysZbjtouP+6xeWACegyTg9NFnGna
GCVw6akTMQsqu7u6f/rw6T/7vrB1sySnprPg+/q4qX+UXb7p2mzj+y1ozIfQ7z5+Ej3QVwMTw5W0
L5QyetPNF7Bl25GNiije9gpfdqnIheVALQ19NsDsXcbiGnSKKE1GOzKWUn+Y4iX47ldFF/Z2w26S
Gi7GG932zq/wJLDKSkfR1wh2NbKzO3/wceNDw3DXBO50F4xKajvZlkQmB805aAPiRCHnWxKgvkZf
vN6OoFPwhDBt7yR1vfa0WMWsInGsKDfzHlq4JPQ5C8e4LPSMxm5lR1bOQhgJHTSGtngCGSlEBLL1
9S0kcxrg0sVRRsENMD7BOy1FMNNyLu3I1CJo76wt0K369vNifmKrOqiHAK6FguKFarjvV52dkMaJ
zOCJeGVo6veL/pzbd7V2O6gCQtlaIRmEvQoC2csecUry2m2CwomcZGTQwAMPgpMO7tptvE80IyMf
9s+UkGDwY5C8gXcfLmR6sulj4KoiMul2AI3e3yrwZUyBZB/zxxaHboRA4sb25xSS0vp8yDyIITEG
vTreFaI4ilKjENfCgxWsbRedW25ZDP6EVFKElOM6LpJNjjDe9u8gW0Oy9+s7UBLCIF+JwB2MFbhU
bL5DT4MmJEervPOdqDKrPzahq8qrDqw1Xmy/f5vH6mvcgInluk3ZBsG7GISL4OCEdT7+E5tQTZ7H
oMRuBAf2qikjw9xbXqU4WrJrkmsIY7vjWQQsybmRKi4hN944NvhPHyjo0FyqAFVJR2GDaRXIDgRg
IrZuQJuQNSWeHVFzrdfbxgxTlXqF5D2Aet4/E4LXy4y09SCqZkeDhha0Ugu11Fuz7g/zHlgFpGKy
C6bX62vzV29UvPz5ieIlOAQBIlcS1M+7oQxwDQCZ039ZJkZuUpK7O9to7LVDUUB3XTRdLNmirxbm
dretP3QPbT2bK5Jnv6lHpygHk7NLtjWA33iox96Ojh34O0oTKshgjwAD+/UfLTswOIrIbwa4Gy7K
PbbDrNYb+W+eNhpegNYeirMEpUoVtlG6qZAZ+ltXMi5CFptlFdDD8NdJA7HIEpUk23VVYEDpaLhg
Bco9eOyJAZ6p16bmNYMdLfq32YTX8YKQNT/NFih64xOkgR5akRCwQviNa8ycHxOzQA5THxc70pcv
vneA+vz1pZHNGIACeKWg3wxEZcJZ7wpSJpqJIEmj6XObjw+FruqWkV2ipyaEcJUQsHlqXWxHeWsu
YcA0qIjAWSKE3SSsXF8fjyyXjo4GsOuDtNxCT4swYZalFZDFAjw46RJ3Vc/F2tL6W5JVm3GwfmiF
dZ+Wzcas0pdhqT6O0AGHiI47AUyewPUJI6VLqRljq8N23bfrtp26DWAa8KO2MW6dYm4Ul4PMxSFd
CtUUtLvAWQuLRx277wu6eCjHG+GQWLtxNtHJMe2uz6lsj+BQBX8z9+CS5n8/uQ/SurKMzu28yG2i
WLsvjp/4PFpgeaIeUl1io8TUWB4pwEAY2fOuWVcqem9ZxwIgYv++L8ySsXRebmf4flE6hRPabVZG
zTK7X/zMgHw4oArWrtH0oV45uv3axXqGZ24Zh6NHtFWjl8WuMEuy9XKgBXK0665tfWSvbttmx3mY
UJqp4/ymnutgnzTIHVqQ/v1eF0SFN+E/U3T8KIEZPPmEXSZWwRJo/yQw6kdDUK7yxQrb4kjBXjn5
yY2NBrzriyI7tFy2EI8ZgL8uoZdmpoO6cgbSoN7bwct8mxZH09pfNyLZvygI4TmO5BbuMzEjBDJG
w6Amygtl8VRUY2gyLI8KNqcyIhxKPckHVmR4FJmk3NnLbmYoYwSKkUiOCNDV2LyIClGgFFFspVv5
ZkdRQgx09gzZgrVTEJVsicKGmKeLE/SKtwuqdVMVPyX9fOfny/P1BZGsOoYBAADHuoMISZgrN3WS
wW4xVwV5NquXHhLE1UuqeOxIxwEGaS5ggchMzMppbjtkIPrAOFhoQidJQbUk+zzeoXgtAygDfKZw
ASSoyy0+a91onsJqXteuIq6UBH2gIvr3feFN0xj1SJG5cCNG623llbesGx+nqlwzC40p/vKG/obv
aElVmOVTLx5/bC28ffGYBlsJ/1knTthMOjNISeNH3bgpq7V+KF+1Jhy7VRwrwn/JJkCk8Z8lcZ8B
IekTo+j8KGi0I4ndp9ih+wS0BJmpApSpTAlr5VmxRvKSom2/rMHd6KwXn4bpgsT6/PP6zpbsirNB
CatmVND1qTN4z9lZpxRCxoo4SjoSvKYRD+JdfVGNnSvWoJMermzInJsG1J+6txl6535KtM9shBNL
/JecbIQJXdn6xJ1m179VlRGy4N23pzUYzEKr+5WpqgPSiTsxJ9yefkzqtLIB+StcMyw8/mBQ+E6J
g4Z05r+pE5yOo8flHMxwOnW+n92tOX4rVDGAahDC4UmyOWvxxMFFM0L9+qdtKyIkxRBEaDZuBOYR
gkmiwfPk/NBTO/QKFYxN1ht3OlEiTKRsWr/tZrBqWN2Exxt9tu3lNfPbO1YbTxDzfrL95jeNtZ3l
pBsbLIa1qZIVkQ+U1zTAiXjJkFaMCSTuzMkDADF4yBpvlwTJdzrqitOkMsPX82SPJzmxbLTPAisC
3ZI8MN9tI0DR11QcJakZG3k3DjywLniHjWCipq8NXpQm3+r0B03+FKkiKyz1C8CRcKiBEaCAcj6S
jHiVSxiQjkS7d8C77zpogMu+msXX6/5NhmlA1vmfIeEU5XToR2gleVE8t+umm1a+H6869qXR0tCc
vyXlsR+8sKurw/xhfQ7ctYgXdGSnUPNCue18jC4x8oGmACdW8f1SHlJ7lanYW6UH+MSEsCGgDuum
dQ8TXRs6bEeajwcNGALSyRzziI0tXERWAWLuJEFMksbed5qxb6alop+WrxBiEm6FS6cI0+R0hBpW
YbpRon9PEmjpabTpV10F0jQ37UDnAb1Vb/5S1tqBLf12AlvC9T0i3YsIuDE+HkaIIhCFmeJ54WRe
NDRh46zd1wKAg1oRPUjCIzxO/hkRZjKmeuVpNoyMEDlB1yyjP3vNrr7VvTc+aoE+vFVLMm6yueuB
+48XxRNcWiaBf+JEA1BAuACiFABkmVlJvciY3BtS5zt0mKx7tPEZZvsVbc27mczvNMl+WVN3ANXJ
MSvYjV8ysGezm3JQKQTLXm1oXkOXHHAxvN/2/GyMY7IMrI7daNGGJMxIz+6SOi0jPevmx44E9i4x
qSqpIzUKLA5X+4BnFLEsGth49UnPAWgsblLrFjqxKLTb9n4pFFe3bLHh0zhnIsBhF/3LIMWuCvwI
NzIRXkG3l6LZyx7CrGKPC1v0zWzW28QY9mT6RNMcEhJoLUMDP9qzxQJ7Evip3i4JbojqR2+/A0Ls
AkruBvtZFXjLXM+pJSFyzJa4cZtZc4Ee31kxGFjW10+ljIIJQwGwFRcE2vbFyF6Pi2UpBsONvIKW
NCxBO7Y25hZ8BGlH3xbSvODOz0Oz0bvNSPTihkK04m50OnocRsYOfUbmfZNadDVrs7tpCvd4/RfK
rsmTHyg+CFySaa45YJVnK7vpa+RJqi6k7idc8KkVwXGQ3Mg1UJWgQF+iFry2VGlb6ShwycPDo+0R
ojvnJ7HobD0mFi576H796Oz4Jnbr1xhyUtcnS3b24OGBaw8g83KhI1UAKelqLiKkAKT/ZUdBTDQ/
tG78blTjq9VSVR+kdHue2BO2p9cHTq9N6DhJFn0dl/VD3HwCRuNhMEgOQ9PikiATr+zeRD3CBQZp
lcXrrtmO7iavQ7O9tVTvKOkqndgSXjcMhHuzU8Ff0twP3frNNZqVqQrXZRchNCBw1JBRR3pd2Gp2
7qMXPkVCU6OHOibhVLX7JtNCi6maHKTDAaoQc4ds2gXrfLn041w6IxDW1vROZ1SQF+8J0eju+qZT
mBFvdqgaZVPTwoxhz1Fjp3vk+jeWqwoypXsNhGB/oYQg+uR/PwnL0yqf2hT84pERT7+Tor4zC1vR
piU9Picm+EhPTDR9hTbRhptAcshZ+flG0+7aaUVVJXfJHsDio+IOMAXur0CAo0MFdhpRGnMjN4PO
LNa+26Jk3NjP11dGMh6Y4ah+F9fjBQo9NcBh3VHIPJajfkD2wA7B8XZvzMPWIv3eWqgCZCe7Tfim
hnYmOJAgcyJOIMn1QfNr7kbNR9v8Rsl7cucWy7rxXPIY6wm56QuCbqtgABFxaURlmW9jNwPrn13o
b0Oulwd0OamSl5Idihov9gySyZhwsSPcbIeGQjAbkYJ7q8XfJw3iFqgAfmKy0d3D4bucrENw8SSz
oHrSg/PcQG8cb6fZLXrxvFTeC1bhxkHd8bo9SfgDieX/s3fBhUQbv14yCseY5Agh1/7Adc9Wmbea
wViTslW7HK4blBxAvK/A7I6WHiCvRORXiSR62nsTYhFvbXVh9fj/+7wwf1Ofe5Wu4/PO8Drd6P9D
2pXtSIor0S9CArO/ArnV1pnVVd1d84J6G8BgsNnN199DSXcm04kSdY00D60piUjbYTscceIc9yOf
R+ECsiYAn6D4f7m3vbLqa13D55l771dPH+nzQ97y3+/Pe/Hs7BgQLskmxveLAzG2Itvenp2l1Ub3
PQAfc/EXFG2Xn5fC1iiCWvvYFKwNGseLsql5Q5Pjphz6TQlVOsPLbTDprEVGS0fVuWHl2PUHiJaN
RAIDAsGbIe/C3oY+Jfk5eHF0e4hL/gXgCpCkgOWRq+sqLwfLAbjFxk3/heonf+WaWvm8ek0NgpUD
Efg81XOAtpxA/3O0Kt5ac6IXBx+OdmWJnIa0vewG82i5tRc2QJbubIg+rVhZWg+cr3MX9Ewyp+Y7
2jTBy4Nr5pGwXTFtB7EnzV7SlYf0ohXA9gHNnqWj1bEYXjcYRV+RI0diYDTdg8cIpLe1JkIxa+14
nrNDSnUBiWu0peAmNOf7/dK3KQDRI5rZybGRZoLGgAFSMu5X0VVvUKo3g8Lxk6DGw/m2uy3tKFRm
wXwMouBZpfbSKsutBCjT0QTynN8LwDQ9jo4Bk36HQvIQdln1zfSRqe8Kf42CZ8kTAbabm9FcQEDU
WxKNZzkoSRLzqHfdS8r8+3xiKzfx0o2HhByEv2d5caCnLwdXZqMoUi81j2Wzh7pSEGtRl77dnsCl
ZZuhpiid+8BpqU9H8NYAFuBXwDglyCoExsB+Mh+UcqR0yr8JlLP2Bcg9o7iCeMpty4ujw1UOf8G9
d1W6BQecbXIde8Boxv4v7tXjF487RcTJsKbMu2jqHWeFejSYl5VbqZgcSVxNWMc4rx4zj+1zI72L
K7qSqV10iX/NqDl8FPDHmqc1zLCdKMOcrwQny8OAH6AXxwccTdliBnWbanTw/al+FPKui797xusH
FgVarninoekAYOFLl/O0Mmsq1FaPfVV/sa1h72fxL9F5/83MOwTn7J6dUOeKh9oxcY+bIqpI6m8l
bnwkLVJn5TmwOGn/jug9p3pmKnX0bkpLzzxy4CzsFCmmLHCdlZN2nnn18ANa7v/T9l53OTPSIH2d
6TIBsjpzBAnwAtX2zK2sjWy6PNQZYDyDuYq8WhoacnR4FqI1G1ItyvkwQbpghqdbR51tNGufJo80
X0mpLJoAFAkWcKEDE3XpD7yTmTUyHfDlqfg2xOLJLNjGhijYn7sdgO//mJlvsrP5c4yEpXZlWkep
MfGSZ1YW2Yxpb8NkdGum5qe5ulbo50UGB0cq+hOUp/to6Mw008Q+QkrUCvrM6rcNzZpQuHbRBVlC
qwc2SbmtSlFFXhM7IefaGDbQyMTGlsA7522+byHPuRkTw+6CAZq5u6Ybq5BUenPnQawtoE47BJPb
ZXdOJU4UrdmfdFrn0ASy432CbqOtDubQSFYdtM/RTiIdA8d77fx0Mm9IULxu9WfEIkXgD0MXDilJ
fmuMAIBa6X/Zmq59w2ORbLRUNg+NHBEHo36I9nwLPcLInRsQVdTNz3acGAHN0iyyyr491HaVbfU+
XstXLRx7wO1jRlGXALBIfdNrOUnyxAUAkBsbGYHk/LZvLEQx+Dy6FkDFZeHoU46kGnTxwN6N9lE0
D3p6qqr7pt5nbK2FeHEUCFwg64t0ztUzO+cCrFyJaR8LM4QOEddXXnrzTlHcDlrBM5IYsT+At4qL
96KhuRga+8j4k9u+TuiQz1aC40UTSP3gEQz4wFVTskw4I2PM7GOb/hCDHYLLOjKmFSMLy4GTDl0G
ACliLGrcU4lsbKwWeHlf9yPTBMeWVqPbFdwTuf+B++7clDJlaZJawh9S+5j4IBJ5rJFgWKNYXjq4
kWsFchC8Ceg6VpyroP5ECxdXatW3D3PqmFdxApU4+1PZe9a2tNfIIRfcbJZWQwFPB7fPFWdJZ7VJ
02mWeQSm7bvryi1QXqfbG2bBDS5MKNPmZ0nc94WJsNEwImnYz/5o7OtyPNw2sxQ5zlTpHsicoOF4
dftU+aiVnWuCJph9aQ1+N9XTzmEWgPgpj1oQ6AVFvgbJX5w+nG1Ihlr+TDF4eVFMWkLyPkO877Bn
KLbY3crcLXzfR5XtnQQeTwq12AbtXTvvHG4epYNuSC8L6jhb8eqFDYRXw1y/hZaTj1vvcgjVGHda
NSIggUL9z4S0+ufOZHzDuGZtrMFwVp6aiyNCJRMgBTzOrqT2hrbpx65HX5Vr0k1M7Ej0K8+UxQGd
WZh/wdnlPWjF5A8FLHRp/Fza/r7T0vu6m0K3K9dC4MXRQFUDXDF406I9/NKWr1XdNIfGR7cPhKtt
YtvY3nbrhd2De/8fC2oQD9k75EgIniWSxt8TB3DfceBfvRGn3AcMoS0bwGtE21d9sVDhGuoijs3j
0PLfWmykgTeZacBIvWZpnhT16sFR/Y8lZYE4ek0nIuFx2reWbqwvs7KBG3Y0AlX0JP8cEQMOo1nX
AOVqVFbnE/fMG6BZjb6ZCaGw1bRfLJpvPFYCVe6tXKfukifMQjdAW0BY/orywyJT3WbOQI7tqBeB
1BkAxhaz0Z3ZdMeste2orDo98JvJfDazpnux9VEGJgLyNnBqOgax4woksVvNe9Bonu1pNkuSQKxp
S+x2/FZ4owPi3sZ7MHndHBxPq15AdJmHRhLzz1i8/J5NOGAt8EaH0hTpvu1j8LTEkrEtia3yPs5R
xAtcDt4dN7WcPavb+hNYnop7P4nTSOb7qe0ONRowvSTyigh0ALsE2nQjlPe0cEziqHS8e5oI6xFR
G7LQjNeRDu6b5xQSlGGl6fW94fX2yW685G8Eqt7G9mmzrekwbWvpZduyrxr0UepDyAeEp50jshAB
kPu3rNws8CtKAsI7LbKsZtyYsVdsAW3Ont1cS/aF0RabttenlYVbOi1sd8YVIEGoO9Z8rZz5hyUm
KtBehJYGAM+fRRKVdBPd3lmLJtBr4BlItYK5av77mYkmrlMLqlv20Yk3LkQ4M9wUjP7s+ffbdpb2
Feg+/rGjuLrL6yRF74R9TOlryjdps4FgYk6HMBuh0MpbpPPXsmxLp9O5SWX2AJIwqwo0BUd/2AIi
6EzbZE36c3n2PB1dq6AgRN7pcvaEjbzT6PeIInU8TDKB5HRq7qeBvmnWGj3z0iaeCb9QG8Z9Dhjd
pS2NV7LvG4rDltyR+ndS8pWH+ZoB5bItBma2OYcBfYjiO0dub3vA4ueRyEfWE10OV536vWNxlpDK
BJJW/N2Z/aeuWiMDWIhQZ1FJKLnDk+HRs0ecOfMkmDH63CB4rsZ70H1z3d1X5ausT5q+Bppcan2C
MWgmgBV0bk9VpqvqJSRWCoZkCWk3CI1fwPOzBfnbDrCLvdH1nyjUuS2HJSGwUS+35/I9YFSvKaCu
HAcSqshwqawvY9vkgOghbjVFXodNbd23qbcjuBgpxNanJrcDI+dok/S0NzLaTpD6yQ7v9TFgCWgf
Vn7N7HpXvwZdP+grASMjAo7LeSdp16UTboijk9/VwFfFtgh48sM32yiGiBgx8ijlj5n+47bdpQ1u
zX2Bc4w75+AuzWoVsw1hSHJk3j2ZDkl71/QrN/SS056bUI5H3ht8soeRgLvqtX0sspVwcO3zysRN
CPqE6eNiTrtvpvvtz3OsqFz+Oz/KAWgLbvToyiVH8sUe28hJzOj2Aqz9fOX4M62ukLKFATbuHV0E
eHGsnElLB6yFNzrCJOitempztFHlvqUBCw/cQOcEQ8asXSsN6NfoGrgcvfYDbO0zYBSssngyGeAG
uHQpwdypLidCUEawo3SS2C562Oeb2/O2NCrgOWaVDmSCQMJzaYUluHI56mrHzCiD2nj2vEdW/pXn
L//NjLI8sRTTaEqY6Q3geMmz6T6NeGkaSbpyACydu+BrmEVk0DR/dQ2CcLl004yTI4XorhRAlHUG
1LTA2ldNOAlie3d7YEt+h2YjPAjRy4buT2VgeVIxw+fwu5GEQ0YDC8fdf7Lw3hd+dpOwWnM7KXVy
tPvPY/sKGPlHvo/yNijjfJCYKH7m2VaG4MHEzinbaLSzp4bSlWT+EjYXlxNBd5kFbqQrCjTwjzZt
JxrjKDPHfolHP9m4VaW/FmM9RBV38i+G7TqRzi3+0msyOZScyJCSLo4YQ3K0TrP6tRS6/wh2x+z1
9gQsuQwSe+hKw8sUsZMyAfXUm8lAJ+OYmvku85kX6aR7JHE9BpSz+7ZeLbouOQ0uS1xQ6Bqyrqrt
SAnnEthSOA1ahrZtt789oMXPz2o14IeEXJ3aZ+cxMCNodYo7sATw3/2R5mtn4dKUgTkVv99B+v9K
CYG5fmtlbkyO2nik1V9G4oUcsO7JuuuGDzBro2fwX1vk8oSSzG24oycYTRpCo2VfsHxlvpbjpzMT
SkWmHspRArxOjrU3MWRFq+pREyTG3NkE7GFS39ptWe4rKjngH+giN8zqA1zSoCj/J35XIRIAMVOJ
woB9zHUDEmnZZihXzuDZj9XQCDsQ4md4eQMpNS/q2UFCDOzzypzwCIGIqlU9z8hmSCvf9r33cO/K
CvDuqLGDPwqJxksrzeiKgnngLTCG0vnUlu4QjCACsAOiTR0P7KH7mfS83E+xPgVMOkmYDfQutx8H
0wIX+FBYcegIZj8lvgZOTtLHVohUVS2CShoUhyAzPzWoQW/AaokaTyabTQ6WiTaIDWQvcFg4P6Xu
pocp7XFnSplnWzk6zjeug1s3Yb4MbUtWm94U5Jn3tA8SwushcKv4ycfZzTseJslOa3eFq3e/U8np
iUzZL2LXyZe0NMqN3Y9lWHGzCrxCFvc47vJgmKphS8apD3xsi70e0+LH7Xld2tNoM56Z3oDvQ6B/
Oa1m0bltxXPnSNs7z79DNuT295ecA90TZK5Qo+Chfp/2xjCWFt73MR4rdaMBROocKGTkb5tZHMaZ
mfnvZz5YGJXZZjZ8UBdhZ0U9X3nZrQ1DOcsnUudJSfB9mzxAD8Emp26N8HR24EsHN4B7QGMHrjH0
wqkdQ4Y2tkNRgGqkMBP34HfAqaRAdcoJzAFF64332Th0Uc0He3N77q7HBsMgAgHBxNwLrBKZF/bo
GSBTtkE/gmcNtOMdusGhe9vI9QJdGlEWaCoYEMQFjNB6x1iYeCsLtPZ9ZYG8jDMznr+v/93Xn/Pm
8+2fv9BrNf9+pJmRq0c+U02D2E4hMIHURkm/31W6FQ5CC+LaRYjetA9sMHdktPQAfOzQdO/LH9q0
Vpu6jqhhGU3uSNy6c4lKOWZB2qF1dHCso17zg4knAzTq2bYu2edYtCsucT2baFpD3I4UDJLfKOhc
bieiA7k1cdc6OtaWi8/xWsv79Vguv08uv+9Ww5hbLhhcUvmA/5BfLMnWz6Lbi7Y2CuVsS63JMtt5
FMwJy+duDRx8vW/mQeByRTYACFpXGcQIYCvAmxjE1AZIf7TlaypWds2iCXtmtUKQC0ib4tWMdv4g
4FhHOSV2UJCxQIubjHQz3d2eqsUFATMqwGVAa+J9eLkgGsczxgZ27uiDNfXZLOxs2w8x/T4lSfIi
6ukDZF2Ii4EMhSQ7fEyNSiAiMLZM1jhP4xf70Rzebg9nceXPPq/4r2m3eu+N+LxhBMY9WatEL34e
cQhADnOaz1NiEWuSfmVblX0EBN+q93Sts2j5++jfgiKuB2ZRxXGJU3JUiHBpyrtKA04y+f2B6QFj
9P+/P9s/uy0bIktda/F9G13lj361UmNc9NqzzyvO1OotGer5zu+/ejKw9V2xRiC0ZAHkhjickJZG
+KKchQjOmniasPW4d+DGzuT5ruN8ZU8srcK5EWWVaSztxDZhxCnvRZiPK6mrxTHMBNOz8De4dpXP
ow4Up57D7aPpfSLVQ0NCaW3+fJ1nBAvIkVHChq3LddYbDj7UwbPx/jggpq0+MoJZKwA678jaq1Cc
GERIAL1y56iXkcxes+ppGj8Q180UBThl50ZwtToO6QRbGhbCU6hA9Vur9erNMNTV/vY8LZ1+CHxm
wDJoQK+wC3jDM1y8PjjLEggGaFb6CBa8nZ50D8DbRh+wBewckmPIbiPfd7km5iih7gd03VHrvToE
tzC7y4y43k1FD4wYMVPzdNvgtRsDCg15AKRJCWT+LGWvDFkO9Y+pNY9tc8i8/dole+3GM9J69i8M
6ZpFChT9qcXSyjqO5hBC2SGiibH1p7XKzZzvUqPjMzNqd1XGdJBWThwRg1a07k7YMTuag1F+GdOS
HJOM5EDNFW12mCouwYQ/pq8fmEaU5nVI8QCirArwNUxLwfMFIECMPE45hmUjVzxjcaHOLCjxRK/1
KTJGrnlMX2S2L8jhvw1AuVTi9v8DoBMNRh4W5RqN9OxJV2t0NoB5gGfXSsUBSdYnBxAgkoaF2BoN
HtN76zsUov/4WIDTISjyZp66OUq9tMRlladlj7eS7f/wDqnx1+2pWsgr4vtIwiArD7rZ60IeQ1H6
ndE2Ji9d+wXMpeirB/1m4CQsZFKiH2sKMpTzKUq7vbHtnDR4on+eocWveMd3gwJoZuK4HCWTthR1
itLr9LO0EFw+3x7lkr+h7Qh1dzCJoA1XmcTEFxmLu9I+jvpRo1+NPwfnoLowNywA2IZLTr198qFx
aYPL4zgg7wqikBV/nu9HxdtAGgO8s+3NMZLKVVgJG8KpLtRLM2R2CvPHtNf+QndNUFiQxOrX8v8L
xxyIqNGTjJcX8iTqRaTVpV2QXPggAo0jHu9Kj2+HWPtzv8ZUob4w36cIbZTLQZfcAuEXxBlMEICi
rDD8eTYQnCqANuK4BrUKHpKXLiVSw+RdpbETE19+SvFy26MWJmlGgs54H0JAmqmENC2ghmZeyvJk
omOkj0rzL79fMbHgtBcm5nvi/IxhjCb2ABP2VsMNUK+wfSwcYQDPz1BCeC5eJ8oCeG0JTnSvYycv
6w9QrAgt4wiiQqT3Q33a3p6tNVvKeV+MGeQv9Z6dtHSTEQwn1L67ELk0P9+2s5S7uBiUcvIbIMrV
jLZlp676iS0VNOhlNcVjJpM7B90vSQGcWS/5DG8Kmt5fo9ReWDJ0q2PTzElGdEapx9goAeNPGnZy
7U88cLuVJVse3tn3Fa8bLcoq3tbspIutHb8S78EWoEbaz1p5bXrg1sbOHq1k5ZGzOCr0eLzXUBEV
KI6IxwkQYehKOKXDHd+4YuXzi84xw2gJMG14ZM5b7czPfSMzO0JLdqLaY+9MqFC80A5t+JDbG5M/
RgCg0wKPcGAMQUgKDvdLW3VlCJ4UIHRiY6h3emCn3cq5tnAw4BZFPgnhJyD7Kq66rgF9zUYPGwks
RUb7WCNlollvt/18yQiexXN5YJZDspRhFHrdD9DeKk5pH1IjzLNoWrvS1kzMTnG2Kjyza0lB+noC
A2hEh1doPtQoQdwex/VrBHoPZ+NQlj4XeskEwzjiIrK9AMBMu9kiuL5tZcnBzq3Mv+JsKMJjYx5L
q4CobxdW+a9m9FGy+JnRneOtLMziDj23pZwAuvQF1zLY8iaBdhd9owEpCY2WQPb8d9rJbet130ki
osSXR61Am8p/G6tyQrjgt/Et6hQn2WRhjnRN3T7wepeIvUVXDvXFxbMsz/VmfQfUqS6ntcjQo0kG
LN5oAchpPtVuOBhb21kxs3T6gIv6/2bU2I2h4GGgQgBHTEngUxG0ZKW2vujqNoJg0Le+10kvB5IR
LWWpIJiz8a8W3DnS+0HWuqsXJ+vMxvz3Mx80md/mLVCypzKNMjekKKmBVmvtglgYiatDdQbPNgAY
r/pmzUZUoAUvilMPPKELFdpyevHTP86FIIQ+M6KcDGBs0XW0xxZoSHrKs18juavWgPUL5eRLG8rB
UCKjCSADwhHe7hz3QfcDxFmNsU0B4/XvPfetWaM6Xtq5GBYgeJD9BsuCyopVF2ZZ54LDz1AJBYlD
Fd+1yX2JImXn/HDct1bfa3qkp5vbG3beJUpsf2FWCY1ooVE3TmC2AfxpgoejFDqGRAZDt2kJGtvW
wvsFT8RTApHr/HzFDaLcHbnt5wby7PmJFBHOCECv6RQ6awqbC0+WCyuKk7Qez5pYOvkJ+XsiD651
aIbvtc+jDFxBzfTj9iQu+j3Kujr41ECPoRZxetepRUW1/FSSvw391aiehmolclgzoaxTOVRGYVcw
UdXbLvtJ2UZf06tbdIWzUSgrA6xOwwoXGwtPjr1R/mXRLz7EMXj/yy6/FvSujFcir7UxKYs0Sq9H
gyYtTnrlbjj/3jSHUh9WbqRFI5DbAopmLu2ojA+a0fcy9kacrvZ9Ge96lA5L9yMDObOhDIQVTZO3
3YTTtQjRedNWETSc/tzF8FTF6wLcHhiIctuVRp55AGHkpzF9Lkpw1Xwe/hx/joQskhPojEIi+Ap4
C7orAl2vLj/5GggcDkTsq/5TPK4h6efJUE8cII6QDEGadG48vryKtDzpgXHp85Pdh6LfM/35AzN1
9n3lqst9PreSzd8fv/bpm1b99toVpO2ST50PQYmyMsIGe6Ayx2s1ot0Ty6IP8OtjMc5GoQRSTgN5
iIoN+WlqNolvBGZ+aLO1s3hhHEj1z0pBSLpf1wZNRxoMaBJxKj1QaEk94t69IGuAhCUrKLt4M2EH
wOXqzcaczkliuxEno70Txt4SB5mubMCFSwUB2juywnSQo1KOrl6LOeQImhqu20emtc/RQlNnv1K5
u+1bi3Z8VFIB059hWMrCp9ogxqpEC4Dl10Er/cDLOsheyKDRvt22tDRpUIsDEAL8Yx5UFi93Ceqq
jMadXp9EmUecfs8Au29LsnI4LgU6YHz914wycWIsiZe2AwZk8CilFK3LFYhq+jAxN7ns9iz1gkGY
gRRf/9v4lCNT1towSW2qT8WUh4PzxCwSlGuJ+MVJBFEc2MlwK18JLrnCTpxqwnLV/XjXZ8NuGl/j
+s/jUbyzUZubJTzB5aKczFbbcs9y2vpUfdF1ZF1OMTqfbk/WwpEJZQfkdee0AcILxe2AGzH90YV7
D7k8+HYRoe1tJb5YM6GcN4iWzC7zYcJgoOxOxl8E2Lvbo1hYDVT9fJTCcYUBdKr42pSRjnk8FSdJ
i33dsCcixdby1tJF7+lo5YK5sKO4VlEQoA3xojoVRS7vADT/VfcuSNcqZj7kbmYcAFYhIVBs7kba
Qxzkses9tpb72+x1+yQS3d7zdOhfpwREmVQroRsoLLoZHPe3xmkHlRgIEdQ67++tiRWH2kp+0w5J
vcnSXhwhrLAxaRk2o/cl63ucqa71edKpudOE6++5r8UvU6WTRy9Jiy+WUWah0/gkGGyJBhdJstDs
wGHjijgOjFrPkGDp/LD0p2qfOmW9FWk5gB7Ls/aSiQmdhvYYIjBI9sThZoQiQwVZgSx9qWjeHCZG
9DAdDOuLbxXtBhwf7gtwiA0eNXr3tRdlF8aO022StPbxV1//lILZ+t4zOAjIPSP56uuJgy5FOeSB
hTYrgKvnfybUKjZVtkmrO0iO5Xfop7HBMeV3n+rKKu/yQoBdA/JGwehSJLlGou063W42Zq11oSwJ
CP4KAdKZzvI2t31s4YDGDvQ9lKxQOgCV4uWxaYh2rLhIq5NbvfX5p2YaA4FX01qovGZGOZ1HDr7k
nCXVfDszFqT5Ywqwe7W9PZj3PJrqyXjGIFYCUnHWkL4cjUyTRIOXVCdmTe4+tnJo+qFsHZaipIFt
jtpusjMtIqIEOLcXWeCRkQVj5hh3rVO3J9qybG+2XfbAoKwSdqk+3Y9Om28mSF48t8yk4chNK8yk
Dryj2dURSdoirLxmfB1b29+V2TAFRAispODfeZv97ruS7obR7zaaDt7ERHhJWPu2iHQbqnVcohqM
KpEXFIyUoYEnU2CQ4WTFrQzKsvaChvXpSlp6ngV1ls7PlfncOcttOElJJ+i/i5Ogv8tkQ0HeooN6
lg+H1F+LmBbelUisvktW4jS+AicmbmPogsb8RIAiceRJaF9NFHlB+nCg/oPx58RWoAAHoACUIuYC
txv3rSlDwa860RqRppE90XaNAWjh4IcJQDJABoaI8wr4NhUQHXRzfhrE1KO1lWrbtqRetOLKC2uE
x8tMvOFib6o3GK2zKgMQvDrVB5o8YKr+2+eV20s2acLHTMPn7e8Pfvnj9teXdjvKKihFAlU9P1ou
HSzNDK3TO3B2J00LCRq3YgHIbuugirUH5CBXpmrJnSHoh/Z6cKMgclDc2cIVk2lDCmsVRUZmn9dJ
0OqIKmiotWsVo2VjoLlDXdcFTFC5k62sNJuiLvipFFCnf7UR/Cc+GihEHTTeqgrKXOdWdyowtf9Y
U25mzRsTT3NgbUA/fBpPQaJFrffmiVPifBbsLdGboGffb6/e0pZF9938/pgXT03OGOkA5oHBr05W
CYWf/lB3LIgtLWzHfTbumFOHt+0thTlnV5AaD8qYuJMh4/LUTMlGkw9jDJTGWnPyihEVltEmddtp
I4ykjX5vJfQwaMajiKfVZhB1xQCGgDohZOTxgkPoprg+IBu23lg+B6toHfV+G5Ztu6uRPr49Z1du
OJuB3AFevKDkuIqhkQaKPSvPoFHo8CDvPnkQrffvaomqsPty29TVZoYpYGFR94cCMM4iJVx3HRTO
YyhPH8HLkQAFlh/KVAto7x/SYo0Q6Mr1ZlsmVBeRlEacqd7f+P8pz0SJYaGDmkcD2yQM9eBtD0HQ
bOUWnPfOxd56twUnR7sfxOzUPJd0qOitJBdHr33VRYnw4ANrBNrifwwom3dKQc4yxVQcx0aLvP7e
oG8W2qogW2Tubi/RkjecW1JOQES+lR7rmDb7cz5EHI/Raht3h2lccYVFO4CzQNwWLzgcEJfnuoh7
yRKZimNi1ihgD/o+K2J0NpfHySL3/pSu2Ft0PRcsEojmwHCr3iOakxZ61WNcqfmz1H8aehW03Q8j
+Xl7+q68Du/dGWJJAEREIk+90UWLnga0axfHyfAeXMiMgUoEjIWfh7jbpYV2T01v5cgDbEb1Pth0
Z25llOIg4aviqCGdICeO8R0JHY2tUTtGWDVIxFSOC0rOPnE2WlEmYdrF5SGWLmJMWVdfPRb39wMd
aKSBXegO7CrZ1mLJFPVWhkaC3GpC0y/oFm/RNqz1Hn/1e5DElW5kNcXXPBlAlpA6GoTNvB6Ee5oJ
wD4ln3vuJptmatrAi+th01uDuCsc1BnGFtz03SiNnXR6J5jatHyQk6ZtSJZ1Ty1l7luhF9qGgodM
ti10l+HoPN82RoH3UAvdzs/V+GAM+XNduYev6WZKnYPnirB41g5aMZwcjRyynhQbMKRPGz71IAg0
5qzAgFacjtgszHSOQgu2NoRd8HvHMaFRNmRx6BXgJBwbNE9QLvWAkMIIU1Y1gat55o5KJsN+Gl5N
TWsjTZhOxPyGb5t+6jAi9MpnbW2HAnibHaHJS15OzjbTJi+s2gbkFV08hLqR/HbbAoJzsiw2WtUi
j8xMLWTgjwIpXlxvtR6AFTLiD3an0ahJZRVIszYDzhERjJBP31e6/7vKnDIQTFpbc+QojHlWehgo
JGTqJLYg/2GSQMQdOB0LQ0Kguqi3uiXTICUZCUcbRTS9B+pXE5kdeCWUbXg3xYFpY4TUqUiYO0UR
lfjJ32zXTu86Bo3xuvO7bQaJ4E9Ij6RJEHvTV13PaArhbmfcNX5boyLi9Pc+tJqwtRwzoHSy9lTW
zQZ1N5AgVwXNjo0wf8rR1t+81m4PgoI0Jh2Qsx8Nc41i/h3ve3EkQ2zSwLGPZiLsDKDDL8+XKS54
3KNF6Zg29YM9igB0qyfevzW28wABkoBW2ok75r1Ln7gLOmq2a+P2WYqdroPnYig2LDMD5lB4QPzI
aj+iDR6AoFItU3Bc8iyYZB4NNAlyRw+88a1jvwZDDwZrDCccL+Ud75NNB2FwxAZJ/pQMNg64IrDi
l0T0m1h8IilEW5tdhhcTt+xnY2z2t4+iqxN2ngHULJCCc5CY1ZV3cimLrJ7oWB4b/sts25D15Sae
fiTpk7bafnsVEim2lPvJbaEearhDeQSYnABbA9X0TP5xq71iRLmaUs1CY2gFI4391S0+N+7b7Qmb
f+SVy5xN2HyFnL1l9dbIcMzh+8hfBV323V+789YMzCt2ZsBJWRMTNIoeUxxKE5plo9sDuLrjlAlS
fN62QAzu9hjAWCNIeK6gVVa/NPaKX62ttRLEFSXYmDuJndW5cchbHkD7IGq0lXffipX35PnZXPFy
GhymYSy5CBvx3IsvsbUSta1M1zsq4MyE2dpIK04wIf42vCCvHrQuImsdm2tGlF3ouXkFBXOseREH
mbk1sk9FHTp/TKBzufJX6V1WQhNt6Mojcnw2Da0qABH8bee6RosrNpR1Fz7r7JTqJXpbdWuTWxry
rDhlcWN65sZzGgjPuAS0RK4One1Rs8Hahsu3KotiUzbNd5Gzn0bqfUMyfe1gmC1fbVxoBQG/QaBX
bih+XxrSLyynwUIy9zWpwTI6bEbrDfEFiI5Dn6ahOayk7Bfd00fFATgKZNTV8FV2EydNkpcz21pH
tuiWLX6vzLd5PSqUaYGFIcB+A06onBZARnstGZ386Epx8Np7kmyH5AG5nLAEQrIqt039za5fB/rA
untn7FZIsJcOKzB86WiXnhte1KxR5YHWoW8IO8busTOzoIf4ze0RrllQlq3LR6QheggIFGZUT2H7
x5UbOOz5CBSHRZwHQkI0lkM0sI+mSQuMand7BEub+8yCSi4zelVbtKbOjgm5S1FHECmo1nUzQpv+
ytG+5G/nlpTnUiPNfjRR+0Zj0LSpiLOxbIhQkjXAxvKAkHJwETu4htptQHVP2L1jsmPXbEV/Suw9
RVv+GnH8ohXkVYFUg7jTFRms3rEWZItucaSgpSfV93p8rvRfnXy+vTqL/gUkNkTWIGsEcazL61a6
5dDmgEcfp28aDfvxI+6LAwCvPYinWNZs/uz6sOKkaSaALo9d8pmWT3DGFQNLa34ewioHgG4NRu3H
LcIFfzd4YNXf6PWKAy+aACcXGgFATXmVkEH2m8RlapTHIf0fZ1/WHSmuZf1XetU7t0EgQL369gND
zOEIp6fMfGHZmU4BAgQCMejXfzuq7+1yRXqlv6qXWuUMGwUaj87ZQxzK2Jojaf+NmQuLDdRJL2XH
n/IwtdeGbcAQLvDsxtS3rftFkQ+qwO8N9NsmrjaSebAXS4yXWL9IBOpbHwFr3+0lzFRknwFw/Cm9
U0uTa4/x5gyppWjK2shjAzaTvwzOuRywwIRgs4X0y0/SGEPnaRFYZXMG2iht563rNx+c4b/rrf90
Ur5p4mpJ9Jrj9NRFc0buzU965S/bsPe8SJFBJ6i75mt3aR6mButlMO10hJhrvaHL1CekVNDqXcow
Mk7+NRANiwxFeqjrc5SeKl7FpnBgpdnNRYp8hJ8GE0qnc5gtSTDB2xRWe7g4OsFfJpFfddrlFH2z
CmfwMgu03pylwtj0J93/VYTw7w0gq+fh4goS/9UpEoyimkUQ1ueSPg8LxHLl1ibVBwPz7gwGw/tf
jVxHuyMqhKB6oxHjCCfyLfBwuDf+rUZg03xxYMJCvNpPGqURT8i8QUZ0jE42eLi/3m8vf//z5Prj
+VfLsMyyoWx7xES4HfNmPYerLJn0zvny62be76s/mrkaENvNJqk5XkPXL1l5oOzHr5//s1/87yP+
fw2EV4zBRsipW3rwrkQm9yAPJsIzqXHLT3XnJHSuUkh37URmBzExc5r7yIN5Mv31l3h3ywHu5F9j
dR1fBq4edNaC/Vt1JxjJRkv2MNGPakLv9iRQ76gtoNAAuZU/r52MAwO0+E0DeQpk95CIcOlHKtzv
vsebJi6hwJvl6VWCYGtWzdlGcmuedZQFO+xxH8y8j1q5mtlBmY9DO+JFoCMSQysmhsMTVKVXvx6T
j7rran4TvtCM5C26yyQIXKa/7Fx2mXdv+upqYjNoe0PPWjbnZn4SrELqdMfkvfjI/Oq96OtNM9ei
JE1YY2eHQPdZIBU0SxIZDuFF8jK7f+MG8bahq5gVVQarmzy8j3IzjEZx6Iz17ddD8sHA06vzrMgA
RelbvIty2nQUCFdVkdRl+EGJ+/1m/rhgXh0yNZqpyYQLpiOPBvzoitw7xe2vX+X9Yfmjjcvse7NS
fDENbma65jwSPyqHo2UFMa8WuCN8hKN4fx7/0dLlbd+0VAw+b5ccb5OZL6VtPQ0GOd1fv8xHTVwt
ex4wtVgaTcjFTJGl2k+DDDa/buP9QfnjCn419tw2Rb84WPQ9PIm+52o1fCTL8d6QEOSPgfALQL++
VsPKmplLQTCBhbPOoNxOihvWpBzuCL9+k/fbuQgFQQ8cpaOr7atlE2d+E+JNUDXRuo4Hf4Re36H9
yyrF2GEIeMv/buhqB+s8a9C09bGD2QcV9HGz8L8RY7xt4WoPmxckIiaJFhjdwXmg+sjY471Bf/P8
6xt3puyJNFAOOg/BN5s8ud1ejR/Mq0snXIcxb5u42rZI4dQtilFYHnI11shqdezQY7/X1hfcMuNO
f//16L+3Vgg0BFCcvHiNhVdrxaB2MQaozZ3H8YlCG9lrvv66gffiMkSWEFmAxROkJK6mFxsHq6hZ
LWGNA9wMXY/5cz6KRLOXBmiaX7f1buehpgv4H5RZQan6894yTfByLSkulCTYl31Ci8h65mv3mZAP
aADv9tqbhi6fv9nE3KJsp5KgoVBFiI9mk/6NF/GhPX8BEfwMzUJ1pjNM+vUZYqVJ5vK4as9N87IE
U2xNGyt//HVz777OxW4O/qgQJguu9mTUrIUjG4b8Dup9/CGovv/6+e/OgTfPv5pkovbhDdFc4klU
rqwYIdLMVqI7tR8pYr+7QN80dDXZPA1WaEHxIrJYIsk/2VYTyY9Qhx81crWPkSKEv2mARtSiHuCl
cAMLo9iBmvivO+2yWf20E4DiCq04ZHl/kovL4GzndG6N3P1SrgTKrPK7bepVF0io8NdxT5t0EdkH
jb57GLxp9Gqkcr9UioyXzDKDbmCdLDxp3Sahbp/8+u3e7UTwNuAfC5cF/PfPK0gxNmbjZYYPzg3t
URRcF/qDRfruu4CygRwfBJV/Qh7O3iCH1nbqc4PCQMYOqhuioj6F4f2vX+Xd1fOmnav5wPwSkZJc
6nNrxU+i/aCj3n86CCcUEllgTl6tTZsvmQ65xtM75zB7y70VLh+Eyu+OBTQW/t3E1aBPBWBrXT7g
/v+Z5Hd0OJT+B0PxUQtX69Iel46aFi0IfguzvFEfwuyDNNz7TeAtALqCqMs1DkUHZeFJa6zPI3ux
y8cJiPXh6e8M9B9NXIbqza4PZxPgPmHXe56cnaif2/GDZM97Kx5MEs/2Yc4CvOJVTGnlduWHHHEr
rCi3fj9Fi2EJcx4X+kNO0Ca6ofrv3PreNnm1DJFCtoaS4IZc8O4wDiLxDcQvQmen5vLh17333gAh
mgVUCOvxZ0dgLp0BZAyD4KwAtKR7dns3Qs3z1428t1pA0LKBSQLu7mczXbeHQ7REF4ZAHNutv+Vh
81GU8W4bqIoBb3cxor6OaHyutaiyrjqLiJj1h2i79x4P74iLsTeKEz/ZkQz1SHBJymvobt1TfSIf
LPb3Hn/JuEBI3IEQ6TVGbKzDEUh+rJO+iuo5gk/4Xx+Bt8+/2kysua3KimM3pNUqbCLAhf7a88H/
h9EmCq0M9uow3rxaJIginT73p+EIkbooCF/k+BEx/vrcuG7hak24JeQcnXYejmLa2O2Nzx7UQXzk
PeFcjwNawWULqHsMAgEw+irQny22MHcqhmM3OSfS8tWS8XvHbdaVeK75XZiX54pdMtfOzrIeqfsF
cK880rX44MT/KeF4+SIe4n98GZSRyLVXSQX3aWcOQn3MOnZb2+x5aDIdiSLzIi3KtU387ex5G2hC
rYPOfnFzkUfU+B/ZQF5vfr9/DZSyofaD74Mt/M+ba9izDhAefA0H9losYOux9/JkWKaHuc0BXRIo
+4e0ziPXwLvt13Pqd5m0t7EWFsOFJM4AcvVg8n1NVOWQtQbrU6ujAVZ5nY263gV9AwmdcImDIltb
vvUI+d7w2C79LivpV+WOrx5X351ZP4wciKaCZXd2WABgTmr7JnMGtVKoz6bZMn2q4CWVVNDUB1LP
JKqwtjk1UT7PKxmYncvMDY6zOOizpNIF6hRzs9b+cPmfIfIWtu+MlBGcXl5BTD3Q0SkTEPbKOOTF
yrR0XQBoOQqUnvqOr+zS3jKCo8LWdzUJ8tgKqhfuaPFBl/08fRGMILIChBbeVeCM/3m4mM6MG5pK
HfvHmu9c/r8Ih//8Nv8Xf5Xn/+37/n/+Gz9/g1ikKng+XP34P19fG1U0/335m//7nT//xf8ci29K
9vLHcP1bf/ojPPhfDSfPw/OffkiboRiWW/2qlk+vva6G3xvAV7z85v/vh//x+vtT7pf29Z+/fZO6
GS5P44VsfvvXR9vv//ztcqv6z7eP/9dnN881/iw2r9/y4vn6D16f++GfvznhP6CURlCxxvREDdDF
aEyvv39C/gH+NqauD7cyKGZerryNVEP+z9+o8w8bYUQYgN1BgQy/KCj3Ul8+8sJ/0AulFKEGDmLI
Brq//fuL/Wlo/hiq/2gQYcqiGfp//gYgzZ/PdoBELqsW5vWoqqMxPPbPs2HhAuwOn2GCKxneyaY8
9bNhGwjxP5SN1W87qBNFS2mXkSoyGSsdPMOANTxDcjRIK4uViQpfbEiDFF2R8hkQntbrD2MrESIM
3tFI2txAUnsf1OBXinkqca4ENwFobRGF6KHp59gb3Tbi/byvVA8Wp0Mjw9KSlvDzlkfF4QoC5lyZ
yyOj9Ve/tr/JKdt4g/rRW+wY9O7OboNPORlX2ktBz8yBdZ33I3scjL2h2Y5Pu6YsDk74IDoXNjv2
EnVeFdvNAvvJNWuBinXpN9a+4NvFIz/avmhQcTRAcuKOw2b40sCXsyzg7vdYjc12EXMa6pWb8X1P
+zjwgIA1d6Y6kgL8cvhSRtT6Vgr7wfhmO2GLCNmFildvLHY/YRcE8uBUqi+moah/2lG7dJFBuojn
Oz7L4+LFyi/Wgf+CPXTRj7xu1+jLCScIK47ItRMQ8sELHMJGRj19tbh13/SaxDUDpe3iCZ8ljtXf
K/6MKCtyMiSD7zIJxVFSbpxuXi3Y0Ro/Q+XepBREqFDZx9xrNwaVw6jGZfYYGLG2qPoGGYld70Ir
cpxpsszTIbCnU74AU7zkG4COX4RazeJZtohEBMBbC3CqjQVdBQKjufZ2aZwNG60Y8F8PBb6YT/Ww
RbqpvOVoNuduLNydO54VeSwZ0mR0Af3vXA27sgQ2EHrGi7abqAIfcJtreRghQRMD/hHTTH3iFUR9
nHPW0DQP3KRS6sz98U6FQkcdXda9C3ZlW+Ina6m/zJLLKADzD+fAHoRhRB9FGDWhWdkDDAlmGzL+
k/2pp+hkI8RnqBAPMQFQxjMOtGFePWcIEiLH41I+2n295iOQ5UEdq/GpheDAdmhFXFKR2KWYom4h
D302R2MGuzK7hB4qhLzMlg1jBDsb2K52wJT08uQvR9fXP8pgvukZoNOKJuEg15mGUbP4cnEvHfWU
gNC1L3SP5N5+ye9UNyXQekg0fV509aA42/AL0EbXCbXHc1/C8E+Gh37Qceg6qQ+tnib/njtm5TnV
00D0XVY0W1KN0WjCBM5tN2y5B9k+8gp62wdt7LTVtvKszeROx0Xa31hFv+SL861UnxkICVabZIOJ
WK22nnwMVLAbmwSWtSdFgzvtVuCxgr1Z25iG/rgJRXabjfWPnFOMyrAUMZApDma5TgyhN9qMw3NA
1Dem5C7/fTCGVZPbKirGi56BV8Mbu9sBO/Alt7InFmKRWNT90TP71SH2GBXhyNIKLrIsA63ZlHtw
yFOtODSWa7jt5MCWh7eztrpVjStsbITdrOC3cgfn+i+MCgMirAhO1gLkOzD3W6g0m3jhy5LAM5Gv
5rw6zQGTiTOqhwXrSM3YG+xqY08StNgvcC8tKP0ssmYD8kuPTeSuGL452QKv+hqFPugHI/x5ccLu
Jg+WiEyjBpUCZC9RBRKetRa2oMwzp0rT+RP20SlxguWAuoSMgEv/PtlhGsrKRAHZkyro7mRuHQrk
TgHvgNputzzoRoC+TsYzpOI+Zw4EDEbp3YmAACNcFKkHL2t45cDBx876uwWBWO0v5Lbum1MHQXhj
67jx53AXVpNeobJjNvDrqFPpWP7K5FiagZ5AoBfFV0H6vQxZqmV2CkdpRZY4hBL5DFrbT6pazqIs
92VAb5ymjzNvr6ETDgZQ8Trk1iczIRotmP+qMgLmsgBLtV/KfMMW4qVTFZY75dVzUtMZuQVqfXEH
NlYY+FDECyU66heY7oyq7FZ+5yfBgtXkWdkhm4y6KboOuNGR90DCV4eAZt0GnOUpxJ7aDDfAxRRH
lOFJJMB8DgvXj2ASMm5JiJjMbt2HoOX1tsxssEEG5t9ZiuokUDNiZMs+ZkuWfR500698fy4e1dBO
K7pcGJ7LcjGA4cUhqIt5z2GBkfDekxu/6mUM4dsurbjVRTU2WJA2gPPkcynizjHHQLFVZxQGzwrB
nsnXHEQObGvfqD3pyCnVAvi4Le54mHWp0ioEx7+VW8eAfULk93bgd45lbdzOkquFfOrh/3nIvIEn
RLU6VdixzipAIOuPKAvdKNcbVm4+jC+5BdyRqbzF2S4BCHSIRyj2W9LcBFNokgnM8lPvGp0u/r1F
53Y7lwH2x0UrGCv/gI1zGnLy1bvgtfOQJGyCKrtoh3ldhQk6uY1qr8uiZRbQuwkaL/W1qZN8EV+G
OQfbbGqHKGD5E+A20WK7Bz63eustwV0hluboBaX4NtiNFbUWLKkyYcIIvp5h3EE9OoHYDXanjkHo
EcSU9dRJf4V+R1jgk5e6hLSfxx1MWL+rVpbsz9SzxpQ2VRZ7rTWktK2HVd1dnuaCXpCNqj41DXl2
HZgu0JbwqM/zTd2F95NLThD7m2JX0u6gbQQKwSNSFWxt+OLG8MA2sSWXF1K2kENAVXofQocitvtw
2SBaJ2ukL7LY6o7LvLYNgiXzgw+FkzBL2XHlqyfTNN9Hn98K2tlpHtbYDUh1dJbyAYbb254vx7x2
bo0VrFy32QxU3xNVJ46HEyUz3+ZAfJWQmCisdq3Q7UVRIX8Rrv0QjJ0Zkm+HefYTB8VGeG/s4LK9
ZrCFzQsRlQ68/uosnvp8Z+qwiKTS6wps/27pjpKKHZvrE2c6rqZTB9B/01g3Em4RmQv+14i7SXYR
xvCc1ALuNoLkzA36HhHEneWVbNdWTfBFZv24ByKX85jlmP+5PTqnygKmvK9h8XeBdvexABnGBsfF
y7YQtwvXgpMZ/jzjnAy5hJvTMHlNkQ6dsevETIAxeKZvu8jtR7rhQdDEFiDMZUyVw3Zd6wZ7BMn+
i7AQQOY2ADej8kWc88Fey9bkt8iZ4mTMiaxAt6qtBDRIe+3ziq1I7eF0Hgeauj1x4t7gYGpYZ/Zj
7lmfnJyVaz0ZutG5cA6jkuXXpTDdJ4nbTAoULaKkvjDZXZfJZoJFeh1GIZRCPAg8zOMJLFax7Vpq
b8pq7p7g82Eib3KB/wNFZIwXC4Z2rd0u96VZnCNEGPSu9wb6o3ZyCdbXNNwy23qmUwMeedWVw004
BF2EejLiGehBWDdlnYuVDpvi3tbwV3Hx6oBY28Et7g+QGxg53VZO0G5m1nUpsqoqNhkI4vDEcRN/
mmk8IQ26UwXB6RF07gLXCA4Wldu6m7ny+Q46JJ9J38/eyhls+uRUEDcxo5MnfaDLM/NnOAmwunc1
9ugAZsNtmD34o2Zb4PoNBlXLiKsMYcoCyROn7q19I6YlMiVzn9yyzj7XIK/vXHfCnbquDULFdgme
wbkDKaxz+GVz6vV6Cmp9nAEn/KxYFW5nh0LSjEwXzeKmgridqVpvM48WTOry4Sv1BxsbomslgaW9
I5Hhp4LRNZ0lmPG8SJQfrjpFEm1bu46PTUyLuV6jJ63I5dYxa+RNqOZHT8zJtEw3ALt5mErjPO8R
vvdJNzYmhk2gQVYl++p606pyQN6ClvehsJ0Dy3ECLmG1tbW8D6f6wa3MqgS/pfVAH/PkPc7VnduH
qd2MsPpUAIJRDn9wDfcdIPZWcxG0aWdLk05lfya64qgVQ0yGogjKsF+CE5cdKyKPrZNvWf+MOQgI
t4DLM/P5oxQzCIHZqe9gpIjLTb+VMs93ZShYJAiojINV8hiGs09mskmqR4LOD1QsSPjCwL3DOZAj
17cUxa5c4ANKSAf5j9l496YqQArxAxb5E25+XumQlSwdBWUr9WAqwz4JIYao4eArDpW/gz0lshsB
X2VZJU8duD5QvMPED7nIIjvI2nRurR0PvBVp2afF+SoLGrvtENNRrUEdBidohgN9H3sN+K9+OdsR
Iy3K5/N6XqA3JdB7I9ErKoGk6YB44I219uqe3zBn/K57WLSGiLATEHbVqiow1VEzBZ1FDoXCG+KF
cQeYxN42ekzmUfLEDoRONOJQnBNWvW8GvoNj7w23er1rbH2GopATFYB4rCvmogLV5+vWUtAb9rKk
L/3cRHDGnNNqrGtcVFTQrHA6BEcxUsRXhBcbCvLjk62wJSDx6Vdw5O59kGVtelMNjZ/WPVB6uVuM
qeNUwB9lPNzjKodF4CAXtSIcNFppV94mpG6+s4qqeZgti6XIxeXnisBZccjd4Akuhcvat5UCFbEt
LNS0Z/YEjRdzBl92fCj9pboLqCYbm47DSqtsKEBcZfSJ0KE65mNXHqvGYndNZeVxJyuoekFHCL6w
5dRtHbuonybkge4Blq2f56AaXkbEF7vBaGtn+7nTr3TnDA8MYISTFk25s/Kw+upzMVcwTh7Htdeo
EUZHrGY3bPKHzwMl2Z1QJf/k6AIH0Qg6EBRrsqK+1+7ifjW+l4sk9AN4I88EhgIurH43ukTJlMBn
+J6qjiBBLeYbQVt7bxzIQw0BJiZ4y85dRjorkYWyjo3Hl22tgu4mEwUlsee32OrLyh3sZDCdf8Cm
b/bIG+LWFlLVPAH1n2HSwMBitJV3h/pu/nlmgVKJmy/9k2YU6qqemckjEgjzVkFSKQ1rIVOLllsD
tMR25gWUYMFrJZ9mxzIC91hNE9IsAl0z4mBGsjQmYZE/VqXnpZ3f8DMjY/5DeyMEA3vuCRFl0mhM
rSDPIBXUjTHJiLMyOsDNMLDaZS8Yx5nARLjr5zGLIG6XNl3vpuXUHHLM2oLNW2cuY7c3kWs7fSJm
JCW8wb+vLXXGOdtH04joIKNZVGrvzq5zXGEEcpjZVGycGVL7CDGRrm2M853V4Fy7Kks64RYgQ5T1
66KL4Wasym2R1WPa4IKeaupEPLPCVDABFVxSrZHAXE3MS0uQwaNAFLcl7VmUhxPCLvGlkTPF1Zx8
VnV901JIH2jL5vehB04/TOOQcgDqGHEDmWIw+sZ9BTBbnf8wyJUAAxGN2n4C/xk2kFU6eY6OSD+O
AKObXWhnWTJU7m5uOhFBCQl/V00HSarVKAIVMVzA3LZGdhr5nHC8Bc/Oxz9O48bPNEuW8dY3DyVy
vEuFbAPySZC4SKTO7+1iQHLAlQB1CLO1A7mhSjmRnhyOC5/THkn7OpCTkYi06DxFVVmDm94GsSN8
ehH7AktiQiYjgC6THyaM7Ytu5ZKuwhoqhqi3IUjmNCsAiF6hilM9NLV1hDuVgnZ+j7CqzryNQ3pE
2QT3KVG2J9yktujK7xaMOSJXZ1YKpZuV4POzT+A5ZRC8iwG+um77HaTL1G4/Z5ZZYoitJmU2TnEj
cRMYusulrBxDbAgolPjGxtd3NLZLVC4G3qd93eFOytq9VkbvbeE7EDPL18CbshQOzXNiRD0mYMt0
Ec0wdopDHe7gVitell863zlx0X6zwDFMCo0zk1tiiSsLJkF1I701Tp0Q/PxGpErWepXnSKJ0S+um
tay7TYclFNdE9rfcOCW2/BBbSx21Tn8vwOhHcR1RpZCPCtLorA2fIcE6xnAMLtaOLY6j2DCNrMQA
cgoR5ghdtigHoT8vYWed2W58YRNturLjcZv1NO3dFukWtrxklX3QLPNvLsWqlDf93itGA103ydKG
kTJCpjeuaH6wkQdKfe6Vz9xA8C3yO/lk5PzDmQa6gi8pQXdUZcpDciMGYHI5S5DMeK6Kwj543D/o
HhgX+A47J9347DhP7nwSvQrWk2wTki972YIkWGiCU4n+sAG4jqqAHaF5BH2B4I6pVj66kwlSr0L+
drKGCd1Qwfh3LFVk520YQTeAHixknO5cF33DO9B1hn64UcKs/QIFfRhBRe5IHhfctVMAl25cwtFf
TW1spGR6gcC/WdWjwGzhD0K61Zo12t/7BJ7BQ5NveyNXYYZZqvL57FQ1va+RXixC11rx2pjYq/Jg
LWUXrIhcynXZBCC2FzKEqYf41k38TGBejW/yiDPxaPUcSz58ZlWDvNZCsBWWOBszXmwp+JiQzigg
fdbYKbXkucsY0osUEgGhKNYkq3TsNxDaWrxwzxDxdDCX/orDykFsX6QjUkEHLRwkUYldJpO9qPNY
OO0JocHRGfr9xeUoGSfPTcKpvBXMCnZ9xl+dMRcpDCa++bQgkQ/H7bu5Mlj2Qt5aUMbLIzXrFa+U
vPVFJxB7SF1F0hnDVS8M2bW0pYelYvwkLVJsegdiGcWkkZNZGhl3nhvj4DpXftbGRes/ulqspyUc
EhK07RkHz/rivr5xTEhPAy3yqMEeHNDy5Pj1XQgBt2V0v48tzFRxKmFEsqVLMEVFXCG0SZqye6DB
LDbcw466DBB0wCWiJMmgu0fX/1pA8uTEZ9s95XrLM5kE5HbMq7Syny3k4e5CSafI8cNu5yijIty8
vLuFLGIdDma8b7JeRiac9alsXCt1pNiqzNhH2GMsaVGGX3TYITAs1GOHlBjS7Nh4dXO5Mk0VkNCs
jdtuyfGmc3so7VkkLMOHmuRin7dZ0tinkdB5V1qyi5QIojAYUzJaSJR2qe1LMIlzLIjSdxlC3KVC
oIKkrO62gmVb27GOEwf3FErsbQhp9OIBQS+JR0U2nbLKlNIhLQ0uxEi7PsHWqD/m/UVXoQ4oWOPa
iUQ/rhX2XFE6LZSnwi4muO279UYNSIq0PuoVnwUExSLaSWhUy14nWaG9TeOxHBkDhF2Q8OiPOC4h
lzHCuhBJ7R+51SWzFF1ahHaOQokpVz4EvHHTyy26swUqExncvFb9UH8jPNiLrjnMPne3QovPauH2
ftS+2gkxbeuat5vSroMI5bxRRHVbJahZmGjSvfMa2tWwnog+VJduh0Ykxz26g5oq9CSdZUlH4qIv
1QtzshKU72zO4oZOhynEJC/AtECZRq3q0IMuryJ8Vzv9N10F/X2Z+a95Q5ORw3IeGeQpb6zVqHOc
SJxNsS5Rw4qawXaSWdT9SxfSZ9F2LBZsdO/bcLrHNAD9xi8ATeOviH7IoWXDzp18up+ptedjWYPB
hBQwJCuLtHFbjpAjS+1K2IlTelGurWnLgWsDhQYXSKiDHkU5AzTqnHzOnyy9IOXg1WsKbsK6K8mu
5kUTqQ6xQFXnB1JOO6/2AcUkrMG1HbkyZDqh4FK62KooZCHhid5PcA4oj7neBfUmEPeNOA6tOuGa
moQkWEEJx8fZ71eroIO0lqxjeNgHUackSWrcfpEzXIWtOnp2fho951ZbyGfmSqSDApUYxlYnVLHn
yEwoIrPq1QojWmPiS1tasZwBEpBFv3Ht4TwPJRBdNd9SPZ0c1e3UJJfYI8uNFigbdfb3zC+w0xcF
XXfFwOMSv3AKNJ+gLTLUsaEe1pm7JFXw1Vb2D4TaG8jSwIzS0itrCe9YVx6apTgNmf7eeIV7AKWP
RYWs25RwOp0Wi+/B8xFRG5ingVPolbQSB/dNbUFvnsPxAD55BTSALHfZNINXJoZBpXRmu4n1LEH3
FzFK5yhuL7djaJ9anHmT/dAFWJhNHpf1tK5hW5jQiqe16u8wrCito5CUjQiS+oydF3FZwAw7s4MV
Vytx8qTZ64UkAUaTcyTEGoNTA16h30nOj06DWy/QWUgAV3LLKXsKcGxGA2qQgbKTkIN2j83IsZ40
LfzUXsrTKEuThC4Wvy6lOQHEHUSTK0He0gHdIqfymXXyVgLZE88z2zYaxSi+BiOlxXe11jVlX1w8
UmNOT/ABAVD++5jjfIaCqaKryr9hrF5xPwcwgkDsrYv9Ll9VuDW2Guve+VIRZ45r/2XKs68cZ5vf
TqlpUkKc+0Ud/cY6erPeoR4ch7a10WNwKopsL7Oww1FclggBi7iGRXWqkGu78yUWvidJmORdh/Sb
fyGd2OaOobB73/UzvWuDBZqELnfuXTlBiaenPBsjJKzkHpflndeEAle1DB7kGve7xaMTtLmd2xL3
D2SoPRA6uwGMeGNtOcx3N50TvrIGW6OD4i3EoE2VVDLHwT0uU1R2kKwQtRMTb4nG9v9Rdx47ciTb
GX6ivEhvtmnKdlV7w94kmmR3RPpIb55eX11JV5AALbTUYoAZEOSwqjMjzvlt7hMPxRKkxro8tlUe
B9N4X2QdExUdOMyBZc/uoz0WY3ei5uaxI4Ch9m3ibcvi1MlqrxU6soqASAMCsE+Brc27xRcIN+X9
2hVHQ3RlrMrFS4DvvFAAJEV5X058P8u5AkN8zZv2R8cfHa4eeydNj4gs5uCZqJ4lzpoBkKsu7b1m
2eqsmcOBxNy4mbanyjRDn03lEWFL/igHCYEWaHwmCiuGqxlod0r2u6oY7rfWpJY+Z8bZ9sP6ZyCv
R3ee6iY9EIgUOVXJHtfBCJfNjjDSvb3WT36nQnMI2Of+9oPcMdYfBr/gZOHoOmZ5vqvHaU/v+S4D
bmtFC8vt7oLcYsrowlrp8ezc5UiYveY81OSB2y9u0d9bHOcC3SFFNfFCS4hnzer2U7N/BVbdJ2Nf
2NEwFuabhqsnslzBLjPPKZVu28inQ9+2y9wXKdao6N7sct2lTnGVttgJwkCnuFzuHE/ubfEnYA0f
UVG3TAPaShRkZ4ZO+WOq22278KmCxCmyD3dYdtbwR9o73VIfZd59pav2oM83bYEVi0lGmwQBKqqE
8iHMf5GefdWyjBTrZs4x3A673O2TgXaiClCmdH9VFZUKcspIQA8iZsCTR8a28vQybp0sfVEtyVyp
AXJXoC+O3LHUj5vPqh2mytWf8tITz53o24eafKNIbe107Dst2CPlMCPT6rLfepDa+5qGCKgazqGo
62cjgalvirAFWoB/zHT/XPipfdMS8FFXuV6UGpEZWfW8HyZHJU1V2291ZrK8LT1HfW6CJwadXSSL
VPd2Xhu/HI832FHrAHBbip/e9sRRLziic1tv3keklyvzqlySLvfV01KmbrSV+T01UGTPZHnFu2b7
64l0lIo/vn8oGAdeFob6SNRlbBk9RJ7z0Qbpwaua57zTXr0hZdAOyl/pqhLVECPslRyijTk+9iQi
cFm9QZg3+2YlDyad6zSsWBPqTItc3xUh2HR6MgO/jYu0/GOiOIasezMn+2hK+TM7BSuGkuHQlcCC
bPKj+zT4/ilIwXXV4twHHliunlr3esbb0geBSBTMl0o/OOUx4jcjmLAVIzIJJ+wNkZfOt0Bo3pZZ
HhQshm02eMOs4XGdFzf0G+T883DYAusqSvu+dbxPzXSerFk75dZwh9JpnztzB0YwF7fMOu0gChR6
pNwxF4rnRc9PlTV82Nyu4dpt3OC2JE281Hbgo3MY2PK5XayHSpexr4FKN5YVzQt84whNYxSXW/Ih
KOH42yl+OmPUIp3hPmJLRUkCxGsVSx+yif4M5CXwdXK1CatEvaBiP+Bf1oXhtJycUGryalvjoz8M
kC5bureW4nMMihxjh/oeU/nb0hvGazdD4mvWe6vWDqlwhnCWy6HW6Pm22523iVPgQvukTgOjLc55
GrwxGF4tA28+LkfqTAPmzfWK3hd3sLMgrK/ucovrtLF83r5OgBHczmSjit1Uxum8EgPdg5A0LR+0
SIsPtXl7X04nw15uhGIaqjqI9UaVe+WwsqTD56qq+zztuft9+azf0v5IpYGXTJ9Ga4v00vys7fVo
D+M9ucU7AVaRSvVj2pq+E2bwkjVoJ/p2N2he0pGjE9tju6c92Tp4a00fWrVYyZabQSRtChvn0r4u
TIpkYz9MVX9086qLWCa/DAk5o7vapzGuNjCj8ZMbK7ns+T9Zb0Bkf3yQi3GfBsvV1MW9NpMk2Q8f
ptbf1xPJet765AW/byF2pX6FLqQgiyBuB08MC0wQl7MTDew+hT4dyKn7dqBDjSZsDd5JfRKROTFq
GJcSgtrugVgq85gDri1G+bSOz753XDPzgMr5camezYJY3cG9SQEcAU3mdBFLKmtbWhxFsJzb1SsS
OZtOuEjS5PI6O3tbXyatkd7n6Nng+UCtNvSGUcNmC6LMcKsP/bJTrbfPMVZGbcHmHpQy0vMSOU7l
/tW26g7px7MzZom2GVXYjJMV6qB1Q0/rpZavO7mAm0/caZEhho9SrafSs/+KbjghLnyCWou93L+A
cZxYV1f4MHhN9suwcbsmoljM21stUQ51s18RPI5BTxBE3hlxPozmvia+Ocy0SfHIwUAyhpVh20x3
o6//tfMxJJDztVXY9b3qvAbT91i2fzUt3etjKmIXGUFkjt2fwc8fNccGixq7J99h2p7cY6ZmlFbi
Lsh7aKgyWsYcRu9H14YpoTagL/zXbimuPam/IF6Vee3K9m4Yhns5k4ledRMKBrw6AdGGYtyacyOB
IJsFiYvKyw+G3KPedl/lKD9mahjgIbzzMhtv69T+1BC5oQmAB/ytvei82gYA1H5bvzenR5/bcEoK
049G3/0CPm5RI9ljkpFpyl18Mv31wfdlxICxv6kyvNLYQerPMT3iKx+x2Kg28PbOat5RgHkPZOdF
CHubMJjVnVahXJKF1kTSWH+yEd6qY1IdZn+MSx1mtuxVTD79XdcrL65BzMLeJOY967MqwkwIdrFq
R7+d9NBFIcOjvJwyUTXRZIPcok0xdsoN7m9xJ3dpIWXEd1S99i7ZoKb2exsGBFHyZdS8vZFN/IlT
LhOr8OU5k2RJ0kPK4WdaDc+jca4hHqKuFU00dAq8m3eV60HbK7Q9+86d7Cg1sx8nD55XewSczk1w
u2ofiOlzcMfYt+9qBQWzdnzRMs9ib+o+6265s9kT5E7ZaxraCkmG67wFQxZDkjqgHP2UrJOWhWst
v7Quf3VIAjnXS2DGhVk6vy1N/6GxgTPV+Jpn9iwKb3+ZWX6XrUsJGyFuhNTvoTd/NXobOTCn+eBE
Gu8CaqKWE+5jo7QnnkuGKMus7tKlRciQHW3ffODHddYCpGhQSg95acdK52ky4SRKNA8l+TCrvOWQ
BNjrh7fMy+14cN1jbqqT2LpD205Pflmqo654tRwjfXEGF3HEiAhmNRA1BvPJtZYPJ2/dq76YXgyD
+7yp9ZYOfjaW6Up7xktr8hVa5s7D+ExuDFNf5Wr7QWPKEdavW9i7htZNBdtOs1IdJhI+q5JPLdg0
kFxok4ZpoGscxPIu3PKz3aS1H+b8udeKPxOCw5RKDsaGHpJ3diz4D+dkDntt3qviuDoKtQKsa1Fe
bq8F5Qul3CKRv47wesH4lIEHzETExWvHXqtDciji1EFErBWp4QpmRDmCeaqdUT/5c3EnPSRhvp68
yiAy7p0bw44YTRSPrXTlS9bK9KnT+aBIUvWTuVKFQADNdqhGS/suvLJISjnVzxvyxx9L+tww5rAz
Cm6ias7kNauceY1Nx7ChWteBbIV8vqKirai31lcUBWN+XrXBP65ba+18Wfd3KyPQXeUU8jfxSBhM
NfZWK+1cVqdF31Wp3h00jGLhDCf6MbviKw3Qsjj5l9fCJZkDybFWN0D0aJ6ZIAdUd5PcukuZy+Lq
WZV+NPrprSdmlQEKFDSxtPrNU4UDOW6O1skoEdjjcfnbiS7izE2k0HabYcfL6MayNu6bXr7T4IaI
zX3rMxSmRla3tyXqwatNM9ZqzjcLcv2lzV3tcQwAPq2vhsEiUplHyLd+yVXx0BZOKMb0oAFAHMCR
tD2McpW09mYdsml4aDPvqZN+9jTTx4tzEr2UWS+nDqF0vJS9DL1yvDau8ZFlw7kx/+SjHmUTGwjM
zADbPMDH58W+WEW4wFGlevbh65c5DcJpvjNcsfPgXIT70HjTAVI8bBnsPONbm+EWpXbIR+1WtvNp
5b+3IABDfuO9jcCDA8RC26eWTetu1ED7RK+hEOmR0Pjr9mV56XnQkZw6buNGKQQ706J3KoglBim5
ilwdMfohYRIIBs3s/ZaxddteWk4VEW95n9gLY1NeI8fSHhpisToOPjOLbfPYVNVD69nTju6pxCr1
9KNA37izGgZrDbHjXMp42Zp3We8nlZ3xwD7mNzBpyes0mTW/P659wIa76CDO03M5Bnfp5AehGII6
3vxsOZpbLhJxi2XuZAEmhW72IdU1/w1kUO6sLWDuV7KIglnfTfWNB0C3VqgCKSgRL3Hg+YlR3GaW
jhTn1udqLRfXC8tyjjpHEkW77abFeN+G7twPaHNr3AurQKycB38DkyMSeEX75RmLEa3SEZfcbYHm
te2sNfN+Ktd9obkbe3Hhh1m+TMxZhNDV25IiDUv/ShMGcEDnqgXTpR3lnTd8Zz1FOuBS5sF2VopQ
lvKLK5dXZ0b91iwf9dYkTY3E1edKhyonxiloVDhRUlNWxh8v/9Opm1HNDC6zx/w/8h8OklFS1sfH
UnVDpPQexLUscw4SgtIyS8krSrqQszmAifBARseGJjfxsg6iSXzf8r6rTtWxDt4WC0OdoP8vXaa/
wXDLaLTLGcU1kchJUfYVfwto2n86C/5P5op79V0/D93393D5Uv/TPfHfHBf/nzwWhoXz4H83WZzX
TqyEf3/9N2PGP3/TvxstfP0fNIbdGj9osbWwNPzLaOEG/zCxWdjE+dOa59ID9y+jhW3xSy5GbX7P
f/7SfxgtrOAfRMN5Fj41A8+abhn/F6MF1v+bu+2/jEo3a5Tl0wtk8f9DRILP8X8YLbS6UAplw6Hv
unph5tu2JEtLDcW3aaK/whUeumivufu38VBY3Xz0vMwh1rxFj73W6jx3U/m3VKbG8t9nD0ZaPCO/
2LpI2VoLNNIigyDa0QondxwueV50P+2yoY8uOiONEUXa39PEgxk6COJ25IXYJI6vqL6XXvLmV0vb
7dms3lp/VTrDWpo9eEtdl2CEWY6qIa3tD+Su6R+jDditpxtylfU2A6xDmd99XbHt9q4D5Y58Iqwa
cdCN3t+NZXn1Ggke2KD8eFdZbn8bWSb2PfTBTjer5mguSBbaxQMycKWeJ1vvuY8Vyn48D+aWdJXX
v8ts6uEBdf/Dd+efKVAIBLKpVKhaTHuIC0voNXefLl8cr4ZVb9iWGXzbP31VuXHnkaNrLQCFcvOi
wKazKxZbjY1k+J11kLqiVFvMAyjjzqIqw8NzYfduvsOdfKdbrMB+OSUyQ4OeC/d90P707c2Qvmj4
DcrxUysDjVpJAR7BHRaNs/hkInKuGcSzfRCd+z0PA+NUbjytqfpUXv6hBtA2zbw5QqoeNZ3JnTZm
t82BEubFd4GBOUJrZ4Es8LrfM9OPJOajDThVVN6Uv7Ks98Kt8zWW8eziKKtLHKRhBWNm5zbDs1e0
6xs7NpSYk9QmR53YDm5l8S3Oia2vh9ItCIzzs5OExT7Vtfg7z2iscGNExZg6UdV+GnmeoOTd96Wv
3aFHFJG2giTKZquj0v/GO086cfc4mn0DbOl8jYpJrAVEcns0xnpV2ZFlcXGP1XooZvkRePqbdNyM
PU/jMYSR9w+Q8YkrUyPKoQSOttsjOuX9Gg+67LVkdpF8L52HdqFg5/+jfN3n0kyDFUE7wMv0CISJ
jHomb9/sx2MQZLFuQ5HbI1N/U3ZjXK1Gd6uY4oGwq1XuU6fyX3q9zOjUMr3QtYunzZTVjuGKL6yd
8z+l1N3QQbgc6W2unYOO+VRzUg9nX5dZ59lhVnXRT+grmAlFFdMu1waF0rySKGIs5zKjH3Jnc/0g
uQX92rwcMxgnZ216kFS3PZKchrYTzdPD1lfp2yis6n1wnhy5pnuvG/K9KN3geSo3ZAXYttYY5W73
wKWVJ6pAlmXZhWXD7PkFPxEMChuUUj7hA7H1mg6vyih3g6vGU5cbxo+XTuKYI+0YdW880BQm7nWp
LzGIN5aPIet7fEv5o9JbdTJhWCJ/DqwvzWOU0dRyXkzjzhyd+lD01dMsqFVovWA9pn3rXgI9FTsn
VYey5gjxlu7iNNDdBFHpr0h4KGmp2v4LvSOXqoNqkbBe7MFUr44AzcG109fh4EweoyQKo0BcC0gn
3hJGV79QQbiU96jOMHqx31qiZSHlqXImWh2EPr/m60KGZBtz5KxH/qbLhQngPRvKeMl8INK8/SUs
Pg7b/Kmfs2dj5IsUkxnnBFCSR36Sqw+jUydlebd56SO0J4kgy6kfvcQS8g0SyaEyYU6vKyRNlsvP
bBFBNEu/QVWk3jKQcMstT4Nbf2uyRYAoM7e4BMu2HUoqAbKSwzmAnW0D/ZfLQHSmJip/gsO3p9ng
dfcGLTK6PB50VKhVjtw4qM2zhnEyHqjZKwv8QNsIFkrMIyJysG8Xi80kqgspm6h7s3g1NUApPOd7
zTbi2S+8WN/QgJh+fahKp45uWdr6tsiDrr9oQ4++a9Q3ToPsZHXbh9KhpOuhGPdthUiyX50PPRvf
3brYU/ihYtf2K35gJacf8KdG3c9Zq5njqrH/VbT9L9YfYtY5W+LSEdfcZ6az1mmJrMzuD/Msnqxq
XQ+j3bX3myfOTQGGJbs6EgFZHrAn71VeKJwb3eOif2jN7UCk8KQfFBTEDdTWPQK0kEf6/kWDGkZx
wTUTuPf5pBy0P0yNtiNiajZWcIkxv9rTOJyqllcoKD7Ncob8dbBSKDD0IlXgkmaFIdk3fqwSoeFy
W8/0xjm6Lai13k8fEOJ1lBfOp1/JxNdS/Ubn6h/KPXd2r90vboUCzZDqycGLENQnd/jpg6V/4+3g
IMzc9bp4ZhN3SPH2Rd4fPei1vdPPe6EHKXdbC8JrP2xrHteVSl8bXJYeCO+xV87Cpln0KLhRdKb6
fN76Yg2NTLzLWSOmmw4G25pD4jimOG3H6VSMOFJ61ZpRj5D2teoW+8EabKJAOmPv27kTplrKTjKs
uxktTdQVw0erpwU7/DDYe5l6x8l1E0nH5O2HB7biwT0H8woqvs12BOSAV6DoD1nrGYeskMO+BMQs
MrBemaWwhHo+AgpCQPQNeLBS72Vgznd1XoK9Z/hFVwuhUD/gjGh+IwMAy0YWPrHUTVIVwJisFFJ0
15smyDIt6GYrj0UB1zSkEoSot6PGMX6Gwj9aDeiRJHwu8cCF+H/5cQ6jg+ClMtDjGY9t27DzGNoU
Iuh6VQZWRzGMwNatd2mUZz67nYl6GXlmJLtyjJtu0u8MTtvIzQ3ii2vzSVDAhK1oIYN0GKhRSd36
sC26emutdttLOULNruEg5iFMpXcwKzKxNnNNFOL3SPX5zprtBINhhv0lA9txt+C+cAXei3lXq2A6
kQWYBDo0WaAV26Exqr2paW4CiIzfyiXsjn0PnSPjQGtA4U82NkaR7peuRtUH47EUcEf2oL8rZ8xj
w2z3CN3DYrWQkLvcTKavrradvaTjZrPQqgu7FF+hGNuIqAqf/hYNyTPBOgiaAo7wpcP7kA6Hmlyn
wXd92gWGx0yWRjgoxElGW8Z2QfujX5c7aaeUh4KUI+ZOxpz5ga3tWBI1gMqU05hmUJBqWoEBWp47
bbkDPWR9MoyrKcg7Nmqy0JRIGbMK/Z3QAmT8i7eEHaIdvIYr4XjMIxfhMjWN3jVD6eRnwcHHgXr0
ZoaFeVxBB73pBVhFRdVcfU5M+8deA0WqJtrVpZl422ifBSqpFvRkqChuEfpRybSLoDqCuC574x3J
APKdpnvjnTkQOx1PVWnGRjfn37nuDLtMZt7BsXN4gBUzqMzM36PXNE+bbB97YrAjtMJe0jNhEZoG
zVtx+LIn+tozAymbcsoKu8EO2IW7r4X8aVD5P2qVyU021ZehbI/YgMLZTmF4WE5vYw82QPRLO72i
ccdY/GlHfv4RneO3u41DMsrgYG7jZzWY/hnBbpcs7As7qoXl10zn5W6ckGTWZdOloakwXbpmo4tQ
6dtnb2Z26MglxY1rDeds0Nc7FKA4AmYeq82vjdegdf9YqdnvW2fQCWimXdfZKLfNO33hEdHE8Kx3
KUyAFdTrfTt1v5y2Wqj3KkrjkyR5L4RqZc23C/WQGf5yyN1tzwB2HIz22cPOmGWrlthT3j5XmT0l
nuE7f0es3FGHL/xOK4ItmgSpCAUOl6RXog3bst9IjjY2ZBut+U290w0XDbr+BCxzWifjp/etP8bW
jHGrcGCXRZym7aeTNekDDJRKnKb39lVgNYfS+bFmbg1pWyDqKxIW3Y+2trIPTtO8IWryd27tSrRe
Nfa4EVQD6ftv2VeHQCzbhSFx7zFT408bI7Fm0MkQKLWG1qJHzJ60+HNC8kEmUmOv7lxz3FTWt+yg
SDHjHxY76466r9l0a0DulQ9TYMmLplDXDF6ZP+ZoQiNT8vw76xPuRFBzMVwA1vlHffr6V4As2PbG
vwY96Q+4RCGWivUNnOl35+dPvbCuRitqnnVjoWsBCXXgUt+aK5JMXa9m6LBRSKWroAt5LszlvBrO
fLKYYh42f9zuRT1tiTEIeXZEAIztMdsrr2nx8xODga55187tTxqQYGfUl2rD5udLlYjipgXnPocV
gZPoJG3EIGIAMBj0ZxqrPqzU1yIUbRMVMjyBepMFJHE44w8cafqSNsJ4ckCg/lqZKiNqgTHcKB2n
Z2e45F1gE72T9FqrpHbHNFlbTCjMWepDrnCAeWpafzIMI+fSWjwC/BhfJkUjUzmYxy0rdk2Hw0sg
rRkt9eMqLSSlvA8Lhx8B+P6b1LVsX+Bx4tRQv2wDWElLt9hJjZsvbqmRR6I9nAKcqCi4t6Ml/P0q
LSRDrCZQ0jermMp35HmXB380pzuU2MdxooOdt268TrpQO/uGeop2idOc05NEFuPgZf2fwaZztjao
ign480YXa3qbvxJ+PsMhWormoH7WL1itrmWTETIw95hNKvfkCDgHMwWZC3pGkwCsy2uH2Olkf1HB
eDFxG/mzGRFJsyat2H6hiEJS6Ghuex+kRXCyUTGr2bLfUbY+E8VQHcH9Lfa+2TjO1fobGxSqKcKr
/hZp9+wQEYAvjMs6R0LDbw0E1c+aVtjXLH9kMTjm40Ez1wi9p6uVl6xW4Pqu+TUHppM40niXnX+w
5HRlRd2QKnTfXRXslp6TckBEVYwAARgLwmXxYhEYazIbnqDjO3XPTSPMmBW0pRK7ozG56GmrHmUk
2805Q38tUa/XsOmm7u8c4k7LVd1TiLYr+TaflQuAUpnuYfRtlIFbdazd6gyPSuLyhpA0RWMZdZqe
vpPfpYEkLw3hDW1lJI3lFOE0DNbDsvpWZEzCP1k4gnUG5+CSj2yaSJ9b3DUrJnlr/tvXuRu3ntPE
iwqM56CGhhnm245AwtSa7Waz6RKhjCXEa5fiI0G0HKWlh1rcMKa7pTXVSzWMw92N4e0iS8zZrqg8
+WSmrZsUm5x3bJPNfg6K+uiX9nwomi2Nx8nw09DP5/FPT3iD6mxzr6viq9RaB0OSsHl3DW+ewnSY
nlW3+Wessd3R0QeGFCT5cBOgmaNTnte1eLec6WFAghvhHjIulTF1z60H32CRzEGisB8GHTx2teiF
n2jeHJydCQUp6kJgU2c7Fkuj9traTBHGw3yHvroNxWxkb+nKxm02DfXhrj5B4zLTJKrEfLVYn8Li
Vm1Lvm+GADZXQ5rvFMcxbrYu+XuqDHSqsOvPJRV75DdkNCiqJQqkmC6Nus4Msb1h/ojcHgv0aIwp
GmpNnCqkebGwS3MPo+2/re36LhcGtbJ0m8PMJBY7Fi93MGqfCAWapFLmS7MO58EsCOzpAGbWzg7d
NW0u5sabSfcckjsQnXrJc1Z+gsdZUrXdqtzsFd4ENVh7C7moy8socPVaXEb4CpMGY+ZRx1KAEOmm
tyrMV31UdsxzXYbCR2wBhLkiTwaS7rkIpLWYkaZM2pCIRLXDIQ/2RtrjmVvt+q4xmg9KkgHbqU9i
6xj10DNaCyJZ3ZlcN2YeTGFNwjSnSQCfgnISGvf3UuoVojGkvrpgkMq94qT1gRVmI74Ouscvatb+
iLR+TLUeRr3Y6YV48VQu37CjFrHR0iLguNWMBiUzH/VFPJSoVt/8CTrAmcv5hoJV4YrGJoa+0P6S
GJDvfd959bzFwLrtWUmjexhA/LNVYc1ejSBmoidWwS7OVXkj1ZGt7vB6PhuTeV81yyUrJR6i3nhi
TpUYPBz9rFz/re3BKZeMtdgSdykULzbGLM5In/E89wM541O+rEdu/us49MmCtw41dqxQW/VkGUcm
RYiej+9rKw44/17SEkVhiPi23ZEf8eS10GbODALm1jnCNS4KXnHJPosOdRYL2oFWyK/URnPFSLzk
qEAy8Uugb48xU68oLgyx662emWyomCzwCITl9mT0QvtKoewu23pzI+by1M66F8tUezPAR79Vw70z
EFTloOkPO4XwrbUsuUuLv9VCPIdTQCb3KxvYtHPz2SEKoHyjBfkAIFN/2xLV+ZyKNmoQSe7K2t7V
g1a/ZJ2YsPL45CMUbpZkwcgtYlrDdXEW0oczy9hX3vKiKjDKuu+mdz5ic4Tb+wDj5W9XC3AGNHQo
Ipt6n1L4uzMhsL5rYrBqQAjCe7jAvEnDbL4gsgMwQDsAoHAzA8wKoEonIYjz3ZswTOGAQgDAzzLj
O5JrfW/dvL2oQp8IJAIYlOjrCbXfF3X3FyRGJkaJvtpyoHICVpvIqQ1gYDyfN4aZbWhpXpzOJlqx
fso99VhOK4k1q9c+mgU/5WC136t1edBSsJopg/+TM9nx3aLP8Tjb1dMIbfyUzbfjE3uQPae/GiUu
441+Ky3tCXGVefZ6bOPeNpwGzwlu2pfjvNVTNKdaFKxNR18pPHufaWBeVZ1IYzp1EwkDvNavmpDe
bzU7sLc4zGvW2RsvH9y5+tzdI6DrwHK7g9LUb0oz0YyPe6MZvR1lk5fMRC5dItxXVfYJfvxaW8sP
R3xx48Xaa1NPMR61cFY2dZSe68UOAXePtVmi1BbIieXsIW5nBmojZAUYcfJgOTjFOBxuNuEs6AY2
zHWm4gyLfJ9jQBZzxSYxD8egIlxink8V4klHOhNeZY0EioB8HMPbmIpuUnIkFxdCje6kb0Gy0hHn
aD1dr0b7qVGSnFTOcmSk1SIbduDEJ5yutHlgkQWt7nAJsQrNPgqtTbCpNE/lsA2wnRh3cYzNr1qq
xnPQbCcxpQUZI5W4Mij2wMvFq5yBEaVjTnjlFu+Fzhkcg4V2h+e42/WbD9McfG54SR5My9mnrXNt
A6pPNIz8a2F+SW94MNf1J2DKXRCpJ3WVnloYmhCenl0X+PmnTo3HvjPOA5BmoCsZOUO6ayth4Zb4
sUf8zKnG98q+3sdWrz8NtnnfYKPerQhKdqj7yiTHBIIrGYN936VnW2/Le89BTNG3Vv238mExzPVp
IBjBddESBLnBxL4OisQSB49rptsXzNX6fhVmm2wDx5Nd1H7StB0568reO8XAATdTmYe+FpFtah6E
0JFEIlUvar52LtVs18w6PqJfg4deoG4RY+fNHKX4C0oP7NxlDn12fU09CMprkzZlgakqOVIomJ11
W92ALjaZvL6hXmaKzn58Lk3vmjJqLg0gOXMU6SLUyOJ6avaY5U61t1Tc5yB3BSeTPj567r2EmE+M
Xhe72kMJEzT5AsNuPVBLX53/jbkzWW4cybLor/QHJNowOYYtZ4qkRGoKhTawkBQBOOYZDnx9H2a1
dUWyQ5K1Vl2LLMvITBAE4dN7957rIyVYOZIKSJW7S8m+GI2dWpoDlk3bYCNGV8NZaVx/0dbNChnk
ofERIv2LPD7+zK34p4WNnwSF5MR6mW6zMlyXRb2QsHE2Xt/OB+vRi0z9F3W1hGODlyw5/MmfHvj1
gG0QJhDD3taRo5M+aCCN79kx4BwbUu2kibBcW3G1bRN0NAQAp3ThXSgoN7HrbizgUziEnIWgxt5i
bpmRQcYBAunEuozicEH+J7zBNL9hFgdxkujRxhR9sBcU/zZGHkp97Y91Q9HpKY+x03QUcXgNlfVQ
coKfRVa8Q3EwzdMKboBX0Ydo22rP8eLVSa27UNJQ47He9dhG2aQZebRIECMADGvb2wh98JxmmlzW
I3Amrwb6EUXNYmBjExVIGLAZBD+ydnSWY9mrZQVhcGkaiNuxojHLDap+pLMOTisa7OpOH7vunhbq
vozhl6IX+snx8rbKJuPQtYPMrkXVouAj4Tf+IU2xLdg6qXM3cyzCfR46we1YFs6SnWZDPUhMTFIq
t2aTHM8Wf1oFVZZqt31YHd1Gf0VXni6xSGUU+/sNnQJQFpV9Vwb1jvLkxPTZrYWPxGFWuOKHZuvX
JOjMQS54OZLQzNO2qoJPMatzGkB9ouP9CNRLGY3TMlAQkad8XLd1dktxlrmgo4aLQMiyo+rWMK1m
VSLK8NNiYyFnCQbLRUiAliiBhOEnD3DiF1TGbpkTtTkOln7ehOF9bjJ2VIyzPTF6/Ghe+ya9oOWs
ZyWPwrE5sPYxjihYYO0ZLmNmJ45986A2FC3ekG6CFoNLAjRUav1dn9gATjr0z0G2gkiw0UrDn+t+
T4413r5KmvMC0MN8ismiF+H06rFtuwrTVxiV4Yp5UJSoNAaaJ8BOxybR1pqWaddIyUmrlwcskP4G
WTNVQ+1MQKNYhrah671tUpNi7QTTNcG19bpQNn8etQSNBuhlUjZRiOyRKwmc817zTdcp3BmjQOfW
ePddQf9xtBHCwG0eT7JxkjWUpQEldy2uoknN8Qn6j7pVhUusMg6Utx5a5rHE1dEX5qml4ztjyTGX
UNIoDU6Yj8fONTj/Z4ck8K9Lz7xJOuraUY+jiAMRicgLu0ECOFh+MotIRjcGghK9Ej11XwfNfDIp
UU3RRCVBszT02551F0A/xflAQDkehqaH1kaJEXW5bRw43c/qoHA2DmcY5psO/U84Gnsrt35ljUnJ
QrFDSXN6Io5PiD1xkAvfm6KtZYqULVBXNat+AN9UsEkEbuUO5grynL3xa2Vs84CNDu2nADU5m/pw
gfo0OWIF1xYelqgHGrC7MDFXDkqZxo2PLJmbhqhAXpJM7UmognXhSheSj/Qbhv+o6WvOInxdO19m
uY4cUXTmnQizJ5yfw1HoSpaLzPaaZVIAVZi3oYE2x+8BB/WlFy894GWz2Lcx3cbyJoJVxKEBiFys
bPMYgHZ4rh3O700Z6DtPyx6p2JYLtqioKjVX7iyJzDN1hmjRT9FtgsZpoZzgh6nZ8L76xZA/8csS
lsoeReQREAJ0n1SVkPp0D8C1sCHGSx3TES3gM1zI3U/VuSXQXWn44lEmYjFoCIWjRXpTBgijG1Xe
Vp1OQSPjuARkqkgoQqQCwcGErDr+7rAu6Wl/TCd1448wSOZdi8pyHMLXzvrRORVtZYmUaWZBWjXa
V4E6nO1UL9wVTtSTV1IdiGPrCh7RtPGNRs6iqj94JHWU8kom7iqymoOIy53qsiX0vnYhqXDdysJ8
84xqOGjgvDAKccvJ+OZjD+lxRUEgDGdTUTMjdcMRAkrEVN7jK0GQpEWv5VAgl9zkY7820KAS4RzM
cUp/D/wqWpDjsp3GAl+Jawz+igBy9g9BzjnPONudehoUyJbxsWhbPymqNSZgvNzgZxaoDr4Tdnxb
V+VSq+zrVKnnzAb7hS/pR10mV7LNMUMVt/EQeFd20KGAm6wrZJj8WmNg7WpQU1NR3ZQTrca/S63Y
LqhW+uJoV7h/+y7OlrkuIOuYjr7w9Yqp1T8nnEuvexzzwV84UB74+yB/HGAkAJUAImIa7k6K9qCw
SHhO+ooS9FS2MWrkKgcIJDx6U4nHyb6p+bBejfMBVwN5Qh0VGaSfKRG8kYffKSb5Yg7AZkODoV16
dcGBuyrcg4tie6nrYEpmbi4p1mnp9JYnUb1okD6uLEQK99MQgWVBhu5vm6qw4pkPHXor68r6ZpsI
ImcwCsN1aJjaof+7G5GK1EGR7I78aJ0XZ9+R1JvfVIeHLowK57rGZ6+tpYGbvco0XFHSPY2Bmx/i
hpIi/iSO1sqyeGsLs73ORYunonO0o9+bzfcUQN5NXSj/LeiBJs0mhX6VYoO+Ir+PlsVYwU4BmIPz
YayibEvzMVjisbJ2DcZNhLQqsO9hYRVro8fhVmjYAdwR10Mm0okmyeisR10kb7YzwTADHqLPKrPJ
10VswfxK/WhYd7IfrjsL8pnOa7cyLOncYBC2nkLz3LfVh/LaFTY7G7cWr4rcLWUZ/StFW1B8AaZF
2kOZXp6xDNeiwDvK0yr3LRyJZ90Y9ePUt92qJfZkWciebQ0cozjE7hD0qC9lggIe4CSm0WoUt5bX
GW+ZI/SlcSZdlWNAoGTerD0no9rP4XYfpM43eCuPKAZM2qjBypZDtars3n4p7WLr6gfdV9BSA/oZ
rhE/x2JkF+EeBV6KXFPf+rNpTwnwAwpTGC6e8txgdW6DlJJjzP+SWdun+q88HMIbnPJ8SZzGe7/u
k+sR9qKLwYMiKfiXagVcgI21/tCUXggjQmlk0lWwyBBtNXAX+mY+xhXOMhhbxaYCVYHHmJNImqkd
hpOdbnrhnM6QfyxCom0Kli5Li5ayGM7DqqHni3brzYYFAnQ0QR9jIjRgIVjE9Cqfpclxtlf9wDmu
aZdmElsnD+oYwN4pm8sWW4MMe6pz6PxpGjrgvzhBIHUw2Pp7rnEfFWjRx7rkppmP6QaYsonpxnny
ZwRG6WZsDKPdDGVBlTuvcePE/9pWi0WTRvb3XqgeVUhJ70DYrxg65m4mMpBElFqiqQ+vHFfLFzTX
OA/rHqrvlkYYaNBwn7URhlKt0rY9fKxvVd13y1xUtKndUcPF7mYnHRJ1O7czbbyuFSOcbkB+rhkD
DGvYMYeTM85R3nOM7NoaYK/TmfkrSJFsCdaz37lDM61KExZemlv2zgA6ufSaUf82TeKNZenZtfxt
JXFIUn1gma8szfkxSjBLQEdyFrQRUrgWO/Q3U7nXVCgOXV+pu4JyND+vr1FpsI0HbThTiCjO9vu+
K4u3eBybjUG2J8iFlhjHLK934dQx20Asg9NluRn4V1zVcRsld8Lpuic4RiJa2CURp3OKm9TrzWEK
+kVYBu69Mp1hI7tabihXxQs3bG/zdKhPhmMbu4qBDwBtLLYt0/IuR8q696WN2EiIIFlZTaYOkE21
t6hBq1UnXfiiwxfYSLMc6OnpWKV0t8URNg6Bus0js1rA5APcgwk5uIns3FxlGiazPPHgt7QYASfk
Ihy00hs8HIj3y4PJ5pmsyt597I3wvAt05XZIKNBkgCtOdVmhYHHQu9huZdxBbIy2os1aWlScb2aK
XIqbnMLJpksxSjtNP1gz0wp/wFanZmHkqOXQWm8Fbttv6O+qud3WPvcs3hpN1lgjq/KgG0a9MzQr
erDTbsCIH2LhcLvoBmEWkmj0PwW9Tjfst3nYDi9ul5f3BjLLQ1GMwxyENKI1fm9D1+bQz0l29mX/
PSzq4pdetgZyO5FmcDXN7mAh3qHQoEf9k2w87KOO5idkBEWUlPPuVyTG7hpclb6kiKuWWO5pxWRO
fEu0CY6PNEMkAn/l1KeCoyRAqRg5usF5Pxyg4ZoDU1GjM7R1rJ97xleDeltHWT9R8xp9B7pr11q4
6gEco6tQHt/AD79rrTsect9FFkaNZFY7tdzia5hWsrUA/Km8W5nC7nbegPJc6FG0iPqA75028aLS
XHUqZdA/apXMTlwp2XGyc16EM4DEEZq0MaLXmfGASiCm6pjZ4ibynGPkNt/suE3nEWrbRepEJECB
gd1EneHd6lTL6rUGGvsmmvz+kMXj9NxmHS3fZMq++32c0Cq0/GsnQUfhGlO7aBpkPrUT4+ZIaqhP
BSp7gOgQHnSH+p/bFvuMc8WssLIQgEgRnD3H0dHyyM0z/DLaADJ0KSJ02SkIgMINYRavYCbRQZgK
99pIG7lLResvhyqA7tFYc8XyMO+6Mdo3YHjnturFPFZegk+CHhveZDu8qTCKPYdCURUcqwqIVNP6
Lz1EjLssNOuHAcbPoqgq/zWUQvxK8PWclDXC2xOqGpZ0vtINHQUfXkFY+htq/+fNkOelp5pblgsv
L9O3bOrlo0aDDn7kWU3o18m1FjWPsa/7cw0e8I+4U8X8fKBZBjXkNlAeAI4so8ooeU9USEVa3oxW
AY8nAwrKKuysBo253jc0837C+KLP8HbaiNyVY2CqdVBacaYtvYOcCntTmNawCK2+/ZXbhr0a9YLZ
pKBGxxTILbgRMJEsl/Km66GI5jJrFjC8KJAaCPdSRLc3HF4judGoQtUzpJnubWgwezUZhpm49V3K
ayNbOVlQUeyjIi+veqdlvrYby+D4X7RvrddXFo48ZrTSpufZUwXfThpGLj9EnqdCrZ7TSYBYlgtx
5aRlu2pVHW5Hf+r2dh/EKF870dOsa+2lNpT6U1D645KuGa235mTVIYV8jrAab88ilOpUeXfGaIU3
Iomn+9ERzb6JsFnMW7AY6PBwXY4phoy4z41dTKdh2Zao8WyN2rw0MP8W4dDsjH6Ijrm0LOg0bOx6
3YMCFOTVJklrqLaGEuEuE5TmaSfDGG3p/ORdMXyTJs7kcgB4SnMPxZPU8zcrdrwT/OLsVZUowecu
GJxpgh4lm0x/w6IMDzXNvHHNNhfvaZ7/Gocur2ZNnMMOj1K/eDV7R1sI2rML27HQqIg+fWpklR9H
0VUvHP5RyiAnDEtzq8vXYnDmBcTjM5k3/mW0RbYACDoexsqpmlnh+NXJRRp4fqeGZGakvXMdB8dG
hgP1WKu888MAySHdYZ0ogOkMk2tB2NPVQ1uLdW05DohoHCcQuILdQP7MLLNh744P9U6i2JwnY6be
SgtRAixW/YXab3RL64fC8IRfNWwL7RsORYHzDd9b1ac9SlOQU/RgnesEXsOCMnr9Ux9M8yHMgFSH
Vertx6xjU+GAARGoCzZ609BBK2qUPDpNHczpTCG0wSUFlbhIThrf8ApdBoi0RGuPhuZNt6HmOavO
UvpZ6tUzD9QZvC0thOPsWd0yHQd2QlmglgOKNaxbUcuL2yubZQX6o6/HJ6WshWbp1e0o2QQjEyIA
AEmcuZhkBSvYRiu+G0Lcu0Pqlthw4H/XbQqJL7c6qqK8IfjpY3DspqQmOiuGRpw8jcZZU4/dA+gJ
58GWbbLuce+dUWM4NEfSeTA75gpDKBVYu6zzV6CBzdwZ24wzI+Z66BsJy0JF6k3WYe4N2AUH1bjW
ishYplxwEXaq2bG/Q96vNUY4czTKQpwSols9EQDkMgoykQsEyPKJj8szTzyhXQr3HEaKWyOFJqfB
dWPDqTK8PJ7yT6GXaKeihjc+uMjzwrRIb/W2evYapLbjxLbODaGyM/j9eREUilZKK/fxZLh3BQyF
1Vjr50Z+UzrItNDAc5aKxcpKh/gpbJwrYyjqA+cU4rpLzfnel2W86JOzjw8PuI0iLGy3o3JHuAaG
hpK4NUw671RAMVuieUIooO3TNEgplFtNvMFvVlwXPWKWmfCnDLGBE8p+1lAOY8eMqdMmvuk1CmKe
ACTTF21UlOtajlFRKoOV5yEyshlqNQwCSpqUeofwyapQRAnikQ9e4dVAESvY9Njiow1gG6vZ+Dig
YMcwxIYMyB2f4NxUhZEuvCAFpluOug38wtORtElWP2wkD8OkymeNOt4t3Ox65zSIgbNEjKhZTbAP
xPyUvINQq42SMpMmDdoF/FOMAr6fYrxPG1rnNU0Uj8L1fUofh5SNwHD7q27IcpP6WWstmkFlS5iv
CPaqkNx1S7bUNREs0GSJByN96MLwOyj5ulpNvlDfkcVS1ilijt/gVVwWbzPzwDWMxiZzkzqaF04k
9rzs/qNoVHdUWQmhTeOsicUt4xzigUlEUgLGAvdi5y1bs7av+t5pHgK++g5DTDezq7R9opgMB7Ds
EBpbaDQXZ7IybK/MvrMkjlXPQ6SrulpRLHDluhpgoZntjSm0YNcN0loqL5h2rqtn38pJBPjRgTJG
LoXCJsYVO4QcOzmsJsjY8vJHF1cdFuQRh3QVkpFR66JZGkqCXgVAskmo+9ynwsbeJcjvDpyIlDUt
EDfGmfeZIxrejZJLA/8wV8AlMGk0bjCf3Iiz4YSIFYuv1NR9yEZ6V4JvnwFPNh9sv7QxUGjZMfSq
YN+VfnFH0l72VsC8MIlQ6OXBFgat3gYFEcTX3Dm3oKAdRFOoP1tIlG6yOhiReLBikOolTrFhA/FO
pf4cQ2vY23bGIkiGxo0XQhTgHc9uLL/NjxUBcd+sOGxXDeKavZ9n8gbiUXJF+56qs1mnYJE5sbF2
0FUPPZ1cF9P0lnki3Bt/cNUiHs3wvmJj9a0sqWCPlhPs+7AcVziPvTdiPOPvNprjn4RCkWuCAmfu
TERRQq7MQF7hOZql0AeurbFxnx0CBGYK7CnmmJFsJPQtRbTxYjd6wHgOMasm2uCgDSh0R9EAQDeF
taUiHHzX/Tg9hZan1mUdy6cJ0tAiJ5bpJaysAlGD3e5ibXA3DcRCXiww7pSWMbYD5JpmuuTGNaHF
rxly1XvhpR2hNUZ9NRZWeSVz2IXSYjXUlIbHxsVCi49DIZXPS1DQY/sT6Ea8G+wufh16+FUqqc9e
bCH8ORsW0AvsrkAHTlbMgbtDk/eS1Zbg3zANfAE+FUPCB4YfRurLt1omt2wA1aYZoHkAZileEaU3
uwTk7TaQrgM/xGGcssp6eKJbnyBeD0zCOjrTTCEqFCtKdO2VRzlpznRKhxrn56HB9jLPW2SNiaOs
7YBL5ZmtfPTTR9X4QKaYFa1BwwGe80IWKL+i03D2JPkI+rLwHi8p/fvW0PyN5Sos2S6faLm2R2Nw
UGsO6cVBmZhtVD3hOnU7B2ON4xYch8RWGxM4QGM+tUsOIu6dUcX08LCahdZg/GjI9HosDafdqM6w
5qEjI3LRC47/qhGUKROKM1URoTgrw54H2tnqeJZ6M+D7MUHu0CviAMRUzXLe3vWgxoHzQ3DFRA/6
ix7mjUT8+Es7AwhlawCVMLUBo1FVSd5t4NbtOCdML3qTIrc3VgGt0UQKTT/GzzdGHJZzwRBisw3u
HGC4R4M96rJkW5/PWBRWxitRV/1r4JvBQxgJ0OxAqaq9cr3qrbYndyUiFGqmqnkY+mjcTqmiVmKe
68G1qm/+Knr6qyO4zXVrZfHN4PbWAAdGJy+Cauo9oHUYFpS+N9TO4ZoZFiQFJjLqKyYbyiAA2I0n
GuzuRGrmxox18vRMZCno/yCMXbEAmScLQEu2EYa0H5yqS5/YvxCCoHv14i961kSu6FG46QK/3mSl
1f6KJ9Q36JqZKLPCRkhXakhNjKFbmrqBUAvK4LKrFFybDrt3HoXNtkGmvSgbs6C2Nf2sae8TuJcj
1xyygXYOTFN2g56BPxpXQnrf0QdNlwndCFyCOR3irLVLGr+0fUw42rG510WXbkaM0ft6OJ+j4Rxe
kUeYg1iwJEdtPL5QIJX8NoFM8uFdYB6WbItO7CQOXiu7FwmNapWlsl6OmgYAgAAGb1m6dNqVhZwR
r3a3z2ADgGTs9EWfM0CaNpR3mdKeiO8wIVGk5hXRi9EVBOnmQU2RwrGR2UQWjd5VXttAMnVQVnE8
Rqe/rLbnTG67ctNMRnKGJvurUrjeyjoTYmSJxjc2Hlif6Ma3Z5tDCyNSn9Vi4rShVe1rGAZykRpg
nM7Wd3J4wpw3zHXN+pnZIV9ydJlWRTlai27MzHL2ly2kh1HR8rHFdOWKtcs4WXQs96aIPHIVg/4b
qv/yIUQos/hLIr5RhT4465jdzzqOIsQgDQfjv1rYtl5kpdFGIck7xgH6Y80Zk6Vhx8NacpBZdziL
vuBefteT/A/n8oce5/+HCXHEIH/kXr4uyHX7j11R//xHTNzf/9V/58RZ+n86PpQb2iisYATD/Tsn
zj47kT0PayTBffiVf7cv6zqzteeDAzQIBeUmWLPPOXGW+58OXmjPt02u6PLX/4t9+Z+RgZpp2Mzr
ljAv8pEHQr7KsxLu1ie+bcMu0VgT1KT/n3JN/331i2hh1wno4ASVdspj8T3jlQS6Pa1+e87/nXj3
e8Lde3d+Tgr9LfC3MUAImZQCbplZbhA6eYtGuOKLFz9n6v12cYtKQZWZfXDK0/i5dEyTqiMuta/d
+fkb/X7xvqHgEnDnzcBGkILwDpfaZ1Gv/0z9+/cjv4jq9MVkU+VIw1vqHLClB634keY6ShjaJduv
3f+Fz33gE7Rp4iOMsVO7YkhWLryLT/KW3/tZeeF/fzheyQSPsDQ4TWSVLALbflStzpj7H7DAH16Z
957NRRJiQ1+OKBjpn9y+YK9VsyNl+YzmHhlGH3/Cedj8GwXwP0//DCL4/e7bQqkpd2jEh245HdKh
LDe1aAyqz7JluTvrnY3uRYPdvP74A995XMbF+E09upEtNaVT3HXXE9JEai1gK7928YvhKwBJ5jn5
ICc9dPC/k4lXAFP++Np/P5I/PaqL8ZvAFujgd/anpjKWJtGSdLFnXrA120dveihqnMBsxJObpIqX
OFLRXW7S7jUgW6glf2Rb+K/IjT75oub5Q/90MxfjncN6Y080Lk5dUKHEHFZTuNOwQscHUi6Qlr9Q
Uyawbpr15rb3nlyO+jlDNq3Yi+n7zMei9K//q3qyC8xtRosw6l36LuNSK36d/fGfPLb37vRi8mB7
F8Bq7PsTDcatZb2MlL0dnoildtgIjQHPPH5NrfYQ1qy0rpyDToDGoyBY+nTkqk8Silll/vzELuYZ
RN6xVpsjDb7sbI3wESxXMy9r14bDE8L0ZXIeoYJ7QhJGqZvt7B62sWtAV0DBFtikWrRI1Jxtkqyw
/MzYNX38hNx3RvnfmI7fplf0HAn64FKeqqzHvlW72wHrsVfZ6JQQ1bWpPh/qAoprWd4ZWtrN0qZH
Ki/iR3gX+0avfsnS38sye/IteWuO2qEjMUk14QOpMeyCMyLL1NXAXrKG4O8BIneJJMTt2mzbwHqg
5/KSZADCKCRgWFXPqFWgshFgEEUE59HtDIJNTSpeNE3XTqvu2BdcIcBad52706IQTY5+dX5iEqQH
NYfrpu/Wk22cYq15huV0yEuDaCKzInqzXkcyPUmHLOpKwzFDxAwRnY8D2NxUEbkggPwAyFiZqboS
srzCubxu+mpH9fLaMvJbWGOrsE9y5FnBkaLxF2fBizncGLIQu2FSHc2eBY4sZYXzAjVVl5rZQW9y
m46SBQkYE9fHv/l7s+DlxK4oV4mRwzxN8BUhrZQpsuWXLq1fzOjxgMfSZ2d+tAdeiKl1MGGW3792
7YvJ2y6yxHNKqzpW+IVmkRNceyC1Pr72O6NAv5i7e63B6OaK6ggYB/rDiFDiFGOPuKGC42dfe+7n
Le3vyx1yutElgqc5joN/Ao50FevJ8eP7f+cn1S9mZLduDB9vd4W6WOuINixuOxRui48v/t7DuZhE
NaE8LbbCBscmeYCaSKgZNIm+TpAufvG9uZgflSATmHQU0ni08ThpGpqhM3Xw4/t/7+GY/3zunY8T
rqdteKSwIGbgROvNABLxa3sK/WL40pKOG89Om2Oq0nN5eOY44c+v3fjFQM38aJR61NVHA9U+Vajp
SAp2+cma9OenYvsXQ9X1tLTtB6adNDDsuc+dg9h2vzRWbf9irMZw+IpzDeiYKP+V4DR/Vkj9k73Q
ezd+MVZTsx5ju5DtMWu8dV6j6W5oDH8yGb938f81RsemSjwubvrBimLOhN+lGRdf+T0JQv3niwhc
uMZp6jHLVDWJ0Y4liB6C8fTx1c8/3P/elQH4+ufVs56OyIDQ8Uh9sJtBPlr1aXJXJfGOTtWvwZZX
eYtMVFCBvfn4E997WBejtnGccQKOy8Mqk1+8T3OLEJQvDVog4//8Nn7hhsmA8uVo1iWzvQ9VoLDt
zcc3/s5+jDT6f14d460XyhILSE9A6488I2h3Ah88S/vAW04VbMqE1wwmTmVee7CCA9JByfxLhHHL
lqGChiyC1eTSnFSTY12nOsLLvAQ2oznEtSPsGfZ0Lt8SOlW0SsmO+/i+33vgFxMC8hlXKU1vj6Xn
/QwV1ouOEMCPr30emn94fbyL+SDosqD2kSkdSezUNpmoiVKx3EcdTIEzpPW+wyKzTEu92X78ee98
F+9iipjaIfNzin5H/JkzwqjouLfAPr528Ys5wjWxX9WdxlL7dwpt7ZIo5jE3f3z1Py+ItncxSRgW
pipcwu0Rd6ZElCeynT202aLpDONLC7rtXUwVXUyoouck9TEiZHfWKscG9YL66uMv8N6zP//5b5v+
oLLKViqvObotDNtQNG/OiIHy44sb50H0pzfpYlqAATdmkjbp0Td8e6u3BY6yQb66JmZmqyqnJbxL
vExelBxGWh90IS0yoiMaLR/fwHvf7mLqKKCpJpZT18cpa26Lst51uf/ra5e+mDcKLbbrOmtbUKv2
a6nbb/Q73z6+tHO+vT89tovBjRqR1Loz1SwuVLc1iMqmQJ/7nFeJypqF2FlJGqXxlMTuNyeK7MVQ
GdUsYbK60kAkQlPCouFPuL1wp3d3bkZWCrL0gNjBrOB0M2rApIJsDo+P5ThI6vUEvnVJZIa/TiNx
X/UB+crTUC3AqJnLXqOfFHmRQIEEbaE32mzTUi1fIBuH7gvLC45MVaG9FeU2wrk0g0ItrzWfbgkN
0GaRmZP3RHIYcJMIubSFC/GuGFX7BEp2vDIqUS7oBIzL0dNfu7GJ5/rgxosxaUrCgIyM1oaDW8Lx
n9w+Q3uCtwi4Xw9iUfUvSuJDrDL5xdXGvRgQzaCl46iK6oiMIlmAA0DO0WafzHTvLMzuxXigQ05y
VNKXR3BL2ZymrnvWP/3EvErNAZoQPuCSQDIj5uQxFVH4ycb0nVnKvZjQ+zqym1B3yiNTOcl0pPpC
k82qrTL7Tz7hnYHmXkzhRPOmiePpKHrqANQ6SozCrI1PJtnzZPqH4eBeTOGJORRBjx3zSCkehr5f
o5HzXdJcI23cGqOWfPLrvPclLiZzRWBjqbtGc2zK6oYw2Gc9L+4/HtLv/QIXk7iSCfK1aqiOOC+s
715tZbe5DqUXi5i++Pgj3rv7i7kO0naSu3IsjwAM93iX3uLE+/bxpd+7+4u5ri5HMx5C9kh1Ks1d
26GwHhG7HQSH409+4/c+4mLK6ywzcSEeOkdT6gCxwFfRW69JwhsR+n78Ld55QM7FKOhAVo/1aDpH
hwY7worxIfaH/deuffH+T65Tyb7k2loKfLWL60PZfK2ybzuXrz9ax9Ch+wUYH+D0Gnj61+754nV3
E08bBUSEY9q328wffoSW/7U9i3PxuptKOVXd6M7RlT4CsyAk9mMA3vG1Gz//wL/tWWqfxPrRw4hV
RQbOK0ya89GIrr528Ysp2hpUD7Y2c45A5CGGp+01cUzFJ3d+/sn+MJP9veD/fueqas0ORd8RIVx5
PQQ0UkIfc0PnG8BufOK3Khfry8ff5J0h5VyMWgwktdv0ljh6qkJdGKPr9rxau0awma8+/oj3htTF
qNV8P0Fdb4jjQFLT4FSPmun//NKlxcVoDSUyqbIe+ZErLYFp2sDyE6iwvnb1i/HqOdhPgMJy4yMZ
b4aX3/WR8bVlRFyO1wgvIMLM+piTIGkYyLCj0n76+L7N85P9wxskLgatg4YiigUeBEVCYeuudWKg
UrUy8/sggnRUHpQUC91Yq+ynab2k1jfdnnaWg08MuTp/V13JKQGv8cm893e/7E/3czHS7UgVYxJn
7pGs25mj1NyDgGIgCxp9lNYBmQQwtW7IcNgm/XWeo2QPmB8rew1qJiaSNFmRdfnJ6HrnbRTnP/9t
dA0xMYVkyRdHNgerIiVjY6zj7osXv5gXcruVJUfJ4hh44gAM7mowtc9m4nfaaLYw/3nnEfg8LKJe
dvRgCbyCEOjOFIcfFOflCk0LNdAKOBJu5pco6O9to3yEm+XdqnGy5qUAHAW6BpZbAuygd+hbFb0h
F1ZpDje9YYenouHfa1rP3RRF+Z30gB56lflMs+FgVVX6xSd0Md8omv+iC+r8iEXol2ni3PQ99IQf
v/jn9/tP79nFTDNlhVNhdSIrQqUHAFUoIjjYgbfJfpjh8LWRa1/MOQMdJIygQ3p0yQrvsIs5w+PH
t//Oq2lfzDeoXcGkIUk7BspfZn6Mrqj87Lmb70z09sWEQ/z6VEEXSI8dPcttBNj+rrSK+GBqIGVK
yEzwbJqynBNMVy9aUqyvUYCnt5CL4JwOZboa0I2f052dl0iSMeVZOWFjktJhy0kQLYRxL0xlroJ2
+KlqCwDDgIFikWG3WGXyax15276Y2cIU4mqX9zz8FuKBGa05UXxttrcvJink07mV1mFyZBStIUA+
ijb9ZEJ+74e9mHNIrOHkmrbJMfHyn37pPxnOJ1Pre1e+mHD0QRmu3hXxMaxFuLQbp8Yj1ay/9j5e
TDjCrT3bnQZ5xDOSLY2wMhZAJD8brGeV1Z9G699//ttMTP6eKCeU4sfMXfUAQtjVUBw7ERFLyz07
u2Li/+LsPHbkVpIF+kUEaJJuS7J8dXe1NxuiJbXokzbpvv6dmrcZNO4dAVoNoNEtVdFkRkRGnAOp
oP60rlt7RtstBC7BeBrzzJTmCmMFDmZHDMlSP3jxRLq1IR4kPoZK9Cy18ch7ymDAU8GIs9e80thA
jBwUlvmIH3fTU53kXxq8t4k/BV37//+skbjh3128b2vRpGsmHeVleZlX/Qf8Q9iLtJn+1Wdb35Yg
TqON3Crq4tKNNWfl87bOzL+759a3NYgO0MTRCllc4jY512Z/16i/WzetbwsQg1xYmNbqum5S8vFA
Nydz+fx3F+TbslCywKTMElYX2znE4tL+5X5ufVsTahypxuTMxcWi5ZgZNmzSNPC627/71t+WBVSQ
siLh5NPrFn64eqMu9/p3H/1tXZB1WxVVB81cXwswIaoANsnkQPR3n/5tYUjt2nPm0SyYA6ZHu6+L
WxGb/l9++LcIoalNB/aqyi9LmbwaTsrYyZU/8nff/NtbGa+TZzEdJC9LIwtkvIFnufXf3U7z21tZ
CJ3+N6Lai5H7/WacQDFWPsSxv/rm33tJV6pOiYOUErCIAPsvfwDS/dNRoOFcX+9/iJzMby9nnDRF
oRyZXXRT27EQn3ntbeeFtdZuvYNeopOrDj2SGdZo+v836fAKkG1jLma4JCtoSlLsSrtPoMVZytoh
ew6m/pdVPPEJJYVhq7TPJp/iMIppOWpP7TfAJXKwjDNjKthneEjr15rs02FttxAHDgPMsfXCAt5I
e1+rw6hvr0t1705Bo+c7/gSZIwQu/cD+0VopvNqPua7dsBtu+D/NQhAgQBjwlh9e/Ev3no3YCIS4
I9lFj4XSy/vVzQfcDxGrv8bN8hiobhEushPUGDiNVOz411t3ABbUBjM/JGse8upQ8Hu09Av7L/f3
Z6+gIfHv8JEGtWBGm4Ixv+GveboAaHqwwdh6FSXc6v8vYw8loLN2gyB+gf3HlFM1Aj7e5vGXGpst
F4TdbNSbY4zhUKEFq9yYYbT2OOhbH1EaP/a6xy2MCFRjeVcbcLnm9jX26bRsXk37UEzJWZHWGNV1
8Mh55Tsk1FcSJvRN463rmcCV9jtzk6dYwl7AAe/ojEIkjBUMN6ZzdjlASmEwOVRQVV+GCby7eTWv
gP399RIaSENIypS+VZ3D2Oh2GN6B3wX6tJyY54rKlPbBBjcacwvYeNSbVziw9H1owHrU/mVR4T9J
0n8FDykGwMmHp3jp8wTdTWx/MO/4h637+tD/08vwbdVPgGsyIk4a4Q7TE9TliRMoWPIWzN0g69IB
pAaT8H/3Wn/bA7waGMFIT8ilSJMzeJpnkTinv/vob3tAW7QM6GEqvzgqFQdmL0Gbzu70l1/82x7Q
qNl3wKmRR2v1WzUB0RiqP9Rgjes3/Kcb8G0LaDm0tu3Jyi6SZz+d0xDDwJEXLFU2E+vba8TTF/cg
1oYx3aercWsML//7mv3brf+2P5TzIMs5j/OLZ5W/OfPSLrHfN0+V4xW/rcz2bz0mSf6wF/3bz/ze
z9wtsXCa1ckunvDb0+QzhCiR4cI8B5avlDbfSC/P8Hu2ivFTEJC8k4Z/aFBGQH4w1IEZW+MP28u/
/PDvrc6uY5VlV1byojPefMM8RHkLqbB8y3RcfkIsCdqKsv+7Z8f4ttsw8wxmackltKHpk6n0t2pJ
Pv/3DfyXjcz4HgkO1lp1NLFcjAQsYeW7CZwKhuCuM1AHvej8veaXWEkNs/67FMz4tlow9bnE3lyU
F1PmI+bpgtPG8i8PGo3vy4NrmwCqlvJSTPW7ZNy20s2P/32lrh/xDy/Zf57K/1pBrbTrNU+oEh3p
8mI44wf1zj88TP/20d/WhkVpxZALM78Mrv4S9znsIvtPZbB/++xva0Od992gM/4NFkx/hc+/Ldvh
DwGc+S/rjvHt7Tdir1alL7JL55rVcV50Jq1tNH892IlNmqO7DzQG1WfwYa155QLfu8Jl5ta3qzxK
kc/t6jo1MR9oVaQt7bgBkg9KOvHbiKKCse8AcAdiTJxtwY+IJtOQBVzrNv7DD/i3lPp7P23XL4ix
Gj+9KHDthc2sJysJSABcAF4wy3vimYWGCv5Hx2NYjJwnEGpNzqsNPCG3L9eIamWQiF29Xy9mAe76
mOPoww66489Iqgen2hRuhakHUYHYXEOH0YvDa7SVWR9V8aB6pF6CM/le7Ifxl67eRvWHfeFfbr1+
fef/64l1Kldv7JxfR+CbLTvjTy+Z6f6na+kfXobvDb2dX3cT1dH8UhpN+rhkjdpSPF2fhTN5+xFK
xQYLZrcpjArkGtDkndQgXlzRPtbO8HQGFOHEEuHg5vKhIJshbRbVS2Gm1Cu0XqA06Y0qyvqpu526
jKJ37TjB6OaMBCsk3BysjbdzbRdAa2gNaxsbr9Bo1gy/O4OxBQlWnKZB9mGXVOZR7xoiEbgm4zal
55A7JLRnr/Yf9FKP7Nm4SwesDdYM1RP4hR0M61KCS2m6wE2bK05VunUg5QihNcuss5b6FpH8wtC3
qqxnMYl1u5gSAHCpZb81NeWfHiCPr7Eem6+0yfu7lXF3GJF+sfFBfG9p4YbMqgz1it0v2fCGuAE2
SklxGXw8ulpk5zTxb51mLg9WrnlRbQFhM+wfeWotm5ip/hAQUMegaoovvdHcFjgCzvDMT3ZF235m
XjeCgxnFjSeqL2GZyUu6pu/oastXfDT2CV9hvJsg0G9tvalCvcJ4EkhrGu+kXg67aZjVfnGQOJc0
qIRXUc9RMMgZ0VtBpDrB6qzq7IXB1+Y212BkaGXcvpATuUgPvMb5FMCP7/Khu2e7DgctFfulFcmG
z5aBoaMIKxZl8Bc4lYYXO2GRqZFju25yFxd9dpfhjyAJHzTGrvOPaYa/thQsI0sFQnOsFjPqNGMM
C2gsj1ru8p424jeNQ6i6zETe8bF0enTasyppqC6SmS7BERbJMRuzBXt2FjOVj3D6ByghM7Kkwp/S
Z8PeMlotSFZLbbPKNaM+Scd9UkjjkAuDu8N8NTC7YUkOuizdnWNV87sOajLyW4GmRM76bvDpwUL1
Bo8NDc1GByJ+0Twlf1xx9wz/0hC0ZZA2P8ZOngT0dxOVucvyVMoS6rKupdT3YaHACigdrw861lba
x4D3qMGnAwlWFFwIg9n3AFrgVIbwYdezzx563w0i+RqcuGYAvrR+iER0qLWLGBUaUM2tr8FqR8Wn
7+rY9KLF12C9ezPEwVW3Xiu7txg/1+LhMy8t9yCnJtn0S7mEORb7jKRk7H/rwuYJrfXi6DFv9wlU
ewzFQnaprvCGxdCKnWqBUoxOkgMzgMJCBZfRZ7vB5zeqedivcFcOHTj6z9iG3dtMLrCCumxm3ohB
HCcXmFM3kvAqUiqrRQxmvtkAbnwzPXQdRNhqdqZ9m7krozK+D1AplUfpr9Y76mbrxljV1R64+NlR
8WISepbwnMCa3Kd9428SdpOdPnl9u8kHt3oxRmmdbU0AJIYfyYkZRoDAd0vryy68yglzS1dbGkz6
U6co11A4zYzbNPWLeD8aVwVLo8/FabVsoBHM8hgHCNryzmv1wt+YvknvqG1XL5O0813FRM3z0F/B
rbbV1sySp96MeKAqAJy0mQE3r2aAak1NcjP45esjGConnNtp/dXbKxMrTGEvTjTYs75sQaIwhOB5
lUHzq6ex/ZiiBknlNImiD3wefuYafCQ+yFYvyi8oahXd9LuBOgOKUl1FKKNpqXtv7Z3NaJrVuin9
so+UaCdoxi0A7Rk7JN7JldHBWDW3rVmNu3WorY3dKKarhItuek1Meczx5XJmwa+RKebfrrdQi6CF
3HRojM4VgttT2xvapqo7ipi1hxtmBXGNMWpGcy4nda9TIIzm3NE3/UBXWzFOfphJC+EfQCOQN279
lQ/D+tnTGxcg5o5hRWehatswrpl6X+W5wX9TI92hqUzywM/opzR3n/fKjFwNgObi+DADMnsSQTzi
rIK9pKc/vLFlkmnS7YuVGM4asFSIiNkCZumaAeOZDRoKwB/AcBMpl7IVGDAH5VBppGuIs4f4tQer
2KQDtkrgCF0k8n5wbo2+Nq88h+FjmAb1OqGtOie04u5bV824uGKveIROFN+nQzZSNelgs9v4aiJl
+im0lpiprEBIfcYNxZkNogXwgH4J/CtzjE9rsYcfCxSyEFZ9ezsAcyFUT6qjmFF5WOlMBcGQ+Ddq
3qPebht4HZZz5yxZPweFUxPeLJzLyxgufNqNWCPNUWx0v5LPgPPlPmXi/7aBqfg7Tx3G9Ob5zutj
4past+74VRa8hnn6iuNluR+F54cDqsEfVS48xCuj9ioAeBwm1VjvCicsTxfsQXCarG0A94Mk1z+M
LP+pV+5dmuPqzXvDui9rsQZiGbFwGGrCehI/TiYbQCUAiXq9RP/g23mE57rhyZsV1mX7cxWLCEzY
NqFnziVaEs4wvFRbMSHAb6FNbrjrq6kP+pWwchwtmIcWnsLMgP5eWibIGUYngiZN0Z1YxHZtoYHB
KWnRBExuh8pFDUrUGiwVf55Yn43MoVJUITbZKkS+1twTz/zUJdam3L5CdCtfu2FyvjtUdMdGZWN7
BK0zvS7m1m/Lw5J22a7qrr8oGZJtlxpYMxOkYLruSfyZg3vbgVPY+kWjP0xOaWw4uCs2hYgtunr1
wtpl0Nn49ztIexIs9xOSR8va1r1REmcpDZin5ZpphKtTP8SrLmnkXLqtUs4UYu5xtovlvXej+lkj
fgONa8abEu7oziF231hVpkUllFwe/rk6grbnjeAdjTemOQ9bt1AA9uNaDJvatP3tKJMvBITAG92s
FADN5JiFWQWBlsnJrHtyFg/QOZlAlBp4SMEHFrver5cdixE1PKSNu07i28yvs5kZFL6jZYwgyZuJ
qdGmS/zDWLbWmd61B5GhchKZ3Qar0FBqM8BMp0P7dY1sbxnUVQGMfsCj+DcSGzMgmURtJtAf0w5f
oo5KL7Mbe6dZUE0bmYKKhYayqVQOc4Sd5FjVJkRwgP6nUvPf0jV3DjIT2rlqpudEH8H/0+17GFvD
end85Au5KH53CwbhYqhf3AYnsyCQo3Ra0B/Srbb2LGAuflIB1cOuseVWEs4hi4HvZHc+iN1lm9qe
eu/5gmEvDHmbabax9+o2fnYUrNWV7TO6zneiQHxkMZmiQZvH53bV058eWGPsZ/N6MNuk3YKq7CPe
2DoABTPzcvR+trPK3t9JGH8hQ/YaXPTZMs9yGuttK13AQdbIpLDfDQjcjEcQWASKPrOxTe86Z2RK
yanJnYL6o7SOObEJWsROeqCLuvnLR17phlO/YEeOJdCAQBMwUQwWiKAR5eQS0fjkUJq3hGqyy9sW
Yc/ZaWei38QYFSLA2Xuquw40bmJm1k/8GcbWGbvkBHnujpjRfMrH8QVvTBxOtP1DdEv0CPVT9ZAX
NZEG/SIQ3y3/ros79aVjxzwmfvbb8Rt9YzWZiZca5GDAaDsersQ09ik0WDr7c/emrMG/IiOh8g6G
ajnHLSlFKMu0ve7ZbVCrcQlYK2MuDIBhfWp1DVq0K98LiXIodCC/I/rOCtZC8LVp7qOaz/rbpU3c
Ezj17ANKYL5jyNkJ1qoqIzdLl/3sVb+p4ZPfqD49Fay7J8WEyXYewJvHsfwqbXeAZIa+jwuW3i4W
xofYIOJrzLGj69RYtl1ur/jKLJ8BiKILBN7CvWFZLIsiFZzaTphplVrhyK0LFC0vn8NFy/xsU6A3
YsH2zW7rd7oYwlSgpuHAG+pT2rxVeuyd4cISHRLEMJpb/KzbEcDxUuPswAHLE6UDDQ5GsTJZLnWi
i843T1OaVEHu4RNLrrO9tbvMGy0rvgTkl3vL6paNokC7nfGyDFgGteoJ+FjFCERFZZ3v/Us11Qi3
LsHWbebudu4aZwcpojq0pesT7yq5hVRKm/swNe+tA/C7yRDKWu6K1o7qOIyuDFhR0faRNk5qh4Kl
P0/AZ/Yw++WNmo163w0jGN14QbRFT3yYO9i/1WiJ5w4j7dkeOghvtAIE/sAjlTBQgW2S5Q2WYEky
gB6srtlucm1BxDTWiMIBmbPPx17IqYN7cKxGvnhoqIgbHP2s8xVA3WQO7edExM4Cnm6WZXdrpMlA
BsvZWSugaYu5TiOwPkjpXFU85gvfgMq5e9DoIc+4d5oPkxh8XYC/9b3qB2FtvDrxXtrBHfJgXsB7
ewj2brp4Wu9Kgo+wbFzxe6WusMJkAkFMHhv3T+OC0cDTZ+dXgq8YIKvbhYUD+c+bXeC3STpvM9t5
q9XkhaMOf0L42m9h6foWIIwFSyqG/8VUGJA6pqaf/IRdD8J6dUqEck5LrRtRU/sQyUqI/vy8dQse
93pINDhHXRq0tTTS/FFDfuskI18dGQPpTW7cTSuincAWEnpi1l+Ro592YY81uOgy3cCo+jXFabap
kF4HpWmofd+zYw8NCEld9fotmfBKGzwjlUXX2tulYIXyVL/cjYrVbWng2k55sjyQSvkPi6khmsnT
eaO0KYukzg1i6gHkLHBQTqFWRBqxywSG8Oobec1JbFP5G8Sc+kHTPWdjQYQ+1p67Bpgj7cfSI6Vn
FSLJW7RRhh5P30PT1+kmZsCBjp/R5U1wrEdptZDfSDnhZ6GeDZRZaaFHU952MADijkgLQ7yc7Us+
z/RtsJAjqc5+J8kyhOOArTqdPCNiSqncGr4pd7lU464eHWMz5UwGS3NGbTzOze1odhlM+L75ndZx
9oYhOTmxUbrPdTsUB802r+l6K6CtIkBbkziGONuRPa6qPkAIW25rv8SpXK5iZ6EKvI351N2sjwij
C7eNDI82yPjKL2sU3jNGjaZ7zmi5+HWq7fvRXH8treVEUBc5vG389ZItHP+MsvoJFku7d8pR2zRd
7Tx7axXvG8LvU0v1N/BWkom5gibpzStRh+VlW5EzI8WwrP1UNcCA11LE92Mnu2i0mX+oCE+I8ss0
w6NmWA84hYD00990SNq1YxzQHp+ZaSarINM4jGLsNk47vU3CYawOqCGniK7HQaXb7wc2KNxemTrF
HCkE2eK6CHU5YVWt9G56XcnzMGOjGBx/QXtYJeN+MWg5kJXoeS6k3BloY5FvjtmbWXGZpGsjnClc
AdtAfcQZ2ES2geodR2i/lRiBulHcmePi7+YlBcQ5ZPltzzhe4NaTeUHTfsFFpjvAsWdx1OtU9bAh
dbw3s6ul26H1XpzaNcA7Zm8e8EhTzweEP+sXGdhbmcbvRV9WvyF1Z2Gn3ChzZz1Ss0IK54C1Q6Yy
f+gx2nmPMfBNAfYwtEBpooFF48dpNEYpCjnbPmuKTZ3OI0NBY3ZebI0xJI1XOXGGdsPL/rmYaRFQ
s7B5p/yvGG4YpTIEjcZAHqusPjtS6Lov6MK7QvrkBrkJ0nLosnNQEhVtVArKolSl/dSZnXmsJauV
kNN+mVv1YKyzti2zH5B+V9Y8bJ+FWC6kR+6exHsM3SueSJX1a54md6IaeZK7fiI7c+bXodfdX2iV
Td4K1XgPBSfPJzPXzIdUZMxXWqp6QZgiLvHQIbWEoBqMQBw36ODpci+wb1I4MXDBkSDXOjjNXvff
erXeWqk4xYJzfNipNdZoEw1S7SynOC2yaALT8lxRbrjRCU1/5QqFEwKKfD8Oix8M+HKLOn/mmsFc
E82vcjBaykm+2kwVFuilHl6WwXskILvAEiBtNszPzC+fhkrmB5p53RDVisSuaiPUWGO2mnmiCrFY
t+QqQ8DLcoMtNYynXGIuXMsDKPEaP4nu5jcq0/qzxkwP9QYJzLD0lg/UbdcgozPCAZESvrYuamsb
dYt/9lUugkJqLtKbWPHfQI5c1YKnwIE8D4mbYrev0hfDTyHJe+ehNK3NMDhvjm0/C2HPLxaP6z4z
6u7sVKnzRKk/AymdDjtnAO/bVbHH7bSjWKld3XvVL5UoFMidO4FCtfT6mDoliHE56HtRW05IMoDe
dXHgA0+S9pPArmjJnhrr/ipc0qXnbSyZAYQHkHLUrB7iAPl8VFcZhkq4j5Ge+mJfoQpAklTZW3im
+IDbKt2UxEGRo2kubE2xhEY7V69t6jtHZXLeq1IsFLnMb1ezXwIX2N6BNpKj3lxtan3KPmpMWzCt
yxlWpnYPRT9/tnKuOnfaP3kmhkLlD0QBmnnnegaZom3zenmAa3tJBkk08NMeAGNntejDq+ScdQu3
L5vnTbuKk4rrs2tkBrqMluYKOXZInWATxtbyCYoyDauGIMV2kYDXc1XuNFGMRADrT+dahaLb79Ht
lA9WE/qg60Gp5lwpA7fR/TS69k1Lr22JenY7zrT6cdyxUiU17ueyOplWDJ8gsV7WygXb0vjYXNxz
OzEsZPbq3HUdphoekwD+9bmvQfhjhsYANRo/Lba2dm4AnVeYSPRRIzdQHyPVFIsY1Jjje2H7JO1r
tez1qsteEXhoVzNPeteQUBympTZPQOXscHA9J3R8/0prT4/uah6dnjNd09i1KBcNqp6u0T6nreld
kLfULC26d0TUAy/SJM+b0eZyyjCyLXt6VDiOwpnoH7K0njcpkpPALa4eBRt8Ow2m+U9DoTtq9Gee
CLZALcuQCQ1uYJj6fhqgZMGsIdbbO2N5XvXks7cQOpb1LZauPKi0GYDwfb86ABrnXZZmLccTE90e
tpZEnu10WyHMfWviTHE1P1hbeY373mgPBios/WhcWOmX6mFc46PnaRhjU6D+LWHmfVmsm9byTwMb
3DB424Xe4ESuI3RXiTyq6u5yCIydJkFHVuqZw9MLbJ2TEc/3fc/dlwKhk1HYIqzKddqP43RJaIUC
pZypaLEzeSkKv95O8zo+eolDRTxb3xJpNttM++ya/HO1qOsLaAehA0yXLwVvlRO9bOu5HR6Haj3W
yzjuU8DVQZbzqKSEaUjc/LJ5USp/Kjnz6gb3uRQyanuQ/rMm392i/Ur6kk5qNotYlsZ1KvOcsdFj
/TJuNJk8cMQSrtV6b3Z6dTBNzAODyWHa2kK096r0ZdbU73y09pZD92vjzyRA3QPlgmKXO5MXeatM
g2Qez+R053LSB4R6xn6mDzYsijgN3d4vbtJZ127dlK9vTOtG5PqppZOZpacqkMCm/uM66Cl9RFwz
iMsUQuF2rIMow7a1N6CNHm21yFBlMdgov4r8jkrSlDb7rEjojjUrZLeFLANZquG1xQ2zEWkM3aBP
z0Wr76HDvzFVpW8mgzCJGE8BxOz9cCxjqk/LfNM0NO8a849ODHsCSQ1aeoWgJv/pdP54XIdUUQfr
9t4sd7LJ3vM2O5Ofn+yFvT8e0uYpNqxT6/6ybfO11rujpSdRN98RGkRFRjHE8YvslOcDXcGU5slr
Jn3COSL77FU68mePwpJQt9h2VvY2xYN7ErM3Hr2Bmp+ZtNZNZdYP1HLtgJb1p4IKe9BN67EfuoEO
VcagNWPSQtOd3jOT1aW1hpui4TjUHi5iqY99nbxT+6xRzX36sqYABr6atvk2gMp61ltS6i4zjEPa
mVfBJnq+LonGjOGWUZl3AEIB+nZGd12b8kOrmNXw19fK1xEETM1uobFFwrUKFWdpoSualufMFMcV
GSzyZ6AmKF0uIN6bYPY+WO5vYutr6pFh01ZNtKfW4WZ2wUOLcv5KhK8wWrJELEL7XVja3jCd9sCM
yoGURx7o9Mo5alHljymuS+04Gotn7xiPySlkr4nbRfSFlZxoIx8nkLdUQJr+3Gj+wr7iWQlLpjv7
9LK53Udv4njXOJrilNO6T83xGfk0NxoyM4cILumb0QiCFW2ks6fxKdCO6A8KBti1Vt0uHSl61RJB
kO4XT9T3v7RSa/YaU6UtiPuoLBq02qS/6ASDImNMM9V1e2ONzjulcScyG+N3X/oPDu2DhgQOl6Tl
EFLUbDdWXFe7Nv6RQUBeNFVH2tz1lB+L18XIvFCUFZqYM/3jeqjjpyx63ln8VEngIt3CoxaMZfOl
iP90E8aZGxstkaykR27ROfnRxVajZR3bDNY62zmVmNbrhOQKlVrJiE51GrlE44KlTc/AU+sImPir
TPdi7yz1x+t2ZrbzSemdvJud+YFRmU1qDTtXqFfXz9xAuoP/C9LnTnfY8GISIc7EfyaVAZZ9Wr7y
og90fBo/dQ/XSdczsLaAQtPKi9clD3pLyt1Y0uVQErOWE29Hr843S5zvwRXjVa5kemNnZr7zzeFl
6js3XBx5wxkn8vWZYxJrBGwSE1BTnflRlzTDKfbW9WqXSlDSZkb+TqmL2piTFpDxOGhTqo16Df1D
jd3dcdKFtad61ObiSbctrk9/a9k0SMTNx8DzGfbt8OQhMNikUq1Mm64freH/QOXzYfr9D84Y143m
mU1oyFlGbDAObrv6Ua3mOdd/GaJzKZPa+V7QVX1WU1EGazLgW5K+eJ4J1jdWnx4N6HiR9DjUyDWr
fQAab0fNUO+rbCB1SlEDSpO6eIwAIdCMtvyVzZ0dNqX+2ozaEGk5RYd2qarQXmlOay02KNeUzYNK
SZwS+N/kkkv3Shb4EEOR2kEXpsXTnQtWpUXsvVjrwswdm1AXRrF31Phi11p/q8dZvFk9g1ZUWyIg
nIv5sRRt8YLFk8KwSPtHz6UUl6bJdMPJn7PRZs95dNXo3je1em9TsRB/eCgCCBDWy1wP8Q2pjXis
tEx/YiewHtwEU7CPzgjb6gzxpwOybSpCFCd13/R1bHdu1UuuNWt5rE/WQ9vIafOfUBW6OX5zJn3U
uWELPCPvpZuwX+ona6nFxrbzh9pDyqgBpA3ISmS0Gsq/n5zVO5mtZCWBRBVkIvtklFXuKoJkoPYT
KAODYyw6EMwdJwsYnlucv2tbPWFvHVi5rfG+7Gxc7bMsAl/B60trit9ogrVB629GQoOT07gZGiD8
kLUWF1FhKNRHCOf361RvV4Ond0lzbeN0VvLGio3YUvUfuMltbBG4bxgP0wCN2zVGRCdpT0bRiIM2
m+YGVdISAmI4lZXZhyC2/dsy8U0qgbFi6ITRuafUEPJsmmsGnwQqpVss99h96AIodAbuLCOH0mjn
bJQxzLwyt+5oTJjv01a7dt/ov62B+1VI23oSliwjWxs4eOzUGs2V9trOnA1MQ9mRTXBIP/nxo+sI
ynYjC2cT8npYLa9gvkTUF7RnqBkUlmZmnHmAMGG7vY1y2lTt3hipGVBddOwo87z1NKdcxHGxu0MS
49QIaZNJzAgz2FUyJbInWfTLsba1Jione7pM7rXkICYX83MpCaS07GVSkDHXpfdxck1PVBfAcnOM
LljPY7XH1+TfzquXnM0Bu0o8l/QTTFO3G7MWgyjaakQJNpysxsrim3mY84MzZ9Znm4k1WuHCnzNE
zx0mWk6yUCSwKdhpuhsyUpGCM7Ydp74W96ypxCkTcUYZNvaCdnKqX3EvQAONlUGASB+JSYf4qsc/
cFoVB8e3zcPQ9uthMpU4g5PGnpM6efVz4rW64y83IkxbfX1xxgF6UzkgPnN6/cGth/JDFKZ1xL1O
dprGzavwJusHh2QOPTDoh3NO8kLau9grqJiKKFuX9IbKZxLOSWLeSq/zA9vSKyrIDsXUjAnYsyln
NFwK62uTuYzPFX1/6FRJOW8ZvR2n0NZrV+nGZeSmHMxBDqeO6OapIJJ/8Nu8+5WM5oJPEPp4pFf6
cD1sox/foMUlG2idMaZWi1ZNpZeZotlvoaXVzlgpt6LQq6cxRBpP4buMfRnVeVGCi2k1KvkDquAM
fdMN7dUYwhRtCYGBtvi4jkV+iw5y/WWtcuAd6aB5jo367PSW/KKW/r5YdFZGpB872Ozii6ceL0SC
t4L+Re9hHYc+9DCvQvyHD7VQj7bt9wTd9U3XeXJbjCspvlGD2w04oRWMadXDnO4WN+U7TKnTR4jw
uvNkzellkIlxdvtEi6rMrTc52lb0thzZUQz1di2/k94cy6X/rZ29TyWcam/0FK4zpa64AZzcGgVq
0/xwnBkXlSfr5Ssu6Q3ltJDD0kQmn6PmTgddt9wnty3zHsSMmCLT7GfOa1h4OZCmxkc1wNERYQmf
MmDttb9znlwjl/1t7nIzaYsT3uf/cXZmy3EjWZp+lbG6RxkccMABs666iIWxMoK7SN7AKErCvu94
+vnAzJ4SKZk43Wa6SIopEgE43M/5z79YzFqvGYpmL0Zo9z9yt3MWUeQBsBmOddVUio2+HPwfgy3j
m7BJ1Uq1JmM/z+v3ZI+qJXERTHKEGV2kkjLX57g/JrJGgTP2h8Q2q11iS6gTQ2yXX6acw8dNvga+
8usZuUm2mlH2y76ssGd1pbeNiT/tYbkT9D3moEoauoG8d1C6O8GJudhDXHBykvDGKtG928SNivup
Gkkv9EE18nVap/ar9HugJY2f7vdDsncN9uGIWO0LQ8TiSICrviSxr4F6Bo3HA+1+0TXXPxWqY8wU
k03I2FedW1NicVJWpPRVZUXG5hSyJwaT9Z3Ygw55GzhLFBEP6joExhKsk16SOdrEi4KpyVUOLe+C
6KHgtq4LKAKhBlmAhA8QuoytfiZuX9TELV2YHZejtX6+K9CrrgLHMtZaXNKqq9w8ZI4XvEQxQ0g9
SL74eaYtMnYCbYkpmBWuSpGVz8q38y8992StrIHTAX0xxmpQgMYOWs0i1LJ4Uwb1Sx8TylfL6jl0
1LBBO11fxWVfE6DtGlsD58pTIm3zQcVNvZXhmDKFM4GmhoJKv7ZG+ptKXOg5IXyqS2B6WEm/TKcC
thrJTFwKxWyZj8+GNc6Ztb13wRTHoXV21FpFZB1kkYhh4zMvnsh4uHAdjXlx7zaX9RTbDEyYDfke
FsyiN5tFyeDmG4nxHVA0GVMtxJ9FmKBpmYg62ZjeANCl+/GlryxyoRvT9DeGKVmUYWat7JqsotDh
TeB8Tp4Cs6rO+eC82o1eHY3eZ1Oo56h5wjDv2fO7dWCDeTZ3OiZQt3IsgAqq3Nx5LdkOMlDxYQQj
O2YGU/Mm6zQyPaofaWqnGFE16bHvo5LyNsKTs++b2x5+JnN1q3+wBi9iwKkz38AiHEFyDFBjZnl9
ORnxuBIeoaf4GcUXdoINn4Ez1dmS1RPLX+1ICBtWdGzpdkhr/Sl2vG4/Bj3jZAV3iXQL/T6qNJic
cXFDOVaQk03+uu8F2rm3ajJxlaNWMNQEjV8SM2aEDBt6TbjA0JK+2q/5+BGUTnJNnlu/nyAE2Sav
RZWtVZDn68ap6NeKwj1B+o8uGkU1rTHdXnp28i1wCmfTuYBWQaATsEmq0ZbDuD7YHEM5k7beOHR5
TxotWeQ3oTGSdJoP3sbUvEfPa4zNEBBGNQSt8eKVFV+WzXiMVWftAmTaGwLdg11MWt6myDv/Jh7A
BRZdb2mnsOz6pezM7rUhmTLns8lblwxW/Ia7CX5NEBYb5U2M8avuldA3SMR0+1ckjIwFk2VHHC1f
RcvRYiJVmkLuJWQfUtbrtnqJc2/gEbb0EWQEv8atyA4EbtlX+HRCzI+1RzLck2NTMpY0pJGuSw/A
SVNdQ9KO2W9A/cbTFGntyk+zbNlMzfRo+oFaBakyl6Yc61uiyau7sk+ri74y5Q5LTqLKOBuewj67
gPFG7H3eAZ0ESxnCstD09gYgHRi8NuWCkLry7A0iXoeGbfgLBtr87Dyvlk0asB0Kgxxq5pDM69ay
C7uLIihhAqc7BuGr3hkDspLqbE90OXer17u7LhnLtdaN4V04QRpTvtG+OmBUgG5TtS/Hwlqr0eNL
P2QCQQ2RL6xBPvBP673FmUvwq/EawKLkfjbdxvbC5GXCF+++l3FzwcbgHau2Cw4Z9E8MJ0x3bU/I
HkYRNy8CXsWzJmvH5s2pvVXa6Q8tn2rD3ZU3HhGut67tlMGiqNpwXeZTufIGgoMHrVyPxNkcRIfV
mNEY4y1CyREPOWmu1Jhk15UooELFBZx4o3Sis+861hY7NGrvSrR7iAvDzTSHHEfD2Kw6o3Qva4ZS
X2iV6TADUmFetYFY8KVX0AcVkQLabo3mGIluPNNB3yszHTeYqZJOLvy2PPqivy8m+lqjnMplZzov
XWgZhwo/7DkweTEyeIwZRcKKRG14g4fOsxXlr47nR0ABIfgqZg3AFnbR/9CNidFPTN4qm2rWrOhV
CR8O6DFw69O/GsozN2luRTtZuAXSNkaG3sLwfZPE3doYKmzg+WtSULXtaPnx1jFtRSRp9qz1IxzQ
CY+6re2GJLKGI7woB6WjKgjQq7IiY/5qETpjh1fCy5lwqbC6HutpuAsVJnUF0zokd0zMgzTuN3Gk
PSeDEy1hYllbq2B0Es/ekRtcE/1D4hCKzFDUXJk+mwOmo115gr98P2oEnVeySHYZvpnLjvhJMuqt
JwvqyiFMO/PRcqCjREEXXLiD92Anw9cQ875VnKZyDSECMWDOkqo807vJY2erW6eepOnADgnWs9Pw
VDpVdmNVNgclmUiQV8QUaugGgwmPeljvPrOLhZ1o5ykpiESX5teCDXnJ6f4jIj6ysTZ+ea2bdXMy
SFI92agTp9b21x7hWmvHD9xLPRm/Eq2drUTRAfbWkcPZ1WactuB2SapocQimdF7dEic2QsxhUwUT
4ZWjqdcXQ1jiywdOsW4sSKC1CxsPpdVjV+dk9Bktpju6p7QVpF/7loz76kx0ZnBVwoB4isJ8+mGM
eXZn6BAxVNOKG4gdMRtRm4G3a4oYxy76Ymk1sk94f8RdQnJcQbqHpakZW6/Vir3m0gGS120k100y
wCUCsy0Z+3mq/Ooa6GOh6xTrAhLWVjCChacdYpZNFBP04EQs4cFyfPS53IxoUxlxacVVADS3G1wj
3I5kQTLcEfURX3BKSgIJvLpPD0nSG6QYth5jd9/vb1uIdxvIXpxYfeKRQT12d6WeJyuq+nFbeJG/
FGDtxyDU/SW0CRCfjgbHZp6yeDOp9TRgCd+NXSBa86vTeABtSmjAiPGkued+oBDv/cjduJDtvpXM
WGnHJ4hORhev6y7MHkpb5vAPK7CQZUvm3MqyS2ODikB3DoETM75L6C0u47EmAALBZQjbxrauQ9Vw
VuLx0NBN/KiB8U+tjELCWe3O+aEyB4paC2/HYyK68dLJPhGcCPQThtltP2fXo5cDlWyi8asLM3Wf
a8gJixj4sLOQ43hRF913EKcApLr+0FQFRAjPze0LQhX7hSAciA8CA1gb3eqyhrkKFB9BN/ATdaP0
FEqJ1hmLaIDNR6WibwqjfAR8JMMtJyR38qGQT0H3DU+R9KurD82JHty7T8G1Nm455ft8igfOs5Cm
pGCBVqE9bumIjKUw02rvtlm4ammMHqZwIr6h7hrOIQJQ3cAmMT6P631X9YgBVASXYzCsbuMQ+XrK
vMx96TpQvcquvbVKh2obxFQzeZcPhFcw4dhPfWdskWx0FK829YxLixaMcCiH2J8i4GGnfKosOa0H
9sKFHYXDUYUIFamIbDI5KR8ITGC6aQpSS4lva743hjaES1nn+SNwdXoz1NA+8pA4yRL7o7UymfVO
gpywJmv749BCpsRUFM1MSk8yh4AxA0vsGyWC20AvvY2eRczjUvEEkaaNljGHoWNW3hbGbL7Jek/s
mkLB4JK+GS1y35a3JiFzxxHGHGu/ipcl7xHYDmGCPZl+KKxskHyNSOEeC+EvvOTRyZOQT2mS04fG
xXFgYfT2CH7j1MHabc3+TGK9/+zz/WXkdHTFEYdnXnjYeIxhuxepE61rLILXhesTftvT5ycWqIaP
MxuOVuy54PW3FtT2Ff6ZzBH9sPxaE5lBPxD1Wx/i9lJoY3voBHl3ZdjHu8x16otwcocfyvJ4F1xO
0A3HT7EkIjRmuNqTpqHVHZqUOpr8NXIc9uU6TIBq/PELMYZqCT78Oultu+5MmJW66Y/BEt92bSvt
8pnoesaWEIzWEHeIRICU0qMRIX8DnBSJhyqHb701kTEaM/5sVResoj4MNiVv4EmPJtRGrd48MjJO
1nmMInSiWd3po2Pvk8KJYBJ42XMcJ0+d0AE6A/YQqRB1ePn4pGn5hDRGWnDDa21ZwOe9iVEwIKFP
eJVHS1kx7BHCamy/5XWQRA++yRznMDP/e371l4ir/vd//ZyD9uHLf9/lKX/+610A2vt/8e/N9/z0
kn6vP/5P7/4NP/fv37t6aV7efbHOQKHGa6JKxpvvdZs0bz+fK5z/z//fb/6f728/5W4svv/rHxCY
s2b+aX6YZ//4+1u7b//6hzARxv2/ZKb55//9zfkD/Osft3OS2e9C0/hX/wlNcw2dnDNiKkxS6PlO
/71u+NGG/CcTaulI6NrAf3P2BFnyb8lozj+JQDfBykxlwpyYFbb/HZpm/tMADQEesUwURC7mmf/9
6d89n/88r5+jxz64xTE04tJcrk4q00WJoH9QY1rwWHyyHfwrslnGq8AiXbez0mphtb12IjMxZ9bI
vlg55EsTul0wLS+aZEsqUHO06yQg3yqRzgIVd39ZsPhXlMtEOHmuIrjTwGf6Mx33fEH/EQ++XTCp
aFIq3dJtpX/MxqmKgIC6pvKvEJFo11BIANqMuL1IKsNf2m36WA4SpDdzUT1pgAmbEq+dT8T+7/Xb
8zXA2De4Y/zh8b1ZAv6kkWwgSDVSYTukRbY8e5MyXtJOlDuIvswpaz2uV7Jsgi8/ray/n927ZzWL
nN9/dB6Q4Qo++fwf80r6WZoZhENN+m+dXwV1FtrnBinUk5Xaxmk08nCDi5Q6TkXh32FxO4snulwY
C7eYHAeiuxeHF+mQOddG03sksMd+tobfKT6JyXuvCJ/vDIbhwjGUbhOl8EtCQOqZ9dgWWXLVuGN2
7CVilcCtydi0YbKVW71UYodQ0DqZXTB85tT09uw/3CDXUcqwJe+aku4sOf7pudR6FZnKrbOrIKxO
kV4Ed2T2UtNgV3epMfbe40kILEqWABGiUlS7GsrEyk3CaB+PgVj9+Xnxjr5/XKYjmIkCf5rStuDJ
vr+aKg9yS+9r+xwmfXMfCuKWwiGyDjVz5yeIIfX9n3/fbH3z7tPPv49PDwQIPcE0PwrC/UiTOGVb
Z7R90dZCdbfAfDC/TZM86hepyYlQIUhK5rQmS1rqszfzvaCbZ8/vF8LSHcjELl982Eq0SqAAKRzr
HGtWu+Ng9beZk2Sv5UyoFpG1EqMhzzo054ducrJLY3TuahfbhSju7a2PiO+TxfjmCvDxjgiLndIW
NuI5+8MTMNmSC7Ow7bPG87mvotznhSBV+i0AtWJIoH5IGallUEFEwVx225Yx8V9BkMGlNugcoFuG
X3vd71+xpG4+M+P/zQPjLnGrbWIeIVd8uLyC9lzzTeWcGVISrNNWMt/Vbdq/RoGR72IRD6+NzwwV
cWa2HoZJsz9ZoW9a+w83yGIrdSxhCWXJj25KzZBLN8Tw4+x00XhT+7M8Koqphcb4kFtNc0iJt74Q
sMO34TAkm9iWxWc7+ttu+eEilBKWRQwooTTmR8V52xa5PUUYArhWu6cHyC41MTQbSE7qKiGm8dEZ
egZPFUPZhdFJLFbD69iO24OJL3u0SqqYEYZRv7Q+fSzNawirUrRnWxP5osSMChG10o1PVvsvR4A5
H9mSrYbXxZQf92IQUakx0cAap3esAwQkdd0aBiLpwmZ7Vc6I8MRKnOs/v+JvVhTv75WupI63rFK2
YaKefb+nTJECKmny8ArYgVO6K8z+dUJMdNLdoU4vAs1H5UZbe5+7pcGQHMHvwrCK8ehreeZfxpmR
QlTqxuZe/3zz/81yEoDqrqkbdAnKdj4saJLKrRATH+dcFnrOtDGfTk5v1E9CdOHmbTrntMDzaOqa
QxJF2j4XefzJmn678+9vEU/EtgmjnQ8C46PZchA1aOuZVVwNsLw2ttUW94JeZdfD37yuM9IyF5bb
IFKNA97oNLBiBgldAMXXbfKrMQho5LUoUbi4+snDKOUtnc2wKKygJg+6RQiv1Y11AGjpX71eqOtB
EvNI9A9quXi4K4e2R4VCFgVkfahaXoTrjC6KadXiaxAuej9LHzJv5Gwe5wel61ODUGucDvQjzcJv
oDUHk5s/oWjgUgk4x9GwiEaxmuLQ2FZ5OJ5dP+tf/7yyfrMXUQYyjcWxmHX18bBKO3JN5MB6lmFv
H61Mj5F1Dt1jIA0BJRDL4CAPBHrNIoWSUGefmJj87tdbFjWVbRg2e+F8lv50cvtuMjHw6MOrWgu0
PZPOeCUwGzywSqtt0ecQRCEYlRd4Zb4W2Ete/fnTv/nJvl80rg6vk5LbNBzd/Bh8M3aeC8bvJ1cc
T6yKLoAfXbrWXEBZU/8qHImoaF7U+JWIE7qb7IeoHOQzWZm4RCzgFX9dQGxAKQ9NdNWgsqkWRVsL
IAm8chYjIYyMX7wAcjI9fLnTwkGcmlIPNz6862QhkJK15KbzzizYKqtbTxvGLxMW5ai2sSQQ8EOJ
HluF1sBFaWkmTlGOM8aiDwf2RULsacnTqhMn4hL0YZnR79xbLl9rwu1fsU6wDkDo6WOgd+V9wzh9
b4OjHoK3WtGudHWNEWXxlIYFP//Pd/d3D9cxuEe2gck22+X7h9tZtZn1lRVfaXQNaCNMXV0VwvR3
hhUK7M6m8SseygCY5histdGXnyyuXwsxdiTDMSkFWNzmxx4nRUcDwu3VZ0aaxdPoJvMbNT9MptTF
k8xq65P+QMz+OO+XkzlvgTRVBl0aH/n9J26USNtEs/ozLRMvcUxSxj4hiwrdKlVgThjsygpDZKy6
6hYtYNBqQLOnITpa/vnW/+bAoBCkVeCIVwgj3Q8uUB5jeeIinOEc6HifNU5N+nuLzLTz/MBcVJYe
XjJ099Z9nMbHJmM1LXAEwXIuV1BpkEVOU9Q9OuFn8WS/NAom3as9n/k0szye+fs/vfBkzPgFfZR+
VnYfbsTQVXtpmAGzvdx+EjlccumOYuHnU/jJavhNVTjX4yZVKmeEMD6eUsJqfQdVskSkXqj7ousS
YKwszxYVKRSvDFHESYIAXZmQTJc+DoGLiXzFHlgIikAc6MVqzPp+OwRjvnV81Qz/49eFJcNGJEyb
wpA35v2tKfUaMkI5l8omfUPbmEBOZds+UxpVx2COYVZTHHTon4QFMzCxv36yZoxfV+98b0wlmImb
oBPvL0C38XuGqklnm7val3pMGciQwLkSho8LbtWEG1WK8NKvtACidzT6D53vRViqsdPcY/LzP8tR
mRsL8931fHCjggWVdnEfyDNj6keEJXvhRj8++cy/9Nbz7+A3gSsIeqiPi8IRXVQ5voMCoxpDfelM
TUtG85DvMnSjx9ZP/GMUY2af6fi2M5Gztv7UQe3tsngXQP5sl0KK5luOiHot3Nb9ZNH++rq4xNXR
Vzs2L7P90UfMB9VLpMRQ3x884yhj2ZC/FyJ4BNXTw4Q5ggs7QmXS2dMCmp/sZ79uoK6wdYcWxZ4P
yY+m+HaTkK1GA31V9YRcLZLAbu6dxNFPCr+MpWpMcKA/P48P7mA8cxRApmk7dCWuQTn3YX8IYszx
UqeNrq0wqZZt4EsTRDZHXZbniMTmbRSIpcASSjSXiWqqZUJg71WVtdpaFWnxNGUuRN9KkRpYu2g2
BijbgZryy4bYwmtqv+HQoznz/HB6eANC4rzV7/78Kd4S4X4+B6QllQIhsi1BNfpLLargi0MvHtsz
VkHF0a2M8mDJEplHLW/HJuEY8kWMgr5DWQp/Jn5t4/K+EhOnlF/6yLuoNHd2KKMVnBtIC0z1g1XX
21CI3PQyj7LHCLc9hz4/np71oc03zBMqrCec8s4JzP57jAT16q0CyCM737l2ON0M1KHfUHBiGa/P
GvJ4sIbndDKMLzF4NBQlj+o2RCytOxVX6JTm1hhLuOwM1y7KvsNvvmfEDwvdPXsw42F940HfjJaz
7mytECxMN93kPTakjjuGL9gMyAqDo6RBSYywbfOGgmSR3l85CibzNBUPGrvcMWoYZHRW296mksJr
ss6GnCKmzZO7gIysvaTQga9rmG5rO52sg9M0ot3ElR4gqAlguBtN/CNwtexeSTPf+U1hwKkZuvwe
7rB+iJhaH5s2ml6dwBBPYeqpnSOtEsdXirWstIzwk1X88b2RFiWAAAdjMi3I1fuwkVpun40RasQz
5FwKsaGlWbDmyk1a6drtouGTIv53mxgHmk4XRn+of3xpyOyb3M6GAMtR2txXfVVuRvxQ0kVaDXjP
/Xlxf4i9/2tbBtFmVfPHgWr+/pjQrGYwMgeRKipaKqqwqLsH5oHBwUnr4TWlycJ8CveJhakxvafp
7NaSGJwjdfS9wyAcR3ifu+/j1rKCdUgokfArTE90v97MZghbfQy6zxJJ3rwpf34lOUyA4qUw2dJ+
06NOlmv1llGLc9kWPdRomCjLisr9CKuJS8pcG5l0UZnNQaGnuFNSfnPnkriFDfuj6e1+b7BRYMQc
Zwu71pK7jpf0/pNbO1fEHy/SYPGAxyNd42rf39rJmQSILRdZl3qHqRKEsVOm4uxCiqTd+Enh7kbX
9e6SLhEnSOA9dOJwleaYh1pd+N0iIPQz377f3jj2M8pni1NIvH3/p4qN34lGvISYU08WIGYtmnty
EdhBw1zdkvcSHkhjHXaJEU2o15L8uWs6al8Nlq2jR+at1rTmMcob2hKGqq8yCP5Xt+1tomJKg1f8
I5KE0RWh8qjEgMZ7cYK9k1xZkffF7Qv0HnUNdzgqki0+VPlBd3VUYAX13mQ7O9rz5qz5wSceir+C
RLz4JlcEuXBGxudC66db5iMwwzyzF2e36IGGsrB46ryCDToJ4E+PyqgYqnIzP1k987bycfUoh7An
kCLb/QWbckG/klnpd/Yz1/9qtJhfWG2XLCk267VmTP11BDH/ULmFujaNCVH/WxP4v7gKx7Rsl3sg
JXne7z+8G/eDrw24N8SoSRJcUpwaoqcdrCNb+Av4CF/1cvJekBrj6TP/fdY2n4Vq/AaRYkYmGOLN
czZXfMQVVIu23RyM6QzyEBzynPNfTI58jUMpTsrrc1h9yWnqk3CF6hbsjITXzZ9vxFsr8/5xcA2S
019S0lO8fWgGVS8KOMlSPw80HhgY2Dpt9vzi+pAakoWHKAbTwTi2L7JxCk4yKMXtkJX597wNg2ll
S6t4IrcNWAJny+Y+Rlmx0zppXCssLA/W3L76YZfvKmHXkB96yLfJCL8CfV8SXqAoBvzMm5AywVE0
vW+jHxJHPm3zua3zM/3wUfmYPHHB0jPtj4OxJOuQsLT933tEwkz9JFURbiAaq2scE8ShIpBklfvl
SwQf9YZT3bmWAPgHIhpojH1LbkLdGI9VZtz6oS3Xg4afVu7i45hY1oTLiuy/I+E3TzAPHiuzA9UY
ph5lHcFX6NfrBw7G2XeHOf1fEOkwmOa5nOAMrjoX2Tuc9xJyRSCxZjOG8QbznBKbPgM7nGjCwErM
aCpTFFBcLTetAxVMjGNGxzx/0g5dE5X7tkZo7saNtY71PnssUx88wwmyNYYPOb7sVXxtycFn4QvW
VoxgohGuQOjD3dd4VDsb8eoeK6zybnSL9sfUYHQL6w5+Z2f4lwHnzsZNjAlOtYZfVKdpX6Fy6KSX
zWWvydd0rChdQZhyq8MzKDM3UaDKSy9xhg09G0uFrsy57vos3zmMKq9LFyehtMAXaIq9vfTVFx2n
DUYxcuPrPlZLWtGGr7mNTv+tcO6mhjJFFM4e68FoX6k63FggykMaBRcxZM09vg4DFi1GuTG8bjhM
vQEPbobBorbr4ZGX4/dMBfEpjMB+08yjzkyT/lCaZU18ltS+OFn/PZti90S8XFTAAfIwbPTwMg3M
9CWNW3dPT6ZdtE2M/VkkgrPjojhLYQnCImzDEdG/dSWSqFtBhjqGsYZ/Z9+KfIeKpblPS7O7wQyP
E4gB94MSSQmTrxYDwbeYLC3e/iepJzgBBpV1W4kYs6IWCbKKSEGTPZYo1eAmf51VeKoaqK5AfasG
vagGpf4piEprl1JUX5H1pW9MC8rgorQQfoEot+nCnZvHcB7kvGHGZVtyG94eGmR1Y+kx9P8axbG8
BI1Rm6yGOdR2bgbdidJ/O/Y4d/T1oSn8/Nn0usukEwrmtoPG0sq8JQecTRdhwc3CMXyV6J6/seTY
3BUTyW8BertjaNXOvoqTYdlgprKIjbKGACfT+PB2GuEVEKL7KScwTC0z72gvi0sxxiQ+SEfbF0me
rNHYyFNohPlyBAv+2udlfpVhRb/zLa1bhQP8qS4TGNmGfbFSnd9s4PkrHL1cHFzMtHYvy8y96TBs
O2ZuOWwryLSrUCPJ3WMlo+/04WAXMhBPSDUQjesj7kxtCqt31aAJX0qpB1BUFdjCGGrBSkDvWhpF
Jb/UZQiFBxqQRhQcluMuPDe7wNsFJtwSieeDqJXBVuq9pH4S3zSDUi99Gzx6tS/WTibTjY8d61UC
JYqpKHYib7tiwGt2zzF0wRiFCwuzdoXmIl3yMr5MbM6nUmcvrevu2awC+ExDlnevlVOjepobjqjB
qgCdXYeHQtOZL+i66nvK3uZezvjqX1D+UCYsQl1KtJdjHrzEFbufFkFl43POAy7lbESJtnPyaKDG
sfKPHhrUjU0bdF9iHr92IfBfDLOZSd3q9VXUYw83ysY/a2nj76Au4fBjZelBE7AnkNxomPA4Em7Y
QslpXMN9iwhlccovTqR7J6+wA0AbxfYSRtawVs14Q84MqXq6XTxBu2YjbAbGEsTbxS2mITYzfdPi
lKmrqHwKSqh0izek5O3uJaNt43CNnC6a0levDHN4vMTobbAVwOib/o/pXpe8YnRgPZpW3X9L/SG/
HLTQOdtprt2ipRv3dW9YF9VQmztd1f1OyAlKt9fU6ylMiwv8eLCFJG0Y48uowPuoKpd2lDT3b2M3
XHEpmacAnOZtKxsHo7mH+48NAr6AxjZIa1gQEQrdsh2sPUeO8WCn7Oqumd8ZoX45DZyyU0Z+3qLQ
GmthhPgOtDm20ZqY9ulY5hv8cOJj7WDuFvojv20cRfEgNYS4Ayzgns+ZYwXcNjibDO5j2sjie9F4
zOJUgbABywL9KbfDm6w3RlQjiPcgCR8c3/S3dpzIiyqZnMvGdMydFIa1dfA3XRod7PLZmjgPi+Z2
NLBXcCvHWhvQ5C7TIL2y7T46dG1jXTtztem2iif3hnCT3iGKJRWh2qCu7Pu0uzV0EzBhctcUpdN3
HJqny25M8r8gx2gujqJQk8gAmI6HPKpN0pkAfKav9Us0JOj9fVRXthboRyCwBMabW2/wBEPHX0Y+
Z5sWPGK9ebQ1K8Lly+8Peg8vPO1z/S6F+rFxmnJ8zaj7ViAzvlpFEw6Oi8lp6nvkxrBZWrcMV4Un
vkl9qL/IvNAQgUXoB0xPGEusiIHm6mjcG64kibpSKWLLipmaV8aXVYh57IT8HC/k+CSG1kTUHxOn
wqhkg8kWEoK0/54Tknkp4NTuY0ZSa7OkR0+UDG+NWLdxq2hnh+7Ou0C+5t0k2tAcDNXk5yQbgfik
V87Okbz1KAr0ezCa5Ix/ERk2wSi6Z+z2akwLgUrfyj386MLr0ozT75NnwhCa4zezOvYXtWbbq9yS
3sKJ6fFEz+Uwgof8LsdSnRWUlkUmoSo3bj8+JKOm7aciq2fKc3UikCzc0NbkO6VncmnqpYNsmhuJ
ExCl5sowayAfXvAvXos1LlNT97J7OyHLaCJoSJbEXJgz8wBmQLGo24i3fGpdTrN8gqxiFj1S2vld
Nija/DI3b9oZPMtcTCJwkFyDKXX+Kk64U63jAJFHtIAmr5nj3o5mbx9arCk2lEHiXtfwyIxhPrLs
LIfxQqgglHWRc535+VwVz4Sk3rftZz0ZND5+HDjXgyF4Z9xEN54KygqaiKri7C7RVUYYv9TsPLiO
8Td9X9JRznUklifFE2IevoUNR8QbYDvtTVTztxO86oOvxvrRr31WoOtg6oBnqdyD4AT7MBL2q4tz
6alyYyz6HZinO2id9QFZgwErdKrLr1KW/LqE2SyQ64QoF9benV842tnJQ/uiNKcBKxkxZbv8bcRr
aAqj8A7rLOSKnT3KK4k2SVuPJb4kp8iDNRyG8XDTZ+E59sxyWnbdrKIILdXdMmCqv+mt1j02TMqO
mINjCWSXTKAdfZjU7g3lwV3T+EaiifaoU/XCuC/N+tpsi/J7XhlMorElTPAiL+jHsdho0RbVTYgN
mREiWzAuUJhN+KCVwxM7D4YcnW0BaOOahrWQQ3JXVejPCHp8E+eCoD8Mk3FfO4W8QXFwNUbWvUps
9340B2fHPtqhOOq5eKFrVF0Zb1nObNRjtm5QaKxHO9JWrHVI99Qrvra0U1Eti9xAXYopxsJUxY3l
6fGOuc24LmscQxKYO0+BKvqjiB15EZhdf2Eqzz5MebCXkZVRRIQYnKngBUoYlVuAUdx5RG24NFDM
oLGBHxg3Y7mRAVadCaFCChWrWb0OTjE7ifn2hKgg06qvSEdKxBdJ450ycnGyVTOY8htrz3N3mM61
0WUexE61tPNx2KoUnXtmF9YJuWDxI3MLu7/QxjDAKt+V0Zdk1OcTAOQTWe9gVo9OF9TaERf8DjvV
yEjLoxpS7RkrBLUqRO36i2EYN0mdOEsPQfP/pe5MluNGti37Rbjm6BzANBANGWyCPUVNYJJIom8d
cDRfXwvUrbJMpkqyNHuTN8q0lDIaBOB+/Jy9195gKj2Vvn2cx3I4Wv44XY8S6KaVFe1VFom3NoXx
jWUzLW6LymfzZh/Iv7Ei2jO4jikoQ5mymO3k4FqXM9jvYDM2gfdNaWp56G4qUce8qpynIia0BUb/
MJ20UsFwA1AhaQPcFkWbHwjIFU8mViRez5/o+nuIMzeuvaQHyOvVrgA5dgtkKgrxezpMCwtOAIuw
Kzf8GD7/rB8K2Sp/Q3ZUdGpSezh9zKk/erStgZ+eyXd93krOsdY8UUWXkcHzbZWaR8cqax6dj7+W
CTOdtzAK63OB1o37JTHRNn7UHs261GYlp5SPv6oi6q1inXnHdMv9beCUeu90YLwTafc3hIv5W3hB
5jWbJtNHSVOqLNP2Jc268Qfr+Yixi6Mc2zDvGK2n5rhsKArIf3gWQB+IFZFY+UPCTJsX1N6ErgVT
Kt9BALmsRutaVlTrgaCKh+zClrV7IeWQbwuYVxmOmrR+6tcDb1yO9GXRoCAlSX3WOmc2OadDIWHM
MsCBZW1ee3997rDsTI3sGx6qJujxDfQ5/mV/uoXOoE6G4/WPtovXWQYxj2ESWT8/Rt0oXtCIm49V
0uGqjau2AUcmBGA8J/4R7RJOWDxm1+3S1hEmn4q+qGkkaweNb47sytkkftvuVbBMZ3OZvA/axy/R
TvM528HN2ALz0mZXnZdJEJ2xOniP8UiwWZIObFJ8xQ3lbnxm5FFxNHSQwVqitjL8Ir5XdWld8cyS
mBUEegozpzfv6n7oH/nZuX5Um2DhpyTe9TkkSgjA5W3pRMsS2ostjk1i7MfBBWrXK8jBlcG/xMW3
j06IObocxhWOLUvk0TZYOEX4Zh6/Boa/XM1+izwsiEXyvUqxaG4UbBAGKevF8fz1FquUvqEXbF9M
hg0rfMaI8fOHxZL6aE4mrUMvl2clOzqnk0Jv6UG5d3lTgorkp10yITjB5CIqdpXD2X5Uffndo/C+
J0Og3qVj+WwUCcdVTEQw3zKz3DlmJh9KkZvnnP8g4C2C5kcO9L5GaX1NrAKuNyqEeyPt2WxZB7k/
4igFlpFzaihHZiAfd3CW09SLIS2B1CEZZPOxUfzcUW3Qf2HL5P28XTsWCUChczrlM9CF+jEx0u+I
Wd1T1kKNYgd05q1vcSTHzTJcjgrYnckM9XaYu+4HDnf/TiVtbrM0cMGcNjDelEeHNSxG1DzgbBBH
jU7eXMczPmtDLsm8WTIQzvBvBF4n1QOpX6eXTdlO303gtvS1BGXiPETFHr8jeCrCDs+cpBDnvuEV
u9Gf8tPSZV0MGDb9+tGgiQuwrag3G9BDS+vNTz+FU57E0hzpwn6kjfXsFCutN8dl8dVQOWC93kZM
8yExKmK/ei2mKLr5uN3bGMx+TW1BnMz6dOdFHoR0Q+zbfioe8rV/LWRNRqBlthitEW2xisR0S9rR
YDUibl49ttLA6mjY0N1/LkemBZjCw6wa8jz23mbs06XeFCi/5No3PojM6lZeBGFrkFHogFTdberM
FPCuMXZkWhQFY4qFY3eJj7oHZtzFGL6mqKXYEZAr9z2J2dzpkVV+BeWrQc7byeljdXNQU5xZrnuf
dql/rRUl3/6jS/hxRKLT0abQNArzJrIb97Fby8mP4x37Ec1CxHQcStHN3EI7gi7DLhldkufh344o
ER6Xj4W4E3zpKkousr4GEphMqJwG1ABHNJL6AlRecz1ZIBRhavCf4EK3MKO/u52MdnbaihshuoSY
eCN/cdO5O08nZ0cIintNc8y4I12Pw8va6WtspFi9WcEp5F4rr0a36V4Kp8Plg9QPesMw3X10tgOY
fBeyHDnUTOV+bF3nvAdXdqo+9FFra+ujIYn8rn4uHOJwpIoh3oyzEXZNFO+Mem0RKV2ruxyy43WB
ruZWB5ookGnQ1wNqkYMPGc7fNJ77zba84kKsGx/OzOE6CXDQo8DGAKszQVsEY6XoJmfv2li6N/BA
IpAvVNBTKUjZgA54VvZzwgzCDn54y0zPBrm6rryBzAZBtuVcX5v2YgKr6EndCUREVWT6e0OhZ/Qy
l5vObanKtT83MM0cN7l2UybIzqS4RT4ExAqcDKf4vkh3LovUvKVDBoQ+D4rh1YSu4RyHGTQ5O042
/hhcRqv5h+zwY58nz4I9ylvWRoDXCu416RX8DusAqA7SKKwD11tNOfEtsQ7Tge6RR/MCDP/HvYQh
wdzXgUPTAD7VEZRTd6jowZ4PVeOf+a3bnLcEh5wH7bhrqkhcmkInDzpvvuEBSy4paCjK3Cy/hF17
BirD+q4ap38sVh2G33gORjBoQQA7kyuT0wHQ4ml+yK1geoBGnV8HAYWBBBV8cDPiYkqtrX3t+Nce
h+rLoDasV+6n9EUjq734uON/3/z/hdiIOZSHJN5nmcFh82kEDA3Mr6G2Mm70+uKB5vmrv6RA7UZs
0Np0q2NXC/8wlvB+00Q/a60Zg1qGb4dpUEVvPxW8LTqtQyHH6Ob3n+6fqhKGQ77AYrRKSrzPI5ph
goJUNPlyItAHCyDqmvxDZuA4iYWhuc6ziwFyDmD7po2CP0T5/dOtgfgdqSkFjfRRY332K0SFW8nR
awmLjVN8xpjympePFZkuFQFgad5eiUQ8jVWRcYroG/vGburkLRdFjeKjTPe/vxifh/U21hDh03da
3RP/VCmmHfFgQ2T4p8ajHgNMzdxCrEdG4dEVzB0W79+/4S8ugBf4psQxYxPxZHmfhF6U2zprytg4
zQZ7V0FPMd9MqQheTWsWp7mpnTujXgkOsR9cwTNeiXh8uM3Y9t1RpjJ4+v0H+oUSnw/E1HAd72I/
+2xIsFKHmqBf8JMDM7j1oiT40S30dwXk+H2v1HuhdXCIbR+n/TKRADTGt3PvN++BM5K0YLligGbX
wLY2RLabVBddiCqh4k1T/9HhgT8bxiH9w3ztFzoEUn5xvphI8vnxPqsshMbL3fuWfcL5mu8W1fRn
RpvQN8rBorRj9BXdc38TVxngcABFehdVlXHpZVERDjUz3zUMagHGC0ssBiR504m+OxtjSCkf+4WP
efLfy/j5yGgyRcCQPwg+60NrJ6/w8Cbuycu9gsgSZe914uSHFJfUnoaye9GPVNd+PLsv09SpfR6P
L4TWcSr+b0+JoJh5Tv70SP5zYM3nYsfADILJQHweWON7a4ANdM5pTFT2RM5zdMCYMTwqD3IV2FXr
tpyybdYRLlVHMjh6jHmIHUO4c2UOizz6ayFkoxjdRrZUPwbsYNsP98rvb1Tzn/pafDMW021XIBb3
PmsRVnHtGMOqPOUfE56PHlg6581LSpm/4ZPBtSHf6dzuim9VmuVbLMp0Wtd53u8/yT8XDZ8LtT4r
3IK291kqSc3FpiMYeH4MdAXgltcAHgcKrLi8jtaJ0e/f7xdSamQ9CMARKeI+9D8JQ+D74HrUhXWy
6ygTNBJ/MI6pDnWTOYjzcKKMxLScQ2DWDGEoCn7/7r/YzXzBGJ27wxIBjoZPu1kK+2IpKh61KTKJ
qOglHe1Z+tdDUNDE7vWRCUN+6ZdOCgkZdV7utu2tmwSAGKrS+DHVzYMPSuQWNdJ/r8z/tPX4Kv3R
1ap+7z97j/9qaf7fZVDmIf7/G5Qvvi3f8kT13z65mvmffvqTfe8/6ISxy+BUJHEAQfT/9Sc78j+M
8i20C9JH4YWQ7f/5k133P2yUaIRZLeTqG+Pl/utPdsR/XMmOTvuGhjLaR+ff+JM/LUirYt9yEROs
ZitEHNb6539R0FQJmNG+J1+mJtgN+PAU5W9mA58eYqFhXYAPd69xrKTp5i8X6eanZOGvXttPQoaf
77t+eA8dtoeb9e/vmyLAjsZIMIKXgHIFQ8Y9cCnOUWMhj79/q09LyMdbkUyDSJ9+Ltq9T490uTAp
G3oi+nQzesfCHp4CcEt7a1mQeFvGvyv5fr4bYt6AmgujxecVfmypRLJ+wmzgafYQz4SVzNllCxE9
3TfjOIZAFHD8yPr+X39NlmsMsRQ7GJ/cT3KgdDTtNYOQX9InGDVRUrwPspx3abaYO1Wo+g+K6V9c
VlAgGCtXO4+FYfvvv2DHIDKJciYTZVKUE1wRMj+3cbfoWwmPJtjDvev/FDLu8Jp/kb9wcdnLEUJa
3LA8OJ/tlEr2CChGt9trEPrwxRk5+rX5J0HR53eRKPCEg5sDPRHPxmdxINszAMPOG/euv0bmNn1y
1maZ/EN1+vkJ4F08iy+ECQAbApvb369f4iijoj6fVthTRbutmNLnrIECu8FeJ85/f3P86s1w01PF
cRz4Z93RJxx+I4m7QERU3TKZHmMLZIedWi+/f6NfXDv8kw49K1RpFEyf7sLGzqoqhdiyNwLvhIq/
AyYYTH+49X75Jo67rlucali2/n7puKM5EKqeEBzb+WE7cKDjJfL/sGz86pJRQnK1WBURW316EzuJ
ChkTk703fakPzbKApgvqywLV1P7312x9Uv5yVzMKXr3T1KsS3gIHxk9rsLTmEbphQY9jx7jlDwvt
pxfHdLHuLILjMTYpfvtPLz5SMRFWUeZ7tPkk7i6piLo7W2Zmf1uXhGOdTT1nnrBaoszF7kqU0hON
omi6+/13/LTPrB8Dd+6HL4hviDDi7z+ZAWXKX8DR7Xsx5jiO66iFmpACW8Czn/vNmVcl9tdJQ5/4
d7f+xzuz7FvgN0wwHJ9Pwe4y20W3DMWeAUBxmJnH7eeMLLyOm+vh339Jlg12+dVGYn6YIP+ymTIB
q2xmt8SKJYQ9GbHqfuDLHs6Z3CyHxSqHu7z1hz+Y8H91ZddHWrIO4610Phk5oswSkLg7IoxTE+rV
4PX9s4ahe17JnjSZKbYGIix0bb/9yy/L+iuxtNJ84fekiPj7LxpZoq5y0ZR7+EL9vSE9Ok5JVb2o
YmwPoxpQMlmF8/z7N/305NsuA2lKY3gDtg3tYGXH/LVccUbL8arALPftbNIh7f2x2Npjaus/PDWf
Hv6f70OVhdaSJ59S6+/vk6RRMCpC8ggTj6MrN9fOTWN5Lg1IAsZ//5U+/34gaCRHLdybXEvu0HWf
/dtNQxIUmk7yFfqw/5qefv/q60GJF/jL8kJCGCZtFmOkLBKhbPBpSbYHh5BaehEH3Sc0EsW8VEed
5AJFLkZN2Mm5hhxMgw+imFdnFlO0ymeQzQJrVpvRjMlFKuDfY7p2SNL0mjkNNlMWB1+c3nWYTCVq
WVODFAYg7btxTPQwsU6kJ7feC7aq4VgAk49D258mAHu2IkPN1ulTg/3PCxujKs+ykRTMUOWdfRyW
TrlXiDMNHOSMcZGvpTQXS0OOz17sgeNPGyu5q/KAZppyjZdomp1rM+vdH8QbeK9Ci+oWL9UA4ZFJ
wEuau3GPlsCGCwsazO2Y+pBSEiYqBvTdoGJMt7Kv57M+qRVZSDGaxV3Jifiehzi6HlS3qK1y/V4z
ys8hRsrFXlmE2glCZev43O2Vi7jF7FOgNCahBGfgBeHPGnng4R/AwLWb/HaSoWvGXH7OCJNzVn1A
rr3AmL8zJ7G+JIUN1GeuzLLY4HwgCcqJrfaYsbSv0fK9i9VjGOqG+KYYLKuHyf1LnEaqJONOFLet
JxuEDi0xIzg+mC4WpFNGZ1EvY3vT+iv0sCPxmf4LZ9vhjFMjfEfqnJoYt9FTD1GO861KabFugxm9
76boCLcFgS2z6SziDzgJB31wKGyo9tQnZXHuxQYYulb2Rr4fC795jTAPnWiMC2KaZ+wd50beFFcN
ADX7BpbweMOQG1z3GDPiuRzSpZpY+Zktbsa5q6ozxx/M1yWVtQJ6C4Z3mi37q2WmI1DrhDMtzDr6
8cj+qgQIMUamZgvcjDAnuOzAlHOXlClGq3okosq3CVaVtODvdJ53ZNgRVvWOHajxUZb4VRUm1I8v
kZfW1rlXx012g/BpumidIjAOTBuo9Sx3Kl8o+kz7UBOOrPZI5wx1VsQOtLd5TEo0rFLxCSd7xFOl
FrJI+pVHsB3UPKP/G1oyaPqFJOM6l0W77erWEOQQuhZD2LIdfoC3NeFYc+KvwsnW1kUjrcTbN+aQ
m7jLB3HLx8mYRAk1YMOLBvgyo2pNUOlyIY6ja+n8A7JuAIZMnhxPSwXlJMT9P3+FhN9AGom9Se2c
qOrVZR7NfXMw0pZcCoOs0wMicE9tS9NV9S6mS1rubZQK0TmQ8r5H7LCo+JZskcjZzniMj1yJOdvl
VKkXZJSt0d31QHSrn7jFoxkFLiyoSonqGJkzt9yqcXLDpaZvBTgvGFlS7MQDhEqsD0xQctH0xmBQ
gZWtVy3aDAQwEWcIx8a35SgmIghiG3JoFtHH37sOnO+2bAvX2WPPt8htLYj3ORA831cPgVMP6J2a
vPd3zqKRDojeN8dt0oGd3ySFN37BJeYtoWsnw7OJfMt9ZLDlPaUpyux9bufzqxH0rkWWseidcwUq
QuHKm2q1IRVEHafWc11CsfFNR5Bh+/NYFEzDak92z6RkF/lW41x+TSO3srezW0iS59NcDqxcyMlC
rx0cmJBDQ4vXL5bl2aHyv6xaQSSrW1mJD30PiRa8XRE7+1GUdR9Wsi0O3Twbyc7V9YxMRxpOvA+a
ZHgf9WSYIdjC/DqyXNSariqWt6at+GuONbhPjVmaQ+jXFbdAo2ziPjyvT77pIKnvtJfCszah5eOR
qeFdXORydWbXBIzNCOFkR+ROg1PrgGoVwnIcBYZGO5aWnJWJCw020iTkd7M0eECPCibwWelPZrQD
I4N8jEmRKMLcktV5P37caqpsGQctjK/jfNDW1gIXDx4SzP6wLZIysnZW4kQ30lHFD51PpA3MHn+t
FRkdxnbJMVyhk+xtdqnefRuENLxLHD3c+XDEg2BHELsMwKQvjd7xWyT897lKSR3vNIl1xThI8I6p
htVssg/IM7MNcveAUMrEDFCjYEDqroiLWmbWo7KHlDwqKKh5mYHK9SY3AsRfVV+azu2w6yO0Dd2h
N6BEBFB0dJ9+Bwr7yllhJA4lEqcST86mQq19sJeCSK2aCgMYYHvHbI4gwroQZEVRujCIWZssJB1H
EF89DrVcWXy0V4pSgc9E+OIFigjdHAJw06t3VR8jhCqXA+UYC0O9G9zgW0WgHRL1YFeV5Ssic3T8
NdImfvJXd1DL/Wjl75bv7RMBEyb174t2qGlriy+Inrc4pL7AxT5j7nLnxnUdilYpkClZdkWmLzLL
hRRBv8A+imgIynN72SbdfDGvqUt1yqM1s8uFnmvg6x/7o7P6JyTR5czo6hBPZHfZEaP0xDQ92Tp5
eYNyP94hOYg2ueoQf+uUWQZ5JbCDiagjqUAds5nfaajivdEs87nJyPEEDltfjnOzqJ1KWPhCla3h
o8LlmSf/pn2zW7N5laocpl0Gh/2hA79xLL3Z36iS0x3qt2I+KGkiScWZ+EMttbXw3bnXNlClrfsF
zvmdU9rUsWkwP6SEiEKSbGh4ZXyRA14LcTCDKjs5LTYHR5lfgzzyLmkP6xMc4jQO6a+kX+ImRoZj
wuM6tcCaDeqpsUzDse+d11aWNEggVkTiocMngtvYyVH1jXr+FrmQ42f3Tg44lHOU7KAQFPk41n3v
C9I71GTdwbVwoUZEc3sute3deeloIxFScksXfN4JaJ9gTMV2mdiV8CnWcE5M8gp3dM677xGlbBbC
b4rm0M9Xud6iO7FzcxubQ8U/jC2aFeurrWxxiVSQ0Eks6uVZ6ymehnpUN0yzLHDZfXuNxMT+niHJ
GJ/6ch7tHR5fwl2joS6ysBFYUhZLTcd5Wt5q1xt29Wj0VxEdAPSopfusY5G+IhF035T2e4IucwqL
IamfJtBit5NPO2R9RLjdMoEPVMeQ7uBS2ahThR7Og9ER736cfp3IQb+1CN7D4z2fUR4VO9MwjXcD
FvZlHUTtGh/6JfHb7hkHKKmMQ380WyhjmxyRNMtUvHTXY16dZ4SbhQhW29u2H2GZ+wO4+zEOSljY
/rueUBW1M4nqEYrCXd57yw79jdqimkBrjw2LQXjgEOaLbntnO2DdU+bRoWDI+oYFmUDEhgBIU7QW
b2xWdzIdzwKxnHyD8LgNsl3v2Lo12OM4kvJNJXPFNgq8BN8RwINvcAQLvUYVjzuqUrGRoGz3s9TB
bhwF4yLL3o8RmDnHSi0C2MuCFKyOnAcffMU5tAObuGt3ao7RUvLIms20b4nj2OpBBtt8iFykoUpY
SG4jGQbJ9BQNMr9vaoX/IG6C+dgKhGlBJBBUjlH1YgO5f+gZuF76GVGqsJjkTTbgbKnIbrlDYUP0
JEd5SOtpb5LzTXV7Shcor8yWualKf8wvHfa0jdc1w7GBIHWAaz9u5UJQyjTbLCluzyOHo9s9M+Du
5sSN7Hyt55DvnOwnsodJdVCKeqUHJau8MkQUNxPQVQ7VEVezOlEEdqFblgoguyv54UrYlBTXhgpn
Im5vMnSKT06jJntj52lLsrEsoB03yHMRDGHgm/Xc7MqCDX2/LFZ8opu7kHZmz6W3CTKNYtaqZ1aN
3l+OI7/SPgnMxAgpAhueo9nb95oqcNNVBSzacbGSInSlES1QjMeEc8jIiC9zKcjPMKG5P0qz1ulF
SRKrfW5LttMr9N19T0Rbq8dLu/QlGlSwA1QsZmXvaP+2aue3NfWHn7PlpbVhPjiJQRiVT2G7ab0k
jkPEjMuISlos5X5JW6wrWESseQULQ9bkOwyZzPoTMSJ1t5tLSbD2CCdwlYiSrRH4XfIgUbANt61w
GiguxlvTCFAoM2RbWwUCX4xr7G27LvkYcf8YUOO8tXUwEEuHXPoupqrb1akSp9HJXgbbdIgDyU8p
/g1Us4nJJk1ZFnqxTzrbSJTMsOn8hpQRtHMDmtsEp0I8UHBt5jiYXpZ8QNvEDLc6TOOc7yc22SJE
Ildx3iSCvGw5v1apYWCWWhdaScMjiU3vvErMq2rJnmMDBU4So6Gt7GwnKX6ORdJ4V55o40ttVMM9
Rgu/OjjLMsDiKhPQxoi4dN5VZFPJJg1R9qTqBttnc5kOTr7j4bFuMAiSRi4bFOP7TsRo5ALJnztK
XrsTQRGG251pg9JuyWIBNzyN4xtOVKCJia3d0J5pz0jomnHtjEV2ygjL6hpVH2xvNn9AO5+fXDtP
OJVYnI5cJIkrrx97BuuTt6UP1Oy5Ak/MGkQLOR8+BgxvSF77JchLZzNiHbY3cQHlZ8ezUJ1TGnoH
u2tJia3dGnBbllx2mf/DWuKAjMzgyqnm0tpMhY5zcj9SfealxnM1I8tNTUNf+5EvbvD2VDuFUA1t
3fRdTm15aky3PMF3nF65s57otKEmJr2pxorjJZd6JMUXryAW9UTfMR0598aU/Pe5jrm2ZImIc7OK
5zCt6heEsOu+SXKrWfi4OBLTXG4jj/YSSKsFvgQyjTM7HmSIvrwOq6q0nike0oe+GCD4d6jxpk1i
9HGzy7qoGA+BmuIHvyQgdH2wY3LPIlh0a2X/lZ2R/KoKua/PWkolVVJgeODTCzM+TaKKzv1Otl/G
phVJmE199YjjXnBZSZEIQX9F9yRDaSxKMkIy5pWe3DUmkPHEJu0QTa3xaFazmDbIU/001GXZbcdB
fFnlqvdFLbspHAv9bVYYNwbK/jgnOgNvR4b0G8dpWuGXhDw2Nnsf/UKqyaMDYhJRW9be1K4+JfYf
WYoHrKjjW6rT9AwB9bNaqcJQ9yNCd0Wj2UhzDx1aRc3x1gTdaixLYNRfdeXUTI+i60hncXH10Qeu
XojHdJ77OECtbiNZRwmR+N+9aY4Ic5PEzm2WXpg96AZ33sdaMIT3qlKQgsyavPXT+k1mhM00Zmxc
ESbsl0e8K8ZtW6xnB+St8wthRSXVOEXEdURevT7QV6vKXTnO7mOaGIpjBdXdV+HHzjYr5+LNUniN
SKafn0ZXi3vbbNYId4M4P9iZQUEgI5IJBLS1PgjDxC+1ZJVPeHNG5GzT2wSC26ToJclCbJlXWTDH
Bx8RSpMtxrapDLyOwZJ4FJ9cDpSmqp9xF07KClCM8+uHZQreH32cNe0dd7Gtba41eNt5kP3T4MeU
+gzc5VEpTz47SU5wVDK0UrNi+0O3wzzo8nvGU1Vt9YJ72ENTHu+5QYoRJm5ZXlmEZhobqCoVOZeY
0b8NNhVlmDZdfRNBJJ+YClmmoHgyzWxbLvOst6O5iB+pYlHfoueS6PFG2igYL4byIQtEQRHaCGvA
J0fK2lYiuYx3rB64Mr3WV3fjlIH7sZBKE8baaFRoYB7Nd8MXYPIX1WNidJXXyg0I34SA37wQ6Okn
nSnqO+qvbds69YGWQr4GUWZS7ArPa94j5sTjNtJlQRgs/aYrJID+ZTbPHIOzzGNV9/Fp3gT2kptb
cLXmjYFOnfhGAswJbWo7jhLUclN/GUwxuH/CBJmJ0evlVGhlHE6SSDtk0OQcURDlLnbYof0kf88Z
li80bDShf6PqEb7bAzlwkTvpvZdjFObvuYTisYEvh3oCPshJZkqo3LvAI7tsXBJGH0hp10iEgmki
muAhdGAsA9boW3uFuM9xdY5JBLTDQnbCQPVoupc1isKAPpQ33MZsVQaNmIkDnsNSOxFw6hU5NWjh
GRdtMXvZzuv6ptl0Sd09FIUielVOBp0qj0zB73qlqWARSzl40PrTdLTtInW3QS2bk8gEmybyE1Yk
aQckqrQp3Yptju6J8ORAl18xfLQsoJMudTjpwX23m9j90gYO+ZKqCQiNNAtXe5gJ68ENbVvMVw4G
LhNOot2COvNIwyZuMv7OK8r3OrEoNSOt4hfX6v13ZU/LGrtTTXvbINA2zCBizIc5yBMOfrOSDlgy
BoJI9K222dVypGeL6r8nZAA2R7rHJ2l/weOPw6mRhnDPZFt11Iho8nBYCoe+Qy6G+dLtW7Nfm2B0
N6JmifWOzpY+xfM8+aHhBxP57IFh+NsW/Qn9arec8JhQFfHYV7gVD8Agg/a8GtqYaHlqxduEeBr7
XGIVXDaxTqqDi6QH5+rUwnw0ayP3bjw3s7vQoLlV7NBWM5PCFbkGRliJFJvClvNXz0vdR75zcJ/6
M0ya1rJjGU5p0HXHatB8LVRkMxun1+TOBXlNOYyWvHe+iDbhVN9zjP0CqcXAExJJi2DfaZD3fmbN
vFSMtAINvdnPoEQy0l2KwBqeUtEhQ5dBXznfZx8BxbVv4E68ouq1200GQfJtMgczJYBA42IYQZM5
l31DixxzqFv708am9eVsybcWiiiP1rrAMmnzFgDLsdQvANzfqVIN5YcCT7IiazqaPLO9iXMJ0uIi
QHpcsmcikRrrHQlOhDVttMsYkfzrnMsqQ3gTtRGf1bVbIALUuNnncMwhct/4bMZIFWm7c5puco7s
lgDiuS0Y6pBrEyw5XoOBhDLk/9T220qQrLFtOmHjIKpVWT7jbsIoV6+pT4c4b7UXDsFURFtGhsoM
JX29hpw34ettnrcDFTeLNd+8x6CGg7VIvaOCy22GOl/D8wqmxVl0USLna3dRW8TTF9205kIWZe5n
dB45am6xadChtowxS3YEWmn4Al3UdMHWcbQ8JPZo18+9k43UHygYU27/rLKw8Yk6IWZkTBZE+Bi6
dm1jNvU39pHBvoC0WL9qM26JI/FTzmnzaDB0oSWMgMFWMcf7qaGqPeRQnECudbkdP9M76KLrfPBL
it16DkhStQUBmC7nHoLPc+b4tAl03L7ljsL76ZE46e6aqbSDF0AFDFLz1lTUV65TEYTEN0qOssqG
5yyjPRJiY3Jg6bItplvDyHpM7PO82EddRg54B289bZ2WZMWD+XHk9/SuXOfBdhvsN4RiTG+9dsVd
gyWg3uh0hhcRFdH0bAF1dS6Q94r0EJkT6dNORuOGRS3xjoZrT94u1drTodKg6G6GvI7v6PviRdgk
kzKMvWgii8Cw2I8D7ikAv2Sy1IGFghvJzJcIuWt86bjaGW4cegr5QXqRgaHfcAjcaCo5f8PpDuCU
W0lIWmYoBHZOnHnv2TiYdJzpbQQwEXy2iw0GA+lsNfeJOIJybWF3SC8n71fllNijKZmGiz4DglHb
lY+TNLbTKiyieCrPGh7JniTYsqnOUFZP75TdqcMeQ07PbTpO9vQ1reKGsKHGFNMWXUdV73KczTam
WtxZIIKIdyteLaiXM4XOTMwZvUxjDbxe7ZPY8sYKKgMZMv6yWn9RpGKfBHTadZhW2iZ5Q1+0huvV
troHqwZP3Jk9835xALIQPYK/f4mx1h3qSuL26gmwUwdrKT3SFj3ow1uzxtq3IdIsS8/l2OdbwtiD
9kKZxN5ulFjsm9JpnHtiOL08NEU5vAYxIqaLhclZupnJVr1pbD2y/8KKvHc4DH9zraTOruZkid9t
AXFnA/C5Me6Ic5R3pEma/G+9CoKX2Ya+e0M7dbyfA6uVx8aX7XIRALCJz/TMGfJyMBIn3xe9qIMD
cvKhZlsplpEgICTq7qnN0+J+ij1t7pU9C8y0Fqz7YG0JcZiGJBBk0fBKj4wT+NIli3+YOhokwDCI
57uOkiHmKM+dpkO3WIhzTarFdULF3X1aVNRdU4fhSgJfQLgzqdE+emExy/FyIOjJCNEKuS+pnRoN
J1eOsjsTd5DY+BxleSbbLPpB6TJclPBpGoz2RTwf/a5L9H6KneQ+bgN25qAS1I9GX9Ilbw2n3qqF
6nRXtXH+2KqMnBpYSh1FyiAIz5mqpKCbYwLnydG2vTbxpOYwTojZDlGwumm9dWRkVBesqbl1zamY
qYigVdvzoJv/h7nz2pFcybLsF7FAZRSvrj3cPbR+ITJDkDTSqIzSvr6Xd9dgUAU0evptUC9VqLx5
PcIpjp2999reDoCc+rXpbs82UR+LksuSKqdd59qj2oBWU86xWGRZ7sQA0XEdEI1q0hV/XI0H2F58
1KBJqRc+e5Vk6Jf9GM6UD5AfWc91C6gmzPO2fqoGp5y2HeAY9I8l8QYSK1Nn1q1bpe+qiq6l1wqR
mo7q0BlPOFU5ZodsIHygKaIoOZYPuqSTTsjPeDaNs+nAmnwqNTC72NSdZFsIFDbXH8hFVXLTJfl0
mxKqYwYmhmWf+gLCz4q6p+BHGFtQNsT/lpvE7oaeEtFhDlee8VqbzsdQ3fQLmunGs735r6+MPCHk
FWhourBPiiA3t/w0tx+E0EIO0CN7a8bCKXtxiBxVt3GGbo0+UCx7vhLUm4SLNtg6bA7DTWxpc8j7
MkDKT2qxAIoxsbUdlArTc8cPwnTt+VquGIY7YOcia7IbGrI9tTf0Dkny/WRl9zMJYTg1xmHrP9kN
J2jNOxHgPcHlT3dSKMBoH6zZ2fawR0HitKiiGErzUsPwtm9i6UfTjZ9wAD2aKGQ6TIl3dFvibUO0
1RGJgZur/o3pU7Ie9YOabd8MKtkcbA1HZJv1dHtshT9pZzUS3zxM5VT92NrFzZhh56TXqc0kMdim
oekDIkV9mETKhNxRRHpOOD9TIL0MfGMjSfP6ALXeZ5UqGLJ3NdotdeWsXkOgEf5SbEsaNK01Dzn7
PWmTK5+7qEx6o5C6/y5xOhdbElA1Cy3dX+cvtjBqC0U7cC45L8dmh4MVfEnHu/fRDaYqgoLB5Lax
lrYKiJF5WbzKYx7mvP0bb7ovx4YrkuxY63yg1brPHSmFR8+moPMQGBEVaw0K3eKNZUS96WWh+seO
CQfdLFHWj1mCyj+QGxLHsmrdV4aSQmxKXutqQ/tI8uLX7lJs+F1fD6Sm4OFwZf0O695L/GUbFe6S
HIZ5JPpZwihXR7b0NcvCCHC+PhRcb28h6ju10pol0hZTB5yN3i4JJarSyYqnPAzJC65ov5rIlQfC
dDszBaL8g1086R8EzPNzQqF4cx7wt6drcryC85zl5vOVUCU+q2J2+s11mEyObeMjIbTMkOPOBfgU
PAnZxXcDZWzTtnR9/Qg3YyHn2pQNYbeyASiA3th4KNfB9Fw49jLtM7sX4qaz/Cg5WLgDY3o+Jj4i
480CVMsjlL8j9eaRanHM1NwVLSnanUk5yd+OJZ2rG2B2hNoQSDxJ8SyEou1gzQ4r10VENbnMCnhp
mXThPhwS3X42bUFFwlpVbCSgDbDQeccSoD/nbAyHNb9HBHsZ1tfA6tBSy5dI/wveq3w2fHvU4hSL
a/lnEXDPbgEZhbdLmZIXjYOlZqMLFRezjEjUsM8BL3tHmurCAGVfsAHaessEkpUBO/zbRn4h0Uvh
q0AXUKTfRSnrPylVpfWhwvETr5eyGeR+5E3a3rilxVrc0L8rbkya+fZn4mTaOVuZGMTCxi6BRO03
MJpeQ+OyJD5jMJ7njd8AVn0NM8UkQmtwOvflij437a+nUHH+ctxcTafMLCpejeCUhh38HihgzVy7
481ccMzbhoPJpkPAO21UGG189ychqUjYPfOKZiWg5ckjPcETZddRJL+8ckIgJfQpsCrPQRecJoa1
70JMZbfJWzh0q5LQXPgwUO0nnmAITeVqoaAUFvscFD8jFgkPOYJz2A0MLven7yzvG4GTHUwHS6Q9
4FIZqN+d226ALWTCYJ0LMd10c+cOj5M7zh9If1m5BQFDS6Qex5YVvp35v7ooLOuWW6p80fNov2Qi
mD7DPqeAnLMXYy1Ug7+YmUCTTF5ISn4SQj2MhL+uqL92Qh8gKJxtQjofFuAGSGer3HXm36CTV8gX
/ZH6KFPhTttqRhe/SM7r/MG6JM+EsuF/Moaxb6hBQKkzq04GJ+w2hHy5mdU7PQT8V4tTH9brLqJr
lWD7nCFFdO1grwvwnfnW4RcenJfQktEOMpRDOaMXwcjFKwZihzAsu1FvzolSYojW6ZoCes3zry0M
OFd3kANRG+GX24atP31cnotFCehwv44mL5XrwHK9ipk65DFM30YaHuw0pd2YIxgvujxr5/iMaztw
NmkBzfPA0Jy8s2jQTAUFDKZtgKHwOxAkSjSPFmrpezoPtuB1NOFUbF1/tHJa2syosWlXFri2DuDa
JNrlUFJ/a046qwuKv6OeccKimBSRdBmBAy8u9Sio9SGVz6ZMfDb2U1OfUlbs1wLx0X+MLfIxa+XH
1YlvX8ZrK0t5bxeAXL7zQoP1qR1m2tXcVqZZl3kMDiBkW22tq5z14DofmcLXpmwVn5ppjhWW4Xs6
Sd9h7q3cPMGKP/BPHzMoVlSKV4iZ69Idmrugt02wDvEfRvz1RelsHAkHB1Zd0YZrq4vQ8wk4tucJ
BHK7saMy+yKkPCvG6aF4C/XClN+VmtpSLVE117KT7gXWh/VFTVr7gjcCOk/iF+Wv4+OW2fVtxKJu
mgVfmRbLcptlVezeYcFlD83HAuQMg6JY4QjQOeE/K7ifRybADbXZ0+fAOsJdR0xOj30zlWJVhxEV
zkvtuQ3EaCXgd3DguR/TKrjt0S5fuYzxxUxyogXaSuc2pTc945DFKst79v2udpCJuSR5tPcTR+yg
ru69uJ9ZXJXRdaQpMQ2u2sAe3xNO/zVwgSbVV71U32WAsWb8YQUXmAvOfJcH/vJFxkw8hF7hfbSi
RK6RVsLwE7NjvSvM3PjbNK3+sNEMj8U0zMvbmEXiD+SP9CdkB1qtRN3752Sw4QE3Zek+2nNYZndV
01qsDgduro1k4fZFLVfh0YJrco6cqQq+BOQ3676Lvd5ZFQ5uqIMvk+A3AidIDTvgvB1RuwYTlBlr
xrDFzS/BnLOo1zwaqIFVlpPcDDmw8M9Ae3TQ24mksiptCmqHZK1RzlWR6GnltKBvHlpj2eHdDF+I
P6P5jKtEJGSyFPwm94xwEpqNU2iQfg09VNyrPhhP5vhGXKJC+DYOFZggK1zFDBmd6fNfl1t4pDw5
JN+HS6Zvdvi6IuvY0fLJd6xz1jN0bI/RBvCCfZAcv8d1o9hsXQSgCTIFVR6vXRm650zSurBb4sy9
r5Vj/8ZO0cc8UBfag91U1xcKrAi/p+RNf4UqihdghTzeAd/ob15nA24KiwjDqven6VpEbJwKu0Ev
u2dYVX5NjF+k3nfnl7I9m+sG+jfPpZ1/tVGbF1ulsoLOcb+ei3Wp4vwv8ii1wcM0gDKuUybgVViO
mK+yeF7oz13afqOGSV5azE8Sm6ld5y/uEGRMBzoTZh82Wep+4S4Yh23Ofs688TcuoF3tmWNOUods
PRFGoPGaqcKWU9eRwq9CtH8HiS0SG6ss+4XWVKUX/8DPwS5wpJIazlgczmz+NTyvGyVSjhqQ6brW
gyIT85+V9mka3lpdxg3Bfg/9DdUmG9bCZnePTSEJ3pogUeIjhsltzrqg2QOvRUjXsMTnQ+tMNdEb
A10mp5gF99WTdqv+pBMwJ5sCZiIr42a4lvgNlkwPyH6i2NhhsBQHw3VG1D6frRIkDZxoZnbQOSvS
m2NCQ0Fqlwz9FbCW1mMO5aQm3TRbTwv76YaVL6s0oAYpA99nW4bGHMY4tbvX0YYNdceEQw5L8iZT
X9KAHbtRnSO6i0Xhc5ZfljKvUUCdop6bhJNZHZmNSMcUfbMoG3cbcWaPzgqKaXrAqFdXZwuKJqsU
oSl4Jp1q9TCBhx7bIKNSRJimCWwLwE8c2Sk8DwY/aC4U/qS8JOnK5bm3Q6eT/nrspyUXTBFWVWOy
CPjKvjK/lf0NoAqtAarNE5iWtJurL2aRsdt1s5AfLUzkYjcA6uwOMxcIPDysIpseCYqNvTV3f2xT
pSXF5ZRobifMOuoU07ShcMRNE9v/wJ+JXddTN73noLaGy1K59XDA7wffoZpMgtN0zmvb3S+FLd4l
jeq/mqtYrVsIQfMmrd3yKkqOlHPyvWo0Hpv3YcfDymrLx4ZbEfoSrtppMxvit2cqbuUbl+/c7RNE
lp+SbvLkBPZ8xJu56IrVb8mB75jIAI4HP2MQcUthqVlLAKKArn1OmX/UnEb+hqh1GK0zDNCZzUvE
RvS3VMP7Ix+5Tm59oDaSU23Sv2Fkw/jmyQI5nBKqPD0AN4lYy9ILjokskmr4KwZ4tFiXTBPgpcjg
f7HoqMYbyFxBlK5JtoX6YNzmWic+U5QdPuBKUawljO99Jex95daWvm+z36n4BbPKSPNtklUaF6xd
FQILaYmrq9kAHmzMzg/H8D3LPSwKUmEG2LUFYA8W0UEz3ogyrpZdkNZhvetZlagbqIuyOiQ+P86m
UUXJy94q5LRx5kXHLOgGCRw/nZdYb2OxWMM+7AkMnLAVNvY6Mz0MUhUsFQYhd0C67NNuivdJjL3q
g4Y8JhjOP0t3cBdlZyfM2ZW7yaAGNignOd3F6Et0J+N2VMxGCxvPlco4qN8Ndh941GU0to3Rq+/0
BcAjvki+alueZneip6HFIstjhpzn9MTdUDjPtjtfBUo4NDbDBtWrids0wdmxEhuCQ2dacqgRL7Nj
a3WDswp4o1tAHSKSUMAoI269nIWW8qr3JOjS9lRzOmWBAzuqeGjcZMk5yXnsgGq3sdSb1oY9Pf73
VP+xJCrhfdEktX6l/ix1zrErF8KLcTMDG3JqeIPfOaCCAZx/xkLcYR5TrKndyadjOZ2qqnrQU+0M
b0PqhW5F/MOH1baiYLA3W4eOUP0RsFZkyEO0B71BKraEFG0Ycrj6J8cJ3ydcJwFDYFMnegMQshme
uf7tEUSRXcb9CExldtWtT3qhhERZYgiysmFJMQ2xfhw3cW513VGCh0pvljLEzbE0TceOAh0/+q5z
8IFvQIpt60idvDU+GNqKsa+0SZE5d2YC8Y9DRJvho+4Lx700dh5RR2/yEGQgdnFc8lfkMxpwWUjT
Lycau9OiOPl1qgHBj3FJ5SbOeCvpNkCXs2Lf+BTL3bJl6+ozkqXI34IQG80przO93E26xrFXqbiO
r68+96yMDfVTQ4g75uBU2lXAkhQTYiwlqBJALAcOwAiHOVMcTpAOs+KVkGiJlc2p6KvsG3yDUF1a
lm3sfsGT+hyC+5H/4zTQex1a4YHRMA1xMAmsAcm+h/rlz/tkYlptnmKZs3o6ykFWojoghLiq+xPZ
ec0dWZS4FpdT1DhEA4wYu+FhtO3BZZckVBn2ryO7Fg+JSBWyWb6Urjn97Xi0BXZ/A9g4a6PdNPes
yXiBCT/deI6B57kjZ5852B7yRZfbUS0BRtCmSWLG2KwV+AEoJ09bnp4ueiBv47SD7FjKTC16U88g
xpd91o9pnG8n29PBY5IkmexWSJyRp48YxMR8X3quzati5LPFT16QJ9OhQ1iBdB62KXtRyHsdeEsd
7fvak69tMSAD53ZqP0yeUb85qRh6NOQkfnitjT4jaRu9hdBrP2NMusOqwVb8LIco3s+2Y7qDcq3i
0+la8QaIPX6nSTgbCcQounV2HX1yrMR6SqC3JIkcUix5DRG0Qt3+r3Tp/yqt//8Wxb9rfqqnvvv5
6S9/mn8P7V//fV91s3S4qfv/XwrDSbj993n8859a/2u/OH/8n03hdviPgBqqwHaASgQQ9P9PEp/U
9D9sGtx4E/mUIUUhGal/NoW77j8EkWraw+kJwWwREzn7ZxLf8f4Ro80TQwPKeA33R/+bJP6/Rtss
4oLh9T/Ov0XNmtrKY6gp8dE3dxhftP0/5MtIkv5rAuz//tXuv0bLiiylFnCwSjZBFZEGd8DESDlD
RKSnMNvOy9zHOi7FraPt+OJISd4/r4CduoZhQOUmZ+HBtrdH88YwvfIaIO8b03nLLoRNuYPr3ZqV
PQv/ZiEt+8NZcbnXTslaRS9R9tYncbS1vXi8M33f3EcqnV681tCFNAXdB3XR9WtLF/BT1Eb9jyEL
sJmIFaSI/V7zIK0+fop6szxqW03v+C3nO96xQPPMkHy0aI0Q6wTrt5mnso36nhe/GvTZYx5Y3rrW
jvckxND+jVmabuq8nzQOKtuB+oSmQ7GMrvqD2wLMMgotHry/6I4Kky7nfXZoWyOSZF0yBhcbBULm
rbfxCdmaRNBmKVS8A0/IwgnzxN+qiYdtzFsabPaQt0dpOflWB4uiEoNMi+Zk/z0bVWyGZM6ZInh3
+HHNfpeaF/9AkDo4tJZuiUDEDluczr8oV8pTTINIuilnL/0hRzr98VOjsvUYx6hFRTjfXrERiNtY
Um4lm2XgUvRG4R12t3HfJhcMQjB+YQDfBS3KJrGgZf6a2Bt/DLmPAt5Lc1+ppNhyxhSP2OfDDV8f
+laTu0+hzOIB+UZEh3gZE87qKPQLL2HF9jKEfmzZy3bOrYLar6rl4OlE6sgHEjDEXWc987u9wTIc
HnJcsDQLO73+da2lYT1Crc0zhpPoBdYoBhi31CyE+AbTp2EQyT5xi+AwFi67Ktu3gJOPxbhT3CDP
+HoCMPlq9O4hUwyXvJmZOY3HYzWiE+6pyENrVc9RfuBHkKfOK+zzwJGx3BhRKn89NGhGtE3bd0Ja
/3nUigp6aK0p+cW/0VN75th7f0Qg2+WAxw9DlLEXj/rpAZNnt0njDEJzFQyrYIq0vYbCmLyYemnX
U8XBlYhndcBE4b+CcEnv68HNP6Vjsoug7+TOhYyvWbLq4jCXg7tLCHyzCcJa/hIEc/R30nqoVj1j
8QaAYnNJlyL7HUXub2o6tdEBG2OTz2rr8H4ZZuu49Gj7yZDif6KoDZ9NGXwr7WcPQwfmuMlUvmc7
CUgqUu1fHWb+ScomwbMhMNp2ZfswxnxwZUWSzEzRw7aNrRhbaJN0O+rdqQzl5MgRgJ/vO/I7fVQW
4vaKGGDfrjo3dDYNAhF2gYpZlGKJsIF7B5RIboju4epUpaQ3MZ8+F8bkd5vo05mJg4IekKAvuY08
iXyv7mREkqbGefnWu5X/EuslhYpuhj8jxleHI0OgdwG/mZvRpPaT4Hq8b12w/94YKgt9KSdl1I4N
K2I4vjUyz7alhPYpbXhNh9Xs3PmL8tpTAz6bDwUQ/dEi27QT5WBdsO9B5B5tNTJ/VWPso22LmtwQ
R9p7Wj3CE5cC56iG+ytYvPnBxc5DpqSIvQ9Hhfjm8Gy4/BtGjKOlSIYjfyO3FErWR7BY80ticd6Y
vWF+HpqQL4+d8boYyzlYDYOZr0YUkMn5ErEetgeokYQD26Lw3m0oie+pXzj7vJu1Wo1dJ44De6nd
HGREzUKlT/6swp1oJoHhMStvQmkhRudyeo/xVGxot3N27BGcYDUaazotzPQ8GuUwPvak/Cnk6See
ckADnsxs28+LF7BlgvzS4ql3mCKxmIbHMmPRsIrscL6XuDDOOuv4NKha6U+2WPLXgwPdb0pwlVsr
oSycAsDZ2acUQD3MucGcaZuoe8ScIjZt7qb7MZX6TjqWfiAXOx77YekP1WAggw5Wfke+SVxo8o13
gTWObzgko9Vi0mZ58JyU4jJDhpE04OzWNv5C1noM/DpJdkh0frdWdUI9YdrUzSoStfwjHHfs2Fgk
2CXBgN/lnY87WlXSRVlnZ/Rj5XWA6z9dmr3Ji4YzdSm7BwB53bGdffE0y3k8jL4VnTu7XGBI+u6b
345Lvi5mVb5MhT2eDU6UT0qHzQ7pib5XZ/Hu2EEhFUxjas4xD4IHihuvfsW82/HVYqmcikeGj888
X7zbJSwWuCJEDDHWjuI3sOS8I3xb7Byp4uekCuAI+DK++luKkx1gWN7EA4+ZZuzkV9Nk07FnAwgV
SqqPjAPRizsF+gYesk0UCmvDc1YU033WZvo46sX8xa5pbQYIy5dhrvALY0WoSLykhDx45U0nB0lz
73vezAM4j7lZU4NDbe5gP0b5m8PgtB3brn2aRBj/zVyXhwmXU/ai/MLd0ADO8pyHWXrul3o8260y
P6Ovw3hlp4mhyzSMNwO+4I09JeNHPXsWOGlqJK2oX7YT9lPinzkFQJZEfAMjAlm9EzY+LCJWCvN5
Nd2x4UoYY6YmvoVARQNMMNrnqwPwOHIk4A8SiHD16LH7Aens2dQ1WHEWfGB/JG0TG2x7cQujLrAX
IlI+uVQwz56Z93GroocmynNeYgUCazNkx2jq3KNndeXT1MzeJfBr/wY5NSRdsrRsAHjxkAvLemwH
hDS2YVo5kDq9hGinCrJ3PXbLozfRh8n5hsgzD5mqODnV5CWkY5v4UfSefPBHp3rm2dzusQtgLJ+h
jhPtXAg3J06MqRCRAgq1qGv7lKBpXQSsyRtNKPMcLsjSiYWizDyEwzjp+/iSwABcY9uHhxCKOrlz
EyFvhJb9F54PnAlRvm0BquWEGgtSPfEQvGWzHL9g+3qXRPv+2TDlEgUrOXCr0fEMM1AyH7BaoIm5
6gdXNmpJMlBzVhScnvhHHuNCjuma7XfNJiOKHwmxy+vZnPamBigEuWl113aKRiNqnYjGCFROsrfB
p59SYDHMPQIUzG1UWVZKAAF09wYpU8IxCuwTN67ZV6kEPp4t2U0vY+e3hnSEWayOYeVQ4xdio+uG
8xiE5NUCXAQfNJ5JyAN1tMPcQotCuqSXsgyTQ1iiuqM+eJfZifWxz0ZNaXgayjWAxQnhP1hgy7LK
LW9ow7K43waM4Rjc4RL4nfNKJ2B09jpnfmzl5B2LRvtvgqYa/MRu84DXSBzimuj0XjS29caetmfk
sAazx2oV7zOeHfczEbRHFZfFDjvJSP98lbRPIgvSTe1nZMcaTZZMNK2fEs6T5SYBxkrrSTD+6ScH
kIcabztGjD1PsORocCtPDJKev8Oa4Bx5RCdvs2NPrwPrxWdbx+nzlEz5GRRs/8nmt91OQSWO2JjJ
5RZN8JNEI0OJr9+gBGxNQ3irZt+yafIyEWsGzfAx17STjFyoN1Hes9HEU0PHCc02IKEH6zYS3A7b
1IXdO2qRrMlnDC/SADFY60zRmwjO6SH3kuJLFG76B39Ji+2HkizWxK55IGqqthNW3tvIreLfwqgW
Ijfb3Rnnl2KjJ4Kewg7PYlcXTrztV3Wmgps+wUy3gufAWiCopmWHzX58pdunfrVrfJgyczHSc6Qj
52wi2Xx1VpBcynahDrXrAvQNnbjLwWUncW+qVp3tCDkP+zRqXt3rsdoqp6/WMaHaQ5UjnqwTtRB3
xM15MMPQbYZKRrdIitMJOT5g54IlbJ+5iZOQmCOUnaBPeGzes+A5qqPx1FQiOjXd9ScKWxWunYXj
Djb19C92q+6e+ghCMfMcfMty8J8yENOHWSENrgovq60t+GT1ADohvy18Q0l2IrmcYG28LkvKrepN
VfjMXEXsj1zOpcpc2GYlnsjzNKCyVaPLxpmYykhbCv0LxCtrTN4eI/HWjVBP+bdo+xt6RbRurbG1
VyFord0yGXVuUIH3llPR34EhOVhXiQm28eCZZyfO06OmOuJeLDil4tytHzo1AeOII5Z7kz3B0k66
fu+MLRvecdDtDVCX8GBlfX6inwSWR+jW1iHpnPq5NBahSY5p61rI9BxbJDHd0XJ/wyHX+zrw2ve8
EbjHengcTZG431D6uQ/9StxOaUaxHI/NxWzHuVHnsJinPeGu4S2LsplXdZeS1nPD+27QzRNplhw3
ad9CevUEvWk+cEeei+m3W0vv1TWOhJuzuIvDKWTOAKXTaZFRrkbcOQKpU+Er6kFDJvFWdwIyp0ZA
XNGoTMWQdL3LIHW898EorEmML9VamzjdDVJwBPVs5yrP996747RU1NBT261R0RY8RyEpsmQsPtBh
61dUf15w0re9leMThKsDge+QoU6QLrIjgisq/MGuTc1KY1N7X2fVrUkdcyJ0bfMtz1jxpTuxkibC
8YwbkUAK51axN7DZfhucPv1qvjoNY0SDN5d8JwUscYe2vIjquaPJ7zjESfyS1G7IqVT2y7qNcB7x
eLi6BLAAJqygxYBSSTYCh1Pg3C/aDr+QlImPFQ7BccGkewsLgGjTFDTqvtTovCkxvQmL8rISXEkM
3LPqXz2VR39TZK/u1C80p6xHPGUstdPgjyuLklIZx70HnRs+V71Ev8D4Gm0KPsU1mssjXZtkOOdu
UWDW6BksqMXkC+lNenFh10PCDsRZDCGDNO/yTSHj/BYiVPABkkD+ceqSZGwhgkfQWOlmUtRIo3Cl
4ujpqLyHpG7vCzSo78hR3q5xGTNWUTW+D0hgyjMDq+mu9yh+gTKBC8FNaPtK2wu9N+EFx55927AZ
3OnJhHeusLgqClqT7hZvQMjtQJrQS+i8mKjq9jP6NLCYQT9R5GKf8ffOuM5r2a4tGkcuk9tVN26I
DdmHRF9OBZxyCffJ5TqVR1ET6RDdHP+E+Bk/yeljfDbapPg9R+85ibWm1kMVT8BUyAaImGyLcMad
QZt69Ujc/4LF0fs+DbPbBR79GqITfuhIqM8J5jmvHmb/laUbdQp4w28iluNr5oHyjMYlIR9kE+4k
E8NzHpWBtUMZyswhYOTovbCsJlpUnFw+yt6f7WEX57H3yo6J2p48tQ4Mzs+oEOYpqlofcM2gd9VY
tZeK59/1pT7suo55kbdP2BzHmJq1lLFyuxhvXKcYoG6xcvMqBKpBjkV2H6EADLH1O3f4yNjLrnLo
K+9sGziuVv312o9mQAxtWL0POnmi8GwkH+UsF5pDOPXxzpPMXlV90IFFoo5mL3YoARR55EbHMn/D
sHjRdlFvLW92sl0fDNYD4BbrUte6eRs9R/9Iq/K/s+L6odtRk7mq7WRn867aLkTY1jb5BZbdgCiX
ZjEcTuKb2dEZPlAeGUwF15/bV2NzuipUvAvi8kCayroInAJUP1QxHAWDBXRx6+ATbSbBf0AyEK4w
rW1jRz84SucupeDytm+Dci/lMFy0GsvbkY32vPEmm4xmYtdmZ8h06RUeMqTuyG6be40Eim9JRfrA
ZOLccB5n4CIprZ56r0g/sqJmwdP244abqnosKSr/Dkl3oGpiaD0TnkFA7JqMsou88GiEHMuIf77l
+BWidt+hELp7ZjzMCkXYbu3GeUuvTkHRNRX+rX48eXWFPxanxZzuZlZQDq+Txb1xFp+RqahJ5jMg
1+2jpxqxJ0tCtF8z9Im17vm1OjPxw12L3u2ulO9S38cph2eh6/M63PRTKA9agkaAyjXv7SrkwSw5
oAM+SF1ezT1svPkKj7g+53Syygmz3XNyjU9xl1WYWuyq2bHi72693grOPeKDzejlTVvoGcOGoalE
vMZmEqyiJoc8RwVvoG7AMzi/TV6Ub/BQiLbkaWH1qw6K008Qot2uAGi1F/oQo3tv0LmzmbNeme8w
Mcv9KMOg3vEAwBMJzZ/zzJhPlE56YcC1JHORPg6hww7HNYLKMlgjFbvB2n/1y2Y6VjjBrgZnGBkB
VTxvaYJW6aAInYRTqBsgWBkdchlpmKaNx9umJSsVUyEK49jkYtxVvD+wpWFifMtHPBo4kmgUWaei
6ndVmwhnFesqePF8HhH3CRL+XjlSnNk4hGrbe+jcCh/sQzGi+g7BpL99o6cTlrdroFV3tK6Evah2
QTBOL7MYrDXHSP9lsgLrOyL7ug9Q8i6BooBpxQBGByf9PfvQV/VdT8XwR0W2F3yKbV0d5so8NI4/
PghrTG/sa06H+T2iOof+hXntV/742KZ1/qNcwuyFCQt35QYU9MSNCTZdYSGz5+B8/2CShkVET0XY
kuOoyW0m5GdIlZunrNE9VoOcVpSysqzflgdcif84rm7EHBa7WHHnqwLVu18YaEnDcQp0qRo+1XZt
3Rb4E47AAGpsmhpZeEmF+YzmjPsuZNmHy9m64pxJKrusYTF5LPSkgZNKnlDP6o8B3MMPK8rwPfDH
9NCXVfdtBsu/2Bh1P01q6BOhqXMf2tO7cAw22VF67ZkWY/+zdvXyiCQAVCwclHdDi3X5BvBo2IPF
KtDQ8a7l0nM4dTc61S+JbFGyq7Kt73Drd19+gH0Un6Pb3xHpKDd2wky6MmPuQ4+qax6hbvRKHheI
WRH6l8lyxXa0CxAMS34odHqXYMKgN6ncUGZycFAm+ix5d/s8/5Y19WPhFI1PCd4n2sSI063q0WbJ
1ZDM3OYaB5rdlNEbu/PU58ml0A6jCLczzoM6eqeNzfyOkzO/LKoaboJZNKiEXdXv07jm8hW81G5c
e6L2lH2f+TN0KY8cX+HzjCk848qUfnlhTyq+6LplqK6HKdmQYSQ67zgJOeAw/g/qzmS5cSzN0q/S
VnukAfdiXNSGs0aScskHbWAe7nLM84yn7w/Ktm4RVJHmVau2DLOIzIhIgMDFHf7/nO9sQ7Mfi62G
+nRYJvyONU6/MJtipkju1JkJlooKEWgBvT+GIwG7/07BlcHsipNuU7S69wMyYvKjtLzxi6AM8+Qw
2ihOpN5D4DtIbygNbbtaUbY5J59mEWqcCTg5cZgpBkhHjd/78WI0rea5sdQQL5Ji3pID0FIuA5eB
Wh/B1oAR99kYmf08z8RVl0MwD/R2WMdqZRJ539fHAUP9ktwm5FdtESzTMhU0i0NrHZOieQSRAGXD
HxUw/TppNqXG2cdtm9skSrPHjqrot1CtG/bDjZLeRCGKQzap/lec/HKf4LQuN3WmlRsTlVe1iIdM
/4kWo9jBRR7WkV4TquNLe2X4VYnB492ll2r4SfUmLFY8sGSnjS2OM93FddkF8aMauygXvQYlvNDN
RzrB5c6rumDNgqDfo5QtMZEO6tfYUGkG2x49XRdZ0KakdXIX90lyjLMaG4MfeZyFJX4azc5C+DmK
/U88cBpdaqZdFVso2OGWaMf6DVmu/VD7jRWuUGl5GJiZ4352fkxAXpqG2vdYa+3ntITkcptmdJRv
cKyZ6tKMrQCJsWqbXwfL6u4T3Ho3mt+190qlx8pSRxalf6/SDvF+0UKy2Wgi69Ibykrty9gqKulz
ZvXcquD3YXBHxJmitqfP1aLO8dfs7s0Wl6PUfuKgbb5SqYThFwzufQiu4ltousZD2eo+lWi8FGsV
pAB1+hHh28IiIB6XtR9a9qa2icaaTky1g7ssiHdY7dkys+wo1crBz/olbDSwMLpWu8rKrOruGSSm
9kiWmfKa6hLlSVGPFBrNQu8c+msy2zErNw3z+1h+K/vE6HA0CP4JlIaaTq4PxY+1YuTRc6aXrrbU
mWl/1e7QqosaxbjPwaXKDNCEAFiYvyS0opZ+HzMJPuhk2ZvwYqBau84xBWQWb4aMyKIdc5m7zUiQ
8u74Z/Pu56BriftqQLtrd1WF9BrFijJywmVkOcQ2BVilmLZjsyzXZjLN1npnJD8DArXKR18htXrr
O6NAU+vX9DnG1LQqlkqNyEggHf2bUioYizjBVfnasEsOabozSucGvS0pzkqkFMhn86rrb+rATuSy
yJhfLI24o42Nz+8psdmmrvm/zgoUIpZOldP2Sm1LHmi4aVT6SEsvVbStqvKRjArILGK2Bn8XovPt
N3DYSzBcrYx31AuTpyx0yqUb+8pLEAhlr0X4KJZsubNvqWWH4x1WofypzOPw94jJZYsVtjwQH0tg
CCeBLUlhcPgQhMHhGzqrvzMUUSLRycLxTxKSjLKAdFVTKW58nDIS6+4iJ24Y/IRZcVCKMUi9GF6a
WOuyHy2VLD5oosM4vhCyFGPUCXMLEzj+h53V4eiiYxU0d7Ho2+dgyi/01dK8UeGzGJvKa+uFjNlc
DarB/tuv661NSt0DOgtBfAf+VTQ35SYUAAEx6DnhHR6d4htOqPGG7zZ9zC3P34FSio80XL1b3yko
yqB315/zONX/NGqS/Ki7dgp+NA1sWJKS1HIK1S2YUQoBiqHA+RH3YYixQZRvNbMk4WCOg1xs0Kov
gSbCNZ4rEr1HAzJ4bNRfEmwPeIIaXVnA/2i+lEMTPIE6GpaUfbMn4ffaHZ8VRnbbTx48s0iWkgyH
5xjwAuSqyLyvpBhuemOkQde3YhlFY7xRfcw1bZ4bfwwcEY+Olw70OkZJ/y3waFWEo118HUCMQO8u
ottWlQKOwEB9p47IaQ6itPtaB4ldL4K2CG8QLU3QiNT8iWrQQksXV9qmh21wCGRVmGu+FOVbHbnI
m92i8eG+eV67kSoApDbTQ+oenf7Vq0vCFSuweXu4FP6DLSZGEYnDkgaiWTwCj+AEgUtBWadWDFML
e5gnF7U06OmrBIZi+GnuhwbdtJUi3LUTSCUL1Gzquu2acYkUwV9NAuwfOLoRTldZ3L4SJxPZa9o/
9i153V6JJLCJ6fQb2mDu0ZNqUC+UQvtdplq2AnY1PqP9JRf9XT3yV0Ka5yzhj7k25qM05v+nQAsb
Gch/rZ/ZlG/pL/9/HcDipW9V8POjlmb6N/8tpVE0qf+L+AYTuDDUX0uV4J+7t6r+z/9QNEP/F54V
SfYBpneVzfL/FdMo1r9I/dV1AnksyzQ1TaJ2+T9qGkVY/6I9OyVDoajhz38npxGnXGV453gLkEzg
j0O+g2ljAqN/4CrXISY3eqLDQxcAgSnyqCLzJ2z2dmujYi27ljZY3a01jfqyZcnxtgGEuWZLFK86
wtsXoZFzSsbOsVB1X90ops4iMsbJLQaIYtGTvfkcQBdbhen4teybl2IIfnZh3wDTbVjvDPg4OGP8
f+u6GEveWzY9dC9LP+ZmaKdaHn6WaRmG5tD3MHl60p5+9oef1RGfmHGc6x9i+tM3HNfU1xyuD35b
Zft+oyqOUK8K/INuBgNnu6y/cgvvxPR/39nN7//8D26BO2BpIjoEmLRp6TPFkhmYDsdljSB3zM3f
7WJIDymi64y+Id+/XYLM713E+J4uvO8aLUIi5G23/qaOWnaksUebNiOpGdJo5oy7JDIpclr2VIqh
9IulxkIaAGzutpOVpS1oU4Y3vezEQvHH8MZEUXFfIkMn3jFzKrGom5A9ZlFB1NNE7AD6rEmiWEYo
LD58B589+lOF1vvvtk3iOYGSSEaEMyOelwV6U6q2/UNiOPIJWi7qJw7dSrPI9Kr4g39T0HKP425j
EkZCnGzn6rdMV3tfTHm/HV0NOKNJ+IMF7Sqx/F0ndvpW+J74HB1DSFj36uzuwigIHUrU4iE0JGjQ
2KdBQtXK3RrFoAPv6wy23mCc9qz//W3c4mFa6gIjjVlhFER0ZcfZougi9+HyYzt/ataU+UZKn052
mGnMchSqoHLMqKw6QuPD1zpysOATMnplTL5HPpz+estUTcHvV4VhQZI6/Sxa1/AoxRfjg4oRZFmW
Xc3wA62qGv6XqCjqW9uU45vmC2Xtj9MWGsZfuUnyOnlO4swjsDvDts2zwPA1qhygVoYuIjTv9KnB
OLfPtcSkvyBjI3w0MeojYR1wuPmpfUw0pUyhAzg/B3qSWAP8AWZShef3i97byauVlK9UURCM4zFA
MuVW/kqvgZh2UH4iuJ6YNVaVhSZjjMziNwMP24cu4vTKM9LO3wTTBlOvOcWOaHJSMn6cOsqxo7/h
9+qDbLL6u4gGnWTLIQWJjlqOIifEvo07nRerMMcINzbWF9MvpkYekDVnRS8PGGUY/748PrRpYJ6+
OsewGB1TCJJlYmk9vS0kz4Ttwpt8SPO2WsJKFA8RUuCVK2SDJA9yHiqt7mbM2u7rCFSe+AbD2g1x
lHy/cifTxDW7E5YNU5goGCZU/oyUj5PTC9OcI5gC3mBVE6Do4WSQvKSw0ht2YdLchF5GbC4YjeFV
IAwTi6ziAUY95fc1YBykxs3Qm6vLdzZlAHy8McHQtohhs3TH0emPz2ZcZCSkLtdue7Si9GcueEy2
4UdL1aA6E/XiSmLGfJxwNccSGoFQU2QG39TpC1GAhpZ6Z6pHMJnFD72P/U0CdXd3+TedrWQEZbBF
gA1l20QsMEnMLkNxKALWpB0HIDgLOvG0OYvEvyPa1F4NEMeAosjX3HKjBfgQ9HRJl26v3MP0U04f
LI/UdoSukY/JVgat8MdPYnRYkKu0GY5N7/Rbq6Kw2+lqtbYEoxAFFMVy68GuTI4wrqCG5LTuA8mm
j7i/dVphgC9hzrTj0sVuf225maas03tjP06uKVkijoWwYH5vIXtkgen46KRaR/NBZ9JJAuDAVJ8Q
fhXUGqIiW+d+bdCkL6kzapPmAsL9og1BY1x+VKc5MoYtVO6G8UAmBqsMe6vTJ6V7KSd4VcZH6OLx
dnKc4VAmysFePSJDAhuQ6P3SkK567RXNp4f5hadv48OGBxtcI0VIyEHfUdWReaWuezABnDbS4sUt
umERpHS+4Meoa0Se5ZLD5cYOHe/aeD37CIVE7sZAnTapwjRnTwD2kt6nveIf8abC+mRXvEJXXe9c
qH3HNEyzlUfzZZkqLlxvfCRG/aMibKYvzfqlq0YLWG6AkAif5YYyUnnl/Zx/TtyeNg1mQzdZAN+n
2Q/PqVFwu7pWGBxRYHCYcq1ycjDsjN707jAyM8mXCA3DsHbuzLYxNpqXe1fuYRqRJyOWWzClLk2e
EimGYvaq7CANfZl1wVHV3cdigBQFXAKAGCUG4AKaRknV9R9tHFSHy4Pzs1djSlT40jKEw6HjdIwI
/mePnHgujG1kIxuGhw8LYOkolr8xYy++MhbEfKUQ0y/VNcF6TwiOLWe78IHGPvXwMDwaDoT61g07
4LmusfCKxLwJ6mKAvF+KNQdWgPJmT/wGds1tR7Vj0SiFAmyleyVTrNkMFEbWRjtRn2htrNQw01HB
u8Mr4hlzZfT1V7NEzumZ0ruSG/TpM2O7aEt2o3zS8x0T1saxDJrgKJCtI+eSIwGk4fdQA6WqJbp+
ZfcxPZGzsUGFgXVMYzIxZ0/M7lVAORRLj4VvPaNIJ1Irsf2NOvr/UMWC2k2B4/Kg0M4md8GnqhpS
cFDCijxPqDOiYIx91QkALpc9yR/iu1pW7k0HpKJoJlFpYNHHibInx34EMPNIpbm+p+q0LYUw12JR
KTz5y/d0/tBxnXAmUMGT8FfO9Pc/fKQp7Cofwrd/1CqohnpmfRVi8qL5lBrdrLz2BD67nK2xl8FW
4hDSNPsuxikVA6FtcIRyYMTLsgt1CWjHQ19Pya78rafawbLtzahglAxj9AXQIRS7WsKUH7ctWCHQ
u8au9QbjxXZBzPC4oRpdfibvd3E6NPiSLMkYJHkVtvxsd8PGOykowIZHwXZ73/ba+FK3nX/jOzHs
S8r1CBmIPIglIu4JR9p3GMsxehfJip6zRJDaNoiO4vgXbjGE9J3WomiqzEZfiSqVDzT8i3vPVIZj
Ghvi++W718+WacGER/gWCEjdIeJ79kotG9ukBvXtGKf08WEUkjQt4pGIn1Esg4ZIHbbyYpk0gQC3
EW0R/8u7AfDQdxON524g0mrRZNGuLGjfw/bwV6pW+9BW+xWud2sh7Ki7heNXLKnaLfFPjFPUxI3T
u+5KL2kJZS0QM46+b7h9lFsD0bWZRl9cwwFHSjbeqoiVL5hZxaOfgh2WUZ/vOgSvG1RMNB9rR9xg
xqTeiuv+yvibdnCzF8uHR42CKgy1fmP6+x9Gu4I92rP6UTkMudcsRFLlq9QYgytBfe/LytllGN4G
ej7gQvNzueNVWqb1pN4Crh1WupFbNyLN4lXEWrSi2ekt8qio1xVkky8htaJlVQTNPsu7Z99Nxwch
7Ow2doCEanr+E33NC3VhWF6ADzHN/HA72i7oDNdqVXTbQtSTS4Xijk7U0BJda3FlEf3koTFtTWdl
2+ZcZMzO8bbaINivNOUgYbGAsRPxAUpx+OvysP1ku8A8ZEo8PIZu2Op8cnSVnCqTaiaHAHUrvFeL
TS1qkbUv071e1fvQJYwIWRiA7ER9MEojubL+aOcrAnfAD8SJhzSXHe7p6FCJFNf7wUiQ3lmQQreW
8aigzrb+CXV/XdTWmlDsO2A0oE83JVgxWTjbrm8ecv/PJBHrQ+dKpeL9N58OJO7IprpDoh11lMkf
+HG8jgVpLJ7aJ4fRq+VOulSfNLC2m5HOMHTTNLnDRaw+t0WRMOlU6TatwZuqbput1EnGLvuIWns2
hr+VqnJvh4RGPjqyBjS4F7Lhiuy/HivTYsLhRSCcpMY5mznpL+qFFunJoRUSUEJHPyJwomvLyPk6
yvtRmd24gEbTbtr2ffiMyaxR6wFGHQq8ttpGTeehCscygv7XvjJjnC9YJt/wdOg0HclfzsaE3wam
mnVOeBiDxFuJAeiZ56KgCiwErJFUr73xT37a/7uexW7h9KcJPQzL1gyiQxjbN4HdMgdIkByRs/N1
bZ1L/yG1czKD86WCmidQdjgGt50cFjYpM8SpXv4oz85YBI3KaRWhnG5TKZuWmg8P2kvquuyHMj6g
bwVTblBVwvG47bLW38EKZ48Y0NZhm08cldK768tX/2T4Ez/KNM2hn2odp+HTyxtli9LD6MNDABEG
xGpZfiFzhpgEiTdegemygCv1gMe9EQtda2DhDt1jAi7iPsXaNi6UIB1uh6jUdp5aOQtad/1OydHe
O+Aa7mvNfb58w+fHDUtld0IJwdElJdfZywO9TkoDRbQDChYComI7WZownVbEWOESilPCpS1ln9nZ
tWrjJ5MnpQs5/ceaagfzGEoLhinjw/UPFPCGTZcET62tjy9tK35Drx+/1RrmMlmqconUFKF8bCTL
y7/9fOByB9NIofdMfOx81yGKHiBQO/oHZJ1PaV6KQ1kJmE2gGK485bPCsmBUUnbic6TwRP9h9k0O
UNIBZmdcqs92IXpvasURKmclq+5woz3mqWM+wn9a5SgW8PoRAu0Au+jEYzNk1pXf/ck7B+PM7plN
BWcvMftERActpJFDcJAgTxZuHVWPthkZR2GP34Oy2qHtT76oGBBfLz/v81WZTQylj2mjR9d4ntJp
gtApLFGFUGMMqGGmNJaOaJ0r8/n59MfbnMoLVMWIBX0/0XyYADIQQ2MkU/8Qln1744Ret6TOl69H
U/9SacP95d/0yRii4qrjh6feSYFp+vsfrqbTIu9quv0HpXCekZFFG5LvII85sru5fKXzpZ5jMjZM
9vf0A9monV6pFEXXV1EcHtpO+53VOCk0V5RfPTv+FQ+1+tugzXRlNvvsx3FRnP0adn5Dn22jMjDu
oguV4KCFUrnH4fjVc0xlF5vq2+Xf9sk7o6JOQ1Ojrm7yfZz+Nj/r27FibabHLdpNDqeTAND+rRFd
fjeoyrW555PT0lScZmywReGJWrPPUcN4TK1JAC1BD/9AYG65sf1gfKS7RMGD+KfCDtsdaRTj/QRr
ui3oFX130L2WQWHdlL4rdmAdR3oZiNB+NTXYNlTxfyTOw6ewyKslWs1rKbSfvH+mqmmQsYVweCun
z0gAAHFx0Ml9WVr6Km/z8KhkMOstNptpieSod7Lqykzx6YOyKM7Qc6IoBG369KJgRfK0bgqxBye7
HVTvtq6eo+aPVMQbGyryXrHIDC4KwGSptk69mNJLrAxs7rZCDIEQ6cUeFYc5BhmUq5FR21yZU86f
CpMJFRG40XyGwp49lSn0ibh0xTsgDT80jfNUdap8LIR9r6tl8tSlGFQuj9XzWWw6p/I5TIcLirmz
sZPn1agUxKYeKKTh93ZSG/iu1mwvX+Wso8OJ6eNl5mWHlB1/l5mWdzCLjSgJq3BiNOROuKTH+p00
hu+jXW8TT7kv9R4pPaEI/8MbmD1ZYwg8GcA4OzA6NkpHRIQREJnKoRBvqNgQjw3dzPmeuLeu6a0T
Bx715Ts4nxTYljDa7akgYqrzV9u5RaS3MmP2KWS36EKuNTR/NA/iN3b3y9d6LzaeHlts+smcXKRJ
z+asgRbjJEX+pXoHWYRPKrlDt7B6IX+Sj9Quhcw2+hCWfzi5eHdTMfqHphb2Xa2bxErBrEQKiZCZ
bY5zjwFf/RPWuRljECWeY5HbxVteudTYsdB/pb6AklXBfKhYKMMWOj70yWGLLd1F07TCihmuA28C
8/YxzDLbdzbCGKJHgat+gybV/EcCQFvW+eB+rwfNvUfd7VwJvP5s8PFFkb9OI0/oVGdPP3tXFo0T
kd94aITj3JrYkG0aw7euUDayFc0toDgK8COAOmF5GUlenvaSy3x3+aWc71PoZnKs5ojtTK272dpa
qzoF31LzDwbDcNmF0R9nLIJtWxKCxymnWGl18zuBdP/nr6/LBgLtjeVIycFwmnM+rOnEFgNLrlrv
4OUmCGk2+kficb0ndxAHlU3cTZ+Y1S4Na+vu8oU/qbbSxtOhs0qTLQU91NMrZ0rTFAU9hYMqaN0Z
tv2ndrEJJaC+8mXhBQFrY+feOrnyVe1r54i/Tmw1JiOk5T6w8SpAh5PrUCGs45Vbk1x69oFwRzZn
V2p0lpxvGgMSFacakbMPHfEzpxayzL8J2vDfTSr1NFCjL2Yd3Tcmp81OJLeNFb1VkVY8DJFn/v0M
PFVcKHUKothhds6eUlkBsTJCByZB1P90shESOXGNV0bB+eaHviFLC5sfat/avBeUkbGJMtK190nW
7NsYC2SFUnTbtSWBUZcf7ieLmOHQooSpgAKDLurpDxIpAAMT/+AeBCtZF6Rsb7zCQ/1pEYRVyKxd
QtTQrlz0k9oRHzhPT77vlPX5G00LEYBr9p29mkTIifRSx/qTIfmEVfcjGkpoD63pb+NmYPolqsVd
gW08ytH2d45ewEirS4v89jpXbnGkkpac2+qfqtG/Xn44n01GSOSozfAlapQoZ5PR2ClFC7vF3nud
CYZUFOYyGsCC1qVovjGB/Ew1md/39aDeclf2jV2o5RJ0468r9zFd5/QLcABV6TRD2DvSCpjWqw/T
ghMpigYWKD9A3Mi/AYuPbzhAhmzFym5FwBW1Zg5rO2G6LyAFunXLPn5FftwyV/p0BTV+LWDb33fK
AO98jINNn+MeI6ZYuYuRH//t6kn1gd2iYNcm6YDPC7qaQdU8YzIBvNE3S7UvqfzX4YszEsXZj85f
D2EuJzneCkRm7E3nZ2lo9LAmXelxhG5C5IKkZmIgK1bEgMTEyEPlYdGNr8yXZ1ux6aLmNE+zaOvW
fIcAOotjt81FOyoxS2rTOIjqZLiyDL235U9evIQMwiOkUGA6qiVnL55zq4nVO3f2URVuKZNQ1ibY
BjtBQ55uQI6kJ1eJt+2atxhvtXLTR+q+bV9ERhRhn98pPUkGi+JXH3RbEj82Rv7iOhFgqZY/61du
9kygxNaFb5pdL5OXiRZofkxMLXUE3K3saxoHaytpn6wRP8Z0DnpGrxbtSLlTVkPpPJHZaxBaFE0b
FZfeFeCVlFI/5vLAsc2bK1/P2RwneRPUxZCrcFeUyE6/Hk7kUYdzxTs0dNM3BDShieeQdFNiO1F9
M9rpOd1gjgzeo62G4dbR+Kr0zm+2NXolb1HbdkOwJQ+tHoI3j27kEdnVuL18m9OrPHnVOusbU/4k
UJwKNtOI+/CN615e1pqviaeB1vwmSf/x6mMlScaIA5z4l691XhTiTMVGgw+U5pdOgWh2MQgO7BY5
x+WKbe7LTN9bUwwhane2jV5u3foYNu6m/S4YjvDO9DWSchL1H9mAgVXoN24u39D5ac/g8DD1mViI
kKbOJQBQ4Ry2IMI5NDru+74hWGfFoY8iJdqhpwaqML4Y54ctDLHtbLtcW+SikatlSN5h0ZNcawTu
0jWK6tlGEfQrB4QA3M6ty2KNVRvKsmP/QR1MAublOz97bdw4JUR6MOzitbNjqh7l46iprn4goGE9
9gGoeUAKNOhYLmgA/f3FkEhSy2ITMl3w9LUhx/L0uDT0A6Dv4R5oWboky9Ff1iafTgWY+Mr1zmY5
fhzFF90wEA/BDppNP3XKAMQbx49LfaJDBZ5Bq1WvzXKfXoVRaKI8UclImG16SaLKC7s09QPZFT3e
iQIBjkPywuVn916lOvnAmAGoALKMqsZUoptNA+iSwckovXVI4Evdq0rdvGSR162aqjOebJlOiN+E
E0YImXdRVVhxarSNIKYVlDHrhhAqYo11s4XD3prEqfqD+8eqB+u7PeBB75oSsydUJtgS04Z1GfuU
bzjFqaCQ2r6018LKvEeL6KEXhNVofIK+qkooDkqxG7zeoFQopiSxIYvaBbuS5CYsyQL0FP77Eslk
/tPx212uUsZdOm4pSnJV8GsvCrPVlGUIjHVFg8RlAUTrGOUmX4im1OuctJiNq8eIzHMv6Immtsji
U1i2vCvf8NmXwEolmMEmkSor4nxvzKll9JvcUQ96kIJQRHC7qCHscFdxhPQNXcrlFyrPdkUI2AWC
erZGbJbt+RpcJwTQ1nE/7rVWvbWtH1orX+vGvg9I7TZRY3jhbWG/Zj6eWXAWGoLqIox3BHOQ9Lyk
YLoWEogkyHDFequaP7H+RlOYXrGgL4x5D0dRTVc5wEEXi6OkRxGF/l1OIymlaJcoL3Y71EvaMXD7
nE0GV1+NlVXdXemPnx0Gpl9J/w9ckkbhcG6EaNi8d2qXj/tmaDnpi7K6770i/h2M7fPlB/rplfAk
/LsxQmv3dHbBDuS3tg/HFCPp8I0m9x0jO72B/hmvL1/p/LTJj6KgzCEXlwdWiNlEhiIQe6JTjPvM
6FE/6r+qOD7aJkLArK12QZvJhT7Uf4LS3fog7eIwPnQsypHfrXKbAr5aXBlM71vok9lhuiMWRfaR
YtpwzU52kRCARVV/3PsVaXtRI/Qb4nfw19Y6Nnfkcvm6FL25hUdKMi426i7FuZtgD5C9kq4sjWpJ
a+b2oyVzscoI2rnScD+bJW3qERYyV5Wq6NT3P307GXa7wMosba+MDrgQm8B3J6oOV17M9DNPHwMq
PD5k3gx9En2yDH3chbSdg58OZ9B+CgfA2wpWi6UzNm469qIL7N72jyZzDpJ0x51JANbSHfH/dzhB
tkTDw3et88Z6AC/zu/MnRVQQ+LzKiDjslpiPK8PoXYEyu1s6h1iNWBKRI9uzbQwpA8ACIHTtLZNV
kEjiAK5AYGwSjPMFJ4+KXAVDGR4CD5Bfrlfqluh2/9CTYPvV9WR5iB1d3SayNJml0NKRfRmBvijB
TmllQ/5bDs971Jpk2dJgXwA9ApPVQF5YSI8QMhx2lM1UXG2NniVb4pE3TkrKQSQq4K5IQQjoMlxv
ldZDvU0dTJW61uG7GaxgQxlB3DDOu7VPGMfEKwpuaT6+JUPQbNtc1l8CMKMbJfCP9gCpjuKKFrx2
vers6zwDgymJFXRb45FVGyMiQKlGSborX4X4ZNDh/oD9+n74ZId2OhzyqAzUSNb93swEy5tj1N7R
q8k2h96Cwr5QVwTafAUw5D7Sfbf2ga4Pd8gHgwPEe3svc06dYIuDbUFQ6BanbXZXNz7eicrrMX1q
1t3gRtYbrl+5ouBPyJySVzuH6uuVgX2+VtBIYPPPHyh/KHec/pDW7CODLKVuXxqdtvY7DiIM33aL
+1B9Y3T9KurATRb10NabqC+1a0qF6buZjVQdUT6Iao09KWf40+snBT0OSMjtHjiw9RUaCbpnq7fh
7LIjZQMybDUc9i+N4VWvlcIppcEYXmkuwJrGDlaXv/L31vrsbnBAIbmymPAQ3s4mO4C9om3y2tpj
lwtvVMyzDNfRsO6h0z+NdqO23F0dgFpqJaX2sPqZNFnzi4jc4YmGQ/VMbgl5dmwOH8JSdY4FSva7
QabWo0IC8N7XnWiDFYtUvFxNVvSmw00NYHZt9h5HGygfLK8VSSckRYFHFUFtviIA97+keZ47V8bw
2bZkUmuiQmd3Ti3trPWbSY+SZ2k3e6nlWJAhuWO01sMtCmDSeggUu1IZOD8GO1OPmTIkGmN0N5NH
8uMU2qGtzzVBkr3mKtXGytPxlQMEgAgnr/ZNVKqrsNSaDaO/haU0Fssy1tvfjW9lP1HhlWtmVLEU
A+60y2/97FumgEADnL40OqDzk8rQylAHxejs84ImZxtl5k0+JRFevsq0DJ0MLbom02GbXjHHFH2u
aZIguFUBQXbviPqhzYTytRYdiIVc++e/cyFOijoHFPyosy8qTHwjbn3T2Sdtkz6YVgFh0PWrbQ78
6crR/Px0yo9CzDd129+L5NOj/XA2N7FjDbaI7b3SDslv+BHyyBlU/WGWSQXXdPTv4yH4LhX46n0B
7g2GpvPFUwcibcekelXIakaZm5u7IRlA95RK+N3MFPgHHMKx8FNSJNfecN4uP6GztfzdiUtrWzgM
fOJMT+96aGI7zNra3gM8She9qlULEtXhMPRd24H9GpwHxUiHFyIN/Ssr81nJhUtPku3JwoSL15l9
A21m+Bz0ImdvNyMZMt0TTGIyg2yXKpkJAopowd3f/1iLT30q8qDtn09ppeEFpJcp9p6vM1pB4jBX
BIV6j7xWck+wwfn3Nr0lsuH9/lqF6fxoyc+lho5VGZWNyl2cPum+DB2gWpW9r4NB+6KmZbeQflMD
27ezh6htNKDkrrMZ7LLOF549RTDFWrZMZeVtgr5g2+AV7X1nlLTqikF9HcPJJhOYYwGQoYHBPhQA
+8oR62ET1er9aADuNkKiKbSYVct3B6UExwIyjfhcf1fXvvXuSPDWDAIocP5AWkdVDnul7gku01So
4xD6geQQAkB0h6KDhnAARKCSDHalGgS3/khAnwH5KCYW9MZNi5xUxbZ+CB1oK1nRQcmhwAFCzu6H
pQn64vny+9TORy/m80kpxKkfP4oxqwqEpU9GZBPJfaZIY9EFLabBIqkegmQEV2nUIlrWPNo79vQv
RU3yWlibwSo3UN6wV/wS1BAffC1tMYw26ATcpKseLFcP1qomrokVzic97hWNAtpHCmtEQZy+f60F
IFcFMd0v8Aw/gTGt5Yh52huDp8tP5XwxowmhUSWc2kP85Wzh7scgR/dTy702HtisIlLtLGtXi/x5
gOB4+Vrn6wUXmISjrJmI1eYTrAUVx5exIfeo5VpCJmpjmbS9srp8lU9+EYszL4lSOhKcudDH7AX4
d12R+2KAzlG3jbqOE/8fH5Y/tDmUB5cv98mPQstOa5+pHAWOI07fVKElDbGv9ClHMnJA6zQuLTW3
a668p3OJIUVafpdDA4TFifyt0+uAt+kak/PBnujOV6PxEdAPLsa/imz6hWrmd8HQhxswU+U6rBL9
KEgGvvxL3/cZpysxPb1JJsIOHl2TOhuUcV+PnVaMcl+PUbQmebvbjWCFD7XhHpFTDD9w5LEkGGUW
f9Vys1iaVO17B4t1Ew7yoRT+twDq1gMOhuauGLp+o9SqvZV2lIFbc6uDp8Fj8Ue9vXFjovHatrob
Yn3K4cIQXQGVsluSOyOsOTGCbfBi6GgWJVbhVekF/m0I+OPa3muaaGe/WeomfQjWaU7L80NySb5X
6TiNvidhkfhmy+rv44wtliS4de+RsPmtVJwDFSlmPDoFyBo0q/1x+cGfHTXYDeDfY6vFIRpz6uy5
g6ehKJ1IubcxJ900htFQl070uyyxG1h09U8AlqRU2C3ZHtDCLl/8k5kIKsvUd+Mcj3BlNkFkcG6C
zsrlPvaNe9HWIoZFpz00QJv+Wo3ERGQwvtBo0f9CzHk6xIEiDSQJZPY+I+fvH89JX4vWV6+M4s8+
JF4j+0gWWAoT1jR/fNh6KSYobkVyFTmYU+BIp6BwnGIrAJnQQqrCe0tpM4DQqbU1EveNkF2xvPxM
P1mJKArhp5C6YKtpzHaaUahIu5GJs+88617owyOJcsnRpGoN0TdL7p2QJTGBXn/5sp9MVZgYpnoP
++mJxHL6y8e6CnSqjc4+SyJtkzuetvZyGK7/jasY8H1RRNsOGuHTqyRa0vpQuJy9gvH0EAfqvdT6
+Hj5Ip+cibCH8X1PPvipXzJ7hEZDyGzTm/Y+j+WBLqG30DDw3Eo/z+9zaKVPMtOHB/IDv4Zerx4N
PzE2bmUR9Kqn3U1kefVtY9RXFrjzDxVCKJ1KlPo0OKy5XBdeLD0jdFn7Vh9elbaq78IC+6DrZO3/
5uy8duNGsjD8RASYw21ntQIlS5Zl3xCOZDHn9PT7UVdqUmhiFtjBAOOdqWbFE/4QbhHIi7aa2cEO
D7mCzpKn2ytv0XJf8bo6DK/Bnmf+Z1u7xEBTQWnZdnWvHs5d2mW7qsZ9WoueimpXStgCULRcgzZN
C3p5RcIRILCa+i2oEcxfphgPHRshastF5eotjlrgZghHZF34hdbtTw3/jpUr6b2YOxtRmfi2Kp84
9QVmix+1ESpQpTS6xGbNcSiROM2dUUzwzfJeMf2DZZcKAnAi28FVSPZ2Yyi7DhzDlsZ9s1aJ+eT7
oaeQJ3BvQTmbZ0WylHckqFzPDaLuexkndsoUIkx+4FCY3eLWmbt1ait/ZMeXkC9otugL7py+B2oE
gVx71WW0bFQP3ftCl4PHXNMoJaG/vtZYXB5/FbI6v49AhYtvTvANRVLKhUpMqejCfDSd9D5ummDl
CCwRLo5KIMkFPj1a4J9nawPouAnxb1RcFOrHeBMEVYAebd0fEL+8DaIk3Rk1as1pI2NmrjXP1Yjh
bo6w47+VG+KTZeG5xE6MjTmFg7OM0ZOGhjBWUtxuUKIbPxyzm1w3SIAoIYUtptO5/sMLhnZnpk10
RIt8QAGtQOXcr75Xfm7fOzmKMeR8JWnNgCfAja8mydlp1rLq5a1BaCHDMaNCDgZkHuubNHxx41FM
d1SlEXMvhIqyVkERFQ8izTphyPE1VqrxR4bG1Mpd/V48uTxJjE39kD7b1HCeI2uwosBZxelN10Er
mJrIXV1ouBk7SFdJ53H8XSZ/irb/nYX2BoDaDX5XZ5uCxCYdifOgszj2TR/eWzVWk/YtbrSbCveo
ymj/So5xc31Bl4EIexexBSC0iF1RN7l8V4IgAxvoB/pDYOv/0lbkD5gn5DsHBeiVkZYZxJQ9wICf
wh14l7M4RMaZSEryTnvIlUE/FBoq711sZfsKwMV+StxXwoFl84qxkJACe0OU6cAcuPw0Q65piNSx
9lB2iHXgfaMfpVjA6RWx+VtNHeNsFinmBFO8b0RYRhoeyp+Zob/EZiD98O3QOpSTbCv+4mtBw0Ld
i1oPRHFqEWyQCTI0rcvHeInbPRu02sQX+gFQQF7iJDAEGC+/SYmyEwgctZF526bpXWbE/Rbhm02k
/sIX/Mn0q9tKOpk22kIvkvTsS3m/ceSHUr0X9pPZgrhFu7YTWLU79MaRW+pB4fbVqc6OrYSZy/UN
9Enkx5cQRVuapRIyvPcmPnwJyT3ynfyPAlvwGpS4aUuT40EdNvmT79kIGqLV8daYWKihAJUfq1xa
Ydgs7yQyCfSoaBi854qznYXalur4eMC7ZieUuzyWnhLN2Tedfq+0BWg/0X29/s3vucH8gLOrAD4D
9kNfYBYS+EptYlDukw0byVk3yn1LoyIwMtwSqn3UfLFB++sSkHRZHEa8KZoAaKSJ+XmRvfqyiS/x
l97Ot7JxDry7TMcqRMrdod/XEVYNtXqKNZx+6q2S1l+u//JPHhLmCt4U1wgOciTYl/uukDMrDSJN
dUmr+4cgyaIvftuHrpWjWstbxgNvtVjj6JJ8rCrd2HtCFZPzg7Wyb/RPLmgKPBwDDii57/xJ61WR
2jhK6ei2jeAOEOe0pW2eqI8RfilO9EUJn5IGAwQpOBVDfcMhAikwIG5b7KkZPeJMrAbSY5u/9tIZ
5KRRvobSsTTQhrN/C/nBQL8uf9Si7MXETQbV8FNnqa+Y2aFgzv/Fd62w2ocyjgZU51IaKyidbuo6
+u1hxFPgmQOn/hlzZwp4NX2QUbJe0wZTL5QDSF3WOPyTkOMs3NPIg981XaiwQDa+XBcTtyVDyVvZ
LdFmwhLtNhyx/oi+SX23bQh9BKaE4QsFv4pmY4qrjHBb5S7o/43at15Ttn7rUk3DSv6Q+7DmYVJn
qYxbnvYDLTwTo774CT0HF9/Fuv6aISskG6eVrbWMhBCXgBlBisnVplmzrYVuDOptZTO6emCMd4Gk
InlAtviY5F5yEKj9HsMq6+6bzAuPslR6gNEjDMXgUzeoI8vxrdXGzU3gt/YaWeGTX4b/MNEk6hHv
kiCXk9u1kTbkIILdvhZnvEuwHjY746TYsY23pSVR3E3qHwSiw4Egrv1dp6M4YLUoT7LIL5mXYOVZ
ViuXyGcXJ01fuLWgGGhcvB+QDxdn16seaspQ2oiFlHOlq98Jb4ObkC79U5sE4miapbTXShWMGpXm
sxVo7cohXL7+lD7wlp2YyEyNOXv9W/wojQyzWNfXohN+7vBZOhhbt2MQrAUaS97zVGahqEdOY0MO
mDNGDA/ZvhYpareyh/aM2haGQUV8NqCt3WOxk+yKDppMmcrBdx8wLXa4YcKGbRH05xVGMDmMeRVz
TTT3TqsqPx3Jt05q6ZtP8jBa95rw5JV3ZdlWp5TAlga7xDWvIpp3uW8aJRJ2UTg9XvPJGVpF74qa
xvcmkFXqgcLYxNzQG7O39KcKZ41bWdA4x9m+P9dthDyy4OJQ7WB4qMqkd7FzsR86w0I/y6rvyigo
9mRQR9+fHB/TInpsaumXbyLMsrLKn0VeeC4j2gQ+wAYwcvkZSTPqgNga7SFEdxqRBPT249htR63Z
Orm+MtjyrBF1kSfTxwLyZM0DG6B7dmAUhfaAJaSCz5Vm7Yqq/Hv9rlnuW1g/tIu5U8h6eNAuvwgL
hjAHihq7nh6kbmFXXwbhGPdjlP/n3H8aiBYpdS2DR3NWp4P57rW6WsUuxmPpySnaP2XsnMNOhNtO
ie5SYv9NGWF8e/37lhENfVmagZBXgMqy+y6/r828yAllnDeE5fiv2mh8V4fgRc8jwCyO3ZyiIPMO
14dcrts0JDwADdYM+cDsAfJgZVvJWGcuBuzmHbI/6l1trIGjPvsu0sZpTie+qKVefpfcaW2Cygex
DtCPfVhjzMq1EO4tM1E3var2Gyluo5VjvAw0TKqsKORAVyMZnAMeLTv1PTFauYvpVnfkCZa+VLne
PJSh/dMp9Tva4wo1aG24yzxKHCvnYckNgHrwcfjp53245gW+sWMYVbk7yuWmTZ68+F4CldW1zl7r
mh1FxRcvaU86cPes+YWLHcU0tIPK9LkIaxplXwti96g+jsVdi/kyZfUfdl4+Oj5K+I3yJXDW5Bo/
2wnkW6i50bSHQDX9+Ycf7MgpPoaDKCgYI9WMvbi6t7HSXpmXz7YCHRfyH55ALtfZyZJlKNJGIOfI
4ET+TSwCJidKXwc7STEJbspHa9TX4oBPxkS6CPY417nNx82WQi3wOh5NI3Gn9j7ee3vdqL4YUrIT
2rAPC29bIqLctL8Ql3gI8+fEsb9krbTl8T5j8vaoa8ERq/cVwODydgaXMKGN2JoA+eaV3R775yaP
lNQNs+5bbVoZFRHZvBn1BFWNIl9Ni5eTAAKP25lwiB4MF9vl8uZqWQi+uXHjVk+/RXGMdVlhj69i
UIFc4btWbWM97B6iSvVuah2nUQ7011QUREMWOoMlZnXwLExf+5LUqbgJc2v8iedd8HL9QvokVZkA
9Fy8xEeIJ5mzyyIT2ER0ZY6WOMHLqbJUDxMozay2+OO89U796KXVocwo8W0UyUy/FqNR4A0raytv
wHKBSGx5OYlowaRRi7ycsNBW/C6uQC/KJeKkGk5lh6ZycDHJUdcfFFwFr3/4st7MeAQdE1iaHvW8
MQXisAgzKFmuaLH9UROMP43aDu+TUsdRpFfusg5dgUb04e76wEu6yYRBoSEKBm/qoOizM6laoybh
wti4kZCNvUgr9dgOhnT2KhgeSd1JT4GPV4aVY69XQen9LvhTMBLCcEcPHyBM/dbkcj7ZreSHAKEA
RbEJ3vOmD5dRpJU9phJ56ya1ap6IZL2zYeByQZcu+w7YFrfkuP9+fR6WFyBvBZiYqfBsIJk1e33r
we+KTPQthXBSUluJrO2ooHl2fZRlDANS6Z0kgtwp/cfpzz98WYiLV1jGZeEillGBH0yqo63k8tMY
OGKl3/rZB038Idi5AARY48uh8hpLVtv2crcXxA0emBZqQuW48s6+tyQuqyIT9Rd4BZcr8zZXsIIP
SjqTyt5DiDPLwcSd5IYACqdmw9yqlSj2eWb8yge9v8UA1v/r1FDaNYsMOy4jmBt0EfZSnFRb0xh/
9kRGh071xAYKvYaWQIwcdG4m+0Fq9d//dSXYV6QlEIbBflIzvJye0qytAQCF99AGDXWaCN5eZqbV
sSsp314f6pOkjyBkCihl1p4rf7YUVYKaL3CYwoXq8bMmy/siytbbd5HvH7DndDYxN/dJkyWa9/Y4
aTHW1crGm4b4uEyaMvXRMGxAO4Giwvxz676xytSo6wfqndKhs4W/F85gv7Z2LE5dlIlTa1SV2wba
XdbGOOatTMH8SGsoOU03DPrGnC19jsISg7BEbnfWQ4Pk821nq8WNKDAg9CapNzncpyGnOtD0kdw8
+i4aHJilFvpfTb7xJZcmB5e4CDBxV996DMtPmVCa/fXfuPiJTA2JH+VwtjGP8nSgPpxNB3OWoR50
8YiL45+g6wxqLnZ5IxtR5molgFlNpM3b9TEX/TcUVCeeDDEqASd/mw3qp4iewykPHxNN958734Ff
hEkvjj20PO0e7jVyqsFJ0tR621dSeodWebKNzDE3NoGRryUE82fv/eeoE1Ruik7Iti7noAFKACTP
Fo+d5PwK1fot0YxjbHMi0yJrV/bk9G0Xe3L69g+DzY4gObOgXG+JR70R9q0X4Z6Mpui4MsrykyAu
Tq1cgluC8sXLqrS+OvSteFRrJ3mxY48chFXellhCnxQyypWtPr/iKXMoABcJYzhpKPPMrniVeo7w
Ur6q841fo6FHN0ZU59tgkNaeyU9Hmvo3pKi8XPMbPtMl8remF4+4dGBClqLdtYn7Vhs3JI/hSoCy
uOjfv4uoF1Tv9KTIs+/qIpicXPGwB5R6m2vhQbOn7pVAQrDr+3GLT/CXPAJ1RDkcJo61N/zhJCfj
IU+i+2Ec4FdQFI9JYAhsNsiqHHzNv0NN5oxb50rQP4+mpt86Ec71CZDHez77rcjoWV5oOuIxyAcV
AkhqfxlrNd3nLToUmSy6XTYY3l7P+7W887M1odFlIOVINksf8PIApZFdlmnHyCIx9I3ShNotfu/e
xpf1dCWHWB6f6cJCApZbHYF9a7rPPtxX0mgORimQ4QqElWw7rBG2ktN1K+v+6Sj4CUxEU6LEeVvT
CzBsDFs/fMzhNdIsiAjDYBIert+Dnx1SngbSM7YWAibTn3/4FhORQyiKnXj0HO8h9r3WLanJngup
6x8EOmo3/89wE08XpQscVGYPMsAd3EVyzig0D4RIzX+EmMXewbFQxURtf32w5bvCOlEfp0+G4wCR
2OW3Ibeq5mEvc831rbHpw+BvIRdIdTVhd4wT+zFUq9/XR1xuQg2pBSbyvcIM6vVyxHZU86DRO9rg
ugmuOMatGOnPZtNqRbdyuy4qHQRoCsQdih1csBPM+nKsqDUgVKWqAWRDO6iVd+ipgu56u4KO3NVn
qaulnR3Yv4zsWfXVUy/uY/0x678GyWNVAjnUzwoYZjWgHBqPByH16ra00q/KxAtXuvpgxxpKUtnK
z17kmfxs6nvUKieZPgA+07b/sOG6XJi9Q3rp4m1JJy7Ruh065cSuQYj9eWHk30IUAzdY+poPity2
51ZB5SW0nHpl53+yViQ50HJJPQxCgdlaGWVdmmGEOHctauV2as2feknAaQW8vfLR0zddvrfW5CAA
TIHLiTRkVu1Dxt/AAU7q3TTwUWxCNfDQy2X67frmWx7ly1FmH5T5eW6Wnj9QxrTBpmsqBg62csSs
utt6fn68Ptp7x3D+UZPfGdR0C7GE99j7w0IqEsI7dlkNrp8qB6nyXnJb9bZRBakwwBPgXHTfpdC/
a5S7NHw0u3NYfBHh6xC6hnen9r992zXCRzVKN8mwbYp2m5uPwOTcOP9ZRb+q8px0f/za344yAjwH
Vf1jj7/GBil7PAacPSWXTeN975AXH5yzY6PnUiP+/Vbnj35/J5xfnaNhUlDCuD6FUrh1lGfNeJLG
F1nek9lK3VPtoBcWHo3in9PedMorsvkt5UjMNzZW8E9ytpmB82x4MiedoV+p/62Tok0a/qafHgVQ
WKqflvibpv8SGPK2pxNmnIfqrKjfcufBbkBAqbsUKWEJ/LYV32B7srk+/4vchmAZ1NikYkxdnvLB
7PwjhiAw07YG0IMNLcrGUV6R4Td+107v3xZq4CMPnyg30CX0uwxY3wbdXWvN0OU9TJ7tAtKKCS1I
5I7C93TKPuyCJOptyFxe59ZljvmAfA7z02DUP7GQoFAUxH9pAsa7MTZ+KzZ2jsrPcKDSl24agDgF
nnXauRXjXVy92f2fUfnrKKfYhs8hPTT6TwlkRTbm91F229eHMLO+6Zn6hLOp1dM9RhljS9lu5VZY
BjBAhMlNaXbw5C6ovoYcBFZnxpqrCvjXWvAiUTndCkg6Bz010ls0+zeaUxgrwy6woNp7mw486OTC
BshhFpIrRYrEmdEPbqOzSKGFb28/In4ZG1591EMQeWgPt8obFp/HOknj56jRjHuRxfkj1vH6fd00
3tYEGvufH2zKMvjyoTcKpnkBjMyiyAji0JfdCkHaDPHqg96m9paa2aaYgGjXN/XyosTkhbuEsp/m
TAjQy90k24kvDyJjNCRvD0PeYLAq+jUwxKI5ymTzSnP1TxKaCB7Pjo4FPVdVchVaeyLdeNzI9Q1Q
Zhx0n9skYQ+2Aa00TGsVyd+GPujMUfkVeulvM8u1TVpWz2iNHsso3rY9nHtttMqVyGV5lU/MOl51
6hYkTvNsUIT8cT0gb5DnRofElya9GI4kth5eRs+0WLR/1+d9+RbyH2TqkTIFiQys+3LeEd4oMAFn
3lUJZnbtBNWh9bN+r5lrsfMn5wuWPg+VQSNxordcjjQm+hhIPrAFC7mznS+ANUL7bTZeMN75wZGi
mve7M5qv179voa02rTgxBygiwNYAwKYJ/3BNaUkGtiiIR7eDHf6aAFK8pfWVIbivDG5KQdsN0qLD
9IYcX5ek31ktoV0lhnxbaz5QCvK8Ywsj9caEAb+R47LFLqqLflz/mcuA1eY95SagFjLh+mdxgsDd
IxwqE+0OzcsgdlXKU1pU5kOuj2LbCSPca22z1v38ZO0pgoBABndNNjNHCqRIuZVep7AiZMxjr9hU
u/GDAArQruyyBUaQVYBpDgIS6g3p01zIcZAGYFq2A2ZFDc2d0srmY1yOX+M8GkFcOrX+d6jQ6HJy
HI9xoDTxpfyeO0Z/1NFV/F720Yvmt+WhrTXtP0do8FJMcjl+HtWKOYVMjZMyqPq8dGlt+GgjGdIm
7/Nk5Xr7bBtOnb73t2Va59k2jIsc4IxRlK6oRlBFcTDc2gj4bRSog/e1JumHsC/2slqLA4GIuRNW
hxR4WrpoRWh7QFnpIWvk79DOxm08ObAMUd+v/cjlJTwpYNEGgGPBCZ1jwa1aRZrbKHM3gAb2VTe6
/GG0w7ekF86bUQbRfWhaPxUnqb9IVqs/VJZoAHhW7RPi1N9CUdKjKOR47WlYtEu0STmPkgJNTBaI
cuHlEbbrBmi42WRu3bwJdMjOqleWZz02urc0BcmT+g7cTG8w7kY8gh5rTGH2cpIHb43cnbtkzXny
s1liu8DNA98Hp2z2c5oa85umoqMa+0H+IqosOLRpNO6v3wifjULuSt0HKgbcYfXyoxsw3HUBzN61
7CS4a0aB6q85rFluTNvuMogDGTZxs2jUTjIvs3snxt26kYusgIhPPgSZstgXtjFiCR8Asu/D/9gg
mVaSsahFEzhqAFkvP6oz7HzsczVzcRerb+VGJgDsrJU+4vJa456hyUvcMlmxzI+aWss+mbeZI9Lh
+xDLq6esV+LfDgqM15fos41J2WlqYXFeJtmzy89RlTGwYsmpXB4yRDwaxTupVng0w2o4ZmhC/MlL
9STqevjR9oPYAnNtto2qRShFay+hla7pky3wsszvdMdCEmae4THMwpu8BoMRYuDqVkF3anRjY4c5
Ml2Y+nqQmZNI3mZJpz0HnJhd5sh7ue6c3Sg3zTd8Fyfmp+5kNOuzbuME6NY4qO/e8e/amyip233Y
IYjL22i0P+wkbDZISw4vbe3IN1WGU6Ec1+W4CfCiR4o80X5dn+wpPLjYqXRzCE8mODc9Uxb3cq7z
ph9R+xxkV66Ar+jBKJACzJxzo6ATkiS2uGlBY75kSi5uhCyNKzW55VpzLyKXRqNcn4hv86KcHQel
M4ax4sZ9Er14tnPKw7E/ebF2AGkJ2r2tvCNyXz/SPIy2RtaaOws7B3XELm8Yu3SlCbjY5PycibFE
mx0rgoWLja+YNc2lRHFp3sfnWPWDuwH6388i8dbyzcVNNA1FvxHSHfsL+ZvLmfeaoB4MJ1OoLmTj
o2RY1bZX6ZFfX99FeMgoNi6t1GRgSsAkuRwFakEcIG8vuxM5eBurdXLSMqVDb2zoXY5W+VwYRrsv
EFxfefYWHAGePIq6ZLDU1aAJzEvXgMWL1nbqysU6GVu5JKreJFxCdn3SqbdFrQwnKzC+pTJAxDDz
wU5i9ecOTWA/DxaWsjSTW6xDfO85Rmz8lLf46mZl8QPM+iNZurxRIqc+D06fuFJQ8Y5TlvmnxxPf
BIFE9ZQjm3XQelxZu1w65CAkdnFqSN9pm6iHAcvWla28iDX5XKqwkFX5i2bJLBCPM+G0uEvTeSxK
ZFGpX+2sEb/PcFAwCtCcBl0rK1orGk1X++X5ZdSpRQOUEFeghZumNdpR0uqVi8rfEVSHVb0aVACl
vAUivW+IrQs92qrZMSlf0MXZdN25howhpW9+CDY8efKrajdds7muU+t88joEI9R80j87SSFeVs7P
vFMPUR3u4uyhDiQcEA7INwcN3Q8lOeWehpUlQjui3tp6tPdVpj9A9/AezrkfGVupznZB2x1CKzzA
xDtZcbeHh7tDDS8BnhCUSH6mwanX030VxrspUIwRRYz51zyMavtTrfsAPoGrgC+295pRHlIb42n+
7ncydsv2QY/FzpNuQG8fY0vZRv4vmV/T68dGVY+VNxwTaiQISJVtEPIwQo2/fsaW6S8FDvpjFnnl
VDeet6RTs5LpVZWy6zXjJpfGdhNhMoh2m3MnaYPvDszWsQfNtFPNuIT7Uo0IUEbFeTCtf5JWZDex
kVo7jxbFFmNofy/BONhVpa3dk76tiQovNC+Qw0P2i1IXe4arf2604US2p0ixSonJqLNTmoviDpVW
haJhJ93qo688BHIsNgGQbqWz9b1c1t6+ijXlFo/p70Ac3NSiRT6JyRTbMQq7g6c56aOWjGsv7/KO
BGNAi58yL10H+pCXt5c56rVWDWClcqoFuyHp/cOgWsXT9fX7bJSJtECzhsCT1vXlKE4uGy3EwAaq
n42VWIYQrimj0HZ9lE+eOqIZEGtII00lsXlQWDZp4Mla1Txig2Sd6YR9V/FC2JSJ+reX4fNpeoLv
Y3ukLreNygoBGyscnU3iR+KW+VV2K79nmrzLqwM4GG1ykjRQukg3XH52lpRG6UtR/lg6qbbVsqhz
7RTV7lT4xkEUwU88itt9B8Bvm2aEXhjYW1sR1c/Xf8dy9icYB/OByDX08/m0GMLvQ3xf0sfRsX46
eoijmi9nK8/gYhAdKDzuF8g40WNeNElSp/Ix+wgld0R08w4+ItW/qs9WbuNFMDWNgqwhmx+CEgnA
5YyGgm2qKYPkSno27uu4zfeNmbUnJwcHYdtBeGhEZ95Ig20dwQdKKxH6uxbCxYriWQYwdJInpzxD
3fNyfE0dUy00OuPB6ARi7NizbpQet5oiC/wdKZ4OQ4s64cYRVPDtAfU0kfwZnFbbiCh+1Cqkyio1
GrYI4nwL2xYgkS+12CuWlvrYO6F1smk730ZV220GDN/31zfC4gEl+4PThbAXnjOTDvDlr8/6JKnr
2ojcKCmUHdWnFD5VSMGoq4+lIm5M0chrZ3LxfCI4w1s9acmyZKzc5Zil3pdMIy2eBBelbY2dyWMX
Ih1i9Zn+2xKauOkzatPKOBr3+GHgc+mZ+U01Cvs4IO+4vT4Di+iT2iSHYNIsRW2M2s7lr3HQ2Pdy
MeZwLWzcVgyhfSsQFP4nDZK+cvqXB4LGmYqNLo06sJLzUxf0hu5FEnCFQkqjA2UH4ErIKK6Msog+
mTVQurBQplWlrXL5QQ38hoHaReh6VpMewgAf1Aj5sgMy5/5rkXTiW5R5waGk7bUy8rItiiAYxqG4
bsFznLLIy6GjvvP0xqxzt+lqY9cHcnOPA0OI/2B4yPQ+OvjwOjdlHGQ3Fh4HLWKN2zDV21/Xl3R5
JUziRjy4AGgows/RYp7V6fRqqsQ1DHAiSIrUx9qwtko4dE95OAzIoNPgyfQOiWWvUldmYXmkSKqQ
yAc8+S7yMYtJOxWXiFHuEhdqTbBJIUwd9cZod5zAL2Eb2ftUCdc81ZY1OcAP3D+2TFZDjWVekUYO
dUTky1YfeLj0PQFqvifSy5NdHen+d1+Sk1MgjxD8MyRPN5R9gk3WN8ix+2Z0n+aRus3qMaf5qMk/
jLzh0Ed5pN1qsez81/M2MauRxIBdTcMVWPnlHgnHtLXzvpcfdEn9Spe8peKko93jtSvPz2IdwGeQ
BAFvoUwLp3s6jR+q5VICXiLPGGiUXCtJvlvYTqYZ0hNlGb16ibfWS57+excPwTQenYepAPVee7wc
byz1tKTVLz9APa03gdWLrenH8cpXLa6raRQko8l1KD9Tfb0cJY1iD7G4Tn6QpAQdbLzhblRu7A1l
9nGlwrUMnhhLh8ryzmXjIpldjXkvlCQZK/khMNVnbQLWYu4SbXUQUX/1pm+PbSXfe7n6LMxqo4Kz
LzZR6TtHP6Fbmvb2n+vH+l2lej7DOjgHQgqaC4SOl9+uNXYpeqeQH2w/H3apGXh7pEDCs5JpzSaW
PecYykF0Gj05/JebOGNu4CQHPxx11FBurxNnj6FWdSx9q95gPZ4ePFoVR9OOixNKk396Mw5OwCel
oxwZf70oyndFqQ5cU5J2a3RR8iDGLPhZmN7wVqLdfooz1bhthG66RVorW+5z7Ff1trjjIXNelLRZ
ddeZ7u7LGaCJCTiHeAMGG/7xlzNgWVkYNmoOu1BpzJ3ZQR3vWuUpCtWtk3UGrGT+cdWV6PZptr8t
SqlYCRiWvXLKCng1EXWBDJrKrZc/wTOtUPVTuCBqKp01Q7prNL/aF6XV3yZo9Z2rIP7ZjW14m8po
CGIwmcM7CDW8NqJE3MUxE6r5o3LEmbb9Z9axvvOqEoPmGPp9mPunkiDnGPJk7wuin32n9PJdZSf5
uRBavZUlpPe34wCjchw08z71hL6xs0S6UzSlwG8x5a630GwS6eP13ffJFYswCHXySc8H0fb5fVL0
Uh42RQTDZtCkg44SvWdqFUIbQim4LkXd3CWSU+7KaDzF3fhcF/Eu1rC+ldvKuElCerAEgbX3TP/T
2VHUcBu701Zu1+Wlx4+EA0JaRYzBQ3C5OrYPjqq0KwmsuF6cqyFAMjGGuRTaYFREGfabqtXklRdv
efNRqaXpRMnL4eGbK++FWBHlEx/DLXx/fEYzrLyXg3CtxTft7Yu9P5GPNDCZkx4IAmizdxX95oKP
QEBBZv+rg97ts76L9nUXFgBKVz0IlrcfRQWaR4RR1PeBNExf/eH9sE1uWiMeFDeMcvS988qkJtL0
1VvW6dK+8EqcCTTxMFSKehNqgbGNMnTjVamvdmoY98/A3tZCu8XqTj8JMS9iCy42GiqXPymtJCFb
A0o6yM+98VeyjZM8+Z1kwFR8XRZfB29NiH2xtu9DgmhHvIc8510/98MsYBDdm0PmKe4gDH9bI3u6
C/us+68lYFSQ6FlOIq80iSiKX36YLCNbHdEQdfVS8Q/2GNtvDdLtp0TKtOfr53gRHBKZMQydKCYQ
ptjshIR5FyI7jIyeXEbNg4huG6fECNBxpHiLuJAmb2mx71XU3s+QhFcGXyJkMPl6F4+kGkS7ZY6J
GCP8zIRZJ26H/N0R6UXvFBlWSUFCUSBuYm8l77tCfpHtIN+3VazgUpC1+4Si+CbvDG/r++awcqUv
w/bpRwE7Zl4mSuGcs25HrcTDHiSu0PTqhqK2vMuyzDlGfmlsIppGN62sfgmMfhvJIapNIjp5arxW
Vl1iwfgZVEcmeRvSCBKJy02gAanE4KeL3bRQ7gdZ+PdobWp7omyATEqR7WI4HTunkaNdn2LuHUfp
SnC1PF9EFaQOJA9UExY2GcnoRzwtLRzxRn/Wdcm/qUNUs6Qgr3doee1jrVg70p98NTgtANJwdGRM
cvQp4PtwwGLkOusqyWJ3yNMSGdbc+VEGEm50dUTpsrNl4B1UDkIqZmzSqthXvUOR4PqhWJ7yyx8x
iysSakRRWTaxK0VCOhSmFO7jLPS//udRIPfT46FBCwl/Dg9LakeRoiQMXLULwNjJirTrUkhM10d5
Z6NePhSUYWgZQttGBJCa6+WMikHWi3pIA9d3uh2P+SaJXmNN7OAqHXrjzVEfQ+Nca696l26tUN8A
ot04cbMbJKyGmwfLG9BjFvgUypta/FTH6EFLz4b+t/F1DOOf1eCr1+MqEQG9bLqtXQE1KeITkfnB
TruvEKHubL99zcsfGR5p+zL/hdrxf18vCIC8gYAIeAjmrGRIP43fCNV38VS5tRNJxSuiWo14FsVK
QAo2IEKkBCeSwDzeRmO2J0IpAjdCuP6UG4O19WDonQYnOwSS5e+x6Ci3nR06Wwss3SmNVWUDwKFa
WdFPdufE+gLfDHaWZG72OlSIejgN+iJu14YazQ3MBuWpQnp93ywPP9wy9s10AyBXO78F88ZpfWGl
vpuO5Usnj85zUVn1i8RFhQuKsEhx2MBf/vOghNPAQYjrAW/NA/qgAkQV2EgLjXIV34wYRdwCLMd/
xesPcSS1OyLRNafT5YeSEjORpKrYaUNuvzwfld4HdIXrFFUV8IGGGRqvsj3WOzvtlR3byL8VRRIf
r3/ouw3H5alkVMBJAE3A46BScTmqk9BHK4YydWvHHTNvqwT4GxoximPJJoNhMHaHBo52+tKDwZW7
l1gim9P3XneTe6ecWpUZPdTNDcItG8t+asUPvXC25jCcouGkaLjTQP+Cm5VkB60LNqH2rCT3WvBg
OZSBfaN6MkflMMhg1qsYjcdqI3hWHZEcvDo5Vkhltkq9q5HLtKroZwLweT/EYGbtEsBiUOMW1JXd
6fqUTJnSxxmhJEGFDrdZa0LeAJC8nBFr5GzLnei+pDwOp0LGF63ADPIk/Y+5L1uO3ca2/JUb9dz0
5Tx03KqI5pTMOVOp+YWhkQNIAiA4APz6XnnsKltyhU/XW0c4HJYlJZVMENh77TVQ3cJsDh4Kgzd5
STvaP9sif1RtXy4Nr1sYraBov+Y5AEr4emk/aMsFh1JzA6NMMxxgQHsZG+fUm0OxRn4LRmgF7nXu
t3li1Xi83XG2s3oAk7x1FeyyptZEKq9bbeD/Y0fYhFTKsWV6CG+9LC1it2R+/9c360/zPlhLoPP3
r7aDWEV/inqUsiCl3bvaGa13BhMVtqGeVh1Z2YhEY06faaOIG0dnsTajgFFS95Pc1oxT7VdBJgck
HI+A1F1lIm58MqyL8qc+HmhBTq1Zmz9Z7n8q9K6MHQjyEU6CHRTDj28PGdUCPnpTb51zo0CjYNoi
hZCAPoJh/qzlI1zIYGIQ6WZO98XiOyF3gzEi1TTGvvBIikilKUJ6eP0fHsGg7WGyd21jrwoOIMVf
P3hCF40GVJrnnBZlUruaiMeizH+CHH3fsH9cBRIZxJtBg48p7derSNaU3bxcozRUxVLE7+Gx43xY
//WS+OHC8sdVDIIfiFegdoPhh5L++7kwtUZjDI3mnGsj4Knb2ypicHqFHlp/gTPAZiYWSYjf3LpX
jw4lxqSbapYoCdPfwB/6hLaSZEEXGBuYrTz0SPEJx/JSllUJq2T/rnZ0GU9WRzfA2V3sDuiA4KzC
I7MwyqSzPb4L8tbJypJ1kbFoJAU460S23npw7hzg+oac6qjjtn3rE7eJbOJx+Mf5zU9Orj89zrgR
uAuYKGBzRR36YzH+oYas2LwEA2ICz6h1EieF33ukomldJYD5tzKi+zKGxO/InoeP6pL/5Ai7Lplv
n8KVXQ/izhWORJf49cOG0fJglv1gnkH4zKDitHsvdu2VgXbhrz/vP4nFfrxNsC5gSAUhOpjeX6+E
6EW/xdNvntnOX7krcpApWxsplNZhkRihnraRtWL3U+KdnZW30eNuVcRlqKV//Xd8Pz+//xnm1z9D
uuNYTTo3z3AJDh1YwTXOs8VWvemCvvmTNf79SUKtDF7LtfZCZQIrkW9v2bauaEoJtzVpdM7e84t7
0QXBT7rvf38RcKcB6+Fg/u57i4KK93nTgjxdIU2RVnWVIECu+slbuR7wX9YJfElAgcCs/2pdh+Pn
621z5hJWrgvrju5YIL0ZWmvYQdPiqszPY5hlPGM00J44OHORRpafLZ4/v8crl/BXNAew9nfFHsBh
BR0qrs514kI9qei1w/pZcOW3q4DsdWUZIH/3Ol4HhGd9fY9tA+SnhfHEEQhuO4YLaMdZg4b6/Ncr
8Ds58tfrAAOHBwiwMDzzX68Dj5EcT4PdHqVey3XZyRmTWhpRSjwc58aAcNGB9VGfO33sE3i6ggy/
3ApHz1fGhEy6oZ1oiJVAE8Pqp60qVRkuBNJv3o/uqmByPZYZmarXGVl/0WD0W5+RC2Th9Yqa7E25
OfnJHP1bMfTrO8JcCDOsKwP6u32Cgmo8HzqrPfKgOCsbcG+Pz8mBEDSEi08V2gU8Kpmh+//Zw/zj
ujYmRNjBUVFhPPv1TioQIT14mAOQEYZz17RNtWEjWrrBbouw4d6DYD+Lg/43iwSMFDCUAajh7X5n
LBAbB8nMq+Y4eHaZ5Wrxo8aCNOrHGvnvN/m/iw96+vXJEv/4H3z9RpnC8LYcvn35jyP76C5D//Ex
7F/Y/1x/9V8/+o+vX+I3f3vl+GV4+fJF0kE7qs7jR69uPgRChX5cE3/D9Sf/X7/5Xx8/XuVWsY+/
/+2Njt1wfTX4jXV/++1b6/e//w0R0X94EK6v/9s3Dy8tfm//8vZC/+vyf3BA/fpy//qdjxcx4NcN
6xf0qXj6gDZfZ7A4quaPf37nStJGzYvwEABGuE5H+6H8+99M8xcg5VdLTZRFEFNdTaYFHX/7Fgo3
lJzX5QHhGIDtf773L/f/98/jv7qxPdGqGwT+muvD//sGqOEqmHj+2RWjgLqQcfgAwqwU/UxwINS6
k9Z+LuCxPJ9AuDPn/GGc0nk7dDtwRZ7+cI9++zv+eN1vnNDfr/vt7NBLWwymoNN2UukybhrEV830
0BV3RulnOL+iozP0L3nDYrfA1MiTGWgrwB9H+4YPWYMf0Bs/cpcPHajf2HRJACURdY9zw8LZ9jMv
oCufPI0kAiy/HcFmUPL1r/928wdb4d/dtG9VhReMsP0r4CuKNHepf9TOa1M9G1ZiqwaUgSdHppy9
dcanJw/Tm+FmINss80mvVRjIQ6BOc9BHXnPQnqpXfNWqDiLMbDF3hrnbD9qGtxeP3BH4pfRtakK/
mSP4MuoEYnI29Jl/ElvFNeh4a5qJrNt3zwI9ZWineszTfqUyONHGLBbJmMh4ibUQeo0QGdFJkfhx
FSG0OSZJd9TCVy9sQ5HkJCx39c5U0WAnNH/AkRB5Zmo2t+Z8kGVW83VuPLns0DR3ndy0euJZdwQ5
gTPg4OYhQLAxESNIm02onLgZIwHvXpb6oIVasWo2zwLGFBvCQ+faEYX8RrMiDzCCCgeKf1JH6Gme
HwYVxESG6Ga5dSbqiAkVOnHPzZr+FhecunDojdgQbgRrmBq6FL6b24M93PNugzbbgv8ty9wyM+xM
TicOm7ViY/CVPq2t6d2lKja1cJwy9OAIEiKKhY66Kec8DOoIZoBthn6evUIYeyeslUNuymXv7Bsn
BavRTpogdm7EHF23+USCgXSv2XtXTOGgYrs/Bj0ILKmxoWVsIEiDQzNdPc2ui7lzOL3Yb/rbaMFA
POq8LnR9jLlqDc4MMV4NC8a4kYCucuScozR+o/nRf8X87qlbCdxYAXKYzOZL9ShNyK8D42FGBrhe
HECCV+JWtOBbGhD5gkUNak2EqbDQ9tUYI+KoRTqMql5cMzSKCERYJ8Z9KhPpwZw4rN0QRqYlYqm9
LfI+rPsF/woSs07bWDnrSt2PcFyxyMF1N0NwL6aUp2Y6JWJtJaDB3wWZuXHSAOWtngSxm0e6vSKv
XfUTH5Bv8ci/bQ9QjF3rtT80DdI12nLwg3GrXZpTvuEbIyuP1sHZW5vuIA/dptsbp/YnneE3Huzv
V/uGONSyBxoCGG/b7cZ7fuhP8kKfy0uxcpL60B/aJ3Xpkn7vH34aHPW1svj9it/qTVN5zTKX/rg1
jvom37j3y5qvgGXu3R1U+5vmoO/czHzwDz/Nt/t1FvmnXQv39Nor/eGeTg3Y/dJwxi1s3nkEiraF
9SVC4yE4ACtZu5vmFv1pOYXtvdoYa54h1i8lGR6BTZ+OG/y/tI+ttdh0u+ANFma7/jQcWVptu1NV
RU6TNiIr8/0QhNIAqypekDkYcyO05xSheYUJ9nekdVGFebSKEHbN26Q0YwQMUoBeyNEIx1eji+Zz
JRF8HoIeD4u6EcOFxEiumVrRpEe7A03PnliBrTWqtYMY9Ee2M1cFAnzlbpjOOtQxPGXDyoH/kdgU
h2De5mIH7rJnoWAK1afqYg1v+57AqPtTttEyQmsQup8ujZBy3q7as77XSeh0of/Cb/gh2N6KFZTL
ZRc6BmjzEdkPmaDh1ITjY1+E6qS0MEcse1hd/aw2xRoXAIYYGmEAC87Ix+AM6vJYMyIbWwmcQ4Zs
xBTRXPF2M/KPALsvZZ/BIxFvDXsC8m92n4W+7sGtrDP5Zu7nrfZEtMipY8OOkR/rbkBEAAeq/9Bf
6z3I9p/CCW1glW/F6/I0e7BUiKUWtq/ypJ/vK45NayvJ8zRGRRv3gKjdDP8xQnyLdMIm093rf7Ah
wYIQnx76gjfMjZMqKzJ+b/FzYF/PESvChwTTyq3aYlY/P7g3+o1+btblrfU4JiSs0hKPZLOn2Rj1
eIiG+L2PzNhNSVwcgxPuvjFje0yDISp4NGGtmDHD3gs7vLUVNylZdZmz75MltKMlNc8IpMT0IrFC
npADRaZ2xHZTKtPgqH+Wp20RgyYdISg4REQjLl9H3rp5hM3Ncbx3Gyy+0IhrBIAn8x6H3tpL8rQK
/c1VlrAOwjJSAos/xsmNweWDOhqH4lmQ1RCcCwt78j2IwGFxCysRLE0aIt9Ada/6R7DlN+ypf8Ii
QOgrJwn4Of0S9yIDWGYnWJ4OJCshVO2fetp1SXXXbF1NS/1p7Xer4Rbk6qg8wngxpHcO7GGW+Erw
QZjCHBo3urr4TWqd9ZM/4yi9cfzUutHXQBRf6oNz5o/GWR39nZZgh06snZnwiEQqxlAoXsJbNyoy
eqM9eqmzu95MyCiifPM8rAP8dA3MpYu7tEzJ3otY+GREbjreuumwKhOV8fRJRm8y8VO1I+81wOen
4aU6NYf8MsImPpJ4S0XonsgG8VnXV4P302bZ4MyKy2gWof1CrBVCm+suKnlsykjMifGKeOkuhrGI
C4Pf7RSQED6JCQ5+nUf2gvIidNUN1h1yn8sKaBWquRA05LRLpy2eNvsdWhT6iPGY1219d45QKSI9
YolYE7qpuLC9m8eTWhE8srG2ojs8icuq3bVlwkoZkp2TaIfiXGn39NlLh91UhXKM2jaeP2cQMoK1
wsI399q0Elaqy6iyUgkLFD9xRESe7aTI7I2V1qiW3LXxYDxYGZjS66vODxFAQHXGw7IeD/zgbtp7
bbuc5vP0ZsIAqc8wke15jCcSSdslVjKPtCms32oWt2cTWoIi1OAsVq64HxcNBHRRD33fhICUnY9p
PyQiYyzk2bGyXmyX4WRa4aJH3BTh4MDlJDaXU64OUiXLShrJLDfsobuQbbEddoJsKLs3jSfmvQbk
2dUePCSBkieBOBY+hHmll5FOQ3FbqE/kAnd1gsSgM+Iab0XXvHodTeAFQ/0QEDR2yjmr9xLpwa+I
gJeun4CY2kzhjKimd+1xup1OwcPUsBaRrPyZmmLnBanLzFgjJtyHoXiEszf/aD/8J+/GPOkndWwX
GYL0NjRh/ja8FE/DzXQuHvl8gv5mpSOQxpQ8kiwuDdSEZjJynjVDlFfPMAdwOiOcUeYzKKYiCsV0
vy7JuuniCiVUf9PBRGK4+B/Du+2GqJqhkSTTbjwMR/vJvaDIGdUjDOXW3jV1SJpro69ChT1CeqF6
qRA8Ma2KaQ0Pa1gH2zf0vc4RVJO5dcgu/r0+vRLxroy19tjeD4/2GcniGsyuOBWo3jauHwWvJmyv
vRBpgDMecRBfWBmx6X4Z0xyBiwzac9xDVJ8sj71J7qDzCQu32Afi3Qoi5MvYUFfNCYxCubUu71gz
JZQjz/LBjr29M8fwl6uwbWOTdSKOFIXgpjXSLt9aw4kjoA+JYtoKnVG/RfUsSOju7Aws7guMUcuw
vHfKaOzjhkeYfHTAoEEZBMeWodRL1ByyOsK4uCgSe9rqJO3aZLYTOd0hZmxZVZH+hNMNby3f2XFw
zt+K9/Ka3ImXZd1JtU+I7gzLMW1UpCnoQlMHyhAvRpU5FyvkPsGH3MIGYYXtR4smQ6wc42YJzpAk
Q9uIfQ6faf05qZCcYM5+Vlh7LCv7F8vaNvmutV8DzLTRADpr4W/Q2xn9XdVfNQAYic+wEI8aGbYM
lJ8op7FjbK16K5tXo6xDF/mTo9uGnRuV5B4epQg1eK/yWxybHgqYIdWO6h574xlkS4GnXtta48EZ
D+RsJ9UNeXGO7NGiz83jxEL6UF3gknmXw6TYGO5rTATXIpY3xvMJe1ICw8C7KqYwg+XotEC8KyUe
M0zcE4bTqYhc2H+LGB6o/jzAzTmEw2esjIex7raFYYQg5Ub6WuHUWy0JOfUC8XSZei3o2bw4QdJO
JCrRnszd7Xgp8WpD6D8Ye/2Wn0wcZrAmVAm6Don0NBXK8/xmKWwTIRYdr+AkvIarRR8h9B2twRtN
nF09RvaDd+un4tQ4EQCzHCKzSA0huQzPiMmu9FQzVwHbevZtj7RYOwr60GuTEUlAGQZsMX+1YeNy
5+F03o6X7tx8aPD42GOFw1iVog4Dd/u1+qx38qmEmxPiTu/KHXnID7QLNSuUTmQUGWxol3f+AAOp
pogUuxY2pplxL0ROEMfxXYaYucKNGyFXkalH/6tSPkb4OZm2VV7PoYbNSB8tyObqs/boRvYd1Ds4
AcgHePuYVBk6HHv3GvRS+aZHuyTEvSljB1VOOmtTVE5dovFY1+cV62FArz0Z/GVsmmQeWzi4qQTt
dGA8zn2fSPr5nwNf++qtp4J+Dl9Rrq9o2T8OL1PVfdLvP/MFJ/v/BRgDiPjf/wSf/gyM0a6AzevL
V1wMv/JPXCz4BSE7oDXALvU39OtXXMz3fsE8EJg/xtAgygBk/Rcu5pi/IBnr6qOAwcPVOelfsJht
/AKKFpBaIGrAuSFl+09gMXCGr2j1790SpoTIl4JmAjJOSAHBSPjWqeUDZjow8273pV2aUeHZw5X1
1JttEwGtF/MeoT81wskQy9rO472ExAaoS4VEC+zGvqmxu5oGs/7hluDFHl3mTjBjc9X8anKj9V5I
kFM9I3Vruy+EidkIKbemJa0LsSybaywk0lFrB2wyEth9LMwell3a0OQrndc6yASqHAAGM9YbxkkR
iw0RoHKYystJq24b4VhR7fC5vRViYPPJhVVou9MCu7mZhsnV1165NFVSdESch7ax70nX1BpE1E5N
H2xMSdsi9uUoMk3LHbtOiIY883Bsr+kUYTeLttobIOJlrgvkOM1lAKMh3khXoj+RY11cFmF7oAfO
A/ffXab5O7M2JhnNjQVIJJ/GCVt9ifBNOG81Y9h33dDtRdOO6FkmRPkgd23WFWjzM/DTbYsI+SXp
a9rCvXcmpncoYC5ers3eoSIrDGaKd2CUrFiXkCpjwxnn5rlYGKIZQR2bj+Dio+LyaelVd4sH0l4L
kTqLTJ+pN9eexWp0hFwZcIbvoqU2bTBtBg/E7bbQYt1umjVHyLIf+YXDKhx8ksAfps5nDcNUJy+0
j6piOM2azu5k3JHBGa4u6Au4zctsMkA/FSyUsCh6HqSLqJcDeAzwi2ivE5udO831VEUS8fN6woSj
rrCackdsz5Vy6zxECh2ceWgHfkqM9BuwRlrLZfnGxnB1gq+jqWWevAqiZ4qaCysPzXtT8OHW9CSx
eaJgwjRe4OBA1Gr0vQo1uTuDxHiCWUgBJTeyoq+LZZiYg8GkBWYHWlgYK6LEEr6Yh0PjtwZ54BZc
2iKf5wFIOXDF9jO/dMtAz6Cu8v33qciJvZ6DGuQLdD6EqXCaldWkRm3kY+pqrePFU6CGGfu7P+wW
Y5rtJwMrwXqYmY7SYer6dgTWJMeWA6UyKqfDaJyY1p09g165oWJowbTMPRSzztTlSNyU2lyePKO1
Fqx+0mtgX0+tA3J/VxjyGTEXEM8tTM7jZRhbHM4KSW0C8owCVlzIwwGLBpQq6WVBXoG92EnguIl0
zApVt95V18GxYLCukhjSEZiR9Zrx2PtjJ8J8pAH6WQPvXMWyESzAR47w1Hqve/0i20STha9aqLwN
VkLhW4NZi+ILkTElOJs2tIZxAR+LhUYNGQUMAmx4wbR2WFLhBA/BpAezDEEkr9SHV0q4zWMqM/fY
I6hDdCOse1IXTqjzyRmSqkaAwz2DyTqiJzUV+ATNNHFzb18iMkvDHCfITQrLYrsZhk01moTSzah5
LkKdRphtOBcXKka5kmrurWdmKXQzViAGP/J0YbkIdYGUIOLG4C4R5CpTczcxr4NPY2eJKmlYXkLw
vwz5Ta47qAVspIG1WeXrCywfoWSm28AkDnpEpB+jlbQ0LzgVVMGAb6599l7A/ws2KbCvyogotTYa
Wa3ZkegWwoED2/ZtC8tyPD1dVaOornRHhsoTlfXoIngSG6NT9Xw1Kl/3HufA1RBdOIFqiTRMph7d
ShurFZeVzm85VQolKrHKOeQjtR9bmMLHXBpybZMy6GHW3Y47IUW9V/ARXXazgw+1rzl6n66AEnoF
Aa8xkBBSDI2jUKimm6Wa6ONVX3CwMH8JQfgItg68zI4ioD3F40/0o91WC/p/QAtR1VUwNB4NFNYI
oqbpQivtqVi04YkItABVhZATIA+9Z2Xz7PrveksU2mH8bqgrv0YxKbqNOxvAFVg3hb7B8iNfkP4Q
inYq7n3lFSjXGgwecgVObiUXcp6Nuf2Azn95RDwoFEmwcFYsHTUqnfW49LAYyLGIraPgJmORjTBI
5MqqWffRN/TO3q5L+ko0oj8SCVYJkC5e7M1KEnUxNZRNLsaUoT5wxdaqq3mAxHRbV/tcjCRvrtQh
f1j7sygBQbNcc/e5psNnyh2q8ULhpN6s6Sx0vJRj3SiQOtPcnFUylqQHLtGxtlspCiJUomuNixzv
5paQEbdEad6tXgwGfHPyVsfyK4tOhjVyw2b4SGjirjC1HlADr+rhQfGZ3BfO1AOvkrke5Yhg8EBZ
t9meM0M9tZ3i69kj/FjoPvaFYnYgtTfKGwkaD8Kqx2LHqYn9x57olkNPl4OFPWlbVSx4Il0NN6SA
afUc8RaFN1JYTbFCYi+aPdI5y1aHMOdJJx3QsdEOTjk0UhvRDP4eU2y1gdVhhwapqY+tgTXpQybU
wraVY7Yt9AXvQIi7SY0ydHul7f1FKyNzdsytaw8XYfcmFplJprhVvoGRi/DhHYlDLKnGHgIlWfTh
bLbVu6uxDJp32IiKgpx7T9QXMtd6RlkNdMPSAMeNPRAgquf+YzHKBjFd3E3Ar8HagffQJleseNIX
gS5jXOaDKRu1zeeJRa02N2s4hVnR7BXVxvc0RDwiFwBjN1NvYrD5Rhqrqge2VU3ejbsscNnjLp/i
GVTDUPQjZkAe7PlDYsv6xa59m4U25XUI7zwtQEMzYoVC8HnRkR141CWDqlBa/nauF56NnQIwOizk
rtImGkE/CeDRq4ODi6AbtApI18vBXg3nwERffCU2hkgHDx7NovbQscDfwjNrsuYE1ZM9LFYcUCs4
5Lz0X6Bo+ECmEHClfPDOQ2HDRMSoxi2CPTGSQMLOudcR7pkj3AdeqUh9DCdTs46TRdtDA8+EmHXN
iVe2ClHJYhxm5FdrEgiNmTF1m7HzgmwiZbfFZqxBe6bK1URtPVXw3wgFgqe3teFYHVycub8NaFll
ErTLW2EUSErQhbuTduudtTpvH0ySd4gh7HNsl4DB6UJOdmewhLXOkrrUth+KZeiuN7QoIgF8BQQ/
45bS5aCkjU66XixM3Dq/27sBStJhXFa1wZrY4vaTM0xvZa70VeFaeeo1dZ0JAxgFGBlGSPTibZiG
+hZx6lNa4VjN6rZusN8qMxHMwkNW8k0zVPqODZgkBFZ7glNTtRYeOi1W1QfPaofsR7TeglSXlfBm
urPHDlNLXl6xXM4LWIzXvoVhYWUFzcrLQSI80Zr0B3vMiw+onetni470xmtBYxMUNiaTW6pdnUuG
thynhcRm53t11NKyfe8Wo7/ndoPxoGMHuPn6qRvxIF9tKC++WWlRh50mHjobXKClzPQcHTVpgTi1
y+xFbRe0z/AMhX8gBV9yjqrBrk+Fn5dIfRvs4cxQE+6s3HW2dBlVisO6wMhy6ROHNz0scMpy8oES
9QFEzOWy7oKZosV371D31qdBVDpOrxGCT0vm1yEgt9W2ZaOZmMNE97ZaQGetsWIjSwPZAI7Kk3UY
BpmHk6zgx49I3KiYYbGsuYhZswycO8WsnMtVLwIDv0nTXkbwCrZ5I5AaZ1EPaDbk17DR8QHNuoS+
lQqDc7gRQ8PFe36HZe0jVAJeKESBF9ApaATbAeSbwhMYA0vPPAiYsSULHODDQRZ0Tx3Ubg7KoRWt
7eIDXsklLCWudGcw0fLIQteyKhnKMvRDqAqdFqSgEqG1fTmW6VwiM0MwUj1MAqb/NYzzU+pa3V7i
meulCVysgxZIK7U8DQpg+ZqwAMvoiyNjAS4tOhA0FjCGdp3nYuJ5Optk3Cobe4ycJvPJb8xprYsO
ZwdMcOPC9LrPctAPpLZV6uJg2cP+d4hLr1db0x7b1OdCbo2FHwcokm+YM9aZ3RBv3ULV/uiW4q4r
uZ/6+RjAl60BAL34eh7DSGFHUXqtC6trUl1HsB0NgF+5Wm5fysUvVwFGyBfD5o9wBXTCxURlP4q+
TpFmhg1HdjWex76LRSlhtS3a/qYo6iZzeNmDDQABq2xqceC89XGT5lyBru7QaJZBtzbhSpSYiFzZ
CIbZFIJV5CN8D555UDZbh1TupixaFw959zTICiG77aKvgoZieOJb8zLHlvT0eLAgu0dYuL8bZAsH
96q6GSYD82ZGcwDjBIsY7OQLCXx221V2B+8Cmzxi+33uPIeviqqVke2ittEMP+a8n4Ff+fBxc8UL
FpjKQFhbElfZ9EZR5sW0wb3uLYCmEhyuEwwwgV1OXbu3x9KOUQz04G6zC3gsAM8tW20cUMUivb/2
v61tfzYWBoGLIZGlswBg1BXgp3YSkH1oOMY9CeAa9XAI39QGRibcgQwY8Z7ZUFtLphaA6kIxCBos
s50xSW/zwzx3Ewb0bZ1D9ueMG6OZFgyeFnhpQXvpeuHo9Q0yP4oX3ZNs77MZntvCnROrCfgFXT5y
jFFmXJf13KI1wnBJlupsQUp8LqivXQZq2atFC4LtAIkFftjqxlDDXhpB33kntDJ4CcaZnRFzhSLA
ntEiB0tLYdUC37JBa0laNx4ALn0oL8zLCYY1zXixhXoTdlDMwFPJBCiBU3grVIikhaNuh5vV6+TY
9BRoZ1DIm2ZhXobNtV4vZdvdodmdnpSv9FOec2dLbGYlQNhbeB269UZRFCENZNUxdgeIEzoJUdLc
UYCv8sFGX/AQ0Kp89iHBg9WM4SV4NDG6xRGTFK5oNou12GcohGAgOJyNntghdDNyG+iSvxB3WhAg
rsbM0JmNpCQM0ZoqYMdiovKe4WF5YBPUsGHQo6ory3Hcoji459QwksoRzb6tse326KNf3BIFga9q
DFk0vp88e1pR5RZbd5HAZnU02p1fkg1Y4ipRrXNuZW1jBDSQVLamSosczA9hUfcRHYrcy8lwYUou
rB7O4GzcMN1X+6Hsb8Fshn++Y2LvLIQeIcKORuBWb6Wr2bsh74v1SBjQDjr6cd7kY8wKK49h3XSY
DJEnpbfcQR2MAPCuMLFLAU6o+uGIDXv+WHp3QCsBVugKQTL+2mLVGDE7aKDid4y1J4eT3YzGCoLV
6b5CNG9isOuh4gYyrvNBJJU/8lXedgh8DtxzbcEEoOzMYm0q1MhlL/wIzhQIsmZmAKg6N/aB0fOQ
zujrNV0fT/DB4Zis1rApQQJL0Eal0cNEYSh4v/YBl65UYB08ePjjkWV4jA39het5kSFiSYU5PonQ
rCc3q/uqzxaPYMrLwcsaS9mtcZ6PWwqP8DMsnqpz7pN+y7UFvScYnyg0SmeDN99tWsH80LEYR+Fp
3jpMWEmgjxtYWnuhoPp4GwwdsgHmSrtdhGhvdF1CokBAKXAKbj/PiMiOOtbwuOpybavZpvAAKbtV
xv2iOIomn1a9x977xSi3udapxHCYhwGYsD4InEjj3KAEQRkACDewL56HsELRFlOvLBKAlkEq8SzC
H03MqDZH+9H0F/bSLByzMB9IYwzcRqxU/X+pO6/duLFsDT8RB+RmviVZUbEULNs3hCzZzJncDE9/
PrqBOVbJkE5fHmDgaQ+mRbFqh7X+9QeruW3bmikubZD0Sjtbp2+JEe3tKMs3EcDnD9VeTKYZirnB
Ad+ivOllYCVjWcCBaOVRpYj2+7hKA3W2XJ/WtTzmajc8FWlb+zp1yG0XN9qO+OZ2h7tR+IUrOWTc
amXPqR5C8VpGxhbwD6nlq/RCJXVxL9UQcljiEEztICOgTIYAQQVMw2iW+WWc4LZojJa6A83S4Eks
ynHU0ivmuHJT9lYI62kZvZLYeyRRBJz8NK1MTfwES+N9t0xG0AzRN7CUaNstqdzkGogdPAO3uE3w
7mCaFw/Qa7p2DizdfCapVLt0SBfaNlNND10turPB6VDukrQpv864iF+p9ZDtRasqvkyb/tacyuRq
nkt26lSOPqal5daoY4O6GefUGach19Mqm6lS78w3k72Ip15Pxm0p4urBSGgTvRaf8ascPp8frqGP
zazPOy4QKFMw/F4JKRAhfjSFHjQdk9TSUaa7LnVeQ1ssl8W0jIS7AMt4tSOGHc6UzjbJZ0ZrTmJ6
a3t/ZZFEGsyuK8lbK8aNFSkEYEzjSC6DEZbOJtUV5QRmCg4mrPFkpnNyjzfi5IE6mzu1NxYcFksr
8dNCXQJ8DBZv6iL1NLZLf6Gg5b6Lh2W6dDOr9nNbn7yxgWJWu9Kg/IkyRt8lt6GbjrVv0bdvp1q6
fmFVK+sttb63/dQHXWq3EHQWnAbDRufmEzqzFKvUMvpTGQag88Muc/rxUUvgUnqRrivCCx2iBdsh
Dk+WQquu9PECkcVdYc7MdDXuJF1xXkmQyOoV2wWbANCxDiri5TgYQ1DXeaiG1kcPpAYSPeDGmri6
gOGnZt85EyQgtm++cVI134mItnYRRX+I0hjHvzluNwJ36GU727L7YRXWWj9Pg/as4OT2YM2ZwYRJ
X8bHuKOdNUSFJAODsotGgw6o4rwDXbKdqKIbC/AnnNCveKRyppBT5ucxysX1MFJvYuRARak4070z
qPkGZ/38Z6X08lVNNINfw9a+w5NV1l0jT4ZVu5eSTazRuLfazrFi80tU0amnsYGiv7ElE/UpOliW
AjyOcE75qamd4iNg1Xf4MuFf2eFVirXeyckre2uwOulTzcnTrSr2rFB8L6ww8euEokNGavnUyWny
kg7nzaKZHL9vlssMNrFf6Ih6+1p/zdJ03FPa/nSS4VJJu9oHNXpx2tVbYMlyb7Fb7XbRawNCoNZ4
IhuXbZxmKnSnJQtAncWRPL52a7EeV+s3yFLzYPkhH0YyOF+MiQOdtHgWm6xPRlId62S9KHLlJGrG
kBSvD9KCewL3NoqUbx1mzV6Oddq3Im1eozjLACscjQokrbeQn4ubWasZCxt84pQRjWcAZjKr1/t7
pXMZZ7sV+qQxzGBFIVjbKlVPy2tl9FVWUf/C4SV/Qqa6FyaHpqUDi8cDoI4kltJXqiSh7S/1lqm/
qT3PDccFjbm549i+n/AN8nWrhWRVh1dL31AHqp2qHKYuOyWkNdL59Gj2pPq1LaPpSxPrfdBig7MC
5rGPvGvxWmUhQW6M68vINMMrBB/YxGjGHRj6Y8Osd1sryqM5m+Z16DQM9uslYD8lgZtMzq2SOheV
pU7XwDYOK41edBrkVWZ3+UtvcCAOdj1t7BREwSQOaN+GQ3KoIzpSMSuqZ0yj3PRTXtw5aeZ817SJ
wkq4VG5V1R2mbOq+61LAjQ6FoNU2I/uAmPZez1rrYpmz7qC2zbg1aPb24VIpQCizILFqdG+tSIPG
ZBdEVsWZfVOa6NapsLo71RxgvtXpeFcZbMpxIW4sNqL+S5hC/qAVyp/GbD1kjWzM/EIbQdcwUtbh
dOAD5iUKm7gRoturMxZRUx2Ou7TuUNAOkYy8JDa+OxoAK2l2PBArHq/RSuUHsavxybIVbMALFvDg
AqNVat3dRkax7LpoTq+c0BwfIs1VdgOejDBl9QQUbSZ1VVma3+d5vI/w77kdnXjYFGhR9int8QOD
qGqHqXSD/t5O9r1rjR4DNOxxNMDgsMouR6uLdpMDIo2dY8GcuQgvW+x0joOkmCx5rZ+LY8PHQ7GS
5qFNTpOdxAC0kbuZFCW9m6qYcy0drK2SjOEjzG+Q2rSB6jPHsF20pR0fbMihkKQU073ocr2nl5Ds
BDlrMKtqjfM4NMwrmZsYHnfhCGWoWNIZ5rSm+lTIFqy3tLao7ZTWEwxrrhiCAboUpXOdZ6ZAF59A
oY6q7pvd69WJiyTS/cnJLc/hVtkYRJAeVTkBc3eDfavqDocDMoTSCyM3DYhSvyKeBSxOHa4Nkd0T
dx/eml2oXQBIhDbIGYbSGaGr1+C6MdL7IXnoa0Jt2twmgsJSkmxDuiIyuAF03dPL5CGR/f2AxOsG
w+T+mhehPuq0kFqbxEfMe03QzWLOK279udrJZDA8t8+rK1nX5h6+ER08c6orRxblrds7xrMg/wT7
MWID71IjWTzZOw1EslEiww3tS6YuBRXgoIPMuvEPjF6fy6zJek/ocfsFYCrFcUW34huc2mVgik4e
65qrkNQMk5lcNZf7bMHfjL5pNXXHurgVJrwNwF8v18b01IYSykZEJbR3UOJVtTa+NEU5XmMyrYCe
tdg80Ix4qkkMALOlH9jbo5EyID02MUWS7eanxmLuW5vVFaZu2mHJbBhXgwW5nmZ1njZiIcX1JHkQ
4E3bFm2yWVKElgGAhoAqtOhhXZ8YKhd3aRNR/7uZoT/Q2FsG+cWV9TSndtgmfhPJsvI7rk0NbtFk
Yp4vlr5/KfoBREURIzMYx0xtuV3IhzO/ls1QMpOdW6PZp0le02DhitNtTAwfXjSsEBjS9iKUt4bU
qAtJdrpr8TRog6GwRzJxcRqv8bkgL9l3E7Mngh1TlRStAdlK0Sj0uw5nqmrbYRL9WLXc8CCVFQ7h
01zeMonD1HuyoqPCGCwiZLfE1TmeOmsO5jh2vg+GUrgQC0f+Xg74VnP3WLv1i34a+gh66aI4R9Cx
4cSRCb6AAYHlKYVoYOw0+b0yd/GLbbonWS/2j5nh0EbEo+a3pXPbspA8rUycPOiYddwlhaWPbIJw
vtQI0GIWrnX6gyJI6dguIcOOOm+N4dLMw+pnVRrjSZUmu17SsY0HJbTNU5tFxtckHnX1gLVYekpp
YOEMTSNEW4uELmezuJW8NkYZL0cVgMl9yAynBdWJORuedUOBADUOIS5rhlsug2+ljBU4f2lf80nn
QxxA0GKubiOrr7u4V0Ck0mK4t8mVt3DfNlT5GLtdqxxyHLXjl14xBpo0hdVjVsVMiwKHRcjIIKHN
4HNddCFv5BwluyykNNtrsiu/zVxeW4uEabro3oSpV5UoU8pxSCpG7okEOVXkQ2Ip5pYPTFz0itrC
DxvB/HLxaowc6OuRaLbuuKXva/aO0pjXJq3CAVX88IOSN/MXXMOYMhO7aIxZHwjuBprurN12TPd2
1TKqe3TMyxXiUANTN2N1NdPnXy4XwX0hXLI9oRVYjxjkGqeMovpFxUf6YRlH50ltwopwzMS2PCKr
Gz8sDUJAhFUca+bVL5VZ99s5LRGlWIM+7uaGUS2jd4LrGLA1l/iNOaBeDciv5wA1X9ly1F9l1xR7
2TCcysbuyZADh6neHM2qKWJGdF3z0E917U15Pf0C9VSDrlvLq1GIb1U1PUd1V10klqZB0zR7mI6O
vJ3DGJwniah2OaFVP4spNkXaAwm3o3VUQ+nsmpItO0qq3oJVhDuErE7zPIk9jj3VVRNNLGFlmrWg
gGQRWBq0BUFlcJWwKw+FrT3lUyy+N5Ygisti/WRKFT9Mcrau3Rb+Wu0yS2nK0AqkMYd7e0mzBzuT
y4HZzD1lt4AMn9vjDk4CX3GyOFeGggIdzc3sXBBW4exZ/fY96jv10YKYenKqwXqqyplrNin1ikg6
pPleJOEwJKuRHkcU7o4ERSCDquSTU3fZQ9TG05UqJhlAe6iudEt/5EQSD31TxsehYD4LmY2eVWSN
zcxQLzM6HVcwlOlHCBvA04tlVmirhqM62va9kg+mP8vlLmzU12mORsSVhHl7GmjrsVSXgRbNdBkv
JtrGrGa0wEAUPnu3hBUCENcwdfNwWLjogEWDjESmfada8SHD7IGOW2+s7cLh5U8cul+yMVy2vV29
LJHgyOBwxARaWuKOeMyKaDmgmtnW7W00SWQJlDbrpsvy66aCDGDhE3DAioztFekU+xGWlsxf4viq
1RqBRbb+o9UjizI0rTQ/d9rJj3rJcHdGG1AVZrdne4k9o2rTL9YiHtt24mjE4tzNTkhAed2dIgxS
Tpk+DF/iPE9+9eS5EESny/bVlZO46uum+jE1i34/cgRA53O1B1n28hc8helX41b2vlBSsY747gx9
aC5qNZwuFcE2cyNxFwn8LuzBfEzccMOtoFL+6fkhC13ojnAbHdHAOOR3SHalQjgSo6gmUEz4J7qi
Z144LuIuTWfUOfn0Mmfxs7R1QLccO7T9kmcPpNRUSM665hbckoCBuqW4CDvtMnIWhr5GbYUX7jTB
Im6MSt+uKKyn2IxYE+7PfSsI3Yul3TENxpeV1KcR4oOhU4HoVXyRRelXJ45jDcPztP+SVTnIs5GZ
DywN6IhkKrieY1n7LOLEaGTDryQX+3KAPwboZwrslxYI8AWcThV/oNaTha6xn9ws2gi68ivSOvTb
pkh3Tt+1wayr4zOrXgkWKrT7tJKYCbowTuKRf9eJw3FvVpQf2tAbzxMzg72ld9RXctIEFjRlfY+R
e3zPqGh8MMHoDwmxB3dtL6kQmgzFi2lUMCmhIIqnilHCPs3dr2oXWkc7dI2LlsBDT8mi+CfoB3hs
XCiZ5nMJlQxX8PKMXyujQBoRJsVSXjrSIDIxaw+Vxp69XPgwbiYlWrpLWDjWFqEtzuJdIuGDZknq
K8xZA1YZ46puae5ZLeG3vq8UXq6P9ZsWk2bgPEMwuFf02KLzyYe9uwj7oDXR4mWKQbyotaR+raf9
JUYvQ/Kl6Of4qC4R+hqnNXdZje1n5wr0Yn3fXpWaNMNdy7hlDpJGLbHUsDFsSSiox6jx0sxAYsnA
NDUCKVRlOi4NzI0tExJo4JZNeJJIYTprytTKbb9YevItVUGz1xjNKRl3fZlo/a/CGZD8hRrsJm+c
8yY9WeSz9+gEG/PBrmDlBcTpDBrfEk2N+sUg8tI5afYc6ZeKxaW4jxnuymTjFoQNLMBW7ozgM5pM
5WHUE9O5GjJYRxdGoYc4NhPY4GzaLC76H/0sDOUGLlkenRjljuOmx9ejf5kNV2bQwBL8eL8uShOi
qtAct4TwBMaZqqUn25Iw1mf827TsV6yMBLkz9LWJE8UoFPcM6ziYzVJ4cw2sgXssQQhKt1yXglR0
1YF5nQAu34PHLHChoRZe5G05X6vs+X3sdG18wPTRbYJegz0zuTVOGE1hY20L610mqhsMqhHe95B/
S2sEU4SHY2rZZcqo/BdYUvvdtmb92VRMMtetSFhZUKbz9BOEYn5d6lE79sitn6Wm9zYBZFWd31Yz
zda2VGRqHKeqYc3NnSle6yRW/HqNYrJhRjGywReEcUumqLvCHOdfVky7NBlGyHE9F63uUVq75mZi
fISsA7ePbe/QExVYmO5N7pJpU1StyVU4MG6469VQ/HImSx5aLaP9mYioIwa+nUMgCoiYlbcYwGwn
syal6CKyBClrPkMJc74xk7oiDxIHViEu42lMxNeh0XDX8ictm5JXSJ8xaJqw0naQD0pmYcZXSE2N
IMXpsz00t/WCGzwyudzIYXLlDtY+130y2dkRR1SCfaMaG6d06zg99ieixvIceqGKeagPTyQC8o+H
EFbcxo6TajdHU/5kt6Jzgp4oqC4gPXy8BtIeO4UWqqjR6+ht71th9J1BgvxWVoudBmMUwizQXVCk
OdAIqO/iTTXjUvDE4ZhnT11H84XvRZfv3Wlucf6mbaz2o3Q1cIVSsXtoGqQCcWcquh71G+lUrbxJ
x7zNHuAQ6US0pHUolX98c/+VD8H/jY79/86twILI/AEp+zl/TeTP7g0pe/1X/iFl23gVmDa8apWx
DW4h5n/NCmzxH7wGLBjWa/A7cOz/krLt/8BTJbWLP7DIELgO/ZeVraj/wdvAxB4Xe6zV29QV7r/h
Zb+VzeJUgP0HT8Egg/RExz23GElmYt6srlcDKg3Xuquox3zYZ7mn5UgI7LZNLjT3XxnR8EwHl2ZM
hDD3ofvHD++tfDZ0p7iE7clUvCmzQMsZGsyl6Dd/fA1/MUT4nWr4B9/8n8esxjqaTaVt/TZq+EOl
q4V1oRdjrGIvgn7c1jd6uO84m5Dzz56RfKuypyzf11Aj82Oz4EPtJ7WP6ygg4BwdmkeEpgphMvl1
rQRh5fe936OoQmhCgWUwrvEXnMOBkoaAHoEKNqdY1DZwBJxL7Rolul1tRnmx0nZbz0K/EyMb9dPn
7FV/xlLBXHxF2agi6KCoIxV/mV+aEY52ABprIB22RJAsF7Z7WUL9ViJmHdRdQZ1tbAloEoSfuC69
Wwd8JxyW+GDgnoET5JmkeWy5zTXJOmgEsyiVcMh4dKOLNJV3mZmnvrlEE6lw1unjL+mtSco/S2FN
JoGZaFsYw549Ni+xm6wiHqvC8scdEBIUgTL1J+L3M6/Qfx5ji9XiEoePVXzwdsXJTsxTYzCli+0D
dnCNHRjlLu6uRrdCbPaC2K0WaJ3a56L80uXXmnlTVAWSrq3D8p9hsPuT1xoHDc6r70y3rfuUodsp
1RtbHDWbsvcmkYyMlvAwjd9m/dEqgMnkt2i4nrIf8rMkvb++Dh5EFgbtmlh30dvXaWdiBwo7VYPI
8TXrBrYHJhgEh0WX40xgIhZBVNYot3MflVwwVa5njrih8ldWMiRFZzfUN4W6jZuLfHk2k19KfJAN
IW725LcdPeVl3nabejxkzSYeAju9do3A1HEJbtdh0skaIKdxiw2Hj1fDW8utf74mUiBVzkIWIVFO
b98LoUYIRdtaghzFgqc3yxZAf6IZDFMI4pLd0nxmN/7bhuf8lMDSnLwBDmnxLlJYN5eCYT4BopGB
dD55zpMsvI5NA7ZyzR1KDAB9yrCvXI5DXNfjnbPYwcevvS7ys1/BsA3Lwit6dXk9P6gqEEa7La0p
GGBj+biX6FjlF1P5Ms69uvv3z3JwGmOnr9v93A7CUOxBhfG0BA4xhcE0eCqe7xCuKmhSo/pZOMe6
EM/fzGXszkWFp7imrtv/jyN4rvVqEeTcBqLXL6u0gXsNM8wrhImDQN5+yWzbT7OO2aTzyZb/y8HC
/Wmv5ozEsL1LSJzIoc2a3uQVUwwHRqNPd7O0ok/umL88hYvdJQNG0zBbPV+w8OBEiXkb50oPTj6U
DXC+oc+frI8z8+jf+wJ7OBzx8UDU8Fk8+xizRK9KnejZAK3AhnApIHJobfqgoeoGkvcgO5dKBhty
Yt6s9OMnh/Rf7gYTYdYam8RlzXnz9ltc3BFcE0ZRQI+6jpGfmx5qjDpLKOXdPB8jMwlYwZ889S+H
AclpgmPAwKpbnFcmYGTQ0/Jogbk3ZbuY6Fq/cyGuY8TCGByQNqy9j/fGX5/IqUrWIAN/9TzSPNOa
LBonholpxWTEYM5GRxei2V0Kza/xzPaW1I0++XL/svl/W1aRl7OaPFvrL/XHFqlDbP17wnaDNRm1
xe4isvD+kW71a3b0T5brX58Fg3fd92zG1Tjrz2eFxhgrWcazGGlsxzlRyFbAOchKMRghb+CTLfi3
p/EkQsKpcTlttLOn9Uke5SyQIBse5SxGZtAVU5GZmeSCTvXj727dAmcnDbpCpGvC4j8cpG8fpqvR
xLSPnkkkEF0FOiZ8VGCwfPyU96+ED5+NqxvnNQ6A59bmQ7SMEa72fIAZJl9m/p0ktx8zUY2G0JNP
KrJ3Zyf2Zjjg/o6xtfBSP1sYSePqw9jBHXUNrj+kPeQjY+Lqj5n6Ze5cT2215dDhPEqc4Scufb+j
ut98mjzbAjcUePStBzftzJ8LJZ4RSzJkWAuM5GVpy8cuRaU5QZsMugpii9ogkMBaADLmVkagbIQV
PUIB+GxzvNuR/B7k69pkgLqrN+bZtxqSW1WSc6MG49K/CnbHplaN3Rxmu0xAqUsUpjUff8N/fXXK
UQoBi27IPA8cTRtnIVJqUAM9A1dbuTlj454sRCBAjAbBkYk4JcOaN202DtCy8auULijRnH32m+jn
S5p7hY+e7o/gOmyGz6ohVcFT0LZhsMMwGTYJCX4o4pSjmjYwNR3zZkUYQCl0Z+uqGA5No7KRqnM0
3fgaW+H4k6bt3SVAw0mTyJBUVw3O47NLAMs1ZohaukDCqnHzjOP1NPabcg6asbUQp8RHAux/ffxt
/E4EebsQQYZdYfDdG/iJr331nwtRRNYk8sSZA1WrEMv+kjQIRKRX9U/DYniNsAgVRYgKPd501tZd
vhTWtZFdq933XH4ZhoNQvseYMiFgRAVzSlZDqHEfESFeZL5d7uC2kwEFDR7HDAN3m/w+jFGWbGpx
qKIv6fxNxoCRpzG7mrqbj19N+33+nb/bepBYaLYpns31+//j5F8US0tR33DdtHtDPSp0n7b5Oju3
BfPdtvvWkAkqrZtwfqjyi9Cha8Vf+IKpbxHTwpjX7fhFg5kcNScD7kLSf7WGXW9/dWoc+vc1scT4
JbjbptnBu0DVL4M695ED1oofEUp9G42btj9U3dYkZDY95PolK7scTkr0KvIrKS70+rkqr/Cc+oZ9
sg6sZQWDddI1PBIC/ev0LRfboX+S8X2eX0OFMYdL3AgsE9cCM/46JV/lAkGfsdz9Yhx0zG4SHycq
2PljuJnvVkL34qkjFOIeFtFt314IiT7lsXLB41lXD+NLisYkuSvDTRLtMnKY0kA82sxE1dt4uaYc
R0vEVKhbNm4dwBSlzTb1CwjhjonaEd8gcObx0Q7vm8F37Etb7ihfFOewlqIQDBr7Agqho+7lN6R9
E4oMWFE9VnIBToOXZLBYw40qtkWGp4RXo2BTjuigUvTN2m0cZtukPyzyRxH/mMrNbHvQOdRlb7Rb
u8DpAj8OzWKOoT+r1lVzyKBOov6Um3C6wHRRM/GYO5AcB0Hp41X1/sCke7LZ80BLpN+Is0bX4XYq
SpuiKa50Zm8aPh5tlG4ipXiSaY7RPef6J3fiu5vXtVViOKh+gXQM57ej+x/LGL5z1bbTWuPzDySb
MO9wcvQuH78YXp3vjkMqX5XCTKjcTJp6dhSsnIoGmeIcjPIG+hV6Skuc9HB1xlheMEZ01O91+zAP
d5Pxqhs/OxRvEkMp5G1CPcRdgNiiZPiMZE8Gg4OZ/L5PNqa7G1fmd+xrRA84X1P00uWwkfJrfFon
ZXfKRdFhN+NVm/hE02IIb6AMxCQoOtpXBdx5axtf9FfkYCJkrfjhje/uIEhcN/cCZ6rctzBySYIC
48YTkELlovvdRdcyv6yHfaFviUU4YNNUll7+IvsHJ7kvMfOYfy3bSN0wtcMQBwUumx7I3ZsbxtJJ
7qvmU728oMwyw4sOHxAZOPN1go6nQ8XztW2v63gvNJjVwSTvQQQcm1g2SG27YQnkeKXjdFWyRby4
2RrOseu+MbntT+HyVOWPhTF5BrtMat8d9NN9Qaq5BvMHN0ZLeYZ3btQ3egccBhuxbW5lcayGvc2w
c379+Bt/V2vRMwJkg3FwRK7//fZ47Ks+txv0WsFopU1gJvLFbLHPUkzjYgmZH//7p2nEYWPHr2Jy
7pytLmGVhuzgDQUlYW2pAYo3Nljf2PCxghKl8MdPe9/RAfmCRWHsTESVCo337cu1Wbei8/McLKSC
+HMBGT7SYQ/DJUWjw8qzMntCLZX5jF3vYQ2Yn1w/66d3dvlQJlPLmprD5/sbFvlj16Z2XcVDxvtO
C7FYWZ7ASBNu98mu/dtTmI2AL1MsUzKfv6baLU7mNNBSKuc1gUbmIXf/rAn/y0Lhh+vCgo+/fnNn
96jISVk24CsGhW1u86W1V6kT8gotjBjgLp8Fv74vhNZnARahQTUBNs7KsrSp3GKQOCq2lQV1Szm6
KjBaiCMeWZNBWELIth1ivT5eMecvSSYbfvgC2B/UH6bG+cFeh0tjorkL9HL8VlcjulTnSiw/mi5R
Plmc540Hj+Ixgrpbp+xGBfR2baZyKiNo4MDamjtccb3WGcwRq3Ef1xmyCI8yaQNbT+btx694fnet
UwGHV2M2gPE/v8Xb52oKvCjIqx2iG07aphhSD5sMi2EZInR7DNRFsT955Lt9SMomltAm3Q5lNq3/
2QLVYxXHCWkDrJs1E1qFSEOZBPY4Q6pXss0CT4DUTbEbhgZ/4kX7ZH+8/1ZXf3CLYAU8doi4WPfP
H7swyRVo7ZlbBS7SGjud4fZXlE3tDNZA/tHdxx/w+crlZdmLXNKAVdTS58UB8JIV5goGeup0041I
JFXIqE7DGL3u7XiLa8H3vvz18TPffamCJhbwSuf7JAnZPXtDRKnEDuDWG6CUaSH54Hxow3QNGnQO
flsPv7KiSj5ZwL+hoT8PN0folD6ADjQBGBuZZysJBZuiVUNYBJVzuxANnUEVCS+d9tFu8HhrFU+t
qRhhKLWQj1ys3OADFZf8hbHoMn7Psu2iYJ+GYeD3WD4yxmf4vE3gLZj15VBd8edcpZvRpeWVno3v
IP9ft74dtEd+BrIRfoCJbJ/aOs/Wf1UpCk8LL5fq8eMP993y4T3JB1sDOUDmGAW+XT4OAndzJi0z
mOv2PhxbxW9qA23bhIGeadWfpY6+OxjAcFg56xiFEHlySN4+bhrr2ZriIoGEQBsIR4wCwoX2WYtN
nue/Fj2GAKsmtyQ93378on99ssbjKW4JltLPnrxokPj6qkmCOc1+xpM2buzRxMNPxsoOw/et2y0+
LCixuJ88+P0nzCsDCIKYUxwY4ux8GESSdXqTJkwp1d2sRojiEptma+5dvy4+u8neDSMIRVg/V81Y
sRcw17PdkpuYrpv9MiHg7RhUdUHbwoQquulgjtZ8XXXTtnRlec2gLAqsvKsC5Hef7B5zPd/f7h4Q
Z+ahoM38Lgxj3n7Nem2bU9FOU6BDlyiwalIJXpGPmqQaFTh/G8lGhRm5V7XoQSpMT5mwJgcDU8Iy
P7Dglwq7RjWDobqZCdmqMMkSyAiRtkBNY4OU9zGTKaffqtat2xxo7OlDEeAOWgixBIpLug2bZ4Yv
eHWymfiTTajhRtECcOBIteRfxmTbIwXjtTy95mGXIT8a+y4sRT45of/2lZjrt885wpCSWcLbT0Om
mhMVyOCAoa8TbYJnaBb9RU4jgi5I88dS9XBLMIM2Mk9V3yH9MeP4k6/k3cG9DsuhEQCk4p+Gu9nb
30ENzQRFEq2AJnPFW7C1IhrEq+UXe7IjhK6YmEafxd+8X/ncxKZjit9zYc7Rt8/MictO+7YZgqVf
gmHAcBQ9EPYHBrCIoXof72+GGPy4N4tOB+oCLIYiwWO5pd4+biwHNJDK2AfqSX+p7jhb1C94oJCC
mkUn1BDhvOGvykuJWIRxZhtUw6UE9Om8KfNF5nWGpz4uF9FhKgOtCAp8fMxX/hymp8G9gaKTNjtH
w5Kx58BGFag/r3JrlpDiCxOI9YCfPlrDvN2U4q6av01Yf8azh9ykYiaq+IXq0xjxJ3RTtErId9PB
Mxq/K4I0DiBmNSbow8YUvt0QsRfYA2FkQYcRv75Xkl0HlBFvkcg35i5MfR27I6ruEE2GV97qN8tt
j+wy9fIH+wm/XxgIMZ7Eyl4r9zgbu8bOiF5LB9HhDux5uXZp6aTP/ANQS9wTWFxZe+SruXtNtmzb
btvU71svVQ91t+3J4FYR5V9jcdlDr3SR9uz4HzFowEZhEbu5P+CJt/prjtv0e5fe6NER69vEw+U2
vhTX09fxV3FhfRc75bL8ieGazMxNZN7gMDPOl5Xew0veZrh6zi8YXNTZS1KcCoSlmBvfQlOLtCPs
NEzMLYJNX+Or5ZMT+t3VsC6c1TfQVSlbmcK9XThKrsGOCsk1VLuZZeDWqLFtQB2dSBlt0uPjghmf
n9giCnCZsg6fLNy/rlumGyzeFS0/B2kTs5qQrBIqaKrlpmpTD71/MM5ypyBv5dsymeVIZIDQfCEI
yOKz4OZ325TXt6ACgPnY5Ly9K5p54dRqI5aa0h2LOO5hpQ73SKdBRcrpkybk3TlEXQ7QY3I3kc5H
/Nvbz9pJYru3O/R6qdFG+24Or0DotzUiQE+f8+eoZzGkcyM/OR3E2sGdHQ48F7IQmWDMo89zDIss
aVrI+X1QpLBPNSlW/gasVhwWSSBzRXGRmPrKgdB8+APTTZ9b2FbLRPOZkS5BQZm2qfL4gqCALigH
8ROurXOkbhPY1psy3vYJsdAhqe1+v7rKfrxG3n9qlBAszrXCN1RIVm8/NXRNQiouuRJSaS5ac0DU
BdtzpGYcunwVMVdPY/pJe79+E28/MZ4psOdaqRQEP57dWmg4nQ7HuYYyrcEP15x2ljUcZSMuGOQo
HKvFZ3Sr9wsRDgVYtkvSpaBLPXtLGUKqNiSUKICP/pgrP3LcsZxxUK7HuXn4t5/oOguCRrYuQ5Lb
z9ZhUhFFaSdtFSjcRbtGBY3Dk4RzBlN3ewjKyHWPlMX/Ljea7YWfiatq3MDCsYA6zxpjN1mFjGWF
UFTIBmFdt4Fuo+4IEJ0R5WPolg7FJ0v/ffnxP+ydyY7cyJZtf6VQc17QaGwfUG9AehcefadoJoQU
KbHvaey+vhZ1763McDWBrNEbPCCRgxRSdKeTZsfO2XsvmHB0pJjB2evo0T1pbpQWvKomzqqNmAbS
n3u6jONAT9NeVHhWGuiPezsfyYIrQKgooyF6aIyDQWR/e5ldWWfU/pxVPdM4PcfhgCICoZEFQGSD
ZCbMqIWXE4uYFEHYgEpoeIQnm/xka7n9/Y/944P1/sondx0vnnLIuuHKzsaZ3HA7eAmo0s5yttFH
gOwfN5P31zp5bWr6zw7LWbHpGu11djnvx0oig4x82V8t/YVppM1OWIwBf/8dzR9eV67LsspSQJcM
xef7JaJIMAPXKqYJSPRqsDIsg1Qrow9q2Z/dScp6jhhsFKgiT17RCLBbpMVGucE8vNJDbMwRI4lx
UYIzMf5IbPCTRxeE/Kq85JT6PfP3/ZdKkYt7S4WvOp3yt8TOvmFMwCEkwsuRnaMKm21FTR3njnPG
5DE6MAo9+/1tPSFmrm/s+hEsFkBJyDHKxvcfIWoZVrI5kjQyvNbx2k4vnZi5fVpe4LcmqaMdkvOK
xD2/N8Vnc9bwYTMIIEks9DOk9hckR7oBl2i3Slmk6qbUnC6EwyDWkGmTwvi3d1g+MEEzPGgcvbht
7z+wklYqBbLYTZxq1/VAIGpk1jBPs01uzzvaVSPsJ+BNv79PPzwYJvNlWkKIcWm5w4t+f1Uwgziw
ujTbrD7dHRmGr9o4BRAkn2SRuf+bixFGQUo1J3l6NO8vVoUuhrMuznDrtxG7d8ZMIxMvqiaujrnt
3/1m6COJt+bwRuj0D1JjdEv62MYMPEhu/NI2XXmoXW+PhXZTCvIY//7FVsUZtahcO/sn3yzsFN5Q
DKcb+pcHLEx7KzQHn+iLwp8S+9vvL/bDDo9tB5D5Wo+x34JlfX8bZ21C1IaPdkNIJk2nlIz+xnM/
rwZLUTjDWRGPHxHFxUfXPNmMNKLBnAFu6MYN0T6Q5bCvanL0s1LpzwosN50LxtigFDJhT6C/20MU
G94xo3QPSgIlFg5n9qSZ507okmkhnQ90Kz9UWtwTxAL0aRgY2fqpUG2aMaXTjiQIonY1wDwyvzb6
L00VkjSr5o2XxTduPtYfrDLrz/qu1kLcY659eS67nmFPjq7FZGMXNHIi5niRznJt+YJf/6P+//cx
6p9XcekGSZukpNVMsD7Ip2oqF+1RZIDI3GR5XO/0pELYG9Oe1ovxFv9U/QVj7i0eOHGYNdK6lCf+
6DL1PJvLeRyT3qSNS72G7Hxm4a3PRn0N2xHyvmtxsfz+yXy/if7zk+L3pkigXcdjfrKakATcjqEW
p3Ql7UvpFVd9E5K60UXpWc0Z15MvcRJdJPZsfvDzn9C4ubJBC52O+hpZj0H0tJ0el5GpGAfxTiT9
IcXfDqpwPrQNYGriuY29jiq6s1AUQ+tOAETH24Q4yOqstNr2NRqXT7+/ESfThe+fx/bon6zbOtpJ
62TDnVJtdHSSpTeEo9gb2cDxcDda5LRbr4MPElXVfum9Z5Q3ul+QbPlBVfH+df3X5Wkambg7qJJP
FZRJqGBipFx+6FA1YGB+0AjlXDT9BlMe/ulBmz644vsX8N9X5JRmMbSVPxzU6omkPoYKa9piikLN
WpwbgCtL5RKYF8/y0AykpeDZ/+cT9//NR//5vdf3a/PRzef289vX/D/Ouvxz+Uf3zoO0dgn/DYYw
/oEIG6cQpwjB88if/BuYKv6B1g1x4VpsrMyI/wFDCOcfKP8ob6idqGgpR/7HgyQsnEuMrL7Lq1eD
jft3HEgnu8q/yX302d/vYFqInTULh+5otelVmhWBERbHbE0PrUzc4Tg1pPacOVAKqbyMViLPoYmT
SCrF0Fb+KCGDTmGg1fLw+/fWev8Y//mJ1mbPX8Zxk9Ub1ejM3TGt9SP5CaT3VzU+djQ15yTc7FTV
un7YEkYv5/6CNA8Xu3LHu7uoP5rUQJWHF3Iyl6MYqCYdZl2CpNyN0xlWkBROsRMlHT6vd3Z5D5l6
wvgf2FV6ZzhRdSdMjnWEbx9zlbyYcjkuS/WwFOkVu8SnmZxp35ha9FJ5Fx0Ia7S2i1v1gPH4gEBZ
v1pueBYV1SZdohu9qh5iNIHMUK+cgoi/mOBTf7TSZzmSQdho4g1R5SehJpuevX4/WxWAtoF/qd6+
Xpbug5Lvu43nz83rf26ofrIAir62tb6ZhqOX0rgeGjdQgu8cxS7e3FGQrwbuYzX/JsJPQsZqdfpS
lQ7iO+IszSli5er2lTUaHLKrQxHZX1uCY4rhVTkYhbTppk8tjZxCcFNuORZnY1RTxBpzGnipMWzb
mT7yuAwwd8wpD5ZmRjBp2g+OAIM1OMNt0zgfFAOG9a4a+POrrs/UX54de+r1IdOIiZ1DSFw0m9oS
23IrL7nJh35gTDCYRKDGVug8hZLnd3bGFzPJ0+2wRL1v9c0BoQshktE9Zs295Rlvyu3D/dKRbeBE
ORQlBHI87OVtPEc3KgIb+/vH/qTN9udHX/eRv3z0rPKGOdX05tgSOonPHSPvMcGZ5rFTooXY4yy+
c9GmEBm3Juq8QDv5ZJOZQqrsJmtHtP8kruYZjy/50jlaXVKoCk9ceLILPKe6i6bx/vcf9Rc0U4Rn
7z9qXNaxlTlxe2QiEYiEQDQ69BnZevOgSJmeorfW4vFxqwdY2/dL29EmjyP9YA520Fb1BSwOgv/a
jwrPX/3o63//y52zU150yyLgwgUEoBLyXhRv1ke76vfB/M9en5MDRRl7dhrpLYTeub5oSEnpekhj
jU232xoMD+NzSWyPTqZaa9Lm/z6Rjcmtzo3iHl5KwQggvg6j/lx1HTFOebaXFkwvJ09e9Dy7F0SG
Vanz9fe/zfuq48+n6ORw4IALmeaqao9TSbxM9NUj2ClLgX0yWuCM/8GSclJb/XmZk3MPgZpdUiQK
jm1FaCRhsjb4T3OO9oMBKkNUG6etr5QJ2AyE2u+/2fdp789+h5OdKiSStpzysjmO3kIShHtOMhwh
VsCF/W60v2WEom7aedIes0jBmEkPqW3tJrgxG63tmY8kmK6nAYhNHunPaYOwpWuHL141spa5cxtQ
83+klzR+9TOc7GG2NWt2OLv1sR8Hpjiz4RsE/7JPqcV3zcUgCT7f25H3aBjdLraWCTNr8dQa0AJX
Gg9W9mg76/1zofAKRtEVXZBN4aGCNy1U3/b5OCVvTWLcjXNNkDKn4E0ttG1X6Jcf3Oz1efnxZqNj
ff9OLW7XjMQ8Nscl6VIgBqR2l8iOpP2gkztqMSJsyAgtzIzkRuI9agicTImVRb/E6y7nPAk4Rd1S
6RIDru7GSkfB6byx0B7CAtaQjJqPppfyVx/1ZM0vibafi9BrjmlHupemDPdi6evRX8inBZi72Nto
pkKJJwzHA84iPxLZXWXX+rUlIpvZurtg4CLqlQQr3ysMSNohZEVIPHLbZ113yI3wURvTTzIUj2Tw
vHqCOeyY5XvVJZ/1TsRUIhTYyaTTIHbmc7eg/Y1x/GFNv/797/Hdhfiz3+NkdwjJc3MrU9RHIyWe
sUzObTs8Frb3lazRQ1WC+muf+bnOrUXuzLY/10t7V+blR6q078fGn13/ZMkv3b5VBk/mkaQYMmqW
uQiGgqLHFl18U1NSeMQiou7Fo6Xp45dMmm+11vRBopyK7Yqkadw1yIXnaJPPFq+t+mMq4IqTj6H8
viOiziyEioK6RTEcTwRz1AvcgTqDfh4FDoQkWbfnRU6GLy1Z3yzjcVPGrrX1XIahTJMuXNLK954W
HZgEfF4MjcAxpDlBAzecApBqipyax8XNz8i9JtG+ZTJJSNIdJ9JxN8TtqxWm4Hkt0v9mHEuy0q7I
AnrMcucpltnLwCIOlbi6KCJ5qAlMnka73TWx+fL7H/ikWfrvFZXK/v0LB5NodO3BIMdpoqDtouah
G8xmUw9Ml5XUideKIaZL8AZgwHpIg2NpbG0WxQ07cbajMwEDOzM/0/SgPK/NgvyxKN6GsJHacYL4
M1EI//6zmj+v0HHovP+sQ0Vo9iDVcAzN+KodSAm7kgA0TZmfr31s31TW0RodYzM5YttSF7gC+6fX
DngPVNBBQJ0KCQBo+ZaW7XU2vRB0c+loRH7VQ1C7zaHGuD8mcFQc89CSJpubEd81PIZeS4ljb1BE
bLPqNXQ91NuGCGanvcts55w81r09FMEciq1m3Ob2BWuvr2kXxfDHZJBEZZNIHufb39+HX/5mJ5tt
uLDOxePQHi0IdPteJYB8ysxBmdUmZ8JFAxu6yYqRJF2msiFWhSzU2kLrU1jL50RjfGvCe/ET+Azb
jkRduhMuwecGSFNpxibD3Wn56MOuW/PP3uCTLVsDpaNHUdEf04LczKDyiFdI7BSoURmH1MrudZQ3
46ZaX0BdKicgUQm6tQe6ZE0IBFSFBj+24uTGTVJ1PxauFiyL2V4ihcLSUFZ9UC46qTQ16Xl290E9
Y/9qdT/Z9WfoGwnZodWxs/R+s5gI/7M+I5iqS8Ru8EhqlzG0bxpocEjNagQHW7qk21kZtKPmIl2S
O6cJr2s1HyygZUFtUTPXeRpvaZOYQNhDy0+QgwWySHsUdE6+sx1D9w0jJY/AKUCAIgIPOpG8KC+6
6asiCozIMA94fTHkGI3hN9pgYIPhDxqBGSHRCdCq+77w2zm9s0KKvrVqDLu8AvrQHYY5f3Hb+CbB
81ATcnPJW3TWhNGVq5VbMkeJcXYUrctI6mWAQbA7C+cs4z1aq3q9nPakoj71WU9R7VQR0TL8TEae
r2o8YBQfPNq/elpOChhMuLbi8FofQ43IjbrmMEHoTc2+V4RTMPQ4HqMIYbxTqa+TaZChqSFtEVNX
bz2yKreV7KwtJIMn0VnHbJG3Qyov5BI3nE6kdT0Zw4VZliSO4GT6/Uf+xakEVf/7Vaka69J00jo/
Zpn7FA/9K2ngsL71EWWOAU/Ps5/oED4VRnwN2q7f51XLSmlrJRoN1LeNkdx0BUHKaXL3v/xEJ5WJ
ZMklAqukk9GI5FrMKR34hOi+e7gYa4rh+MkyEC0ZDDu3sTBJ2E/L8ZA32rE1q9jZs8BYmFnoGV1G
4ZLs25UN9MFn+3mFipL+/d0yhpmQol6vj1G8Ro1INKSWRJQkv6s2lDGhR5K+o9nXfcSxGTKEjuTK
woBWiAFSy2Rex6oCrzsqg36CXrFwp73/wadbH7OfLFanygmxEE1aKzEcSzM7MxaxH0mVwot56bjV
mc2r7qplZ1nQ3ER8+8E111LmZ9e03t+Rwih0YeTzeCQckfg3iKSFhRwNdk8cgrsw9X3neZsG3mM2
DRAhwseuC/dGMjd0UCJ7Q0D7jRv35x98nF9ssu7JJsuPbo0NwddHMtQeZZqTgdxD46yy6SZMJ051
HX0UQKpfC805X/lBCH/vTU79GGcWayt7jRBTEb1ViQmDpU0/2672gbfcWD/Dz27VjxufXhMVp44q
hkpMDyd6DamZv4lZeEdyOruDETXCJ1oRtOFwntENy7vuVbcg2yd0A0g4QxzmDvWOjkFypLocYZHZ
CWLX/M4a5Hax0xfH4UBX6jMGrP4DYc6vduzTCBqE95gtehf0TTM8Wr3nbrsUImWvuX7dFi8i61/H
iA3CZCxC4txnh/UZChBxqJaKrwpbu+xWRrupHLmLFp53boIRxE3yNSqpaj/46dcV62e392TPs2tt
IbsOQI8B5dD39PRSNAgsE738Q0KhoDiNrqnKwEovzYVrVmT2st05sDB8Mspg5UnrYXHZsJqQ8DOK
MzVutNro998/399q+D9UBf+cUp3fpv/zVtVzm0Rx/39/GUj2/yD7mQ3gL7/RD+znh/hzsvb4/9ri
//6//KvFr9OTx8SCKokABEafLC3/bPF7zj+kifviX+lja7+yrNo+/q//NPR/QJXlgI3AaB0uriPH
rlLrH/GXoXFalehoN9bwZuPvdPjX5evPh8lx8RIxhXIsdExIMeSpqIE4ZuKS3ZT6o9D6y9RYS5Vs
wSmcyhgw1V9uy80//9r/oJV1A/+z7/7rP9+vod8v5uLkwcPkujoCuJMFIiGSEUmAbA7fxZBaaDTo
b+kkI2OODqOpUcX9/Qsy7/KYPdIMxa34fvFOOZJLd0XzGB6uE7pCiXaFuqPzbT0vbyZ7/Mhw+35Z
/v4NEYnojIH5XVHGnCzPlajiEkkN3xDGHVka6/FDj93yphuiOajod+6UoQDBWtnwwc19v+pyaRxa
jNhJUNVtkx/ypDbz4MSVQm+4palktSdIEk1z/NFVfnheuApfjLtJRJGEM/v+jgIfNqeFRPcDkwP4
uk5jfQKlZezaJqGf//tfb/273j2b67VshqNMSHGCnQ6rw7qyyqUfab6P1RZ4L6DiobtXksiNOAvv
xjL8YAP42Zf7LttYNRurHev9l5O4dJYlKpqD42nKDwnCPehEN+xnx3r7/VdjSve+iOH3QieJL5tY
KWQpa6rF+4slCUwCGJQD1JlxuDSyXHtRqVMudPL65ZaMXLL4BzQT28qcXGJgYwI0U9cxiHo2tT+g
qWmv5UxocQtYmQ4VUaZRoLWeo+0SgXwHTfuixp1VgIFFtC5pVAzdPNzHBq5EYjfRUW1N0Yj7qOmm
K2MxAE2rJpmfxyHEC6pXMu/9pZLiNms69PTIcOW93jMth/GZy44cvsZw/KoUeOqLhA4svEJVwOj2
zDK8yGLBLCxPJfq8oe8W2CskG9+KODJijkCO3a5jrSzv+VxGopkhiJehcJGEr8JJh8T8eSiDAofH
s0F6+XhgBoLrFm9Znz0ZsZHNxOIg+oYfyvkBvI1qczgpQdotbXzdOJpHLyrG8Dk+qdFuLMCDEp33
+ZAmpMWCCkQpRsS3XaQbTH7IEmRTNi8Aw5N+u3DUBkolm8aLN/mYqfylTPMoBbE51E23m8tWTTAB
C8e5GIn71K5J4NAH9PZe3O1kCA7jqLDjPDQ5iVPY2gv6u0MlHHNXxpW6MbiXCaOYiAhQAktdVG9p
DTnbqtP2tQEsrQgIlwsKPO5JbpC0BhgEtCoUgQIe0lyMO6lzhA2cpEbzyGlAdOek1QP0gxnWD3R1
EF/T2SrteotAv4FlIwudDEU9avV7HXFP6hPcQYfTIrJa+umgI0cxJpEQ8dA56lNULka9c2LOKtQ5
c9P5rV6Uw3ncFGtAb4G0b5+Rk5xsylYDDeQVq9emsOOIjIUo0ucvZpw1FElzqdnJkb/YvBm0KMZs
rxfGvKkKWNIEjMfTcuu5VWg9zlFbD/TuknzYZkaUFec0Q2ZnC4NN5AghvdHxXkU8Ghokr1YO3kU8
6hK1UxTXIUJxs1H7oXFij5R4j5ornjzOzl0hXUVEgLRUy3+KJxdyZQhsMo0Fpz0fwaWRBiXUuTTf
eBEIB19vipokJG1YuON20nm3WVy56qKNhlH/VNKYxKLYGN6V6nMAKIY2L+1dLjyvu5Ezj+eK8igf
2zpBuVk0BRYoReoRPeO8Vk8yWzybfqgBTccsszZ+cmMzu6ynNRGhhqWCp6QptfhucCIixSZejwJ4
lBrNM/KQ5SXYzbbeyqLtml2CTjHfkMebNw887d5j1MNJ9etM7x+rJNLpdcWLMRJrYE34G9ZBCaKb
1HOFs889Pf6jcctMEaqJju2qax2HIBNOylVgsuYuNMAbq7y1cSquMSZ1J5jgEdsJm9swieAWshbT
QQ7F6PA9ob0RjDBl3YYmlZnvwNUOxgaqwnzVdxmu1hToUhq0PYNgTiewTw6hGDODibhFCHBaFEUI
FI4OOQ2XblRXMker4lspOO+5j6f9UAwIVEXrpl9KnXzswESpEwZWW4TNnrdd3aAlBTKedEn/Vko7
/KKnGjjCCWw6mQwG/VmfkwNO+s5xGfssKcHDm8zo1G0NMYqchlBoX4nrHeu9kvHyVMdQJI62RYqR
HyMhQ/4r5uQ4Z2NLhAgLUgvwPF3w8GSae+sW9GGDkEUpC3KzVDegPVroCVmkO1upLyNAqDgicX/m
+47McUJ5hraDceAotawMJq3giUhkmBHwwN4kL52ygTTf04R71FU/3dctQfp7ogDbfAeHp9SuygR0
QbAMXnsdc3ihpklIQuZEMnljUJdO8iRVFdlBZSTizVZR+3kAvBPt9Iq+6C7sTNidlEwmB7WVagAf
qVhHtrZXX0aADraTsfbIpRYTjuoMMyauBlz1WWLlutrHS+dlGzhG9uyDtpbE84R8j2roVePD9Tah
JIKe5HGAQxcQYD+u0cYwFPylxiwTlIYwL+mxl5z6jHy5KBe7dPxF0ybg1mnxdUmr/EtF8OeuNPvp
xbOxV7H3Fc9W1S3PovNyxnvelIbrwNRdf7PvAQZdak1nAC1xFfUcb6AcaoJfWxAavxvSUA6Hph+1
b5PeudfU3lGH+WhKXiCBuC+5bNuHXgzuDP2mSdug0pJwpQ9lUq7n+f5tLLRwDYq1oxpvWZLe4kwJ
MUQC/IJPZDTpV0OUPdBrNyKeSlZd/SkJI/RjLiOJ+4VG2Ss21a1MejAQNaCtZQij2RepbL/kicwu
MFXsMk8I3GdVByEMp8hjXTbZg5Zb5XmB7lfk5UuN09TocwjbBSRm6BjypUga7Ukn+v2pX6wLHCbq
UqtTOJCgRLqLfiV50BAkxNLIuhaf58IIamri+IL+HFFDmirumkxbzmG/XRoG8QJFZ1SXuC28FUNq
LDdJY5MilC+kboQa9towdXaepcknoxDbUcZ3tVs7NwxMOTvLfLK+NbORXvehKI56JSZgDB7UC9dh
Oq4Wr9hIR5LLq2ePPBQ4WW1ZuA8yF85Gn63bwhvV0RSDSfyvVp6nlX3OV4iOsk3WFXdxXrSlti7X
cH5AzEVpHonWjms/JTajJtdFtV8BxRlvQF7Mr4YyBDDveXDZz6anZHS+wRkYjqa3yJsOhc0BRW65
MdlBvjLj0cFwdemMiYFwHmRPTuuCklUtR/0SYYjbz1gcB60XT3VY61c0FkGVtbhqNBffr58ACIu2
qhfaIfccWNHSqmvMi/r8QJ9mifcxb+LXBE58tnfhCN2i2YivKjJ/7/QpfitS3WJhgW/DUGuKLmvU
R8tNW7feBSyuHoKQu1AoNb1BJk0+y6sGvh8DNMjhRF0AWaBJFZaH0R0BZjeqWNzdLAAu+21jmFWQ
qj5V5yYSJBQRZlPr+35MSWqySFjgDXYxFY4xAO5xKZfbekh4UfNkLMQuz+0ENmEPkzBo1WzjZxFG
1AZZ1WeQuVHG2ih4HUISE7RilFjWc224hOJgyVlbupN6pv/fuS8UQe2TW1VjeZ8VmfgCl6xqD11G
mv+uz4mYAIUSkeObDe1wG9mNRi9vWcjQdBqnxSwFgCI5I0FNDS+ixRb+R6wZnTwjzHR6bjOnqEDZ
Qj2ZaJF1QQmlkK55Rn7x2qlknF4PEf37kAp7V6d0XFdjAsQ/Quz9QRqZs880h6pr1Ivk2RX1MMGJ
tDoZWFIjVTPs+VLkFybFS1jLFiY4xcmmGJqhD5rKaL4VfTRcprGUR2qd+k5COxR3jCnY3BNp5t+m
SOiAQ2Qsyy1KM9MJyiotbnBHes9G5mEXZ2BWP4XkTm67xo5Jtc1M9dhanMUDw4Rs4He6h4EzAy1F
7T32LRil0PNWwsoSl4GZt2jNhzBN3kwh1C2i+uGAip/NZa76BO92UZyHHeE52Iu5ehhmvP5FM3yC
JTm/MWx0Br9i2nGhAxG7XmoDe2QHP7kNhFsTkFXA/6FZr5KQziHsgn6TWC0aF28W6bWbptqD3ZJ9
F1DUsiZOc9aU13lYZP1eG2T0zBtLtdvC3Xpau2ubODeyz02ocUhQXRveVKFgXdGXeyt2yEloEyUv
Gg+KsJ9qjXdXuRPhipkT1o+zq2gl9iX6+iw01Xlvt14gzL7uAkbO42GGwbVPZDydrRh7CLwm4LiV
qgXAiXxUrayDJAGVYmfpE/YpDlBGOn/CjNj6rJ7ZhUooNCvNoJsGjXzwx7gwHrVUy/2ZGfsXx1mA
VQpFgT2BbIK8M9qf2sK7LdjOdt5oENHstM23qWyxI0+cfw70rSseybrxgWP0T0Vcx49yyfelVzZn
S1u96CI8l51ZXruFcZaGyc6anIJ1HLqP5vUXNYfDjW1n51EooIBn+hnJC9SzbrkPQw59+YIEzU33
ViSuyyVn2fHYUp0yesrKPAqq3hArwrNlAqzvPNrTVlw5V1rf7ULglkj6UKZHNqDnyVF72yg+UalD
CtGIxNJlvIvcuQsiN9zpqX6zKBYgKzIriqAx/dx4Ag62U8BcNx+EcuLHeFg6X8An8TVT5HsQ7Rol
RtqcJYZ7M+us135eVa6/MN3yhVl6n9QwW34ZrbTFpb6O2+ycfQJ0TNJNh4YIKGIOGueytA1ra5TW
7IMu7YOcmxNEwzTe4Qjq8ZHHICMd60xrrXEPlfW+oezyC6hJjNb4XVQKkWIcjYPZjfTnZfNJlkBr
Uv5fwNWdP5L1vOvrfPLnDP094yLWTKo8Em/E8uI5zZUwSboY8zF6468HpbzmPMyxhFfd1l+FTqZb
F6qbpes8QIdOhknJ2xVy5c4ZFc3avFstF1yTaM3QB5T4xV4G4wyOPPNGfU5QZ4whyWVoMOVMcgHM
x1u9HO8jxsK7yXEumdeSaJbH8h5u4NQFmldpZ2YNB1m1mf6Qr9yCTZpboGELooiA8Sh5pqsIBd7c
ajGGEI4jvOO6We/jpB+fyA1uYi7YxU9FO4OM7/Io8kOo1xk8SsQqzgCYUgzIoerliyuyrzqaDFoN
XRedla7gzaHsn7WelLcw3CFP4LDYuc2r8iyiGTlWb6AxdTuCsxDEhqRA9V6WBpk2b0zvU7aMz6xR
2PWTyduaiVFve9glR2K57KBom+ulJO5L4bK+dHKtuAjxX2xaOgzbRhu1r5LNwR/tsb5anOIbr9oF
TLe7VDJ1pqa7FCVlrGjOets5ozl4z+n7odFz58KrisdMpQMaihqDfJ94fqQssXKpb6Zae+ohe+Sp
Up8KpZMmE2ZJjXlk5Bhdy6dUgaBnNfsGl5Q0ENfbccYge25yvetQa6p7MRqMGwvy6wli5cHF7AJq
dsh2dtgCg8zaO7tBL8oKFRKrWIzVH5iT7RtHDVRykfY0mHF4ng99A3nM0ncqig5EnbAwNi0q1TAy
y9vJ6M3A5sDqW050n3XVPUZU+Unz4kfPTtxNySzl6DTTuaXYrAkAdv2p7NxbJzbLFzpG5VuZxWdR
iB4vb/CtaoKnrgr180iL7lQevcIJyjc5ZHA/7EO2XEeJVwHl5rkyUvS9mpwI2BXyrC2zVQms9LcO
e8xupOgd/VbU84EntttDSJs4Iolsx47MaILB+viYJcVwVgpVfsl0q5CXdq8mQtXrKiT7Uw9RZedx
bzHkXnAr0cAyEE02Ypvp9IcTzk/XAgHWrRl6Y7apbcIVQtctXq2Uv2pSDbTMqM1u1ZAWBGTFAIP7
/B5tzMKPIKr+i8BceSW83uampuVDXkGcDMa6zfdhtDaJSbCV1/XYlahj6I3HPrUw32lyiLmgJy92
kTd2h96W05tDmABFNWoIv3TsY2m07SEmV32f5DqooC7tu+OcD/q8ybt0fBqa1pgY3GTWTWPBrA6U
ioubbJnvGZqz+Mx2caEyCgnSE0W07MZcE4PfaUWyn0kX3sRz6SUBryfG3nnGD7zV24q40ZL4Ckny
yC0oM5prdpQWj/TZ4A+LXl0B5tWbQK/imUHcuMC0mNU9LZbRCmy7bNjZPUvt2Nmacsvu5OLVt/VG
HWAsrmz0uuk/N5wGXgq9n8tgsB3rVpoTrI1KLCS1MvNXuV8ZYQrFy+viC9QHEK+J5O6VP8xoqYbF
I03DpJu7HJlse1Q1dqQTVIPd/b7DFzQCv5Kdw+Y2eVWgLXbtwLToTIMF28WlpxO7RgON4rX2kXlB
ZV4ykiX7JUS8Y9V09aH7dN3icxBLiTswzPRiCUs73y5m3HubOetL75zQuHx9Jwqk6F1nDgyKnQ71
FqDpb1PvIa8CctUhurcGjhVdNBqcYSfhBXAFxXU9lRa5+NUwliDsve7ZgPv0CvCYelKkc5kTvlaA
VPc4fDGTno3iLkG1jx99GDMQZDISJJu4NKoIJyHAzm/0BgKsVodmh3KPdjspFZ33UgG7J+rEGKcn
DSdFfjD7ZLntah4rNlwPGllnDb3jK8PS2rOhtPDyxFpK1GXm5hbThZGqfycThR7KHvScEIU2p0rB
/1jdSOjBb6K20VPNdYzoLRlrU9/pVpzt4UvMEghUll7OWYhSqm9i6xVJ8kgmbess+Rlt3LEHWdwa
jV82na58nic9Dyw3JT3V1Qcp+VOn/oK5uL40u6mtgog77QBjiVljZB1mFazhuv+SwdyiZs2s5HFB
JeptTBuh6GbSh3K9G5bJsrPQxfFz2GuDP9UCcxboKySyRAfOaNqaZri1isIdqbwbejR8iHQJnDF3
ritBn5TxcIQtg2+tqEHIy9YeaSW2t6NUQuOJoGPNo5vU8w7EY0Luy1LV9IBpQCBelOqpGVqgD4un
T4CkkTIvu6pv0RwmRVMOO1VqXXJwmQ082nOJ1N0DDroQKlYszxVkPWRteH3GM50F/G1xJ8Rledsb
1zX9gK+8dKa2ssTzhgY72cyZatt548AgJSmrMHuoVGPbP2ihaR4xFoiLwulcdm44ccDMl9p9InKD
6X5nWjmNcrTWtV1Urx79v/9m7syW49aZdPtE7OA83NbEKg2WZA2WfcOQbZnzBIIkyKc/i+4TfVwl
tSr0X50Ix77ZYaNAgkAi88v1AZ7pvkGP73D9bfG+XY/kRaDkIyb57o5Os49dSU1ocO3E2IioxhB5
4s01tIB55JsyfIe/zLYptS+0rUGeV9iQq1XVx0A7iNpI0ToF0oEVJD5McAzXn3/SR5xckw+Lfjdd
Y7rEcDXWFcDkAmNVGJKbC41+pPfNoZi+O741/LT6doTapbA+3LbdjFZKzktdIZ9Vqq8BpPkIh5Js
zjkuNB8DPY5WfYdI14D+HBTeLyJEWlt16ZV3LkFWsyZ/iggpr4Lxq6vTk7Iq7XZw2WrdYTdY3lDv
J6p+LMqxycBb4fFMdBrbQK7cZc8Kozwr6P9Ic67KbVJm0drCpAxIbaBKkhBGbXDQKjdHGKBr2bde
ZGZ54ZIjfC5I635tXfqDNnbrmDcOOWZkIHEDfQvgb9qQ1p2xEiuiIAl2adLrKNV6D+d6NcnuV2Ap
/VBH2TIu3Kpm5fk9n2E0eRNs3EZL633tZtXCix0wZcW6ML3iSCeKhHpIH86EBR9hf17Or53jyR6T
ZgOGSJ66dbMfAWQdZqMz/3iNBCeIbqDvX70+cp2DSJSjUE6m3l7Lkc5vWPWgYtCQ9H9E0bX9bqga
lazVNLN9FZbe3grR6s9kgvuffNkReOYpd37LLKJU1gPaA6/jTml8w7Uqvc6U3+IvzQHEtpUb1YNf
afVzwj5CM1FaIlSJG738TTo7mtZO3pBFYFb5ZU73VLWO+5xAidwLaN648lggQ1/WeOn4VrEx6bPh
h/b0goGbbtRP11PAPcu0GeaVpLe9AYRlzF8rYguo1IWqkD7MFm7jRqRDyjW4lP7JMVV8QgorHnMk
9gCn9cQBIWUm7kOdRhyK2C4P30SWYllaj26KHamp2eZaDqTyVl7TxN8L0+Ocs3CvhbChGtsMJVLo
GzgOrLxGZB07WVn0+soQs/8dQxT7l9Za9F8GVjWPa1qp6PviFM9AEWOM3m9gpXZW6E25W+4cOxq5
pNnxSwF5UuzQUBpXYDJFFCJm8w9MCGPUxrGGV2ss2vs4H1lwI/XtV2K6QcfKoUihHE6+/0JuP7jC
LxqOcYO3l0d/isJWPYAmUsG8kjFJ/SYuC3CTQbsr/AW6PPqEP6OhWSYBat1Sc6l17duMdM3YUPhA
V+Is9Z/QLBxuE5VRY/WnD/1kcET6OUApMvrWRpM9H25aNR20uAk9/mLYnkoIX3VVPM6jLZ4HO3Z+
sboqqJ6GFN8q7jJgxVtOmjGtZz4+FNyXSk+VwCCKmuK2jHPlXjitRShWRnF5IzAt7GHFQz4kJ+mT
cFKxZIUFY6kXt6mvlrzKIONfjUza52GUS2CuzHHeuUbLpVnQSKiR4lHym52BmyO/waUPBrvQxpe8
aeMn0oI8CKSP0wTdzQ5+xQXXgvvO7vyMk7UmZTwKUx/BnxjwxbLOEOaurpqhC+PMs5MdTViWtWuH
qE3XM86BJk1BAwcr1jGxtfNFZ3/neqi0TZXjhHONcsioUMOnKu22gvImXPnc05p1ZRTIu0yXDCVB
96L3Eqhzi8tpyiDQ0PBkmjdBa3Q/ByMpnF3gVfUz5YS23gnZT9E2pnLWknriLDtwSEwe67wwgatm
feWQjWFYLgucIVQ7rLncSlbHjzYx8V2RSKq5s3QxJcrW7Aif0tYcrz3aVGKs6cfYWM0JyVbCZazs
bye3ZwaIWSO5jUtVPKBa855L6Y3uDrEoNz7qwVQneJq4yPa2L78FZT7WV7k5QgCvzNog3GrqCt97
RwywUEdrcDZzxkZ64CZqYlJM76yxwSrXYFGMvqpvIn+sfktrGMaviLLmYNd5Q5fuajfVvrtm4qud
bdqEauRcsxzpfDdpO5el9TMpavsbnleDRgwp3PgrBQC+8y6rvYCmUItmu16ZxAmpnsy4c02QHHw/
8tCHsjIg50u4qWuMsexyY8uoJ4LX8STzgXVfZLUwJkgThryIkmD+GZumtDYUR5xH4bdZs6uacoI3
lQlSQ1wO9YJOzwCCSQtxEro9ITTHUezQtdgkIOB4vA7wLElieKQjNliNvmH8KNvEx0O8UuQjaiWs
F4JPnfJoKZdHHWt1t9bVkN22o0OGMIoDLs60vsTUtH062DDWNCM2FOqsB2IAkJ2BQYC4cfIOPgCO
y/DpiYhAVBU4x26YUXNVFRqkCTw788WGl2JLVo4kZqgWG/Tekig3dgLny5CrQeCuErwMv1r4U/jb
MirE46BlNk6otFD+ihOSL9z253NQqDd6I2QVXINodrdtOqutE7GKY2iO2zfoDmU/Ot9dvZ++5a1U
34TPfaJMdfpLPpZ1HEvz0HQEJo4RizUSkE6A5SeaDmirmfA0Te7tyOhfEl3KhNq1G2sN3Waooq5Q
N2ItEBhcfULswMnSVH1RnuNDvtGx8DNA1SAgw0wIqMbJvK0a+3GK7f1eb4zhgVWOO3Pvt1vyeNWZ
VrA3qqPAAoUKkpp7n+l7p240mMi6E9GF3Ht25XarWEbZHbm/Yv/xg337Ji2DBAHUCrBpNMSfah/b
utRGQ5d7WivbXZvlxSqu4SQoOpPDIU2TMxrWt0+Q8aBsI9Yj0EWrcyzOYZuVFFIhVeiyAvgTmeZj
l1Z4RbaR/fTx1Izltx/JnHiEJsEVIHaUTubp3HKnxUnGnOQ+D3InTOdJD0fVdbsWQRcjjviIk0Gr
Lr2JrkkY6zNuDnTmC7Px7j/+Ke89ZVDmARgCVg1wpuNZFw1SAarAmB+U2QFZ7mtSj9+jIoUjeK6F
8L11A3oeHp2FuOuN6yN10zn2Yl8iCY6yvYoaZ49tuHHGGOe9UdBOwn9xHYAnp9AZYRORyUxIklHI
p/jS+kuvMsSZb+C9xwbnBx2X4+GGZJ08tiTLCHzgC+1pKLRw4M4DrbudAhK0lzHpOVB4dEaecxM5
XaGoNoHawJrBhskBD3Ei93MbnTsoHu4hdxr5x3NcN0EuoJJ820xa9P3jhXHSYOiRkFg0eOhUAUs5
Dojp45VBH1kufL9TIVW/8qXq8DlfIUDJthKvtkOgjwRGACofza5zfjXxwmgvXWsfVXT9VJZqrkzi
x69nftTph/P3RxGmstliLAZI7ORHYXGuk49RYTz5LqxjIe6tISfNb87TmptEs20Se7ixa4Qg8Ced
nazaaNdP6blP+J13gfHSstWy41J1PNlvnXnOPCft5tBR9EoYaVT/wep6vNOl695+POnTFc2cLR2E
zqL+tQ2mfjxnNXnViMZtDjGA5xLR9eahgFd9htbz3oR40VgNsAHqYMyPRxklJRp7DlSYujrpSOza
fWKvkuawcOJ+cA6x995wy2ALnguO999+8n9a9XNzRo9oDFM4R3B+5ylGyGbN137steGnH58LnJL9
DbksyuflU/5nJBVo2HDPugxNf0DQYunkAYxS7T4e5Z35uBgHkDhFe4zw2zwepTSI/bmOytCWxfhH
uJm/x1JZ/XZr6ocfD/XOesCXlG0HMjMH42nDjjWOVMls6qu6rc84Hc/PVlnX208PQpsA/W02WyjY
0pPTV9ZzRQgTdGE7N69ZWgXbyZb9518NcHX+cRYcMM1THokDGgQ9oNeFs0aWs7Lt5KIqAnEmkHjn
eaFn8zwiFSTafK/Hr8YnRRR5vQ0DOJmx2oFEemGQHPn8AsBxKfCA9riw6f9CbP5ZZgXnd6OJZAq7
qcaSzihFuu5MV7vKEA+cawhZfvK/8QNbAvTTxazcNdFLn5KsrErqvZUKha29NpBHQoSoA1OcTHUR
99Nwn7eiGs8cee88Ri4vnDp8RJh5OycrgtWdC7QnKswy2PdGUo4huFf/HGL1vWGgqRggMWlOsLFT
P/pc57QuyfxSyx1Qvbd3DRUodzd0Ou7OH6/wd77Y5YwzccrieKNJ43igugzIXgTRGHquGn6MuiN/
G1wPf6WDN59p3Xo7FNgR26Krg3amxX7neCgy3GQCyYiGJai00LImfU1LeQOujxTVx7N6+/i4ieDN
SJzgWA7+DMdDtUGkBipiQRiArylWsBF/FEFSv348ytsJmYApyWfTDgAD+m/n5T+LPQ1QmbTeZIRR
r2dhiSXspdnCYc/tsvv2nwzFJsGWhyOMfrKxStXPeRM5ENK1pgdSWVIkHvMBEg4Oux8PtQQPx18V
s6KdzofSbOB7bR0/O7IXdLramRHWAcnffgDItAm8wnwRCUL0Ld3uD9WMeCGiWHFm93j72rgE8DV7
nPAE4n+RFv88UAT0GOiakRHSvlzcBzhqkb/SzU/vhGgsOQiD5d5GsuxkHVL21B1lxF5YkgnaV7MX
XZmmONfy885clg2dNqO/45yOYisQMPQaMIoTDRszzyUuwZr16ahoMSaAnksgSISqn3y+6Et5XUr3
eGJphN53dHGGH5Js+mz7i+cAXeOjBbDOmvBPGUeIeouOsqyOQX2QwZWx842tLCBeeV59+v1wcJC4
gBFuLcfi6RY71iCE7MlZar/xRthptdN7ffp0/AALkM1z2SA80zz9oii/NxBahRPSHWqv4kmi7Egs
88zH9HYV0A6Ff3JgmstK++sw8c+KNvQSuV0gHRAH2bjl3vI7SjJ98/EX+3YfIuOCezq3PeiGwOiP
v1gN0lgcB5UTolqVN7FV+VdWUPfcRIrhnB31OxOCBb007rHt8YmevJxKpeDRBs8O9UUGunaJXNKN
sKzh0wvbhlrKMuDuxV7gn4Qr6RCNKDRHOzRL8AH0fCPkQmh65vW8jSAI7NCYkMnxKNe5J+eEFZc9
6ZCG2Uy+c9nZWkyuOsFPo2uqPZwK/cx47zw9bCGAprtLOMnN7fhNWULYNKrgFqxxStKl4897qvjR
maX9dlYOuTia1EhPEfOcXmLY1jj/ggxRp6jq9ICpFv1BKHAiHavVYRq2SE9lfubmtPz042ODdBvW
0Kwx9ghiiuOplWY/+FTgndBUvQF+pJv7BWvTeyVQjwW55ceiq0HmWfS0+STV7dtyBpl/Zu7LGzv9
GQRoQJWp4tCOePJG+4K2bq9vnLB0Bd4TBppAR6uj3ZQrdWcbg7pprfbz5xaJCLpO+Mjh/pPROp57
m/vUVfPCCTPaENcOevS1UY399uPP3FxO3uO5+a7Flkh2bvHBOzWfxPdNy9pU78JUjAg3hec0aoeE
eGnxqfzoi9/Vub/WUjuyN2lKEQmehp7/moSvGQfXA1GPxKAxm7WTOANmNXqNYWAjPWUfplLJJylT
pdZzbrvxFvgBQoUgBquzFl5Gw8bgzO5wMEjAnqM4vX1ndARyePGHfCo34ePHl2NQ5GSDLWkIxLWb
3oLLuCSiVt6kH7h6w2eMp/RMMPr2G2FMxyJPri8Nq/ZJQDWlqnUbOjnDoMzmr8Ty2pre+uDFKP3h
ty9668y94Z3xCBJ5beRJyMi9Ga+es8SctC7sufNvetrDdkMdYUalO86Fj4by/uPF8vZM4CBghkyO
zBwF0uNnmiq7zIvC7sJOZOUBxfi0KtAno6vEtPnjod5OjTZjzh9Ce3ip/qkdGSE9baJawbJshfxT
VDHmU7KKv0TER5s0du1PxwfkjYmqOOgM1yafcTy13hsoAke6CNNady/oeXFD14njc7mZt3s1/qDk
nIiBQYF7py6MBbn8OU1HETpSFd8UTTXr3I+zM9vmm1Fck+uDYRCKcHSz/I8nUzSJyk2E26He1fEl
IQsZE2Gc8xx4sxoYhZCXNINLjzQVkuNR6MhZir/dEFJFLfY0ySX7AM+4y6oY3PDj1fDehChXsA9w
eXXpfzgeqphj4RqJOYQqcszHvPT0g9aCgP38KBDSkGcH/hLLn64BXBxcujyHMNLRePn9YD8BSRPn
gCvvTYbyDslNg5sCe9PxZFC09F6j+X2IDMjeqjilL0RF1SeT9VwSLKxj8BXWF0iAcbIGhjrvVTUU
sLrimlxt1GKdLFE5fP6ReVwSbMYxYeKfvhjk4RkOOT2i+Tq+R64PQ3icsp+fH4Vl7BC28XLYgY6f
2GSDaZzQj5MMTlpEW6Izb+JUFbtPD7Oc8M4S4UBX/0ti+SeujmaNqE6lQzi1saovqqp01VWcYnP+
+YGgRLAHcCMlw3RaSa1lNBsoE/twtvz4WkPAs8uUp85Eu0uEfnSyk8Wn7EZ2DokpO8Hp9wnGqvfL
ug81Iu5sF1uJkW2Tsmqqa4Bf5i2IzsG7HrtBd/GVc5r48x/tctsnz0Q7iINB6fFbqwa6kUbayMNe
NPUX06E7EVvHc9nUv+ns02kiPXMNTqS/5+7xMPRQK+VOTLMGhHthxnb6lFea0e/mRCR3iakobjp+
8lxDj9gKEQVbJ0+DM896eZYnP4LcPRAC8mfY+p7m3DE+Iz/jpiNGGHP9Jem6eodwLjqYikYkxA3t
eOvR9DKuP16x72zBS0qKmJT8DYfkyYfBvEEm6cEQVtUQX+U0WW10Z9CuJa1L/8FQcE243vJS0YKc
3DKcMvBpKtKHMHGoX6F0GbtfE32sV10JbvfMB/Le4yRLGfA+WTl4iR2/02rKG0pMxhBi9JHtZw7i
q0pMQApMiUVtk7a86E4vfn/8NN/ZmFlGpMKWNJHB+Xk8qo+uE03CMJC2LI27LAKxVgWd+vzGvFyq
A1hjpFaY5PEoXh4ryxHxCP4KU/Kh0btLrJfOZYqWN3+6IPkcOGKIEJdt83gUvgUgzUKw/at22hMp
4Oyuo5qAXtSgEt9UWpX++fzjQ72Duw41fp+v/nhIZU0tvUTzEOptlD9SsTQ3dBq4z//JKETZDMDd
+hRCIyk3wDvgkJ7oNT4EM/zOuCjO+dO+txQoNv3PKCfZj7QUFSRaChtNFEHRJMxZ96MZbD47F0sH
ZOQsWxdFh9OloJAkocFM+5Bqa72dGws1q9Gfs3F/u0lQRGUpEGw4dAKf1psKTgdTtFA7RRDjH9z4
m6mCZJDH+afzOJQBbeq2OCeb1DtPFQ9NXspWB9yG02aS01Lby4OOLuJMqP72XMOmga/H5AzFdcs6
2RwKMTmdF+WgXtTs2kg8BdlrGmJbupXTvnr2I/02KoeIBo2iHj8d8FiEoERWPrs8cdXysP+JEfyy
tI0oIUbwOrqnYw1SQz+NZz1wlq3m+PM9HuZkY88mk+IgTsKhTys1hchsoqmM7E5fqhrrtMzZlnkg
0ElCX0zmOaGDBmHxDD3j+6eXKF54hPfGIk0iOjqeL8ZVLF78VcIcG7HFCc++C7Taffx4lLf7PZcv
2s64FxFMUvw4HsVvVCD0fOpD8jlj/sXEqAwBdOuP3zld1GU2aYO/FQ7i5TPn9tvvnIQjeQJzuWwu
a+p44E5UJY57vQyHMW5vXBlpG8vKvTMr9p0v8C91jNmhSWI/Ph5lTDLcLmpwmL1QdZgl9OUUqqxC
9K1i+/GTfG8oKhpo9MicUUA6GUoWsz0OOfs+BCv6FTSJhUeH9l8Mhv/ZbAd5I+qVqI14hOjzTr5D
OMFDT85tCGUSX6c5QntNGa81oSboMfPMvN55USTv0RoQ6uBC9dcQ6Z/vbkQySeoGHLrK62ZXRA39
UG2fdE8fP7539hbqlURSyz2DNPHJd0czVxYXNnezaTYhAWRJt0VB627sQbO/4UbBtbDxhgutr9Iz
NdN3Jui4vo8V9eKfRJn2eI2QaXergJaCEFhHswWwO323sgys08cTfGd9cCdEvMljpNR2epUqihkd
HCS3kB7/KT2YGorqrUnndbup6ev58fFoy+M62cao9aFLY+v4+20fTwq/iGAoaJHBidkq152YRbv2
vBb74vGvUl4NaeSdmeHbMUmCL3U49izqwaf4ycrsMi2goBkOArkoyR4RRpr/u1bdeGGr3DgTF799
b8TDCCDguBkIyP66pPyzMJOi8UXbkmdMnIZs1ezVFzW5q83HD/KdW47DPZpSGY6WzEtf3us/w6SZ
poQOCDgM/DyEdvaiK7yvgRy8xrG7tcf0px0MtCNy5Vta0T99lVtGJ5O6rBw0OCejO5oWj8Qo7M/0
QP4RgdldQWGavn08yfceJcVoE1YjTxNfs+M5AnOi5WLgE8go2K5dmaltZ6N4//wo7lLDIB4i6X1a
iq46WXcCVFHoa1Z8CVQi2BejcWZvfPuZ8TETB4HZI4NJ2eR4KqMI0kxWpQhRDCTrNqud311WqF2U
2dndx/N5Z70zFLcW4kdez2k6KZV64XhZL8Jqhvu6bnJVPnh+o1t7xxy8r2UrmpePR3x3cgH7JCHr
Ym95shrSDks9SsIijBsvuw9SaB00F/RTs6EJopNnlv47o7F9UNfCGpgi8WnEZdDCO5c67kjCdsRW
6ZPYuFk9raLOyj59TlO1JaqjfMsfAp7jt9YArPCBz4kwk72NWs/IHtGEqoOM4vbMrN5GPIjZOKE9
qqt8V6c13L4VEa5OpO4HSijNWpSVFLdGbvbpjo6jNruplKn/HvWomM+Isd/ZSkgLUgTViftZN6dm
eW1rZG1sE2wZXiNudb3tr8Zs42hP6QBxnCYoFxP7qFm33bChDzn+9P2X4XGpXYZeAsvlCP5nJ8N+
xRTFDPUKnGiynbpID9MkO3PwvF00yyDwyUmDUwU6VZxLavNJ5/agNxKqhJKGmm2fBfRUt+fqom83
LUYiLwL5lf/Ckj2ejuGPtKjjUY2GIXN2cUeuvYXae+ZQe28+BI7c4fjWSRm+2Ro7/Gkbwp/JNJZG
yqVNMeuCdZAN2Zmt650JoQCmFkLa2OeCvfz/f96PsLTObD3OT4RV+Y807Z3DMBbl9u8e8imu8f8K
LT5CG980r9W9FK+v8vqlOYUg/3+JN2YJ/O9Ghg8vWZqnnXypjgHH/KX/Bhx7zn8ZbD6k7JelywWX
tfDfgGMXwDHhIbmaJQJYTOj/h3BsG/+F6ERHJEkSkBN6sUT8v4Rjy/0viMckgvkauFvxL36GcLws
5/8X0RFOLRUfhJjU5CkxEfocrw7bSf2ima0gtH0sbuNoaB5l143fIjKH116vmVcya407lCLnkuYo
W46/AgYnw0vo71ITJ6B8c7mBcKzTX66M0By9fG+kXfPInL3+EpxEZOwifa62EUKCaeNGrhx2RRNd
Tm4FiQEXkV+doJuw7nXrrvexfvNV4D0FyRzfY3Tb0XVWjRY1byfx6WtL47ukDsz9aFrDHWixcvFd
crCjTiSeITSQquHWgBb5M4rYO7MCffI6VtFV48/lqoeWsDLMDo/DRPx0wTvsFcjEHfGj/6LIic0r
TY40dA2tBr0VV284bqocs4sAJpWmQD/SzU/b+7Cg5pLOTu8HGVmXyvbTP0QvhTzIuDREOI2xqDed
2Zd3tqxpX4R/dtWMUXxtaALVrxwg/UD8aG4sPGKBBPVN+wu3puY+r8lLbXqjTX7VNHo/t1lcbT36
dDZ+ZwQYBUl8iMib2z0uPORajE3Dho5D09A928UISTAv5oUOxS4EvD3CdAHSEYaHI/TJJ6DlcPFo
EqcJ2BvzrTeV/rVfq+rgdRE2gGyo+xhu08bywQ41YtL2eZ1nt5Of1+ge43RX6nr2h15VbVv1CSKE
KBPWyo7Nnn5tz7ym50/bkIZU10YQNQ+Fl2q7cdbFPo/ynEY+cH55B8yqrQcrW42j+i4dKCJANYfy
t8pV8TxHsXE56b19PQzxsJsyq32ye+BsljPEj/Rd0eSV4kO8mpByr5SR0XlLVjxf5TQW/iZSdW4i
W8gN6wc7HS1uUho28U8oNPKTuNGJCw0VzZemR54yFZHa+D3WQmmTdi/SDzYw8L4Eutgatj2vK6A1
e/o6ugMxXnsnG9O6wbRbbcqY87ho4t/sF9pF4dX5up2NeJdUurysMKneAbLQDllVGE9cLbuVU1sy
rFPMI+gsLH/ktvTuOm+a/pSpBaLBzqf0vgFtNq+7dOppbLflpjGm4WqGUt1fVLU+ffdyOa90wHve
KgUuBAHEkRjAWFG5K6u4OUA8OQA1+EVnaATHtak3fBg/WzaRlVviR2lZAEfsgXZsQ5tuHVfzXy1f
XicwIKUR1FtnUDssoLStgwHTTTzQYjPzyCLM4m5pvszxza6cy1YZW5zDRJgk0YWMja9NZwMZK2dk
//ahVxF6o6a/yrAX3lVltZ7pvQxyEzrl1A7fRtOgG9/8JYrM3Fh6/KoZ922jwTWiXxLM1YqW0ztV
pE+1nB6EK7CjsB6gzN0D0/lqJu0+60E1WuXGz8bQ7dNrCypbFCkYtxmagFLyMeUVMNJYPFSVeNGy
8Ul4sNzAASBiBfiOPTWypMcpcOj6HH4mlv2Q5OaPKZnktQsD5Qa4dLROHWnddmb2e0piHNukUl8a
qV3lk3sxaM3K6Iy9PSYUPF+RNmU4emoXDYlDyN3x0uwp1m7RPegB/DsegRVVLMIe/pTd+FcyLSBV
Z+LBnoqrOsBtS1fbZKSpcHb2egtWCCdSHmqSrkUirS2EkF+F62a4zLrymoJEcijqMt+DlXiw88i5
EArgBSCJ9peVaLRl0zm+U4azyfMJhFD9DDbFf9UCS9u7wrnIxvFhdFJ7i/gbhpMzwBkr4m+mgt7X
DTgBmXj6FMnFUM4rO/s21lKGrtFvsXCC2c3+CZIN0skPZ8AhZbJwwsmz18psv8IlatYyYLeX7pdp
LATtfDEY3PIRAdlD4n9J0uQhs6DYlHn1O4LlAJsTxgpQr2uKBytbGiBy+/GrV0JIc0uakPHXbG1/
7TvpRQFoF6Xyj7nWb5TSr4mQQXoMV8C7tOvBHYftlDZ3vNyNEv4+GQAS68pLaI3qvoJE3GS6B+2m
JmvkJtsaHNxqjGYQi+l1K5ytUxtrDlByIIFK4IPPX0x2qjGr78wZsrJWQ+4zSUF6bvocp+6z2QDZ
CHhXqQCURdNbGlR3UI5ucmHcGT2aWd3PLoQrUaNrwVWmdcmabnAIDQ3Y1VilZLDSm8zSbvio7xGK
0mXGvxa7LqjW4GDksKAhJ8CYVdW6m01a1AfnZvBB8KVNczMOw1Wj9d+bsfoS+c6aa9CLtNI1EBSF
2WjghZOeXmJjqK1a2lm4bV8bON6wXN2vcd9fkqX7Us0orTLtybGqK2PUVlmCLWlSDnf54ghs1MVG
96Ztl+B8E9fWYYwBIMgZR+0GIIqHiS33/0qpvXQe4ahAC9I8cBKqp4orWkUvdhDtpSGuVOlcq8bN
Qrt55ftKNugq8OO2lHcZyb5aO3GWbxM2+CsjLtp1NukGXR3qIWlGe5Pr3QSf0NSrWyy2FL4ernZR
ufbXgnZ8cNy2DhuR0ebMmjZBWeAHl4+sHq0MWN86x6DHYo2lv89mHcZU7UZrRaCBt2w1kQLAcbLr
p620XhpaBzaTTWOJE8CXCQKgAW0a5Zepr1178aSxcHK4AJgU7Ya8je81XKAFt3o1vwxe/zWqyydj
cS62SutJeYXyr6bIf/SpT0EsgurirZBao/3iSRXOFln1jjpcsCozde1bV7J98ps8xaCX19Rp6W2p
L980ivx6+mLHeF9VxpOneY82VKB5QPgX2Nl3sySRFkU44Dkoj1eeqsobWUBsHK3uh+eK21lh3lLR
9z4J9yKeOZFmY+8Z8slvIwiTcfbSi5ldy/R3ErVyuzjVeV6+EA2qdiWcgY2zsX8PlfcI/I0ufQc0
TtcUP72yWAPigYtZZu26k+owY+jGgmoJt2JAZLF5aDR3X7X4SuXNfZIlj7imXkaYVE4eBrAJBDrP
Kb5U4r7XcZlU2UaV4Okg6BRJ9TC1AJYNynuslCAE13qRO0nLOYbRJakWGG4O4W3zPYCVNkT1wRT6
DpBfwrPRnwGgb/K0hmIt/2RRcx1IfIXtMgxE8F1hcNVoGtPyt0bmONDQ5FerLhqYsK29Tpr0B0CA
blXbNM65mncR42lpwNvtygWlKFn5k1ZGYa3r+zaJsPSdjXWjJ5tZqU1cphuYe84a36urTkVi42nR
vG5YqCt7PKQqabdthi+b38PKYgdz2wCyKYgIbNTELdCGn0KXvC27SsnhiH6DBBRcwaQAq6v7WCDP
NEcyAI3u7vy+ucw1HZNJ13yiARdGcp9+zQY5bFLuvnsdOg8rHqABvNOVOQ77QTdxt0tbe2fTvrLq
aRBc4w0Qh5QGHpUDwtAtxK7vQR07/dagjh8CrQd0axrApfzYWumdYe7T0mjWJrH3tpySZ+r+YVIU
F1pR3dkJIdnIjrLqpfcjEPimCZVs3AlwZNwgSNUILzaDm7Y7Crw85DT+SfkKq4WCnRKp1DZoW31N
5fyp64u7aJ6vaaXDls9ruVFHLs++jV5V42y0crqrketBoPG0sNAAaE8mD1ixJ5IyYW+CIvdcdml6
MVoE4KwtSPtT91QSuu3j2D9EKRCmQYid3vj2KqnrdT/j4RTgMBpX4ilfWOue+USaZB9HCKphw+J2
BAhuWZQu4P42AfKeBR5+av66rpP8AB2yXVEcvYbH4O+ssvmBxkVf6SaeBLogt14jl1xhZgWxprT7
dVwDXQYxdDfL9CmTuHCwUeNIv3bcdp3KxUvc+4ZRQsvWNlghipl8U9T6vlP5I92duMw2agv11ia2
kk9uMV3blI/xZt4X3vDNBR9fls6t2Qf7tFWPI64AdqaFtXR+T+5lHHcZPWYTYPRxvpwHdZla+mvb
+cNmMTAgNrs0I/nd6ghzgrm8BC00rhHi5RuYZHurc7qXpo+2nuA3DK1JBVRMP6oWhOCYzS/81hd/
hITb6V/aNIEOBDNkZVoarLNq+OmXxZ01JVeig1KrsWVuMtdpYJU4MTxRYfFsPDO90GZjE/nxQdrG
Varrqyprw65UVxWNMGu7jR8qd0rCxknVKh/zVSJEuxrt6Ro2EUCqwMBFkIM9T3sQRWyusb3prK9U
Mi+Ehz2Bm847iDCJvXVzth1duGz02YMF0W+Nhn0zO9YfVCKQgQYaGpOta04Pmu5O29aToVWnT8LC
EiFvievZcnuZb/quHVa2JnfjUmvvAXXjAR7r2AcXjiU3lFjr/RjwXa/ypOfCWPrPgVd2ByPpIdPh
A7arAT8cQPO5dy1h91YoT4DCBC1+0KeoOuiJV+7MNI1DvEas10Y6JpjpBEduY/TmfVXHe5zJQYZx
l1hlShkrQ+nRTUbrbEsUQ8YZSK+uXSR2EP1yCtd6RpUEqYgwA15M00TpLTcqsKeVarnFouzDOLuC
fLFeuvgecBflOjcU3CwDZVivOTcN9ozUKP4Pe+exGzmWretXOeg5G/QGuH0HdOFDIRdKaUIopUx6
7/n094usg+6sgJQ6Z34HNSgUSmSQ3Huv9a/fELOdNj9Hvb/0E9GIB6UWSZtSFWpvrCpp8rW6EW4m
jD3fyzEodwO5lmtBMlWS05NxM3ZLv64X/NiMXsfCayrS1p6CKbsD7FD8ANJ6bJd1oX/DWHfASUvH
ZzeXxtLVI9H0IQMZ/myY9bvGXr8vxaTQMBMmuVhv6uFNRlq2Nbu0+oa/h46tLU6NtpjN0xabiiF1
IsMoHWOUirVMjPZ90pWmH1uCsu7FMHqXJwzBMdBvUsFWBJI/1zG+2WxoFsG/cF2nn10aCTe4vch4
eQXbaZpJgLSKHMMObeEAtciZMYeZopzIQeqzXp1OVBa9RRx8pB5DYYnpYSaiIqeUWJZIp04m5FNx
agk3+k621PNYC9JrqfAeENb+WArLuMe7vPPkNoUFW09kZCvKJovSsxmLJG13sbjCWwO/p9osZU8p
o/IgWOO0aurepNkijgfjrgvOIFjrETo332+pC/cdPk6WQ94yynT6zBlbMkvbBlUvYx5nKM1jbJnR
j3EZhpdEn7BF1fLBb/KZ6lmthcPS58JBDDAabYKx20aWVGIjSqSnRb+/moYoes3Y3GsasZnSbRky
gyA8Iz1h+5psyHFrd1YfTv48Rli3MYm0B6ma8HkPAvx6tfKpDvPxVW+7p3ZiCZTjLqStWhWNcnFK
JkLvu6gkbLEV2tOUxqnHG0wlKMWZ04YEh2mAjjSpffKmRmWyU0t1HC/uyKx9uNSEdxiY+yhJcNLF
fnHAIKrt0A71oVb11GXYfsNtTw+JXuirRupqH2OPxml17VgrtHVlKxJlIE/Hruh1VrgwGus2HLpd
qY+lv2Dc+V1QhcyF7ADncZCmFYdNdlsPYfCcQBDa6CHFPv/Idy2BAocaq2ha5wSbaYudZN0g9Ens
Tq8T0Zn1aMbJujVowwztOKVjPttKQO4xEzyMXDCod0rCXewSy5Ufeawlz3QT5nsf4gQ5B2OwLyu1
tknoxCpolsOHYDTw+E0140btRtOLTIxLK6VrPXVIZ2dhMCCwSUhQuugut0GRxzeYPrKBT1rrN82U
PKlWV5xSWcxvjBD5VqwmIpYUxnibtuOwj4xleUklDj096rXbSDLnlZxK804drP7GKuflhaNCpUg2
C91NS7X3xgg/U47TLD5UAzMoW1/K4r1vK6pJytd9haPWSbMqUjZaRX6sJaq6SO6qHQOw+UE0Wg4c
mj786Sxk/c6wYCzGFFf2lzhonVJshx2NC0w1o9JvLD2qMNETFjfX1MgxF1F+qIooW0dBmfi1qLUe
rq3JuseQ3R2Sui+dTpSqV4F17XKqil6LGt8NDf40tmOBkw1B4JiGmD/NZkDihFQqnqQJwc6QO2x3
83u9NuKVFeC9b5jUF3IMoNP0uXq/GGREyloEVor4iia5DLlEuHTf4BP1toWwZ9eUpHMzAVO3UoCN
mKAlJi2kSS0GajlLD4EgWjWF9CStpdHsTwKa6HM4NdoeL1nEr4zppPVStqY7QCPRnQIHMJgiGhAK
Mr3pucBFufaHMHxW8jin9pdyYb9IKSEzRUH22ypm/d6TI5R74ojNVzfmhbyGmAcFI+1DEjzEpuge
8qZMH1GqEqoyW1Z2U2tzQURPfGkLMVSyx6kGGZCq+ha7DBNkgf+OJflseroVNTtj1DRsdafqJQMB
PMtYXMv41y6JoNkIYNs15yRxTFl60IhhdjH8IYsuLsbMbfVIv1G1tsejHktWUyhHp5MbtV3ntS54
mSH5eh/QEVql2WwyzIAOaj2NoATULJocMyYaomwQ1oMubPJIuZT/YnCSCGHy02Ep4LaZCV97Jz4M
SvMj1XHlLbsqfotkAb4zNgElGUPgoun3phEUD/fzAuRMAJ1Y+Mq8nsiAbluZsbDVY70TSZpeMD01
BetihQSuW/l1Fk9nwyJByiXKvDyAlTQsh1EimErt6UUh+mLdOesEpJlZWL62SZR9DyRgUHKUs2Y9
WCHD2DnuAnrE0YrXUZpZD7hwLX43GW18KsQJaynVCOGDNkbN3jjMPR0f4erBRsVvg9I1JNIYtCjs
PXpnhTc+jatRmLVTlMgmvt38eZwY+n5fwCzyR4OCE5GwheUrMHiybobQOutkSJMLpUj+As6OXWlf
T+wuVTVsF63IKYbVqK5pxMtA9hBGyDvSRZr1RBSek83FuCL6Qn0JulR+VoWhX2W5VGzVJdFkpyID
AoRSn/P3UOrbzVRIwQ3mp+pZoLC50VoUgXbM34epF5ubtkw4EaSqUh4RocVY6NRL/FBlkr4aI6bl
hHAkupNdvq8swcseR7OVVEjqBitbzoa50hqs9onuYkAk4mmGUeJNs1TCIS706Q0evwzetZT38VSV
pkuyiXzsq2I8hXMuu8VotLj45ylhwVnWyM7FpcXCxjmNHmqIMTAys/4RgyxhM6Pxbm0TGPabmfTv
4TDj5diXkEqcOfGq0dX3giA7UoJ0ZChOQRhWa4EkLc/Cz3wzS/BdLs7WE6waCm8hBboPxGOqV8ZO
nYiEBJ2Jm33dSPIu6Ft8uARGvzbfROmI9USkWgJyxHb3HvYVUHYpKQdFm5qHtqqrxzIUgZyIaF22
SweM5xhCLHiEx5ooc3KDtIpeXW5GIyA1DoaR7Bcj2sRGHikDVOqyArog7txp5A6Ayo80g8Fu0Idy
R2Pa+DIeEfcjMZZb4iWJchhQj98Cu5VbpVIQu6fqtGuslkaoUy99YISjptTmfBUKmGZU1cZ9WAaI
0gjh7B+qUtGfktBsV8RPlY+NJUTRSgEpfg0ImRXw89XIntCi3FicscDmtpkLL8KAHpNIBli2qsbW
pQgxa3to2lTz4LHKKwWAfDrjTKvf0JFIxWGWIT65BFYvKWThYPLzsSnrGzVuyhuTsGADw8MCg2H2
oea5LbXkra5Nop30Iop2cdV2ZzkhXgtDeqBkxMhvS1IVP3O5rXzKlf6RhCSWQmapz1jQY0llpCWW
4pFericlNza4lQLcSkkqHAo5zG7arO+PgUpiQquRBJHFanRT4iS6r3ucwJEKkH2aidUNoBQfVGfJ
r7GZyMUq62YKQTQGnZeGw/AIitaSIRiHrRcWqeKYc3mhpFm5Hwp9tInZjHYpddEjn8V7W+gUD4BR
mExb3Z3QWd3D0hI3Y0+4WNzm7DCRKy0KX0CWR8WtaTGlEAE6yYmjvh7KZvCYGRTvDB3q1VigUWXE
Is0kOwgsmbbuLdFWmzHfZwUgP+42t00PWCbB1X7ookr0iNeQtwwV29mGOpp5Rssrj3Ah9tnjmhXa
stqN1ZkYByhu4XdtNOXMk+OydiXcQnsdkAkL2OaN96rQwVXdD4OEA7frBPGkW9Ny7ERD9lG7ya6B
7+ehGEV6LdVoO1CVTKOeq0sKrrE5kTcjnBJxebBi66FJgukuN6rc0wS9m2xuVQtpw6raRwC2PGYX
fh49yDj22P5DzHOCUTUbjKRNYbMszFOFVgpcqTSru8ZswBoao3EzMyxe8thsX9hbxr2qz8tBJPpr
F9EG7eNCXR5DmXOrM/TqJcXMnGMNORE+18P3LCmlhyJo33MrBNQto8CvQGD2ssrIzRZrJcPUP2cW
1ZNHt5PUIL8Zkkl5xaFhjTBq2soN95qlJVLkcGjrDQD2dNILU8UAugUwdID9sC6MEKPuAxqyRZ+y
U4IPr52oebXLRaMamSUUHee8UL0JSPvwHYRSmdDRrujEqMDkZTdLZumKSliAFirvKWpG0x4wL2aY
kipN7jQQJdcKR5CvLzFOp0WZlWcB0f0P3QB3lEsGe1OQzT7d8HholmXwkhlH5y5vi+3UyLvMSBo+
E/1JURsMopVB8edUCk7xWGNSWiOtXtUKPpcOnjr5sYd+YcOAPmbEhL2FuviamlF0tkpgsibQmHRg
uKXloH60Zfq+Si3jwIJ7QvDXXgTxs0rWGmEmts7LBiqfgY8WyjSzUlDO1uY5JOnNDdPFcKYucYyh
3yhiSfrUWBxGEpgYFwh3Q9souyEFvqNbHu0ouLT7Pcb9bTU/FQnjFyLBQvy1+dkGM1aXaCIeNSw0
oxn1+0kONxWqc5t5/kLjujhlhHu0kT8SkvFYZ4u5SRD1bagttrMyvQi44XPvWSfchol5kyXVcUwK
D4h3r5TiS1AUO7MW7UnONmQI3CVTcZuMzYHIwJxHoWRr0wpuw74xzjidYT1eDAHpOrjPC42+SahV
dVscJ/HJykFDe0EFHeruRh3FwKAJot8I0wMNCShAVq70kaob0UT+toBOb5dkVnDP1pthJNnTUL/H
E4Fg1FyW4QhTXK5aVcPtuUxw+PaBzubtJCgIzse2ehrZ+lYLxFBniU3lyYpJPQ+jJXAY2V2QqWq8
u7D3ciftNYam0KzBvttUCe12TnAaNS2815Mg2U/6iAn+NOabroQEBxk1f2EmTt+dtY1fKxozIzi8
NmfxUaT/XJGmWa0terveJg3hZ1JN/AixhGxbLpSO5CSyS7ZRdpty1B1pW8GGG2suVpIeLMeBvXBF
XNKWA2t4SvqSMAgm9+6SdiD/dO/o2qLgLNY6Be5oMWjsVJXGIhVBaWyZoET8sM3RJzqAQ0oY2uo2
xEF3XCOJDm2srlIeUsksjjS0VWImC3aHltXD62NrdqRwJP6mErvmEbr04pD0lu5mpZ33dJQqhoyA
qAXtdGYL0dh/sxg3vqdlBJyGbrN7IfOuvMMRYmLEJJGAueTzDuS4EF1NK7VNvmSxxrLAu1UUBInw
A63dc1SPj5nQNnuUe/2rLvQkdNKs0tNrUte+11U3badEj57ismh3+AaWzIfnWNtYzKZXhahiGN3C
5AidIa4UKi8xjNko+jInIQmBt73EyGEckWIDEGYepXuguuERXySCDqwEd0eorlaxnydJKL2wm+Rg
W4eKUBPgoTa5z9gfD+OE2e19Zg7J1lwM9WCYRLbQKAsbYSZ7VDUm8tHUuAZyKBaso+JgF+myoANW
hvk2EOMqcwZLMA+EM5mMVGY59tAtmmfiCuiImGGWrBhifc7ZoqdYCbARD3Vd3EqTJGn2eMnJkxdL
OlAnqhtwbiHCzLiEKG+VInVZBDeTfKZs1D3A3hJWsgrnILNkGJudaWzFynjIMhM8S4vC5NjQu+5i
rSZITZAYW9EBkwupcsCK4koPUuOn3KTxacEUnZFwUyk3Ss8CdAYFj/zW0LOL+yiKqbCrb5KKHZAZ
3eDj9CC4ehrLDic2v485JGwBfl48qsPtEBQMnqOwFjzTGOeHQuvLRz0IwjU5wKVtWmbnL7oWHIkP
q9bBRT9avihF/KTVBFiURE/aliYO9wRYlWuS8KRvKqETJ4LXOpfaa3hpidBD2ZcI+6poyRdKxVJ3
KnIWTksXxfdz21e3AzkPcgzI54EOVgBU5BIRAoFcCQlFnDAcw/o5pURaknRXFKl+qtXUcA3SMgwn
hKD9NpIbuknmcmBerkoMJdjEhFoUfkq8REfUkuiMdnn22Q+UTdiQ1paGuRKRPLBEjFMl/UDQRQRl
wRq2VZ/TslSN9L0SAsNlAqztRWYMW3Idi+Oc1+aG0WLoh0bxPQqq+ywQy9yu6BNBY7lGnWoJCF/J
A+gVjf2L4EO1MXOvkayfbbosD4lMnGtvxj+Uqm53gpFlHm36fDBJ/STgIDQfGLWLd5HZ97czU6BD
nKXApcHSMQthkmZHYmrdK4JRq3ZvJNZrtuS0TbiW0OV1uX47yQXA1LI0jSPLCQ2lYc7FOhpJmNDw
4PnB9w9DpOrUcxsW4bpflAg8SrB8+tC1lcTLutdysrfMUjf8QSDeVLEKhnEZFnkkWDA+0joSY8lo
yKNjYXWBC7Cu35KvwsyThm5ZGXmM+zs5CKQ71Br6WGR8IISZFGobkC7plBdmeeqTqD+SMVEekjFS
RhYjpAAMQ6VNnOVMJEb4t3FWtz9zMY6eekGbY5snmDAaGQXTK7P8kfgT6QnIDnytLtU9cUQ0iEtV
e+UInSgLc8zH68HYxwSO35A2M/hVQ6SH2Wn9W1CrldvEJGosclrsicAINhkhONtZbthmLaO767Wl
OCpzErs1xi2OmBfSYKct56ci5gw2ZCq5camlS7rBrRKpsxtbmXJXVul8ydYznLEy67MxejVcBuJT
upMeEJfcw24QK6ydKrhQXtmjKnIyfbDA3SweGfVJsCsW1XD7WSR9oFOMeJepQ7bTh2528WNMoD5c
WuUQR62AwKRtg03eEwAklJowYXJXslIAc27gNMeoTer0cVmU7mbWCEomnyF/lujuVmG51N+CNjKf
MLHX39W8uRQUBL7DaJscc9IkQrOljMDp8nFsc2AUpbgx57beivlgHHtxAdUJa/Ugq91EFHVf7+a2
FFaM8LHqz4byxIyA3yopk9S7BrSADeBzcDYScVqlqVhFLmWYwPFcVzf9wvbYSArwqzYW/U1bG9Zr
FEbGWlLqLrQVsCNyltPkXml4X0SuG/qB+ce4tjop7/nIm3EvhzI5OiV7B0mnVqy8o6fuXYYDB4vs
aBAXop0hT1zce+XLxF1IZ23bD9SZXTsypxm1qrdxNdIeJDI+K1UovEFogu9pTsw4B3o8vZfQfU49
DbzpSplIph3J6rVXEHoBofJHl1OGRMv8MBDMNTXSsOU6yi4FjvOCCBtSO9XL+qWF9oIOJ1zASVU5
wsqpcyzaZo/YtuowFeCDbpMjk9DiCAaARml3xGAmOQ7wxTzUmLWn1M2mzshOskPqH2brqgpHMg1V
5vyCKY0OC0b4yvpJvhBa/0Z4Rduj4oNmqTgum/K1xWlJZLwx14u1AgxvoWlCFJoDI/uWzYP6aOjt
mK8DU5Bvmzqot4FGs+ApiYgzrdKW+VoQYyvy6DfY1FsmtA7K22ArRRJyqJKpTyh303roQqZiFFIP
xM8srgiDNvZ/4xif/rrf/yr6/FTGRdf+6x/XpH/ENPgSqBg7I9eAqq5dCVK6XJxi9td43QdRiC4Q
E69NnMjsmB2zQB9qTuOpECy8ku5zb5o9SY99Ax/xf8cuv76Pa2vQmHziqRRHfUW0j+KkUdR5sdIm
q//PLu/mzfu//oGpy29v3n3tXv/rR9HF3Xx8zX/86x8Pr/F4xSy//A9/McslWf4nMnARH5W/qODo
W/5illO+/ROVL/xwbG8M3Lf5fwr82iIuqP8TFi6yfvp2MhUw4v03s1wW/4nBK7pdxTQlU7nw0f/v
/4G7H/4o//uTbK/+/W+f6EVd85+VJuAUwoao8kn9nVI+hJIp4Ion7au9dDPtzVO+lgG9bX3XPX6V
5cDv+OgaxpU3gRo2BEJD29vrt/0xOtujL3whlL5aYf++fePCmP9NL2FYaSwIC39a2Rt3wX54Kvel
L34Pf6pfCncui/SDJ3TteTACH3aL3Ir7JhrSE5GeECJCMAVUX43XGTAs3dxqpm02CkRzte2mn+Ng
PaLT8jO5h96V1Ooq7yfDRlcNUyG7wA6I6F2MGmJgBMWE+pFr67ludGrzWgLvrTK/S0zTG1W5dRc5
qbx+lBomCIm4ssRodC/ua56O8xf7RFvDmgTzlNgxnkyJsBy5M8M3IibKn6OV6o5RaSosrT5HWsR5
xfmTu9bMeGFOCgiraAqalQ5GWkBtpgG8Aw5Yd9ZQYRlHdGmS9RFE1NS000GoNxd1kxdOeXYSM/Gt
M2E9wyvsk3s5rjUIS5YJh0lRVwMTDLurx+5dJLfOC0CFVjjJh7Tfcgnl3VR2bdNUKxlnMUxhzPQY
tDQPpZHT1afyKznaHNWdGbvAE9JhiHQYY7iUekIYjzvctKt9CsPAFoJQccK5tbgEyFtHkN6bkfYQ
o9VMdEi0Hp0xEsJNKhqMtBSt3slRMDpyMM6QjIPQyRPmB6XCIZ0FpIDCRX/OpZjwa5mqr5Dyr3zb
f8naP/qQrrQ9idAPQTPV0t6Q9oJ6wKyrWdaXqchEQygYO12/HeONaW1CCG+/7UP/vdx/X95/F478
Z3lcHTxWUCBHFTJln+OuDvoxEPs1E1nb9BVJ9XItMzWYBk+IpPYvidHfNpj/yRUvgsnfFiT8e6Mn
i0fa8wPXuiuOtrKS4Xh+8YN+CSs/eogXlcpvf9+YjbCeLwu+ubih2tRkvTedCKq0hX5rDW5yFxU7
1Y5tqOAQdUJXQlYSbwsBJsLdnx/qlXvjf57qpWr57R7Q+tQQSK1lb9axZ4Xtw2jk3tJablQnB8YJ
XpFbx6JUmK0lqZsaxrOmXtyfmqXcNuSAgZvFJK2N0lN0aXHgVEJug9ZolM+jUO3YUb54WpcN9qOH
dSWpNLpOz9SiXfa0NYS73zLls1XXIAg2bnfae/+VD7P8ySlyLajU4Q3qkRwu+2RYNc0DaF1AtheT
7G/GJTTIV+Ad0w+W0c7YjpkTCw5eOPWjIZy6ft3k91X6hbXEJx/8tSN529EQLLMw79UV07l+dAtl
r1ffIal4xEH9+f3/co744LFe6xslifQHKUvnvWLTd+9uBl/Yzw6UxGN6GDaa39qxk296t3QAGbzQ
Bl7wJ+cIxW9l3db+fW4Xm9m7bxzzuGU6Yfe7r07aX7rcj27tcgT/9mmaYl/0GJfOe8lciSKdvg3c
kEPBHlu3/KmU9gIRYNwygrJRINTf//xEfpk0fXTZq1U/zWUxLFqyYNiGS4pdt3ZLBnaZk5jYHstH
Bv7LTjeTL1wbPttJrxXxbS/kHVgOC3AVriNHsuEGOhb7jLIN/a+e5WdbzbWF2hBqWWRaXEVfBav+
XGwAKB0Gu+vg3nos1sPW9Mlr9qJD4EG6dr54lH9Xlv97c7kWr6P+Q32nd8sewxZ70V5BaRLFa0x/
pCaIjiMttaE9RIg4YtB0EUKiBvPMVuUvvm7r73q//9zA1e6mG6CsyBiWPamOTtdnZ6zDj7Q3vqkl
NgptJzE2gwU95aUNLbfEErBIVR8Z/KqOYN5h4eHFvBeNyNike80axbQ7zcAyZ5cWzxbovGnN6DaW
fTW/LGbsUPq6NE1+1Ay+MnRe3W7MfiMk+7a8Q/4iGwNalR0GoU5fboXq3Ip3fcISUm5j7SmZezQ1
Z+AXWzRvZe6QKHIvjUUvkMM7ab5RRvpTqF1z/EZsI6mjm2D51purLJV3UlaeMPnYzl2yi4QAakNH
n7vqFtM1weuU6BSq3QbrCjcuDF+KN2F76Ap9PWnk+I53lDvjdIAP6VSBuNHKi9hDJQJUv9eBiTqr
f5kGTvJ2RMDVaUdljN4iqT/UJBD++Vv5bNvVrpYdhp9Z1y9su+Yq3mmyLR6ynbROd33sFCdp3XnL
q/km7qdH/ak7jPfyvl3/+cqf7TPa1TEcE8bR5xFXDoWTDHw1knIS280myDz9XMqhQ7rlkm8vT2qu
D6LyMsm3f770r+CRD/Ya7aqMkowOnJiEvf2U9QeUA84iqp7FvJmE5HHVmMMJ2sjGAlBWh3MBkcIS
QPlNIGlzpfYPYVt/a627ZdoVTfsSpbMNBOlNxgMDCpILA1+Uaj9JQ3vBoB6jilr0shy6YcMHCRN2
utiS1SlMaGQpKJLMMPLLMTmw526TGqsfGGgS0LeRHpdwLwXbsGnsIH1upr2o3wQ9jLv7aMzsnBxf
tfZgyu17mYJVtqs0/eLY/2w7Vq7KPtgW0YC8VdpbMDUepnsYmE/CD53D4JAKnDp/fhO/fHk+eBPX
2UARfIuxWrhMeC5fx7tlM/6c9sZavxffygdh1frLub/Pfvz5asrl/X50tatiJurjRZcqriavBF7e
YUFx+Zb1uy7yFmBlKXHGk3AcNlMCl91tCF9aD3eDo+ZOLNryWdqk2bMCmTh1cSgT7dYnRHYMj+Z4
6pEffeUz+yuP7aPbvGqoc1g4gkJm4n7czsjtStlvFx3XsG+4hwOp0Wm89cMp1opNqe8yDGNq5dRv
qhxeqV9+gff8Mmb64Cauw2YgTU9tLPOscP8RiSSfbuVird1raDR6jWrsJt5P9c6A0RiHTvpVFfDZ
yXH1hkRmvubQcXT1bQmxGTYwkm00pWPB484PUv7cpWsWKMnyWxP409BQwMErF/IvXC4+u4GrZx+M
edy0GUcLhF0nn6Bj7RVJ+GJV/QIdP3io11b/KWUfpONa3sdNLb5MSbSsG9QtXjcUgZ1gtsQwPtD8
UkK10SSTvDUiRdpmUmrxa6HLp+qSOnLGXmkuaexLgQ55OMBTv1KtxiFpDlOtSsCpCftgHz8e6LGd
1N7JsDHYubByekuHETHYn9fTJ3XGda7Tkgu62YU8K+rkeVib1GrRYtjp9Pbnv//Z7qBdlaKTmfWF
2rBPz9vxaPkoXjzBEZyGY0nyfgrvsU8q1ldV0yebwzXCii5UUjFJmvdRSDBH8GKquifmt7T8BMdD
LoDibg+dy9BDbXZlcoOg/c8/87PHKP+94I6jUaoy6Kx7EqQLhlZMR0vhBqe5L/7+r830o6/ualFZ
41BmYWHO+9yrX0TPfH5rN6O7kWz97OdbY5f4wNf25Jnrwj4xFXBk901yuhXjnO/pd4rF9z//0F97
x0c3crW49KHqLDEw5n0qET7/Npe+VK6RPsQv+bm9HWJfX0E9hM5n2s1K2CIaiB+SA/kyDfCX6F4U
1T/z5yFct8yAt/0XW90vf+gPbku99L6/dTxD2ITCoCbzHkkLw/yX1Dx36C5xQl1+pikufOHkWMim
jzX+wNV26d04WskkkCCOFIJNO7lau2UwO0OOZoykfdWjXB7LR/d1hUzWITKFPuG9LT77gfBKCr2X
u/KTTrPwxRv55KO/4Ma//3TZ0pclH3Q++n3rdfvxrj3AqmMkuUvcYm0d9G/1KVkXXuX0trzKz5qr
2KEvnb64/CewrnpVfYJbiwUCGxZ49mRFq06e7DJtbCwz0Wrp8mopBEohV4l0pmVuVL1l6yQ4o9OG
PEKgNHIPOOHxM/MSt9Ht9rtJ1PS8778oUT+rF66dljR9ifLJ1CCuBCK0vEN302ndcZl3KHqH4RGe
GXR9pTGcaPC7YRuu9IaBNdS9lRgfMSOZIt9Ez1Oci3KtKdsWYybU8FBZNtlwQMgz5ikCvlNbHKMG
6Sf2EH9+rp+t+OtQkMIo0CVdbrzxca7wEoety9VsOAg22eUu4lxbdwQ7cDs7d8INFNON7q7SDXns
TrWlJbWh6K3+fDO/wjg/+oyvSslBarU5kwqq7TjaNfq0MsznHFG9cRuL63kUnV45NqVlE+XpVRDD
ZzjHbWwnnYw0Af321Plh8rL0nC6wAjQUaNAY4JvQyA7uotyOguGQVf6VZdOvVJiP7vdqP04F48LO
vCw7ag+HTlMCnQnd5Xt9hChR2qLigmQXR9F4hBhUW640fZH/8Nks4tpotBMCvFl6ii5ERI+V279K
6/kZd7bimHh/fhvKJwXOtTV30MBWtVIuMTOHPcZnxa/vKrfdFqt5Dbtgs/j5a3aSdsi9z8JBP5Wr
+HFyhrO1DezoSKnnjn54oFPflPfmV9/rJ/uAcrUDR/CehUnnpsppraPUqrdl4EiWz6iiIozGLumu
vFn4KZ9EX0sdAe0yAca2SVCX5DWHZPCt4acon+BT6SpUg1tzsut8W1XIa6kPKdJtdLMhCsbcXp7/
/CR/hbZ98J0oV9uzkgONQz+U9r2j+ahWVpIPbuD1j6H3xCm6mlaqL/rStt191cB8hiddRoO/b9cG
RMewGbhkslEze9qXu2w1+cNGcdtDDCvS72xgHdTom/kkeQgj8u9//rGXF/HRb73aqDEzyZbicmF9
q+0B4tzJw9f9YHxRdX/24f/6Wn87ggkfvAQP8fexrhCgmznWXXXGv0XykkPs/vk3fNbS/Nrmf7tI
V1iztWRcxLoXStugVz+Sy+hYaGm+iW65CU/pzVdnxy8A5YMndu0rV2VxZCZNKO9F69inwAJOYLo1
HSYCQ8EuULbkh6pEBeHLfLQ3VnMQytOo2zVlxVke70PLY+4A3bI4Y8Ul306SQ8UBUcio/ZEI+zb1
49xXk2fY5GGLFgOfn9MCkGetp3Y9XQTeNvoGMfnRY8Zp8F2OmHi4eX8KO2ZnN+FdWXumgjHBF2Xm
r1/20S+++jhNSRX0HPHSfnBTL99avuwR7eVXPpqr1eLqrm5Hd/Om26luve+c6EBM7047zauXzKse
//yOf+ETH93E1YeqDzL60ZzHrtVuBT3m2yxs4F/+P87OrDdSJcjCvwiJfXmFZC1qL5eXF2S7bfZ9
59fPwZqR3FxjRv1yH1pXpkgyIzMjTnxnNNtPeFxxjI68mz4IanlFg7Dy/IrUinysHrDVRFrKqt0d
Us9DAR4LrlMhVhgvabUMeM3t99+3lvWa4XDfV3CIgrwE6SASHvDdSoHXIn11BzZhP0DWprM2ugOb
HW6FIrTXGyF/9cPMh79v8z6d2gDWnnjmAMqhMQIclepdbUQSEebDP4T4JaWK10l+iE08VxgekQ4v
tP7DbzXW6u0cLSH1ORePFPoyD9lWmnjtlPJVHPv2u+aSoRTT+F3o9rFzNTDvjIE0jA5nTC3AwgwM
1MTUDwYlj5qA3KwWZqk35GHQC5PRajtQr79/la+Q/dOsWWz5aZGU6OXFL8lT0lpQRora5LApgX5e
geTLzlH3VdFxca8f4wNvRSZugVBmp1hfR1/nRiudjOiJ2fmNPlxHXbym5/TTO4jUqYgeuZrRt3bK
tdzQVx7325j5yQAt5RwoA++tkNEvvEfmAHbKhG2A/nS4gCROQ10DEyIsaLmDPTWZW7YHawH0a1v6
9nCaK9CIOu94udrr6SF2cs0Wzjp8IvSrtHUlmcf8h2+x9EidkriK+Xm2VpgMndvqQGpbhR6bNCph
HlH21SE88U+VluwDUzRlbVNrtXI0+hrzb6+XcujgghaMQS6cIxMBJMGAhE7jHMyHY0wyJ9CFjb1o
rQC8tCTkIXKIsvmkFx4am3cEktwKV3ZSpDcoLb1B7mzyKjbyU2z7t0KjdgrZYlKv7OVf2ZZvr8n2
NFAwaJ1z5TNDboPKH0Hb2J6hK7fWr8j3/c/D6qur0CrockZs0fqHZKJjy6TsraFbO5//ByXP0m1S
zxOkMdAVg52lNkUi30KtUGnCaAGuOZTxJ9iKnivpGWZxffE99HFUPB7HarIpOrcLgH+oFl54/Gci
jHEEB+voa2DnkJTU+t0n6OjeePjKuXhpbxDBY29SKjw7Vnk91XAm17dS79zaey2yQs1YR7I4f6fG
AGuSNydDRuKHVku9slM9vaA9WvMNNLRrggX2pQq5Enbyk6hWryzJDQ+hD8iuHerSuLSTLfvaryP/
T8t/kSPiuXACOBw/qyO0nhmD2947tXMYFdU+O7TQDKXzZguSiF7f0fepDp+56x1bI3UHvTEt5F9s
NN6ZrAFvQ723Ats3tkLTWvBd+r2AL42O+HnzZo6T2+uiyWvFsdTQrq2ydk2gy7Slc3kq9tGGUeRa
BnTp4hsDMZ168xMLH1BH6RhRzqSeOA+0YsiRiF+/MjheoklFi3WZh2JpIz6tvuriMCd1Pngtg8y4
0zv1NN1Q2MJ1vPqD08Irmv/4Y5ECnamONnftbf6tfPx9I1597OL4BmPOoqnm961Iehk/J1Ig9Afz
rIN4nLRYYREyUTCA3hrglZhPz//+LVpFaYPUCyTE7oSq04fHXdvyjNYNTLCz0BIcO5D3VZuK8AFR
/vEMSC/OYyzIOFEC8LU7npUjzqlpbQR/OjRLqC3aYBuVe4FXlhpLl1Hch1s+FWsvughjPZraZngM
VFXDCyPcQX3HkXfLP3utXLg0zm6oKJaqDsMoMGoqquzevxRGvOev9BMsI5j779Njvln/EBvoRcga
BvRLw9kT548xkVCSomJ0d9BPRQOEnyIDUFZ4uCIN0cbj1so1SyN1mCPiiBfheWiJQNftAe3S93If
HUFJgjLoVlm1OzmhDeX+Z22xVuGwBmoHpHkIcLP5/ZVXIoCwdOVC68SEjj9Mlv5TIN4e137uKToB
ij6ZA7hmn5xTXKpDcBYv//jARVpDGQB8Ar8HN5SD8q54NzDo8CCRU3tFFT7YR/YatiSINPGP7xWE
2cimrByI/kNIDzIJzqoyZtCxu+aXZh7j+iE59iS1p0/F8a+Z2WFi7XI9nlQR6aryCMjARqb358UB
SfTfUaCBVVjrJcCHSXSg9d0lKO9tLWxdjH8+EQlfMplvMabslbKZHRegAmKdxg519KmrcwZ2QvY1
eH19pa1Jn/R5uyo24vdXOu+/S+ULNf49rqH53R+7AW+EsXSDyOWhE/XUFAk/ANtO6UvJqzhZav2R
fvQeJaeRtay4h7Zw6Xury1QobiZUFUP8yHA/fHJ3sA4LR34DS6F/RF89uwvO6cYUXxv8RWTKo8lH
QyZ+KgQoenwLN/aSn4+5/zHkodoWLak1/qwoPHmwHJJehubiP9MekWONGc3fl8tKTUtQFjEJXXUp
qNpz5HsPL+yBsTmDFdTIRtubp2c3gA3Em7CXj7zqP4gkUbGlIEl3KOc8RLPPDQqFri3/4JWjMewe
/57HE8AVfFljpo06pLOYX4FGa4kBfKUqkg9Oq4+BHhrlxqpZEQ/9x1OSGsNaBrQVy0YN9RDXs8kI
DLSrGiI5FSqnoZFeVQhYyARDsfc35vZKWUaYWfl/zW24VlLSiC/bOnMGjVVZ2gpDLT4EIJLulEu3
gznFjn1mb0CunCjCn6v3ehe8AC9hs7gTi4YgGPRT46T76jjo3o7fcmmaT0c/rLqlAw5fd2KThQ0m
Q/OUgGHTQPbDQm4X0TRKFFtm1OLaYxbhqkXboR/RDOMmIiRyQdxpE/Cz4MHqsfTuiZMqRfIevicC
lOsN2HoRlMxyg2xB/lx114YFpRYSS1ATxLi16BCTFQLiJn6DU64adAAMJWhmbA5hQxo4qCAdAoDE
mYKYiQNRdgreeNpI0SqdIa/pDVlLylEwANiwItmY4SOx3mcgZ9Lsa4JqGDg4AmdF/l2RVBEiXkgP
h/Glim4VGN8ifc96xgxiUZ1a0BiB5gBZwYySx7g8xuh0AtrA8MSKUHyHtL8Qar8v26/b209fanHu
KwAEZNq+xlH+nUfTfkGoN1Coq2vjwKQjfac9bQKebyMUra1LeXHiS9sE5iDAVLoV9TaAykENOvQG
QMRWALnoQ3YSB6veJ6JKoeBT2i3az5CYTFDwjljj9zee58ZPL7yIsnRTSUIO32K3nZlCMfYEQ2LR
WlhmGw9YqYcAtfb3shz6PE3gHzQnbjoy6rEFk4F9Y3VvlM7b79FlTtglJrujbtCv/P5SK+lUQV5E
Xz7tgyqDFQHE2qBQH4Yds4uuvgM4giMajYlekXGXbYX6+Y/+NISL6JoECawXJHRf9Ox4E0bP5vzh
Nk6h0Y8CUaI5sx4dyoA3GRnEiJHTBy9EK+mfUZ5UruGsom+1EOKxpnrhIQ4NRdTQ0L7y+1B8ZZB/
+HXLFqk040u+HTnkCnC42HPPksVdu2OE3C7h0hcxdyUkfYH9duGp6Ql6e4UklwHdQZsePMjNIakC
rGJjws/z+qffsojQZdZEcevhs8jjayXfWjB9f3/LlU192UkVynkeDV6BE/moeYxTISPNZPdOsGvl
QQhzPd3yY5x/6U9vsAixaYQ0ZDPgDWpopAOQaYHc0CNpB/aRmQT7evj8/YXWApG0CETAs4iRl2NS
oSh1zF9Lp3/wz5KevMpP0717iTe+yKIf9v802YK0CEFQYNew2sbI8WZ9qNzEDrSEyGTSFGzTIgQB
uFJ0Kjgru+IhsaBwfNzar9cWqbQIPR1KuymYeAgMJw74B4iMkdjxX6RLZgES9M69ygA18dv697Vv
twhETBUOkTC/aq9RR1wR9YkMVmAkSNMA8mOG5BkYBm3QtwqLa89bBCHAxcfeG/E8DnUMRb2Bdedu
dSutVEaFZV8ML1OtAAoX0nRISY8HMAnUyBrQ8rGV1Zd+nunLfpcAjFG0cmECJskL1/8RzqXd0yTo
NlRMa4fEZatLyOdN788hujNyZ7CqY+qAzk7gMnrodt2u0XPSH0He1wMHKM5+F5Ubm8OXkekPa/jr
+PTt3iV0dd9EHCIivsoT4Pq0CoH75JmxAByYNQGGxwBAqiYWkKACEj2JXgPB8+zDYaHVxx2QLiUw
CtBFjLPLgSaR8MidNpb9ynYsLuKL1MPu2Osx6iXE3oao4bz0B3xf6oK2r51yZkm378yUwKFm44Fr
n3kRZ8B0ruSSoXEhvE9u/AIYZwi9gLSfTO+Keqdio1okHhozfE6NjUeu3HuX3S9jMtYxMz+y1L1z
bM1fGzByBw0P/xjUlp0uZQxgk8fiCYmNjF1/buzU4R5RSiWxi85aq7BGUmmCk7xmuFzTpnTbzAWv
vdwiyEghSGzlfJ4SOPAUb7k5A4OAT9kNkRPsgg1F0MpGuvT+puPRo5QSt8t4YLURZKKkt37/OmsZ
gmUnfzRRbBOFuEXBwyN6BgU+vnCMVh097jkdTcDHo5y0HfDImtAgA3r1+YvCnHHElx66/sZaIH4k
h/aI9sSW06Iz05gTr/uf9Qew8HA2CT0DNWQnQq7DEmZs+vX3370WEJcaat73/HGcoy1MEpBF8c3I
YG0oFk358o9PmOP8t7iRRlxRlEo2Z4PevZTwXAGgTwkcFOnADKxbaGzu2z29KwtzKXJOyj6J5bzH
d0ADqN49SUfcgS6NnRmxPZ2Du3dtDpDDFa/5xrpc2a6WLT+jAFYzuKRzkqB0mEyFrw20RB+bCcSV
Y/KysQfw1YkB2mju1ceUegxQKir2NEFQU/9sfKG1MVscZiIv5DOeQmSfjc2w1CO97lI1Ec0MF84C
KTbFZa+gcbK9g93Z4E+wVYBwxqo2luXa8xcnGtDgeboENNZFqqf/TK6d4wHNtVWTWNkbhEVoYXx6
BKGUot3pOBy9187uAbQ7iQ/9xXd6MPzhoQ3AIKg7mvj2+4CuHKuFxQnGA1OcluES4nYtqC4wy0HF
LbcBEALz6N+yfMLi8hSBKhBQBYYM9923ZBfw6u8/fWWwluJteRQqsBTxdz0g8JquVjvqEJTwEtva
ONcesIgGBa0USjHIgDfAkuqQ3eSzj7SHq5w7zXMZhzIzPT1SN2+rJWol5PPznPsWfWp44oRjrNAu
SPbwgz6XXElAZINbVhiAOUAmCLwYNEse8lsg3LL2/Ps4rkzppRSbYSf4EMzjiLL9AxbMvty8OK9U
h4SljpqSBTYdPAyhfxjv0Sm/c6jrAdM7vcbHrfvvWo5lqXlOKnC9IQ6GMsbmdTSG76SnwY4dtoB9
DvKusF8LduUR+6fsw1RnY/atxFJ+EQhA8ZhamsaoNTYKFvkDTOOs9k3a+vNrH2URCUYPQFW6x/lG
UpCbogUNHQf8Wytt/Pq1y+dSb1wD7TiI8ThXIsdKBW2x64G6VKE2AY3t4oEubrQMaZuNGLAiIBK+
ziLf5jY4tiVMI7D1SNSeeRP2PTrXI9W3g7OXop0O6UMXEsyNp63UFZai4rHJpA74fpR2cf1DL6H1
TwtlKfuV6aGuGMpDdBZrtRnvFCy1hLsgwAxsQw3LreygS5lvnnaV0scSthengAZOQJdO6DS37CTt
oDJ2hHNGiiNIm2KuFhoNvb5ohCSASASa3Lu8q3XAxewtDcpKFVT4EpB8+2goz8i9Es3pdmhBMoN2
WDNGRs+7FbvWRS1DG/XAgI3HQbR6q7UogvMf4SHMEjZqgysReCkODj0BlgU9bpDVCM8NDa3JfQfg
M9bE7190ZREvdcGwgqrDksqRglE5lzoAoKJSJ+/y+x9fIQ2A4vV3PG/zrsEGgr8+JS+hGzS7wTOl
l668eyyBPUcCXUcbqFv1qLVky7KjdqREOFNSA65E6FSYdPkcRXB7YOwp0FC8C3G8jGVCowtES+7B
VolzLZB8zeRvc4RqRDqu53Jj2b+9cpXRs0YnGqUdwS4DZAGrrR69F1zvfx/Tr4Xww83+68b/7XEi
2whwAcXjItmeFFtgP9lMCzOdj/Vc0GjwbhPcxXpwbME1VkveYSeLju0iUJH8rOBCBhVTSuLKDSH+
FmJgOxkn7wPAZlUvkrSYJSW68NoSM5ty0WAUNc8895oixYx+3LJ4+v01VhrPwHX7e2o0lORxuYRv
FbkTZFiDouYXyQCGiFS73hjU4oaiKBJ04mn49J+H1/BYA7xzr7eSECvHvqVGffBh+esDC+UOBn1v
7+3Bd7gDSpVE0HM3cpA4fhehtc0uNEn+8XDLLo43Yg3jcmlOB81aX2GXO5IRn4tdiBJlo1HP9K45
N6anb4zwvMh+mChfMe3bRGHhCCcXHfYAxrh3Bq4k++ZWmtEl3Atvg+vZuRtYuQ0dPWo/pq9Fh/+H
VHclQ7CUeit1z018iAMJZKUWA5Jza09wUE7UKdeCUU8BFirHf7uQfM2wb+/JAIurMAkOjQEH7ye9
u3rJ86Dc2cffx3HlHLJUahdl60lwCZ8P2bD2gUsLqB4XND+NW4XTtU3mK2397QVAXwIhrRLwoQj/
MNnsAx2rqemduMf5kI1EGBSkI9SdEF9jXTjR/LHMlww3oHYjqKycu5fKapjxlR08vXjw7aNOBf11
n9fdxo6+lmxZKqdTT4h4QcDrwYYN+Ho7u9Gsgasdb3MKaRSjkx+88iSW9z4jEyTAhV5e5BGA/Mcc
lp/wJM9SeHzYg+S0Hpw9exCwO3BjnQ5pG1wKBbcT1JC3B7OHOSZlsaghSumuqGA1DVetbmOWrWyU
X5W/bx8pF7MQ1zgcF6dj4z9wzWXm24YGLLqpaOMrrN0VliJssaB6jgFm0qXvwY2zGuTyBtzu1WSP
4432+3Reuyt8/fv3F6nFVqrbBneFVjq3HP/OBA8syvWClSrAzX7ySgyePhyAS+a5hqU0sLpw6oLT
M/pLhfxYKFung68szw8B6kv29e2XtJksALKKEz4d74QRrW00uN23sr2U41EElJYK4Pz0yB9Z4B3C
CBAysxonIz+IhclBwBAAgzXVJEtmUE2DlYn+CdqKjin/UUSJAVRfBEdoePMCJajAOzun4UfvTtRj
q8BkwQwZSB0bouC1Es2HwyH7QaOpgYFjEJ/sIwnpvz5UOd7Jwn1VDqT1CWgdOouuB7lxaf7l9++x
sg99nWW+DUJST4pQFKgc01p1FZ2PzskcWM+Zv//1lYW91IuPPMyPGK9CHBbe6ebZ8zcW9cqx9Oss
9O1XgyTol6mPTzelR9QT4L0GgzLV30RUrewfS/H3JMLuLeNxa+4jW/BI+tA5nMPouHiA8r51BFjZ
IL+W4beXaAfYGEkdcp2dAfiEGquFzVipHRmegaSjcko2ltzKZewrm/vtOSKs2pgKHgPuxEEvnzzD
XkyFc8XvX3ituLkUZiu5X9OYRZhAuMUeGVAjQanDMSq1KhuqpB2qADpmfGVld+iWneZemfFtU3W1
EhaXIm1WBoiVzwNkcOFZo+EUx9/hd+GGaKie6yuKFpqTHuiQFSvP0vPvr7ymC6UX56g8BmdeFjCr
E7szPLM24T56C3epLhPBlA0wUeT30ZX+cZ7Q8yL49v3GkUZyKMMS7Z3hKDvxHpIi/kRd4MerwZfj
NG5cl1YW61KPHVR5F6UyJj2fgKANyVQk3DZGbOUQs5RdD03dcLKPoM+07T7maiSEA+hfvKPEgSYm
DDpXS1ruPQy0qJcTKuEeRwQKLZNpjZt24xY8B5/Dz41fs7Lw6Pnfvw2oB+YqINm4Fjak1+tLu0/3
H7ApQguGbHX7YOO4vTY12b+fEgdlkdcsPlvFxC7NwrBnyPWuhNMgTIJhdm1n9bCxCNcuukt1ds+D
vw2Vwdw+xTvo33Og+1FdOAmjW0TYeMiayoWeg+W3YYNZD6NIs8Ius1m9NueH+Hq8h+cbgeLQRBts
tUMXpelfEzN6kE6UHSjqiCuFsvELVupP/FKQDQUQ9Brza0J6ghYZWDBDN4HmYW0rJit4lf8eCeA3
9fcrjnLU0RXsdd0Y1jAptm4LPma1waADsnHaYGNXXMnF8coigFQTiLnSgJGkrFr1vj4Z+kgcdNYA
AjGS+Lilm1p7n0XomKgpUTgWwRk+oZCfFGiwDe3wVJ231EY/L2x+qa8WPA8mKhIeIDq1itPxedhv
CcPX/vQcpr5Nt6aDs0+U409z0gPH3zvP4GLgGI5FsJF2/3mB8soiDJSc1ErUgAeMjNlePMAtFGQp
SrRma6K3sfeuKPN4ZREFhimLKNyvMPipDrBem78GiSYj1etwAPCPBwYXjBrcFx9Gvmg7Lj9ZhYCG
HIIrv1V0XMl18EudNJxrualn8BtgJgW+C4yIpMSF7FEC7y5We/ouk5y6w6ydRIPZNk/yaIkgPKR7
2eigGsDdp9hTLihAfzYC8PzyPy2zRSQZvRBmGz1+0HTtCLXLD6wenk3GFAQV/RQbCYi1oZfnRfFt
AlWBSIV0jytTMz4KuV2NOxomPQ14gpP4UsqjyrdWGOS435EIZdiAdXLZGqmdNNzo16xXw3hLK7kC
j+CXsmkqkySfVZAjEHr21PqVET6HsEVUJNHqBCPk+n3E7UMOFi6qiENFdAdmLWVsusFVYp/SQAvs
vCzYmJMrC2uplG6LPFC8Ej+GGjOtbdDuxAJzLqGhGijOYEN79PMJHaahfw8+bqtw/QgQ4grJmiZU
7YRLGSDXs7EV/Hym5eX5379923aKgfsu8A5Zi24kBtbpoOMGwlYhcA4BP0zQpWgYZkhwR5w3GvRg
moU7qd2OO3QaGi51qHWQ/vh9IayEZ3kRgSgF2dRUxmM6o30FWVqd2xNod6sut3I255eyYORTOx5W
oyhmgIx08q+jlhxjRyTSU/raPbJPEggM4Oz4e0ZLYE8JVyICO43NGtfaHFiUtkOmSLK2m18P6pZ4
sIFlV4KUFNFGlWklgC/dDxLY7cEUdn49NAeXBxwHNBkV9I1lspKp4Jeq3nry4QZJ4ZgvxwgOan/P
DPkKKLou92pLJgemg7cRKUzhnFi/z4eVHkx+aYjQTsGU5/N9me2JjMBgMVZOqQkImJE6oNTEWlVE
RPjAmfEJFrjVYdx48opUEG2Xfy8omLrSYc7iycM7+u2SisDCRkTRW/dN/pgYlBbdwQ3Bmyr7+Baj
Nx9HL33rmLLSycNLi2ihhL4yxugsR9XNf4GPoDMZvOYhQF59yyPjc2yO+3YPjSxB8052oc5TpYKC
vY92opFbLXyb1OBj4xv8XAHkl6pgP1D4gOUQuXotI5nR7aZzbcCXzqydLaTP6ndenG0qhocxpQAJ
YnpQnjLYRIVa52Ip3j1SasAlu54h6LzhQTYJEdfGclmJmUstMJtNNR3BlsmVQ/aTaqA9lEeghmFm
+/vIrSx3aXHUGZHxD3IRA6ccAzRj1u6WYnPtACMtAkncA8gZ8biwZS77iiQ4VsZj884ZyJcVbncq
9+EDpqgemjBXcdnKSkItcYRn1h03hm7lggXzqb+Xh1SCEvyla64A73kFLRi2Feg+gAkzXGW04UOG
Md5WQn4lv8AvZcFjPZVBJaBy0kELDOdMrUDzwB/6BMdpODojz/UOUnb92Du9I27mZeep98OWt9QK
DxJFe+M8JZun9F6ijQPH0XeRwDTZbnR6FxubbbXzmP30pEWo6QqOmcoBwo32QoHXoEomzOiNbF8i
zG3cvddeZhFPWnnsmClsUFKW09aSWbgg1nFZbWzba/fQJcFeLkUgRBjMR/8VBDBK7zRgjXztgdkS
n6yF46V+F24vY9C2Je3CLPuCKnJ06z/5OxRJsCkIQ7Reo5eQOY0OfGcJbKpHku03PXNWTudLZW/M
R/8r65pwCXAqY5KOqanoGUAEsSFFekXKjWW1EjHERcSomSFKJr6F3grJ8Imu1VE8yC0DI80toPPK
CWsp4pUiqfJHdlYAeAag3RVFxgCg0RSKJCrTKnCCoo3b5OqkWISIEWZCUyMh/En9dQiJV73Cq0+T
AMBv/WfqiRqewi3I5MrB5z86XE8REt6HDjcLCYdO08Ju0j+tYgySMdQJ+adwvkQM8ykjC7QHT3IP
nmuvYlSkWjJEwJJUfdCqRap06u8PWot3SxluF7CezxTt5AZa1ENWHEdwOHlKPNJCEpkSMJgJB7JT
Xqp5ZvMT6brnrAoIt7Xa1rbjpSxXkuU6kaJucjvP6fMdnBTVDMirTKfRKAj6KhypJ7DknXCwU88e
3xH2W/8jTdwipTemz5fu64eouJTueo2UKuDygxta3dAnqDJFRPrpmZb0gHOjQZ88APPk6dAWh7h5
GUsPhwZeY/KnFCawZa51SfnQD5nG0+jchKN0MUqXKLE4IHKVwderttRTrtRSz0KmAxTNBFcyUwT1
lUl3bFHoafTaoxKVsUA20jBdv9XSn7E1/vETLw48Ic2F5RBjhKmd57Cf2Q3qCkfSRiM5VBZzzm9Z
rF6jh42nraz6JU86VPqMyTp4f7Sab9EgOPU66r6GP3N8ABsMXpHrBWsZeGF1Y7GsANX4pXA4ZzyZ
gQEVeLXo/mZvdY1MUpYdWR+Ap+ShFtFq4p94AYyf6ZZFggl3YVXMYj0JM1eUpmNZ3oAlgVEBlgDI
sKKo+xzUCgFMrAcN/Ld2JAWfqx2TwRFhUKVA59vD2Igba/ArdPw0/RZHLFmKm0niengAeQ1wEyin
TLwxCVYcSchE3OQOEPga6xIpmpYdTTb4E1OHIq/+gNKs+sn7FL+2OWOO/oecPGYMElp2z1NqxVtN
9EhFxxaYZsB7lasXmzGy+iFIFkLU71KschGQ5RoCMC8hJfMoopBDC9mRz82ioFSKhlnqBygnGvx5
CRtQapo9DVWy7ygzUfQaRhkj/hyIOAqX7SVF1qRKF9HC2+cbJdIVhRU+0t+HPyqUyrgRQKWlkQtg
CHVhrIwgYXsv7QC6O2qjqLkS1Zdy6ghW620p8KMrQ1DPgwis+rDB8HO0Zo83pXv+fXGsCLh4fn78
t9RJiAmV9AIAxR3p9/BNUYz4szKhQRUs1sTeW6uoD06MrLVm5EpPHaPD0UqQVFbL+0Jl3RjJS+NC
zdZHtdUFWlsjmQmORndoQAyRNybk2qaw1GK3DMMD0o8FhYAcZ29gYu/446TTM4oofpK0pkEjPHpl
NCYiWxeNlbY1fqnEFjyxof0hopESLqD3r8/8hOICWhbFY/hYyMQvjhNz64v3tjboc+lpo6wO8hPP
DGrd5I8sWizRwfbeehPhULWiQ6Pr9+OoBQlJkfQT9lEgbtzY164kS2V3xKIfmuJwRGRq+J1PhhJh
TABKA2aB0Wv/WUHXPgTf1TNdbqVE1mboIorDBroYYhqPBBrskhi+LVr1aet6unbLWwq6ozGr42xu
U+jQYGHi9s0ehAIjbHdv/A1pctDIwVTcjTvhppyzz+5SJdp0YsCANvPdVpVrLWvML86ko8gpeVLP
i/0sOtEzvIbMaM/YDImdbpcc0z0yHxSwmOkfHj/l9zUpsF8z7If4+x85uMxD1gHLXzdIoxtPK2d6
fCqo+C3r2jO8fhsJqpCAUZkYqqIJjAKmfeKYSyj4ThXWpKqzfV76hEUUzM6jd5JDI6/OXX6NBFgF
ZrFWouwA60SYzivEH4aTB/QobOz/BF7rNP54qITUknNU56MC7j8RrEdYGM7ENQ5AFS6biqelJWwo
w2o3eQ2yML3uJ77eg3mZBDrnodWXbi4Uo4xqpYjAj+SGwjKkHHgCkLsqs3aWuklb7nvlWqLZk6Nt
aNr0JpMDtO4dGU9vBlmj2FdseaTxeqOV89c2tGmh0xi8riA/RxEPSQ7g/7TqtW9pDjuOJHkelULL
pE+/Vix5qLV4YkuC7SZujGJ4pFODapBTz+Uq0hIfWIS4C1V2PAV8kqocUxz8FC668thD5xT2hTE1
sd60g4PDklzZsMtyeEF88fxkB9/Oxy5KiBJnD/DfNQuefw6URBvq9C0Y+mMzBDajmG0BEmiT0VbT
KCoaHtg6couwAkiJxyoc2SgDQYkPs1atc3i/c3BxziaA9YG4Yp/j2ExZJ/L/5HVLeBCAaJlXg0hG
9M1UqUOrLt+hI6Ut6OZc9uJLLXMHpVIis5JaMdWlVIzeu5Qt39q8TIFlKYHqz5QBIwiaFkydqCEj
PgwkbcqHtUJa1pKKURzVrpLwf3asqI98pwocghca/fVMgb8NVT0FYuU/CXn2GKUvTdJ0rhALJjMI
JO9i2Ur48YWpx8TKOaF+CgIwwhU++5zy0pz6GuBkPWquXnDs24dKPAZBrcEnG3TwsQEnubMAdceJ
XsqCU1BpsafonG/GjBZ5zpilYPWnsFiUlRYVGrsKYNh6jssRrWZ/PF5lwxOHduJgF/l2GllN4QzV
scZROIg9jWsL4gH3NKhg5gW9SjcEtFZM3QBxWCQpZQ6AvDehy7cuPWotf4a1TsJbuIgCACdTl25w
gxqSFtgtVxoS2JIOJ19O8+I7Pe1hdpD2UElWNKkY1aPGXUKXew/QkBR1FKDQTvIUXBQYNo5oSMmL
Qx9fC8xb6WmkYTFWwt/yKsitm1cfafkxYM3xFdwd2NdiwCThukvdBKYc848o16FDTMKVhBpIyEeQ
+9EB+NWthlu6FmCNM8Ut40+Td8t7NreljD4CNnJMKmZfsZVewuXLHhv/sWVkwxeRT5wuMXNI0dg2
9C9TnO/wGmOP2iQFcE9998pJ65RmN9I+9NeK03OeYjcZe+VG/gJPW+4me31tpbDCpQJCcUOyEyIk
JbB4izSDc04GkBWmBo8CVgXWU6QWOa3xySNXBmQYoxvo2/2Ibx7AmraUjLw8dNNUajLs3iVOT7tU
H2I4XlRGOkyPXYkGdVi9dQqFs6g6+If2ORlFDGp67Hp46FLgSQUdUuUh5OXw6KB8FLIancJUEZLQ
wPUMTaNwNOlvAxMZlTSRXOC0XKrxkejSZkqSsTo993qB+pK7GZX5AHPvKYl0yKrQgGrrsO8h89/h
4Qo5uJkASDSrmFEoKEZJ17nFBVC0K2LxXBb8qWBHz039a98f2/KjiSo4l6P8aMblTcZXF0NkixqC
vgOsjlTMNamltZrbiZQVyplHsvYwgU0uh6VLBYmdItnv03GqVaFy82AuTDrshhwlXtmmBkKbih0M
cG+WyR6ZJ8XX20atXAmR7UgjdS2dugZ4Z3QuBcn/kHQey41rSRD9IkTAmy0sQU9RfoOQWhK89/j6
OXyzmog3rW4RxL1VlZmVeRPJry8+Ueab1p3oC3H61q1IswXkGp+FFYjrjggIto0z3RkKR/rmJ9st
zAanIRnCtImIl5AyQggo9kQmlZ6eZ4Jk6qO42XH5VEvXFM+ryhsYYOLWN6XDEN2E7S8pWdGr/kkl
9h2ENxi4sOdj/DJ1yU7IilBPihci23Faz2s56Mt9AtHR9mVgTonhK2zhaRYJwIse9NSrUZEJH8id
fuwWJ8eGFltOjZKmcQs+rBwPsfLMTZ6u5NqsWBZ9alAJsXawmK/UasaCwmgcTdsl4jY4Vd3wL8TD
cGorI/2W7l3qL5oXFez66Y78oGfRW5aBYhgBy2AY3C6GI+mpzcvjxb3qCDUKlJQ9pPg6a7K7GYMt
mEQpGqeepBgz5hLdwvKv2PB2Ye3jqSG7LcfcOxz03BlqMuqyav5Q+/GyDLilY0gO9LF6VXEkSi6X
sSsjyW7yRmnfKJ6QeK0CZ4yrzcC/a1pOMqcDKxY8ta80P/c4deeMRTM7mKdqC5WcWVL9VUScBlR3
rc+Z+FJugl2DBAx7Q/ekHoqle8E6KtD6Y6y6ccJeYDvetPrcTF6PZZcKEEAwakk+0XDfbhMCn2x4
YhWzijqS8yoPl27T8MaUtAf1ZV25j6rF11k97+XRGdaFwGp3FD/N7McgyW5gjPHT39HkkmCTtuae
QvCCaBaDeCmsLcWRZV+SPKt77uIXrd4rj6vC1qdTXR1go+LyrK9eh+8vCLVq14bTNNxzH8JyL7fn
mqFFHd0pCmV22sagGnYWyZ9gfO9bfIB/VDkcW/JFDJJvytbR0tsTXR65vTNIviEN3tiW3EPZ+tSs
WhjzjTaxeFGZQosmHY4ZuTNV10FHQc85art51rbsM8xHvFjsKTFrfiGf3a6kxMt0/cv8TDovrTZe
2sxRdHkX98UBK6r99Hj4ILrmnPsjCaHthtN77U9c9A3fBcjNsCx7fDscqR3daj0XsPRTa1y7wbGG
fZEMrry0wTpOldN27VEDB9BJ0laV9tIOR1m4R0px6OUvopWrNWI7f5iuSipcWTlxWgxCcZl8Hg0w
JWGvC8SftlhMLrNkq4uTmdlpXlqF66nSyeisu8MoG7VjbSudlbST4/fRADIaVYOmSuxp9mjKEtnw
13Ipv7eJgp8ZipuVPuJlfOKtOlBj3V8JE1eG3h03xR5B/wEtxZPRcH7zkCJgqCyR19teXU1frhgr
ZT1I2vmyzO/wxXar9o6Id2BXzq5MBuNaq06iHa1CQ5ddrQdra4knxlKEwpbq92bufRYryY8kTRYs
wBJK4pPF5L2KjECIvkQgA9A2e7P2lnEj5TSwYpng08fLzCJQVKm2eeu6QCujfWOZf6sSK+6UCdey
CqNG/JIygoRSvmptagO5mXliIPMvA7TTFph3hOSaZtqWcUDw3dKFbN3nui6B1WHzNL2W1qcsvg7b
q7rS1nlNcduIA5AGfyVIBavpKEzwrKQVcGQ9e5pl5Xdiv8sRiQLE921ElVZe2rQ51ZMl20olhHrD
Gyt0O2Py5ToQy+yfarReYg1Y6D5oxXojPJ5w1q7SvbnQM5vt+YXAn/jQVuV8nPWeVLdqSMJkXfYT
ySo2y7xPUy2d9GFNdoo4fdTU8B27l1ZQd1/SlnlVZv0uCxmrdeZM+mum074j2QdnT69EuxPKKZXf
ecZgMpWkt804vkyt2xfIt9ZxTzcbtpFwqKRslzRRQMzoK/Z9B1UVgnWmxZmq9E+xiJ6JCUvTCLU3
zE9xNWjSeO108sm5LVFJ1NWZ4nxQUBf33XHLPlPrQ9S4Ks5GbiV2zoGvJkI9Me3PvQaQqdd6T2i5
SqYFmx3o7kO/LcQ7s4plp9aYHJfB3HWRcmmM7qhBusVNedgWixU2hoEu8os4c2up4vE14k4daojy
bT0ucemnW+po65uo6p/NwpgmVYdS4kCBuGbab9Z/JHRIQ9mQGM8mgNdqmreN/UVOB0dU/ET+7uF6
TaW6C9JTg3lKN7+QiXos1eK6DDGbBiZ/E8Gg55F/Qe5XYkyKlaZNeeu7+mNVrF3d569VMr/K4DOL
fG3H41IlvySDEN5IdBchT9MaURfhb0qBZTo7ap5joh0l3sD7QMAQZyH38ubMDVvXntwfckhoyV+t
oCzuFuMAvcbj7KrNfrDknVQRvkX1b2feEhLEn42xDduUa7fV3FVAGSp9zeKzvrpjxuaQKv3Kxfiu
zT+8hC7zGPeHE5Wl1yWZG+WLG7X/dIO4ceW3nrzNaI8rjVw/p0dJEW1h+NVNwZZIpa5eFPNWpm5p
4MIN1F1jQ7GApSrVh6JlVyuSiPQQ8nBlnaTVV+44KNS5dmX9fUuK/WrWL22KeqAvd7LolCKG1izR
FJprWHuDPlH5l8Uud+uQf6oGD8lJWcPIeHLjrkk9NX2O2K6t3hPFNTHwEIWjKe7KbwjGTnNiYkur
j1l518yQLmFbgrwHyZD26Uy2R5/sDcvXWio1Y8pBW8brNpunGMMM9o3EvnIF6N5hoKXFMHXSnQk3
qyHHM5WeaPhZNjJgibtQ3qM1yPCN71gXT8vYk7Oz2n7prC+ZU0ayH6Pd5Iv6KQe5xQSTwKwh91tj
r9dnbs+OCjNlR4VdTfEmYyy5cH6awTVFgkgI21NN1zI/Yyx1OpKx5VCDg4y+1pcEYUL78B8uZd/Y
XhdW+vrCGQCdSAGQwoYD1Z4jxdeik2kRGOUw6TR0fIPgjsZ5UEruokMx4Ha7WWeTLljNW0/CDwpA
eOxyV8pHkqS4sumy+zIOYyYuxcq9mGlBzjnWIpza01oB+g5us8YnjO6CfmCiWIa9MCS+JeGZmT6A
hJSY1NaLh9+IWMy0WP12qrnjajvtgikOOq3ACfKlU/HYCUrJM4qID9EdsiJ260yhN05dXVwuc22E
Wgzfrio/YowZVdntKO1XYVZ9ofAjHBaX94j9ja4qwlX0FH1fl38GV89SMXZ4EnBplIUyykrbZG0b
Jicc209DDSfE9fX61TdXla2PyoZfGoj/4gYobLrvfPKK1a5+iTCy21p/LftQTs6D8E66dyDMhFSY
mARgJsfTNweXIFLTOkkFnVF0sCi1U82SWtbU4GS1lv48rCGZlg1jvCX1PH9orbh8qFHbA1Wao7oX
hNpX5iXIqsEDn2idJMl9nXToaGDylVn5zuo/k7MWVx2G7LO6L7plP8dpIFtkIunbdZNkNqZyf1in
sJK6n03X0xMt8LMlxtUOqYmDY9PzoDRPbTn/xTGDm4qdQhQlRjAk1VNjsj8VmdaTuFq6vegJ08sa
EcMq3Gp5dXriqPlcrriO32YxJUEcSX+CKXn1GP2s81PenrfeaT6V9h8c4cjqBzPP6CqFU/zTMRjL
ps5bx0cDZwyH+k2QyanAjQ6LOjN4kC0mE5l6alIW/DxDIL3MlWZ7rTxp8Yf6q0757W1VelZ7u2ic
RH2sJ4ScWLX20mJvSr7Wx07U+WQKATGs5Tv+lDSCFZJfdxAPEohd0xIGH5J5bFnXsmZd+k//li7q
q/IhrD7h3lIgja6ku03vF+l9zE6j1jswx9p1oFhrsQtYwSYrvthJEuT1ueO/Fny8BbTN7ovTmIUV
1puTU2VBi+OldVGyQCc8G1FxZXgtMUNMwfFeoNGpX3RMpaKnqZW9sbSn/F+q+xGqcylUTwpKxHrD
bfHbyHK7iKA8X1u21vpdphzKsgkzPSAEnlXXefhORldOwyj7FZKvaHuOh39TvoWN5He4UTUuo18F
TBh3mATbRKr2rWc1l9rYuE6Rs8VgYPmeRm5raj8zv6wpOxcansI6f4zjoRF00BD4qlbOkvFq5GF+
V5qYCfSpzTxqyZq5coUFVpacUBMHbZ8cVfOoX7TmyBa5iZEOspnGtf4JU8uU7cXGawkyUV36KZQ2
EuFzqHpsw1qdOfzQZXvaBIG1fZGcA5YqrZfSChvtPZFYQCzmJ139Z2DQmwEwEVI/c5lV72pHOKGg
e2p7LCs3EX96Gbvf6ttCP1f+NdNVg/1X2C2vPYw+JQ2A4ySXH+BMQ3KJmrDV7lV+6rRjzfY8EvCS
7XnETaLgUfTWLpTkkIZgq3+qyCvILS9K1wC0GzzsUG0ZrCpbhscaIo7wyaS7yR8lKSIjblFfql7l
mvVHAaCFEN3xRDvSsGX2jx7PbZudhCXbW1nb5jdFpX+tf7XWj9vnQg9VdvLJuSfhY2CzA0vjQbGm
S1TWNyI4baXhYRJULz5ZUUACY2K+8FmM+lbd1eQ1Xi54DQvbS6fQ2SSpk6XVuRmY4xmq9aREyjQG
usiH207RWyVsrEwT3qKFKl5xeQNycyisIjCqjBOPRaDlSslV2Kt4SFc4hx/Ltn7VqZIFTZicMMwW
r1p9jVe7Lm/RwCt/0hlnKpVvAEmgqGL/THDk6sTmdc3v1rbR9p1g1qfuglzNNozjWl8r5aWNzhoN
bQ0LVvhK5E7yriwOKXvWowJ4mPvgVlkV9k819yDmzL3MK8tcc28q39A/x21fCmC8QfvZ57uZxV/j
SyH7TaRosja4fPK5jCSYRWLOpH+VugPctIt6r6U+JizEoFuGP/5yygTLG9QdDOhMB7JdU+OlqX7H
4ktv+xt4OyoEpT82g6PmfHfv/K5V9rEond12UIbGE2JRi6+vt8RdAhbR1Lel/FjT84ZDSPzeV7Fd
KrcsCirm8dg2rBd1cYHdrHPWgYMpgVKFqLMcg5tqYhADBCrIYDfepPagIzvKk8NEK8s9ojtdz/t+
zKj7o844L3GnbIILNERL0VUhHRDDcsp5JFWPdyFa2Ki2cWYH9bJYZLP8iFoXf6n1v7l47ztHZacI
ExrrUtWVg0WvDlYiHfoaHEW/IGKYKtL6AiO7MjtVMmVTL2xDeTVpKyKn3hwRRWx/a/GSLCkef7l2
VeprWTh6HMTKj2YVrqY/57FTZGHSBaO6g+SgDE+GMxPn0LzgG5wV2JYJp7W694RBN+cxuyb9m1YB
4B56YfYmdgay4nOxQkX8o6NrhdjR6VJk+pjkkG+ssOWusKDBcdqWVAy74p2nexHpR+ykM8M5Uu9D
HcOf8PkwaiHfTLP7n7necVKaxM26wMx2XUfz8twTDNfHv5F+0KP9hgg2cY0imH7ajFYNByfW9DUv
eV0Ikl1cub+wN0wv2DPgyc8WiPtRIcfXZEQBXBI5yyklMNBBSYQsbOPCLbrXXCfOu4TwOGQjTaMR
Cv3XZhqOnu5L/A6JgReNXYXEmaQNmXIaGOd88VT5dftV0jeZTHCB4fctYk2ee1mvHLHk2ycY0Y0r
1+DGKk9ISQTtpwdufV5VE2zbLjGN77hHC5JdB19gYZK4ThiB5WdRveGAG/kqIQECXnymAhkRDnby
Ttb/5ct7d60pLMkuxbeFNi361Yu3GSUwUFbBVas6yhC5aHQmnfYc2BH8w577cEUtqRkfsXLqVRxz
cn9OeEjLizwfeBOKFozQUVjHa12rP4sD0k7AXldW31LAB+M6LS7uTwpzpPQqwHerIMlCq7vTAiSG
GMOwjfa3js4zttJWqH7o4DkJbfNuNS81gZGjrZv4DrzOQu2ie7S39eeBB34g+zXEo7jcFiRFjP5N
Hay912S+ODu14Ea91w8httVi+mlOYZ5V7jLDhInjTZkiezPMII7xme9v1cIJY/zUSDZApXfJmqd4
8rpm18777qUllBWH+T9mzwgppPoWo1Y0veg+Iij/MP7G3E0kpxZxqN/Jls2Wjznvpv0AfzB6MjX6
V8n20m+p4tyPmWAcqd4Yf5rD+yLd1GcFGwJ5uvXvyhrU/EaKt60bUOVTFUs7ehCiOB2m+Cj93BTR
UZBsYZ6gVUZISQaXYVrgOQT5A7Lj6r3E2peUclN6Q3kArLfk3yR2i/47LQKQViKezeVFEg595+bL
LhIDBj79T80Np/vI1J9m/ALkJfPYzj5lWup7Xpm8ZM1D06DUQQnyXpyjpQ07/QSPbRM4r1J1hREU
1m8U8MHlrilfIw4A5k38q+snRolC36lxbbfLQasp0wtza2jk/1rpR9GeHvg/RlDcbHJ5/Q9Yerxy
qp0d02SHdYzlaPUOfgAVlwgwlGzfehaKRBqKLwVf+cwPbyxI53fwZhuu1Yju4h3epCfkUF+CdnnR
invGO5U0mIljVTs/qeHQnBslMFY3WnzQEgRhhAFgwl2ibmSW4XThbxR0YthKPu+bsXyOlIX4OGie
ETljHERN5RLRW8/3LcHy4GC1d6Di+d8Yt079rqp3vnaxdwucyvVg6nyg6pmVh+9NP2QRsQY6WMLo
tDQ1Qsu3tr5q0DPpay/8bgTY8+IYK7zH4RFEoD50bI4Vl47SeJZUu2P5g9uDEXvZdeveFBV8RaIS
Yr3/jleckO/oopvVm9BLCZR/4ueRABDU130TJ2xph0ILsnxXSI5F70pEjom72BCYJne0XzD6cguR
+y2Uu3wMOJp66YNwC6QYAicVvmi9Jl/rwKRewk3JzpTsNOMsIfOTT0O7s+R/M/9xCycjbHK7Et6i
5qX5quRoH2UvMCePoccaEel32Hz17/1JBdLvFsVRilunH6SJYi6xtvxiRW9LgiikdvgS6NUkGu1N
czMoMW7ins5ZhyGfbHF6GCClbl6j7eZ/rY2OqnlWl/Kw6Axtqj/zbuWsodrCs86yQ/mrKtJHLbF7
W4DlLRAZbFd1skLlOKyVO+jNyfh/eSexoSYBap1nJyGlqa6/VPIP2FzRb0YrvwsAELagjQ8Ouy6d
voO1pwyZIM9amYMSkVYT98+d0u77NQnlqnb0sdl1TfQnZs2nNZnfgpwGLdSyneupo/Y7Pc/9clY9
w/RkfaKw2FXsq0yzV4RMCEhtU3Lr5EdOvmXUCPIhMgNGcFJ0OyWUmsMDhktcUf+Dsi9/iFHfpQqm
2+zs1Zf2PraxN65/46S4KFB6CheY807lbxYVT9qUMViGNnGwb/MnzeskfzP9CqpFG9O/Rd/LUCeL
OX5Uqscw3vaOas6nvMWDeZgO68AhLsHEZNZrAKnl9Fw/Wf1HrIl+NmPr1uZ+bOQ3IAA/Hx/xXfLT
ND0Ge4DahUTjpnv0ySL2/pSgpVu8uOV6bbYTmFq0TR+SeU+V7FZHYcaf1jThSRXueIt2OWUCo/tr
kpyom/PqbxY91lH7i+ffGaV1DAJg0+BjQWG4knqYkS4quGXFOGo5XLWPphdmeHigDyvA93Cd4101
7VeQWMgqqAQlvlkV/AU8T6hJh00Hcpe9JucW3Pb1CkwUbhts3IkqnI6Oqfvqcq/w2+7sSPdqFjQj
UkyCSezDej3XPwaaq9yYroDLoBTTdBXGvfC0DUfiLNihnIwPzYx5um4hB6Wxs5oYbcOvjlVKfZHv
ixKWOd59ISF3dk4+N7feNPoM3Gr3rFpPqF2wk0ZOIMh3mVefPpnvaFbdJT5kdBkiDQJ+LSZWahBG
MUZSlT1P/EHA6/67MD7GeWfI4YpTEXFdy8+EJrCEwLtM3OXqSLdWejk0cbTgN64ku366lNmrpZ/W
+ZzDsgL0ant1QG8HuNu6Haxz6xdjCtr/jjUO7MmdJo8WRcKf8WVaL610H/6snyLV7TH19OhfswBg
pel90ccPicqw8sNj8lY3XwVKMGs+TP/l/s6pDymqDK7AetcwOeaxnSRaiY+c7pE2svDB75TFtnYW
SVXRpciDorpb07GbPKG4iHDLY34guNhUzLf1vQX1/BWZtcE9g+anjn4108kthn60yrno8NxF7bwt
rsbzXhycc3VnVWlcneo1nUlLkkovST+a9iR+m/yZMfeW8ieqX0ccXdX8yggICQl7pKqnrc7cQaV+
sjHYS/u47g9qBweIIxEUYymG28QkAXIM1Odzlgd6p5NevOYbdDpylhFxQNH7Ko+3eMP6ZlHXQ0sf
J+uuNRw36VK0zjJj+hxgtOGrh8h4ZHer3tp+LCI8v6Mqv+tDToGixvKYPhRkKy3NxmO+yWUaC1Qk
hVOD+NEyoPSxWPTNPvpnidGkcQZlt2ye8mRdp+61fcssh/cBEBSwQooht4S/ovrElawpfeujotGU
3jtgljjbiZXlrpUdo5AtXcWwm0R05WtaQYe7j97tY139KNqxCSSa3y1B4hfQc1asYYouFuWglnjo
c6AO+2ZkorHI/pAP7fjNSu7RwPNb3XwBGnP7jibUEtXz/CE8nGCGo4BKo2sI1Bz8lEtDDBdGpXrD
6O8UK6hiH3UGVkFuvGg8bfE5Xz/a9D1OPEv8FKHoUvVNz61AOy6it+hwj4cCBN6C/iG4Q0z1F0sS
v8dSOMQtlSbC6PHVBNsXmnc945p1k/FLwgR9+sIyP8ldZo0KlaF5XDUsrnS+HIT66u8S7ctMCET4
6yQKxZkHlN3HqfWtMg9aAw4H4m67NGjpYghQhNjTsYm4J2JX52g39b8sOacg03HsdIhI4m5ndqWz
ks7GwJB035rwrJQz4qAZTT7rnpyQ2KB5R/pYJX62VfQQ4No6VarVPSOfvVVDj1PEAA9KfhmK2W4k
4zTC6OPvLDiKfBvjOxGTcN2xhUDKpt+ejI7xPn9KGhwBpkLr0ECBmMjNLtcJtzGZwsvCT5gVYZ5B
TIY3s/kypYD3kmEcSFGYT139VVi8EymAC92pmdRnyZSdyrwJvft41NNNHS4l/2BcfPG3GRkyRvNW
qD9Rg1v2WyYiz5cYwOVngfz4RPOXbcDmiGGXPjlCFc5VUe6kPxnQ3kp8kJF23ZBDRrLqVvqbQN66
dWi4Crev2vru4/jxIwfe/wxVjB4zJpxUg747dWT1aV4SlF/lByXblIATDd2ekGiXRv7Z60CoxYKn
zRs4CGs6CMggBt7F/lglfz08/Mq0O/1tau/+J1S5bNp5hFqPmdFa7kTRNN9rWqK0e5+KfK+YaLKS
bC/zi8emcSAW81Au0n3Ek2DeV+pzlF9VtIxx9Cr2c+9ulnQZhynyOvnRbdYfSZEF5UFYPiwJ/Bqh
mzPyUcbX1HqS5clfin2/wVNFtyoGUVJuQ7yvZZjDJ0nYaaa3WZGrT79d7SWwK7oRqqVDt6tVYSq8
pPJEp/1Pr79VIKZ0CDUVusXOOhInK5D3HEfY8mmYh3NWyk+FClZNfFlS7jVsFMt/aodcYlhFWGfi
7Kvta+4ppIl1x8aaM7d03/qSvggWXHuzaX4lTfBPKB+Vrg7bkRM+jBr3mvFvHEBKqMDSLJi7MTe/
omTdk9P3HI/7RX4xkBXXrBCk7ZsmxLceULtjwEgNYTqlsPvAaaboVCnEbk7T4muKmPiNrD0Zepze
FRWBUBvT01dbHapWfK8NwntUhKP1PznOPVlTQqFFzVhub5v4gIC4cmKR1HX5XCQwuQih1OihDGRu
VK3urbSI0hPMaa/OE7sA+KrZaiXvRiuJnDYzcmcU2ylIBvU77ozYhwlFtbAmJzNCQKIqE9mhEt19
dYkEfyh2qmSx3+aydzAr86tAfY+06zo9M3522cEy2Z1oU7dCkVR9a7rqGgQhbLbWMU7lmOmbbMI4
XfyXCk8KIUUMoazKWMp8I6IJEk5C2JBL7Jgtg0JMYFs/FaZwaCVhdkxB8TR8OWQOquWaw33UUleq
dqvypZnwX3JQDLwN8le3MOKXqCmaCq4EztJ8EHS4ENeKY2BktDXtuUuaN12X7jF1Mx5kDzG7us8k
7TJhvAlMsNLFmkBYZLrTBu9SHa5A+VATPCqTZAq7vjxO86jCakWwXRgMJ2bQtiJfJgtzjmGWkRMJ
vWp3rSp5SczzNixoklHOVheC59RX3bWULcfkFhGW5qz0n1ZGyDlGI+001iQ4ae5ioUPVlOZHE45G
XYZpPLIbN6bg+2UgRhdt8jNSUCzWshQiqVfhopgY2uIUUJ0zhcbZoYs0pB0hFArVYolP7CmldJ1r
+bLqe6HzZWtfa0G83CfzoJJmynoAp21ohhuvdewPBHZAZ6kbWH0mgEcqaMAkpFmSly0KuL9kvLCq
TpmvMGlKt89+6fbgK0yj9eCU3XNDakbMdHOB3haMg5o86ZrXYzXRu1YKzgTRm1JZRiaLYtsxAVgs
SLHSapreyEaD4iF/8GsMbMfVcJWYj9uEcWuG45r4IwqEUWawbF+T2WvHcdcWStiqgwr3RsuUoTlE
9Mz9+9o+1cCpo/nP4N6m+R2mr2KwMKxRPpruB+As6qrzEKdnqd4V8nzcrF/VBOwumVA6eb9qvb/q
PIdGCM3kW1EJbRFc1s9wi9oXUt84ViV+iVZA5KPbNchfrC766qqWAJ0sQkSCGm+RVFeo9a/UkDY6
H4IB+/FtkMSdnCX3NcqdqDVJu1MdLUpRQtQCOtypX4O+M7D7XOrR+pm6RvRGcTVdQYpTT9KiX6lG
j8qhVsaeQMlmQDacieQtlJpS839AHyQNlXwrRSSdPYlgRmwdkGArLgwgp6MfSz/Pst3YWodkWWDy
CL9BxTRDyNdLDDbWaIuT9LUP1FbXKpKzCfjGnKrskC0tuFRybVlqa4FHxrw6CZBxyiTtNpSIy1h/
zJLlp2Z+QZ57ztPsFj0WFBVwp5H2fmNvpUR1o+u66IljNfp681CInRftIKqZ+bQh7axn3fKrh2gX
nbszJ9jkR0moT/ZmljsLqb9GQ6UynWTsJtWoFJT7wJFvoZeisqNlG0RPn76m7VNtdzJzp4KcrENp
k9CesKMnuLH+1MvnxbDodRqXZOtI1mx54Ff86xus/yL9mKNA6GiUK4MuXf/KhZYJRtDdpXyrmvxF
Mlf9skJzgyUUjOYP9baUK24xXYzmqievQgdKvRer+nHgqhTfyVL/bnReNOUdTYs/5qyjiSiIE6X9
a5Dy585kvqdxHCgpZEULCpeLquWsgxkSG0Ty0l+PJ0y/0ONYdyQc3XSZqp88+k4m4E6OsLn+IjKY
6bDLjH38AZRiFSWv0/1t9Hu2I8TrpAZGdIuksxINyTVnc1NBhXjXlu0nbaZ5n/WvZhEMhf6rlSkx
K1OgIRcjy89HKV8rF30mN2AqIFbcoXHy4TnVZUfHH9aYnQI1bq4Mu+GhvMPvGm3IYqH5Nb10KIAY
rnV7WhMET6hXTbmE5S9dPel2eoIS28PezlhJcuDtsmfMpR5NbQU/IcLsCTurEFiefKf4IjtBwtWh
AhGZupvPFGe/UuJ6Vb2ums/bHKbRQTYvvZY5MVdMPr1O3ROkE9TyXEKk+lYF8obo1GIt1xEkzZ9E
yhoMTTLln5OQXHK6cbU7LMLnOFs+l/YtVVtfmF9URcV6dWY3QXGrXNBuGr1eWSBnmHpu2uIW66a2
G7oNDxDaf6+ORnhT6cbfP8mJg4iJBplDW+fDMWUSK8vtFEs4dYNTKIBAw5RBq64Xs9AfKiYpKMVd
UX9tK44fi+p0m+xI0scQ1XtrKfgcbMHmX4aBdoof7B9wIDyk9FeOCGDl3jbA5Ad2NWqlSF3A8G3V
WTkF6Si2vUV+tby5ZZNAkGDkXZrxjK7gf5ydx27j2LaGn4gAMzenEpWt5OyaELarzJwzn/5+rDvx
0SlZwBl1w+gW0w5r/2lx7A2lP4kwUZCibkRoH4Qr31vm5MNkANhRsG7zQXC+2xSiPfXygLulrYKc
UFUI7TSGuNZrjp8FgShmNYA5aMu2/fILS9yjDChmrZ82p8YH0WfZ7+G1PF8ZHFnG52EDVIV3chMW
8zbXny1kKBg8MtM45am2CvC5bEtcyRhXpHQtEto5ShTezSCYsCMiyl51fWdKdHrNc3J/h/ElGlsJ
8cZaqeWUDRB0pAzqlertezo55ZYuZoUaHlNpESMQaTIC5jSN46IlwSzIAtdjXK7VVkLS2oMBUoid
G8l78NrYGXpN3NX98N5L4IaaIZeOUFEPZ5Z9Xyi0TrP7exDXqHwpp5NypXpfmU3KfKCcNApRPe+i
eWZbJ7WCVY6PqvuISj1eROGvgoYj/UtTsmnmxYMrzhoB1ugJG5lOAuK5jz5dDl9l8eJ3bwqLmy8e
a/OlN0B1lScZ0DCcFEEvoQ5ZrHEdh2FzsDu8A65fFHfWAMnkGrGytgJffXdxqyYQp94IJ5e5rmNT
XMntUpsOdw3EuTsWNkiqtenKSH+vx2LRqQWGZvexD9q15lpOEvXKoyx+u400Z1swiiB4RiJFXwYT
QUap5RaK4E76KGUPB0r4XlXJH2/0Qcle8rHaFKH7LAEvyM1j0APJ+iaCm8qIo7Vv9SrTB1VvJjsJ
w2/GOiQMS8EI4N3p5jqWPwefJoNCQ1esfSaB2ANeNKOQoZOpTbDlIH1jHTcyFkxrlaZfWmpCMNZE
EvVKs5N7XyEs+DPrXswGnxCYvK7b7HfRqhqStQmK5zXvGSnpjf+IEwu5OyrEltfN8tA9NR3SUF1O
Oa2EjgGioo6wQ5YerGvKaBB0sKluepqwXKbFGVo25iRvi7fKku+91P6V5AkFNPilOSQS2oIp3AHR
4ypJyufapLwDcAvNdk8gcSgt0Y17db+yMEShYNYhRIRTlpx2ynCSqdMiY+ZL0BsQ2omG6sUwkX/n
oeG+AvyygBV/TDX/aPmy6DgUH+koYXvRiSBjYBLpXmoOgrY084rzhTMUL+Q6ombRvHnSgXKSltxg
61Ia1kkOc0lmnBP+qUTjom7rTSMjAhnFji6nM2zFvYKopRTzuA5WgTvQxxh4RnoZPL5Yoexz6w4I
cl+2AN/CPCletkY+nXhd+drTRzZtMvxDqNVIeLZq/j2F/eCwPIwr4pk2VcnEMog2zL86FyAv6+3X
Jiqhnn1O3RIO58TUwWX0fIk5oSfj9ICsvdhUsS3Wo10Av/r6XRqC9lELyY6X2cVea1CaCaVEbCxv
XZViOKycMDQ41XmMwkpuqUtxolQG2nTfhi3U3bPZmQBIlnGQLPFgRcVccQ/ZUN6ZVPSa8JeVACwW
c5axXWRTr0CAedVLESFO6fp1pmtHmgJC3T3BQw54LFZd90ctrF0S2gtd8IXhv7jeI+humXRrry02
AbelVGj426dM6ZZG+IuFfz1kyS6wrbVbrTgc+83eeHLR7OQ5vb1RrVSZMnfBdkernSPD3vrum1uy
OjJQENf4wXiXe8ayht3W+x4oVjzlRMRlHV1pzJOJ1Bu7NdSzPC/GPzpKrdptNkX6y6YXE/EPU+XU
oY1Lf9vNi6Q/NNZvdGB+8O7JECno2BonkN47crp10+ZRQTRKWkdEg9PlLSayEPU4nBsQf6SftPDN
7U6Up1kNhpUzixFdSNZSrqUHNSvXtq8tS+Lj58PExWi9t+GUvtIECvghW7fSS1dEK5MkWzvYqf1z
jhlJbenrpstzEVQTzWEqcTmPWwkwcpr0HQt7SGBL82kbnb/WVXcTGdYvn/62bRGvekunrTiGtxTj
TYIgT41MVGYIE0xlF1AH6Zg33crbV+1D1wWrfMD6Z+ZbDQsBpsAFgYqTD77ReVNSC9mJ7MrSZ5yR
W+zzGWgZxyTP6LcRag8DlC7xH0rzQwoeZNPBX4R87W1QP9T804KXVwpSXZu3LB3xgIbd59BneOvz
9E3JwlMeEGJbafVJ6a0nf5TJL0jGeW4POyne5TYRcxXd7cRGARULOVVO78HzuU0LC2LJd8LQInv+
b0RJ7Mc7sGPmFqtnZkUrL0N+HkFl7pv85LsPHGb8DFJ4l3iTbXJZNOGiNsJPA+C0exikJ+r9oHBP
rQF11RMAIHsdYmu35rwBJM/5f1tH6MCNrjvLSFJHlLb20K5rDidCBPFMFelBLQZnNJLt4BvqPf2y
0MRqNZ7JoO4XokGBqygea3esrHJj+FSF9ZGq71Z8GkUzj0sJgYtaIclKbO8gjP4dBXsW2YvWRUTu
9jKocjZVR5mbPCklaD5HYMcL64ZxkU5M+JTuQGXT5wNnXWI3tBQqa+BMnHvWWhZLpaTJYoC6ND3Q
L2dZq+XcYjaTja8LbRclkMu1cLd9pD3oob+MDM3x7B4jxioPV4qEshRpe6M7arlKw4Mk3HvMEHXw
2XXW2RteDe83Vl+ofE6hpiE5qn+vGOdQ0k4VOHtp5Qepl+emLpaZKZv3Vh+hhPItbckhjgCnpFti
RfwVdLiuOhLaEhHq75YbkTbbFjQDjbv/L9elGFGpEnE8EYUEcVZgBW4avpPRL0cfzRGGyT59EeId
5d+ofeaQBRqSh9bpJWoYFpT8WZjjI2emjcmukypwI7YnH1pMUFL90Y/RwYp3QwHT4WVOkMZYKyxE
Q8M66oeVL7yDhNag6MO9EeZb1TPwyPTGsslV1cH/s4iNAtRJ3hYuqEGQ+89lJC/I7+UV4DsJUAxn
1bJOuoNXuXMPeiUbB3T5Y+hownLirENDVxXKez7apg+0QsSr9FJZ5byxWVHXdHAAuN6oiNs6ugGY
uNWc2AOkPWrdGwtvo7yIYaO7fLQ5NkuK/fvRJ74F1fo9BXbuPTA+dPuMnltUG5sjsyse89SEjXkY
zWWf3dVUEkoBaKDXq064D8yvVCZOT/qTIZLX+mhe6g2zJM4RJto5UqkwlxxFE/U88CpesJIm27jq
yKID5A1Dp+Tk7gVOAV9TdN3Wys17mm/lTmVk56p6GPyVpjl6oO1yEGJFe6qLjBLa4yCwyGJXmxUF
lrRsKcO6aqKfx1P6EqcVLT2GfYNx/AVL28aW05WnROpqVMbP3rzvqM3y8WRLv5P+BTqcI/rkCKUp
DsG8hhjnbhYuoWvjwUC3KbYFygdRrWVf+WirHJFxsu0BYtR0K9rfnjYiPw8+LTUGC5fY+2xywZ7r
LNj3hIDTkE58+COHNVcbdzoM/kgt0fRH/C6gKMNiYCMfjhITu5UNrAjKLGj6VyxDtf070L4Ucz1W
1SkxjjCZ0MQDfmOpOPhl6mg48kOj3MfjqdTjFT1fFyXckZacy/TNCp+Hkn0Qr7nYxR1a9hK5uHYo
yaaKSgFIOfEVy8zCOhU48aRChJ81KFpRoVWjtS+lL43I3BjfsFlig5lESk2Q480XCxxEPrl0Vb2m
z9A8CfwFFO9Ax0QVx+0S8bNqirnXtk42HnQz5T+GkXMhRAL2VqkAWkSIiiUxjddDfpeodyr1jbyq
xy2ZsQD7s5EcJKvH0Do+T8SXt8jyDQ7dAFTS2AAY6fqqbo9FM0+AubwH3VsUKUU26mz9TzH1xgIY
EdGThLoDnQRKJf8OMfks0j4E52fYBPRVUgvxWuLQlQ6NjxSF9rcRYjybQ7mq8Y1gB4IjjKZksL2i
rCjcZB5U6bIburu8gtzYB82uGt4G3QlNY65Guzo8V/3eRDCqBsdclhiafvSWJ/rGEoK392nnp1JK
t6YFy1vaqDKxRkoflB0bjuXAfRi1wZEWVew7Yy22mW3TFhDjFkfcrIbX7o1nWf8ykhRdl7kNvPEp
LN5tpUnwrWB1KDrFwZ3qDGqN/CFaSSECWbHzpidqPjim8+XRS4FOY/1rdHeR1vmT3DZ3AXRMYxEc
Xe6k1sMmJi380nv0wmlUBGfDDrYFb1p1lSWsy1wrm02t7YU8GCSiUsKGXkW3v2gt19UBszHF3aPw
sleMGggAIASWtGFbhOrGjQhKbg1EJcOYOkP7YRgacFEDPODlK3KxwFNLTv5dQ1K5NVftYaPIw+AU
nU4kZ3qXhTHJLD5VWNrWoCtm6/VLV9T0Wis49hZ9sxrpEKZFJe5OkKemr56CMmO2V55MhzuDjBW9
VtWTJynm05TbJzsm53vHa41mYysAB54NlqDb6DZFj0wUCxSWFGl4KcYj0s5IeY3KbD5WJBWghy/g
nt8stvbeeygggQyME3a5dMPyXa9PpYlZYsAP1vXJn7TC7DxULjVqg7JfKZ4tWg6XSUP51dWfvqbe
lYWyFVMWRJ6ccrKLzEwE66w9lwDHcGqjEs08QDABcWwpbItYZnrDWBbmb5obkXMU9hu3++NhUbZ9
DnC+e7ZbyqRUDPkxLRGp4a9vOXnSf9bA29cpR3c6PeZQIZr8FivGK9FHUtZskjh80zz8uGky3Fv0
EngANV1TetY6mFd76mKETwquhkXFXCube0FcD7L9wP8c6o0aSAtZXQir2cCurHKCnvI4efDJy6Ju
GpGqkS1IiU5nBtR9g/7Li45J4njIs1GFBgPqhuEUkGo+o84mPwDpry9Zp2Qc51rnzsNq4VfVp1rn
K+aS01b+ruHkpEXS3IB9tGKo68JdqSBDfv+gDxRm5oMAdXUqdxjnVhJTYpOOJSXtVzINuGBJ27KV
Zt4h2Cnch06nKaMoVvlUXoC6FfkvLL9NtxQBbjb6U5lg5Dwr1oNCXSIiEhksNXlGmXWU0fCFnC+U
iDBnE/+xW/Y9pQSWN/yLfhA7Y5qyj4/VweqkyRN5Bt3JwseiWGK8xYt/CiBDB05vT+hFyQ+Qeere
U/GNATIsveRRNAt3uFfIZJE2TEssrbm9LKVfXY2wJlw2xrwvf6H79ujvK99X7tbvHgdl07rryJOc
Pji54V2M9tR2evUhLpZD9ztNFnb6HsDKm78CA3LquYZFDd581oruWY4XFk2our0KwCmlxNOknGfH
ivN9cuoTEHOhTCLP4M6zKGyOEYuG3Z5Nw0n7g9o+p/qDaM2j5Bm/cvbOWByogR25PUBNVnLzVPjb
xn7RKJZzcPC4dbNFZZvuUTTdXK34aAEej0bFBMZhhZZ/etdYR7sg7LBCZZ/Flr7TJlNtUQgiP6HF
5yUZ54lSUYlWB9tA2jOGLFFjAsaYaMe6RI2lZcO6kQRMVFZtXStjWWgGddUiwJoX2K6U5KWQP+Nw
WBV4SYacLr3lOBKA0wb8R8Zu0NyNEpabMi/WsYRbKpZWCiYAQSJMcudP/WD6hT/+9sVcuOFRzmob
iNnc5orMyUNBPQ2qubEh/Stgvbx78yMa2acqBYwJt6GsNNt6aDOqeOTAu9KgIBqw4xXJL3Ln7nyZ
Q3SGJzj0z62VsvwOK0FGTp+savOoqUdV2wggIRhI2bqLOapXw14YyswoinKrW77rhL7xCjdB4Ag0
d+kTIQWx6PPFW0X/9FSxDvF4RSOMdoQCH5bDbzWmuDYzVTxZBGTJ4UciUL36UDODqq+Ab3OdolaM
21KL9olWPQQ6kl8pfpK8YOeizTAk72BUgTYTOSa0Olzbwl+rI4YIEtb6bHCI2mghANMz2T8zrXzO
Q/wM3SKT7tyGyOghMeb5ZD+KYInPDUO1ZXHVJqeyGbHQFYWJutvUNJ6zvgfdhprPZi6nRV/tMQsE
VTJrCvlVKtw3KYQWhpkyTdIOfOO3yWZdxgsFYb5dbfpgaQaUK/7w5YXhLrVRsGNUoIIyMkC6YVJ2
pqvGbhYWMjZfSReuefa9YF+jzTFkUIqpPo9x4KamvVVKQp0eVYsYOQstUASwC7NWF06IJ54e5gbu
wkp69tTSsWEG6thHsHH2uCNk3aFROOMIt5sOvwsbGYgEJUPoSztgiBLJnQVqWCIwbQIkRagCZxp8
YBKni0ov7t0sPZqxf6L986ZPxClv9mFHqFLT/EFIE0prIR29yHCI3HhVXH/nJqY8j3zMCVT50JD2
DAxrH7lonMIeQfHPcVTKlfh7/SLwLvLSMbHsDrvNTJ5/jC8YnmdTZOK5m+EZvBGZeCWO+rJHcB6F
rSGrBgo+felLj3l9X7vPNx5gSi38R5rWZaPgQvflIdZUZSfLXT4JRNVyP6h+iBTRgB1Shrx4a6IO
a6xRGlT0Ppzrn8YT0Er66KM+uHEfVwJutYuo46hW07K1UeeM/WGKz43xs0MBLkcHfRc+JXVRxHP6
pcN5utI+BG+Qb1zauvYKplv6FvNX1po5mhY7Q68TrEt2l+m5Moa8fgGWh1r6IaI9J9wN9tqkiXet
tumUjdm89zVBBxUDTCpWtY1XETdIUL8WsboIJfs3u1jlr5m/AHMpb9OcFWAPenVWjWGuDlRqNg9V
3PvDS8oyXL1rhbIO0H/INibz0DPf/e6JPRTzE5bMucBh5uY9rSeadWhI21ivkNeT/D42VLQY5xnY
Gl78ZGZ6j3QksUoSzgpm9rvcYqtM10VTrpWo3qa+hBZJp0krVeHvmPOBWmxV/tbHOO80WNyfP+nf
T/evoTUN52/vtc2jOEtSeaQRo393dJKte8pWwezDea7WUT2TV0hL5NmLNMdah1Z2tu1mD40jZoDT
c2/15c0/8SDtZbTQi5/vSPn3lwZ+/M87Ss3ONRpdSfbDmfUYC6H5J8mXKqvTRBfOgXSoiH++1r/n
LIGk/3kpy/XzJpW4VBb6ykakJVZP0jH6CSL/+Qr/jm7VzIulp5bK1LOCgDf0pS+kg4kSOt+jurwR
3T0lFf7319OM6bLfvp6OvMRTwIX2A/KQePyIq1tLzr/XTO0yLtm1q8yMqyzeG+osO7CzU2Bh9W3Y
L7+GR50d3XDcF+9Ge5Urr8m4WFikjPiuYOA5ImqH5/JRugeCnYIJsxsXUM1ra9f0Cr+9Kl9IaiVZ
nnbnqe2a5DMZ5ZBUvNK44LW01Flua4De3gJAeKJW0UqjRQ7CDt+bxmmPUFA4sbim5t82kKAtB5p1
QRuFj7B6CTjxJeTkGqfCP9lKvLbwDzQeWf4D3GVHLK5sqAfE06fuU86fYmPXfxnDdAGLGLhxnaT3
ofYskb2ZL9BIeUfZJwttEp0c1E5gm3tpUX2m5hYXtd4sENGe6WO+sB7gOkb/aTCWMqErESG0e4ky
uXEsDhboGliott5breAzQGSG5XUx6jj5l2kHkbIi9vJ+MumC/n91FgoqDK1z+gXJe+2TYMP81DXv
Grs9FRFLThLtYmjEMT/C5Pc56RHSFplvKfpZRzReO3NJGEtB1cAqu2frBVGAod1pFEecQpp2DSGG
jbLqNiZpVE10mLLfEu2xJ6IZcaL6u8pZWkFWXEQqdLMbUeF0H4aOyt1vlkEyHjC+Urf4vjqTZZPl
0zvFpYfTTH+OVf0UhHsvQ2llHxNErcRchACP1aIeNpWqow5+EOqhcf/QIqnuj1pfLIziY0x3GNXQ
PzyXOPtM2sXkLPvEc+G1UsBH1YeIhVopHko9aMhzFw9q3p7KJv1QI8uxOUkrFJJJCnJA+iGJI8Mu
Muw559OgXPTkTwBhcC6YifBDdVNiPfKlD3NPB/XcWyfueyUfUo5ngEG5LkhEJlBNJSMHsdw6itnL
tAOV0QjnoyHoTrmrqFuhWUbsOYak4+QcPTRa72kvAxYTfIBh9VQO2ybdqehWShT0KDOLkDCBIGRX
NpovQRSgK2Oi1bs5jc7NEYyJ9os4Y6z+1Oj7JDmTLaR4G9skeClYcADprF1R4W6M8Ft6b5UavArf
f47SdSrP7fwpqs95qjpK691LnCaStsVIT4O5VMz9Br9SpfmrPotmSOpzhLVNkj38vK7+bV/y3ysf
JqH/nM4MkVbYQ45QmIwfzE/kgUrte1BxekID2yKPNuGRfY4BY6ycJf2YKGQJkEeKuqLzyxnSqV7D
zxqBpMXuviusL0lHNZ/Uk8XnPQc4lQErOB22hPj7Z+TsxG7sfGTyOHaiBlmsWc5RBxcWNTLTI9oo
VQUJuO+kbR3vJbFtk61tKoh2HmN43BjJVVyd82E9hNWpBWaMbQigvKlXMXTAzPD9sxHYn5lrzDPx
u3J3LiIyGdNIUj/ANCzyuj9Hffehue1a74e5RipDHxNCrXoHffzVpxut3lvj+L/tXMZFwdWLskt1
okD2iKJGJIQH8019RKo/vhs3opuv1OWacVF7RIWkCC3kEt57/5l+Rl/6V3WW7jlo1cpKfNZ75daV
ptrhv0eLZlws/nx7S9UQwO+7L5rGsfrDcCKrvld1Esvn5db/09zIMb62I0/76bdtJpRkUxauHO2l
lMXaWtiadOODKNd+enq4bz/td646xNYY7X0JKV7mERlXGQ0+wiomFbGSIZEDQjLSZDQWHSC+I9UW
nR7NqjnUVaavsrjOtko6ujcqtX9XT7p28agNuboxPbnUOzditgQSuygLN9qsjLjGn6e5+Pcz63/z
6b89cyrb6Pdjqb+DqMMvRhRjSUQf4mQCgw0vnIlKxyceL9Eb7VNUNHl0JwWfLvn0kjsi6OudpD2M
aMWlP1EBExFEG6+C/iulpUi3fsQyq8AP5LgQKnDfpHWMxHY05NPB5Pco0pULCcxJnKTFqBL3fvyp
KA9+2Dogp3M21VLZVwTGaRVweRS8NekhQ8RPooods2cov0o6pTb90paec/9TieRzOUL+honT+qg0
FfK47RDSRmroZvhc6OeWnut1ckBy0+e0wuh/5QHh9XTFaCDQBnsr2ai9OPPcdelnPz6pJcSdnxzK
HhsTWABceQhtGcS5Nf/5E1ypx3XtooSVayAZw6wgmeqVLxFxiCv7VdK9J93DyrR1ExKHiUNob5xI
/l0K6ur09+9fPE27AXGNvKu93Hywyqg6wlRiKEmyzCaHP00JkYktB/ldRICesIzTjQe9UiGqF0ny
sjTKrBGDtpOqEpZ3dNNlNJgPUkPdkqIaTK3ew0p5NOQajPRPUsiLVqrQ+3bAKg0oeAa4asuBuDH4
1Ws3dFEVd35StZ5faDu/qyRcunHtanQbSKW3IJNJ+wpghX93Kkp+vbWgAE1VRgdjsBjodUz4i6X3
n2UUT8KqON+YJPKTn5pW6a7usEwWkVqee4vKRc3c6rGzzRB1dKegr5gmHTERAWLNeCT7pxGVe2MV
+zts/nsp1v8+7Lfv2yhqGMok0+7NxiSt0QKRy5YZoZvY6OaNa0HPQuLJ+S8J7bMhMo42ZDwNR08L
JrYOVU8V/Emb5CGPh5WOYD1BGunTi1TQUdJDdVyWzborIfPwKXdlDnVDtKcVLBLP3P48UsQ09P/1
DBcbV6/brqxGdkY0WAeJieJqLr+77+SRh5BEhOQIDW+oWBsasKKDaDZHyf/HeMjPQfvePUmcIWB7
P7oD04o4p9W4kxCz8fg4D3ggmtIQo/RhloSyrK3wHTSb+GF1Zr/UX1F8h/2Acfgnzg4msBunpJeS
Ji8cLz+pOSX0OANHZgRnUrWIthURE3jf6Va4wmNQp0TozYpfWN5LeZacSDEV+iKqzsTYjL6HgnQH
2ZLe6DTxt8PXv97TtKp/+9bqoBTZSOzXHXH+S20dbSGw7tDcznz6jEuzR0GTOH1ubum2O/eXNnLZ
mUSXunxp0rDLBGWIHHdGRboGgZ3+LyeZY491CNKZ62B479oC++MqnuNDPWJ4OcQriuQ7crGRUa+g
jTfxqlk3O38hlpju/tcRfLHvmcJzSzPjqei3PSecYaWu5DOmZZLB6QvfOQRsLcwNr3nWz3SHVNv5
n7cnz4mWnG135AEUN0oNZVoH/vV6LwqCYGyinlVfpbUf/LSDz2g+vSJzBlAyJwJiFiz9p5+HvDL9
5r+udVFvlywPUTRdy91LD+mGBhan4ZMo9nm6+B8RVPVio7FrJEOlOlh3ro2doIgOQkW3mfaReuPL
XVlP//ZI+DYca7ktRB911p0iTSbZhp5IRZiRpC8t7bi42Rzoyurwty3Tt8ukml0SzD8CqcGL513j
6MMT5wMEKtayM+lvUe0EUI19q0i6smP+HR7frtdkXVu4MfaItqHZABmmUrFNgOiJHyRmp3Nyld40
6Y2BcKXo+9vf5NvFNDh4PY7hVtk4VqP8rpEIYN56dVeqPeViXfV0Mx8iXaOtkmed2wLzJjGaPw/g
a0Dn36r6241bViIy02/ArsuMbKuoRHsR+bZZz3HaEIjem5TNsoWxOkeHdVR6NAGBQRwZbR78RWL4
1Jx0/iUOXSNdoilqEI/M9mb9KDcoyVXiYwZks3Q1IkRfloKdWanyJha+vGvIFnH6GqNTi+efWLJU
vOkqaZ70ZHaRIwajbd2JRCEJ1nUJS4tl+3dDHPE8zntMHrGekXBBaOHPb+LaLLhYvuDJyxElKh1B
KsKSSGFnDZmTNzFTjRvr/pWDnf53Efn2roPSMLFgcQlfi4JViZaS3HbfWLQW0kRDseRF11vVXm1z
9xj4ZbONEzyIRPCGmN/y0QlZ2G7s1dfG68W65Q8JwgTL7PluBSfvYCuQvA1BcaM6vvYyL9YsydTM
UO694U4q9vS7UPulsMn2udVI5d+LrnxRC1etq2e9RuuGIC7hFEjrrfatKi/+p4EgX9a7dZDEBarl
O1OQ8aPL9q+KAFu16j7iNrwx2K61EZQvaljMwP6ojjIXGYAymhBNf5K12zDRqej8nbDH46gN1oxM
ekfVkQv9/GxXVhJ5+l7fRmBB9k9RuGqPN/GpSd6y8AaOPL2bf2yD8sUKJSy48bLgdz1lG6VTyCGa
eQUPrL8wxxt1/7V7n/7+7d7NoG6KNJvuXUI5IJZBlN7YAK/98sXUL0kKscqEX55S7OrooZNv9Pq6
Mg3ki0qkobtr4koKPxw7BEAPioPum0zDnz/mlTksX8zhsuo8T1L5dcPyZzQjcVVi+1c///a1D3ox
gZFM9V443bmNA1fGxzVlBqT3Qp8jaf35Ev9+OZp9MYv9xPXGNkZopKvY8DVIfZMgjE+ww59//9/7
v2ZfzOMg7UaPQOJsbyLc9+TRnSmWpW70lrBDOhUKBiprrx2jdchUUll/vuq/i0/0If85Sv0YGdyo
p9m+CZqPLNIMEHEtWUUxYRdZ1OBAIeH450tdWUQ0+2I2m02T4YMawz2uqOggP40JRvG5dO6ftNkt
Ku3aV7qY2XkQiJyesOG+1jKK9LQISPQtxEdooczNyTK41Q/53yNOsy+md9wHtqK5FaG4WAxwPcXB
s9XvpAGLYPXa+vkNHOXfc12zL+Z6kUixrqO+3beyCJ4KPvzOtTN3/fMn+feU1OyLCe97oWd7eRnu
dW/ZBo9he5TzGzPy2k9fzHZ4/Vpy9TjcSySmJlZPevGiKG/sqNfmysV07ywqOqXlrSTPZNan+NvI
nVMIeJyPxObeWmevXEVczHhDC1vEstO7h95qV+VvuI+Q3hnurCfy5M/Pn+DarBAX834QSt0OMVcJ
SRwrnbClQQVZFjN8iY20dTFyFDdWsGvPczHXo6COaBLNlZBZ41MAsMTLLKoFCfwlDTNuPNCVDy8u
ZrlND2A3ykjZHOyXNn6L44owks+fX9a1357+/m1PrRPDdvsgSQiSOLV4j0kp9+vgxuu5MqP/gtff
fhw7XKWpiPz3+p7I/Aa7H0jzSS4WenZjBbwymcXFZNbrpm3blCs09TOpcLglb9z6tfdyMR+GNBe5
30kYSMaenOPPCv9sfWMFujJqrItZkEplF6I+ivah6pAHIpPQQbTeZNtwCvIGb7U7vvJurItpoMf5
kIqJFsnIr5PUoxZvfh4zV3YE62LUI7PTSzNoIjyXCcMFqM7SQd8R0xqp+vzzNa4clTTrYtBrCpiH
CINo33khsepm2g5HRUobdNAsR4oPnjd6U6S1nYULVIndwh5TbU3F8hHVQlorXtvdWBuvvciLOWIb
rt+kZh7vq/4o6Xf0e7oxyK5QCJo1XfHbBKn8IRZFnMT7nEgNGyoUlwRBArPm032t8BPTpO2WfOja
Q1zMlHxUGl8kRbwPEeAX1nNd3VhBro0G9T+foYE4G33TjvZilFY6cTklsH9AwwPr1p46jav/Plto
f6Vv395SE+ullKdcoZHonlCTQ3Nypa+6JHlWC52fx9u1p7ic714Awm+gRwqxojf6Q+QiFUDlkI23
WtRf+QB/seBvTxGZ2WAqvQ8DribPcVWjppbefr75Ky/IvJjpfqhJdjlG8X78bB+Vj/zLfcUa/PNv
X7vti8lea3Ub43eP9/VgGuThqS+lLt3AIK7d98Ucr4nL+X8RWIMIjPaYz+bSP/9829d++mLO9jKS
zCL0mFm094AfRPyp6qT2jKFJ+zuSoN3Y/h/f0PTmvn1YK0/Mxqt5QziRaF7WEJ7x8zNc2T7Niymb
FvSlIxGQEVMjpNmlS/lkp7v8/dY+dO33L2au3VRGKjzGPP1NlUd4/6nheIn7eoaC4+dHuMbNmxdF
a5tngS9POr/GmCWH6j0/SfdsGNovbe69ifXcXSCX/vlaVx7HuLiUblZZreVKtC/oI4s86tV7Mibt
0gyfwc9XuFZZGherRCV3ONdpZrhPP/F6I3aLxSx+UT+ts/tKnfzzVa7MuMv+4HaR/R91Z9Zct5Em
2L/S4Xe4kQkgE9nRVQ+8K/fdlPSCoCQK+55Yf/2c63JNleiWNf04EQ5H2CQvLrZcvuUc7aJUKK51
QuyRYGjddT85gR999PuBonEnat75/i6x2lKjNM2in3zrHyyY/HfjhFt6S0f/Dw/TSnVH5dDZ743N
DClyard/fWF+dIh3w0XtavAQ65hfj9C86JMH6aEIDP9sc/Kjj383ZJRDteDTZTIuS7Isl0t6mJKf
RCJ+MBr574aI0vUsSkk+eroH2Y1Qp9vOr+XjX1+WH60ifO/7AWhu08AJJwo9cDbOT+MdFRcnG/St
/dTfjp/6zz85zOkh/x+mYV9+f5iiTcFf5JwEfjfcMcvJHXEGxkwcUnIqSJu9nzylP3iR/Xcv8pxG
Jkopm7ymtgAGV2CBDR6m6Cz90vxsVvvRm/y+9eEkr/ah3TFlJuhtEa7Q8cP4t9PdnpQ+jP/wZ1mo
H7xz7/sf2qHs0S5z2VoLYco5DoyEf31HfvDAvu9+yFwxr1FLFHx0QLmhVXY+1oCy/vrDf/S1373P
3uQMq6ED+spCfnOZFiLx8Psn/+eX+b/it/ruH49M//f/5r+/1GDV0jix7/7z7091yT//ffqb//s7
3//F36/TL13d19/s+9/67o/44D8OvH21r9/9B92zqV3uh7dueXjrh8L+fgC+4uk3/19/+B9vv3/K
09K8/e2XL/VQ0Z728BandfXLHz86//q3X+hH/rere/r8P35481ryd08IzugwTXv7+uc/e3vt7d9+
UepXFRolQ+UKV/vylIud3k4/CeSvfuBqoY1U9Mt4hteiqjub/O0XX/6qjVFKU45OmNM/fYu+Hk4/
8oJfhTRuaKgi9BVFP7/88+y/u0H/umH/QYnIXZ1WtufLfPfm8+meDj3feMIHS0Yw7t30MUaxVxUB
vAvZdP1+8iFUJsKIE3o+OExtMvwkav79s/eP44WBy5kpAd/i/bpWqt5UBsrprsxbAisIxtZt6MTR
z/Le70aBPw4UitC4HvBJ/T57IbM2rJ1QhmQYZyBNWTv0xaH1U4R2MaRFAkkORcUK6mENnkhF4qLI
jddQ+04i6icv3PdvM9/FF4qsKJfXDwMu9bvogO+nofQDVJvoi/Nj2Ir4SWUhnsllZWD/t8fvjxv8
7zf0+xH292OF3EhNY62mOep9iGAGd9ECOzO7YZ4dhvPWvbMBQFw7mvJF2C65rJI1vXPk+LPd4rt9
/T8OzRPrcoYe1C7/3WybuUkeCDUamGliuqJ7NLlnjuyu1VQzl8DMJUsSCgXuPRr724TrfCho4Xzq
54AiQbdREZz4unz+6wvyrozjj68VujRMeZ5w5ftsuGiqbHT8wOyCum32YZ7oY+UtdI8uEgQJiBf6
jpAaeR2wDAe6N6wEp7pElqW2ix/hUvrr7/OnN84XISQEn+sUGp6Fd1N7hQt2Cuypf39dWMZmeauo
wMw6qkmncprO6zhei58c809v3emYvOuIt3jh3fDdnbFluSi5YqiqZ0TDRUHjj6ogWf31mf3p0VOh
5+rTUOdqqXkGv19NABPuQyfFxK2TpvNuBjHaBJxZPlS0wTrll9kpc3M+yko3xzovEWn+9fFZM78b
zRhUDMQGHj/je9p7X1SROfSNd2hE983sKg+/Xg67+8zT0pX4GvrhdZSh+2leSf+32Dye/dwV3ZVZ
TItAom/qV0oii7ciPjV4FEkZIDdy02HdY+QS8JvSHuRQpAhn0APjJPK2kqq4nTIYGJA9/eWpiEu3
fV5Cq+4l2Hssnn4sv/mVme2t05eDS1MsbVfPGb3rDSK9uSVyGlbDEsCKWDq2ONoWdMk4Sd53wDhk
SEtzOxI38jshmw04bnOVEqOzO2fI4dCpYAXYJS3yiCxPUy7xApW/VQG6pEq63nSoZZ9AW3PqFup4
3wZK3bbEEX/zap2C+ZtPnbpzX7bmcwlDERYujhvknZuucTTlp0mFEK92c/or+h5A4rYREo4k/XvC
/0btt788jh3YiePq9kV/l7Ri/VYujaxhe5TJl9aNZ2fvJYHv4ggryDeGU0p1LyY7K854K8l7TIuV
nyZfs/qsomT9lErbOzTGDPi4GEiobe6mxn7MfWMso0bJFmqe3ezjtDqzv61990TzldqjAkicGpYl
5McQ6RlV4mdT08YWpReD4VnZeqm5dFOvs+hRTEbtmGMAuWSrBPOzOm7vb3swq+VBRaPvHJtAOlDD
5bBcWz352P961O5N0tBORfFmQKN41BTHQnuKVSAEKjotegvh3fNaxJGIAEDpL3VP7Cyq1fitq00C
NoBhUV24ZVDPmnKRAlCRzjvvo/TQG3HWakruksCtkZIWXYmnSEQZpU7JmLifV9MZNqlTV1ePS5NG
4jLQvTDXtZYm1Qduz5yBAKQ99mXg6s2HOLAF/Zvu1IfwUmvGBjzyaUvIYZ2wDwhQbwxCJDc8P2h2
RLBGn1GytNOmnSOeOutbNgRhpml0qYOJJMuQ+xEyRSfNL/JihpIDO/PEHGC2x4XhGFrl5n6k8kGH
suHE18UAPTQUwu7qvrHJYQ0KRe1gX2A87WcP1S9obRgpnZ+lT0KfWnOWpZ62g/GDfNsGXgx6NDUK
fG6oskPUzphowG9bOs0olO8wDc15sRW2aG8AdZHdSqtkOGcodTgX37TAUNrCt2Ce1uI19Xq1HLBK
d9l+ncGsUdSeUMUkRYZSWsGEPFOuXd4y/vWaRx79tiwRhPzA46rs1ZJUlbi0yA9r+mIM0op10muB
1bTox0+pV0ke8FFP8ee5ijGqB9kcYdAWoMIOI9r4j0aLvNixCpqdg5nXJCNW0iicin7T058d11ge
Vm9yZypYoY2cxjFMD/RbRyjDPG/duuVEJmrW8SyP1DsD7gsKJJG5rtAaZ4NtFPT7E166ajWSop7y
fepGBzqld0XEld1UObAmSB0Az9UYpvqsLSbUWOA1UGUVqRt+WOM0vSnkQG1/06SIcQq4ReMW/GxE
YxBgxq9F5MvzKSXhwfTli6t6TbpPSZZ73qFYQ6QvgWedb049xjT/dgt+ljbOjD3rnS4GwBUL2vim
zBuvipz1Ac0NunWPa4tUdpuWcaAycsVxQIv3ksIj23DToFHKoM0fKxU7r32pwltAr8hQnFWANc7r
WoIWT01mt13tp7+FYkUYHsnwNJBFeVM/FuChqElNogjI2Bpa6IRCZAvujsLSuwTV+mlFGBFcydU7
KSWsM0ZbOC60zDRpQ4uaFzVNse8pgZsPYTWa4Wr0g3A+OJh9hzOTw0rY9VVRvFRjIZdtuXQjO494
0odi8Zw3hmUDJj2KHermEul9NTnL4w1LZQIfIrWYSmPXG1GWmhZAXOV71Y5hWNjLtILSeezmFSI+
RQi9d77qMqkvaAroApJAkuHmTK+Jnx8mJ+g0rZEVqhQ5SEdid2qqFcFH7SVXXoOLG8pN1TysHmXx
J16Cvu+UofmiArM1XKm+VddNOIUwFPyICuWOfz2ClBjwAYGmtxA6q+ybEzR0h0IzRI2imyC8ZHff
hddu6uvVgU/VdgJowljY5nLGdI0qLp1HaDMNJL/SNjQc9+MCiNVdKQUfigEqVsroR/VwEUHKzEKo
kuPUpB6OGNrwzjJVcYp5lJnzanWhpFhKhq5q1htAFPo6dTHjJv1yq3XTuJdL1Abpi3WKrr5qfUoD
buo1T2ATFsbpthO1ISvsAAT1lbyl22Y6adEZJ2lyS0WZ44b3JoPJq7PZiEbFS+DL2dLvQExEMw0I
XM040yGtlHYQH5gp7IgJwWh1SUyvoVqjcAs7X3RTmgwfvEAGtNjno2eJqMwyPOS5KM8Bj3bIWabW
Ll8W3evqVqiYUnbbOBTL+7qtJ2r7h8oFhiaadLhtssKNthOP7UvXMO9t2smroP7rtMCZM2fTY9et
8fJsk6Car8e8jZy7Sqb9nYbiRHNkK+goqEsnuHa6qEAYTPgWW3JSpvGjcZwYGPRatlddrTB0y7mj
MXAdmyK7oPkv7r9EcmrxKxdz0n/oGhpEYDX61XSnWr+/izS6+4+DSKOX1HeK7FhAiu23EYm9gK4h
Rd+ml/DKv9TgMADV5G6c7kNwcSwNU/Vgxcx1ngcAyHs3FzGUMNx/t0tnsK70axMzfDUmJuDfWijM
oluKD0kT4Y4JRM+YEkUR9MUALQYocNZE9MyqMMIcvbr00dejgWS26MZ88dNsfJ7zsVK73jHhHW++
/AxrJUFg5PQJRma1fKXrdb03TYaqyom87jFrE4oZ1nRtb7JI6eYynrO5ePPHOn6wRq0x5o+C7udp
OMkT3JEJiYR14nwGWcGab8h1wSqEMxcfp8oq6ofT0naPfZC415kKaW20jk8iQHSyswC6LKS8RBYY
Rgsvj1hQuEl5n7rjCaYQaPbmSaxfXHjwDmjGEIOd9vIA1bhvArosQrdrz4OFuX03LhpqRVYaAJZd
ylhApXRHXS+1Abg/dOxi0sVP44TbkaFuQmvKMINpHHEwrpsoLY55BrN4GxOJwHUnKSpgrPeS34q8
4u5S2TM9OYOHLo1+1PybCGOByGgpadIZw/VDNihoxAFTHiwFm1CJxR3iC8Vu5j6rVHevdb14tKJb
KT6Ae0YRrJM1+cxWrbHX8crqbMTiNOnu3gQ1PKqxinIEb+2s7AvPQx9+zX3qEz+6biuHc9aOoDp2
XTTGLFQzqE7Ztuz9LDhXc2QmRALaBMsxLYKkfmVpVN9UGRkwGuY82JWlX3jmEZ6cSi497BaC1vfF
uPT6llUUHdaQ2lQGtEIGHSXSrLMNc2QVu2+BbMICcpSOuNS2cCWyUsqmk2GcPjlrntLNPQ3Ds5O2
U3ljWK4CbJUdlPzSQ7eXLDNY4c5Z8mdcqbNHK5KHA8Vb/CLcBKxf650ihJHstCgUrbGLRZfiCvha
KgLevg/gCrf8etnQvef4M1znpove3IAcGZLN3lwtXEAD8292h7Mu0CCG3Coqj0uQZ/kBqA1cu6Es
PfQ+aaC3a+d7n+Kudz4y2fgWvGZUwIlK2IZs8iYdP2k/G+n+CU4I6bBPzXJqCofEVcYzs4nnVwl9
64Xu7F6rpU+2VZ3pAd8CLre4dag4jOsTKtmAJ7ivLGVPh6XIaGqsvWXE+BMVzMo5Kk5BP7qx8bZx
W/3F5TmBLNzwloOKtSSapClmJqh4RXYkmc2+BmltrvxIm2hTdYGHVKxeB9aVTSqBOzW9vodxnzfH
xdgQYpwW9sVbYq339XRCCgd5qtXGK3ma6ikd11081OLN1hUJ77pyMa7UWMyzowTZv1DQaFf3wjqO
/5Fon+cfI97jm8Qm+lsgM84A+O4CGzAz4m4ImhOtLU95Pla/UVdD2OQnXmqcJecL5Q/fRH+y4vUI
fzls3Jr04PmzfLFGzxMeG2dAVrKcJABrmeqrtRYYMvHylGDTjTewi5/EpK5Tm4BeL204cwNyv5eQ
Ytyelu+Q4WHcjX7bsGey64hCZUpOxjaXmv7ZSJiUK2WTPvhW7eDl4OAHoYWT7iXIUGeXsjF2z2Ic
yS+EQpJw58wBm9iijnmi2i4d/W1EfPrVy8SJ6L0CCzjYahg/jlmO57eaxvVzNWej2fKowlxdlgzK
QdvLNTzh1xLvsFiXCKDXVUN/lJVsi69loOLqi1uEc3Gugs4NjglQIOeYZEoiJo5ZXe+rADb3LeOT
GjcB/wOMqs3HP1Ap/6to9g9D1d+Ft2+bt+rRdm9v9vq1+f8hqH3K5f3nP8PGfwpqP6+f3/I/h7RP
f/SPkLb2fiWOppUmaumegtCEgv4IaQe/GkROgUukyfWMq+S/QtrBrwH/g8AQQWtXCM2P/hnS1r+K
UAQmVCDEPJcg0v8mpn2KM/0rm6VMqFlwuRzqFN0msPcuwmZ75ACJh/CqjFJ2KI5tD7PTTodYL/mu
6qV8YvM73P3bFfof4q6nGO73B1WcNLF8Vv3CB5f+ffCLmgqjM1+DRhlKyuNb2FHQxaxiyKhFjk23
gJZynXsyZmlRJD2itqSYxf8qBHc6dRVITxHlE77Er/T+W0zz1NaFmx1Z252nANUiSXdUvMqT+7f8
VMr1yaDK/etTF+r3Gtjvzx6ogJYEf0NXBOJ9tD3tFmdxgr4+OAhlnoegv1rQnywPI13aQF8ib75X
dmDvFaku+JrWDbGWlsF3owXCprM8m5cvnZ0n/xMqI/nCChsDXpqtnnqekyqjpBsOVLMVKqi6YxJk
sngMcjXIK1aPmGhakKdeU1Y3o+mG9MB0zmbWGdQd0eGbts9x0UbCneW2lkE9XUZpbjfOMngvFd23
mwBXCUmAgkgX967NzqvSeMUmm6cQWUrMyH2ayk6zgWtj0DGFzJ9R91VvOblTQACOjyhbna9oXZAS
TPGbUW4ExtNDhTqBgKMRyhzkmt81ZrgzU/KSLxb5WWGdewQh0ckdbR+JCLbnC0G+W3IEsABV5X4r
nJJG+LF6BFChHmO/cI5RcwLQuuJkQ+Igmc4kZXpVftDt8vv29Fa1K6SyBDW2aLvPbKo/OIUHJaFU
8mAaz2XZF7NIXU5yQ3bp7P5tgdDPgfI3yhKOiYIWEHiF+myX8CIuwVm2ELo2ahXVWxOq4Es4Ng2s
13l0H8bYfyl11u1Q/l7OQTNk+8lRRu3Sdma8r1gVH4eCvcr1MFT1ra/xVC/l2B5E6yxva9vY/px2
S38GfTMK7KymiYu7YXb6HF+slbfAAYNvdRHAwlRFm2ORU/50O3k2wFWQLJabsij/w5wssIuScMj0
hdHDpG8T4nFmY/McVXJTV0zX3SzoTERKULYPMl2n7jHgRs3HIh/jz4Nx+vG6bXXPFF8ZeaEIbdJ6
a6Dh7iwvWoi1ZKEUbp0niEBUReprZ8b6sAnIqA6XMc6xJ4rOh4ckz0qo+Q4RCMAMAza+Ghz9LpGu
6ZDPpGXC98xkddBJSkM63AX9IPNEeUcNyrI6n0ekFvscYu0XM+vhuVgrxIRx6dDmDBE4FPRZjoGL
jXooWOjXGSIZmsuFuvWncMEY6vkp+6KwTNZg6/s5KGCe44kaVNExk59V7Cb2kcxtBz6BmN5uSerm
Ibd+E2ylyqpPmqH1ZBhqCgeZWZOJg58mmGUUxernRV2J5mm0QPrA3CzMv2WR41kidYlXtB3hW250
Ry5iM/YORJosTFS1n21WxzsxUM+DPzJP6MB3KsPeyWFtWZYMKtvCVzGNHFl6QtwR+UBPQ+H9svdI
JWDXUG29SWxxwpiWRThcQIPEVuvSC8J50dV6qzG/QCplpwS5qfTCaBe6mbQ7Iv6IULpQ+cvHbEhU
fzWNtXmeVe4Vj/h6TIETVYZPbRVNkMWV92gCd2a7Vw1zAbW8zbnGSRrI7VR1af6RFxoYeJzLAFSV
1+JYTxcnyc76LgnNscy96hrMC7z0OJMLFtIk69Xj0Dit+pJLd0FnVi6zvmB29LqdT5itvDSu35MW
0axqY13hpx2WVRbUERsxojWWyxdC5k1yicWF6C8Fn9V6Rs5ToptYbDdROWvWfVZM06XXV8lDMJdT
ALInxOrjE+FO9vRxVV9Wgm3LtnLZ1nIlU7i+5MOH5yULOrKxmRwe+yoPYQ4Q1HbPCQjh/OVKZtUl
L60X4ZslkrYjork++LOdYBC1AXtbW82mvpFzeWI6GTldtALzy9aXS/dmCHMjwsY2idIqCMaD4xfB
ul0YgL64oz/khzFVzdPS+aL82shA3QT52OIPKWyHnEp5k95pX4+vckYTc9FllWUrB/66RQCNeyLX
5ckPMMGl2oqCRNoG1Wb5RXuFua+F7nuCuch7Nw1ZUJj9en5F1dTYswUK+M6h1B/RFKmsM61D5ykQ
q7xzKnfGjOcnqFjCskyA4RNIAEK4AEBHWaRw303g6sfeNOx7yOBfjH0edIcuBop/j05irq9Fk0/r
dRdFNTT1Jk5S8i4pYjGp+vRWL1NVHJxWY7yvFuLom155WU5FW+b7N3kHJOksgEh6lwdFc+vYmpac
ummo9CaHAqwciUOOQ3fmwdnCyuBSO7UEFktrEokGG8wt6lwPa3aSuR3G6bqL7+ySAsfG0UeDKl/k
E+NmfCsLzENnTloUF0HpJvgobf/Br1ccCyXl0HXM/AXU3FYfsKPMdHIZ216qsQNqFoxp/ZTFXgPO
np7QfT308mOlTfvaDoS/2ASKVuxW3a/dASR6+GAHKOEn99ld4blXUoruBj50M76YTCKDkiSbkj3A
7OE5h4B8R9R7AL0aW3U3TFGOsTtJQvcw+WVSbVvVuz6m3oVSe+ksS8EWeCBflwbLcMN8elr4jErq
y5xkZbRv24VEwBQjgD74+dz1cHCj9dRbV3wNCmYKZCtrWR0CRhiADD7Vk+cdhRzdpRtWfXIxIw3h
h2i+pzCX29wtnPCmFcv8QGQp7S7DsMuT/TRSVbv3cx80du3b+lAvUOc3GZ7t7rqGSr2ChOvC6NKw
CuzPeyRkrAt8v/46zO54FWbOMh8HyAPjdhVtcM2MPRlU94N+bXKbNDiq1x7bQyFWlBk2jd5AiLjl
5ZDWmBDxVuChVB22VpyNJp4YHsT0liE0gEjtgvw9joj2hq0cWMCeLQll0Uw8cXHKK9LElqvprRrb
8mzsh/GL1cFt0gjnsh7CbgdLKvxEGBZCqHixvrczgWMv3IbyoVQOyKcM+33CzBDuBXZI0nNHYXsB
3LslraAIGrobtqJMia5TgQspkia7Wos+fA2HU1kW29hvMjHRRT4l1Tmlvf6RABJUUEuEqm6n5sxx
LCbCKrdvSpegiiEAPDumyD/GFBsgUyO4ednQAKs32h3zK2ohxVeblO2F41Fr0JiWmTrFECpNln4i
Xu0+Z0HzMHWhJD+bk54sI9YIkxgfVgM8XAzVvm2Kq8jzPtWnOG1Rnt44pyEhm9sewK+Rx2wBwZf5
PbnF1MYHIv4XbT+6xyGO9XZRLsv90S7HxLXppbYi2znKKTfaONkuheh+U4TlLcugemtP1i/fDR86
m7MC6CdxQPW7CaW5bgkC4DvNLwJRHfIkbvYLepRtWFTHoSRC7geX/oDLZ/CnD6Hn45RKJ4t6HSIg
TTTpmV/22c6bO3NNzmjYkygZjwwP3wZT5weiQZ96nEQ2zqKjq81vbluaM7Vku1mM9W0e0TBPafsF
vxNdLAguIFfnH+qY0ZlKI3nIFxqaA3JQSb/vTXnPAhkmoePeR7BdSHUEx7jsQVooTElQnLMLEoGU
vloS8XFDCD9YaMjnS2yQ1qqLqAYom5bIiQRtr4mtnWvuIA5iJbKHZPXoCm5lkDBcTTA5aPukgmPC
pFmAJHIobcLFKoi1Nc0dC/cZbf04lRsh7cDazwlerUimS9lW6oneJfWKbTy5IUj+KVjH4M5LCktg
xo12Ta2LC8Rgd9LD8d4H0ZMIkLpHI7xEdncbd9EfNIHbrkMwyi7IvjbCr86DUh2Skq71OqiDC8/R
ZLEmqBdjvh7apEBaknyUgxLbKcNg3cmDY52TYaX5YCvKgBFyGXRJa3NoutxDLmGv1zk7F8mckktK
EAAgV6LsFsMDfYcUceXXxv0akhfpBcWypZMcGzE8NZ1iouOzLnqYaRvtlzdKwdLsQ/HCymVxzgp6
n3ZVOasPttO/ZRP2rRnPVADF94CzbN4NoN6ZhmKowjzmi72kOxQ6p8RT4hWl9+CXZX0pQ/9+WfUD
OX0MdKtUN2qqws/BRJ5kQp+Hl6m95BkdnlSXX1EEc9VUUXWVwPxepuy68nyQ+HlDypL64jNSAmAr
ba7OA+BPOw+4YoE8ZKDbDyPhtHeNOJlqc3iEsEumC990B9/3Hxy5HPJ0rI49Thxo7AQKl6VMPoTT
iFvDAwrpNab4sFRa3iAILJodpC3/JkmGCDlQh8OhVOK+OBnanQid6IBBhiKcFKyx6KuDsy7e18hD
UVimrKXIWIRXQ0VG0DFuvo+gfhZjCabQNM0FFRgXtZvxhHrRcN/g2LiYkvXJNRjAXaouPs6CyLrq
CAE0uqaOetR2Tyr2wodKBVjDSS+qXHrHhrDgTlNFsamnCNZ5vSTl69q4j0s7+U+Dx3Q3hQQPIkZ/
GPPqqdMifhgzqmjLvGDRK3WxjVyLNshL6+2SR79lsrtsKdXfL2WGJ7OuJkxhimQggTirPsZSRdcr
A/ilB5EjR1tcIKwx6XU5dOme6P5h4tZs3KlGX5d47k6rYVsLLCh54nRMyiTOV68St1Q5MdTXNgOv
5USH1ORkzgY/JWUmgG0IjCQXYiGbfgbQa3zVJrb3Wdwgik1pH2S+jM58wJ+X/pK1e8zSl2w4022w
zM5TtGZVjsysCj5rPd+b1JpXahXWhM0l1O/sZkqasD3JYyDcD+1wLpR7UfPysCCHBjYb192QFQle
NLf5GnQYNjVtK7iCzQBhSYcoWb243IvFGQ5ovXHRBLF9qrIC6hzwRGoLThjT3KfQgdXAukb5Qzco
RDMlNoG6DUnIEbY4G4kc3HreqI6lS7h2CdgSlDg6LpOEZGQ7o+UdWD5IEmrICyKEA4mdrryaHEje
pj0CO/VlIMCJcQmKtvWBjnqHtcn2MzpqcNljZ3aRWZsLKOjyoqh4XHu4/hQEVG05E0zwCD1PIwVW
j0kwzn0DYJfA+x2Mu9DrsYVECfnv2aX+4SG1Y2ywhVJ/4EPLVYwOJxRqp5CLdL0kaQ/mD2LlWdoG
Pc7viORSvJmoIUNwtEYpy+fdVMjkVMwDjv1zaKJhRA/gFIEfb+fZou/1nVU14d71CCAymfdIOrx9
ZmPC+V/EJGJz5/fts50qRLepTAPCwtnKb4XXk+sOlG26wdgNpOIoiD4rCkNfHfuktB71B1Jwsuxe
8yGrguo4N7pX9oQg7EIWSGlXpeguKIDy5sO6BoLKiVF5ZYjCZyDPsBLZ7mmQuSDb13sZApp1dOHS
sEucPWef/J7Jzsh3qn0tivpT3DcwtlpfUsREKuAsLLpwT8IK0zLs7k3vx/2mibqDKeUXJl27MZRj
PHYtXdEo+zyx81MHVaw/T8TbS3zLpv5WN2Ozh0cCM163z2QwdmtIbmxS9W1HN3PWwsXJYDri5CAN
M64ZlLoa907LGHBGvaL3kRqYbtfOPJotGWCKN9rh2FH6TpZQjOIEV5tOuzH3Qxn05QWvYrePE5L9
qVc61/Ay2TMOZGrricZBWHHhma1dqpqmwGm3xqpLqDkpJV2ty/tEjSrSMWYSq+x9OvQep9PPzUu4
ZjU6L9vFHrpp7DVR07J3moWT3ZpqyT8KJ8pw+al83/q6bnddC0IGUBj1CVtXCp7XmPKUYusQsQR5
FvtEJJY2Yf+7ko2Yzwg4spYQpqHWJDHJIUhlPG6bRXsvSUpV1JYSkeRCcmu3JN+gkyBFZQM9Fc8u
iaezNOnmq7afFFy/5Wbu/fzcDt1biwI4w7u8Cbpx75cUBpFq2CXz0p57VY+1mXIrypbq9d5fp+hY
9118W0WdfXYSd+N0BWuNYk1ucsGu44zl6jdByV1+1k+yv+rsKK4cB6xrSimMI0yw7RmG9ijFr6ew
dPad8LadcKuLIimKgxlZ2tIKBOExHU5iWNjg+sENpoCcHR0MMVykx9ab1SspeizdCol9P+Kz9KdY
HCrlDBd9Kl8azzTnAr8l+ePlWWGLxkqvoGiuKAPdrL33pp5pfli9K3cdv5GfwZVp4/rcanT1kD77
c99fjlkl5vt6QkSa8qrfJmmrztPcyEMDqYp6w7pW81F7nnM99PhbtxOBjLto0pZKQ56KF0I00Y4C
3PbolFW5SXxXbx0qJUgM6uiJtWJ2jlmeh1469V07ygflY0stRF7e10ZqFjzRfIHJTFAvWKe4FlTZ
bJ1YlfvUS+ONxhVGJdqpWsdBpBUT4Uz0tUJin7LWXqMLCVn6UPi4L3b+yTp0kr5exXnvQEPM4BFi
LRo2bp9xfmPX4W6qJ0uZx/jRDXTz25rzJ0FmoNzo34uHgokuawfiZjmwHu7M2D5SA9qdTQtANZMm
IO4SIbozxgN4naTTD35Ci042CbEvEbk0qt13xtrPg+svZxPB2mM21GwOnHLdBnM0kTz1268ZWwwM
KDFsbDdIDhYI7I0v0JwMNir2jlkZ/PNleGHHfiqI+j/snUdz3Egapv/Kxp4XE8iEv5anFShRYksX
hBzhvU38+n3AntkVwVpW9Jx3evrUrc5KpPvMa6K/4VHqBSslELjUTyBKwFDFE/LlYAirfeBULcbi
C66V3/9IbWPaW2T43zqbouTWCqcvVpGi5pX2WNhpdYZK1zTxFkZRvdc6LN0ElehhFM11AJok2Hpg
rr4ovZj5ug4OQhkuc2gvm0dM5rFMDZDK7+ANfO5akl9EsMQvOTfPYUuQTLW4sDAVz4dPYGw+Kj1s
tmisqp1C9/QuKGesKzptQfgQShQjbp+hCg+xaWT7JDH/ouGA88Zc25tGEeQLygLEcbzAbowHZl0O
8jZvu/kUTHgcy6IDqTMX5VUD5P+QA9D8MIWGvTFcrD8p1Hlf1IJscxrrdz8FhW/EOPs5tiAMIdb+
WYHkOWSG1twP2YT/pt6iWV9gcAE2KDxJuiEPY9D9RSUKAywNfCJRneWG1+bi6qfT8t8FRUPpoSk+
WqgUX0EKAnQnUO8G/jyCMyXtCUh8Ko534Xb1xw5jTrRdnGI/xTjRtmkOAmruvuaymXCIdKNbaqTu
Lqsi44qWfeXrfYB3W+1hHYpTenrQcoBnysEj3EIweTOmTkVjvm+MH7a0tGPeiDDalKWBKDksh/YX
paj5Z5pa9jW4OB7vnGdBKGDFbdRifWXb2gdYEcOVlmkoz1C+wuli7KJHygDFQdJp2M5RhYp/09/m
Is9vqDMCEc3NE4hD9z6OxrsGfPbWxR/XiTR11dXt5CdBHJ0KFYRP7gvesSndLNrCXcfGcoJN8ABe
qyAgzbhOS4UH1FS3Vzn3aD3JT5Stiy2Wb5/RuHIOUcHXGeV0r3q9P6V9fWyKgh6EaT0Ak2RHR9aM
TwElqPYuQhj/Ry3hOoCBEwBfwGa26cF2vOTAH9e/UUEAsqle4JsEIdWJGr9zVeuB1mw1L6+2imgd
Fxoqwtd2mRThlfUCBMWheTeDraH8WYW/CCzU997yeLP0pcvkWTLHTczeY0P5NCQ5mThCUU7W4u0u
baTtk+q2NKxs71omwJPWIhBWRklJ8gWMihOCFh4cLwL4KhxSHFmLLXq4kJyl/kOGcXFAMNL5rYy8
5S0upx1FzeIelLV8DEDMXjt9QPaUGHEC6EuzHoIWy820wGG8ptK2mYahJIQjFoAeNzRXqcvBtKpo
wSwn6lNRyYptM4uH0pq6fetoPMBxiRIvQJmMH2l2yUdTm9xsF8YjWWuXdCfkH8HceCMtrUlQJc10
s/QnLSufBO/bRlJNXrDXiBjFfWTsF53ffSfgGVFijh6pv/QHFJzb7agZwU2sSMFa4I1PuGE7dzSU
vGuVSflRFbr1cakYPVDfsa5l0tbX6gVKjFlEj0u94UEm8cyHgVftEZFfAM852pQnwtUK7yfaHzh1
Th+lJ7+1dpF+hbADPnl8wSoLd/kseaPEt/kFyBzFBc8Kv4hkpbPUt25o5ieRujYslgqDuHxu8p/K
jum9Da7L/iA9dQGsU31rjRM5tkuFuozN694ItVtRZfV1IszhNk2wTQ2mrEeEsNB3oLwXJ04UNB+7
3imPXoIJDkggzg8lmW2Yj2AwUxTQKQ//DdTObZAr3wG8oADibjVNAcAqXgDdoJeoMeECALaNU2+Y
VUe9s+znY/wCCNdfwOE51cBg25AqP/dTR3KzJZqm9ubqbncz6a45HHKjStWmnqUmbhA6w9QQYy/c
I16g5/TTbEwXwjgv9r1oqk+qb+dT5vUgVAH5H8LGcJKDTSHlXo14fxsVDIkN7y8302TU8kOdAmMf
G2fY2W5pHLypkfeO7An/AdNQYn/BwmMuHH0ZtYbGAL0XCW44Ec0u053hGievYxeUmr7vqqn77RYL
ph6YLGVdpBcfm1QSxiZLbV0CohtN/eiV9adBj7tNZsNBUNF9stgPDd7HqqdtCah0F83FY9w437zm
+wwF7K4b65MLaQJnJ3b4rpvMG+7GLZXt9LpD+NiaBloKMxVg+rxHl3oolb3kenQCexNmwa1K6D7b
oUXO298w4Y0FdGxnQ4dqZK0Oia7Kgz2P3bYvcUjDwnDjlObGSwrf0gp6GJgdqC66D6vy0E/YjUz9
ZJyGXn6ccLMAdoP/GUxObOUazEHa5Gvuoa+a2jwVsYUVCaBEQa3i5FLzD/MI29GqP4B75Z/zt1dR
5qaVfCWBg5kaTN8IBtyo1QunJRj3BvyoTw5Z4D6Jpg+6hqyCi5MHLow4yKVgXcfqPtb7+yFwMC7p
22cPlfKZTAJHwSh5ABe1bYb+SlrJXTZY7m7RnxzdaFtXU3pqlO74WHzfiKwfdoGswFBlPwzX/WAp
SYXSvscPrUZv3nk2EoAL/WJvn4IJf8iVflfl088sbMZtxU1KkcTG6Ns55hXmMrULZtcF+Y+8pli8
X3BUCwoyXmD78U280EzI3AEOZZEDNq6P7kIvwtGtNmhhFGO1M4I6O+SU/cIZHHTO9bbtQgPhOkrv
qXaXFslDblB9aRoi2IB+9CYmoN+GoZ5vZYl7XZ63T3yfkxoi0JzGk+FFVbQ1zdq5abhCjkR8AW8K
3adkmuI7d2zGJw4CKuqigFXUDuzQ2Zzob3T2OOGUZS3KMWLiKGZuyFFWxgfyVzjBiano+lCmhetS
vfBenFTo9yaBDTVfgf15XiagKQroCaIPvmtVLvdLfWJDi/tbb/bG83J/bXs9T38GdGCa67SCucHU
icP8KAH7fBfQGJsoLI42Ji3mSGI31tI2PziZwk0QZnD0CfKUpwjuejuHt+RxeV23RRmHt/SI4nwb
WoP+3HOfbv5Xl+tT7CIlcIpgBmVfpSyGQ2DVXfXX+0gU+ZpcB/7F9SxqihaVT3pv+lqpDzKd15R6
FJ6MzoseMjPrPo6iJnnSSSem3eQWuoMf/MAXj/ueGnQNAgA1xM4LvhZ9CSLcKEwNE+Usw5XAtKzx
I0jFCnrKSB1jA3UUz84GmdJkPwCuxPbRK+IeJMJU3xr4mn8tlEldqTcG0CFoZ4t9xer/m0L4/4Fp
/3OBTf2/cWmf6JTlZfE/rlocO3+1f9K0lz/4NzZNOPq/hCcBwsK3toh0/wNNExYANCENmM7231vk
/0DTNOtfOpg0ioGCq0AYi/7Vv6FpmpD/MnQbUJqwDd4MHS2G/wDn/g0L+5sBf55vvSLJwvx0TNex
hOtI0xXwuFdKCLjMTAFN6pi80pTXbaXnNO5ozCf4EO+sNhiuRUt2nXQtYEcHnea0w3MvTSjaIkrT
k7DY3gXe5EpU/e/f5MIQ9ahIOC5zfY1dcwDwdvgyJ37aVc5f8HIFTiPWlD0atCl+jwpX+R3B7B0e
VfRDLALhB9sQEULS1sj7VHTCOFahIR4TlRWA1k3SfCLaJKIllBXjBbiZXPB7/xds9vfP9aCyStuW
QPzWIqNGWvd2KlXsZ3rn6bsSrsgjjW6My+LM0XxXURIGGlFBF4nz4eOkYHtsubx/gC6Q9/ok5Gec
46dHazJmADjobf7OohKV/skOHoAep88yGOKfcCjnz6pN8VuU00c9GrQvf2zef++NP6nar1m5/5mH
s+xRzzFAoL/+7CLqGt2Mmti35ZhcuaGZbB3LEof3R1n+K6uvxaaFBqRLy+H/y6/4Q8tIpwAMbhp3
4rzR0t1gCt5PEvebJoE3+f5Qr2/flwmhS2CYZHmmIeG8vB5qABkPQIwJaXH/zOsPxCSQd60mIPx5
1uf3Bzs3L0E13+XCh0y43gUjD6TsIzP2o8qhspV1INaLxL0TeTv9I9GCv+clQXbapicl9OLV+ZCm
hyvb3CR+UkQxIgnGuJ/pylzAbp7ZDiCuISSb0JhZrWXb/7FQKrf0eLL1xIdFnBz4N3BWo/l3YY3e
jmLR42cY3YD+Bg7i9Shoo47BNIvEB+aELSAtE1ze6S29vzgr+YXlk1n8LTyb/4wOARas75+TIWam
zBulbIUZN6NCAgvQuNM2MTUPh8RmP9cS4I2iODXTx6DBWE4XtBhf09H//glS0I80TblAlVc/IbGK
xLGHNPHHSD73FXUbQw74+kQhuKiZV3sYmhgTAefSiTvziQG4Obw3fGKXB+f13N0sC+AAuokPqj3E
8w53pBTpgQsL+fawWfhKI28M0hostrPaLm7nSv4XJ75eewaQHOu7VMWTlhFBhtMFkaNzn5KYSgpd
SKDFb1RCQPGp1qwSv2sysW+GztrPBQ4sNYqaO8QT6tvZNMF25PYlFdAzb5PlCejD3CbSkqzk6485
RL1LYbDNfHf6lgLRNJWxH+OQUrB+1efaY0ITRJLTTkWw81Dbz+dPkUq+NyLfTIoMAvvCtP/1/u5+
u8C2Q0/TJZhw2OPrk2oPdQSOeI58j+7tF0Ad3sfEogn0/igr8adlA6PhwYvsWGDKLaGv9lFgdBJI
VJQsL1q6o8KRbsfR7k6jJ/A8idCxcCYt+Qrup9ybtvROSRMgfYCO/vb9X/J2+W1UYpYtTXDFvl7p
l4zCBLo0JIkfRSI9AUbriEr0CWQM7p2BXpgwPOf4IzT6S5r2bzc5I1tcJkJHBQf/0dernxtCyzGT
TPwp8tS+xB0LHnI57L3csz4UcaJf+OavUfwvn9wlcyBCXD47mhmvx5OiHdHnYKYxIKtHmNi4wcLV
JmvLR8PSNqY0imSbqjqnSorlTIHe+YWPfW7ZiUVx85I89qD4V68o7CEoYB1gGKcS3o3Rtd7eJmbZ
VKDsuLNSSsv0oz4lE6qEZQQczx1itYURU12IC1+MJV+HDi4AC55yurTcn9YqVu0roQBi5J0fx9TA
N+CEHfpViSz7PWht2dClzKlljXRNbjSt2dtqoPBVN2OJVIWZ4xiKNPfgm0FWBHu6ACkKD30COKoM
bVmd3HaC5Ucblr5d2gUu/bNCfi1pROxoA3juJp+K7i9nMKePedK7PTXURv3Wpzl+Jt9PH8e+VfbG
RZv7uepVb//jC5aYeDmD/MVhX/sqAKIOARymrU9NHCpqRqiJGEOwpcoMk6mOjU/vn7K3AQ1PP7JO
jhSgkQFBvt57hjMgcAB31jeaujpZkUHLWjnZJil16/D+UG8vMIbi4oKsQSGR9X09lOgrkMO6aP2Y
p/haS41g5yAi+9+MAj+IW8ODAb1+B2vVx+4UaUxIB+uc0DPWoEL/N4M4jg2riJyDWPr1VKJ6iOyB
CrrfK1kesjmUSIPOl+T4z3wwg02AGNfy3IIJfj2KothPRavrfPRcsj2ggh9pZFx60c8NgkyUIEaH
BcWd/3oQl6Jf10L39kGF4+c7Db8HjNYv7OrlvVydaXSHOM4ugTO5xyqW7Xjd6SCo3k+8JrsKLdWc
ADVlV6Sf4X6eEZGcR5Bk/3i/wcjShYumAc/HkpP/GQ3aTg1TSxkMqnflNrWGfp+7WXJhamcOEDG/
5ZDmEBK92dV5IRqLgnLjgwzDJq1O0NDjA5ClWpeU/86k8S8kN8cl2TEMtt/rGdF/cQdjnho/KZWG
9USGVWcyiUPVO8FdIDvvVpogz7XEqgFM0g8eAdF/ymqUre3BmT7LsTMuSO6e2T6AvwV5Maw3jxvr
9U+yrSGdAEh3PurN3tEJnd+B5hr791fyRUJptX/IH1zeYx4oaYjV69RVZpjpjdX5KeSXLzQgUmQ1
QtQAtmkzHqMScYBAn4txbw66QNBmHFW+DegAyA3y3SEc7qFFTUa5xVPca5I7zitpJrz/K8/sBF5v
dNfcZYHctV1AnNfUBIqq9+HoT7tyHrFLlJ62NV2cT98f6txOeDXWaicgOiFzyge9L2CAHCxlhB+g
qzaHMqJvq09mdCgHYd1WlgdJRQ9AV1Ke2GbIWZwSEU600iPnwvTlch2tFskzSVZdTgNPmLu6ropO
RYES1uhT7K9uE6S2NkZTOYA2gmH8aYvYwkdyLug2abXm2gfUHBqfClAFVnvocEpUFvDdnXKjKtxG
TmTLbRSqRgLX7jsHKiF2YJROIaFHlibR8yzAcWypkFQ+nfwgvnB9vNjrrudDDGibYLJJBdZ2pS7N
FrRxYM/FtYHTY4R6DwoiGPKNYJcctJSojSW/E4fiU9C2w3UAEj09dv0oN0lmN3uF2Nlh7p1211RQ
XAwlKRtlmXwsczn8GovcRTcGL1FomRInNOs56nrTpxsWYteZyNsiwHJ6TEbv6MZADcaoBVKHMsJ+
chK1g3Q4XnjV3m5grkvYpCbKZLxp6+Su0p2e9FkffV1rNeg6XvNk2w1gCN1IHt7fwG+vDQ8yrke5
BkIvZdPVg1BP/WDaszP69NuMY9Rmv+t0EKf/YhBIcov4HDnT+kBqRo3yYNFNPjW2cVcC3dlS2/tn
0npL9E6liwIoV5NlSSq5r29A2IDlTJww+UPS/o479zpxgBB3tb4ZOoAB70/p3BKZBGskZ4s+54sW
3R/lmmBEnyovg8mH6QTIex7UIU91qp9Aai6c55dL9fX+9/SFUi3BLcJn9lZr5MUqCYCAKL8JrQoB
Gje+quNUgmXM5G4otPraU2n7XcQ27FCWz75xR3cCn9KWLT7vY47jExKDhkfhI8zlscNP+Dkx0Au5
8FHObCbIvyjvkS7yx9e5y9hC/NZ5hH1DjdVW771oazdhfmGUMykSNQFyY8MUS2VnXdOsc6k5IJaV
P8+oPGytNk0SVDzxcAdF2WB20jh6c6INO/QbE92672GfhuFhCsL2U9CHeHa9vxeWR2+1PtTj4H1T
auLxXRcILbS5GiOuZn+cY/F91rC65lAnfuHAN8qm4pI5zZnyGmKifwy42umxnmh1XjNg5+IrqGYP
O1hTxtsss8NrhTbhZuyr4K8CwuGnLsuMwzDBZnx/0mcOAEEWNS4T0ARqj6vKDEo0NJ+hivm1I+vj
nCmcpEat2xVGaP7jyI7psqGoV5psn/VZ6wEd0wUeZz+wZ4ogXg2qsB/GgznC8Xt/VuLt27mMhXrA
0hFZ6gCvL5EsdmkDjdZMwck1joN0jZ0Z4v+dpo2LMCMKeV5eqE0Uq34/e0GzG4wGvQ9Lq+BqiuTC
Vn9bkODXuERc1IUFSajx+tfAOnLB0vazr7gdYHwM1ucy79FEg5x2nabA12XQqT0z+tk0wyUXh3NL
bArThggteITWwZ7oF7IrorW+nLO/utB2dlNefgE33VzYS2d6OhQa/hhp9dVVUtaFHDXh57bK7gId
+ZSDkC0cME903YfZtAHUZwEGpZsR4UJ/CBtJFQKjhuOM7om3MSjAPYYwhFGN0y3c57yhwSc4RiXs
oBWy+enGA6gxJ6uFjtsgxJWN0N3ktqhhG2/rKgrrC3N6e2u7lAkNg2QEjQxqKKtbGwe/qYBBZPiN
m9YHBGzQ/Iva3I/MUGg7d6yUt/N0eunYBMnywaMZ+KTSUkf5qHaD9GD21nx04Ac9B2mj6bxko/Yp
1Qbx5f0tb65uL5Sp0Y0wIKDbFq/LG/GG2LVBFJRIeQnNQo7RmI+jh9n2Px0FEWYBDkMyHui11ZU1
2nCju67pfdPuYtDqqjjY6Ap+fX+U9U1M2YwM0zRck+MCGWo1SuFVQzW2zehPY6duQ/LZDcATDw2m
wrlSqZ58en+8ly7Cn1e/AVN7iZ+INwAecGm8PqBVJoCxtZnuB7Xh/OxSAvtNLZxQ2/T5gFxSljiU
/kvCbKRqqHCjfA+5M9nEBP+/WiPVwcu0YQPxY4Ap4tR9K3ZmUmD2UopWAPyzcGAgZyg6+IMwKz6I
fHFIRZ04/tbyp8tNYWgwb2xA2D8aIJ93bV85NxhdaVBrUBLtNzYUBx4kxFVhpommRdKwbCxzk7Rx
R/9Tpu1MemANtKSrZoJVbCoU8iiTxvCJI6vcRRaoqFiD6bpJKOP8fP8TvljEvf6EaEXTxwOehyY4
meXrT9j3Qk+BMve+Fws4fqTL88kbXSAt9U8tMrTPVjqrr7OZ2FcuYDcE3vqs3NGugHKYm4l3rZdz
9asQNOcA0PZavsuTGPJyk5bakxocgYjG6OjXETyX6lY4xnyFdirt67kzux9Qi6v66Didd2J5WZl8
9CJfb+zmEeNHugth5trbfm4Aci0Cm8Yd+EprgoeVd9d53wEDNmylU4hUaQzgyAOrvwcAYn7p+xAG
eNgmYHFTK8SC28uKem9DL7mLQKqiaFCq9ks1J2Lelg1FEhisjgMjvOj7ajO6vfVAA7BCuRoIK3DH
zqy57oF1AR4DNYYC19yBMHWa+UYbkbO7loPZfZZwqLPtAErf3YYwUSBq2jm0SZw5H0ANzg7aWfo3
dlifb/QIFN+myAJoUlDcYSuS7Y3uNjWADh4tCRONrQZXoJBD+RincJW20zi56Tb3kLICWl9YYjOZ
wEaLXEWnHmm3aNNAmPgiTVKYTV9GCpuY2fgrsBcqD3dz4x7f30Dr+4to07QNj+If6RKgn+UV+yMS
b1Uey76Sva/3drcXBcXGiqbkhZTszCgUzOjLkr7YtGSWf/7HKFWWW7IsIOY3Jrp7hpFiXp1alxK/
N5Edk2EYmwk5lE69l/Dkj2GCssv7QOuVn7VtddJRG9unVB+3iTGPR4WEgVUKyG0KOl7Zk2m3Xtpe
SNaWQtHqPKJhpC+dS3oulDxfzzSSVaAg2vY0ToXYFQA4GrhvGwrEBSRMKz/ViQNIWf1+fxnftPqW
qXMTkDsQRBNZrsYtu8ExNLemYdDivrSNUIF5yvkMHfBEz3uGET48ewQh6TZxZvu+skV+SKl1+faC
Ohzz7IsoRjisPbHhXgmFoqI7hvGw6TqZXeiNLL/lzTeiIcW9RQ4IvuL1N2oLWGNJbw4+kGo62mht
XyUyyfbgvXU4aQiwWK1Tbd//Que2ILYPL+817cDFSOLPLahDx3D7zB78HmHa7agnZHUUby+Msg45
WYYF5EzXAzkpSSD8epRClJ0DBW30R9TckbqY0RJ34xl1lZxw6mtX5JG7KWBqPS8qIvU2qAOUct6f
6ZnPyxmj4QgYCaLQuv6RoG3TZEojk4dJDSEFYbxQyfjBKgaofk3wmHeOfHx/zDeVvGXiBLqU+OlV
SHfd5tTtDDnXUCg/1r0T0MEN8ds9ieOjpIOvYL7z9n0fMnOHTIpfcatnQm6zi3514swy8zvos+tU
S5Zq7usF6Oqm484NyXaAaF+5kTShPgLuz2GKgexWsFIxegdZL6o9aQFYZ+RJ6BWBQx77oN3nyFBv
gelcrP0uscxq05PjsvGWu4n0c7X/MgTqRZnyw9yhx1esjJ5djWpLncTlqUWrflNbHWLiQ5h+zxJ7
4UlCkUQtW79wFZ/ZHZwCix4WC8VNvvpAWPui1bGk2+HYw36cCpg+6KPvdOQNtqEBLaLSVHX1/vZ4
ATmsZr9ElITKyNstR+T1stgIbVdInpAMgQY6BvYQHOwqbY/o8QZXwMOwsDTDTzXQ5r2poYbeJBkf
gz7Bzow694H8yjn26IfTuk/rW8RJFeorYXcDsAhmYD876EvY3U/lxeOVEeGIMqGjvpODMK8H3fyi
ZiPacyGTM7DyG95j7UZ28MjgX4z7uChyypwLplt3aK4gj04rEV10HA3uTJjyFyBR6zibs0I3bGkj
8UWsN7lNC6cvGVAj8VvVtHsXBdGNVzVI0uTetEX5yLzwJq0z0WU8UydFRNsOswVrdSnVuNqGaR+w
9WQ/+pD14AOkUQdIvSmP7y/0meNHIEq1WdfpStHeeb3OWmjy/s6p7qfAz04jJOnj4EGM/eejUM+m
rSwBltlrsxTcekSCXr3uo6BaQl4bUPSA33zhs72pZizfDVuOFzAsbdaXStof4UQxG0TsbST8ION9
BSWzxHtIO6mHYWHBwPwbniwvirrrgJl+LMNJ5OgvWU590FJTr7dZ2cD1/+dzfykD0w60aM+sTlIV
yBj4qIf3IVyVLcmt2sbctRdGORNPLD1HQhjqcosN0OqaKC0XIhRPM1JKM/YDgxeqHXj92EKLMUtx
wEiiJ4q3qt+ht1D7yWD0ZGeowRJ7z238jeahGZ+sPi9+ICjZ3htT5rQbxx4huZmmFroXrrW3G4/f
69G0WpJYk97V642HTCrlNGVR3NAVz2oAe0KoobvwtL49udT7QeQJ0OueSXz3ehRSfHe2gbr7js3l
0RtRRJ5ldLczolinZJzHS+aNZwekJry85GBI1ueJpy6ckS+Svh24ESSNoIXzEIv9SFa5neLMu3Cy
XsKg1xc1M/xjwNX2ojogCsj+0sfmB0J4nOxcY75Gnf6WYnF8EGPpngacp/aJNwaHvI1NtPgWIR0s
Dz5SCUH1uhjVddnW36fUTfY1nYqrwkbbfrIuLMbba42f6lLhA+6BS9U62i9MKwHZwk9ttR7Fixik
bAVYchsHCG+8f+jOLsMfQ62uNY+IZ55oEPiemXcIJdjUljJTbOwRhTgtTy6Fked2M6fbRu2VKJnC
+Ot9FiLmQV6Wy4VnG15BnGBWGHtcmNVyJtZrzclmBRzQLLa92s1BpRBkSyWby0L+rQpqxy/sNNki
JFgeJpL/PQgy7+n9T/k2QaIdw+nRDc4RHdbVoIUO9yZ3U8PvZkSWxy571rFBeKTHbd+2ekVO7g3z
9yDWnAs3xLk1XCZrewvsEDjj629q2FJxwhLDR2oTMk3UqR2t5/nezLMAKrDs/4vxXC4kzu5Shl5X
BvvKsnoZToavYa+yyEPEd47XVNsc4ZBdSS34QlZ15jiwXcg5JDk2CeiqmEa1O1ZTn88+SQ5BHDoN
R7c3fiOgml4Y6czuBMsIOtnEeY/oeTVSgHnIGFvN7CdGrR8LuKZgXy8B6M5MBwCwy0oxCI2q1XIV
xmS6Gl4kft9nUAq7NNpBq0RRClG+C/M5szPowoCzXpR/wVqtTpvn5QJHbW1mpVz5oZtK4w6qZn7I
eiWOVAGzC+fu7HhAQkl+CWCcN1OLglJRzdX9JJnNg0PC9lRn/TfNcNL7OUU47P0Td6YsglgKjV2g
oLC63tR4sFESlRXbum9X+nxsR695QOkPqcgg0A+c1ugQurXYVJk7HKyuKa7bMdUuZABnlpPfAHEH
Gz+8F99c1qKDMcYT7uOPUB3ioUQ1zk6Mo0GB9cLnPbM9idx0kg38GUnBV09YXKF9aIO29YdYBjdq
ChNKeY1+4R5706EweHRo35ELevTOQWe9vk/KunTzYYk4lONWPw2t50E2NLm3igBukp5FNygej9fS
mU1kPDo0eJFrOBgVUsKlXeZXmRH/1ipDnNABKg4FEn67C+v+thix1DsW/tWCTXgTJrtN4qpWz3Uf
+bjkhLpLdGuNyXDCiu0r3i/UKBdrE5RvnmRYFBiaVdaxwmhuV1SJ9YQ8pLHvEAYCmwI2vB4t9L4Q
Xdt1yAluLjnPntsfrJopETHnjl7XD9yiThUlft13Orc5LgJTHwfHXNLz4BJ16MwLtPQoKdMt1Jc3
FCg5m4GdWaHwob3Q/6btcDc1WXHf2QnKNtRKF76Wzgshu1/vr8i5SfIi2EtndMFJr8KIMV5ovsMs
IHYg2xXF87fWGq1Tlohh//5Ib7r8y+7kmV1aAxLoub6609wAqRBWX/qzW+HthZyeCPPuB09D8SlD
oBrtlaxFUCMT38RUys/IbqiT4cQX7p4zIQb3HKmuLsVyua5mPEVxXM7NIH245yMqVeZ9Mbr2rqdS
spsTF8hRKD69P/WX63MV1tBV58lwgbLwFC6/6Y+0rcJhLcU6zPArFK0WnkWU3ZoT1CqEIOxskRtK
r5EMg+fmlukgN27cWIufRYYIs2Wr1C9q65nOYhPtJP2Uvad078n2NPuHRqCJzpUTogrixhVAqN5J
i+ckQTp+m7ttlW5x58SWtNEcI9m7jubC8649+Zfoc3WvrGk8zqrT7DvTQhDNqRezN7Z5vV0Ec2+C
dLRpxs5JjZ2NZ1XtDv0Ic95W2jig0yexDrTnVsFB06Msx7EvnJGWFVqtFrYzEmpoxQx3aF8IIAwk
Shir4IFC98rq0XrMVDBpp46tcrQchAiQFC1+CtrKeGgQbn1oJfqKiCdV5XGmZogjDaKyT4Y2YuZS
BDNaGH1UDU/VHGNMhgHMr8BqygpdKAygqPY1L6K+Fd2YziuTI64sML7fX9lzmxqwkOBHUTmBTrq6
cmd6ULjhtYYPMueDM1fito2d+fNcTP2zqfTxuoO4uHNo931FqxkZrHxCz0fMZXZ6/5eceWJIhECY
8XwLmD2r0zWaqabJYDQosSJuQgsR9qED0/wfj7IcYextFwatlKuHrHBaGaBlZvh4jbvIjmOBZFr2
9384iKRSg7mu0CF94/K9mspkS3zzus72426s97WJ8sMcx5fe5Dc3H6M4WKgu9DkJG2UVMvYiMic9
EI4/JWhaOEko75ck51Q75qWr7831Th+Lk79wkgm7iSBfH/9xTE2ji1PNL53EwHkIfXZdoWCRFtp1
l0k0y5C13rlmeQlZdWbgBUVHgsHVCy11FbFayYxZ4Whovk03+sFpUK3O6rzfx3P+y9UjCw+ouUPe
tL+0G/8uA7y68kC+kwSTK+pygSKsrrwa4OmsGXH64LYOSSpVnejQlnOG3JgWzzv6XwhFlaIZ7mgD
JierxbGyQsZ/m+aQTM1Qp3Bho5L/wew87ycSCM6XeO7rD4OepiY+v21ZPlJYiecN+iZFcBDhiPUe
4U+5r4sZsdkqiOp23xgS9dQWccXr2pYSaz0sifsd16vzIRVOh+RSj+7jVstaJ8dUNhpOzeJStgnl
PPme5eEiPKRZ/GBr3vCAGoUpt6ocCl8gsHvfhEX2PUFZkIu79dDEznLw/qlmp09JpMSwgY8x/rab
uZ83dtfK3wLdyo2Flkq+6UbvJkLEu73jFkWVvxW1euosvEy2HjiH8NC2FgpkRADTr6m3jF95E+rP
JbRfstKklXi+Ayb19h06VEdMOyOJrFSMPwUs0/Z3mmdXGjcT138YwOIxOjbDSUvTET0Tz/zUWbPG
JOPMPtXjbKMshdjrvO899PEdlNILzBUtFe2azuh/DdFkIeiLGOs+HKQx4OzmFRgy2kN8ElomsQ0t
e4opbk3L3kGs5BCUskBnVfvWG1n6lJsyz1mb0tNeZpVcUwMwfQqFyZPp1ri1aQEuINt+iNq/OpQk
671HvOW7/ZwcTDwkrmovTb9mTW+A/ax64z6yYLyguZnVuGdiYRZeCNjfBAnL7qUKQdeINaYusDqx
LSVTQoP4QW/R7EF2VNsLHLx2vVkhpFQpa1dh93bpMVkuttdnBuIn/ENuWMTfUcl7Paqu1SbqR276
oCU04qyxrr7AGFTbWtOqk0Rv9+jWqM2nJT14jOzkyaCZO8+puHFadFHev4XfpITwoElZKMTQwYUB
vtyff8Qsic3yemmQP/A7or00AwxJF2nUdoAFG6rAu/C0vM0JiaXxx2Tl6VNSrl99c0TfPTNJ2/JB
JGm/MRxtPiYpPPO0zNsPCDOpGz1dNH+qHJWbPFMfhUrl1/cn/eYVlf+bs/Pajps51/St7PWfw4Mc
9tqeAwDNZjM3qUSdYFEShZwKoQBc/TzQb4/V3Vzs0ZzYlimxgEKFL7yBeoVJas934Er/ZYzz20ur
rpK4bpXpeyeO6mt3LsZrWy/nMx/6JAtCeIL0h2hhJW7TnTicWh0FttTuE/MBKWxMFFBjiRJdC4sa
ImiiJ3fugpaNi0gh8ngIaL3/iqf3HoNz3VFShfOiH5N/OdB0B6ya+WCZIr51zEjzC1T6wwhNgfdH
Or19bMqQBAvAqH591MPXtBKsIFWR85odPBHsUS7nas62FZocG1w7HCqxg8E5bXt/SBVfhT0IO6gI
0VSEt3107VVzAro07cwHoXsisBWne4mn1rzwpDdf5baUIQp29QbVQ+XcIj7dwhTAV6w7hWD42s7R
run02XLLtrQekIT+NOe9/cEZ7AxQqZVc4bu27et23nHmJAhI1d7dpGU7z8bySEm+/fnkU9wgseP4
ck46enZj2+h4WdYDGiTDvbWQT6+yw/oljgfPTD4EVEglKMzm+fLx/aHfWt6UNVc6IuUdIDZH3x1H
1aZMDQtoIEYJ7pCWN6kzxbtyLuQ9ljfXeNHANs44WWOylPcHf+MYoZwKU4ZeHF13wIOHoxsJzhXZ
RPSIqwXyIFXaXI7x3N1X0nG/OnVu4geCl6TPY7V7ADvFZqotcf/+U5wenocPcbQMvMgZRmTpbZok
oxpgr4oqpyTBtrCjRd2qSTfvj/fraji8OhyVuhKf2lt7MsdYkgkmgUSdzn4QaolefJcV+RfDzsoX
lKuXRwvPjzboVRd3iL7pjS/EE+je0ZUQYE70OekDVoOMg9hRquJikF2Jxjl41S8EFMDl0mLG5bsF
wdr4Wdrll4SvFiAKMiK4En2qfMH3QFdgjuXDZaFpsgty0K3f8efQX99/09MWqE4UTdcYtiNDA9Q8
/L5tPRGKCdd+mCfa43WnKDuvE95dVkZID9KN8+U8AW8C/OdzYVx7Dk/a9Im46DQdh5v3H+f0Q/M0
RPZrnVaFTH+02jq9lqOsW/sBoJzYV5X3ygaXl05SutcSG50zw53eTwzHyl5d9eBdHgNpUjCCLera
9oOmpcYN3u6Sms2Y7N5/Ke305IaxDqwauQ0Yd5DWD+fYWvHZHF7Og9kq1jfA8GT2c7LXUt27R/GL
fYvpwRdjVroPYzFPtwYi733mKT+gixFS68jabmIdswuUocvowYu8GF1mxGSDShvnM9iFdS8dL30d
BMdKgeXQOY6asORNG0yn7QfpxIiLx7G+6QArYjzc6RfvT8wb88LBsqakv0BFx7sstxtpp43hPOSy
Xrb4BWlb6cweNsKR4WtRDm+/ll4oRlc9s8FPA1LHIhxdYzK40ScF8wpB+CVzkniPgPeEKp0S73Aq
7nZDl0iUpbNyQ+O7OnOWnh7k1JAJ/2gtc5aDkTlcBvFSKTZSFskeUYjiGoMT9IE9twnTVjf9aZHI
fAs0lEH6ezsQ/kv4/myf7q11eEvHSpJ4mDr94fAYCVi6WjM8FjH2Jc2kgVYLngWDAuYZpNQ5mumb
4xF8A03hbKEbcjgeDhZOPBduskcis9uiPC5Q8W20IC+U5KMcqnOt+9PNvKJtIMLgbAmW/rh1n9tY
KIDSSPcjbRZKHKAaqkiJzhwZp7gJshhqnZB7VnAKDMTD1xpAM9OO1tK9Hk3T02xBDVi9wgvzNsbq
DLW7qmg+wJkEzpvrPU7c8VijQp+AA4QCFMeZ65v6KPHhNdNp3y+28VomODCFSO6X9xlmr8WZR37j
NuORCV4ADHIQ0TQ5fGRXm+l/GU22T2ZHCas04frEm/HLUiTKVq0UzIR7V0PPUPC0btTscqN1AN4b
yhNptLvBXNq4tN3cvUy1wdnMAzonKAgPe6er0qvemOcNrO0HzNBxNUwzo7ty0E2/tLW4QYHe0UK8
CBKE0Izhj5MqQn56hyadPUA8xwer7UWIvbo56pMUB3pB4WlMU5O028Rbp9G/vr+BTk9GRgN3COIA
8RHuqcNpFBaegb0bZ3ur8GYfqFUW6lanBh415TOB7xtrmaFA+yI6t+bLR4sMSyxRaoub7mO9zj+j
2YhiZN51Z6bvzVGYOG/lc7H51/P5t/QMkx8lFlOX7Y2ljbcQOJQQrfI/1T1b0/4VMPbvUdZj8bdR
FA3NZAvt3n1iCAddzQJ4oOc9umqrIbza/X8cc6SBoMNX9BjdwaOpUyc5Orh/ZXtntsynFu+gYERQ
HQd1xbsaZHKuNnd6lQBJR4rbcA3CFnpxh6+XCHSBixHisQ7Y7wIeaR/WjZ1spU4YaE1ztIq82n9+
llNSc1SA8LwkFYXDQZ25jAe4Dtl+JcpcFi321Ohm2Bv8VL5jyncuC3jj5iL1A38O5N40WAiHwyUx
Tk9mL/N9pimV7xjVdT8pT2Vr/tRHY+9N2Y1ZWndTW/2p6Adrh/YOKb0O4RswwlHqmVAdsbSCMz0a
gLOnsWNsmnIez8zmGwEat/EqbEliTVSgHy3Rvoq6KFGpTyFjAocDElWP+W3mqcjGc2z5S6FYO/So
+5DOM1XPASYnprkjokKpjjg4qClTfR0m2GvLIvHtjZbO2rgyWy760VsGH8kH/N7eP47euF/hdbBr
ocCvmp1Hx9GUR9YSYZG4d2S59vb7dpvaebrNEaoNZkiaZ8Z74/gjKFxJ93Q2cVE+Oi1gCBYz/h+U
08T4nFIH32Xd+AoV5pzG0xvHEihzqOgrfogh1xf/7cBopwiF+dEp93GcQpPGXDjoddze3p++N/at
uzaIV80VyjbWUXhil7Nm1oNZ7lH5ob2mKnYooasFte3hg41oUygQKd28P+gppmCFvICTIOtaVemO
J7GcBMEmhhZ7qQm8NpymvPBKC08wQAVbkdRyX04m+PoaZbas8KyXRse9mczfgkFFTXdMFXkxtFF1
Jwa3vTOXs4XDNz6zS1C8dr6o1kIVPJx9ObhlHNtztc+KIb921YW6uormcjO5/ZlP8MaH5itTGKRB
RYHyGMfR9wg4YcBR7XWUnbCAVHJfLbry4v05P2HPcohAqwR1wIXwK1w4fCPVkRpKS3m9h79kAhI3
rKtIWOWXpR1/bWjaJ/RZb5YsHrdEPjVeFHp7i/oopQ7Lai+apYfRozSvoqnTCwBT1UZExXQxLnm6
s0cUmzMLYrfeLN9jWHVBoUA5e/8d3popcAl0RJGaIwY5Sh0UuSpAjm5NLK1qHMCdjexFco5X8gtB
dpj7Eax7LrnqStsBAXY4UzGMP4B9XrNH1jlnOeLTtG3KBmk3ZcDwNByMJv2W5DCDw1bvjU/LHDeO
L00zeqEdoe3HSZ8+RnrcPFWLbX+LqrnrLjxHZPva0qPvMOj0igLiirIWWa81fu5G5Zkt9tZUrZXv
teT8Sxbx8B0WrzXatM6bvWHWRaAhnZb4S1d6z+9/kVM+DKuKbuCqlwwpktTjcJzYsxvMvLx0b0SY
18TyE445ePFJOmAdVf1uYw7aJmtdDn+8rodJ7jqp3taLc/n+g7xxN1N+phlKZ4UaqbrOx2+npYGy
AB8UBXa7buB51XghZpYxBkbmdVtvkT+x+bsYcKL6aExVcQb98cYsEJ6SxGOBANSN9vLh6FreqhkM
vGovjNGBMqpNnwwcjn14RPY2MzQ99xsDw2xLrXF5QnUU65/R3cJRzQI7EdamMo36jB7nG9c5x9dK
E4QjBQzoWOccelyMvBD1SMeY4hfR5TMUXpBbzzhyK6WvtHrt+ursxijVmel11grj0jQgz+Fnr2F1
mfK3vhUYCIbNlGKBgLfv9FNOK181q7DewGZYVc91MX7FbIebD8A5lRCa2nQUUGo5nMosKidcz2py
ws4Uj0ab2B8pSVA5jOk+oBWFsGQdknV4UeBAm97xRZot6tN4R8q0cWXQWtGAnVg1mN/qSNVue17u
Qq8mwT6blBFQjj1kcP8iBZODjrNwLesNOnD9Wc8fRuynu43TKN2zlpb8DFqgK9FmHaNNbk7ZvTun
sxs2RiubDZahZh72XjbfWgPhYUhxdoLPE7vQBTpMD4IxahR8JlsguRvpdnhUDXiwNTjBtA5VNhBK
OyUeEvVKWZIOA1dHL33ii2pva8IEIywW8cOFIoxd64xUGblf0GfOHSJGy0MjAWYs1mJ/rxGFaf3I
VMSHodeHPNDVRL6owjFxNQd7l/lNl1ffo2isn/tisXEw09zqsncRXwnyLrJ0CLuxUQSmMmI/tEyT
ol6lMrcHiq81Ppwa5zvivNFqudaWlbXvc6vFpZXSxo8czlEbzF5H1zRDNcn28wLFSX/oOvfnbDY0
Ys9s9ZOzbd1qK6aNQq1N2eoo5DMU00rhxSx7jNeBDXEeIA7Z1o1a+FrqFhCOF4fYb8AXa4uFj1zN
fNXiYtQrNP9Ah2j5NX1A7Kq7Whiv+jRFH6yxR1Cd/CUOxFLb7A60DwdcwAr9a4NzWB/AnJNYKRcq
/FY+wWM6kM9thtjUn1MXI1p/XgTEcNMQdpjN2nStT/0CCTcRmEbwa7AvAqz3klb68qlWCzZOO7aN
EUZYhjxoCGrRSernvNhA2C2ioMZBt9ngqV1+M9FV1cMa90HcPdnxODh4s4SWUbhkdc7YGM9qn887
s53iDseu1h23nlYb0hdYbjkYuPa6CIBg4RrUzWC3amP0rAt3aEbNV2BJ9PDUZ6g1TlKpm6qeyxCa
qodndqvhWBpbyY+owakGkGSc4C1faHZyBZ9PIfbPjOSnuvTxZ5Q8syctGSb3uhU2eoHNyk7AsXNW
fZoy3kaWmMv7sshnKG1GuVzncKSrDRek+Yx+bcRhiTHyS9TGcO6lDmFWSCeBDK4AKcfFpo1uk7zM
67u4z3GQzyJLHbfuDNbsYhF1/fT+GjupydLtW0EmnB4rokc9ijSSNMqKdOi7vczcIrCaxrkydbHv
MCfzRwtFUquQ37rJ8M6UndfT7eD0g6MAoYxeNd2WVRj68PSbM2KwbJnFvskLI6gHpJPrGJ+VJTLb
bT+eZZi98Z4rU53CEZc4yczRe3aroZ9rRoxXRNdDQX0Kl1sXgC+24aLasrYwc9ONP05oiUJ5RyJN
anG0No+GxeVKcxd97PbJyoJeBeE3hY0A//sf8SSGp6HhrPBTMEpUQI7juG4p2Z5qOe611tnj5/KC
7ZR3I02hn1ktbwxE6LOqowCTZt2sP/8t+Ih6RHBifRj2NQLYIUkLvEyaGRd5K86F8W8MBbgdmWUO
QJuCwNHZJzWQCsSP075CYDjgTFg20Cnda3hr+Zm3Om16Uq3+fayjVDfDFI5NME17ibvgpm9pAcYL
4mFGriNzwUW4xbvC+WRZ3MhNkgmfmn+9ef8bnp71GLWgI8kipQKCwNHh1Dp5CWbExdVXR18vtDvb
u6rm5Zw21yniklclj11DZZYKBYXDYWyBK4wllGk/6Vq9VUp7vBYK1i/ClPM1wAc3aGOZPboFsKFi
FR8GhzbgSmq5f1pe4EF+aWhTYiL7OH6Qac7QwW17ST5u4sUrW2sDqKMOcy85+9JvraUVPaiyF9fX
P5pbBF8A6hRi2neWsc2L+Kt03fS5bVvfjaKtMSQhdnXbGadHkA3XYKg/9Kw+v3Hw93TErEIcts+E
8W88Eh8AXCOdT8oex+lEOhgpHmnetEeTs9giEynvMwmgUeiUkv78eFgVq0iHPXBZVH4Pv7nXFuNs
UvXYC6sHiJZn7lMmHWQiDVSi3l/Fp70HSkU2TU98L+CggV05HMsG8qQksantJYBd0j7VqdQLk5Cr
wjUee3vgklmjBN5UEumWq37hRxWX05u0mxDDzZgy3V8dBR9a7kvpz0NkXseE0VjBxQhsh31UGthh
ava3BU7ofZFy5wZikj+npc6/c9kM83UplWUH1Zcb2ZmAod0ukaz+uDzGi/J0a1L4S1x0/cC/HYXA
jkYjnu15bxm1ATOkwYeSQtYjnYT2TNb11lqhkfw3qoq65dGeVcZhVOZcmffejBN8lY9FkJQl5P45
OSvgulZYD+9lXgvu1NoppVrmHH0/BN9qfbEZy+pTJ6j7toG/byNrXqFabijJLWQYJcwh0V/yPW6k
jl/a+0toHeHoCZxVOgp5AfJLQEiHE1t4ijURc8/7rgDhj8CXSmgWo2qqLPxPBOGfC7XGsVZfynP3
6GlQAgAEpyQLBb9Vo/vozqFZt1jJUCx7i3QG+7ASOSpbtiRF2NXPk/bn+5L+MORmuOjAfI8F5Vq7
EKPjzOreg8jjpHr70SgNbNolrPP35/SNYx+W1kprIugi6zSO4pCh7LqlKQprv4D9+Bh5gBAyz2Xr
tC0sLn9ErneHj6Bh+JWNKxwYWm/Sw7jJQSC1nfPp/cc5vetWADxFX74v5cBjZmOFZK2otRURPHnP
wOdMlHPd9swJe/oxIQSBI6PCtRZsjldypXtp2+qttRcm/sRyFLyybmY7rXcxeh577UwZ4o2XcimJ
WGsUhkjgMbqBAjxiG7Ew9yrKPb6sKH2J2usv3p+6N96K2xJgmsctvvbaD3fH0HSCCnln7ythVVc5
tJfLITaSLdnDBLBBVf8UisVxsBaugb+vH+pYRzvqWgzDzdne00rRgpJodjOoksJ0XHiXfTufI2af
7n5oPmCx6M6gcMl/H75fWcWoP2iJs9c8YEjR6hcs3V7ZxS1lNm0RXbBUrrNdlOTH+xP76/scnjvc
xr+wh+jKmpyBhyPbSY9giGBm8cGSP02TUDpWCrGxBgXHXaN7bOj3h2nngq9XC+g3TWaHtHTNDXII
8x22ukXgZca3juDQR3O62ruIFl9EWLD6qWNVZ5b3L2zU8fOCckbRghOLpvjROdnlGHlNg+Hs20Kp
NjbEoMAZMMCMarTZVIlCpBfJNCTJmm/qrmrIieN0o/WNEnaO3fgJfPsgl6CK3p/I030A/AM4xlqv
oKVzjAOJRqYDX+34MdKBvc9xrwcZopTnbonTiwqyOQcSciuMgaPL4ecCTyatjO71o0I9cu+1rUL+
PQ04hGtNL1/qKTL3TkvRIFjoprgXWYyAUJCmmlaj7ycwiCd9qe8Lbjs4V0nqfsNwatCvXCyRLqss
9rZJloF9cyNo2P7UpLGk3tW1SzhbXr+fWwvvMLsivfZVKxMmTnBW+Qkt8QV/1EqUiO8lHrwHIOfg
k1UT/+wEB97M88byGdTTgqjF0La5Xzh2saFUU3/2Blj7o0jyR27n8ocTp2Z/ifZU9bEVpge8pUn1
x2hxnAuSmfJFbesEC/YlmsrQ5mVewRaoi88ptDzrOJemF10/oyphSCGupmYQ0UZqrbYDvJL9SBst
U7nYijwOVu/rFp06u7nuBpH9bAlJkTHX4+VzW+v2fdYOZY5wfG7clTrqglvHweEG4e9pjP0BbT2a
OVGTFNtCVmNQJIXNumopr4LzwjlZLxrrRokBaYM+NyXOJZmN4/b7q+6kLE4tgfie1QDIi7KZcbgc
+hkxVKfo08esR3Pes6UeGqXTf+lMBfEWY+yvhKMYm7qlybUgGncmRDs9thj+V7WOvhadzKPIIV3w
nzEjbH+q3PhSTgk0FTyIA0emNqVXZ3igXbL4ckTD9P33Xn/xwSmAmCoxEkBxUhjUlo/e205xpBlA
DTzSzBG3U42XsEhs7SqjGHZhRVl8S8yvnNnip+GERWTO7c3WA5NAtno420rBvmQ/6Y/9UNY3kUUt
VZbKFJb03Hctcdu1VefRRYPhGE2Cpdq4eV7dQM9tz1xPvwKXo/cHF4GwLLhORBKOSx+90DXJs5iP
S2KDqJsG11I2mW7J+8mdtTstS6j2RrXaGL5txgOgpdF6Njq8DyCLtiOq+aLurkeyI3kxVpV5JzyJ
fFNVLqoMGwIllCUbbDSC0YuqC5nFHUBg9HlwFZZDvAFMamahWZveLiezISxdkNgPNa1q0CSjJl4F
mQBRD166RZ8wdnpusPdXwElEwEfgKOQ/8ARDKOcoO7D7TEhBnPPoUacFfeaVASTJ5aIRstrg+5GG
7493stTXCtqvOhrtVfAa6/P8lvjEaG3jCJkZj50t8lvMjAxox5FbfGzV+kMuVP25raX1jOthd4aY
cHKzrCOjMLj2qbmhj5tPwlC6Tldm41GKyfQLQykCQDfn7q83FjfdLUoka2i6Vt6PJrT0yknqTWs8
pnNcX6VegTmmVWaXZV44XGU4Sleznt1pfNyv1px/cXsz3aFMfU7Y7STt43XBKcDnAINj0KA9nOii
MYcsjQfjEb7E/EGVVX3pNTT5kl6JP73/Td+a2d+HOoq6iO1K0+TkfCxdipNTo5QBEZLcvD/KyRkN
qAjIDdRUbByoVK5P8dvKSR1NRWFpsB+T2dAucjUtdyDeDbw45+pyaBoNQ3MDTy11WG7nXNPOHJWn
ZT4ATdS6wR+A9Wc+j0KG1JRc+3ZkPjbm5G4yt8TuOyt8s2+vQeM+j5V61y3jrjbF/eik50Zf5/Dw
pAK5Q+hOUm3ZtNWP5niUjqL2VWI9Lsu03A65ZuxR0U1ux7xfQpGCE4VmK15zQy2/iqL4iHv0Klwr
snOB43olHD0Ice5KEuMzUPQ/ujI6b3AWR5TKoypIJHzNkXSyEWXp7wU/e7BL7GD9tpoaI3CRtvsp
4+Gy55CFRiq7OVj6JtXCdvGyb+8vj5ONZ66VSZhdXCs6uLPj79PlMeBxoGF7fZjj7aRaN248G5eO
WRs1fjnlfIV0b/dg5WBn2qxUqEfk1UsXG+m57XC89aA/waWjCEB1jijzGCCmOVh621Sb91Wjt0nY
zUqTb/SEIN7L27wKIMnQq7DQP1luvEYBRN6ULcJtsen1X1z+bRROyLHPoNcGzQgXwy3WBpg0041Y
UGTyVbOzOTZBNyMnWi3VTeQU0vFFnSuXojCt7y0kghs6C1JABE27Z5e7dPDhvzTST1N3/GYOi/nZ
U5v0pq1VegsGiZMX1BV0v6AUa+0si/Ppk2vMPRjlrLzGKdBCVCurdJ/ordFDQSqjIF3SLFPQL0WV
UWeh3etrU5mec6M6AUKtCRUhwypSydqjxn2499W4rzTZtPlTbOZC300LmBu/T2KUHdPR7XSf8z5/
HXO9+BApekflbsn7J70fjEvi7+JbqmUmCGuKxZQNMy9OAgR4qWJouO38PLMO13Pg9w3Cs2IsApIA
gjt4pePUolisuisznhVWLkKWuVv0wTi22rY01GFr6km9S7S63OqZyJ/mVbAS8MUYajLPA+qf55RU
tOMNi3cLXRegJyujhPvvKNpCWTedRavoTwrmIYikX1Kc3mj218SlpNHZF6uGS22/lFp2Zy3MXD1e
mlP+hwE2DwGFAm9V1HHgihx/QORVrMGKdPWpqAc7sHHcDNRltrcjkfdV2amt3zSJ/CrRhEa580zM
cYJUIsCl/umtvDhuZU7Qw+XTD70VOXbpPC36Q1rcdtp9TVfWNYYQfcpw9VEzkeTNske79zBu+zJD
VDPMJoit25KIVLgbs9J8T/+cVdlWLcWZm+3kavn1fIAl//V8xw5okysnJdcK5wlo7LbcuLtx4/rT
JvH376/N4yt0HQd1ChoZrE7qeUfzYMpmwi+Iech9PUAKJRh9GbKFzsz3yVF8PM5RkJcaUTNKm/dR
A83vgiREBTLcZD7YkL/X1f/6Pv33f0zg/zaF/143qKzE+Pb98oz/v3/837fpd6Ls+mf/P+s/+8//
/z8Hf7pvXqunXry+9rcvzfHfPPiH/P5/jR++9C8Hf9hUfdrP++FVzI+vHZfav+3r17/5//rD/3r9
9Vs+zM3rP//6XsNdWX9bnNbVX//60e7HP/+Co/Dbx11//79+ePdS8u8+pa999VKe/IvXl67/519U
T/7B1bPym7kTV/+Gv/5Lvv79E/0f3I5gs7kNYfforIGqFn3CiMY/1rogVTpcNuBZOWSLyD6tP3L/
scKGkaklkuQoJq79699v/vD32ff3R/nPN/vdrJ1L+TCcoSe7BjGrmij0IjblMVHUGcqkizK3uWyK
JJ6aQGtzfflYg8FpbjtktOQ9p2clPskG9MBd2eI6Zvo6qm+q9CeV2j5ii33saFusWhMwp9YgfjSu
uZT7cUnyBMhm089fndUo5M5zZeuESSQAlLGJuUtuRsnZrfkzSq4UbjJv2LQzdtrh3GLOGlaWCvMo
asRUbtRsieIreOkNUmVjee85nSK3ZCdCC/ukmL4h4J4/welIZbAABZM/h1RFNtihUKNs4NnE5X3f
0z/2wcmakW8MvOoXDfvX8WNjpGq6xYeB+vomx6nSRR6s8Bw/LVBhT3wdKk73QR3A7OwEVWPKAnbZ
fmrNxrYuayNd7MuqpNdwY3dOl++SBB0x0A8yeULTuYp28Br4/Y7U3eaK4LpdAtJ6N7rOojE3C1/p
Gr3eRonspm+DFjujr5btMl+mmFA7waIUuYfATG6i1VlD2DFHXbo3imKAmyERVeuNmmS2FczVhCRe
FOe15stZXczHUbcbbQM5zvlsVnqyXNPvzqiFFeZchJGmKitVzxibsExEAtQr6dthxw0tkkurcj3y
ZxRGyqCKJOJb/djgd9hIkSQ3fVY6SQAFaYgDmp74FxVYRuIQleHXU1+VdjGYgV07ctjUriM9v0kn
wEVzGlmkJIWizVSrvMX0XRVXBj/2+rr/rFCTelUtyi+7Kesk+dmgN7G/NH2tAEqcgRIEEXfbD3Tz
VMD7Wu5FIfAUYILdWJvZRVvEctot/J2IjJ6SShB1LmovI60JHX3cuEUNilLCSzyOM9eI1JeXKSlN
guEmt5JP9SRS/NuXKfmUzq3j+iLqCwI3O1rKaywfxE07mrn13GVy/qb1XpTvSiPusP5Nyiz5avZ5
zmrNnL68G7QuS313iYb6Qkx2/ZR0dKRue6+Zqh8tXjnda0aMV+8a6pTLhabURX1V4TtvXrmUQHHt
c6z2aUyWuPd1YarZNm1Npd+gm+F+t4qlrq71VpscKxByzPI7Bdyz/GRKM3KvrbIruh3SGsh1GuMy
XazBr0Yg7kbGtVFNfXLRz2PdsrrNVLtZlljO96MQQLyIT0T7UMLT19QLxNKImENrTMd6PwLKyj8m
XplWoZ7iPxZmuaotlyjLVIR5piUcwO72UlZ4HNdOnGHikuDkXNzVSyXmG6OTOlo3CIwvqV+MiULT
vivK+oMzyzpNfGqcY+HTt+wxOe9BLpZXlRi8q7ytO/dDZFpx2oOWWzgJcmBjw66bYO6GBqzEJqja
OR5DmQrkKuDnuU95NgxI1KxMKXw6cIbZmJPQ9KcBF+oXajs4mPXkiDI0QM1ZT23Tq9WnObGNW91J
rWVXogsjd2O6NJeeEwEwKJZuiLaDqhQgf6KVsN95I65am0IbLPEDNjIZqD3NxE+RjZBjOBHcxeAh
h14LCYHL6GYS4Pw2qWnn5VVboLERcOS2RDuGVTpg9ODf8zpGTK+h1usR3BqKOFvKG7O2WdSpxu5T
LYS3zZZasT9QY56FvwxjX15k/QTK2y1V48MyRkibgaEuzSvdKAsZxm4z2xeWStLij20mki/ChT7N
l9DV4tIhCs4vMas2XtsGeCKowLq/xjmlUfyM4hmNfmR7QSQbakzrgZY8MFqlpJG6wCxK/FLr+gW4
4Owl13YBBN6PLWqJG0VbjJfEbvlEpvDmYlMBYJRBrXvNV2Pukt5XSZdePIpqqPw78ZRRil+qcZPP
maRD1Dr9x6KBMBE25vwBwaBby5t7vyMRTuiK9JeDm5lpkOvex1LmhV+bsbcZ0tnwsQK6K/rxEVG0
XVzI+CpX0iu6vy5MwwW4oag3sFGzC9EC5kvbTxQzlBsXtXsDsxdWpv1Dw6j7XrcqxQDwGt26aEV8
aSfIqQjSKBzEShomeY6btbUG7HX6CUCDR4PGrpZNVFUZMzRE+c+szeIQMYKvc7V8Mdz+kupfiUcS
NhBPGUBqPzEQZFaAu29yzfapNuwRvH8ui/alKLLiVrGWMQ+x2vqRZ6b9M1ad2zmhQFzYw4059N5N
Xc740rbt6CuivI0mPrAypV/yFjkCY5iKAD2keFs51pPTStwtUmdrjsYW+efIz73uc2uPd7GD4Vhn
2KEDI0Cxoumy9yp9kwDiCwY3xlqxzK8yNdl2BAeXS5xGflmhP6RgU1RRLPPtWOIdgKO3qg43hi5H
KNF99XMggw0qU2y1zIHfhpXI1xp7g1fIZ3JFcmv0/yI/nfXvsdSuR3QTHkb4xlrYKUvti5LGghHN
OwUWg7+o1mbpp2UD4DIKPaS0dm3ErdEmXVBY5bVWdzK0eqhduFBVwdBV9W7xtBLAiao0YUQJRPpa
J8tAn83rDtQBxSLZtf7UYmRsVHxsVR+CsTXhDsVXfWm2Owv5020RlVeGJUNB7BNyQG2NqVNuJ2fJ
Lsc5D7uR0eJcv66xvd6Vg7I8UqbNoINHXaAhwTVlmMkOMejcrjOvZ6yVPzUlMDtqJgv6V5xNVRz1
O8gUU4gNQ+ZPGiIdviXyn5El0o3LgU8GJ59NYD43cYRPXuR10a7RnO8z2VmKtINTvdpjaeSBNU7N
l2m2qx92NUE5ArQ0brCEe4KS3m9HFTeZ1TLhMxOcfuuapQytpbhQjUp/tKQ0PxSlJFRwxHVJZdhn
o3MhK6h2U8RpdxMcyQkg61WFt8OMlD51nDjfqU0yhFM5ai8RUgAOz5Dzsm2rGq8VokWQwADklkNb
XC+AGIk1RHatzSZdTrfDktbFRhhrhMBQnPRCLFpO2R3RLrVEBVNr7QuOIQ812rm7Bb9/V7gD6F5X
zhdwKiY/ntNbVRjP6QBZu5lUIOHo2AEq5kSj9gjisKUqxHJMp96vkmU3j81abl7MCn6HhoRTJ6Og
i5YXpNWcr8WsfVYm+meLq3MROVPTArGyd73qfXJHc1fH2TdyOTdUI6cKWzHdd4laXw3C201Jr/nD
ZNQhEncPqZXc47vbhHELbsBvhQcyakov4Yp3m0ltRYBCicflZ/8cMbZ0fNDo+ym2450o2vv/Q955
NDmOpGn6F3kvtLgC1GQwZIa6wCIjMyEcyuHQv34ebvfMdvWMWduc99B16KgKBkm4++evDBVMW1Dq
YWs7y4WlvKXXYJsG3UcdmAPuh86JK3771mU2iFJnnuNZzH/awD2xFxKfWacRPpphox0Pb6l7wiL8
PK52ckhvzFVCAmSSdKfUGa8kD3ef9Hw4v7JFfE3Gsu6Jl7wD4jqEHuF04Ae0MS3uZ4szgCQqcok9
b/mS1uyYkVOmy074iUtnh6n4A6UVk2u7Zb9IjusydLueHseY0XiMaNgytoBzYdTZ9l0tE5tYzSEk
cMnZhJXxhVDzRTSpONqD+hqqNHi3sOaenWJ9kGVHwEfqPurFYxBjOvVDNHyTzyZrFb7eG5B5cRuG
tEWmbaDvnGp1L8Pg388JZX+SDA76wLzBfWw8n/lzzB3OIAI8fV9VLOkcgFQ0L2lj2CquDZ1uSL2+
B0lL955RyQOnAH4JlRzMtt3J9Nb8ItblrbKDu6kVQ1zJ8VbQmNq/DGocN7Kt17NW4UhJE2/zI+nd
Q97rj6nUZ1GJls8+n08GKWJbvA3zdqW07DdtzVSPEYY0HcQwwy4Rxpu+aZn84Dx9yjtniYD1Cohu
zBqMeKSK9ras2a1ltwlbXTax7TbuhkPyCOD1zv4UnBYQy9hc5z+NaxzMYbCjRHn6eUmF/UKttXn0
8pF3H+SWt+4GIyDVTKsfjVI+5pIiuLeLObwL7Cz8yikzuE/nPH8Ujid01PXoPbbjKMTD7BjiOoqk
xKRAgLSpO3Y1x3iEb3l3iiqIeGuoQYt0ZwXMe5YWyWFJboIa4o8Y8X6iO7TjUovFQoVmPwzTeq9E
8iJD5zXsyuc0D5M3omGnaR/CFX2zfV0r8uF2HrmC5yVxig5tzurfMcWU0YzrrZmF+Qq6yHzD6PwC
L5T8YS+Y7qepNH4v7fiMX2Q3LZa/d+mwYxkOTljvRqQWqjB/1SOBCXb/6Ve+/UH+DDgghoTIcofx
0mYGT1SdKXVfYQZi4giWrcxnL4tUO3wqdFlx2Ihww6eZHdM5SL/7RdCvVC/pYVin7yR1qjMZHhXV
mMyMn4PJcG04/XNWMfnVWTDENAY+LV77WAhaK7oRoHiCpnK1fZxMzCK1mq7K1y+16i92Ot4XWd8w
h7X6R45Z9pbkKFDf289V57Mh6TG2FMc0b87YyzB/wUjC1NGawanMjGKLlh6fLoIDz9vLbs33mDh3
xVB8MPwGjNr033pqTNjHbkt97n+SsfjijanYjr1/51rMw6i1st/d6Mko16DWK3D78+LJZYr8PJm/
6f3wt5lcLO73+AEia8rLn1Kb7bucNbeyykCKVE0/06Fwz5C9th2nyij3Y5L4+9JbOH3oruLzMvAx
DX3PWTIm4OZe39z1TiKjXvcfM6PQPvft92mtd/ngjZtG+cZmqs2MoiJvV1rmZ1jJdqOC0t+rSuy4
2kfMvh9JUvPyQTRiyKcg5SGvKYdMwuLdLcc7+JvYdetN0VUvXj8P525awqghQbPybxB7PaoTYfHE
xi2yRvgr51NuYu6OuEk/T2q0e8Z1cpRxDbfpzgvTxj03E/c1JBVT1Ibr2YADxag+g/aX9X3qGsfS
M49uqW6u1FkfFytTpEsGP8daV8+5Cvmz5c343OuzKbrN6ss3ZOBbFWavmWX80dxvozmpj4xJxsmj
7J7tibyzqjDreNY1VZtmuJ8d/rJiqtir/dwfk6hhPTu4kfRy1xj+cTZs/VHpOdmIqd24Sf9gNOzt
uSMPzqKmJ0G1D9zeysxd6ywnczMYiVKu/Vj12foHFtnc8fWdwg47u1TlEpGs5cXKnrlyYB26aHeq
3mnr2Ff9xJZq2feLJw6VR2RyqeXe4kPcLSGRBNycmCXMEYTay435bunm7Ko6oAa3Ng9pV8eNM37o
fO1OdlkYFOC040nlHdp+TJ7+xpy9hHL5ovq2ZXoasuw7N5jexpRzyZ87HFDIgv1z0pqRmXKewGsm
MUmxDBKzIo2WOvGN1It7L1HPfodCdru0z5EkiUqfsb+PscN3nUSkTtN6CbxW7WoSZgcYDXc4Vwsn
MSf9dcm0aiInwC8SdaHcA28Vx2rW07F2CErYlU26dZaFXtOWa7/KJnlWg9V8W05zKUi9vgpEmBsk
Q+ciTfsNiQrqWqXcmnLkAewu9vIzWRj2V57995xRNY19fzrNeTNelLncodEsP4mxxPCl6mtKctJu
CoXxPfDcHtiDXpEA6t+WsyRbUWEhoxWq4BLlze+lveybcvaPVeDqV9dTXPOXCSdFl6OeCAUfT2bs
1WK0ey8z/EcL91nkLYvemIGsLmCH1RXfV3UtLRpHDV+Mkd27nyz0d2wJf9qi+UBlJnPm8Gp+qWFR
99JwdjIwnvy8XU5cbdkR05/+UloPc23KbW9Ux8ynsLWqtpwmeVx1yR9SDo8derglpiJ0vZ+qprkg
yE0v/VwsCm8veVh9ZdmHpvCcF5C8cDPqhK4yhyxeUQyxcIl0UlgXo9Jrf3RB2uwHOYQb007S565b
DW6oNvUP0YB8JxotmAp7EkTBGVmjfYJ5mkREFGmm56m3VgSFDfHc3Wg9NKAc23JcLyYA0SXIVn1y
ZSK3C4jIlrqmZlfMSXed3d66Lg66Lr8OM7ytKXuc1O+EDvin1Pd/E75SkB7ADc0a5b4MfJ7EZHnE
5+k9J2ESbCY8fGU33XU42/iKC8T3RR86ZVwATOOWLQTyF39hBNejbtuoTVPnOCOUfMqCqXyyMj8h
ymqwOzeSS2vvGlsUu3ZpKddCBzP3B10hlXGW/OC0RU/1qQX6yNlp0aEa5PpullmtKXNoBB6BYCMc
sRQ3pV7wKZNG0XDgMoe3Aj2lJ43YD4o3gi6+saQYL7UzSQ2TOYe/hio0cY9UEv7LWj8zKZBhLc47
Jrpsy4D4gwwPsXW5hD6kPf672QporBswE6yjE8v2s0+pcRk6GFlLeqT9UrA4+sMRvQBDN0sjEr07
bS2GzySmjYq3kK4exm/1x2aAuCcXeLgy0zoPAmnzS9BWv3NsB0Bj/uze+l+ro8rr9dpMsJVkJROC
jJn1COs5PDX91MZT6gVAPuHCROr+6Uk3L6jFi+qZrq3ReSJ+vbz2vbw2XTYfuaSl6KlcNjmiF3+n
zrQedHqzHIbGORd2BsZs78pVmAy59ZG0mlg1dUopXl+8DH5REzmGktXZoD0/Uf3gBjFi7/zB9zoO
SgpgxMHWC34Jl8TCX76nE3odYaPrqAE2IF08q47+QC7IGMzGbzDDQsRljlw3bgpRTNG6NNWDSByj
jfOhtv5QDW9/cFjAgDuWcuKZlo2jW2uX7KyRWkS/ochxMfPPChHT1rX7OWosK98MrqAiBte2x7Ky
y7Q5oBlnK1EJayGSmqtIbLlcIWykh7eGC3OOK3egBUAMU/s4O11zzmoQVNn0QOIoMMEKy1Zsuznn
YJKEbD6KpLAwwpoS/rnpxuvYU54SSfJ23K2pBu+lsihPjjNvUc2myfNxikZJ6D89xr2c6ZMp0oex
169tUKpzbovvoJpdh5UoBUJOStE2TFTiwR5nx4mzdraf0yo1XpWdD7/JHKON1Up0xwrJxnIkjdHt
3q3WqGtcl4MbJ4613qZ3k6eUTa94kY3rnSUXCMYPA1ewSRNpFKqMESklDfbJT6zk3TOWq7CcPuo8
iln6APsWvApnUhMWwZPMwzq7ZYtM2xrErYn0pMtxo63MOKqmYZQ0fH2tQzpDEqN9Hy3cbxtoXxCw
vExlvQG7J697mYsnmQxgWaMad3VWnB2rmz+5boSHRhnV1U0I4uX02IZja527hifRkMZLpYK7vszP
ouj2PIlVlAj1RH2i3rLCkwMCPOfHSs4t/6j6g/Dns6wLZ4MhSKMmbB5TbxC/CqN5K1xNE7QAfGV+
/r6NSvM6wiy0xlkh14t8S+dAMzI1I7T+W3TyKzbuZXaojeTqc5C2J1VUGyRDk4gZW6A0t3Dz4KJs
qyAQzUpJOnUxkNdheBSTYK4I0iB8y8Pwo5vTk2o7deg9Gw0wF40NTsV+0w0ggmQp2nsx1CAQHtds
yWRgjrsqGJudb1IHVOltIfOTVdvjhqKNLNZ9P6JBYv4swuUOeVLsJe0znk77hlreeuHb7rAU6jmb
jXdHg5GOJsN9BZfFiiLEiJT0F1XI7gndVf6R+TkwhrfiDpeNj+UURUKU1En6IIwyNCNjqLsXykR8
DcAdVjhAioC88rZYxZMzutNlKqfsaHdT/+h0cuY+QP0Uzxfqdw48ice/puiiWuXRR7S87VyDbgt0
QUHkd4N/IJ1VJ/uFTHcczc00/ZIG2cXwUkuLivoG+USYuv0aoKYmLMJsR9vfsv/oMVoo//i0lkS/
iaLX1R5ta3DnjP2NSEo9fREd1GY0GW6+A/LjRfwu3MF0UdZG3JlBmAyY0NZvS2tDdNvEld6qz4mD
QpHLucV7cIF46y2Ph88+1tcp5UgSNi1a83rfBn5/VfiGP4epJr9vhh57zYiyfG/hgu+waZfFxgB+
Pej+JjJHzlJszbDNf6A/qoKYnHnjy9XT9yAK0nHDjgMOWE1wFaw0PS1laXDyeJPtrHuOvgBzKUPd
fVAE5MYrK1+3SxvkscXGz9BtF1pG49RRaUNqQXa0iK+MCVWgNS5ojnxy+rEzpvmtwP2SMtfq/Ks3
W2tXdC0zo2rMheDtEKDUFm79cy6H4YG/Mp8AYtnqo9o37Hi1pHwpIQ1vVa2rHQMDbgbLm86LBuSM
eArs2FFhSE5gYWUbym1okbc7cvA9fpeMhmLNt7PKfnKPOw0kUR2GUrtNLLkpDJSuGoB9TuNbJ4/b
6UZYRhOZfWYdnFQ395N7c+KUIEk0W0+IVkZykt4TQkDvln50/8yF79+FclY7RkLr98BxfObxoIo9
My9tMARBxAh27WmKjaQxDS/+rWSWsAdS+U0JOpgvawyyrX8AKFcl56plnNmA49WoaKPuveRtIB6f
sJbe759vpvtfqYG+c9N3pbgt56lrIr83+H2kKyziTIgNrmDmSHwCA9/lCetDIqptwbDTUqNUjjqe
4VrXE11q4wMxe9BVYcfMaRTENedI4R/JIhM/M9kd06DiUwb7QiU+uk9pUrt3mZcfzTb3HzXCy7ic
5mIbQhXRbatN9EeKAs82Iq7C2YjG3WbCC+NucZdfdWguLrFj5XwpYN/3/Uq8ZJzVOXEidSV/9g7c
z4bUlX6rPPdHCVTE59Q8G1lgnIaecD7f1xu4Ls6CqjMF5NVo6ycCqli1ENJXEPMi0pb+akXxpo3c
2C3OaICOtV15V7DGt9kC+xn6VRjTglxtuUC/1+0cXjPfHo8yw4SSUTS6NcvKurDgV4hrdSsraurg
h2ynJ4me9rOnz+cqa+NSFMaGtgV762n3SJblpz/OlELoHIg1DaiB1m+BXxh3El461rXzy4Ciiyq9
+L+nxvogX6rnQOq+iI54qQz1bhLZuc0GaAVTI25F20pTdIKnkwNNOftkNnAVDqwVg6NqS49UtW1L
N4+dqRCAIa4bCXzRdHOG4XPBU7pdFZFrUSd7eYEK/zAd7lRzX7w2FbA/anfrao813Q9KY2wOudoz
EJi9okgD6Bs9/OKIFhlgE8z4r4McoK+gmCPsPgpdu0cEHuMaSxft+Q0f8o2oUpxBMdgv6F8zmwCF
fWGgycE9+UOs9bmx9blJV+MqFuEwNYKnPXExhPac6sH+MXTTHANB/ak5RO07E4xVkYZh4JepMMl+
NsqCvx2XAad7am+69WZfKpLEO2Hvgv9niR1MQZ8YMXcmtHpDQBBXWzf9ZU/mimYR0eJM3OIKiuez
2pgumTBw2DwXGDagvXokA1mWPFtdxQ0xG3jQkhpUCvayfzUDURCEq2ub99A2RxqZrklJgxfKx4GD
hdGGw8Sm1yLkMrsAehDPuDAaifeO+ufXLBXsXQaYlxc3eaUjuxBTvCwAmJ3nbmWKD4qtLIVF0lhm
1wYB/8ystY5t8QDoIZmXrG2qxWZkj4+9YnR3DO+03g6cvZD0927eJhvUid0mv8WTdPY8xH6ef5JD
Ou8sypJ2SYWaeCFVO9Kuk7xxyrj3VYXBx/GS9MOere7d9sDOfeFFrt+5Mdcq486ypPU0pVV4l0Lc
g0f69ZO23H7H52AeyVhJ3ofZmE/NaPpwBskzzS5/rNl/TIRzGPwRUCmxKipNaNWOpkFPl5wUu0eP
+y7klNPwvJfrFQnGpWuTZJOHQXn0WXs8BelTb0iaMW4Hw27tvRWzxIhRQBERylIykuaHY9l5PAnp
3Y/D8Fpajnw22gVcilyyip9woVyiLHNwWamh7S4JJSvgORiMxgj3VGDvSEsY/Y0mY6Y55qYqCZLl
clVCGKphjoE1Mu4VskN106Vrj9ZyVmaUq1leXWMlYqeeiiUluaYZoddGzQGg3d5VD0tbptYlqZ3e
eeGq16YAUrNPT41bDPUM32Ddqllqu3ohgtdEnILthA3QG5duP2Ma2De95+fxiMau4A8mXAiYfAYT
SGhtI/6AFfbTdnua5L3VgK+u6c2heKvSkxubwpTlGd5zpTil7r0zUuii4q5rTfAuK+Fx4czy2+Zk
0zoxpiBxbREhlRunwklDHg0R7wQsyOrHgqOs3NhNYF9HjKPfxMcAJk4BhtHEzrrXIqgBiCcH49Wc
DMPFSzskAs202B+t19bVJUwT46h9bG6bBtEduih0FW/Q+trZB8mw/E7tyb5XyS3tCJsos0WLZFg9
jGSDHNvVpVKM1yzbLVHvc3sxzL7LD+hYbW67g1A/awRoCBhnh8XcUN7Kl9uiCkH8UtY2xrFaN9uO
0NxbN1rR/cx9ZEtR1VeodezKaI8t4AOem3QYUR5AhCHWgQoLIy6umUJ3M6OSClo/fDcnVwM4THDf
G4jT5l13crj0gcTOQxDuilaAAyLZCasZpohqcPUhlcVaW+T0i79CgU+yx9yYtLDGFJ8IU9wyfwBD
iBRw1MZ0EoZuk64xkn38jJRPL+AOecNEzV8mgg116oK1oW6o4auOWnce652VTl61X2Qwp2eeai7b
eDC5bWUEJF9JJlHFoTN9i40kCIR3MgwURFtVmUxKaTGF6Zbm4sUlVLFjuEZYm/1ZRTi/YOcI31em
6zFum0mpu8VqrPLQqil/Gmy7Dg5rYNzU0J3VLTTHzf03O1x/Sa0CLYBvJFlcoZprocerBDaa3DVm
J1elfxR6eufLCBvSvf1s9qadmricxaXVqPaIBi6cNuWQBWaEZK6Mh2L2cmIYuMDO3M3fQz+1CM4b
q8mLJr8qb9lE/UySmDMgCfcqTahdi2GAW5I5uOF1Qmh3QVPX4AIuTcRDq8pzvYdfaXRspemawQEO
VvkF1pVJWNDa7J+WyUGey0V9hEBtqix7Tsw5r3fr2FXudy3Zdp/0lIOIouTJ2u6Lpr2coDAizDJY
AmetH0s9skNbGZP6rjfrYdm63bB0ceJOMG6ucHIGZQuL1r8xmv3VZ4dnw7CxS+DeIJqANHfnX/Tr
TuZUTZ82y9E95yc2/+Tvitt/yFD/IrH8L33r/x8yWPPWCP1//lNs+t9ksA9f3Vc6fC3/rIP9v//J
33WwwnX+ZiF1DkOCaMn85n//KYQVnvU3z8FvSWcMP8ELjZD/H0pYYYZ/I8QBrbTj/OOH/yWFFZb/
Nw95bMAvJfA0JHL2f6OFvUmu/59bgNBBvGi0juJBNl3umf8q/V5kE1iTl8qtnZbPtWkNkUeMA8U8
qf9vVNn/8ysRz2GYxEATGfhXEbyDSMIUlDxtAaiWKxus+zCtErKd7td/o/b/n16KiAaCBvgEb2mt
f30pizy13up5U0ZmPmSEDsbCdJ9Ul/ybZXXTkf/rh2dTZGyxXsnUdp2/vg5VPko3Em+znC1OAT0X
LskemXluA+BiFwvL2z89XP9YZv+sXP7rOv77t2XfSigwzOMkDP7FSzEWqZNThy5p9e3K+7AJPoup
6O4ErcA7mYWCG5n+dw5NNt3b+/jL+yQwFNcZFcYG0U439fVfrG8cQEqE2s62Dh6CB4Fp4nfdwpzk
ss4OdpYFz1y/p+siF39r97oleT8oMW2P/pUyHHw7HUI9t5XVW0iTGhB5N51G3/Ae1iwFOq4695Ix
2B+pWmsPZuphRBjXNcLonKNX0eTsrVWYm1HVtP25Hcvg5M0NnXCWW20hwcnAk6pm5+5kC4OFEIlN
t5zN92Qd+7izpf8xGkm1z2zRI4CZtLjnSA++EyNxPh2+OorrVnDyCsQojfqhXy5+UvVfYLu/MjkW
MXHWV2a4gvzscIxVK9EFr3aP7sME05lz14xVZc/noOvKQ2BSZyvpxXkznSy4uqjQtmY19jvPG4jr
npl6XlGn6T22mPyeoQmNbsv1GQS9P7gGznjuNIdEUeUZqVGnr4bXmF8dlrvntk/dBlpY0rNSLcu3
wVUYCdoUlLvVnQbqxBJMNSW1qxtSb8CCQ9qnAw7RghaowlB95Km5/Nljb4yT3lOXrEQZHevBkBtZ
ie59hIt8Mp1yevEzxvhgKdyNJVaoha62fnqrLeIip0dH12mOMYye1sts3aiPHCKym4LhO/UWQWJA
Yr4Iux0ENmVaD+Klr4qL13TyMFJvf+xyOlIsNDqbpAv1KUttec+skT70dPodaWZEPmPyfx4GdA9m
XFRluekovtvJvHC8KAnmhFoiazy1o+6fgbuVF5HINGH2wF1y6gs3+0hN2zOZb5ImXlEcxcjy5529
GvaJ6Jz6y0o1kSpNX1jfY2IOQyQrPRymJEAekvUdUiyrCw5mnoOHKd0t24G0VQbhZtwbTX6fa3/V
sVqHXz1bwKmaoVNA8Cbdkt3amdxQsIIMhqERu6fe0TP4cFfXsXe5XhXeI+q1uWkoupJaqygJz+7V
O8LE9OjhTYY7HjN6IUTmb2y6pDYl3u6Ii8u6sZdxOoSz6b7209g8WIhXt1la0/TYtMkbMXNFbFqF
9y6cyjgFVSZfyV9cA8Rp5eciAmrXGsavYg1+M37Uux51JGYAz9y4Xr+85GGVPtWj610gbsIfSUWE
YwS7gwzSSE9hn9V3Bqtvjheggx/2mhn3g90mV7gAbiM45efnLHGNjWym5FeOl+YeE0URr4svz2E+
y0fhav0e2K0PPNu3qtwK/gz9DZ/TUjO4hPiU+3oxmt1UQ2Zs/DVcgZeXDIXzUye1rfbpaCl1CGZv
xmphWEW2Ucz7BkBSOZU7exzRZ9SrCup94gZ5ChtmN80dIpYE0FyHxQ8psU0ioyuNX3rETLpbjCld
tmluQvkoKpjTO44UPu81RTIaJ0vvfK4K3nMzWyvhFbWshn4jEulMJygKgGgPXMfoqwOwjunuuWwi
Xu9CsiI2N+ytONQuf+xX4C/DC5JykmjdcJX+9mZiuguCVd+iZJ1qOmXulNzU8Mv4hkbEGfckNcxE
VeODjZSjEW0qS8/fg8EFfD/U2n6dhiT0T9LP+j9Vq5dnWN7MfikkAqy4roiujv3KWrNjJ4R0NpVf
tfM5I+e43zARlE9dmkI35cmPPJHd3mi55XiOI7AP9BfXAHdD0QR7r/1kM/RdshvHBLop9BGVNNMp
RceokoEHjvvNqz3mHcKwovjjZICXI6wWzHuIOojHaeZfBKKOHNH0+9S1T10dJDFkswEy6bFf8Hkc
xSh+F64PfQ/C9HCz6cYGPFIRk8Z9aMTEhWIZnyWPV9MbkI7Uuhi83h47AM9eFr7oQd93nndI6LMh
/0oExq5Set+m3snyZ7UJapSUdeKY99D+r3jy4nrN9pxA20B1Z5/cWC8Tx6r1z+Vcvk6Tencble/n
ZPl2lfllg8EXvbM3u/FiwpjToTv+4BxCCuAdDC8tj14Hk0w58hANUw9tYWHmSNPhiCh4v1rkko/e
+kq8c2bQM05cs79+lXl3aaS845Tc92H3RzfmvrGde4eAyqpsnxtVPtY2iD2yxP3k2Uh+suFzYG+I
qizRN2Tn6I+AtdgRnOtYJ38yZ3rJu/7eN3lIwvqxtYZr61vdtsnCt05YLf25SxMtRNHtUq0fg5bn
aFwPvqHOWan2yaKgv4vsezbCuB0WXCq/hxZ8TbnhJlvL16ZtqS92kWnJsugxtZIQg7bRVPXFdeeP
3PMPdMXEI7kqdsO+K03q/io4ov4LIARptXlBHIWarDt1iES4x5vMmwTQ4WTf6W7akhd936NbjnCJ
XdPG4ty3hzsXo9mz45NoFAZ7Nc4vVTpJusS75k4FyaHCEs4nXh3cwdxRu21Hfrl8JK5oYyqeT5jE
tzgkUECZPMNJI6x4GkOkq41w9sMMP5rO4FtLPXmxOcHuNfTm+phsIivs4iYoRYQnfd+ojBjqpXsQ
WaHezADEpbUx3A/oqOzRGdooQRB7KdcBoaZySBQe8hP6Y3TyCvG/L8uXHBgIAXN958GwEudY7wac
P8aKgUUTfdrIXwjN1VPmpNvFz5aI6oNT4aWsKHj73MufQ9rlFpXa9/DVdRxMIjzwArz5ot76ybJp
O9vY+b3oUK8Fb0uy/HbahgHF9YZ4aCj7XbDkxKtGs+71JvoVv2ivOS1im5LYfgTtHagPNMMciuGR
ZMDwGDbuO3wFH5leqNQrkh2SpqNaK2Oftn3/NHZDsmsaNe0qpI7hak1flpizO4VT/zQs00OS14fF
SIYYYGC9k9STqEA0h3xaj12KyByk6dPmrEeyOY9RFZh340pG2DzJA9L0OaIbtviQRhBnor2WWajf
M25I8dRx0R+0tV+S6amuNJrVIX/vQ7qgEU29Lx6vOPECkPaEZ475a2NOZEQ453CirjlEC8DDnezb
ybKuiAjvJj9UANP9xFyQPeNquZpQAHbVPob2chpyfRnNbp6j2uvmTZjV0141wZ25lus2IPaAPPSz
53SHZqbpUrn1bhmsi+POL+1i/iFf5eDb6kllyWtZek8kQ11T2V38MnuQ4TDSzzBsUSkRA2UMdpwv
87eHDWVZsF7I4Bj29JHRAbwq5yJYriirll2j5V2TpVdUssWOTNArYOtPmzyldUAC0hcBTgO2IFME
n6ajntKFZD6ice4L4qtpbthZ0rzvdCkRKVUbM1vFxTPql341ftZU9EawQpsMDfcGk5bgkZ2yk7ap
Bet445DJmGbmeYm8EklGNpFmvvC5cC6tF0BI+ilY67oDBR8agf0jd+0nX/VXkx8SQDuYh16KPp67
AJdcCzLXwxbA91o/hDaPdRO0W6MDn6+McTmGE6IT0Vm/jIAvUbZwUzTnUpcgvtvSMXZuOninwkak
ha3zR9k4z3U2CHDusUB9WWNEIIAIVN/u8ke3w4foWj6GSAvZkmwwrA3B+D2mTRLXY3s3eJM45RNM
CUubRyV812X9OXf1xtfF+rzOCAhauyN+yudwwgdE5wZGwRuJ9QZovPArpw86zO6qkvMGmpnPtq3c
WECFHZyVIumeFqtf1uj/tPpyv2hxXrrmK6kR1s5Wcs82tSW1iGitlBCk1qOlTHnmuisyL911QesS
dDA+A7hzuLTekffPW/Hqa5G3v8tZnwNgNk6aeYkNlBpxrqFirFRm5zl0mN8KkEtkL+KWmK/Pyaid
XdPP4riWxK9FidnUB6+4aTtXDyoLiUHBzJqCQyqbYuZm+V2tQ7uReNmi2qZpcanbmpAsRe51MqAc
pWisxXZizK8r7ZAnnQr3Ow3T/2DvvHbkxrYt+yv1AZdqevMawTAMl5E+lS+EUiltem568/U9qKp7
jiSUSjgNXDQaaBSgB6kyI0hubrPWnGOmyJvrS9MkyLinOr+fOxQCMxAaQFyhfsrTloOI2trdk1o4
xO7l7I9VqtZvRa27Yq3nkbbJKTjfx4QvIfflzLe8i4w6IcSaGkv5RRuj+aTI2ELbZ3lfHRH1O8gf
sPDtPJEEW6Vy7UYpNTzy2mdYQ1mEEEy3P6UA8fa1aZwxDETbQXXTSzbp8Zekm53WN7zGfqVhqaw7
U7FYHthWr1sRpviyKo9GeTQSmNeoUxAjUqTWvgi05qLg0CQ0eoZROCaHViXeGRF7hW6una8hOsot
zMXxUqPvuW/bxrohBzA/16n3sZwx2MStan4JiVMNV2HccryxhY3rhjEKlRGlH7PgzmzL9CTr1L4H
QZNsVPTVl3bJpaEoO25DPI2+VNDNh6rV3xRY8J6mvplDBJwdh6hJNmd76J1jE2vN0j5rwlvpidxP
NRIXjDDmdeqr7jmeIv1YKJp2S3FAwuWLjPQMvjR+UETK9he7ylDR8gvTLSPW+Wzi6twg+HGfR0bh
V8fp6k2fDPrb6BnZSU1nxGr2JI9RXseU362EvYWXYBRlXA/QPC3e/UM6DGKnix5Jhhm2ZwS52SaL
Sa1qKmcrIIZATojch2Qc6RJ4WnU/zIBdp2Zge5YDiSNsCuWM+97XWrgRTCSHZvZ40HSzaOfKcjpa
Yu7uaitfqhpOMla7JtGrwh+XJ3WITaEMgheM8q+nXzOVcTudVOSUpvu1aCbDxU5nMRyuTqRPU3dW
zSrWBr+y5zTxnbxVVeTCk+0OBs7uFMF+NqBFhfHvZCUVL0U7N7TIzKudutpzC5UfAt+YGOaqN0tx
l2OCwbPO5JoPWFoj0cuVTkzMrtUr97mYLIPDFiEVZjjkOVNMSbc50dmIRsa2CGsdk3BWITTQo40d
u43vjr26Kaeq21huhmekyjF15ra11UDN7ftOZXsy95vagFXO7/DLQRbbNC8cSjDkWYGBJibO1d0T
1iICIbvwWqEEXWmjh+Zw8sZdycI/r5NEh+jn8LhSiY3MycZDarpyx5H/fkJYsDxgNwin2F71bbVJ
2kGcUZ58NN35i40+mBABi1BEo0Vrr0TGIZLhDn3qnZtyyNEN9SBkPuA2EP1pFFPrZ7NmbUc0zZte
dt0BoX59lq077IDgZjiXzewQ43lih2kYL6Fnfx55n3dCtXTfVCncl3gKNzHdpk1ZmA+hziZ4srCu
YcjnRIFRH4OVF62dNrSPrV64a8tS+nOdO3IbyqIO8K7S5aKxyVpJD+7S5Rt7oLJP40ahUTghkLDm
N6/GToLtQ13nrmFvJ63ixZr0Dp16ZN9apnmsrcnGnTmf+D7W2po8+rSMIxpmXoms21WDOS6dE68y
tqfaMdbAOhaxZ2Te1FJe0Dx7QWSr7RbFlneovEGbkJFP6B3KvEeHRTMp6OrsTZaN7dtZm24AGPeb
xk3L3ThV5sZsBOw11cjhWzefEJ8U28hFclDGrrKNQhEH0exWN1XZ3aHGxjVZiydgrWKFixkRVTW9
ji2WXqmSvgJj0dvzvjt7MdrTRq/w03u9ui1zyhB9oRkvU15UW+Lo6vVInWA10ESk1DldCFxq8O1G
OZGEsjta6TivjSZdyJiWNW11Hcc5Ow687AxM9C7hqoZKhxBdCY8c1D6pevq1totj5DI1D3OeXZIR
DRZumhvXyjhO1Hr/0fAUUtenaMQ82xtfNVMPK+T2XfFo9cyCWS5ucUXHWGPpxqWz4W2hGER7qKho
JZiYA5mqtd8WlXNmiicqqHKbPccYrL5u1K0osWTrMYn1zVQ7pPA1VrfBijG+zJRXN43tTifq4CSn
jsPEQScp3pQwHG5xBBFKknhW8tFC1LqRrhYGmArSTSNxgFZ6i3+UEn4YAK7ID7o6QdGsW/XOk1aS
radaoXWYK+qjW4Em0BXD3sR50d0XuHmPnMXlpqyd6lkoYqALTOMOWjvCwNDTiEKZEwqbiew4HCWe
jFYyd8OLYgOMbqrqaepSTIRhisTKwMdhGbX0dZ22lhiyT3qssQ6XODo6wBCzaVzwo6k3omyQ2Dge
uzKnKhJciwZYQj+dPOdJT1AoxUTSY7urlYPhkYMK6yGnCFGip6HMPvtaGZZgnMOkNNksKkQGISb1
p9HAoEMuOcMh2TdIPTbtgAJ2lZQoA/WeLWjE67GyekaKyUa50V5zlAR7o9UoOht4sXifrvbYN6vI
zd1tl1KvT7QIG5or7WtfZfnFrI1LLQv0PTNsa9+LVTtQyviRNuEjglXCsoqIgzz+MjTjlYUWpGaW
YEi4Na1Zo0/XRms/IbJuVoUp2cLM9AfdNcmMgdcV+PHlRydx90loXI3Jfc3H/o2tlMUWN+l3+JXb
m8gc3005m9sEuSRSH4djR9O8RWLw21ROiLEVDnmV2gZaPVhX3rn6DD2+PdUs8XtsLw22iWzaR5UY
N7Y00q2IgbddU71MD9MQn614ejaq6ZOSVB0ntmEi/0xFdDNQ4KhaIaZ1Vuf2Rm/1G9kRi7wyR3zU
+GSHlRkTrqN3w7awCu85bKbx2TIk5yjDVc7EoJy7LDZXjsR7Cg0tXmfmeG/37hPc8mOJ+GCboQjI
UosVrhb2qh6rjwXqZF8Ph53sx4PjRHs2DT4F3dPkmO5rNbGO4rfwOU/tkdHdDxiE29H183S+s2UG
uYWanJVQConV8uzOvc7et/ANK2lxamPfG4AeUAD3a36otBiLBDwHQxEHqNsvTuy9eLV6TFBHSFPf
zSI5iMrcu3P+gM3P3WZxvlbjbt+VzJfEpzVK90CQ5mNddGhe3D011W0EnKGjHOLl/UE0sU+s0nYI
tS8tDYJGc/zJbq5wAKxXXUegNGh+prHYztgxF2E/0O1NU07zc+Lk+xk5oxVZayIPNpKNepYpxxqI
fVl4R8PRtshmhzVVh+2ojDAOmyvInK0HuVfmMxrH+uOEbqChGgPjg9lLHERBy93CxAnYAntC+7HP
7W2d6vd21axkrUNew6J6mDyw6rJbg2ndZGbHKMIIm1bbKZVsaBe3D5V/W2d9c5z1QPl9JfL33JDV
Zcy9Zj/opc+qcRj0Qb4MhnHA2reL+iEwI1Z1PHGBQJsVIUdBicMWoehPbVnsOJgyVkPjVLRDQMFg
PUb44/imqSg/yqRGi5CsWT/8vJBXuqEvyCQHhMws2qp9yq3irmgoIHlqS2mlYPIO261TanQFoJxg
BMWDfxpxy0aYlqh5XA0DKCCeJyC/9I1ad6t4cF25lWfPCh/atmaX8dkY9FMTx1tk9ldzMI9V0uF5
z5oHO8yukxtRXR75JVSfOex4eo/TXZyEV9JoivP7UK3O2UT1ixXdIAhqrvLeH21VIggybkXUIeLy
Xqcc0wEvn2DxoD6q7Ec92RgGGm/bHk9p3ZwBuDBfuGelk8esqfzM4l1W8J2EHPs73jFvpPEHlqar
ERnl5AKJk9Enr0PTXSeB+DHW2wOqi3WkWe4dhfWJbUDml2HXbmzLPnedOa4UZSlgoqcryn68JS6G
sjbKEnNuE6Jh3dvMbs81W8pZTSkg6JTWuPq0H9nse+0RleBdFctuVTv9UZLGFnUUYonxgkvpbaWp
HcecVPpm8LCsiehaWPnJhM2xhp1w11vTPZQJ30n0Y9yp/bqAlLLpjDpbtR6zaajIYhWVRrdtY3Uf
RyFnT8YVZ9uNnZivhhuSiZd2H0uze6pNpk4lG2d8aw5K/snxRVa/o6tldem+gjMO6iEJzNLzxyL+
2INnp2P0iMnZpfLevWZGf5xT1wvoRTyYzFqS3iA9TrA10RvSwkPUe9swsa+Tl+xJHGe6pNmjxR4q
ydBDF1/fDYCz1/qAkVKLx2NlYmhMc4KjrUd3Vm4cnX1yCSeImDbzvosxDYU1qXEiOw99/iUpDbxg
+k6OCujn6JPX9IjVxzgI0dWvlqMcosXDoJQ3nE18Q02PVhYdQ2+8Q5F21xGUs46s5lDI5sL691rG
HiJ8zSWPLxp3OWoSIN3uRtAVXOdzcePU6akmfW4XKvMzHWzYx+Mx97qbLCpmzhWhenIhoNxDZNLW
Ckqby4ygLRhgq7LT6PXufo7zhzRBlxmFlElSVYHeMHHSChDUaVjVI2+lqel0wr3bwx+aL7KO272L
qZCjaJUFDZShnRhN95Ixh8Dhd7THaekLqgK5UaG5i5tBb70gG03CkzrI4Su3LkipZjv7oiQTmsva
wUsaq4Z21pHqrdO2yaptSbQ0UimC4XXFtbc0kmkiV1m6T9ssus/nMHnDG5FcswlixSr18MkZQ6j6
XQyavJ9i62o40cIDij2xz8NU/dIT+5KuFA3ud+WFqHNEOMttpUZvWYSJbR/G5GOsykR0H5WhwgFs
DuVwxXwDf2n03I7FCqEk3Iz4rcuwIoV5Ud9WdA/32Eudewg087OtWO6NzHv3oniVVkLA4cTsxWL2
m95UN1GdjVdKh/jqlUh9Hagk78sh86BxZaHc4k8M1wltuGwTC6+iywMaJ3Ti4a7iyWwmtjebEKKy
r+msYQUU/U9e5cB4aebOx+SG7QjhNfvxidkHpM7RgumwpZ2gs7ELvTsrzDJ6zA3nxozNRbxqFd3Y
alRJmNh7fAq9Hp9x5IDlcAt9eMKwAJ6Fk/sBO4b7idQr1medKiiwXMBXbgexyMzGR7Vrk9VgiC8C
YoJfoviFqDmwAJCKIfeNXnQHt+NMNMTNexJFr05rtTcx1YMNpMrqoctNtUOh3/QnRMplMM1del9b
FFblEFOUoa7qz2hsEXXjWktppSCd97gTmaApSQHVcua3gt4g8Y6eNwSj0mQ7icVq1aozAbpuJY9V
SbZaTplsQ9odmGztsnjEIIJI+w52anqMW2uHMOGW1pBxh9iPffAiDd+oqHr80S2KTc9u+3lsxjnI
gBfg3mwLfKIgbjaWyCiox1OPdyijbGZQauqRT1+rOHTPYYn4ciqjEkJOP5Yw/uORykXZZzf6NNAy
K0xxNOtxYO0YwmU1QXGxGqToLnGDobyztOQYRmZyq5bOa1Xr1Zb6T7MVqZ3t2Dt5a8WxFos5nsc1
EaTtRe2dMmYELNQLICbpobNS795rU69fNV3ZvM9aqNZr0ZGVRihmd+NKNee4ZiMW72a92/WDN7Pp
Z/vGEd8xd7PZkC4fTwnNdDBrTDQG5ZNzWI/moXFFezBTCau8rGabQkckU3xG45jsOxqgEB5EErL3
12vzAdm2jid7NOY1HUMqAK2YPSTKHemo+HomdoztdBlTlNkoZtsXrdHyfdrHke9ZQ0RFp7XOMY06
fqdiX2SIedXC5sI9nfJ55SalvvovYjlaS3aY53tPn7D8uELVQ+Zr5O+gikLtxbMTO0LE6MCvGSM6
W75jj6oR/FeLqBJnX55sRI/AivaGK7Bt0dFXLzbcgnb3XwQiJo1tUKiQiUc/K4r5rPXEGB/XiZyi
JxEanIm/aYX+JzR5/Ze67eovf0CmbP7YdsX7pxYa5P8DkEpD9Ww0Ur/W593jC+WyPtXtlx/oln/9
4F8qPdv4oFJPI9AN2ILOooEU709cpcI/EeaCPI8IMmLn9AUY/5dKT3M/LDo84HRLnuDyY/8S6S3/
pLJZVpHwaaArrf9Eoqf9KGez0Hv9KSEkH8H2HO3niPm2LKME7IfhD7nIVrVGriXr9pMVMzTlUyuo
+IZl8dAVE9B/JGJMd8C3Obth8raT5zbuBsT8v03b+hYL8W9Z2LfvtejeXJS7JLkgYvxRFjZk1agW
Vm/4knLtqm36Ym9xmOqy6S2qsKqqWfiqLLCIKJuvUtbXtHCYs7MS2yPlcifbOZmlwJlyHzWNhgpq
9lWTibMn5uzkCJp7Rgdqh3b+dZ454TmDk22sFFlwXYMy8wUUSY7uIBSc1CyR30U7vWEuwYa/UuQ8
bUxTPcoZf+3/f7N+xr9CTlH/8c26adq67P8ImDg6+cf/+mPTlnXZdn8ETfapeP9BD/vnr/qLDGu6
Hwi4500zqVctL8d/v2qaaX9AlU9sGkhWMPsG4sa/3jTT+mARt+jwrhlI6r4JEJs/ybCm+cHUbZjX
huFBvbbV/4gMS53zB6kjv8ZatJVQ01UcFPTWf5I6SoqTdQnu8LG2FjAOfX9brVEWJhG91pnjsW4n
X6MKumnqOpdZo74TQjloWUhXsdafO8rO7/h+sDTEM02qsdVvh1CvbpExQrCY3JHCQ93eYd0udqaR
WTd03q2brAeOBUXq1PRphHRhbGjiTmIjYDwduzn8nKnGrSORO1E8faEZlsJzabEWq+Id9zmpBwon
IspY9/kkgiZxP2q9cSulGe91u5EbjtzUm0Ek0fvjHJolb12ZvYZ5CB3KZVuLhvCBliIIQk1Z/Nst
QMeMZnSp4rnxpuTVS+cnvRKPepS/0n0bKfK4gZ4rn6KFPtZlXzuQB6tENS/xDPhIMeoA017Nmt88
TzVVRb2W2ktepbDQ3YdmMvdSQbSg6nz42ODTM5WD2jlQ8QuEDkkRHaOOVqmC69Cnk0WIZeJa61ib
i50KknXbRXy7RINuNY7qU8iMQe02fOhsxJeaQoehMBZtGHj1UJeqz6HyCXD2tKMDtlDqtHbjCP4Y
zOTdUSgiZCrXrXKevQl1Om2hM+B+t4prM49U61sMX2peRu8C2TGCz6Lbm9A0XgeJz0kkTrTlDNtd
M1qKWFSk6Qs6AFIjhbMkjMj3Opgl6A1NNHQzMtcKhmNTpWxlCfBAUcnnO7Mq32yr1F46yQiIHTGv
zTnjrDFTwEIK8A554dZzlIM2cNFORGFKKaOvhRJ9jQ3xNUbFQIW2OIE5cH36L3IrHBPbO9qMQB0n
BZGIMm4YJjEQE6HuxSDvHLyt1AU0az/NtbEirQFb4WyC+KHih18thybQ94vlHbcU7nbSrakRCh16
ihuZu57UrlWv9XWQEIl9IEMk3RZNbDzTPaX5GTHARNjsZnV4CpVsWjtNH/kWkpPGZFoHK2bQjLEv
StNbl1ia1eeCovtKAlSjs23e4npEBOBot/To34dkfErYhu+pSM1nOSjjI4Q92jQQWVZi8VAYc/Fg
g/fcdJkS73G8AX2KyyuxaGCOqrFZjQNP0TTaxvdMkC1ACB/CKnlTZnlfdDz9MuEepGDf0HVyzzlP
04LWrFtFK/pV5XJc4eh1HFJ5VYf+3NvZSYu10p/nAkBvwpvklBTI04LBjipApaFn7cxFZEIvlMI5
BF5foat4QsATeIXK4C6La2U48e2c2Bedp7mqJ/mijDoWU7bRdNvBLLeYXSFe7EkIfa2a+UnAhVlN
qv5EcDdaHkySK3yYbLRbIorqwtwSuhLvZFww7MzEXhEpzxtBF/ChAZu4gBXDB4kCgZYfHXhS+jaZ
UsNn5dprtTsLNzvNcPXWzoSiTpdXSkPQ/zznUs1ckzrw6VGUS+o6Ks5K0Q4+R/UekV7yVZHducrK
xoc/kGNF03siUYHEtPXCrLGr8PXb/IeV0V6ZxWKpQ9C0rlVGURbOTwroKyQAYblgNJq1XYG41TSe
cUXQ4hqZg7W2s/it0c1blZTNFek+5U2RFzQoZ2f01Ri8Nmxa9h2KipOyojicc8pZl7VGFVKQzgAF
gToOTU3+XZRtFswtLE+IzJAPq/ql0OoXKEdkEHRM+ZNXuf44FfcOtvSVgRv7DrOERTl14cqO+kaJ
c+rQDpI+m9FTLLzenlWA4yNDoahfiEv/SgvzE1uvr7k11EGZobBwJECHb7+b9LXUV2cr6DvnIaRa
u6m/CbHnlKpTpmI+zJHQCKxd7LTkNhrwsqFn2BXR9EQp4iu6dTDZoaodPM7hFW13VJG8slmB4rqM
shOd51OFYplOjHHxmuFshCH0vZplyTWTVzilL3WX64fWjbSVqsxPslmqXz0DUachtzaGDq1ygXml
3hb0zapt4ijFRALaXJ+9LmWsqaTUDlQA1iPlC8qrt9j+yQcREpla8VopyWOCRpS5gLEA1lH4Tsej
NcPKWGkDU5GFAwQxiU3fSGT7bC7aeyOVDs2HRFLE4VnqLAdj17xk1ZAeBi15lxhqV1VHMN/QQfIe
bN04IEeM90I3xw0Z0NoD1jZKsIS+rNvZvB2M1NtZmeIFjutxSKP8hk6bZxvaD2VGo2oEobUaFMZL
0+J064v72Syvo5W+jnwtFCb8z4kVv4lpwf3oxSmppieltS/QpKtdoqNSQFoI5snkgULjecnnzFvH
CXcCgMkXT/DXoAoCNMqvjIOXYmRQO6bz4OXeZ4o6yJqccYMaidl7UV0Y0xzehWMBPmF6Epl8odGC
425M6jPHRELtG1gGnq18YaUB7VvGXxUVvmoFopZFMH/VlBASop2tcQ6/K2K59SWgdEuCCI0LXVkN
Y/MyDmg5YsF31LjN/RTSD3Smp6Ule0jdflEp5MmtktKmKTSEbWqkPAzTRLvXrPkKVvqejeLrNIot
CNr3tGOWoRHU7RWZlftJhvBNI76dC4CZMgclwcLEMm6qs76pLEfh/eTBsmDBNRYD4uRy4CYpyVcs
C6T5KTw7bWANjFE2rLQufusNhbYCr7OXKw+dxVSOCtZd4Vrl20BbhOjA2IdBQPo5ISZiYDYoJkgL
qk2Fe6iXOxj1pd+3gqa9rpZlvTatEFJYr5lPWsTdEO2CuB8kJyWzjN9odcLLVrKrLAzTV6H2ISDj
6JUsXFBlBLhIGdhK+XzckkxHafgQgYFsY6tZefhJUIjwYswU23Z1NsuLoA25QrgT3WReMQLDxrHS
NeNTjBgaaazNxWTNy7K/a7CCg2EdCpT6UEpU9lbk7LCpkTpTjh5XVJ3jEhlUwzyLiwUqJhtBVFhw
5nLtUzmllp/05Wtext2WffOuHVp9Aw/+fQFsFSPTVZoy+6uKI6htsXM0QvK5kCHUZ+pFxnaiYrSJ
TOK6wO0Xq6TnD10yNB2TxnliMncrfd1fhgotcG+pt2riYDfXtVPs8Na03EybVsUalNG1H/h+eHWj
FfkAKbiSnsUAE8yKoCHkpkb8RreRVmHOwju2qKRLNKtrt2U6ExoiqsyJ7ntF77Z0uak2myPgpGV9
sQ3xXsr0VQyQp/plix1luX1uDfCOTFmpH30DG475QPaC++BGBttpuyghNWuBqGUNt3c3vyGX6YGR
T8qbUFnMTJnj71V40bPQHINvk2GMj2dD1s8hj+BbFf2woTE9EabGPkiG7X4YdVDhkCY2cQ+pyLMy
VAMtI1g3QZmIgvVtmVjEwPOvUK6woXYeEALCLZxxE1exbfqxToGqqlmJkgT5ZJzaxgGARbv7nzq6
/jLVZClAfW8C/asgtVgj/29llRiavSR8/EMZCLdtm01/HU6b70+nf/3sX6dTzf5AxpOL2Y2Isz8P
mn8WgjRN+wCHTbcp85gePjc+77/rQNoHEwA7P4QAztBUi/rNX6dT+4OxxEV5pJkQhaIbrvEfFYIW
3+K/Cy6KjruO/4hu/7HQUkeD0U8gWQEbHRqr+Bzqtk+M4WNBypxSkx4ky4M33HTC+7PS8UO6zfd+
w+UX/90HLhWp77LuQC33md7opEqoBlwFb6d3KskFc/wUT/LtuyfxN55G7ceAqH9f1eI6/O5DVKEN
UaaKKUi7u2E2fbNo/cGyfQSdm358C11krPAfa2Nm0qjXCwjVDO3fXOFS2vvbS/wpRy6zc22KIZ0F
ajKgX2PxoYxeQkPUmhzx1lWltsQFL1ZumnH5qch/l2T3Y6nh39e9fKPvrhsFEhSzSmkCxQV2UO5A
FwQWLWuUF0eOkVfSYo4OIVSLqAft6Oo3t/tXg2j5Ot99bEpNoiKnnFYJu6Sb7pLdtM9ARounEmLj
bz5k8aH+3bj5yXiraJFOwEQZBiCFiTAAJukNu6m+oWDgd/RfI3Z7v7mcX4yenws1KNtVrxrGMRjw
p81AaomVYxnTV0RmXDMUkm447055f+yKB8uAEfT72KxfPED9JxeuPaNVmLWhDcxMAzF/bQe4yrXY
xxwdLGB8suGOohxwbZ8w29/c2qUA9Te3Vl+swd89PtcbFUC1cxukyA3l4NEIhsDTmzuPV8Ycw104
k6Q1mH8uGL+cAZZ59G8/76c5h0V9cqvWdQP5Iu/jL3Q9aPhSXIEQc8ZfC0PoNw/yVx/001yTkovk
GqlRBZ6C3tR4QN7HDtj7NnwAfvnCWFdKt9US41H97QSH6fMX1/fT7IPXTpmGsC4DjLnOOn7SXgrM
FOcI5DCSnmsR6IcBR0KKl83vP8MT4mB1Kc59sx+PxEF8DmH6Rxs2Bf0J5gux0E/J1VI+9SdlRbIZ
/SPjXH0qL+VdBtTeh1e8s6yzsvHWmFP469skCdqzK7XnrKJK+MwWfPUZn6YOktxHUtgah8ZcezpH
2o84bO4ajCYbbV2eYK85uyZINtPeCpQjaRHjdvRNBNvbaVcfSmixW9OfgmJfF9uw+Rydkd3v4/zQ
7uuLdweTD7txscI/dadsu5vqCvu8iG/N8C15Nk5iR7oS6NJjuQdMRwILoQHv2S1JNYgy+jcSy9fF
RTkAxRp39a7Y4Ynu9s3/4cyo/zQna8i/RQYWPcCODr/Mo1NMJadFoYkt9uqUrq+Fho8jElux63P4
/N0Y/LHT8q8pWdd/fLkUA2V+Oqp60C2vr0oakuZR/tNxlL1GaEzLBflRvxK/jtdt3vWtvObx4jta
2K6/e8OdX70Jy99/94qndOObWe9DqKdHldBQFSZZN8G59RLk6yG9ygx0Z/aMxuYY5hU8LUsc5ghr
CblEsJsAnUlN3TRkZI7gbEbSnyJEZuSBrcZpUHad6D3kg9UdsKRaoGvoOBseUCzH25xsTyDSPmti
51c6VFgFJOGgcDrWW+2UQ2jiZISGtsFSUwMMzMSzM6FuUKfHRGjBGOMGtQycfH03fYyL6IZuDDtk
Mi4zYV4xLJ+BsvpugkqDZHPQ2STRc7BwnPwS9QD2sJ/lYNTLqNkLrbFWHT1cWNRI0BKTAIjYuhSl
fuMVdH/lm8DQ1P6G5fCrbYj+05qVmIaXmZVEbxvvk+rF88Sbq6j+GHdXR3IHZxr08g4hsTtPRGMB
VOPk9c9z3y/m9CUl7/sH3kVC7Zc82EALq7fI0PzCNfzYYAsQOn4snCMQf6pnxu/m9F+smT8Hn5u1
O8a2SlRFBTKSlTLkRMkgX1bNVVneRT0qsfguqiamd7F3nN8hQH4KmvzX+6X9tHjNUMTyEZ12YFNY
KYiCLQDdZjB1I0orXiKP5nzsrduivPvnG/urh6r9tHqhM+sbw6qTA4JtzztkTf2otNF+eagJ5PFU
Ofd1drU0VmpbPyKU9IJ//uRf7IC+9XK/e4cnpejSRtrJoXc9hGA6Zcn+2HgKO4HpiMT02zbonz/q
l3f1pyWsVIfMpTavB+WkXqMQw7/1sJR8O9E8ostgZxSvZDuvoDxvfvORy4T4N7uQb/f7u8sbweQV
dOK0oA/bowJRCuel600k6YEp17RjzGyI+uMmZGtr8VUggvxuktbdX334T7O0SRqKkcVs+cYejrC3
D2mPuCwOSYnbGjMKwNBSfSJEJaG80Z6KKD3mpHjkNcFa9QXd5nHOhgDExEeJSdcACx6lO3DZcM6T
tdLSKdu6zTY1DlWDnfU4zUxFZERsFZ6etlXaEBUpNAJ9T6YR5Z557SrMsurILLuPeLJhSNG7o2Aa
LQv3OpqpO90Z83GQbyZVJDaJ0a7vd/ViGtvTyhid/VzvnXGrjptyz6yoxDubDR1hY1N4JJvd0C9D
DgT2xTLvOv3BG5+l+bU1n/LiXut3qbHrna89CVtN0GMTsrYqIb+LKx5P/PKlm2hbjzut3yv9PhKB
sAIroj63TVDv48iWoUajQeqn3p04iPQJHMRC2SeGcZPW3QNmnpNRJlzWTHUWgIOsgs4jKWSCWq1j
7o77LRb+oBd+1CMEntJgTox7u2533RSo6nwx3WfDfuxR+sbTtM8EayiveyvNY5JZ2whOeeSO5I5R
DHWne49YuFVjuF+VQrubGvfRxC1a0kbM7AfPKM4w8T6jyDw68QiiZECSFgVTQ8pWhlA4h3eMjl/z
FEy0zecBWbbHLidvahQRxacZx9iKZOvb2KUFOE/MOeZjni1+Wqx2CTdDaYjHSlz1pEbpQ1I5AdEE
VvYlQpVmwidqqtcG5r7Y19028wByLD5YYzhHHfBExM5qac2brMA5PNj7CpR+S8tinAvfSt3DYOiB
gJoJi+E6VerapbHUy4Gy+LSz7EMVZ0dXurdaVO+LFg5bZ/heFW9ktJ4Fyw3U2b4p77OxuEkguySE
ODmaGoQe2jUHAmi13JobzpQPbfpspGAH8UUhT+roTvSArvPhs8TMIwp1680ycMwuyGRzxsO9mRJ0
kKYzXqbY/WLq4z0SfqLKCLfkpSnTegAgYZ/7aa+r8WEQ5h143HM32feDcN5cYHlk/Pmpqu+jLNtO
lnVCrG9P1ypV2DdaADqGkw4ntoAXPxA+bVGvMHJtr4RlYGHpDZ3/zd6Z7TaObVv2Vw7uO6PYNw/3
PkikJKqz5N5+IRxhm33f86l+o36vvqQGo8l0OKNBZqGAOqgCDnAiM8OSTHFvrr3WnGOaGz04paPo
MP/fmUTZR23sBPKDUHis3+Ec+KqPzhBzOxM7NQ6f6EmufDKgJsw6injPzooP11hm4UnSfxt6/7ON
5l0hJkHDVHO5bd1ydKd62JhlR2+aKVlg2tp83HxNI2/ZeJRU+rTFUv/r3VX9WT3wrhQxGLkj6sdz
bir0dX3v4Dcs8LRb5ZF4xN3J/Zws1Zq8++IIrHiRIzjviaqh4BP1KyIplkTTLA3cugXEG7EQl2LT
2kbWOB300NzbQIDGlDoAVAAqY0bLGACiml3X2YMoUu08h73sWJ626iWVZ2TMuhTWHgTrjhKNIYzT
AlvtrbPf0RO/jBHzWGa5NK7Tflr++hLIPzmWIef4riSagm5i5EzImoIUWIaAnWwT+ToTH3jCLDRO
nebQ0ljHguNjhhtPNVNBi5pVRBMpjud2cMVsiTYekz6BD02IRF9BzzyS4as7Z1Ixfle6/eyDvmsC
0CEMJpUsKjcdFTfgIWwIsKf8fs3kr1EvReuIhw8LekFa47miM25mqRtnzV7GpZD2BnaBjO/xFMqH
jqkyN5m8S0QSOQouM944bPmI9JkX3CvQXdBrlOBpEm9dY7uLyRMeCJqp4RXMVHvdw7DHEp/n6xPO
pLz0l5ng1CjE9NlXxo5R5gAzHOTGyxRrkqh8StLX+Qig6SJe48CpsVLHvrGQcC3iR0VvDSKKfapo
noT+UcI3hi+i0OhpC+O5UUZbJjxKrs5x4yYQvqMLlak17tfZ+s1zEXN+Fu7zu6GACCubK5PRH17M
ZdlbyzGqVxkvX8kawT0JynR9aTUPGUL11LhWeXqrw0eDTbedqt/cVtpcaP6gbpmlTW8rbcHIwEnV
EufmvRmBWMHxBKkHSX+Tr32SOIgv1pqrNrr1ewjkw0MZnLW0W86TqRGT6NRC0Wrqa7X1V2ZCJI1d
xyGioM+HrG1vjFdaOdjgxEkDYUhH2EkbC5hmEHkCmIBufzE7TaKQmT/hPKkuu6nmMcAGsGCOQJ1o
H9Dt7Jt4mcVMZMCxqBCXSTdmJJRuY8vYxHJpRynPVY38zjJ3otB3pMy3kUYtZMqRXy8/4ycnBPF9
3exVEnlyXuVqBEUhAY9L/cDDewdEagHXaAP86ViG1llu1edCCK9bcR0Y4kHmi4v95KhUpdvp5Vmq
XGzbq2gULiYdRFkV39SBeientav7jcPwFmVPjm0f7m02H6IhX5XZg15X+96HowYcRMHEJyZPIGzg
fILP9EHJjsLajFDEczeOmXAhkBxY9LrrF4x4ympZtu0G4jaicIjg1QLdtKM3w6EgDGUMgdI13jpN
GSnz/6WoO12lr0WSHKPbso8cfT4x51ceuuAOyDH/BGeXBNp4TcaIDaeCk//vNo/Px5Af3Y7vel7E
jDI0QKC0DUvdNq2KOr0+Q6GgadntxuYCFo1tJibsIs0ua+sm9YC/MGNMpOZUjhaOpt81HZSftD7E
d4eIaew8lRaA4JoR4z7UMjtxvKjHXKKdidYjntqPCnPFxOivKb9dZbpqXCT7O6RK7L8CAR7NGXQ2
QZSTrIqwq+/G5AYHEdM+2gp9+jFtJ5e2/la2FksvoQY1m8spz6OtwhRctja95hIO8+v792fnPnG+
r9+cT4wCkW/TJzpRqSq9MQTbdLQK3W6kpUpmTKTvssa/Rcu7y4edrgj21DDE/YdvPpcTb948nkp0
NlXHmIaG8CjJyM/MXV5YT6na7oJSZh7d7RRUffPXaEXJruJrFVTtd+//kw6/+K5sSaC2CHKF0ICY
cpzh3k4pNZKz4hNG2hMiYtIX6V3hGZ3y6PbXv/NPKhbxXcVSxQK4TwLvXInufsawyDRP87l+7pyA
PADuMbu3/9m3S3Tm9xcYen9jogBV3Egvb3T2Zswpq0J7BgG508zrNCyweBo2AWUnQRt3UN13Gueg
X/+qPz7Zy9a7B35XZhIAC1lz8fijxNbXU3scdQbt/JrEVq7hPf2uTzOvvb9uD7L17mkFQn8MpoZz
YjleSL1iR2Z6I/I7zldWaIU1nLASpr8Em1CtFZAi2PpVSlPQgb/+XX/S/Qf5+f2VzrKmajAkmm7M
0zKVVTsaQXzF9Mq5nug3bGTdaznB2EzpEfOx/uH7vtsYkwTCUq+Opltb0JuN+3ntlt5tLRsUONNO
4tLrmWAPRXwq899e7599te/2QNCiKmplkUxb8P5L+oB1dmuONAYi+m+CZix0aUOGJBpdO2r9bWaq
RNfe917z2CrRCSQhySJoPoGZ//oy/HhVgef9/uonc8KShrzFJQ3miSxIp1YBN4vaOvZGin5xVwnj
TvK0391vP944ZOvdxlUqsD/zDtJXL0cfTUaPKcB/8hrn/coEkCKHGonfdyGH4V//gj+9v95tVbXm
+5qAZR6fpLcOVdGWtcJW+nvPN+1Ark/9SLO4uMcniLvwH+1VsvVur0qDluwrRMdU7N3On8jeZFrW
soLnbdHMjJ3IsJLon394Vc13u1WrocepYlVwYaLu5g0jZ50Ok8LTe9zJ+B2wdLB+YW9q3pf3/Fve
n+s85X/vTTxvxRv/9e+k8cCCYxgK1/DnKo+vloSrIASa9JRhSvjjj391Jfzxet98CfoH/DqAnGVD
5fA2V75flR/4EjRTY/0bBnib73wJygeTmFAwu5KkGeCm+aFvvgTlAzWPiNxQ1VWFnzb+jvLjfc9z
9iWogLrx2aiawpnssxfnTW2hy3Dv8XVPN0Ip3amjDDsxO0eVxDkuSVEnKjvJ9Fe8zg4dmuEQj/xC
isqVZ+a3raIdpBQJblTT6xMO4RRcQkYm1pPsPlhuWhLexuC+ABsP0Ur3ImLRosHp8pZhZe7T9Buv
xio+W312y0zbNeC9mOS6Ilu7HsOILpuO8dGayPOyZulbnr+QXMZwJyrI62isayWSrohXd0Jd2Mw5
pJxPK2nR5Por+zkJtwoQYYOwHOMa1+O1aFoXXsqIgHCZksSq1hQ21ZA+pByCs5zjAIRF8mZl1KNk
hL1UCKdJwNFbtLFMitQMRaMWGuVCZDbbd4QPdfn4mGc0kYIhfhAoZhdVlBJUjieXXghMSf5yJWnd
El2l3XecP30lvzV7ERRKa17MT9h6DpyI5eZSqGmQQhPpU+O2lgZ/GSDmd2jRrVQV9GHBS9VVrRB9
0V/5Mf1xoui31ui9yj2TYImrInSJt7Asru1AE5GeIEgAMxc5IeOQFCsK5ziuOSg3QrfuwAxg84D4
VqYU2+UtP0un2zQ2o27wsjlJiSb6SA2YJ1A944hBFGRIyHnJjMoS4FD5EiV8dNJNAbEGKTpnFa3v
MKclJBXfxFSXt5E/3fWK54yicEFTcJdEnFFh6F4KvfhJy9HymfiwF5Is4cWqq0up1a9Fi8xIpg39
+EJP9xT64QPJLRBj6uzFBzZMY2gFzmaE1Zy+TGnl26Kp5vORCnZoEiHhS0DDFjWBe8SV3lmRsh+j
4VFr/VMeGsfEEACBKcJrG9TrJJ+ufJV2Vz3WhU1udujASNqoAqlHMISpezzyMaPyEgn0RurEuy4p
b2OJk4aR3yZic/amlqSK7FLKyRHp8/TWm8Yr2Up89PjTVThH1BJma09hkyyTMSJSjXSzpR7QbO1k
7b4zoRLInrcRaWtqgbq3yG5aeDVh92VUvcQS33Al74QgPneW59BMXxpKsEGPsW3L6oWs1w2UL8eM
0oMUzl+BZ5LvCOnD7CrHqAmgNTs4NPTNSQdZ6yV81IaEjbb1LhTOZEvW2AOZcms+3mLQxldZqted
LGyI5tqIBSHFdfTgFTjDWySndGnaPjlLczZu36OUFlrruuzVT1Yh0T7X3AJS8fzRegrmTBReoUht
jcRwC4GLo/bSXp2pB6J2LSnSbuxS3556dZuI8cZSyLeIhyuxFDZalG5Gk7tCUIOPUDkvRXl4zHvz
teNc3pdoF2WSe8fpMcp1N9bGRyiMLwNZipASfqscmcuTP8vkr3sjpjH8WjwhjPfTRbR3oeb3w3ST
mbGIW6i4jyTE3GYW2Wnhf+oHWi+Gvpq8bO839X0EkoM2/erNo+b05e3eSuXeHTm/fAocaJqFg4VG
tvGuiEpRI5VlVYl8irRwFJJcFkWsbUoyt3w52ZN7exUV6WOKmBp2/javlLPsh+hJ0y/Dub/18P/p
k/3f9vlviMQeqDxgf/78PzwlT+PTv3ZtFSb/87//jzqe/2ldjU/PT9QCm6ePefoU/kgD+sdr/1kL
8FDXZJ7bFlbA2dj7rRbQPpi6ChaP4TcWRYPzyTePovJB10Sci9ZXXyPf/5+1gKLjEqb5LluaaZnq
36kFvj8UGBaHMcoQqiGiOTGLvz9yj1ZcJXImVje6h6aoFHepqts4N+xcbG1+GHAfhPd8/J0+4i83
+PzG+KB11plK8shfZG9YpMumUZobBPJOZWBGUdWb0IodYfa1iFLqCD1OtnHqDkgNuwVJfEDW6p5M
LrTQ1AbrOeSmVuutOuiE4KSPER7dgM5cJneXUSXCiW5tXyxcZOWnPv8opdoaPybAGO2cJvF1XnwM
GNDqJSCZfHKwEV0TaXewdLYUi/lbPOSuntHsmYa1EukPkDACqGnWtdgQZk02cMW4OvoIbH4Nz+Jo
Ec40quGTQpKs21XmtZ/SjK6KB9pDN6pKG4c89CQMnwMeNHFAOFk1XHZ6yzyLs9IyqsxjnxjAtkdo
zcUav6zb9XyUWujduDIveouc+UwGKYqDlcavCoqAixVDGOTQMbTCNuJg3eBudWic7zPR+zQWmOmy
PttkQvQcBG20imMOKQZYJcvznEKZHoeReqAOhICpsbCSIUnIJOmJs2FFxT1nKJWwbFT92Ja0MEkX
RzIV22ybczoZQ8Gk3hacqTM13Uum4OgMd9QQtIfe/u7s+n1D8fN9ioUYIbVG5aH/5RBb1mXaDpJQ
3YhmbYuDtgNSs7LKEZ2Rdh4Bxy8Uvb8gofi60/0dIR6OSrg9KZbHkAdvExTEXRgrmIdzxGl97yfD
bYLjtcmLdSBoG8YoNrlQTiCRRAv4DNL9eWqKdYiRZeRES1gIej29POXecJvWVH8BX3uk75GF3Ete
y2nTQykBrYdsQKGPAvK2YgdDr0Nvksi22bsrtZe4/PnOTAW4ihkukqBbJgnn8ADNJf5Gg659nGj7
suaB3QnpIzyfZdqSACUZrd2OxUOiVdupi484kjat4p8tPT2lsrEnVvPCV4aLoiyvCEODvS3syli9
CUJa35Z801X+SqIeGb30ZLBMhkA9xnK1woBx6PxPyMRtPU1PfsFnJXM1we9QgjotpGalJKkL637L
DboPJm/7Zkv90XPucw/17eOWfUCWyE0wNHrwiq696050cVWRtaHXN5VoXRe6dR2JiUO3Gt41hjIR
N2QvDRfhoDlFEx2anjlclV963TpXM5Kuhgvy6ddVGe1D7Fhi7q+AxeIukQ8F9M8e1BfRpNfq2Nph
YuyLCdWBottiwmxJkAZwaKX72VlpdId0yNyRwr0xeqcumjuPnbD20iXJt2tA/3ZkjLswxvhDCLeX
VFvU1LZSRR89zHF9pzNgCCKatP1tZUZ20Sp8IpQYIZizurXjpllRYq8Vn82KSh/PJTh34l8anLfD
fOnxtoA8GLX2UBALMxQ6azh2DHahvMnQqdUHX+kugNfbEZO01Bg49U8cFoARSv0hteQ1XtFp2YDl
xm+zYEnQZSF4tLxV9e7C6wsgQc+E8mBy4twwGAvR/FSBslNkYcuXsG1J2mEMfIoo++fjlFso7Pye
cPr1N/5OIvtlJUPGIJBSBoEhQbP4rq9N7QQrNizqG671oW3YUnxt7UNzqtVsU9KjtHptY3r+OTE8
ZC6WI0TFuiG5Wxi4jNwcyA8e1Ch1LDUsgEHkm2KiHFOqVaWqG09XMZPGRzNt7SFv72oT7a2i3MD2
/DSvEpl1y6FxVUFx80bL1XPzWFnWbzpRFBLf1ZDzTa1wwsf7gU9D5xH93e+oJnJp6PHU3ASRQQAl
79nLrT1WfcyMMvrN3vhZBfZ+CRGCAG3EmLEjyvslRBi0UPQ8StW82Wop4doLol44jxv+rim1G+zn
1N7annTS5UAOkNimJOJ0XsDhIftSLv5U4a3Pb/b2w9BamH9hU8LfItLeeNenUjTmvkrf9Tc9B6Ep
Kl3Bonk/P1TLTEccpJPOQJWRqOvKUDddUWx6sjOYBcPrIVU6BiOV68eoUY5QtoDCe1tIcPs8KO+H
LDtFmQ9IKbLlLnNzqyWLOj9psnUKtepOnfxdV5LDEco3qdBd6g2/Zja2d2kbHWeLXZUo+6qE5BX5
z2larjvmYebYHsREs5U4fKl5asv6cFFHvAklUGpmV/GISa/0x4pI7rJemt54K/F3FkSQPPjAD1T+
wgLgqJPLAp5oEIFKAL8Om9ivl818x3x/WXVZNRVRoatEd+i9BLGQPDUMgCDe6IKyoam9VhLvy1f3
/3ilP7eff17kr9uXKqtfxrcervknvpTugvxBmk9g1Kl05YBmGdzNX1E+5O2B68GlxfdBM41e2p/F
u/XBwAjGU9OSWJaiwWTgW/FufaByp5UnShZ74N9E+cx97T9vCrqAdJMoHSVZ1TnPSO8D3GRDaoBQ
+8NCggq904kRuhVKbnYjF4Jdq6SKjX0U8i25GgdLrOttpcHfymlo/e64Os+Q3n8SE0PZvONB71G4
GG+HlXSMssiUiZyNLBzEdhc+eroS7pVR7F5HHAI58K3g0Ry14EKl+EVzxF62rrTef2jqmdMNgVs7
k2egbpqObKo5pCC8FIpx+s3B4wcf1NQ41uuqbJoc7t/tzJ1eKx6cOBZwRz0sRAJ22nJrEOPSE2RK
j8srdm9uqNOXi/DdUf770vXzt2QS1ijymDHgn77XZQtlamIoRWMIEa0lw5VwnDy4EiQRjZE+5oAF
RwZxXnuPTdMHiuErC6UZIG2bIXoqcyR+uY/DdR9r1ZdN5f/Air8oXrIrQsZeGqhe76cA8/v9X+bh
BIJpsVm++aZmR+m/XrImhN72lL78539ch2leCfuXunl5u/r/+Mmvp3cCMqEE0YExCUg09bkR8/X0
LqsfIHJp+mcDp6jPhczX07tg4tSkuLHmkFRx3gBYuV93AIEdgL+rkFups6sof/P8zut9t/R0kx4+
T1zyWCXuL5Bw74ZfhAUXmgrvZSeKKjgFeCrWavRh3AxCgTq3oDccFjifi8iE3WiolTvlVXAnepNC
LdjW1op8FBEHvxeAGkKWZMWy99oJY4wyVA8iRwJgnS2I4CKLnTNwcGqiytuGOg0qWswyJAormw5Z
mxNTBL83OOWGgeQoM/RPeuSlx1Zo5WWqqrFDxy0hJrxa9g1080RVq7OmJCSyD+Gnqm9b/PItYICM
lLUnredTAO7GWd0XFvbtUslTPGm6z79BZuJVDlq56aIfJ/05pJ338vmz1J4xo9wVDZM1ivYCOq84
nUeNPw1DF55zoxSuy3oQXc5kMa8KFlJ1PL9FxVylfo7ENpwORmPke/LZBpgtVQdSoZX45fIu5xfB
JnOvEKSCSBDbUA1RPl8InE+nuct9iLqoFpYEk44rYiCWwmSAFM+Q1V9OcaXv/bpJr5tULh5CLfce
pEEaMONDnhiWkz5l2kn2iulgqmATrEhCBaP6arQATtw6GFlJfff5Ek2Iogu9yIdtFLZIa8nzK+8A
cnpYd2TQw4OR4n1F37AZ0W/Qa5+3Olip8aXW9bGykNNOvfW6NDj1sQzKHlpPC/VMHeo7aO3aY1SI
xqYu+KaDoauvSQ0R7jovxsMx1ZYbd37meJapuKKVelujHmSoqjoYGH161NBRPENp1GQazUp9MRAL
Icqq9SBiMDwOfTBxrlP7CyODpaC1k8BOb6YnlR3x2Yxn5YfYyw+qKMWnYWi9B5KAFEJkR/gcPt0G
GwgYHnjvs/i3W+FWCggsiMzDlHX5/eA34j2ZWuNNiAoQljnxWpXJX1FjNb7tJmYPrQfF1DTmhjjT
ESfvJYEjVCojcDTNtZqMlVtGU7ccBT12rKHqbqg6L+DZ1/bI8cwJ80F5CmaAQRJ4DZbiWpk2dc16
yIDtIvaLxWYpeWnxAOaENhb+s4NWSP4pjVv/cULiv/4Mj5Ab1iZKO3wOUxUfOMvHByWpwjM0b3Ab
IeQXaWrCtRogdWw0hfO43mo7Hy7Puk6x7yVWwOMjykS7T4BRdL2RXeleXqxGucW+0RrVKSAkzklD
2C8zm8VCgbAEIjYeFHlMX2doxBHSZXDwOMc8e3o4rvUYGkIdRSCS4zCGPB1zWBgV9TYZQyOEq68n
qz5pfLi1SUWISOBXLYhYscoxBNRI+WZojOR1eLXiHrVpQt4oOFsvRgRqyt6h9mvjCOiFMl9C7R4y
E9kKg2SCjAG36nlqvgO/S5xc0Q7xtRjI+b1PatlV0AbyuUn7eleRLbwblczf4rEubvLKi9DZe32z
baupdQvQ9IdYEWuo9GFLcE8iER/VoD2oK3UCPiSXp5Zoon1hTNllGXcIMUCNbHz2GTeFfbMaCowc
mljqTxpJ81s98L0bZSykpa8RtZgVab9588z5QXUgf1/Yf96+eVRRYOok5Vrm++MwaJNayiCw7VTJ
Jw5P9YEC0X4kx8Bs5xgkydsRHK8vO12B35RJ3X2BmmhtjE17r0Vhvw6FpltDopXvMGUfi57gyUrQ
5as0MqJ7ombincKpeRVlxeQOWokI2ijoalhpbv1Gm6DOtMw3ZaAJT1Kn4GVeQaObDAv1XXVFBiVH
S6UodiSvjXdmprJrhno2vA7T1D4G8zWs6nJIF4SpcXXn6zzOVzybr30wfwtFVeubEO8X+B4hu5ST
rt2rAxKseIjE08Bj6dApIf21sZTEteVrhCiU89cOqLt14eJDgh27OCF3ghuEiA1/W883TTvfPuF8
IwXzLYW1PL8v59uMrj13HP3UfNfOtyG5ZuaWDazd1lLTHzDmRFB4uHGLMBAO5M5x3GvQ9ISNcWJM
RBQUvn/12SplNma5YENEj2lngyQi7s8BPafjQZ8aEVhwHNjIqvvac6M6w7fruxrpRaxoPwrdVjQu
LDqu2Y7c7CVDXjvTiZ0RH+NwF01PAgnQRPSgJy2jy0i5r1BTNsUrbCZheIQEv9AbZRlNTLEPaXCZ
VU/ZcFMqmTOkrpwTEPIRmt9CQVPL3LRQORbfSxAQWqKH/WYX3lkdPR+aEzxUCxy9+ywKHXTXT7TW
Kz9mHl+tGuNa7yunCS/QhOP749nZdh9xaoUQo7XQjdMVbMxM3hlGfel/LMAY0WTDdtTbZkog3YOQ
3BHOpJIdkWmLAksiZGnrkylvxo8Gt0wfXrTWyhwPIykgISaaBASvV4YrhWucKJbDVNQM7mAjorz0
l3XSE26jMJcDgQLAxw3VgqpelG+yrDumHUeRXtuCUt6xd5ESbmBZIeExI9uD5yAhBEE9bFG+YhOq
DEvFSyg0MqYQgp+avhc3hRk0GI68wslaroliSnuBg8kyEtANU5xIlAMZ/RyNUFsZAtE4qce0mlYN
+Xu2OI4417Lh3tK6PflBdk2tRRgGOBpudDNUDxYesEhLV1o4N9gfdIU2Qigrr1Pf34uZ/CmZ40KE
/FmeSCwQ8LEPhdNW2Q1Mwc1Q1rsexU/a5Nu+aDUS5Lx7qd0MWX5M1IrdLhQvFBGvC9vNVUkCgyFn
m4GYNH81ZTtV/Ti1mLHHfgtYERc+oau48Vvc0PhTLcYaQzXutanPcGbLAfZleawcIro09nLa1lqJ
zcxMQyRHkeI0alAfRdM7VW3DfH48ivmwJtdnH03Wx7gegUWiFmhhzvVSMqcoGLLjZ8ZV0uJ4wyae
bgfjiaBSwhyWo/lRMa7xhssMnUxln/erLvqUK/RqUWoYoPDGqHey6CDLC+BetK8CZ9QA4af+RVYT
Yg2s1qiAM6ColFB8rRPhbiILNCtHwhyzZR+di3zFXSYWoStXD+hbPCBamXpHjOZK8MSFEB1r8cEX
0UgQUmKlO8O7Ir8XZhhKCtlO622IkK+BO8YTueuApFSLEqFygb3FR0nq70LlIRhPFZCTu0A2yYUz
3MSvVmLo+iL1x2yIaFklrJSIdmdzN1nOQPqkLDSLRrowh8hpS31pVM+GDxHioNyM0ikmh7t6IuBs
qUXPeCGnF3rgZKQum6FYEn9Ry4TonBLSMMnQYAVqdbPJLSibOzm86Dh8K/1VRXwg5eZGji7NNN4r
YmK3Q7+MFOzwiIlnpFrVH2LCfSbNphBRMedoYosxr1opPfZdxxsHV2nyRWeMqLNXIymFFdXnVNaO
odwVyVHV0rXYvjZTzn8EW5A/+szsJuQaeQ/wAf8XSBs+b+2YzRk4st3NYRdwGsKoxcO9Nf0jhTr6
wIR8mmutOlkwTCLpvqoCSIs+ZMLXIiGEIqHujVw5yZymayEmxrdKRQpj54TFYEtJcG4xFYaYX559
neiYYEdDmxzITWYdVdz3yXWGySotNpU/lysAhc3iTmRwgkyoAXU8UJLjcez1aaEYe2N4gOGyiDTB
HUVzQ9fTkfxNH85w/lc1liALrArRbbLSkYOnMnoUG+C22pfe3E/bqu/JEp8frZzzVGNuWwCcgv3z
XYcFyVDhKwS074bc40aKqj6xVdPkRgqtEi0NCG46BZncZBeVOqZQPQyxe8SFb1HPDJw8lPTQiMK4
xcZEcZF7CfSzXuLieXMlIHwuCsa5PoA5OblgGJOVWOvRTkxH1t0kmMh5JFIj2rAiVrtWt0Ev9rYy
x3TUVQQtoovY3qyE+I64Gu3Yj87s0WTJhNwjc1Uc4HHpm1VoYGVuGfgG43YUL4tkF9aha4YeRxCC
YpX4xcg/5qTUKE7clTd5PNm5kRl2y0Nii8RqduKKrCtv44kpHM662yjpuOrkYJOQ+23UU7NO9czv
FnI79UcxBjE/FdeGRfgwUzLxIKTtYQ65Q3em3EfVWSBGLg2qhVqQboptXjIPTUq+abrjcPtCTI2l
3Cayj2CHyZJWtE7MKZFMNzm4bhkRl7u4N44o5YHNdigwO7uFVDun22+EZHJ1i5Ftl900fDsGrHmn
Gbemx3ARBn7I41g4jepTGjRurnnnzLjhxBMQuEGgPdbrTsdjUm1S0bLbstlNpnEloQdLJmB3AVnh
0XVexotu8h6DvNgpWFnLV1KhjbFexhb4S4OS3zLFxa9r1neUI+5F1HN0NRSYVmgb/yIamEStSiqt
7HaR0VM6TCI0wITxQvtILUQkrxSXZFYOodPXPtnZIuNFOa/ElU8o+D9oYf3vaFPftq7+a/2Sz72h
+t+gwQUY7M2X9pfm1ublqXr+Kk75FwTtfx0+2Xn2lHz7d/Xbltfn1/rS7jIQmv7JFwPD/ke7y5Bn
3aqsoWRBsCF/bjZ/a3dp8gcmeYpsGgCvNVpi/NS3dpcG8t6CsEJ3GKoZ3a6/JVf5XlM/vzXqBguB
wXy+0NgJv98FddXvaVykgitobbqy0khHdOA9lKRYwkX2lFWrjTd93t68uXg/OKXNPLa3BxvGashV
IG6yA4uIsUwu/tv+NqBls8gtDxBDXFenQqwtRI29l99pupU+JaS4XeZSkTud4TWN26gDZ3JL16WY
cxsWZCKRckctJAzJOmU8bUXgBkGW8ARNxPyeheYHyCrM4kXBpsmhAO3sYWzD7jXQe/GakPfyVYha
GhQTSABPImQykmK2MVoLn7IqvalUiQwIQhGhA06hLNyDjgBchSk+m3PqE13h4dbJPdlWnG7JLQuo
di6MJIy+XKn/31L+D8tAlD1bG38+Tbp6yeKn+Bu1vv5vdggds22QiZ3nGIz87aL74+W+9ZnVD6wb
iQHfH7rwb31m5cPnqS4jC41O8ps+s6yhMrdEwxJhzDMAmie/X9cd/wmqEHu7TIcZML3+t5YdK/y7
BcB5m2GTyc3/bsFxClDn4GvlELnhrtzWR4ySG2VRAEJYmAd5O/+jejSPumNgdVzVS9TEW+kK/rN0
4Z3DY7fynOyAjW/jOcMqdaILOhZbeVnZ9Tbax08J6dwLhUzpcVG4GCh2BJ/Yw4pg5JW3jG3ZZoFv
Ozd2uo26bPnzYJNtZceX3hb063rYBctxWW7KXe2oS7BXOygwrrChQrXxHG4qd3SalbhWt+U6Xkf2
6AirfKNviyt/q9iSHR/rdTgs2oNkF26xKlaMoY8+KN6FtGJ6tlFtgtxp6xHhso8P5Acf5a1xoa/L
43gIbN1V7WmbHEO32xSrdIO6eIV+e0PY0DY/eyfhmFzFW+uYH9JNOSOzHCK9+D0x9jrCQVszmnNN
sAsEkx/guGIKxSfKQePGO9EkXQwf4Wy5eOediJdVVvXixXVq21tdhwtrKa11O3Rkx3vVl1zXVbHR
P38M1ZE2vIJdrhEhb0g5deuVI568/bAN1/ka/dESEO2mXWc28dSr0p0cZmC71pbW1UZ/qHb4XVfK
UreVbbw3nH5lrGNXWvcnIhP5qf4yPQeraW2dieuuXehmZ6Ddy3idbmn5xWuE78tsPdrdMlx6i2gb
bKOtuSIbdRuf4mf5k/XI2YTPUdvVor1eMnezOcgtiTDa1vt+pV/krrryFp0Tr4uNuErtYNPujbN3
Me5Hu7TFlWhzhliUtn4RXYr79Hm65fhChe/PJFfGesvqKNqVox2hVB9qN74qbjKndIdXcdUsNdew
U14kPAW7bi1vorUG/KxxJCdeRQf1oNnJ2sOB39o0ScIr42S4Fe/GCGWtLOPVFJ+ybWhj01uHtnhH
7MAWEfIdJiAbDzsf1nSaTyF/Hm1xo16mO8VtN5SKo7Q0j+qldOJOXHtOuEqcknXyv9g7r+W6sTRL
v0pF30MBbyJ65gL+OHpS5gZBURK893j6+UApMyVVmsno6Ynqji5Fqijy8BxgY+/fr7VEvvdpPBWP
0k36kfPDK7NbyEICilr6UQ0EP73O77NLdpaPxVm/1CfzLrsYnIDunB2SY3VUT/1ftCtpav/BUf/J
x+E15VqvW+kCDbYH9n/xB7dxoVkJR9uwG66hc798YXLcNziVxaE5bK7qQfvhDK7wAJjX7r3ymaaC
Uzhk0u7gzx4xqJPbT6mb+qM9O3QK4NS201ByuwMnzM9DKTQGO3tJPcNjFzmoLDjI0vmGTzmN562w
y4eTGh/LIHfgaHAGO3WgIgmWsL7VTrB/eHB8BnGQBulnyHYL46ihjvB5+1g+TuFwAnD9aGb2EqbB
et2ETBNBX+1MpzvBMRzhSXU7vjeE0fvE1w/FST3kTuTWj+b7+CIfpKs4PZvspYt+zYY8xAf5YbvT
7kDE+NPRuJTIEh+Q6TwXp+0q8ntfvdYCpb4xeTWilg5c05clgHua7b3s58GfHERn+f4X2l/O8/vC
foFZz5s5C2TbLlpfRyTi7U9fMn5/djmTvDZyYEhzVrt0eSevP2jH+ZyFU5BhWM2rNhxg7NP8CRoW
W3JnjxqLk/qVaq+hxX4UTvFbdpzbOM+6LR6gkHagXeTiPmHDz2rAQ7kIp+q8+SQuHmQt3niybgpH
41/5FfUs3/TMOxX10AAWRbaeHGguxTsXjlMPnWIHGMdBuF6P++cWl/VjfK0jdV7ZMR+ZebWfeByB
QxsSAAUkUd7i5jZs7G53NTjImzq617koCjnSCW5qB90TP/dne7Y7GAhHXE3vCXZpj/aXGI8wuVh9
e3GrA/GeSxpvHTJe1YbiXRtmkIcY72O3Y/ul7zrenbmeg4AHEtjGGbcGnYkb3RkH2F5sORDChjdJ
js1j7I7Od47/dyJG8qAfK/u/ucyfiuCzkSIvzpzEpfX0y4Yrg0ojQLfAbcOSyTueSeduPhq/DnfA
Uo6OcU54EkwfsjhIkruCew/1hY/AOl+mrMYT1OD+6pX2p8qpnNGu7cSJgomVNFyqXMc1HE8jx3Dw
J38/shQy3MX9YAZ6MPm4ZkgkMx/gJ16x9zq/QDydbbM7SX7gxh5XiHOd+G09ICY9mEe00oPONzHl
kVdwhMUP47E47G/Yhzp7DP3xq8Vv+SrBaLZez5/R62BbCGCotE1n/xY76Hnfz30I4pN/w9JxyO/A
fxxaKKostoTMx2QH1A252f3NW086ZGwW1OtebyQjUGAiF2OQuKZbuBu7ktJPoF4ACzuG3T6N3J3M
9tG5GbbWFYuGE1d8rBd3ztnw6+fsgfdnXWW7cyJP98Rg8GlEepJbeil/dIeo4sj7sdzsKeGmeAR5
47Vc0vqFx+I0LgfwI8yH8X0U28ljf2rZOxTiXGhTnMJFzvZQ8pyhP8J2Ln7F47TYppYPn6IEn6bs
mAE9WWIVNrorepO7cnBWZ6f33H+2rxn8NzzM2AfdFDI6jmPU2MizDXMip5FDd2Cg2d+3cu1Z/J7k
1nxIxT2UUCmeJbtwIzc67Lezh0qDP57WEEvA01vZLSwQrxDsfevV4b541WF7Z17m48py9Fy1ybMn
ngiioDknh/7Y7hvV1QPhen/SSA+HFTbAYAPHfhcUXufcQ+jIPUDNblfOF8q0tsXlJliFnDO7rwVQ
JC4a9NDrIg9cfM5/In5AJKIB17/xnLmcUD4NgR7q4YBXTt3Is0LhhA06CTdz2Icr+3j/LNTleVaz
E7uZl7xuTAlXMXOhmdMEne4IB4iW+TTZMzh5+5aoztimsNh3MtZFZIslGI/I64KBJSbucBgScHpv
e7e9Sw57XchNIC2tw56iK64uCwz2txoMDGyz80S8cvsRqPGh8xm55TsoiYYCp3jfqemVGUDi6gMy
9MPImU/WATa3YD8OAy+Bxs1WsMCTB8mdmxDqYqIdIUwOw4uKGbbOu60qgpElRUDz9VZHO3UrVhQY
IB9hsKtk1pK6usdZ9MRb83G+Va+waTzr0pUupbuvd8PFUA0PCX9d3s3O3ZknouBMiJH8juuogmJf
DyflNahwcCAx9cHMc5mvJH57N/wKv9McRk5ChC1SuKoJR8G5IIwWA/OivegcX/F2DUxcDHMZbvMs
BDVmreZ3Rq9+YgcQ9cvcSY9zyXg2Iodw/2TLNnxUNwgkiF8dwraQlpfb+Bb3CS8OhsD0LLd2Ceac
gkUefBbWFY/Kq20TX3f44ktYrN3z7Kd1daTdDIk8ak6qoxB/Ntw6gx3nHhYq/AiVNad1Jjty6Td4
kg9V0cyvvXo9LmU6J8QWk81AnZ3fJZ/qq32p26PGhRYsA9aTnzeeRUhuBtlDRIjdXJdBS6CSuAr2
ibrXadMv1XV5u35ewj1QQBvKSwlXuhDLwVGPAomXWVdWaU8nshIPIeUgv8RHhmwyn76nWx8rH56e
I13uoFjPkCUn1yALLv2l/5wQLa++FUCG6BAE0QR6pCkfpCHX4lN/dRhD99lgduLOQeugiwBNMLq5
NlgYou7GT8ONCIrgljgnI6VI7dLpiIr2sEsgP2mdZP/jD7b4SXBicgbLabw9bmk8HpC/Xsar5aw7
mQ/5Hoy+VjAQqC30y+yet5ehJ0696KBEjnXVhEqweS0he+6Ih+akXUUPtGsGvhDvjcdWf6SxpJ8J
xLyE8V+7DExSCS2gH0IWYKcsC4Senv4wYUwOwyk61I+sLxuFguL1SBZSneSbWbDpbaaP6kEmglM+
qJ/MB/UmDVgeXpvdx1yO/j79DIfWSb8pAxhT/DK3Ga5DwiF24ltGQDyKrAEukjBzj0MlFF29OBC8
lvssiRRjvh2RL5VOYTM74kLZPIS0E20t4Bt26/T2DbHpc0Uryx5WLz+n57gmr0ExI5h9mog8f7Tu
1DasaPQdrA+aZjNv2L+TUfl2NfYJX9QPvJiYb3+8cN75kMZr0E2yk03WsD7seZj1+tws3pDB/2d1
OQkfCE/ZgEJ/jsLeNe34gV6JfEgZ9AoSv3YqN3tPk8N9WXiI0cvszv7iPVPTxyh0tmmbnESu0XAM
T7V1W2d3IaTO3h341+ruYSigCFt9jRpBLvAR4AxKmPjIuUgvaVQGsg8ZH99d9zbWlx6zOrQOffU5
5XLkl/KQHjovudo0f/my+p0X8XF7dAsb8kL61fIJBe8vc2xNPomrsC3m9EPhVvZ1H95eLgN9NaAP
dvypuCuu1jhQ/Rrntod1BEGYtYg93YQkohfDY7dj1mM/80oXcACfJfoSr6FdFuBzeHDsXed5cBQc
LRfv7Iem4dMbwu496E79PdjeN/d23JzHL1mwx7P7cu0pyGCTQvMhKy66ccS3yE7yltMR0jIbRXp8
HmG0w/9jgGQWOsMgEZ2TCMh8T8Lv8M74RQP7DwcHkfQe1QmnzMGpkYxWGDsX1jncqLnfB4tOGhrQ
8OJiaXlxIaiEYeT3cBACSULdzDP99qHG+KN0HcCn/cq3DbsLr8T9Osu1xg2ooXVkHz20B9YLpwTS
5Wnz4W7GKJv43sybAjNsyDZwpMFefxmCZDfD3r7KpAAYZcKC80Qf7UtPxCj4yGp5mTfjWwhcbH6B
CyaQ8pODeEyvssMeY4M6SX3ZJgNR3YWbod/oNZ9JtfEwe7ooEFX8efwNzOIP0tj9+99xGzC1kJZr
3UgXglQizXJzKgpL+HXvE3GKB53qig+paLniyQ0+WCOemKgFUTnCpuVYQKjScXXQRhOobG4cFjd7
vLUcpN0vBAkGjvoUtSQiU3u7jh6jS3TpztZ1d0AX5wDtBxUOi4i1d6gxEVTPR42aUf9UPKxeHA6H
iHhvdnQsNijFvVATlsf+UvjTCc5O/gNZtzuNy3DSD7tFHH3zftrTNq5weru8XewbAydUBv0jze3r
/pLd9593NyA97P4NNRso4rVQsmtcQH9rnBb7ZeJwA/t/NVWWzTQJrh87j7dT2c6Jq4UAGDd+DNQS
E1zw4sxNwB0RZ+5+BQHDk4A1pK9+hGqBwJf6kdsMGO3Mr1g8CksU6XaXspFYzoSofL5D5cRZfWZV
yDP6PWj1d6fEyKc/u5gJXrPHaNHt4u/RjUahgajZlp82d48N9vKd7DV+jyHbFwJfGgiB7qOT93o7
iGkQFLaYKZ5IjxtR8c71YTtWym2vc9ztmlLWhEUf7JlIGku+OFkVjBSIgH7ec+uYASCB3vQk3G4c
NMVbPOVIs/6g4bWnEMccrNhLBh2CjDwr9TNiJTNYiH86f48jYaoiQtxjbLIF7oH2nIO4uHXTXMS3
2S195lQk1MsuM8d7NyKQAMWOUxKENQ6sjSlbsHP3PTnzdUeqdWLE0X8E0eiMh84GE4iNKG4X3UmO
3W5Awj21JbnmzM48RwJzmwN4vYeII/HPHuIpXgtxP5QTx8KDM8vZA8OFhRsPuFZsSYPV2EO6hrCM
Sg5BXaOc96TE4Dxmr5YLO3ZGKfQqvpndBZu0lxzgBsFSFcSzf35awX/9wWmlc/T9aWVIS8uLxDQu
0WfpGkVLxguIk4n3HsW77V7PbQgt/c3dA1kT07iHlpJf3UALQJV5eK8d0nvtpj5RVbvdXooz3/8C
PNJXQny8Zx4hvfOTa+RVvT16iG6gW7qnQX2SAuW4fampb0Jj6WyeTJVz9dODTmA4nEmgCWNIjQ8T
ITFJnN+F63VBrKHfdCfjcTtS33P7A07Ty481WyQ9I7ZKinl5j3PE9LviFZqq7CsPHdCDfCO/H47l
GS9EQCvjyyJ/pMjZUprQw/5g3ZqxO79AmN4eWh+tj5N1XRyw71hxyudU3pRr+ao/GQdSb29P8LPA
+jqI+LcaN/+RRuq/IAgAjV/GERl73yf3AdIrOl2NP+7ePFbp8PnTP+6H5+Fz/49LSnfzH/DFMNxa
xb+H8//dt//azUEIEsluKEwsCYFtoP8qRaBv7Rxdf6Mz3wrFgwX7zg/tHPMNfVWGNnRLAWyk7C3e
X9qo4psdbMTNiAqz7AgbQ+P2v//9h/mR/qd//wBK+bE4BTCJfubORQBwCMSDof507uSRmamJYfr3
7QSz9dQl2p3UZ1dNv52Etv08NyDatu2emZ81yE3VydTSG8yW2BW0qQdt+6fvlvp36mU/Fp2/XY+5
t5Xpf9Eo3hu/33ntuRtUYV2n+D0WofWFmBGV179yxkZcITeYxhrFt3/+mT9R3bOElkpj1wJQDgeC
Sd/6xw/tFblimi9V4KKk2CAx/FjO3VO8MhM4dNDcd+2iOlVbgqitkie9l/7C7P3YVFMRmIanwAAw
peka3bW9bf79TZdJNbKki3m3wW1jpSRtrbL6EFPbOkpSqkhpNVWuVlncDn9+5//8wRr0F2wydKkB
QUn70/hutbs+TiQw9sqdrAsEPkaOYiUDRGg3TPdIe/q9qt9rUhPCivf+zz8ZFAzv/R1UjGPBqIAE
48POrqIrrzPE3312NqlaVXZJectwKEFjbl8uHw5Uz/Yki8z8rF1ZNG+GEG6+g35IA/1A2nYwrsgR
KQFazl7C37+/v44ZrrAKB/uGkSS+tDwZW7uH5zovfJmclxvICUKRppZFaIAQ6CH7OL9fb6jXB8vt
cqdd4gO6yVfbFUK6j8vtfFPTrLmRDwyMETLQlrINr/NebnjTl5eBL5mTdFknHPAt1SnKDpSXicRn
voIdh9Jo54rUiGpqjJPf+eUXqpmUYKjqUu/c+0avdSWjsrdP4pV0WO+W6+VaOJUnqrRnKvGhGKxU
IvfCKn1KiiDd6/ubHvI8PkWTcLtRrxQKWJS9ieC/hCeYjUkSqGtzGRY1ZlqhVLuozO3FFlpZlL1g
mbxKAhR4Q0gc/mIP7yQl//w8ZREGNDDICvvpx72UWiOSOppQ3PruNY1J6QQ3eBDfTh9TWP2JLBES
h6xetfdkPPYoPnh7GF34W5h6eyMQhmLCys/B1RFZaEKae0jBw5jMZiVxIm7y9vCHoIMlh13fpZlM
/mTfUqbN7Hmwq0frhmYHmkKCu9fhYnLC/XfDvxjU/2kEBMvLhtV0KCiYbscGK7tF/W7fNmo5D9Gk
lLdLYREnarN5XKY2O1goEiBJ2rv1mjFiFpsfB3Fo0XDf/yoT4Msl5b39X/06v6/iqQ/aEuKqxqhH
L4UU0ZGWBtXhqbYaqCFbuPglYmEUHI+vf0nZ8JLITewYIyeUqSxSTEBnNsdIPQ3SfB1VmXiMuIGj
Ffff/qpqvbG3KCbB/PV7r69DUuKvgjftR2vyujIM/VsWcobYb/1nTGXEqFe2pl12CxXeUVCFs1ol
d9mQnGHrEobhHm5Jl6YIGGzpImvbfZ+aPkQMEGB6MIY58nbMxE9xopwrdX4wEFiAt+C2NdKjlFsM
7g9vx3qBPnxGZftjqs7vwVCF9ULKsnY+iuRXVq0HqfRkShtVQ8W6AZwetM0Cq9aWUEuimjwuZ/g4
/ExlJE2NvDq51nIq5AMlrVj1akN3Bn0Ki8jyLFF0VXU4MdF+rQBAl9riTqmq+3mftWaa9S+s4Y/g
vdelAykPKYvB0mFwfwLvlZk5WrJcJrdijqsZMoOpRVm1Z/GLOBgAFoZA0qAV1/0lBrn75x/+4yzV
/sR4YHhAg6kmC2fwk/cxo1lbF/AlnqZVi9NaM8Pt28y8XqdsHiPEw12jJp7SZ8ZfmIyf9sseleH7
UNkkNAM8/fNJQrTY7JdZ266hEPycl0ycI/nBkGYsX0dxT8cAtVN7sxqmHLJeCv78rl/htr/5H1Nk
xhgxTkbbGEuDnkH7ibizUccorkZNfGilHOyBGt9l1LJO0tgjSI6yvK8oLPWg1Ze6qQ/plo6XXKv9
SSqhldGVi65Wz6qKGEc8oK8aL81LAzzsoTTQB/rzS/1xnX65UnD/kGZIQIN+iokqU0zrgvjhYZTS
93ADoBYuiiSMinGq+vT9mDOQn7aVW2zFX7E+qz9adZOBI5YGVDtWXZGRL/1pGADxtM6Uh7G+LarR
LeYZMphpO/huajRlkHTw541yrB7KfOuvkNpqICSpHteqGFGoZVpmbkfrbNRY/C4ZTpMqvTPXar4d
ZrkLui6njL7/U4fWwdOg/XOq1UiDXf5rhDbpStHEa7NVmYUYmmhXbtnKeT1n8dEykum+lhA0YBoa
hIcKSiJZNFLyuZqOWwUcbqv64c6IoytRnzRoGZXH14fy/zpP+q8GmP6K3GIH/nF+5MIPU0N99vCc
f+6TtHz+cZxtR37x+9/G2RTpDdOgTKABdjYt0NG/5j/7TyA9k0Ui3h39jB/9NkeqGG8wRQZJE/R7
BvEpG/5b/rP/SMFumEwbA57mDf9W9rObtt9sgMEgG/E2wGlTNKBlg5DhR18OM+pWwzpQ38YEaOrj
InaICvQuNG3OAqyg7mIk7yljFpgmGsIVoK/vVu530p2f6c/+6Qp+MvyAR3PF6rgCtOKY517sHvmF
GuKg+bIeNIi2zPY2HT+U+oBrkqDc/Jpv/a1t/H9H6/ffrCggsYOQQ2DX/fFOPz0DYkjz7/f3b7/2
dYMb5hvDNJiCl7/y+8oYyK8JPj9RNQj6iMFMJqvVvejwywaX2eA6qT+D1DIp/O5yf9ng+3nR4fOD
3mwvWEAI/1M6/6fpvbKnrr/t8K/DJ4ZoaD/Z7chgJL/u1yiIi/nSAzy0RaGfnGQqPuZTESAVEUzq
PiY3OmlqHFLkUUe9PNb5fSvQNoql2zlGhyGbdJo0YvQcy2g3GIVM4G3mOeSwUhVsRW/LcymflgJA
PF8QJFTvcl32Let2mJClT8yzIXVBDtZ+U8dHKd/QjClutqGltWpmiWPk17NQwdc30xJF/Vwx72Qt
+bSgPWNrBnmV2j/mWfXSlsohtqTMXZIMtVJNvtKl/gwBAaB4s9tFTDK69EnrxzjFbBTQkLJk0c1i
HZAxp0qyVhPAUOFZw86lF/efha65s4o5iAY6X01OstKkp3ke3k4xpfwVva3kkwFUWqhEZhRE436X
yhyyd1HyhZoJsAbz3ZxosmMs6dtUum4VrfHUcQIvPNBFqpnElj9pGXg6+M5uJXHzVnCWVt1nD3lp
ypdOy8UjvKvXUDSgqRMXlMirRrXNdfggpRMDWkMteas8P5WNdrUZynzUda15Z6xQBCxlNgVD2XUf
pix1JnkBZjN0Hc2CtO5JHjQdSrRYhzFgMWUvi7okkI1WJd/aevNmm6X2atTbPcsgXslnqBMz1U9h
Gj2NaGh8XqO0gTlJTh/1estCqRbPBZyEbj2tE/omkf/3Pel/xAT9C1Ycv1kJDuMfG5ebZ6FIhZck
fUZIdfwdG8Nvf7Mx1htYOXdyTlKEnSITJ/HNxlhvMGOmTC76lULkOyeqvFHg4DIASeggMl7ri7/Y
GCAcFF/4kYQfZZz979kYRsj/2cbsM+E/eU9LXol44ZQM61pNg0iHrq4SUoab5K37YIHMshfZgitT
mFFdrVOkHRCnAT6Y0tmQC7k5MGm62blpps/G1JHmikv8pKm1doy34l029x+Wse2BshtU5aryQe8m
jpPZlfZCr8DWknKFQblpHOAOdB+TrAiK3DomSWHcJcpCRau2Fi2oe/MaWp35XFhD/qTlufoOqkEV
+PCaAobg4i9tVXyA+8NEmx0dqz5qIl+VBZRAFO1e0p4hx+icSVoJN9Oe2aqWaqA8967U99mFgLy+
VFGyhnUToVDVrS1qCoAx7JVXhxrEnS9aWkX3CcTqKIxJgB3nVdc/xERLxzjfDK9pjRaiVZBea7+W
56GoCQIqVCmhI4vqz0qmIpysK3FYC0YHz29VvWxQR/vdpscPEZw1T8Yg6QTbYgqqOe+OAvXosIpT
5batV8WjBbb5RZGPx0QCQScZKybeEvkyJ9ECuqxLjm5UFjKL5jbb0QCJiQy0z6ZuGV/NO2C6ktTp
EGkRHT6gxi89PGomQruaUVDZEVtbFrv52LKYMDKggqRZvRKoajUAml+K7EJxublAplHdoMxdhVEK
Utsu8kH0Ez0fA6Wrq4s66HLYZGJ2paN38xbUS+PUQmTc6VliXUM9LZyruJ4e17oojl2tMXKIPhMo
37K43po6v7KWllkfxGDPaiSjX9ZIkw44OoqAXDP7O9dJchkbbPqQTUw06cLgwjBa2wuaChAsbRJ2
vt0EL0+ylRywE3t7SgfHXBSsITwzvWWuT/OkZB/jpGvglphuIWVmKrXD/YEHNq+NDjK9PkMKKhp4
XIqMdky09p+1MmIiUYVS00jkb9QR/99CuH9F+7mrV/+x6bxKx88/GMz95d86LpIO65oBO6yp7DWo
V3zaV2Mp7D/aGyY0TkRK/VjTXyMyQTLfwNJECkAxhLqALv4WkgmSBf0bypFw0yh0cED//J2YTN5D
+t9CMg2UDlcGRk7T4XtGxYGr+L6AuGmFEReW0DyKAuQUADjFLvEWRTkWm4lTjjajvRrSCPnFUoZ6
ZUd/MgKC2F+gWDrHc00XNO/ScsOOdJhZW57K+RM0TYZuJ1nzmIjt3Dmd2fSXpheTj9tW5pf/LJf9
Xy3/lfZ67x/vvDOqheNzlT7/sP323/m6/WT9jfmz1/26+2SRDfbKeiqR8+ogtX7dfJr+hkKYyoYE
G/kK7fo1HQA1aUILTtcSnO2rE/8b2cBPO4/SIs3PnSNM2mno9iLtjztPjbSiiBs0cQwjahgyxqij
B1+p8rNgxjAZ1CVsLYCnp4duWT4UYs+E7pYa4F3SrSAalRKjd3NtKE9Tj9gFVdsStIpSC3A+y1M8
VN6YthN1+Dhb+9MCTzPzSr2+PH235L+TNCuvleTfjhCJkcotwC9IDrUznv3cJTR7UzE2oZtcfd4S
eiFxm4yBuSXqhsBQh3Mz8iL9lMqddTJKsf2cNoDjnLgFhwwJWhoj1mGkiopO+dYy+kJV/ZFwOoUj
WC2Zy61H4PXwrO3OKx7uxBj6RFtSLT2FOWc1c79VSpmZE9Ms4lAw9KUNe3nA788iwkIQjsQUC9a2
Lt4RdojHuZzQ4jP7nQ4aouBZhtBgLp9UDrJhW71YEFdsbdeiFzEULxCOlJOHFO5SuEmxIv88i7VO
RyQdJlSpF1gX7Y28RvOq2UT4IYXmJnFKQZFaG3IgyXDUXKCbkHZxc5Mo6NY5VpMzbdgbk8kITRzN
rZ3zkM+LMZi3ulmk5HskGBNY0tRiBqruewZ1SrKDULdiYfZHc+7O1diu5pEacdQEUi9vMrobRfPJ
RBXl2G4WwkedWTp5llXdodCm7j28Qx0NmSzGEwo0kxma28MPh4b4FrbdGL8HVTjcTMmgIH+8yOkE
06o5XZmbMUqQ01Zz4soCbFOeVBjokzZlRC1fWOMxhjdIyq5LuOBNe4J17lNE+sMIUjIrX9q8Q95i
qov5AaKRSXAKJZE/x3JLupnkXQrwHnYPKRky+bpeKvnczpCV2WVRcwJmrrhU4g4mDyMTGacX5+0h
V2JlvjPQmKRr1cM25y+t1l+LZYr+szRvBpRwyiQrrgIJ+dns4UVyIDEyawhvxhLG7U7VnioES1/S
mczS0YUEDgS4f5A2qSv2J0FjNXF1sYW2jZ5LEMalXYKkn1V1y/VWJTPIqkrMWnfLJlM9CwLJQkBc
NXWntsu2L3OzsJutCPC1I+ZkmT47cY+w+nFjjnKak2c6+Ynh0Qi23q/6QFu9ULcN8PKU15EXS83M
5EmmqfcyLFL0C3QQKvkqy66xzDMwmaiABmMTE3gqxTVqBaoGKziQslh7GD1yLRDUUcwdMp4a+M8W
zW+p+HVMCJTmeAMxRb9zaQyQaWeSeScpyzY/KHKfvcsKui42DNnzB7Wdih2QLMDf01TdCAFXher5
YRUWIjGrbpovsJpKL6OQDMT8SbWGZVND1xZvZvGl0tYBIFZeP+hQmOT9GCGHjQ1hDItDfIKvaf5Y
JrEOMbKabcyUIvcD+dz7wTDNnpm3Fdkh4t6HPBHYfXPdDC9FI6JeZo1rD7ebLEz9UW4ynYEfsSEa
NIxK+riO2SQFAsJ576xxRDU9SRaIYawGhjD0eKCocvp4YYS2zycRhrKkZqhYi+bYGYlsd2YLSVkP
a9cokg13ILNdsSQYX/qxkBg6Yr1dM9FrQHMCET7Su6NpuiL8zcxlYruBEYgkQHZftz0cjrT4gDOo
Rf9R1vL+rVbFFRSihRgd46lqGYgVDaGFcVUdyH2KOAaki696GIScw7zqEC+61RZvbMQ5oYIio0D7
MY/kGpq/pfAyVKTi21qR+tyT+LwcfvuKslGKLjKAdxW2ETsT2DTuZnbD2xzTaqFSnKr0fmm8QYev
JQZInHSaUQM1ytLrkRQ6xvwbEiY9yt+m6yysvr4UROfL0pawQ41FfJdYxOuONKbQpUvweFcnS1yb
1k4QKEKqsLX24eE0ijSnVpQRbI++9IkN6D6VbuJIUmM/KWmPoCUhwYmt5022udU4qQYcTVKZ+pY2
xFdpt7VDKHRqxAoZs2GeSytPURzqivlZlrvkwVR6tXSqItc/yaOlLp44FdN01jHo5Sc9ZegZeL+s
2+YWDShnwyIQ20UnW9tREFLS1T7TS8YS5Yqpvlk24SYyxeU5N3Ppki4DqH0Ms/pCGCozU2uajPdH
FiYLeTcaUqM1yPdWqg+nuS3Wx2RFcIpN3le3dV+TdyS5fCtHS/+lM2v54zxVS4fIAywNjDuO+UDX
tCdT66H0tDhhCsd/iAZKewWGe8RhJfF1Vhq4inqmnczYiQSGt41iBKaboX9eofAyIMCymGo3FRgd
na5phhWNZ2N4TFUjA+TUb5CQ9ZOhAfFGAUnkrdKxhchrGj60iQi1z9pljFXISZ4uHk3H/CXRNA1g
zmTCqtTWPYzoZluoD2m08uqiHCYoAUdyVUflfNzAXQDOQYuhZLTbeTVBTdGZYty40abEjtlirjHP
/eAUY9pv9gSZQ36Wu9q6YapoeFhKMRncapijm7VrJeDVSlLIsCdVnen9T3g8rIdP/+vfvhW2mO34
4xj5/rmKfwiPv1ba+Z1fy1mMLNFUVGHOhkZkr8H/WjJH5IhmNHQFO5f1/pNfSubSGxUVVv5Hu1jZ
uUV+jZFpJDFtwtwJ/SX4kva07m8EydLrtNVvweUveE3lZx3YmREA2iwpuBx5eTelI+CneIB5sYuk
II+ZBaPNWHqangL93mDiasSlsusKSqMxTruAuxmdJt5VjQVldtsVdy2UdcmIefUBDmLJnlSR+NRs
yucujqZDKkSlL2nb4C10EWAohfFwQQvc2SRtAd3UE5xnuUYRNn1pCwO4Ziw3V1RxJgSULdgmrBkS
TxGtFdjxU79pUfO2jU6fP67zIB5HxkH2UFA8Vq1VO904UaOnHXFs9En1yDQ7n/6IDLKgVM3CFuuM
kokm4vsWU7+1chVOJaPWn9pUhlGkhqJQQSnXXuetxnzOFPKkiAFii6k4vdoWWgiabE9T81bIrOG+
TlSsutyuT6m1rHCRJOtnBsFG3+oMYAxmNTuVWOiO3CuIquQZePC60hy9wMmL0oCgHakwjBdcjj4a
kl0bEw0LFEFWooxRk8ATw3r5EBeruUufjQziG+noQL90V6ha4iVKdZk3DJa9tFIZjvFchMgYL2jC
byBHBjSziiw27swqWgO9nreLJq+TKwwdxFIpo2855Ok+4Wh/hDA1rHT5nbnkiSf1CYgAdeydZhBB
6kdq4a+qClRr00Ex5l1u+OOyAaGcl4ekzQJzWZEqqnMgk2p3eaVW1bo4cYpoEsIiXs4l6x0oBqkA
xL4PG1oh+pxFh9WAUk4aseCrOZQYuQJ40WQIBC1LHLbo0pS6MtplSmgOd2R+q3eDBvFvDxBkKKwP
vTIw4o38yJHRhMhWtxqVhUhsniZjbu7hVkclPh4N5GHIsuxCGSK6AzD0FfMCvGZJu6dx7MfA2GYY
NQS9DK1SLt7+Z9nJ328+/ktWrv7MNNrPSfecVj9Yx1/toia+MWVZMgg4dXRD/g97Z7IcN5Jt2195
H3BRht6ByRsgEMFepEiqncCklITG0Tta//q7QGVWkiEWeVXP3qDMrlmNUiV5oPPmnL3XDkKqCj/n
Rf4EpDfAIw7wHmWjrd7w57xIwcHhz/gQAO7TCTAR1P9Z5gf9QjGBHjkZipu81bd+a1486pWjQ+bU
jeANojrbQlr3T4sHnuE5hShXgBtZMB5WtpKgC0uHnJ5AXOrOKGOnIHVSFgsi/CzUn+2MtCEOC1Pk
OLN79ui+PVMDcJnvH1XRxMPPoQCAgIBaGtqYo1qG19azgcWHObbVI03MYgwJTByHZV82IxQQdoRf
DI4UbLyGqdrptuyirs0xfpkJJA0A45/Bhro3TIRf/TxcYwLrHXTOAGp3sp3d91a1mjsjdY1PTg+Z
Lup7Ivp2RO+WZrSQyfke3cu441BtnKxiyAmpz40+jArfh2Q4pEkIENYRd6v2sLwnxbxTvszdqKcS
ROGhaK48Y8jcXS/E9L1kl+VGlunSz7T9ef2BbjxF9SsrFoIpXP3Paz+EUWWYxWsQtwf10N/L3c8b
CWwILZbHAKyxT59rgHqpMMCrx50Y9xZNXHsG2r2EpCbRsRyM5GqqvlmtdcJ2lwbv57qCOpzddhOJ
ZWZ6aMRdgj1aHPIW7XKxnHXlGI0je3f+c67ULpF5HFjQed3g1G2Mn5XIJ4L2xwL2p72nP389nXSP
/juN9E0q8qSY2smhSQvFr5dTjhRL4auXeX3y8tu2/SvH94iaGRooqsdI87eX8ZHm0xKsXxWsu1is
NWAfj0daJ2/H6rIU1WctZhz1Xd68Io87LtdR9kKOt6n9uTwToTaf9uNRU6dXResPWInQnu8RnpqX
c7VutPGck4NnFw5Lqktce2ilzVsqV75HCK2Z/dE2VXXp5WtzWcIygyFkwoGE2G9cmoVdfChQvHGE
IF+9I4noZPFXD5dhkLqviFvsrZL95LZxAcxmxPoFNg3IY1YlEwmC9lT21LGmJe6dGfCOpNChiVSL
7MJvDj0pXDs9JZj0zbE85KvDN2e2YtdYwXLmqQzkgYECfwFIEw12y0ndMWRczR4mK7K3PF8R4jdM
u2pLA6qorl5ZjTFfz9guTvzWvB30Wl/LIq3j0cuGVy6Qqfrp9SHcpKngQ2TbtHnHO0Zv4iRljjPy
A46/p3YPND4PJqIX3B+EA+F21PqVEX+Z9TapqGuR+AjcWwTm0eteSqOBe8eIbd/frx105HWc7Vga
tN2U8/MY8y+/LYtl5Zfr29JPty4KUizraMpvpDR75SKv8Ex/Vw7eRjjNxa52cwPFhYPRdK2aqLkx
T/1AunG+/Hj5s3uYxJ+8QOw3mZa4Wpwgm0z16RcwJkZPTEDaxSmFSCJ7K5ghY5WclUIjc1ceRsjV
RiNf9yIaO+oNjdMx03ii3Q10UYlK1erSnEKMq4LcNWe4JzVv3bs0FHcG3cfYzlx2vbKmMAtgk71V
Bjin9p04VKQ8pSWJtdXy1g0KlKCzZdxUtaTwQDrhfp7C9FYVRnA/ZSMMBbDeewqepCiwUdp7S7ZW
0TAEzTveSSAFPWCDBQVGXjrFxcJve59n3XhuNS0+S8GjW6RefiKc/j80Bv/TujRbz+xfH0B3a9uP
6vEm629BogNej5eZFh+Cvz/PkT83WQ6irIfoUwxALsFtW1Phr8On9w+fxiEvIxHpHhJJPsu/tBQP
uD60D6BQsdBsR9bfOHweT/k0IBnXpUHIvgb14bYFfDzlN6E7WSrJsdVPuu+jMpw7i3gHCUB+Csrx
rvem6a0he+sybN3k68yqRPHZtfqvS0HAIcc/ZZ+Kym3fFdYyA4Y2guFL4/ntRwJRQD9SPxXY7Iuh
7XdiAj15qCHbu4dHt/vm5wf6eFE+Wi65ClLqmfW5Xx7+nodsuEfLZd+iPTN7w9p51gpVIu/BGKjC
Q1buonMQAIgqLLDF+On3h6WAzXSMO44+79HNC5fWQzQRWrsVFDz6/phLQ5hQXetFn7fTdDX3vnpl
QqZr93iKfLjUx2PaTx/YssyG0w7bmCa+8KT1YPdRlew6+/PLF/cgw380Fz6MxN2k/kcCEfWPo7nQ
7OHXG22B0oBdOgteQ3xLnNP7oTBRT8b9sIbuRUWqASCBsaOAZnBaX/QIWmPJU//CMBryFGloUBeX
tpeT5OMgfqBIB06isa0vpleRLrA4bKejpAybm9ZRCCNQUcgyfvliSKr79b5Z7GgQxwQUc1CYPL1v
1kjXsW4KvSNmRJfIuJEQ7+aEsOGQyMhlzxkeRH9Sj2LZi4odOLWUTn8MdYtAfJ49nFvzZF0lSa3n
Q2+NZEkMxAN/z9yVL8Ytu+AuqC1EMYYwEnIDRrcZI/K7jTmyHq7T3i4ZzL88G2RLNL0eS+4JdFey
fpLtVs3bTaNRpzcBJNiL2kEtVD7cX7Xd6ny76Z1cU2BzD89iNmb4QCDwMcW7QWpGTotzJJ6yyv2+
Fo0k2of5ozn3nKCZds0yLl0cjI0RW1ovP9ylTWcyRqk7oYZ02VLqIXR+yDbXRgTGHpniYBt0Fyc7
cbtd60zJEi/e7BaXKqNdu9Pklg67SvX0DZ2u8AHJuY6CspJq29oDG814uCvn/FjaVlrcreF43qXF
QtePpOTzuS6SneVrAlZRPNoI+btq+VCTdp9Txbcrls90vM1Ygu9X6UyfOq81zcvMIg3xxkzD2YqH
pKxu2Yw1Z8QFrdPB02rW3zxdVXpPQEYOOUaEC+k/surSyJuNHIDQpNZbOmU63WX+Cqo6V0OSnvgl
tWs6VEUvd+vgViIKBk8Yu3HsrSkOUgWFx0PDFVVpLlUkTfRNdBNW+6DqgdUXWu5Kq25qNkWp8ORu
Nrz53k7W/tw286o64W/xmvhiTO0dlUA9QTb31B1nt3TZqSS1f2TJEtLCcSfne5MTdRJ3he2wB5XT
+AXdLkBzq5nha+U86DIl240Cf4P+amErX+wM/EfxMk1df1Hx1HDAoVJa90nWzglyWBO0QtD7iE7H
pvuotkl6yjvafrQI2nf+NonPD/N5vU3tjaL/wKvJhJ9sU7/aFgFMasPdf1WrxwmInNedDg18kGnr
75fUzLm2kDRnmNuLgYFSmejwHF+G9wRqoMF97Ws+/pixw6FOED7ncTrzzvaxP5rvZzT2cya4ldoW
17VTfQtI0KaZy5G1GfPLZexZmWz7RzsingsHFWsisFwPJH2STrerXk871PYv/6ijswdWWvLXod7S
ZiR1LziW9v99Y3IluGL74eIDiT7Le7gn3sP9KQcjo/O23TaiCsL/7QMQm7f1Abb4u3+9AduX/+fu
Szl9+db0j3dh21/6U6UVCHZU6GAwcWBAFiiS/6p1GaH5D86KaFdxvyOOYsP1z32Y5SKU4YmG/CUP
xcZ2Iv5zH2aBF8eMySrxkzD+Wz0AZ1PtP1rWKbKxA7Q8xECezRaGLdnTN1q4mqlSE1pWTMn9SDv8
Ti5G88XufX06eDIhEyHxIP+EiBKIPSAAZTdNRMP0VtXfDGkDzjIPSjsaXJNos615TCaD662fGkut
F75PM55cny2HICC8ZGcqT51Z4UAzDCX+O8srH4Iz61vlOxp0UtZYb6kag0wLSYjieE94ZJrOZ7ln
L0gcl82j0ndNXBG595VKURGzwGvauSvasX1C5QJlzlAAJkxN50OWG46IPE+uH+tCtYjHM9+8yhKl
qQjoynhb9OvwtrIq71ub150bk2nPgjCqLjEPY5/T2JST3RHe6aqUXEBN9rJT2l61HckUeCCCRcPT
gky7IaJQjQPVQrH2qW+EvkRWg3wGK+LnfCAGiw1qKSH/UEGHD7h64QeECO4XWXnrOcuJGZd0Cj7b
I73QqFUOBGZ6qAVkeJSyQfvNqEtoNR7JXPyk1vXKmAcAoCBLh+vSdli5+8W5shYSufc1p1licqaT
mpiwWoZ+rP3gh5l6w31qV05BwyV04knrNY26xS4KYhOC6soqUYsQ+HXj2mXxDSHOsoVu+IWOWMun
YScqlVYUKUrzXTrSxo5FOzZfmkWZDunEYUZGxtJ+NNfh4yJpaRRuTdkfuAGpTaCzBzX3cVLYnyoX
wSgBUx6eC894k3iom+imTOmPxAmIhjdWNpWF9U5aPck0g3nVJyNg6j50PwNt+CyzmVBGz8gFrskU
QojRZWwVUBaJjvrAiIv2xMnbczGTODVX9XCVD6RY+eMb1lKNXKpyoe8FC1OzL+QpDToDYJ5Rrm+T
zvSvZE1Nk6h6da9FJf+gYZ5H3jpXuO/bQQ+8QEHwQWsLdJJVWNHSrvc6I4PdLrP2dGDPoaOqDhAL
OHbbUJBVyz7tByeLClrAsO+Luwlj8MkSeLu04j+HwVDuK6f+gSgBndViT/tUGcZ3z1IUX9X4pa8p
e5nj8HG217dl40DIlFYeEYs2XmZUyJoCV7idjZ/9hdCmhKuOa8v52vl9tXMznyxGO4T6pCCEdeUs
osQLjNOiHNez1JHEf2StOtQhZcU5EafLEL5VieT/z1bpXnbhd8UeckenvdqPTX/Tept2rkV/RQ8b
QpRlEO/R43q81cNo1WizhEuAZGkYFPGs5XSWaf65wWH8EZOIPqT2TMXVXdv6BO8MUa+l/bYxoRO3
QYGEaLCgey/mfE2aQHUoK//9qlW5G0gg/GqbTK1IytUWBDZ5vEBJD44biVoLqqIITQK+/HBX2dZN
j9U1pn7k8q6SM7t6DVsCI/DiwSlruuAcKXof2RhaelTpfZDtJb2tqGhHd+fUdngrkrGPRIcrpV9d
cE5bsRvXrDo0idVAKZXkDkdZrcL39iIIyQralQnI1NN+ScoAcVTZJfduyBkj1pTJ0jfmTP66u3r6
xHByR8XjKm7dFkNt0JKecLN4WXcedp36sKZOcres6+zeNOHE8dVy811m5F+lqyfUcSts9Xlebsqy
8O8QI3qE2c/uciPzDPtPaq3WqVaquUvbkFTMaQsllUN4gkoFNaMr5HlgkuuIUT3dOqJEp62LcTtP
A3mFcqn0IbTcAmm+tvA3rHV4MuliuZ7mxbpslrIFO18u4Y4/rskDWxQAe98DfuURWU7HYLlZiwI1
VdE303dv3L6wRbU0iVzWjHCpkx8jkWzyJkmD7kNPvBdfsN/6d3UnlEV9eaCg+GgtfuZ0bv26uG24
GZqnNHPwfxzXle26zlfE67CiM9iMaeuQsjzuzUGeV7l97uOKjmQtTwUPaZ8Lm8hYOdYH2d/XTfdB
YuuN/UCrm5d/1VEA4rbkok20XB8BAAwWWk1Pl1xMDibystxD65Q5u8VIPnjEBulm9qM275yzydL3
ll43YeAfDi8jRrJGgek17mXuv0EYQOxYU4DLIH2nDZswJoaqiswhuHeIYd9pNf6omkZHeDbOt5fn
5Z9vbQfWv4/nP3/+FnyNfAE8D4Wkpz/f74Vq08Tl548rvd4uO59XdZXOzZdgmQqy9JJ7nzN1SeZs
1Nr5SVGa7plXLJGzUMD05Ql+meqUcO9XGiRPD9p//i4MruQ/4N/Gcvj0d9G6DcOBM8kBseawW9r6
fZlVqAs8a0T16e+dYTp9uBW/VXZ8vl9L5fmf+dD/939m+fqPiuLhmf/rTfHJF/0FqFSft4/3xNiY
/9oUb6VJn6PKn31cPtG/9sT8CUQkaAV0npiB+D7+uSVG/LJBoIIQmgIuMJxe/9wS80fb900wiOWg
mmF3/DulSWd7gf9+wcXWfSaTj+Pd1ml2Huysjw952Ol9VOMpLU+vhC+OIrF+M20+IhovCfqFcyNx
6nLHJHumbLDvM/+J1ak/7enHLjEBiwi5FEj0KzXZ8sLrQsR+Ftpo/IqOVtG4LMW1chCY9lmdAsNf
KMPEVPCruBkXw7hWppJnSWks1ATq3CtOaoWgOml9ctgGe0zh9NSobEqWx+ZnQfO3Xun/2fv6n1ZJ
pwT20kt7RkDok9d1+7//PMP5m8GQ09G2jHC8Rsf11+vquv+gTi6oxHoOGxBrO/f9VUnHnLMZ7kFd
YYPhr/99gkOuYJKuhB+a+vfDX/ud1/XptEfxA3uNudkeaRrB6Qm36fpRSaLWhUCAZdt7ApcJY52U
nV9kUESS0yWYHLC7TdOKU7tOycKLHt2hZ9bXp8vrz6E5onJ2NGnwk+h7NHSn81y6iYkdOC/QbRfr
/exOgPUnM6tfGev4Mmk+EnWNo4PT8ja/bx/to8ucKnainN5Alc8VuC7lfEMPtBx0mfofrG5o32Rp
MV++fH3PjmltNDvfhhx23Az3DEkyYiXg/7qrEwnWL+g+WfrBaKXxhjPOLS5C95Uxt8f1aPKB2Efq
EbITlza/A7dnq/Y8uk5vHISpXFQabptmEodi4VzLFZZNZNRLeVcR4fj25at8bsStCBBuc96Gons6
Iou37susgew7d0QnE5Z14QviLs3Omd/jpR9Pfnu8rdu/2f55XQNxNJ4qC4UDscMw46QX2SQBQWXZ
G4Ku8zPHtOdX9oDPPMMQG8JWf0H3ge3t6dX1KlR5vtjgK2UH42JZry2jvMqr0Yj82jt1guzu5cs7
1mnwAKnaYHLaWDJc5FFvBtd6GhAkvsa57b9TUxGee3qtXrmHzw3ig/JAQArVh1LQ06uyjQUMiepR
oCcWDlo1k8oVacTUZy9fzK93T/BOAHbY2tOhax5dTAea0MRps8bp3JMyyaFyghLlN3bK5hXa4B55
T0aHolDV4r3SOjkem2mVgibubWZPb1NBHV1jVVR1l/U6nqbV2E1pO7yzssk8JIrzZ5rXYKprbvQr
88zxnd1GDTdEosvyz+M7el+01ImAgKLp8ddJFbt+4mNaCqxUH16+tb8MxEzG3M12gyMAF3p0awfD
75tMeDoeBESHOcvqtzYOmevfHyX0HD+AabRxX45WBxEYc4kdwaRGba2fZRGqIPZgIfq/+ZkJGl82
zS02YVsm4vFnNnV+mxZNomOPHf43zj6gJDyrujb9aryoWcR2yG6G9JWHdcSz3ERRm1CPJuzWXTPh
Qjx9R4IxKVMC37HH2SctavkAaYIC+2s7p8qgs1WEpJCPJ6bz2mvyy8vp+gHPz6MPgCqGb+TpwC5W
GRwgioAu4eBOxTgVI4HgRBzUaI5Tt8HjNazWcPPy4zxecRFKAcbachl/VoWPhsW5Ps02s12cBP3q
713AZZwPi2Ttll1ZN0b+ypnql5eU8XAPbEAu6JtMNU8vs2r62ewSw4xTjARx6TfNaRLK4pVP4XgF
EtAbsAlb9EjRtCMBfzqKmCy+6aAkaILj+sWSC+Kk15pqiWks+2zJ9Ssr3i93kfGouKOmBG64Efye
jof3pZkXnQWxk4XEoPThgo8ym4ntzQeWi1de0l/uIaOxNTQRpbFR49T8dLSRYtaQI7eLlTDlWT8E
0LezpX8lxey5a/JBTPEVot0Dy/Z0lDanwGgQlxtzdBF/1GbT/OFivFNRSVcu/s23cLsijtnbNycE
ksqnYw2LQIBQ+iKezIRct1nlV55v5+d6WtZXXvhnb96GxqK5BVz4gXn/aDuUCqkLX3Pz7LRoL9Be
kehEIfp3Z8ntgvioCI1kV464+OkF2coL57GQpKyJqbmf6rY4r9KifuURPfeaPx7l6BH5FZItx+O1
q3ybkLKCm7U6YxbrLAUmj/jv3cuP6Ri5RUNpuyyOnvZ20CA89ull9YabTMxf0Nb9YX5HFT6/m9PG
uZD5Kg9W4T9gL+xDIIFo9o4xxrR8iVC0R3Tx0juY6SRfAfxtIz7e3T78IvZhUM+2V+dBh/focWay
FWKteHOEmqqDYVn9JX4RcYBml+16c/xmzr39/uXbsH3Nv4zp0YbmxIXi6KED9mjMsap1s1SWiBfw
wJEJhvEkLI3qpBSj8T51mtsU7/LVUC7i9OWBn/0kN8yxbdPzZcF4evuzPkE7XnkCkcLknFokue/z
cdJYR03xyqlhm4d/vca/hzqap4Nal/msucYxm5fLLLNu7ZG4l6z2aEk51WmgTH3X5YZ9aBzIJS9f
57PfKIIdn/Oujwb+aPAGAgriIB4qBkEkK6F2TlYV1v/OpPP3KMdt7i5d/WyehIi1My0X7piBiqCe
vPNat39lM/PsBW1TNjMCBSfn6IJKPRsdOycenB3SRROi+Qy69rWDwrPvJUVg1lV6v0hPn74eBoIK
Ly24bQsUq/PQ0eJ8wi/7YQFe/qWxvPqc87x3AhbSfuVWPj9y4LEs+XyRx2rlLKhNGGaMXM7SAjlM
q+PUN3Pj4I1Ndr50bh/7fq4Pcz/JP37/XdkqbJDk8FdQrX160To3ESYZE0M7OaQx4ETnub2kr8x8
z315j0c5urWrULPpKE0oS2sVB6pr7q6zFCr9JRzf/L9d0NHSMVRhJXD7i7gWkzoruoJUzGF8TXjy
3NKB2I/MF46XiE+2P380h4naVE1rc0FrV4exZbvTTuE1jy2kjUWkA/oDL1/Ws3fw0YBHS4fp9KY3
5DZBcH5Z/lHDDYKgVObv1Tw6/8bXRvkqoBLgc3Z4UIo+urYOOf64hCyLU987f4h+Ws/6eRleWeKf
uyCqKYhaEbKDttn+/PEoys06es6AoNwQtpZpJRc2lj5cHTQAf//eBZtCA+YvG76H+vKjofrMTLO2
KQhzrbeYrspovglEXKdjkg2v7GSfm6kol9OXczcV0PF7gW5M9xwKBL1NFxhf2wEeNzz5ysvw/CiI
iDccCUL/o3c8CCXgtT5FXoXs8wDpvr1cm3k8e/m2vTbK0fZolYpzjMETwj3NLJ9OhLM5TfVvjYKj
gHIiZMpjXGSXwBheJua+ptMiUutiR5Ys8ldegeeuhYxyHycIG2UOxU/fNjkl2kVfQtSSGYCrsNOK
ud15rTrzzDtN0ZVVF9fA1lA5GkXZ3jgWc2vFYVGAUu8X1KFQ5zxiepIkDV/5Tn8dbSsCmRx2USxx
xjiaErTnylEm6ANdziH5wccS0rGLnE2SGxpP1a9saX69hR4hGZtH2kQ2y6N6egstO8cBa2Z2bPQV
0eirID07DZxXDmfPXBRt2G07ioJ7K6A/HUUF45YKYdpxM4AbiDrROn2EAIlGZgf+U/72ewEn1aFO
QTGNKJTjYv1UdWwpUKXGTW563yhwrS4tnmV+rRzz8LufbgiBe201eUTUJH0cmwZbnJJr6yF60NMq
569J3fmd2FvCMNczGa4bwidQriM/uKtwxYk5OZC0psrG1lHYCWcJzgL8yS1Fbzs/NBzOO9QB0kTn
mAQh2bC8JnV1SEwwb/tETSibp8nqnZOX54RfH89mOYLqGtBoZrdytF1IewwBQ+9wXhj5ZjHfeRNA
Ecft8sMi6+b25dGOV1ma8cKnqEpzHosdDZ+nLwNPTHPuwWtTI4Ot0CIb8tPYZU0Z0z8WWGuCJSl+
86tiTPBOkLTQBDDocQVrVCnI89oN8eHoMLhoZ8dBYBw4RhGjRSA++eVLPP6q0K5uHU1ImVRzqCEd
TeVemC9dKOeEgk4mKESYvvup9yf7lVn21zu5WSI2BT/3kXbt0TBGUEPAGLIkNkrRFTFmd/F9rQrS
Dr2k/UwUgTXHv3thEIS3/7HGU5M4dqhRCZ6pFdtEmQ9zf9qqmhy+WQWv3L7t8+ElePxlcZzjnwfj
D6qMmuoDh/jR6q56JFZ0gZr9bJe1/FKavtGdioDNy21uIwQ/pJ25ILNfk/EjoM45zkZbXpfgga7T
yVlwK2TaySOxhjXZHU023HWFTL4gHjfyXW/ggGc2bD5qmaLJt+4BQbqnlo3zP3KLxAFzUoXJG6ti
Z+771XzDRrfEhUvl5T1orWGPir64Awuobg07hAWjYcenF1gP2vYCEkkfL+ytstN1XGjUScta39Si
9/AU+Hl17w3jfOIkuXtm4iuQaGIKD0xwSPZx0q1vDLv73tpG3kbBqJFoJpn1rSo6LCgkKX221lBd
tNBXyCe1WFaNBpaMM+bVQTgg9RN+CegHLAqoQ7/KBWgnssp1uMOA2yCEm9bajpeitpJo6gyxRIjO
izxe0yAlI1rOfro3dRWg0dET2kGMxKTHDa4+9ecquOgGAw1M6QgcFoYL7tkb9JtKNcVeeGMPkUnB
LICGYpLUXZvQJKaxOYAzkKSfyaTSkYPptNi7qgwicBXqakWeV+xCWZufRDIt7wuXigj2AG8nPaR5
c1uAeABv5Xx37QkOE337rIqyMSfHnRgFiBr2cFpk7HffD60g/86wvO1O1Wkq3mTFDAYaY4CudhUc
ouCQ+BU6vyDPPPHBccqZoIOwM9/PjSugL4OqiRrojVXcBlbzpSxqPHsSgPqPcrDqC2wR6XhvWIC9
wqhH5YtKrWloMYIPg7UBjyMb2/l7Bb/LulEpfzF2etu/FqsVJuf8s0hZlZYuBYPFt9sD/SvaY8U8
lNZV54xoEnGgtqdJWrr9vgMpgcS+wXlkV4nlX6QmkGb8fdnUXndMOt6JqLzc/DaNVd6iLezEBwA0
xnlvDzrfj0FafbCX4taCsBWvzag+2qstqgh6rIDy0BQtCaWDJgl2ISDmD20N8mZtR40Qo8yIE7VS
eTUbIICijbq2c81yWN/2CrMUs1nrzzFFT1wXXZ2nOBzquSJKZcjXNT3Fhzt7+EQKv/Oa6ZALK0Nm
K9EjnqHGy6pDnYek/zVampFE1zrv5k61bwbFYLsZOIkHuyfIS2S59iB3DevuelW0uXSq24ZjDLWW
JU3k8s4ZF4vvaG4btStKIAi7qurW7JYFciwOtj1rby/Coi1ufUwjfNkzRqgUU7dbTs112BVG9SYd
lAHmg9thI2byUkUI6hDgugqlkG6EEVS97+agIwhJhUb6uTZl7aCVrsFy+EVq4JMNBnVt4DXZfDdq
VmHkpquZ0fJEyr3LzZyeySSUnuKwEU2Af2iY+IfxjpBVG6hC7P0AMnq8ydT51GRHSEiO/Org8q2O
8WzWBXG0a9DeBBNf0iFbSn2Thjqo48SfavpMy8pRy+lS/1uV9MrZARAMUYMzjVmHKhuQtwTdDDWh
TUmkg9g2zm2MHtcO9pmS+r2RGqRuGE4I2FdA14OQUi7Zdd4WtY6Cvm5xNZn2NfLDOY9Hs4PBiOjc
3dKCaMtnls6dOJhneSbsVBjnQW6l39Ke1Q9Uo62DWK/QP9jPwCjFWFbMJL33if46F9J0dm0dTJ8m
bUtx4hYWTRajUekXH5+2i/g8NWm3ZugckCrnBb/XktkHvzc6vFDdPAOJFJaRH8AuLCczfh6E7zlO
vmhYGp90bm2iKU+dbr1YBz3VOyg57RgBuJbTvjUVTvE2Bby4EIsbLEWc+0shzsRszf4Vazs1Wt6B
yjo38Y7LA3Q+cSnXfCUpbDBGbL0hKDsyfRb7Q5Z2YX4yOPmicZYniDt1Pa0/TMQS2RmQRLkgjUz9
SwhgLFmT14KAd4LFurG7ds13Vq8BjEEKFT9GoonesHVy3NMsH71Pvj9oosmHHqFiuxRhceq22JB2
RDYxjzSFa31v53witbTy2k9lVftc1Lw2TeSuKRAFlLPDBx0OAVY0mFuIp1k63mICs1kgGng2u16X
DmmfiQiT3cC57TKhb/PNkBtGr7JmSIZFNyioWB0U9xML/LMCiCX8P3jJhhTvVGdaSPbh2ESts079
DvyDcqNmcMviJJt6523WFIV3yDqjMnfd3CzfmqZgDgr8VWXxCIhoOEB2zoq4TpdZ7NpKoBOmQRSu
O9NWM+1Gt2A/qngbPjv8izb6gqScd2jEnGGf9cr4ZPau83kuc6rAU1U5H0kVlB53VEl5YtFgPlWe
6B1Cl5btjapw80dma4eXllekZZy3ffK9M9xFRsKbGxiaABa7XedngzpICh2Qc/18vA6s0u8iOD7U
MqjcqWbvrm4Z4FJwlmBXZ+nixMpY5bsBvCnx8pUjiWJ25m48EEazfNUJk/UbHxn5u0TLHHYRMvvP
rtDyUg6laUduvjkHhzol32pkboQJNGTh2wYqKaFruVGjJF8VjE7Cq+Zm56glC6LGzFjfJgNu3S6s
whkt9iSFcdKsCdxPpy66+mRtdN6gJC0FudJy5RJnK20BCC6lqaOeHvofHlhq56ITjSBcut6iA2on
0NDPzRWqiJzLoNnxieX5rlyMMYg0qMF+B1ovI5dBpLBNbWk1b7IpkWCLqDBgsNB5GnKaCL31tF8b
89D0TWXtRDj340c7YaY/m1pJCMOqZs/+koxrYe21ayv5pqk1DfsIwna7EmY2zYQCp6XTvdWdp4nY
clSTFV+FnefNt2Ex/ITyI7ym8sSd/UmT8SBlqZs3sxhGQx7q0YRDCIAudYv6LS7C2U4Ok7eRuEAR
9nPLqd6weiov0i69PnK5f4Soma3ufLhzvuGrMh70MsGALTNbfhRYHMG2DMqbmYrYsLl8aTDHD23l
r8QS13mfxKj41RjlaTW01wlmj3OHHwCbUnaYPRLllt+Zr4d0L7oeWl+bZRpDZUUZCkJL18AdzOfs
uyrSpIwae+nuzAot08H1tHdS02koDxkNzjwaRv5LzAdsX5EyabOoTjzQCMYoSpy6ZSN0hS2gCA9r
lfafXP5tYx9krXHidMM0nxjVAL4x6NmUEoXpyWCfVMv8tiwG179YZml8hDDPd+CmwiJQXOOP3c8V
tsHw0BXeAhganO1d41TFiM+0KlbsCcE4HUpNrpKZdlZ9NjaEpr3r+4kwO9aMNvhQNkaPE7gR+ZcJ
LaCGsTKw+ulw0uFBjlXv7OaR6uhu1mtwt5RDTZxbWcAMy8ZFJod0yfBxODagrsjJa4uQcrwxt2m3
dm/sFpbthZEb0wWqGX+J6Dlmn/CYOp9gyTbZPRkDsjtxM11cZ4tixuq7fDjv13keI/TODkCWsCzY
MtLs+iQAyVY7m3pFii3Ygjc4jIFbH0y3D27qVZU/LFmtAp+sGs0ILwBS/dYBeRO7hVhuS9HWX5kR
7fuqtlZwJXbSpyfaKQoRobrwabhqH3RZPRADgsrC/W/2zmPJbivd0q9SUXMo4E1E30EDODa9JakJ
IkkmYTbMht/A0/cHUmqRqZJ4NevouJMKlUQei4P9m7W+daiEOX5etL7RaWF8xpuJXORxKUis2qGD
K78EDed+yKBGJ6hZDNOtsgW8NacxktfCdAd6F+lSurfLKl6Vz3FGLl3bga0AXQIm1ORkhgtM7gBG
i+5c1xll4dRbntyXnAh7TTAvii2jwMIkAkva8OvXdg77XEzvm9V5l6wL2fRl+uLMOKL6anvjtovb
KbaX8cvQShHOycwjJ+V0g2Ehv+n88TOm9jxm2FRcqbTmDeR956eCg6fpbzN+649yVvkXQP7meMrc
EdeGB+3RrTKwBVQJ2F44CnvQSFO/Z6mi7QuRmlTIGMw+juXUvis0+0HRCGVwhqiOEMXzx8KlFvYB
32wdF3q/xrjeW5KUXROI2pjCXqUep5chsRZBcZHcV0A08btDtLn0E+20Fn4Wz4syHm0dtNoqOhl1
w+Jf+ZnX7s0lCJ4DFpAARBsDdFMNmW7UZ+0Rm5uGBUuQ7ydHbQ842n7szHm6m/zKLMIkyH+tQS3Q
hK6YvENV0L1uX1sXy9VfSVUwnEOeVFAouYrepaCeH6rAIVHcXKdrfAgl6bEgoBsNg7DrVI+rqo/G
KCsEK8N6aU4uNpaOX3aYrcsaTTq4B0qfjflQ2O/ytswJYamK94RTqJ02iCCy57aOnET5VziW84Zr
00ycUEt4W41YHnqP8xC+iI0JIR9OGRPsUA36JaynC6+2DwMxMiEaVWIzE7vhKGTUF7iAm8RswH3q
c/OdTot99BolDk2jzA8rynQmgGXxXNcCi7yb6t7Nmq2Emyr/Qi0JqW/EO/DawT2Jxe0uEjs4a2xj
vixT357mKX8fVHZ2belaFUlbB6CXl3OoSkd7l+lWe7l0Tv3oO/Zwv2jD4u4nO8FAiXtNP9rlMux0
LkVrnay9JbwPE+1muC76iTVT8w6WdEAdUxc7E+BFuExtf7ExlhfWrnrwIW8LL9vbQBKjrA/c0CbT
DmZ4kcbL3OQnBHvuRdlX6xff16yjaEtKasC1cUAbvc76r9hxtPsyEMnRTAftosiz/JhLxhGgVPMi
MlR62wxOf2uXRv6Y5y5ZltMorjKltBNzCXVcPMm9bFpeR5QaezDWRugU7vieeRRcJ/isYeL34lMi
0vXcsHa8LJ3mpab2orPAqVlI24570koucO4RJ5NWzSOyX/Nca12/a5MtdGJxXT5jXy9RyLbTvqCk
LKPE1kordJg67Qua+rDnJ3NCinW3BpDR7QnZa2S7oMHXteYCrsVs7jJ3cmPJYvas17V2Rl1/nso5
OdluIy6IGny2E0u7XX1DhSSEyAtHz3Sux1U179xMetdIZO65YXivVWFzNripdeuJ5Mtg9+9G3sML
7UfTRRWha78SoJptwRsFeSGi6B/MtRoIQci7o6XPtwQOWvxuuKmCUt/QsAzDb5FjUHbZw/whn3LM
9isdsBqTHJ+/RSfCuWQZwNAlSuiQRh/Gs7Cr5D2QZQFKGcgQoI6xl1NkmoMbYMk11mMpW47sXImB
Cj3vFMmEek/SDPUbwAMSVGOaUeN+Shtd7Xj5TkdUE1OFeExGsQAgxtjHfavt79XsULX6XWleuA2D
2xCOnPVeOhW2I1KszY8osqt9Zgd9shd2A9BgHd3imkxPLFeMh8ok9NsUEnfLt1VEkltEHeGbGzAt
ztL/ZHCLFfz0XOcAvcEk7mZSyQa7F9RbSS/AVMAicq0wt2tGsnPGtCcLtCqAwi5tqO/arNt7u8oY
FDtdYQio510hQeJbo3EStT+P0erw4UFZVxCg52yCcyr0bGpiV5berZbkrh+RkeI55PZYywetMJcM
hoebmGGppda7RkuNJmQ34eY0geYwhL7uzFeN3XpLVBhV8LlrtP6jOwzDbQnJqge2YadpPHHX/kR6
kC9izrbK2mNthRi/orVLI7/wzH6Xu439VEuNWxuayhxYu0ZODDGYLIGvRsYoSySGWcj9REsUxP1S
tsWu6N3+oZ6gKIcBegwv5PQduBTY272U5lIAqK86Dz/UPKgE/ezgMBCba4j6jpH6zt2w2MnV0Bs4
TWqWTkQa5cV8HTjS0Linp3BAhdvKJ29YmBvXa5+8gzqsOG+7JU9jm1LsywgevYjIVpAvjSDg9KRw
7aDznhPTuyJsjRYHgKC/RnWTNKiJbcFBAyaaknKk9B9jeOvtBzn5vIdqYWoaTEyOQu60fHpmSjhr
uFlRl8hUUrYxcDf/aqpL0sTbKSB6ukiEy3SnWxQwd3rx2IPfpZ/aiRobwUE37wvgU2UEYrAo9sY4
cYvMa2T9MWIP5R2C2nfhZpSdXh0avdeOS+J8sBwSEHZOmRZiNzOGHdAjA4eMlqWb1iPU+2HYldy3
n93WSl7TgpMnWty2vvfzvM8uTYo6bEPbpoaZT+l/lqwmMfl6g84lmGbJPZwz34s004Sh1qD9rHYE
tCdrZNNuPZUTIcYnLkCCUBgxudkOpVcjQ41BcRvOqZhUaA92x6/TXCyx95NgulqbjoYsmHoGSNKv
vDbM9RoppckAyY96qWNHFZU3mo+Nr43pl6IQAot/WZl48xm6XdVLKscHHZKqPGgNPynakHZjgdU2
H8bez/VZMiFppiqGJcUBoluT48T5Kt0mUjUBQZGVzNqFR7fyuWCBM0feuuCVMrqCxNIFech1K+ri
xVBBUUctzNwbUy3cACEQjFidCDZtd3gMh+sx8+o8zqwSz63KKuNxGr3UOwzjMtkxkj6i30qJQjey
U5Kpwol8AeKZaoMvPm6zWQ5uaCT2yOkzSGU/DWyAxF3X9nV7VSDsce0oM8typXwr2QL71px8aZeS
5ge6WZOHSSV1N0wr+OzbQHtcnjBsa+Wu5l7HvBYLOX0Om+tbkjR0CmMcsphMAxNw3ZCO9rwL3LlM
rtrF8YyQsSix9xn5Yf2hlqJHvI6U3kSZJft5hNo5rwOe5mLEPukN3EcJNHBWP6rItZG3C45440pf
yFHgux0aupKqG3Vm4xbBUi7ia1rRueVzSqy08k6KvAiJqIJK4d3CeHCKx5nqcO80qNDqMME0pD8r
iJgY05ViIXARLF6hzgwyp+G27xHj7rjlm9OD0/v0VbvRtOA9M8vMC/fQ5EnXPhalY2MNL7V5vksW
S0+/dI1eaecMUZg8+wpb8J4bS9s9zMFkokyTAOk+Npkl3SwiM8saq8jIbc05OGyG6lNPlQuPszZc
iYXegWZ/nTPzgy0dkONhNJFesUXafPfj3OjRsDaScPSKhfWXobfVR1j8ZLPRjinGdPrSu6V9nmSp
yhPjmSF4KvEPIiEVFWkbAFKDxG3xq6etxqi87I3efQqUsEii6DUvuM9Lk+GPkcOeSo6EWpFguKGG
6AOWwBHOTtFIV++Zn5fzTsvsXqtCcOtwkIkHWB1x7VaoquSBdaW1EmttdOLYmEyLolRrNVpIZ56I
UFiDRbnUeTXbJkJR+171+Pucoj1IQhSWne51mneeE1jzRNAslgS4SgmYVs9Vq+bx4LVqotrWOMox
c5t5pgnoTY2mnhAeF1kb60U1VFrULUEzH/oEP/xtVQzLcpE0QZ5euDT5kDfICRCxxaYgj1s5dQXJ
McxsxFEru0Hes51KzL1TC2e6Ll2zYREfjK30zyJBULuCzKj9+kYOjde+1AbLroel1Ak24LhTmpTf
1sL/41L896YI+Btn7fjy+RWqr3z93qq4/Z3faDOu8QugTph+EEc3V8S2eP0G/dP4TyzRTYbIf0LO
G+4vmw4FuRe/LiCNWyj777QZh5gnk1gmpJDwZri6/4lX8ce1MGnJKNPg1iNNwLkE8eaNItaVrKYX
Vm8xetx3SUcmYmMPeQxLgDgU82f2xK8P98eq9tvT4f3acIZEQKK0/HGf31EbNkwthrhL2Aow7fOH
HWKa+de0WsYzvG+GB7kPP5CsBS/73IyQKY6ys4yTLtZBDwnW0Bl/c1B+6DgkjmQbavdT08JNKYzF
vjNrbokx7pZSRISG6Ac4y90BnrG+Z1/qm2HeIopf0vpclqb5mDkVEY4wNojQm0yQdZV+WhYgCZFL
lirVj0PrnroLPJOKSQbQiWQSdziDfBGS0F78TDu2iSfefjyYsLlIAEvzpbxd0ie0Z/W6fTxB2f5K
jiNArhnB6s7VWICYrV8TnKomj112rcEXmQgYMe2SXlqr8UmEosh0Ea4FH4GniGn3hAtZn+SM9KmQ
lc/ylAooGsqc6oTpHKQuEF7UIgXD5nBaJ6bzjWt87qeJamwcA/c8t8Vyoph1wI/VZAToA5tpzy38
Cz3v5XFeLO2SomPcr4ymGXhvK3hOQSO9szBLvi/qMlyTXO9+oi14o6b5eiEhQ6EwQ86HnMt6IwxZ
MUhK8Lh9rCtShqj/aGuxM1X0OoDzw8Uo5KXT9tqBDU04wLIP1zEFzsNewcwN86I2lHoYZp3wIBaR
zLSocXShP2uiSg9VT+bMd3eF22/f4fdYyjc8268vGJWwzS8Mre2mff/xyi9Tb5ZMjEkBoT2iefST
46SC9wx/WZvaTBQcY8oBMhC7U+frsK9IRyFStJv+kX/ot9cBGHOTi3GlvWVFDKWz5sJJB3aXg7Vz
MM6Tr8m2+Sdvd7tS31zJPD76oIDfsGe8tRUURdv6pSjA86QknvVOp2JfdRiWUg77frDUMaBE2PF6
/dBa0+RMxUboUuPSR5dJ87NP/8+3OdQ1RCtutj5yFN+6JsnArD2zQZNb2kt7aTalBLbTYG3NnJnQ
UYbRd7qVYJGrmcC/FOZ6XoAaMHPo6hvPHA7W5K81gwyfMDQSbpKreezan8FRtmv2x8/Mwp4OTt5x
UcN6b008aoBN1SU6lJbZNeMyyK/gupwHlxi30b+BdWR++1j+0aH9t9CAH6AZN9NrN4zd67+uXmT/
r/1Yf34Z8qb+X9vT/YHW+PH/Ehj+26uJX4aXH/4Pm1KAbnfja7fcvxIqNfzOrt3+5H/3P/7r9euj
PC7y9b/+/akZ62F7NKaOP5IDtsCAvz7Db6o3oIHtj387vp2AwxarOdq5zeT+1Zj2Wy4CV/x3OQg+
5zidIMJEyFzfHdbuL+SWQBUwUcohcnb+2WH9VukEWGCTVGGQo5gwkEj+eBMh8giGYoGG0ND8DX8B
BEHsGcLC+yLpxLidAHYOp2nyp/YKc3pQh2JU7D2YyKEB0DhI6VOVJb9ILWFZqmsyuS7MhrTkthoZ
IrRZTwrAMIKDC2usDp/8foBmaaWTxOAYgHa6cETFfR4hpfOg1dP0rC9t5jDFaYoFArBZ27EdSLYj
rt7qdwOIw/f1ujqscDkzST+Hm6g4aVKA/Tb6eXHEcARQtVibzISu1akPFWutLjZVx3JeBB4Knbxt
O2PvOJpb7obBaMa92RTOGd9WkRyqFp4eGyC5rjimum2quPSG2AVyrWxISGUu9j3HnvUYMAEBfy0y
D9mFVfDPqqDNz9MlWDaAq2MgwBwZu+J/skMbB6d29prEFLGYM+thMniTUbNgRw4Nr/uJY+er/u6P
Hz8zTTxhEJwRC2ziWu6dP361ZWKU+ogBDOpXQM0D44QjN5mraj66BODdEVYXxKDZqngwM+9aB8RG
ml+ZMxo3Zs8/8sD1T5x+P940OV6hIQVMvUEQ4DjFcv7jS4JYm5JqGOCOG4V1bWiuQqI9+2io1HA2
2f/vv/vV/Ycz8j88Hy5vz+ZJSSAx357pEHin0lxbno9Ar/0IzuZD4jdDXA1N/8kwi+5bz/KXjPnt
9X//kfv4iSihAcrhLjfxtP/4/kbZCx/zoc+hxFsTWjqfsaEWUZLDWPz7t8YN5M9PtZnOqABsPkzu
EN97HXqa7y1byo9h6fk7Jj8NeYzypzTUPz0Ntx/oH/wvDQJu0O0T/k4Jmc8DWOM09+J0k+zgmW/3
WYqo/u/fjPnV4/ndJ4fXecuKDUDx4Bji/bx5O2JW9pyvIGgJuO6nYOcqRwOzk87Wcp6sIW+fmBDr
zofSBkiHXcvMv6R1YcodI47GT1j6dI6tgOw6JHnoGVCPGzWjJWNyAzv7Q2GnKBpTE24x8DJXmkm4
mBVRfUjb0/oonEZ7DdCMVVdBamnTkdAj9509s7rZQb3jAhLcJLt0o15CEEOXhZJgHRx8MrM/r9WH
zLBbjbM/AAOB15IZ+MDQk6n0nnFK+TBbGveIYeoEm0Cy4oMDWSKJfVdrRLpEKEJcHU5zlVlVvKJ+
7i5ceIhzAtxu1FgbUT1PwAQTfIZfxyMZPEmRaAq+oCC29KgRF5nuawIBm8hgvVldGysb33hwx6Ku
6NuFl1yMGCS5EqtK6LtUN4ZiD6VQUlu7TKuTy2rS3XznMEctr5MZkd2TWyXTFPlMcJyPHXpCXMBm
L9tD5hPLdKE3dfIeLbnWA9Rk2vReIYH+tBZ6eUcoPVqkECZxPtyutdCK5yogL/7OWtpxetQDTxZH
PxcN5Yio5RT2ZV2V25JwdonAKWC1GHu7T5bxOKxyatl8qkI8p/liF/etyY43jawuy6/XsdZMwBRq
XD46ZVLzUga/DW6m0U1w7Vd+l+15Rr8JGWLniMFy2/m4iLJEXJguc4ia0ZkQX4AN/YxCTJCLAG/S
H49ABQNyaV2GRQ6JYp2mPWljGXhPqMZQouT56Jf7Jl8De7PnV8NTn42N/TAhf1XPzBjTetenvkIX
VpWYQQ2fCNubsl3rVAunpC2T96yrLPeMXJygV5aeBqFqskRkcsyG2TPYmaCCN19MMq204SANVbWf
QI6QCBiRdDmTYO8HOdrF1Jo0RoH0H7E3cYDSUbG+AQgh0ph8nqm+KK3Eb9EUjf1yRFgSEDaPWvOA
xs1yD5LUzRFpF6pLDoFe+od+Gn2kJRpM1d3A6y6iriacdN9260iefSCaD4vJNRmvo5jTcByCWsX6
zEqf2VqaJLtcjAhZi3mBz+bNXTKc/cGe0l1JOnGwswHIzuTd+sxYlyS9JK659HfKgu8alrzVYDf4
PZxzZ7Y79t+etGNw4Cz3taTGAjpqhpkRjGKxyFX1Aow2D+TC7i7LWAG7kuHkJZM4RVKTb0zLEdAr
Sb543OoDqovg1xxcv9yz1PfSmGF8Ifdtm3vuya3aDOAW+yv9DJ3IosHzNG0KaRfrK1NMQXozUcg6
jwSimtqxsUadDE+h19f95HiS+5FsBJKrJH20J94v4cwah4vPOVOJyBgLq1qvFruTpYYINyD6ke2K
y5fLKy89nmdk0J8Rgl5fKw2mNRDcLjeDI7FPcLaxGaWdfWB6B+qTeGLLbM1qjMea/Ot96edtH2ve
Kiv7kM91YqQ/cS98HaF8f2+2NhIgLipi6CknwPn8eAZwCxkI1k1QuSvG1jUTcWCa1xj5WrEbpRfI
Z1Vp83oy3VrmBzKjzV8HfibBJYTFabhsBbObQ1sr3Y+MAa0q0mh0pk9/f4S8OXpt06UH86kwGD/Z
ALveuEjogdMs74qM8Xht3wRKr2J3TGZaQUP7ydH7pvP2vj6XRTf19aCnCH9zWFFNSm4MXoagY6r3
VrlWjJhm5Jhm4zyD/c3vJRNc/p2ZXie+pu8ahTyuE5n8ZxaM7YWA3NuaiK9jC+vNm0Y9TjDetjsx
sfi4R46a9KPN/VCFOa6d4NLfhmI/uRzeVAR4WLYQNgcnFVnu/lfm2fcVQZGQs67Z9hwbxJbGQ83d
tVTNPzRR8SwUiSgGIEJ4hMS9HSpMysozObFYbOaNtQJ45jAFzKD//qL583uxmYrRSm2AMw/b449X
dttQ95RVvsR1NugIzG3zNGu99+nvn+XHLtxjWcCD06oZhEPQi7+9NK3enFULzjWGzuvtnKCFWitL
Yw/WkxPCT1WMnSH/9jX9o078/1PIn8nX9Ne997npPr/pvre/8K37toJf6KpR2oMlA2QEieb32TlU
ymBrqLGh8aXTcf/RjVuwAdE8b+MtJBX4uPhLv43OzeAX/gVOJODv/IF/2I1zMXDBfXerNbkWwTjx
/GxUgfK8HdhMihD23hyHKGATdnS4zV/SyJqYVtou8I5Dp5UDp75enOweYdxe8yoA5drSRX1nDxdU
5vOpN6xnrP+olHJf3Znt8GFs8tjCk39dT/nypFWe9WgCPK4jUJTzQVqF2iP0/oozJzWkl8MtEJ/2
qncqtz9bsxFwfKueV2ESndntA4mk4Qzieti4IlaFWpelRA4lnoCtq1F3x2GMfLfOE6wpRiJeS2eT
AKEKsiFTETy9ZYqnma+xsmbftiPwldojHIoK1l7c2Cn3L7yHYKFZabMOm23vYm4nt72QXubvVrmQ
G1gVEMK2ARtR2F1VoSdMU+e67Ob55De1iRKC0XRoDGsNCA6mWZRxSxnhpufGsEmb59W9RkSdmZGu
utY81KNy7XsiughrD0mBbO7SZMlP/aDs9DyvuaG3uAHKYcby7eXpicFH8GgRzK7PrBrd3kbbwiJu
m2ZMGzS7+kDiiPIuy1bW122raCFSfBg3WE5YJCywWny9MoorO6B8vS4DyeOi2vDYiNaB82KNHPkh
VLu2fNRd9sFnd9VGCzefUaQVIeAbpp/0a+yDct+rKZky4JB+EcSdqZIng1BW5yQLP+mLiEwjVzsH
AvchKbRYsZAfMy38lLpYKzARFY53oaMNRGnKRTREAOFLhYlnrP3QoI4SkeJJZUgMDG4Qpy/GvWRs
pkdl6a7VyzpOBmWiQbcQOhhsrde6zNYQ/VRF+u+8INSec1JqollU2Gtkvq1SlLZ+GmjAl1gpEoIj
lHv6BxRHeboj9j7XH8yuXIhO8ezkGWh0+lLaiAkRwyFEDJ1cBIj8i0w8EIXrDAzql9LmGPLYF7Mn
Ghui5Auf9yab8cJ3FSlB2jh6N44tyyreBro3ferhMGErzSraQGJH9CbB6qdk9u0v3NIrNzSXxL/A
k4ydAZ5KMkWMlwTkfc32LlnTmkj8Wy84lpz/RZiJeb3HfKXpaK5tPqxF2cGV0H3U1iWb3JPorBzR
5lrYBGE16/LYOV3WRvksxo9+LgfQ3p3tfc68fgwohRU49XVYnizZmEmEt6GpUR8X5NIlLHuSyG6p
LC/NGnXl1biQfXSAAUpECn5MIuVT+jXSCrSmfR2ZOiW7ya5IXx+IasHrg5ylPm4jhSsKc3gWvl9e
GOzCjb0mR7uIG9ATa6zEMumXqa8Pc5x0eIv5QFzZ7FfKZ3NngwRlCj9ZuIhrF1VWTILBwRBm9ax1
zip3qzdxta0iqB71TXzrIly+dvW6F9Hkrvk+r2vMAkXu6tgZsqxrI9vRR++OSCRVome35LPXpf0r
BWdgkb6jKTYblbgnXQdaP0EIxhECJeLhrJkUThAeyNu3nqdu6LqZdqHkA52xGAmSGNpBqnEnsX17
vyaqF3vLvCRrAgHwuMm7BtffI6aGrz15drr7evr8z0H876/10l8fxBfj/JIP3y+xv/6Fbwex7f/C
UImrg8rVM0gt+v0cttlTQ5tkmfvHnvp33K7+CxMtikHkTxttbTu8fz+H/V9Yc/BwwPMs6lIO1t+H
/7+NCdkb/OUYjyn7j+ewBdvTcTygmJCOGFtu0e3fF7mL8EZ0tdiUjLlnYpQimEK/rOP57yI92ESf
OEDJ6o0SB2c/ceTurEJN6m0bjkmnGxHXZF5FdSoIbfKHJgHDlWfJ2YThmUc1MwByxgPVJUReZxJW
yZgZKkLEmCZXo3BFG5uoROojz6Q+dWmxYKxL6J1pIkZyKcgIVefNekPrSFDLHUjdFC0adllUIzhY
osCWE/65cWRBXWIckqGUBnZdnRRMrEuTxI7ktfUJR7DSQkN2+pWW+K5/rPsyu+zyykY8ZJsZoj9l
57eV6a31aQZOk0VJ0XdTPNeNDzO3ToadKJf8Rl+H63UQ/rVqdO3KDFB18gY7u7gD+JF/SJXmpMxK
lnk6asi72cbzsBlt0TM7WR3198o/1gNysAhRob3c8zt1kUO1GjHGbpKOn4Ox0Jxdmdald86IS3bO
2GRnGmC3c/vdsk5J3C5NjhLcS8h08bOlk9eptjRO6ExEVXMkEJJ2PU4ZaisX1TH3ISM44igx1oMY
Myu7q7NgVEiFrOEo7XxIboeutcbdzITnbKXMAo6F1cgL1ba1/dHF0Ih61xjMLzXaSu7ZQXFbUnVK
0uyEwNCXuw+JYZSXbEAmDItqXfi3U0cYmvStGgONkp8yMZC9UrMueu+k5nwsUVxtd1p57VjLC3Jm
KCkVH2NoDQ4WKJscma585wkC1yOKKhLnUqsMUV3qzm4sTDaPuU2JSK+c74xF3RCeTkrgSLUzcXK0
dRoFxBlOoRJY3A5Fo37GKPxKxfyuhOWng0iQlpR/2BKR3mIB7CYLuETWMZZpnu9TLXcPpg6bgt2S
Xs0IbZk3hjlVXtha5EOyogE4UddIAXB0yAsMp96d9Bo2Lb7Mrug20eJvnxzSXBV/1xj89rv/foVu
vxkafHutLK63VQkwg7dYZHtYEl2UYoxTnKV5WBRWQnZF3vusJKxCqLBA2oeLSuklvAGz/1Wtq64u
LNZMwc5q+ykWHWAH/IL22oUKE/cXd3DTL4FycJdqQX3UAmE/mJngcCmqjlLIK4rmIjNrl56TRJjC
v7Jmr7lu+CHucWUQKDP3o4hT9hmvweIUd1Kuw68VMtY2NKeaHFaMM5YX9ZmRPFcOMTJLmjR3re2X
1xWZDKS/tJYcQ73nIaKyy9CzKUgxh7ESWFkzGojqJxMB403X8vVj5HilXwfaDXfi7YDIUN40Z+YI
UTB37puqm96Prfskstw8Lmk5nBw9ZWTZZcuudZmJE1brAVUY+1tPm42TO+XDU2JkWizKabnwiXrb
e+0g9otmTj/5yv/DS3W3OFK0UHzv4I5+vLEHU53hfwBVsHbm+C7j29jNhVz3zaibaIOh3cDUAEzA
T+lnCdj/6ZcB1suA4ORteKq3c7Qg6DK/WjB5p8pxT7XAt2EUXYC3b5GPvjYZ1/iBCSPI+2oP9h+1
bkO04ho0eyT3604XwWtSpdqlzepih/rfPCv8/D9Rc7wNbeXL9Dlh+XAwEAC119/MlPyiVhXBUGNc
+gXHSVeSZZP2yQMOHs6OdaGh6JE/ZhhWRjQFbCp2yWStUeuJ9wGz6SN2Jvu9Cboay6OpXXeJ1u8M
fyIOBAPWUXnleEhr07gzsgQV1D8vtv77+oO/nI/8IED4f0NxAP3pu5vbpmj4Talw/VKhVHh4GT/n
//rf3cvH/OX7kuvrX/tNeeD8Aj8Khg2CIUZSDL1+r7mYfcDDZnfJj/f3qcjvNZf5NYkOYQ9HpOeQ
NPx/ay4UhcCHHOYpBCNsCbn/pOT6Bhj77txgrM7MBWg0KarGlqrwZqiaLl6KOteG+tESen5IUnzI
OUI++ovOc87IjBlzdtx/I1MzdYJPrWF5Xtm3GaepwH8cgaEuv+DVWB7SNMBzYdpDcaQAKg5mtvaC
4idjJuvNeEzyIG054lMu5WJpG9Lbu/SzU6ftye+1p3pl2db5en1hEFCvY8ZJund50QKorXPtcwKA
9B5npbGfHVVEfNAf2NUVEX4fwuv9cWaJ09ZWf5KdSF+UWboftth45vteeQ+hu8aCRxrTSaQ2HnMn
uOR1o7QLDJ/isqOv/EJ/RldadtMct2Nt3zqQQyJL6+1IJtZ8x12NZk6MqZcjwW+mQ29Po4VvN7OB
cg5DDeJjwGfJ8KOCkNOSkXmR9LRUZ3zJqIj9rCse8jQzJ/gVapGxRx7YcMXSND80TCuvCsIPVlwT
nvNeRyCinkz4KvVpTQoMd2wuX5PMxeyclTpqdB/OMQDitnxCw5338WIEaBuqIsX7c0Tin4hPom0E
Ww54NvgPnkF3LAHVyJxUbnvw/dVOHqfVX1J8xFg+jGxnT9PYTl/mTFFfkHym+7LHOONUY2Jor0bQ
aCPwAofxVMAXlprBjlkT2WVaXHWdL/UrVTm+qKJ0ZRV3nbO6azI8UhgVaDlT0+VGZgMZqQPjiuaX
0mSdCAKM9dFO0sisQdTOMxu7kBi74grjb9+dsNEHbjQ5ReNfEhdFsJnnTlOyg4LjviNvjcVe7/rt
ROSgSvtwnv3gZcQbbYSNI4ILr5uc4VKWsGz8UHV1N+4BBVb6flIjjJySzWo0jpZZXkEusKd7164m
Lq3KAt3kOJybzppUWENJXg/eBYHwH/1WNNcuUvtxr2eDuPNcokDujYJd8GlOJOQQDEXuc7IGxedM
ry37pm0m+ataRJ0fmFOwgVJ5mUatCoI5IgLDufXxLotolFpFu95WInvqZ08sB1aC1AyzV8+f3M4R
aSToRJjMl57/qSeZD5kOAJPsIjHVOkc0E3hFB0frgzPs0fX9wGrpqs2MPr1YzVnisWCLWIZYc818
19UapSJsgfkGwuakjpNEyLP6hK7sLW/p7mQ1mk+Ow9IxTvJ2+VCPzDBj0CNZQ/7OKPYTpkQcd/5g
nDllFhZr6JPoyybrsc2XpMd2agRPRbYyv2ybJTt1zTLr2K0IuIqcdG6xwaW4Ml50f+7mHbT1lHGO
hzvmnBWi7Y89LRp4GWwF0GhT7PTMNPU2Vqsm1kfKCWRGzcK1CNWALLcbHCXjEOqL5X3uVF26kUZR
k8bm3MnHsSzS4SQZVqz0jMRbxxnDxP/D3HltN45l2fZX7g+gBtyBebkPBEiREkVJIROResFQGMF7
HLivvxOq7L4SpRRb9dQ9smtkmUgQwMExe681V07lzoJVo4FdQgXgumQ+khswrCrNip4q0gy3pTZE
V7CWe3OTFxDLkAckE0IE11Rab9B0XkrAUfUirHAUrRI7Nv/MtEOvK33Uz1021uGqDOvk2XZgUGyG
rCQmsXP1SeLZiVS8N0oWl+dYjStgTGpj+WNr59tclVCOpjIsHuhg6z9mepZQpECRfkeYIv4aNYmC
2m0szGFaMeElrkTQSoaKnUJ8QRncIRQLw2htjJaBGSQ22dTVpgwvUhpk8B/D+oqmq/tdYWKtVgOa
FmcTEZG8K+3KjTdOrXUB6fG0zFf54LpLamRNQCe+tx4yXQ10ncNSXJD5NwUY9ja0mku/6DskKxc4
6UJ7p9duCR1EeTkWtYhYim6F3JLhc2ZIDBeWH8NvDjaIM6KZQ3au0lGPl6rlov+15mbwFFXtrX1V
Wgl19JCiPtw4irnDI8nP7jrWa8OKPamrJB+TE5yUxJpDEQKrE1TXyJeN1OxXtcjrXuBNr3mmLR/J
gAf5QNEzQzfMAVBldNSN3i62L1OJFBQLmnSAY8qEEv/4Ug0vXirjtSHqJt0lQqkp7bIsavtCLXDh
AZ7W+Oeuo7CnIb+ZzLZYMe0AH9cFATd4qNIwH89w8cMjomguA7v3QwBKUq5xYBnDRS6iAJtibKTW
mF4r5hxwrq1IOaxxHmrKL4FARa6aIRzrPYF/ZFkWhfYItGRKbydbQX8hHDm5fgi45zauXbv02Eiq
HTwzMVmeGuRdc5NArpL7gBzdYZsIBDNbMbbtcyaK9o7Ik25cd5zXQn5glf+J8ogeNwSqtvNIZq0n
rwRW+IhUIprvMCTlhRfizxpWPWQBgczaDOwrPTXi6iI0dfK2k1GlihtWKHNg0CCx4RVk1MM9R2lR
4dZLqkqy4htsLb/NnV786GHZUEidCMftkMhKLOQYACl2VgkGz42t0TBE9lMXM1iahOnY0KPO2hnz
ZOX7SJXhboqZSPZDvpzJ0eVj7zpTizgzDwiMRv16VoucSECOZmTHjjBzbpIxpKijx73+GLagECjZ
zJWLxsVJ2sNguenWGSb0utyR+4A+pXSYVLCNHTLKAOZ5pvasUGmTKj1IAjrGxVWXaqgsHdToV2ph
pzXW3A5DfrI0o36RGxWWnpPL4a+sVkL8y3IMD6JXpltRBYChIpNpE8tnhBnT1HEWaStNl/qjFjcR
yb/kqpSPWDnjH5nWxSEmwdShNJ+gmdrlSljHNxi5ilttUnXxoCSjPanA2dJMP2fmQDKT1RbYMS/U
3ObZLLmph9LJC3ddJnkfUUfuaoEgUjptcNFktqmeJdWQzRtM5VS2uqAd+tyL+SJi8jBqfFfnoakm
v6qstyoi2EMslhFjcbruiRIOHyVmzccEPZnhETPAD01QY/JOM7jp65Itb7zDrtKKu7BQRJVj4BNd
vmFvCA8qH+W4qTqO2nuJj2z+pjkzvL54or2wnuvStelkubX+WIDVaa+J6S6usSDaj0lmqvWaSrNu
nEmAPMaq0PSqWaNrQe+0FJRSHts8jPQWtDzuH2WiCtgZdZuJzeS4st9G9PrIYUazgwdUDSdnlSVG
9gOxDxucPMobcWa4wRztMHxOqJSsiqXAmu2EfPms77hFo1YkUprWbSDxhAI0X6xM5oZ9V0SK8KB/
LzJC6nR6VXcO1bwJBANY2HVXD8bktVbPLrzTWILVkv1wG01QDiynRwVXZ6ZR+1PqNt9Vl+RfQmil
xNsyCFtZZzP1y6tUVF16BUkCK7VMC3c7x2BFzifYJh7QqxG2JwWA8wD57lMAybH3UKc6j/XC6fdz
Bo11C88vT301sPH6k7Uk6VGywbe6KtwGUiEgL5Fm+1yqYryvaEGd9QuodJvpefVt5lOdNsbUMkRj
m0aixS3sQr3P1j3ekZsANdMV0J32tx3FQHQ0NZa6t+wdPUyDqmDUG2ZH+KbJeFFw50BDhNfBFFHG
rrtq3QGGFmWEObSRHgehtaGYbV7MkYnuZOmKRL/zFB3xhlZXgK3ZjAQrbZ637q7uDetHqaTJRdn1
RrsKaSB2XkquE9SMVB2fRFNP5sqw6wjtIvvFaKW1mZWzrw4ae+9YZXSpaITUemXbIDCmSasCFiil
fc0u3X1C31dige4YEh2Uxxado+R7IZAUXhi73P4umoHwbecumq6tfqkmT3A+ttSbcOzki3F1bXcN
Nks1cctdTiOFPg96MNiwpYZPCAO8LM+7UWr5eqAhC15vZGI/oczgLPq2EU5xBtMCdXhivYwXAfzr
AnwJGKysC4AB40ik9iqdRXibFEHhZxmUhSgn18vr2aleG3FXbrFyUvp8dX7+qDj4/hcAh6ImiKfM
gh581AJgsazBZDFRVrkaHPB9mqRSTe3z51c50oZQ12UkQSAlGgBVAsa5t/Wo1NRGXaDW9ECWMyek
bJmeR7hO3OOo8m461JKj3zYg5E5olY9VTIthByUbKNWlGKXCZX976TlbjkED/BIxziQG23WbV560
YpfW2FAqKxcKFarUeeT5s4tjQtFqi0JPhNblbvGtVCfqiMsTfV0BQGNhL0d/B841XrXjamyXKGWQ
mXFJkckwN5rF8b0IpvDm8yf+0VWgnC9eSL5Y9fgqKUDI3o44PSASmXccjEy2OMGpHJijyjIPF0UR
qCLKJhTE6SO9fbhidDg2Jk5BVYJzOxM4EFpOLfV0n0xhWJ54l+/vyaYnLXh81GgwlxxdjUz1wOqC
oWBD5jJ0JqTQazWo+vbEN7GMxrdvyAH4i30eJRPirONQJTwbkuWOrzIIij7ZlLAbySOfGsrNRlWs
U4Tawe7z13VUsOVB0v+xsGyTd0RffjHSvJ4IiHF1WVrRJiAoaZ+bGGyKiKL+Qo2kdafOQ/6L5Wb0
VIVxemI8vnuH3CrKHpubFVS3l7DQ15cuLbVyrcmkjpBmwCmo2iqUitocJzUtOf3x8xs9zjlbpgJh
oSKC5A3VWz8emHoVV3msOexteth3HM9GFoYkm6Z70edss7i+fROISDxABA2I527s4BBXafzj8x/y
7iXzO5h2id91cRLrztETn1o10Q2FSPikc5Y9STFzhNAa9lKeWqf414mFOjmyPpgHLeZ5Q8fKiznk
eGTFAQrZ1BmYjDohHvISDbTmxYkr0DcVah+euaEzgy1JGzfMT8R7vHvPgoaysxgDGdV8PkcVb2rw
yxk4yuEJopNXxRyVHAqd9jmMTI4wX3q6xBwKDdc2uGwI8Tzio0E1tZZURxOsT8b59ELK3k6h0Ft/
ZW2a+KCTWQQ+v+DR3LBckMWLCY+CL3d4fMHKJQpeRwHmlXDOtjIRvZ+dnlWPBg1lY922WcWWcjAC
lHfzHcjcqHJhoHZpXq0bN9H82Wwj2ysHPdla6vjFhfPfF1wux2DFFno85Vk5Pfk+qOiIh4b+mHFg
/U4c+JqKiaBfQR0oAmB7KubtaKRwUQSpnDg0HCrsTY5nhIXjOSTTYj9Qht8BJRjPLeXvTLfGEy/t
gwsJ3UaEwF/M7ObRkCQ5Xqv0Jgm9ic9ihc57QmwF0SnR0+nrlwLebnG84IIuoPq3s9ygDpMacwig
S1gt2dfcVMb21HeXv/t8KL6zpPH80EyzuAuqrcu+5+21ssASCeTbCEETd6QB+XUoeA5df5lA1kzO
g9nG5l22wQHDN3OgJuYOYNKYz8FZb2ZWdokVAhDH5z/r/cM2FyU1WQ3kH9IhOXrYRQckN2ljSsQz
x7pAbSBJOTJZu8vfff1SBiOHIzJL9buHDZk1GkG1Rp5W9/e2HO4xut+r/P3XL8PmlbWLcA0ajkd3
BK7YrHBEhV6nJYKjZ5atzWQJKemaUzb0jx4eIpmFKMFIZRC9faWxREvbp07oDS3QpiiegwMGQHhj
y999fldHawRfH6kjtKCYqDHOsla8vRQFFtzrKF1gMQbJlmoz3/fYy3kH/yGhsWiElwIH6a/Pr3p0
Enm5KoqGJaeeAYIE+O1Ve/xLQWJAY2OGc4HTcNY8DELKK7ftGKdRNHwH8iZ3mUM7B/tRfmK/+sED
xuWPPAFhMB7d43fJYRkCOGAt1v++0q9tNdMfy2zZG+RWzg/6/G7fX41bRduP0Aq8iHl86snzrJJY
ZAF4NotSWKHwbXX3/4O54P2FaPXB60DkvASai6OXSaaME/bRRKFzHl++BBpn/9GXYFl83C+bYrjl
x0+vq8oxtoSkz2EBQY95Rw/1KHvaVvzdVx+dxe54yRThdt5vYYauc0JDq3h0bXK+fNu5Gp//J982
A4EIUPajrLls0N6Ox0wIzog1fVLHjMoL6q2/c8MsLpKo+/35/bzbOFho4dkHsvfmtMRp6O2FBDjI
JukodySmBvkbkJF/+m4+uAhKP1QR7LWd9xfp7HyKidEKiHUoiltTRO0zX5S5+fKtkMGypCepTFFo
P97eSj7Ac6EDCj+xN8Ib1pfiou7kqZPl+yFtL89rCU1FoEiL6u1V2N/GsRl1wUovLZgxJvfWnyGo
ZfvsIrc65cv68HLIFAGpsRXBP/v2csHUFoE9USrVy2G6z0i73dUTpQpCW8f158/vo0th92EnyZGW
xKujMQfmdkKtwayAAjcYF5BEeQHbZN6VdeycMgO/GxIUAdDYIMaFYvT+xIfT1p0oehNOEcB3VKiQ
rFVSIf3Pb+ndVdg1moghOC0zHghIfPv0FGi6PbhuYJLLcGupuPrV5Hz5wXEVHhrVv2U5Zs16exVZ
JT0Z4CksRo7Ow1YutkTOyrn9jb2kWX8xfJbjGoflhQ7Bhp+t49EXO0qjdSxQ+fQz0vgBhijaBWC0
3yatp9+eWOEJrdBHz3AJNgL+ssiZjidXNUmcmpa6C3GZkrJiodYaXSfZfvlNcV+YaxgNqvFuzxRw
tAGJDPw0gg84Xaj5yHHQCcYF0fTVKznMdLqzIGZMzvzLVuCV2Z2chgbdJ65wPa9lSnNN78pV4uRu
c+JCLylTrwopxjIklp0Z4mLczPzr2yu14TDAguXbzZa5u3fT8TIOAv1njhphX7UGDNyBaJGritwc
GoKmkeGFh+95NgHeBn8fpcQ80CBRG0D5qnKhTjiF0DeQWqN1OdJPe5IH2fXiEQCOoXhplLUHW8vn
h8iFbnxG4XO6t8wONWsdSBpRdp1w8hyAaaKCZYsDvkJw+I/ggYa7tKXTsKV/+b0OBoPc5ECEf7Wi
G6ONvpyy7keMvgdq6nBqad4gWhMI/e+HuXLCQ9vlqJ9pAxrXNZLE2W8RNOxd0lOWbIUwwNtUGhZ1
ZcgJf+Z+JDuDuRyEedhYI2DjqXQOXdxqjwnuZdpWtqQs+uX3TtmBIzkVNBbW4++GPKAWZyuxDDJk
D9umSkHj6eQ4fndEdp2XtZTuIuVWEunevvOAx4FNiuXBdErKSUY2BofClewhB4W0p6maT5TOjj9P
uB8ctBBVLSp2cBRHFyTXPaNEBIy9lGn7PLoYhLOiD09wRj64ChMpVU4qZFTLj8vIiaPEs0DuscKT
wVY8Zps1CyW//fwVHa9A3As5my4VQCYCSnJH0zWxpLpsI5XcqEKWFxj2sdi0WcAJILdOHjQ+uCVO
aHygHDjYCB9vF9IEWGJZSmUlBwWfUc6yENK4/Pck8CVjyF2Z89dbwtGLUeEXUMsGDVb3f/9RpPgG
knT2p1yEgO3xP+p/o5JRZ/vwz7aRW+776Y2Ecfnf/+0a0ZEcLpUX7GmoU9lk/beEUfyLfgbZNIuD
EvzgIm78Lwmj/S/8JHhM+JNkW3KE/G8Jo8E/j60GsBbKOqARSdc8sol8ahtRX46gr+Z1nQ2zxU9Y
phK2mnQA3n7jrcSZlHSK7sWGsrjfDHR0WLLUxROH94HJGgI/rPhWz5+0vGhVz1zsdMaLsy4D0lyt
aJziEAyslLgmo3PycU26FY7QNEc34JUhP+BiSBWce3YERdshIzHYjA3+s2olZefg9JNK3CWAyHoy
Tgw1CO4p6aeuP/aNOmSLfqci1iC2IjtialCtEcJvV2t1vJ60ri5+WXnBGrmqGiciPFfr3K4oSKOz
TXkb2/ghYeJO3QhmsbMscunCrgzzZyNvht7wXJIH17U0unGbE77efhuDGjYE7jNh+DXOsRHMa5eO
4tnQJDxuT+/I1LiUeGHUa4fG5s+EHY5Wr1B8GQBd5Fgk3UOd5bLYWcWIUXPqbBxgWhIAZsrcvnFq
j0QYpCqrHBTOI3qW6S5LrPaqJqHZRDHoYb8Ot3ahRb9axXooA+PQhf2qp56+B593RgIpUTTGH8Ib
bupsQFQJ6wTUi0QYWtSaupo6l/ZDUl4qIGPuZ6yXVGzbZr/gu9aiRFKSu8qen/U9SE2eaVzhnU2B
0ibhRdh1T+NwoGa4IeviAqeon9a29FQnmHakXBGXZ0b2N6sTezckZUJ39nCm13NnEleAPqS1kC2k
1cM015cVT1i/VPKyPh+a9mqeIrP3p4mGjz1ENwM8nE2IF9Eg/kiej2N7mANdbFp78fJQsFibiP9+
zGY5HiiSmjhhtL3a4a9jYHCQ2EapuB34kUgvwgcseca2ATN7k+s92tKpJ9eRTUA4NM1ZPuLaHRf8
PJXn+w7PrNcnBObAjaZOV8GmrbvgPEuShj+InjQdM8vdUuNX94SX3VKp9vUmf6hSIpzoJ8EUa6SI
PUuOVe05cxXdQzQuzy2rcYkcqp0INVV0obp/LNsJsRsKOyetCAZ3OjT7QakRetrsdBV9PQREok0H
kP2JWJdw++7KkOS0dYUBocHMReSry0CA6VJtY0Ga4+LbsO2g2PTNeIihW+LlgDCJ6frQG2rl8e79
KHG9sonKrbCmb31NkEQVd/4wd8UZ/et7LRs2yPK7VR7kw/UiImDJ0ExPi0D7xfESbyaMZifSiqp0
DZX0MmMrzX84nUeZnC8CGPebVvIvdmuzJSwt61pScyJyt8YSQNN75U5hMgJRrn5qRYcKuY5/Nmj/
K2ziyW+bzIXKQynw1LbC2HdDNfrLlvN8cUBf2ABZL61F5GCm4xb9cE28lSRa0ElnPUI2Z+LSrIZm
0xaE2sy5cZmwdVlZiRJcttJ0PVjswueu3GsdZ2u/prRvleB5xqdUy34PhkbuUJdrB9MB1Lk1S2UC
31lpZ0mGwNSbIv40jXzbHwgRXg8KdJBzO9Q7cmisKPZoqwtaTN0Ouv6whrWqwR81KBLjMKvPJuQH
fGyFxJaFkhsOEyBlo1+hd+zlnq1okl/ltfKsKfKqjapnK7AQ0hqxQpdwKrs7jNGOD7PlLrVRqWgS
ZVDXUWUiTcJhrt2rIjgPG/PHZBeZ8jM3ajJdLGfVOOUu0dCYx3i02VEHhfGrdTkLqEOBww3r/KXu
aAdMTITUkCdIl7xUrk0rOm/i6hCTJHGBU3olq8y8ygCfYnpSJDMaom6170yU6LzNEDgTdXDtGceT
S3rqAoDt6z/NkAfPTWQ/Zq6yNnry+FwjzVfEHuJRHYPvQT9dQp5RdmOXz/d6gRJZDdx6l/TGoQRd
k3pRyYbaa6s8fSoDpbgKCzIYNDjbPrDcLUT2awhXhykNG4Sr6GY3va1g/ZUaI2uRlnUYUxaXdrgC
1UUclyAXJh0utGS+RGhurPme+K+sUf2uQc/xTLeNlBstrMUFh/qMqQYsUJWUt3YX+M6s8m9aAFsC
U6ICtMaJwBa1KsDsShzgOiGHDbrWt6zIGbZVzZRhDQoSCFJHpp5o45YFIyxbuqKTfRsY0V8iGH7Y
orT3k/tAMtO2JLV47OtlO9ju5yDwpmTeIdaWP8gKUFe2K3dFsxfzbnRJv8vqq7QmCom0gdozBGO/
rB/CRoWdQP6Mt/Dr1pGOx6+lqSzjX8x0cpVEobiEb2V+M6AB/Db6P1mVrVFX8ASVtk2vYyYHuFI3
bkeYnTaedUG656QBIKaqr2IaYasMTPijaDmLu8U+i4xvlvNUdaLfw3JAbNtsmzm4quv2Ui1lu1Um
0hutss42dArLn24oryo8EEOkXSLGO5+S7CbVd6oyoqIimYJ8z5AASTyFY1P6kTpcEiu5DydNQmJV
7qdJoBRXrmpgtV5YNLtcD/8w+Q7hzg5IudEFgYvoYze07faO8lxpN3IRaLfZhs3B996dqcVYCSSG
wIWCmLpLfeHMzOMMrHOd/qqYJ8vqTjd+OkNCDqm5apLfKIfpmJdX7A02KhZZtbkM0E2OQJqrIryj
UMZnpjEVoeMiObVtNU8hicbqDo1ymyvN91ruYsr69PKYkskynv84FoDzCjGXrfhyrDdZMmzzQh6s
mcnncW4R4TKjoMtf9Zbt2c6Bo94ln+w1+0kvy9ny4LiqZ+R0cmAZYDKOCWBuSZ6N+/NWH7edVkMc
+JU14sqJjesoL9cp4ZtEJjCMKvYXfwllnxsmRC9yB9kSYCPr3ctcLrPi9zSzfSsHSOuudfN3o+rM
U3p8jeGU5xWej+iCyTu01g2AXNTxa0ep925WjasgHPqeRdstb+a2RExnAqHSN5HO/mN0ryrwdm2a
b6V1XZN5I/gcyDqJEv0S1RdC4wG2EDqX6iYh0S/FLWE73iDQLWMubPyFubdFebubjTMxFTRMjDOK
Ab5WMVoQg1Zl2J8PMkt9OxjPECldDSMsLKvWsPa6VcUyHM7tzVwr+o4cweIc0Ue8DSf2pQ5K8rpt
L8uk49svuh/tZBo7NKaoIi0MwyQfBHFzow/xt7y5sqOk3Pa5Vvuynq90p73Qmv5C79aNgZNYB93Q
rwisYIos028CqsjDCBB7Sz3L8XCPoIdN6hw6yLM9pdeuO+5C/shqIBtlyPNbZNmkrAsht3gkSUaa
SB9Nm4sGoiHRVtPeUaPb2iAXEQQE5Hxjl2VnJdkEWGWHas3/eyItfpjFEJ0PQ8voxgqCzMNi25PQ
r/ccPXqKdGtn28n3MsS3Br3gNpiidYSN1qhJdLDbnSmyO50rF03crBQL4aruPJix9Aljxy+nH8zu
pobuskLI6VfSAIJge6zFCB5jDyHyHhY5ur2QB0M4bbKLbCVhxfDyytmSNTht5rBbB2yOp1h47sBg
jcdtRo4YThxQ42zxEET7UZBvKkX9YRArhorcD6bqNjfLQzKCvFNs475Vm+/Ln7Ka7EEd09s4UR5d
kV7affdN0dTnTunvBxJqVw1bgpWL07gjQZeKkKtczUNxWxEeW2fJJh/rSzXTzhUjhwZDFlGkItse
9VvNbO+BhftG+bPN+LxsmBdgzS7UzGIEWI9aO/7loj52GvsylOramgtSfkZ3Q0TDWRFX92MZHEwp
trJEWplIN+cwUggig1XjfrCxlwA0CdbCERN/FsC7AAGrEJDgCZy2Oz021zZiflWRUU3l1Zr8PCQJ
J8F7I+Zww6EgxvcynqH+eez6uMGPO9bbAJh0xY6+HqY1lva17Gqk6BkcmHO3MP6i4niRMla6EUQJ
BigAJyo/Fh1o1rgbfEHnIaxFJa8IJiYlS0iOU0T/zY41EVo1tduiUp90uLqjTnYa1g+H2TEhGdfE
g7C0PTrznIxeHyvbk90qd25g34VZT+iHtgKPiNzRGn+K9CJQdFJ+qyZa6Rpk78i9spJ+9HOCowNj
vkhcdRXOQpzDAEwurJHdtSkq2Ng6s5DBThnCYKqDzsHbNahn4PPWuk58N1JOEj0GAjOnb7Ed77TW
pLlZEMjK6YGdCrPMum7Lxyy11hUr+0CrXLeRDS6MSJHtYfueR/NVqVYrvOw02tdG9xyWylrOxU08
9QB95aosGzZ/nT/yjMziSsVNkBcEQAp2xsHAripUb2YdJ7jotyarWxoSWZx2vpon9DwbSszKQ9td
EXV3W4vosg05rIRPA/tJnxxiuPrWZRr1ftIND2VvEBqXsXrMqZLeUdtnfTCamaS88JC0iJmCWHm2
DPAgDnSgvpmRd4bThaWNIvMzeIIEKk519isNXRO/gi3Y5qlpyQknaNqJ05DhJN9tmdJscYAkIJ2c
y+BXFsUKfnwHgOg3AlIy0qmLyjXPbCPg1DPnk/rHhkv+Sxu68FsTFSY3rsXWU1Q1+aOrtrlJRFaX
PzcBwSVenSQsLznpyLfmlBHshA58qi+jwU12RkcFyYdjWUBUcUWNzFhVEtqCeapd9ZzhiPESWmt5
iWU0qFiDrnmCdQpAXY8clOV2ENJETMGtUiDEorQctcJwYM3Ko0fyVnFQtmZD/K+YerwbUpIA5mY6
pnhcCYrqUSLvQgJmpb1Wy2Dc2FYDxyEVhYjWeqQdLGssv+OKMEizitRHo3bxgMtc5cwPkxc16Qgn
n6jxsVhHDZtk34jIieDnU7FeEaZapvwvFOAbVd4EUHeAC17gEsrYXfU4An0FKdc9SCWbqZsG70HE
PURqCRwnYPmbmh9mLhcWQ5MFOGAM2VqbtI/D/ewMY+cHZDof+GHDXajIaj/oioG6pp7t29y2GTQx
ff+7ZKzSO7iR4h46xfCsCI3w6lklSoHDHSQpWEML0gDbKieLYSS2B22cSKBlmhkbOL00IQPO1Lhn
v64RdHthj4fRt5kwbM/sOW5yUG6sbwFwzDtIQWAyaRmSyqJVYlD2SUvqjAcTSlib1iqGho+OlKC1
MRfgpIQVi2FlLywj8wVrFCyEI4dwIspMC/eInSUIpFlbcEjpCxrJfMEkdS/IpDDWkluto4vElmCB
KlUxJvNVi4HiKSY750F7ATBlLzCm4d9gpoXRRJsRXBMwMNBNZNv/IkcXnFP/gnZarCeKN70gn15K
gF+qlf7PCqGfur//V1ZDqT7/czX0voi7P79fjN3/Z53HzVP3p31bHOWP/+3vxo+NY58WIHxcGoBL
wsvfZHntX3S9KfKhgFhAdgtt5/+T5pHWCjTXSAlogizwz/9i6uj/AsRDk4pl0Ab+CfbuC8XR45o6
FdtF3InODDU0ctqjAr7l5jk5U4nu81t68gLdYhdT+TjRWFvqq6/qr9zZcn9gSpcCByxQHsHrDp5j
DLFRNXAJkPU33uL3fQT8VbLmqfFes23EGT05p5gfjIdsSMrrV+/mA8/AcZeCy0Ou5P9sGnzo6Y4u
T9pjTj7uBHIdx/yayHHmXS0yfKOpnBN3ujyvoztdIJk04bBa0ig/upSBD0LXldH0s9rdmPl8N1js
EXAf4ma22xhDHGTfTo//+vwOP3iNPN+lT6ZCBTdfwEmvWqRN3ygiyxXukPRNKl6ussEydsqbcNwq
W56jgLpkLA0lgE9HN4dryiLOhLQ5lTPhfhqz4lHhuistzs29mqby1+d3deyFWMbNIv9DHwsdBOnB
0eh0K3JK5WATetCRlanhANsp1MGo4Ad62fjEwQXSsziebKSuW88gvx9jCNhw8LTq/sRvWXq/R2+W
34LkS7NoJ4D0fjuGWwodthaFpp/3fUWhxfanMb7CLO+HQR94BswDrwzaS8FvJjVQW9Gssh7DhCqP
osra+/znfDCk3/waejFvvqi8VWNcxoYvqH7T2Wuf1CBUz1VazdGJIf3B2BKIQgmxRU2g8/m+vVRH
liXW0mb5ejBKjXV6m1WtfkIj8eH98FQWYZNAg72IDF8N4MymKlIUyHOWJOtzBAfUJOwk2hLC8HeC
2T9ixE5d6mhQEUjsjFZiGj6+NNZ+O6JwIqvLLmy/SMv99/B1saos0j3oZ0dtJ7DX1JiYkfyKUhKm
RrW+GAzpfHkowJTh62BeQ72ADOjtowOP3pkVCcXEvRvqriC/aoerM9+x8Wj/g0shAEKCQb+PNsoy
VF69JaDYqBRMu/LzIe8egEko25nw6gdANM0XRSyI3FjaaCqigEaYfDzXdBJxCWUCjO8DJO+o5OzN
ie6UEOhYu8o/mH++q6NbZWlgbXh7QxOwN9Uosdezemt/rNZI9u1suZ5qUQsdgLL8TPQ+2H712317
0WWmefUU5WjXuR2wZ7UCzcHCT76Qlah2t9Kggp19fq33H+/yqpBzMgxRd+tHb6wEcWoKSGy8sWDZ
tLqAys0u2H9+lfcLA2JR8TL6yL/DXvX2jgzNYWPdi9anrqltjbayt8RxYJccch6jpogvSo55bTCb
F861vXgNjgeHACkaEQFDna+tl3LcXA5eYI/Uh6kfntfEXq9dzNQnJsL3EwffsLk8RIyPxjs7l11G
oeHmIJhSIq08Iq3z86xsOp8Yu+bEDX7wQFFFog6hYYHA4ljkGUU1pEJE1BxrZH9VikYSCUtUQllR
YDUj1xlP3NsHSy2rrGCnyb6FaGBxNCu2YdqOeh03PgZTAztVV2CqsmqyabKBeHAgH2TUW2Ujniqc
v7nXdLK7cbWhvondGpPs5wNqudrbxZbNLc+YKQ18mWkfzZxxV6R2nnWNL5agBGLlMw0TSdcRhR3B
A/rWJhN+6mm0NFB7iZb8LQL5xzXig3mBeZk5mzSdhZlxNC/0RauD9uD60u2CjVEolY/XrPM5Uz7J
xI12tUTp/fk9vxteVIPZQujLvIdaYsFZv54WSCzRiGqDQwYCJ1m3fUwDlpBgD8bsn8+v9P5lcyn8
bCiJuTcm8qNLVZ0ROhaOObp5nCf93NaDM4d+1a6xOgMISz0gaSvRgMEVM21PDyJ75wymPLezoY79
z3/NB/eNlscmwABqMeP9aIoaiowsF53Akg7z/MpW7PqbyLToDsVacmJRefdZIfZdHAocnJZh/hJ3
82rmnQvSLbDQdX6lltG6iRMbHGA43gcRlZJwks6Pz2/t3ezL9RBioqFG4kz/+2hetBT6703AjNFE
rvsr5Yy+weuh7D6/ynESBNwN9kOsl2ijOHq8EMRej5ykDwLEXgO3VaXBhdYuiO0SmI/fKViIzkm4
aNbpKNtFTxFBegmTtQ1V6nyonO46V7BUU6UOTWowXbz+/Ld99ASEueRdoeBb9KJvB7WlZyhtC4MP
GUEXkUHGuJnLLDqxe1zG65vpAoMm+x/+4hJow5Yh9uq9xhLKDHmHUK7SuIq8qJ/TfTynYeBXtdTP
DDq7ly1Tqq/Tet0KYAHKiUGsLTfy7icYNsJRWjc6/re3PyEkEV2DRt36pGHqCD0tuKdBUdI/0MWF
zGp0CFnUhtQgR/ueMepetwPR2A7wDF+fG21bqSI5sSx/+FjwyfNUlr378YxCrpJup4XkywrKmHZK
pXJWmAa1ow2HPmaLpWvcUmlsNjqpouup0pTgxKT2biLlzSC7wiEjLHaOx/sP9JoERtnL0AQMf1Xx
NFZWOqU7iTb7eVackTE6ayc+83dIR8prgigMKg2GQXNdX37Vq/FgSXVUwjKDkG0b383mUJTdpRMo
PpDw1aK7xZSwM0igHKOJRLoNRcUdXKieQJt2iEikxcQTzleffwnvn4RBl5oaC+k0Nufooy8hcrUx
UhuaHqIx5J5Gt35oK62+nk22EEoy04qb7Orn5xd9P+ExJHENs5dA5Ipr+O2DmOpikLApVL9o7eRi
ek5b5EZVvmZpy0/sID64P5ZMvLOsmwg0X7TVr555PpgFeq909kVCd9HIE7nGO1LcpvRttwhFnf1s
mPoJlev7Ec6ygY+e+s6yfhxraTUTrjo23QkLEU/x/7F3Jk1uI2m2/StttW6UAY550RsQnIKMSaFQ
hLSBacQ8OWb8+neQmWVPZLCDlrnuWmQtlCknAIfD/fvuPRd+a3JDW7TZZVNF3FFeOPEOt4Kqe5nb
TXetuCrmffvxYlyDDRMfFirb5xUKulgmCu14JnOmC1akRIWHwC6bz4PMxJVl/u1SiveLHQlmj+UO
nxfRqqRa9mMzaP7MDH7kRRB/Kjr98/sT5u31IIJe5MLEy8Eadc/eHAIdQU85DDKonXyqNWA8Cpnx
31NJZ+v9od7OTYbiFKBirgcmco4QGCYipLQomXytk9neaoxKI6EhZs1u6INE8eQ6f/tjtHwhSenG
oYV1z17u8G9TdOC6EFa2kx84mrrTZQ0Se+jNK0ve2+e0jPLHcctADmuefYyAAslOrzJedCUlK49E
ZQhHebp5/+5dHIX9Mfp4SlKAnU+vZYa3N4xxM/kZLP1N3iTWoUvC8cqcu/CMIDnYhBLh1kNCu/z5
b3csJVCL6prDRhHXxb4s6wUlFdQfDCMCPgAJ5cq9uzD9NId6NBVGwBlI5E/HG9MuIYyC8XInVm70
RFFclJhZYcN8Gq99Hi9dHM4we3lKbLeds7neZC1V5wb1kxK0kU+i9jZRw1+qmjwwe4ors/3C8+Jc
xUliWamWb9PplWnA16x6clrUtrXLmYk0sjaqu937s+LC/VveJQ059WI2OqcEQ4ahRKmYIJ+N8GcO
dJzNjv65ZUna/pOBOKRxPqVAez7JlY6cMa3SOx8kaPGhHiCYM/HnYzB3f39FYjZgOFu+43gsz8qP
ipP3sROona+6WvWgl6a+VmylehqrUb/yjP5ASpxu4pba9v8fS5w+pNmIROjYHLvryg6PPaomCZZ/
hmgWF1rwqLdNb21yRdPAV7pyLthGVSO4usJm4wfXqnTp3+p540GFJ2BwGgS5LYXWE1Q+FmAnPw5K
Uf2UZi8E7Kx8sv18hsHqv/9szpElnAcIt8JfizWLbRDZp6eXocgoiXql7H3yJ9U1kmHif8a2fZ2I
h1mbLmBOOwjQsOTGrBxFEwc7cn2qfzAVl5u5kFOonp17qbqJA+0kyCQoDfRbIfEHnLqsbrtYGa8M
deFFXvZ57HQgTrC1Ols1JuzEOI3xItZZnd4W6IuRG4ZKdZQow70q0utraWsXR6SlYHJkXdyQZxPF
LHgEfdr2vkHZZB/rVreDgILMMkTZfqunVfTw/jO9sHwYbFTo77BJol93vnzMWAgNMRH255Yl6rEJ
GZ+wkisz58Jl4Uqig4SJg03AOZSkzQhD7gdC5OqEHOhkyLqbOk3kblZjea8s6QHvX9WlmUr+GoAX
yqvQ/s/3NHkiEkuU7eiT+9l7IUGkiKkEsm9w/B+ReShfc31IFJ/S7fAYS9f95nRsgv7Be88ejho9
XwLKTuZy93/7zEF+sjLQF0RmWq22lmla7BVq6gBFQOgdRyOL7vXC6Q+TIJiqtFBCtBAsVzTaDYq2
XfUA3k6lAjkt8QhlvomGBg13H5YwXXgV8SvQp5od0V35PF9Y7pd+FLY1dlJ4jc8nPucXtC/K4FfO
FKteYSnjzs0H7YEUn+H7+8/q0gxkxvNKu7i+sP2d3iN3CAGu5jn3KEL4EZVVDWHODDf/YBReZodm
nwr842yeD4rrzKIivJQOXrDLmqS8qVzwk++PcuGASL0AXxGbQHrotnt+44poIHdiSUvMQ+vHkNXg
cfM5QiKaQtrbq3lIsIygsPs8BXmBFhfv4F3fqNne1a1f6gCF12RHspnsNHwwodv23kSVYzdqav/p
/d/69lzFT10CJZcXfEHDnd73MTaNMSu57xQ55v1UxfkxC2WCZCwItgOxMl6nVca39we9OLFsGq9Q
E7BNLcqE31+IGrwP2Tol+rU2fZFo/FeqiqAvdOd8/f5IF6fVbyOdXV5DhTNRS0Yq+kL6BRrq22jO
hiuVkMvXg/OLtrWOjePsi9iR/hFQiiPX3HFCMGEdPMgYeJ9XCDe5RpO5eEnYbCh90CkmbuX05iVp
0JE6zaKWDqm2mRbtnWzU6solXRplqZtS61jK9ee719oe+WCYzegbw9ARKhN1XlqN19hAl27c76Oc
vY+ppja1pmNdyTnHPXUlmKp2LKdPRhVAsn1/KlwoS2OZXkq0TDoIS+ddj0EzJhUS98A0ADcaGg6+
IJCxw00f5s7LIF3tZtQd+TpWavYMWFg5Bm0XH4x8cqxrK8QyI862gihyDOb/Qg+BUXH6EHsEXK5i
NIM/CS1jpR/jda5GL6Nmy21kFb96PfaLDgF53Dak6o1xCCD2r7TQ/7UNcfEZUyyC48NGm+Cr0x+R
dEGkjjOEUMKhq53Za61XwoO88hV5w39is7L0tTQwWkADkK2cDkOcs4PElVsOzt8+zHmYPqbsXe/4
1pIMKYAY3sQE860TKPXflIU6HwCMfBWU9L7iBtGu7cMvTbrff8/Z22pUqT3ARR18J4A21UluAP0M
sMCCbLj359ylO2y4fAQo0QtEDmd3OE3ZltAK4UMw6QCxAwNRcpX+FTb3vz7H5S05n0xIvZaaJKdN
4jxOb7DsBnDTxBD5CXt2gouQCwKfXHpPj4aaIg7vcRwcVRh/Om6OpPy7sLnlAdPnEVSB2UC+wcDR
sw3tOTQHnxSo/KbuE7mCXy8/vH8vL/QheFOQWbGX4n+4ek8vU9RRitOVoofUp+hrJsww9u25Uz4u
+ZAHrRzxC41J32DRKqLvBDCMERluiGP2c6spL4NoDDoRgUJjNwalnF0pLlz6knJPF0WBTVFcP1vL
6rRGVt+rA8UMVd8BD59wjrX2w+w4pOCUOAINIzc/vn9TlnXi/NEv+0pjqQjh0xCn9yQMu1ikOWva
VGbxOo4aTIRlAtDV/Ky1yqf3B7s0m23uPG0IdtWYqk8HE2WH/2vidaFhLG702iHxIDG7f/DlQc/n
kObNusSe5HSUXktxesbcR+IDEP8X+cPc9vLp/Uu59MoAm116Z7TbMYKfDhIjrGaLTX8AfXXzKWhd
7S4n4eOmUGT7JVAMd50EOvEs6qBdubxLT8xGxQAfluwztl6nI9Og65MSjZCvhzigSC+PbupKIf8k
t6DUermap8/vX+vFx0YTDwIf4j3NPFvv6hIWNL9o9IfBdX3Mgoav9HGyeX+US6sqV4SSjoAEaJdn
q3wcSeEMsTb6QYAvVG9G94ZWTLtX8X1fedMuPTxoWAbCVkpECExPb2EmDQtVdoqZItSHuxSL3nNg
k246ylAhSNYSewLohtdCBPo/uJWUXNWlLMpn0zh7AyrVbuiQKuxX9DH+FJeVvspzkuffv5WXHhg1
DepRnISgXpyt5zNG9rjPdBa6Bihp7g45QFZRuv9k3QYSsnTwFs3hed5lxUe4sCrOpTNglrU7uNPW
mqraf/9qLq2LNC3ZSKLg4aad3bM6ZEZKYxwxYQXDbRcHWbQeOo3Kq0qIiC+nnJAXNRuuaFwuHv4X
KilDo/aihn06SwgrxjmksbccOgNXr1nU9kPQTs0zi6O1C/qx3zdIQLdzmfT3gxsVD9lcX8P7LoOc
r8+IiVAUcsRaQBWnP8KYtabURt6KbAjEJtPcfttbavU1aYJ4O82F8UMVs/6Zc0JDOESDFSJMWvMh
zEgQfv8xXJpUv/+SsxUvIXKiIjycDb1VdRj3IrFJXHkNRnVhFDTjfBuoGVDaP4eogLEwQszvbK/n
Po3ALegzno+s0q483QvjsGdl90w9n13BeeO3yjVR5U2r+bDj8uOYkIcF2f8a+fXC1KXJC6ppkbfR
Gjv7FJGwUktTJ1LYcBRcN701fYe0X2wl+hyagKGJHQu9w/b9J+W+nTNMV+jsNnxdwm3Pn5QgSCyM
Ms0f6kg84jWKNpAxx1WK73tFsrO8mZOxJlglmhZKRKVemSkXVnJkMlQdEbUvkqGzq5YRGSVRGGq+
q3XqQ85BaG0XcnqysWi/f6UXR6IoxpaRDhAT5vTtcFxtDjPc4v7QONOBiKB6PRP++qTqpLW/P9SF
CYNSBubg0sx1UC2eDhWT9zgEsaP5E/Iyb7StAadOFPjvj3Lhy+RwckNggUQA4efZo3OkGUgJZcwP
cf7Evms10UuYOF3lBwQ4LYkWbXQXCbMxNmFRpMWVi7y0RT4Zf5lav1UarbSJLHK3BdndtfyF0667
7w3ctnO8GDpLAn635B/la0OxGywDzqhtSTgxPolYOUChXpcxYBWSzJvv79+Xi3effMlF17gshWe/
ayj6OSkp0vpRmWNkHafMtydLXLn8P2Uwp8st+26UKJxDaJlzFDq9ftXuBldpwg4pxkzSkA1A5XXG
BGlo82d9wqiWOTLdmr1DfwyuTPSRxKky9RstclEBd0FBdjANlRXZzbqCO19rzY9dLJWQGC6nuB27
Ga9cB0PQ8vo6dNSbOnfxTYMQdKx9qIuk2sRS2qFvhWFcbUpsZF+CscIYjJ2NTOJWmcxDGkTjtJvn
buJQ3zYiPOYRzkOP3zCNYDEmAsFyqUzpNg9QVHGnQmwtsRwRkKgJx2lfEyS4E5UDsmOUTuOutSGL
AScXRuasQb2Fx8ms5uehnBOqagWkWm90aoK0nN4YwjWRZ0F7kw5T1a5iLBa47SJ4t/wtJdQeMdjU
y9QuHUJv6oJc+NB9ys8S0pvYFSTnFJtGo6y2iqrEtNeyR2zjNaKpnG2mTWlER6ZcXCjRoFvbfkjs
7cJwy24c2TXTLkVwWaM8pF11aPQmC330O2G46o2K4OQRewvh0+2AO9Fx4wF8eQLhv2xiM33Ww3g0
n1OnmR+FOUyS2vhIxg7nLqXeRB3xXeBVNGJcYzLmXgTFBsxA0DVuy1qpXk2zIQ9N2PKmmpD9k9sW
V+UqG4gtLChdpOjbp1q5UXr2S7AHupmoyMDUvCSc3IlspsCxCY7Tk/6QCUIY8Qo2DTzH2Gh9zUkp
V4ctDeVt1lkpYTdBYB8TywZlYwSzGLfEFqkvIsyTyWvNVL+LwymCShOx1u8p/CQ4M1vRiJU1Rll9
rLEUCZzWjVzsvV19cPUAfR08vxmqaIcFfqUFvV3vegcy8b2wC+UTwQ/9q5xSEIb2QNcASGxhfZuY
sV8tpxjupYaV0snnnPazOgiPk466mCOT4aNqgBQG+CqHG7vEM++hsdGI3grLtnV5W/MRp7sTOndq
27jKbiBIc/zcOU5regnAJlyQbUt+GvFOeeJnvar/GgvizCCe6Mm2V6TyqySB0wCSgV8FekDBjFVB
Y31gsYSbMBdz/mLmwFhI2qNYsqIgGH1JksrZw1bNfxJ5Ez8M2tgn9wGu8pc0BluI5AbYtkdKT6T6
QEUDyYzJUermbosHeAgBg+wJQGuIqTSn+KXo4XqjlBiC8mEUpPj5QHTrjKDdWP4wCbQpvTTDtesF
dtV/aeGDVrsaEFe6tpPQfCEqb+i34P0DsaKNpN+nxJibNDqhIUboaZR1m7lz40XGxEtJTF0OeSl1
K3VtS5vARaHM7n0aZgrW5oAfEmNNCr2Mh7YkI07aD8lRBzCg3n+DS6Io4KvMOCaLLjVeYtT8RJvb
1UwkTpTEqT+iQZFrtFKas3exSqt+7Dps6AoXBs6qaeb4gSRjIOrk0ZVE2AdYDVZY2QtS3yH07F0j
JgAlrgqddpTsKmrWFlmOXjbWoGdEmGTNY6cIGshjFHeGX6tpUfmDY/bJrSWUwVzFs3RhUSoRKSAK
PC7ioRo9kj5Hl+JVDGoDVrHPy2Q7uZK3U6iEICP77oN0JwerA+8jcPuSjcKiQPc7aBF2uXrxOI6O
+aREQy2ADcxYtIHCDtqCvoxJiOoajO0BGtyJBYcKhYdKHwqNWabDdrQkaFBaYdZ8k/dNoSV+DiUD
zW9nEmtIEuyoBFrzDZlcMSqPqjLMFpg28L1K9lyOJJSTyDkGgtbafxc1PjsHlZTfN3FxR+3LfTJZ
ij6aQiqU02q3WRP0nt0kEBEgNwwxCwtEKlnb4nmKtIQ/dhv5DGKqYkZlpVJc2SO+EYQ6aD3oLOEW
oECPgEY//dKFiBt7OCGGn1jhE7cLCIEWTDC11MwnIoGNaSFrn2TzH3yVsGAnCqkMCHI9lwy/VdU1
z3984f/Pq/svRA6/bXbeZDC//Gza//K+FumJQXf5b/406Ormv7GnIspEnolDHTnffwy6BDDThUSr
s2jy0fwsu6L/0AvFv8EuLwE0S0sU3SN/9JdBV9f+vfToKUFwnEZhj2Hubxh0UbgwUX7bMsFB5myD
8A9RKmVExI6nE8kCjl1FMRYLzU1v+sD41OpW91DFmEw7StU7q2bZ6QebYEzyQw/OPD6ITJabIlft
1Yi5QrKrAJdEv/XYqdLYqgo9MDfV54fSMsbdSIYygYKjMLa0Gn29VacDRVl1E+dWC74JcHHT0v4Q
dIJATqXluivwErmWYntICQ5yylpfF3VpbvSoVe6G2f6kdIj3qGEpm7a3kl/BVGr3otWKl1SZtIey
05VHMVvyoRti9Yatfn40eyJKvLKYFlohoZ8vWh41X7CaRUCx5nUit43T3QZjubZpRyRu/7NeAFxR
Z38IWY79WJt5kYCDWnmfYzyaYNHJLyJ+FV38BFPxGJlyL7J8a04QYaJ9+hVSIcEE44NZFl8Dq/5S
zPU3KSHpiG6d2e6BuN5jaY+beKge7NB60MLigZTX1jP1eTcE2kcgVL5iVVsrWA/2Q+EkT5Gsngob
aa0o7Ds2E2vs/F49aWsaK4c0Gx8G5zWJbV+PA2Ltsq0zEjPdjMd+qLFidBUGG+VL3Vodq2f+2Dbh
kzvBhLTN5Es7Yoto8xeiEo9Rah+mPviclvPL0GT7QAOXWDYEEol12NkbQp8ep1DCfghIdw3ZC9nl
54ZcuBFbqqkE931fTnCTEm9QP+vZMax/jtPsl3VyJBP6gyihpFV5eLBLdzMS5rpyQnGArc8viZ3b
SMt/1RyvCD70LMW9g1q5qxvnXtSMiA1xJtR0FzrJfk7Mldmnfpvcu7HHIfO+C811LYOvHNF/FPbs
K+2jIpL7JErX0wzGJSV9cmeKh47MUkVu5vlzX+xJsv4UafMSnCf9fgJDpYqvVSnYqd4bGlQhFNRb
18224C8KSDrtq5IpG6nMmyYsn83gY6nDDco+SC3A5jBuO5Fs+X4nUfwQK+FeAQMiCSF2aXjprXlH
7MidKJxNXX6am5eg6PbYJ77MNrrU3NzRm1pDv7md+vnGzo0vsQwfoiDdjmp2Pynsd4ySkWrM7HXb
rEI92yvpl6bXbthI7MyKrZ86rcaJ2Ukkjtc721qIW6rf4R1HvZu8ir6Y4isz6DDLZqP16udUfE6c
D1rEc6rJXQtq8rqHX3wSH9V0eCp6iHxOtA3TGsSPvreL10Kp2Tta5oGSyNqp2qM+uDccSp7jzvSb
tsJXe9vgX3PSbiO1DxDWX7TE3hjDrQMTxDyAFCby15627jQeYVAfpIVHMblRw2yjL/pxPuJ2oW9F
3K6bJvziZoQWm0XwOGXDk728fJHjftT6Xd19MOqfObZ7PdkQAO8XZrIZWyjUmOEHZ2/JeuOozVEv
k41VubclFXCP3UdZrIZk9EqSX6CQeLK02boBrdLze1ORr5lt7iYRPLOlXjdVdVTSHPCX4j72lXlQ
rMeeuHi7ENvSDfeCs9Qwb4tcrqei3zVmszajL5NhPjRtg1WjybbDqH4K6v6O9IAXOsHfNYd4nyoe
2PRKwHTtGpqSaZUx1xxu26aC7VHtjPAGOLfRL9gbw+uEwNeRjBAKDfdZddUH3ZWk9XTsHNmdrCQt
Ys/Sss2ofZuciY3Q7IeuvZnltmb6ssvHjtN/EiqnLCmDX1Ewr1x1DjjkpgfkCXtSpW2PXOxDVRQ/
Kow0LOgB7FNQTKowbuTcb6xoeAJWOPiZo/VryrzxKq0y98UpqoaVv/riBpE8GlFS3co2q1eNrR44
pt/rynyE2M4paFAwCCi9c98FvK10mKKtERNSjv8w0LKj5cKodZouOQCVf1woJ16paUwOe5fzn3qV
hYG11cTntJifWjP72pX9XQMO4VBHks13W6g7M9X6Y1sJzJPkt90ZfHk+mHkjHoZJ1+6E+orjzGyC
zCeHzR8SdRXGz1FoxSjCw4y5W2tbJ7Y3jXs7uPHXDF4Lkod8BssGtDxsdgiwHtscclwylc9KPq9T
MFcZ3bdDsVVSGGoJRo92TEkW5vTvNTIw6W4PBzdT3R1OYKI063Jdh/ELa362yqcnQRo22YvbTC0P
InFe66h/Lo1A8SJpP8u4BrjEw0qJYwef1h3z4iHOASKIOAAYZFKnaPLxphflD1By3+dO/whT51Ak
Q70KQuKDC/WepHBoSZr6WllV8LWSQGhJ+PDamLdjvCkI9yDnEaJSsSrh86wizgKg7BBGtAUvyNBJ
5Dkcp9RcUpnQrDXy5RfwgO1e0ZNw72jjbTJ/hXn4Okz8W4JyRLLNc2fhEc1+kSg/VOxKeU/ggjJv
3aIe/DTUJ8oec0jOU3ZXVCRCuYChFo5F38+vaqf/UqZaerPmInRN8JqZehgggeCk0Y3GkbrPMc2C
j9ocfEmHYEkdvusL9xVd4dfBFQ/osTa60f6Ixn0tPoQlqe/RAurlo/RxqCmAJaqq+LrZq5AVOY6J
Uo23Q2kVXlSR5QxMiTN/2oHkGged5Tt70rNw5JMP9bKHpy/7ud4ajVlvguWOZezNV8LNgk2Zad1t
Gzm801P7qahBAJBeFRyhIOseffvwGEfpbWzx/QaBTEEioPihGHX/01Bae+PQrvLHjo4IXCDHS924
vbHb6EdhEU3gpvMRuyXIvzmGWKTl/b4IzPQYNVZ6l1uTuo0Nrd1QYgEM2rQOucwVYlG5E7kEEK1x
lx2b3dLM8c5yRvCdRrMdrGKb6YoO5um1Gj/XsXEMScFe5W7woNuk8ukgH9hemKxTzkelde+bTO5H
lhFdHXayQS0yttIjx+wuTL+5JQdCCFvdWpjTnTPUT+jRyd1WgEqqqfIIsDpc61X+kbPkzcTpzIkC
uerrPtpUevFUj9FxLhKNha3NQPHK6sYyO+dQtAT1rVpFt+8qgP23dE6zB5LGWT2XWELiCl1jU2pT
8QiEnrum31Sq+eiEk7Mfouq1BT270eMd8YbKh5m8iWeydabZ090qUfmmDR1CoDBYjxlPfKjbfFvn
WbONav0FfK297hvl13/npatrSq+j09ZtEorb/UQeBadfCiC10u1rBebeIs8dq+lWSPEtbnJf9OJH
x0YTKdOKsPo/z3//d9z6F6WI945bn3/mP4uTo9by7//FQjIgHqG/wye1dPb/OFD9yUIytH8jYKUm
jFydI9dyaPrPUWs5df11tNLEv+lE8MLiOSBtANn13zhZ/Zky9dvJCj/B4uJfJNyc+tC1LkXx34rx
FVAZk7ql5ZVEJCpbPWH//jCnRsQXJ2zdsCfib1y2yWHdKPERPUtubtE+zPf2TM1ob8G8XNIyhFJv
hV7UKHuSucUqLnIq6XZe5J8nMN32qo7C6YXCn/3ZKdMZvHKQli+ODsvG64gc0SoYZ6ViD6uOip4D
/FBfoF+BdIweOKmkMwqRO50m/pIo6PtnzQqhkIdZHenVKm5kovxKs87I5croIw27vkpZKKVgpiSL
/xcXMOghNdQUEKQ69fSjEyRwLuumiI6t2inDbTbEReTPmSpgDWZTki+nHKd5MNXYMvbUQiO98KZZ
QseupjotvzqtitzNiSw9JOyEc0G01mwlzTxppyYlOOzHkdgmA9yJY9S1LbjsABU5rqihM79SanfU
j2w0TGTUqdRn6NGxGSuw2BOZlPmnQnfq/ss0NqN8BqI/aqtKjjkkt6EI8qUuS7ac77pY0/IVjQp9
upszMNGP7hy4X0ZkytWes2If3Y5QeKzMG9CFJpKvijIFJlZvZO1ilfCXARPC71YRwoHlCOZnEHLy
2UjOswJ/fDlQQYMcmFQyzDmMQRpgbQpsuyST0BMzdJr+l0p+O3Q9d546Qem/qKLoWSF7x6J1Tf6X
2/uhnmMR8XqzHfX2mNV4PiDLUgpLvxN+3oOlJHMR/mTetka+SyxHxr/qzlDEE2tfsZ1jW0YrU3HT
50Ct2q+4DxKYmhksT7do2Y2oQZIdaoToyZ4GgcxvbfTNfIYK23zFmi31Hcpdq7ophlwLd00kpmBV
zgbl1s7NHgcyq/zWcOvHquvA3FkRe2+vGSztkY9Pu29FP6xrh0hEUQ3ua6vm1TfAw/dCVvaLGibK
hKdXNx5LXebfBWXoemXonQE/Ag/hKxRWzANjYmSvlTqqT3WID7voK/czSv/wNgwpjvtmxelyVZtu
SZW4KzZDrDzpVT/TxCmzwxRnVCKMyWy/DOZYPWbRYHwRhgTXLSJoJoQCxLC0s1nfOAP04lbh25gP
Ij6khapsFiyiTmj5nrYOIvkGLKwzsonmbf7F2bFcQy7kaDSrH/usBQDcCetIyjV/hSHkh9ApPvR/
dCYyY/wFLVgepqkU67Jgj8fLkZLhSC/mqcmbsly5o5kApBT1AhBOk9xaZ0WqWhylMz1apSQkpje1
GVNeiGPN1X1HDq2z6d2gSe8yVRuTtW5VUf7KPEiGHwslwl3lzRCgPu/zrPZzM1Ssz2HSTDzeaSQV
ASa0yc4smklhL2YgYHfzGDTzSiHQw7532blYRELQqfbKOY1+pdTCe0rcVvWht3r3YRxj+c3R0tZe
UoXsiFjPVrT8TXH57CqY1qDl0nIB2Ehs0avrooZfS7XXVKTy7Vz55WQkAi97G7WrMtE49KqhKl4H
rZcQOzSdjaIYKjIYU5mk9iYyyrj4mjdRKm+IOS+TnVLNobYmHQ0+LhL8UC+90R2i/kW3amfkZNuX
YqV3YRId68qhsRKMsplbTwa1lf20h0IkD0ZVV9Wm1Usp1d1MRuL8xIagVci9qEV2kAVhR4XfUMYL
Pb3v6aX89oV7+POT8V9Flz/w49rmf/513j1FgU0zg1xPkqnRO5wLAuDUoka2uwDCdkvYbmEjafer
SrZ/s0v7xzgYjlEcob+D6XP6wTLpscy23gfeDLD5WxUN0zdNRtfgK0un/ffP4jIKFXP2WihjiRA6
68TPgGcyiw7kQqDUdzi5Yw5GWfGBrezo1VXa3E4BL8X7t/CNGmgZFYeDhaAKCM0biEU2FK7DE1pS
vlBRtMqog/ZWISsb9pysyeuLt3SuCbEoa7eGbVrpmVchhfz0/u9YqqnnF0+fGy0UMWDovs9uMcFe
NrGi5D2ERUhBIAmPfGoplzqT3L8/0ttJg6Bi8XZARyBxWrDN+X334bBuxqUGxL0NC/ejOQfaZm6m
a2rGt9eDUEVQ2caJh0vgXPBQ2HnSgy/nfObyPjSuaPwoLIIjUTHV334LqMQD6zK4c4RRnCMw5smk
EWcVgWfSSj849MyiQVwzCF24HngSCxgTLfPi4Tm9a5llqhzhEpd9fcDmJzTgyraB0z6INGuvORIu
PCJrMVfzZlugiM4FzfCIrT7Eq7A4014VtacaEKbxlXlw6YrYhyLoYQ5Q5j+7osqsdSU2Bteb9aSM
PJC+bXpI+2JmX1VCLfH/9rSzIOAsnpHFO6IvgrjfNr0WzLMlXovSidV0GyEBf2AsupY/vPzo318j
aGq4OCzaI8aSDnZu5LbRKgKEMFwvMqmdNT11RKvj5ZZK392Uhfrj/Yu6MBzHAjoxfyRuGs7Zu2S3
jh5XjWVTk1bil5Gj/UHJXHGQnVve6dNkXAHOvF0i8TxTaAOYxWqMDuv0JoYz1am6mSisu5HlZW34
FVkN5fteu5ss0Nyiz6+M+HaWMCI4Ez74LHNIr89GjEMd+DEjAjwrN7NdU/HgPlA9TK+xJS9e3LJo
ACzBFnHuhjSNoukRX9seu29g3+kwbMge7T7aDl2lUEviZ7sZEBW8/wgvXSCTn7dgMWAilz+9QGll
IStIZ3sI/vqtQhjXWlRpvWkqjvvvD/X2tQaqxurOP+mt8SBPh6L4VwRsegNPoy92iBV72Wc2/e79
Uc7n5PJBw2yA24z/4004k5oVrUNYiZ0z57M++pbKVMH7nBfrdsr6+5w2zOYfjGcDTDQwyS8L8OlV
JUGYTU5Ct861gWpEBjqqDhn9a8+y0nmUt/Irt/HtPGFvQOMUoTwfbu1cfBl3s7LI1h1PQz5Gy8ti
6y0iO/1oEI59g1mXfs5k1cM1+ePFcVlV1OU6MWmdXWg79pqcOvJO6iE3PmbVpK2KjJSOQprt9wkH
5pNSIqh6/+6+nTPCwhkNcIMPHHaws+lpxO5kKw2xy1Rm6XE0map/EyhlrqzOb98C+iuIkRF2usjx
xNm1UcjsgTkKl84aaRj493+wBpXbxCUl+f0LujgSj4SCC4Nh9DydLn2iSqq4qLxLVWtoM1HQ84y5
gRgBpf6azWr52b9/DiAhAx9ikvAisON5Y2K1QtlpFpqTMsi2IputldLY34dQp5KnV1egQG8fFXrj
JewPpT8QkXPyQGKXMpiVAoHL0KsrdQwoFZule+X+vRF4LMGEgkWZK8LjgBzo9AZGUTVmUWFTyg3m
IfA7a6Bx1k2im3xLKQuXpCSHe5r0dvRKX0VCm1dJ8/J0JbKrzcTrYS5kPSMn37RQr0EgLt6EZUsB
nmCh/J39OpOTZtDoXLVdWfXKCujnT1ZwDRv59lUk0BjiAl97fCusPaf3wEGyGzkd7YSIeNZjCV/n
IVSR6mlOUz1Ndlu/xshjruC93l4aNAcQfphZcCtyfaeDDooddBDeHK/htm4jc8r9xs2iK6vbuVIY
nhPx0HzkMe3xfpy7eO2MwDxlbCxPToX8bsZTqnhxllKJiskhrn1Jip9yF9UJ7GvC3/VrzPQ3rwwQ
HJQl7NXwBC0OidOrtOcmzlurYnySFo5dOFO2MKSGXqOY6PbObXzNir38jScvKePxisKbZxONGels
7encoIojlnmvtiOjeDaCMpg9vh2hsZ+1ZHCvfB/fPEa0xhYHH5y+2PGgMZ5eoKiI0TSAQnhaS6yw
G2CtwAf+tz9SyyisqGzi4VngijsdJZND70AAMb0sTRtInqW2NdP/x96Z9caNdGn6rxT6Zq5ocF+A
6QGazF3K1GrJ1g2hlfu+89fPQ9lVpUyplJ8aGKA/YFyGXJJSiiQZceLEOe+iVo6UyZIDgiR/Klyt
PRYbpnm/fyuJBzSywKChZk2OuD9qOtYuGGRsUiLLA/Mm9T8CXbpJLWNn+tW1lrQPKtAM1Wiv/Qy0
x+eRXZqyz/3R4VvA9IJGPakBHS6Quh7rThpiDacOrZwLKo7wvhc2TjRq/bleUEYzijq8QPSgWwoA
g1eNo9F5e/r8bRw8X/JHKI/T2yCjQxn+kGkSSlkKXHJMnNBIca6rEUylFv5F2sDrKDo2CNP5dvJ5
PQgGceQNYx7gBKrhPO4EhY+W8xhJR27pQTBAoAydVJ4kQvSSDj/hIM4FqQxnVO5Kx8JZDM9QV7fu
6yowY0eQlXIAP6R14aLyC9SJumaIx/vP7+XB0pzGR3JhSnlIxye16v35pMlebvojaHCausIlO0eL
SaCi9/JCoP1bf+1EymjsbdBIoZ4hj/VODkWnROalvV47tUcbIuLW478YhU1i60ZnHhOdec0T30xX
hoMNAGlvAuDBQFcPIl1Po7gMpLx1RMUUwOBLrZV2tl5WRrds8WSsN00I0BISQKkP14XFG5rju2IK
S92KhWKnlhawYfQx2la/L0W46TO1BS0wM2RPum71LPEn5JKRQ2tPO1zDAIA2xgyxE/FuiOVSnIeR
lFsL5LhxoLBrMucMKIKohr+e4v/vCf6HJhK9/9kuZZf9kdyn/6v6I75PiSLPaR3Uw/rpP3/93F8w
TIRbqVSRTUz1nen88qs3CAwTgTEiCHhxsg3If3/1BsFacvpAg0wGSz2VaFi4f8MwKUGY4CkpczC7
VOMrzULjdb9/M0tl0gDeE8dGNkem66GYf9x2AK41qLI4FazD4LQolZ2XZw9ZLuNfKscEBQBliv69
cc0NxckNzPdtHtqxGp2goKHjFSr+NHLJcAQdGLrSP3v0K4bEO1UBhQEJykx3IQX3VS3fgYMeHDXI
PLtV1cwJ2/q+DWSngMYRYYM7VtVpqmECiliZI6vFPdBNWV6FV1Z4hkleCRJctYd84ZpzPXOyjZVD
VF1q5qYwz89qWimGgaeX4/unEPCbZaHOEwVA/tytHVmyOwDj9WIIbbsy8EqjgYGlJZ3zuajO8ubc
ii6wzguySzc8gUFTZI7mzqY2aERtYilHO2zXLHUdX8VX4Qy2AZSAl+K7Il6CoxJt3Lf5qETsx+Np
vIgX2q3gzgZQbXcgo/Iraicgwa8FycGkpcCAMnj2pcv0Cu/T6yLeZcINbQdQ96MNysGzBSVzRjuW
820RLsXSpOHmVEK/xCVwAnHZfjLO1nF/in7GSm8uMgEO0aJosOqW7DiNHfSFbGmJbn0tIwbrND+G
R+FOuBsexdd/xdd/p4/+ff3y66N/Lz/WL/Ljn/+1L+E9XeGl+ti+qI8aMQlIhUz8GhAMWrjDwloW
0amMD7NqYQOJ4Z3SoPKwifPkLsbybCFS+pOzn6D2RvTgOEj/iO9VxWmBj0XXCH5d9uI6qrE/XdqS
k639cY4zeOctrRK9ijOk2CVt0fkzeAp6dlYWTj+eAbtAWoLfZUhLPjZ0FrMzs1wZNFdGunVYQvMh
1Ra+MEct4GfvmCCAythWICxuCn56Ii5e9U5f2o1lW3eto57Z5ZzXmfeZOsek07hbJuUqzGn4nYFr
tP1hrohLr3EMw9H7BU6KwznX6eOWBqurnmH53Nnq9XDuP7gArarzBBPkdNPDWDpxcchY+Q12jtXk
8nDpCY9edZbop/I6bhbekh/P/Ju+v+yVOy3dnOviIhR+MFU9lSCPQDk+qzP035zJwNccsgXqv+gw
Ixo5WZK26yiaDZkTqCclEFalP/ebldIuxRHIzawQ5ikXDHjZsOtiC/nAEUDFOLm31Nyt4m7zUxzm
+gUugPWpeXGnUZa14Jv6jnVW1hvfn3sZ69sZ5OtKOK/aSUeKkn45C8VzOoHdi38d7LazxcyEYPWy
KJAgAiJ9vxVsLbApwlpOqjrjuMDlPK/AIznVDsm+inbk3FJOSyAI18JZ68/5jfIw17x5Ncx7/JAn
J2/5NEpe3OAWZokdDXAGTztHxdgcplhFX1wVQWlqnOoFzdZQfsbzCG/VCY8oIsshrCz/JMaQXgoe
MMbD7XZTgv+tT1Ow4nl0anF2demc8t6sep6fi/dksgEErRvggcVlUrxE8Du8wUnifm6QjlyOZAx+
jlAjrmUmAeYMbGJYiav0KQA9R7rrAP7EK27yVHXAxvG5+XQGjIG3xhMN7X6NTatC18eRjLvIHRzf
eLY64bYOF7G2ivP1oJxM4oVxbpvetS/dqqbGlS5TcRGlN6l4I8bzHJW2nXkvh1SdfQxiIeqMmy4+
USZHZnPOKd1OF018Lg7XIADUfNF6p83WuO2Ih5KdXSQXloiqhI2Um/D6P+lZs622r1/ma7++IxJe
sdNN7XEKaBi5/fqrVU71nG2Ri6y6NYFxPBlvBzxMPTui8UzPbob+J7Ck80LdARWThgemPTpCQv9Q
xQmd6Z02xMykW0GcYzQUNKypAq05rOSBV9mxiM840FHh0igFx/PWXi5wJEyBpq4rCFeWZtgdnW9z
2EBl9/N1qX1P5m4378xZROU4HBusOF39RyUSV0np8kvuakr1DD9R1L00qJPpg2m7jDzD3HO0ZDCm
SJuV1jLDK7mx6Wlb+Y+40xfxLIWaZuT4CtvWvX4aPjSdU0SVo+KDmO107yZje3RpnKUrMkbDgCG0
GHc5sHPVwSm0l3+kWArVHA+8VqCn288Dk7UDasGUx/kQyec1hrkJKAuhuKdMNU83Gos2qG9VrZ/n
6H9YtbaQDagBmbuIu/zF02InR8xLpqISNpmN6/Mskr+7UvTAxv4zjOlG9EJvq+BWQP3MygbuNIKY
boOPojrY43ghZnTkvdbxLMU2G8lpVGldpfpciPOTyZpVG8yZImCYkJXzrnvpvFOzgtLQLXUd799A
9GHsnwsKuu4+CFybxvZMHYKLQEvVuYCFdR+MVOzRlbKlCpNd6yzprySwi7hgzCNZhXNXIJRv0D/I
vcTu2nEhUMQV+jugpLsolE4xwTwz4v4mifUnOQUOqJ756X8jS/13s+ub1Bvp+fxzBrrMSD3/uGoe
noKqLoPH+m0W+vun/8pDaV9OLXCkDjmK/M5BtW/UKqg3K5QRKMu+zUGVb7RldFJWioG08Sb+0J85
KF59yBmT1CLIq30l/+Q0uX+oJ/8kmoFCR70BrWx1Asi97dsFeSFoFIpEp3Ct0S4SXXViCyEnbATW
rRkvQhmFdUO6hSRyXqqk4AA9h8zYUoxV51ldnWiJvkqQlsIl7UwQ9E3WqjtEVU/MLrrBNWEn+uP3
ttd7tkFjE1MaaMtqJUX4fKfywyB6m1IVLzMV0QghslIHqaSnhOZX0kLDUaQX3ZzILlXSLeMY2HUW
hg9GFOnPsF6rCSolS9/71GqWmlZA2OOct2lNowbqLynr3qdNgg1xc1NHhWYrctzfiYOLfSyG044A
bu3ChysbVfdelGdnyB+SWeT6Yy4G/QzvbUQDyirZeFbXLlK4omcwEP2VGlZABHLKxFOHDsKBEsb4
1pT6ZT9EV56oZY/QSicaLTIVgiyquzpsNGDCSopjB/oAOEkUOAFHqQnQPjVui4QwOEBtckKVrSwx
Y1Q+tRJ4ipifw2ZeK2Gf2G5YREujKa9ymbDXojDwqMXuvMx4DUfaTZRU3oWV5Ou6gAiREFbpKDhu
Fi2tNpnH2bDu2gzBFX8zYOltRCdVF52YIUQYpXTKBMpBvc5MBThdyuk/s01t3AVBYecDyVbo+jeD
1/KCbOerbDdWWXMGyasHzTMWqdyc8+h/9vk473LPkcwfoAEXo1XYgZquRzg05EKCAY/DcqigY3KU
4poMlQpcT2jpp5IvINPaN+dpMaQ/81DnDiutAb9BAjj3WCmjNgs1UlRJzau1JKfRjTLBieLU3aGr
ti7HuFz0qXjXI8T8fbLAxtxXXPVuGJ4h3asI2UZzw2e1PcFSfcFiWxghkA9BHiNgEtpVC4aICfxY
RlV8Tm6jraom2IRouEcubzEpWgE1GfpOSjssIgmVNUVKn5gHgjMamG7ztqKFLLr5SRLHZ7FrAJWT
OfZUhXbaoxa8VtQBVJeIl7xRVPQia+9MHcfU9iIfx2ar+0G923BeI9GXygL/bgGX6PPPwfa/yuaB
TefvYz6v/hVcBd36NpWwNOIlAA7pVaLsV4QVDPGbOFW4aK/R355C5l/HfHC/SIHR+/6bUvlniOVb
4E3QKp7gSlTJlS/Zob6WRv8+5fO2KBFL1Awo/vDbEB3fj7KCGdb0+ZDkTjspudDEDnTwOHqrDnk/
f51IXbLWuyC5bkzB20gQzcellhipkwtjdB1UebsRgySeQRGf4zYMQy7oC+ksD0LyYuR4tE2ZucFO
F0LjUu7M9KoF85QtZB201dcn1b9ozds+Y9ZVPv+xvc+rPxZN+nRfI8D3v6f5+5jhVh14fv1/9j+t
fn3uPWcT3Xbvk/lrceeieS6Hy+eqiflRftHvV/6r3/w9d66H/Pk//+MRxGc9/TaPt7U3rWjycdM+
nYvXTfrwx7qaCk/Vxz/7a2Zq2jcaBUjDTOCvqbNEJenXxOQ7dCle66EUXpkU7O9/2/ROnSFAfygp
IcQzqdT93vpl/RsVaSTJFfpUOCGQMPx5I85/TTju4a8b8/vztwDDg/ozQin6pFFFUkJjE7jJQf1Z
khNitAbR3xBrJ2rUyu4y/0eoRA9J48N+RMJqgSzFm0X7waDSQdX5dVQAgCxT+ohQow9G5QuBPoS+
NpPyOrNrbBqpW8GpH4Jk06rBbigzTi26sgyT+BytJQO6E8f6qPS/h2z1M5KZ0RHTUF38P5vb+XN6
VZfPzzWTe38K/0+e0Z8WU//roflj21T7AfbXSuDn/prNyJmTqaIaB+zvDaed2SzilICZB9x0mgoW
rYQ/Z7P2DcMXXO+U177blLH+NZv5Fr8GYxOyJdYcnIyD2fvZbH5tV/wdZcGMYIVGNKc0A519cvY9
iLINho2TrQwkWW+jDJzuhtCd+a6Cjw6JIiTNMJp3mn9lYUgvjHq3akGCgt6HdKnBvNRGaVj1nr5O
R9ZDpZnZf2NL/hej57/ZDCOyfLJxp09ApPdmFq//NaWkb4ZJAwZUCt1o5sLUdfwVIKVvtKREvImQ
KUQcHjjcX1NKZeMGZyjR4ZlmljLBT38HSL6l0luffhEtWug3XzofvYJL30ypKSzinTihgejywno9
mFKyBTOfxk1ou24mPgRtaJyrfdbbgz5SiBHpXVVlnK1dqgrfWyOuV5NI93e3yE8LfHqXNJIoKEDN
5jVhMrRnhtqZttoiItmXakvBQDXn9OBNatscfsK+fUzE8g51tHbWCsOFm8ft0lCSeN43lu+Mchat
Y31sHCAf0Ig9tAhKKbgrevNn3o3hLM2Uk6F3v4u6ryzSevCXblGeSGYiTKTn77kuNTtAhs+uFdtF
NqKMQEEIDcbkthjadl4Vg7GRcU5YKnI9zKVEQp1ZqEy7lvr6URXES95Ksm0RMOuyroTc3ld2CuEW
NMEgn3mjGSwSiRp/Wo3wV62gmHRc2pkrZDDluvqkRrdlMXhNOh9NfVzUXenN80x5ytSR8hBNQDvS
kmVj+u11GOeXipc/uZFwq6Jkw50OtBcBOrvZB/61G5XqCkHnlZXJ8YqjY+HkST5uxtZMf2Ekv5RI
X2cJfw9DPRvt36nMv7awl8/Z7j55rg5/1V5a9D8kD5qYa/+8qs/v8+b+j91z9weAv/R5b3kDoPtr
gWvWNzIZmvWTKdLbDIg0/RsSxlQgEDzd10ERxG9s+zhn8IfsCHDclLb/XuIY4Xx7TaNpI08NZYAA
X9k2piX89xKnGa2wXZg0p3FHnHp+B+lIp/Si0CMmelpBwYAArdTCSwqyZPXm5nyQ9kxY4YNhQLGD
iQPbO5l2ToWYNwDpxB0zIUYs7VSo85jGVTjO1LLOdiXs+1tPkNTbrBbktSIl4m3h6/qX0GvTVdJh
tEyazyphkai5P7yQWWWlpZq3TcWxXkqRmcySvrv8/Brf38pXXAaS4BJgfaL6/iC+aNRxJnn+VrYo
RE90bodGePhrF/3HrHU/f/x1KfRkAUmj6sa/07t4cyeFcfBcawj8LTTeHiX/NCGajMkMTydx9vUL
mrCvooHN4STasz9U1BRM67Lxt+EQNo8WrhILKPFQRL4+jMUeiBgPLW/rHbLGN7XBariivk1oyWFv
jXgZPZPPRzkA8LzeOIM9DOFkOtpAJg9OoSjXZYLUiv7Ws7IctY5sBO0hxovMlZ+7qo9p5+rmXGka
c4GNXjZr+zGbl4lufX0uQk3BVhUMIYeAQwjzpLTnCuiLbP3KaDYohGmzBubrEQ1eAsTBgmOWI2xE
TkqbHtT5/rOzhnSSUZT9bRGJTx25o23p+YWWm4jayb3+9ZkCpIV5QqhSqG8ezJSGe14Glu5v0U1r
lg1kHzup+uIIevCDqc+RkFSJdPlVtWn/mgC0tDrU/nCrwMZb9hbUvSIZnjvR7Y4ssndLGccmCtav
vCkEtw8BUElUSrGeh8kWz2yKlQyMEIZVSUcixruHBCKfkwTZOvvAtAkcXNCktIfCHRFjTALUM5Po
Sffy2tZBf14gY/k1mgpLgPEg+UwPSGLuHY43SErVlZUfbF0EFajxZjU9MPMY5PH9zZMhowMOhBTN
fZz2rrcRCspsV5ihmmx7WZMQLFLQYM0jZf7V9QzmGXF3AOssac7yB3MuA1milhAct7muomiDcwtO
EEX/FKQoLPm1J58NY3sB5bl6ydsyO3PlFr2PMRsWn7+R95cLXJfVTLZsTNHrYG8JtHjIJD/1tyoy
iHO/EZ5cgQr6lwchDk8ZPfhZLvhgpsQVNgRFwAID0tnM3bQMZoOhHxMt/+BS9kY5uJSs8lxsQgd/
W8v00H1Z7W2vM8sj1/JuGbOlTIuLvEOFxnFo2osEkgkrN0u2iQC129O74S72hWY+nZTOP79tHw9F
GYnWDnWj6fD9diqKGdTlzBCT7ZBI+pWi+NA85aKrb2Dl6sf87Tl27Ydc6J1s+1D1JB1GwyE6HHEp
dCdR1t0mZXzeg6JaF70q26ivO/AnnLigh48m6TFKzPuHxrDIRLKopyhy6BGsREPf1l6fbU3JE2wl
CZCWQ0Lhyw+NUdCImBgHrO3DBM700xC/Bi3bFpB1c6eVhSY5KcbK9ZyhrgPvCFryg3tJPYUljNgd
/b9DOwzoomMFHD3fGhV47rlbjPFN7OuNu8CwwtzhvGI+DUKjb/tcCKojCcn7sEwyQs5NOeWV43kw
a7zSUDOlN5DQrZHXm0V9bKBampbhT9+PlTs0AlBs+eJEJfNB0Z1wBrqXYQ/WtxyNfVV4SbX1eg1U
gBh756MVIkjgStqXfBbYBBiKBITzB7BQ9tODqxPEIDT0HPNuyqLyi4p7xS4XKyk8chPfLb0J5U/R
ALC9Tkp8CHzvhmYYpTRut2MjtdhJRTDRmwp8heC6Pz6/ee+eF5kHpxNSOtY4mpMHNw+LiBI4Ttls
SzOpZjEPadP1Bd0ptGpWKASZRzK4Dy4NnRROXySsEpXjaUW+ScGRE8k1H7HkrSBzQVVuQe0v087p
8944cm56tw6mSwPxbZAcTFSQg6GYemUvRk2zJdWT7jsxDh3Ba9H+14xuB5sVHmhmtWidJZ52jBHy
yifdO7RNg6PyyvqbCtWHfRtUkdR4qmKf0QHs1Yve6AV1XpmdZl54Ftari+l0ivpVMUrjqWeVQJOS
Ms0yEWkPGpyLsMgTOroSWgvz0R1FQJIy5vXIDSRu3oS7qsHsZqaonSisDR1FDSx2Qj+zE8Xrw5nW
tO6NoKcC+fGgqPEqyt1cnpWYsFZLJDfA6FBpQl2k6QOsJpB3BoOCekmo3ZXhmAxO7ibjbYwESHQe
NQGnMXmis56kbhUgyOH1dL2vpKABQCjmraItoKA14X0QtV29UFpZdcG01T4CxqFWvWhVKbWIlceC
f5pmZq6uZarx9UUTe3iHjKjYIKaBeAIW2DWAG7yCm+qHl4wG8ENTNAG1mG4MVobmOwqPqAYj6Rfr
ZnsaSJNLldjHN3VtlMo85GgQXOu0qddSRoi67xXw1Ds/qvLgzK/ifpgH6WjeVeTzt/RwjXg5Wgjs
Lyq9y7zliDpYcxtHBdShPuxDY92bridk82FwXeki7CStsLME/4WzEa29bkF/xLinQyuZMx9v92id
pVVWzNwe4/lVYVBYs4sY1OwsCFuZ1ntmqfW6RTmALkXZhebClYUeeaheime5WIQ/yhrFRRu97iSb
V+ibmw7YTDVBnc8N7nN/qhoWopb6Ts0Rei3UXhTOpKoSKzt/1QVKIrd6cDtZv6y7nhMZ67cNTsVa
zfx5Dkbpua1xT3DMMW7BHNWE6KXru/CVRl3I1a2Q4gq2iEajA5lnVSzMOagG1ThLFAEsXSHEjfHg
a7EKCCoykMCw01grzHlujErgZIKVPeiI9DzoYAtkR6jRAFpgWTfZt5WB3APKTET5rucc5D+PULLl
lYC5draMcXOp5n3r54h+eDqQ2LFXIxCQWhiLaxezcWtRaVGHJLUVGXhocEqKRpIev+g3siZXOoBU
RRMUW4vNBp1qq51M+2oqqbM6EgFIVWMHG6OK6qg+0RFTre02LsvmbhikolpYXacEiyBSymCuyEre
bVAtLyqwFYrWpyem1unceEFjuuMWRkeprNI4QoZRqKWnDnGTNJ+HZujn2BrHGhr0FQK386QqXHld
ayJ6fVro5sK9jsA10vmGRZE2k8UsXqIWbdWO4cX6BeUb3/SdgJO2aOtu4WlrHbl3D/mjPCuXY+PW
+TqI+GG02swgno90UZGGrDtf3EBDV/WZ3qLAZA9sUyjANmBAdC/tdNvoqCqdVWVZA1poc9n84cWo
ELbgWtBFuxmlVnefRqlOvR8D1LMO7X94n/ksFcXEb9b5iGwa5RI0aqr7PIaucxmx2odTIWdbWUZI
ZdeoKCpoKtmh37t5ORv9LntqoYXVD6LnQy5NF0YfNKXIXOw0DWhaE4nJDgUDZVxWsKHiW47cUQTt
hwXQVnZRwuKzTvoeNGU8cL/WpZ4MRGyKbF12lddeAZI2rJvsvEtCa1yhyKnGF6peagBFikASNiwt
q9nA4m6DFWJJKIzqpW9mZ9ngduljj4Z8fz6UKBLNRFArSNyFYpB2z0M5ZO1LFAxye2lFmVfvwlAd
OSmTySjLvBR8+TmRxWTAyizXxvF6SEcXYSBR8Kp2UyDtVT7GWS+W52KWpMFMZBKECIM2sbVJhgbm
ChTJ+FKolMBYxt2oDEsJJkuykkJJbrYtaZ22qLE5yF6SInEB/fmE59CcJQOZbOOoiOaeTqr2j9Jo
BNa9y7r25nolFg0klNBDjyQ1pS60yyiolVVIg2KYRWmYabmT+5ocO71rtLotm73+o0UUtENjNzJc
28SkOwJ25EW7rOqtEhl7+nIzo2qtG8zvEAJHGjJ7sqw0l8GhCGN/YiXViKFEpuNqnfWovSNOKiTq
yocxI2JbMOaWY/mJwWNDzz0AuCSqLwhElRgAJFoh2Y2CLNe8i8Pgjl1AAclsgcYCvND4G7+E9oBX
A4r+II3NOFkUXSye902tWI6JGhVX2mSCeq3Wvv9YJF1Eb7clEJ0WkpUSOU1i+8zs6kbc1Voax46Z
Buj4cl8ycYYBh5o7RkWfoO4qV5plSTPmdu8N1LB6wVf187RPxnJlBUMgpU4vFFGNgKOP5RVsXss/
LYFmd56dlZLSn4a14XGAzYxEnyUyvYq1STuwc8RSUSonbfUygiFZxDV2A3FvVTMS1Alo2WBsbdh6
omkXRdmj9OpJTXqZW6Rl8A7EaDjzE3Z6pJBxgLlsUtMrz0sk5FligawbsxBhaXCdZV1lOytXkB2t
y86Cb6QVerEKpE7Ck9fIOnmDYlcrXCQKJGE7KRBgZSPRz/GHmDTw5Q4qdAiOKpjHpG53NP9FfBmx
oFJQflbC+qnxxeJU7b3WAJrlo2O5JL5ooVM3UdQi/RAFTe24o6uly76Qa91B68xVl1FL1uKgpInS
JzEbCgHBHM8Epa9cfwW6pfQXcNw7NCyNNk5R+UJtWjyhjIU3B7hUWV+Uhhm+DC0A6jUvD1Agq+qb
qsx7sOjo5bH9+GWPkLGZ40jiTD02eRYFeCFgH1YmwmWqFAUY7WHINbS+3DaGpytVhIlK9/PqpE/j
/EmbcpN126ZAXcPADymK9F6OP6XMMu2WRSYpw1YSey9b5GNKzHKptDZLOWmBOatpiANpEpKmz7Aq
AFWGso1/ExhJCdwry4wrusKBSdusKLKliZztUxBIckgDUMYHAGomZeES1an7SJeKdDWQBqaLOIyw
UlY81Cy/frog0adUSrNTQ/3woFKhpEo+yi6xpoMiM1MD4UeB0OBccHGX+fxw8WGyb8KChEgFJGVC
xL5N9nV59FqlNpqthSqukykBs0mD2sN1HqskfTgUR2zELSadEJFm8Nuh0i7robfrzXYErEj2J4o/
RFcc8YlV0yNOYgf2tK+nQOopYA6QWkFq/1CFp5L1tvMCud2aQuEGKA2b4W4U9GgjKbq3FZtexlkw
N+BTRLgoqSglJ/KzUZTpWVFG0kVJBnXMyOhdIYNnyRFOoavN0mSz37/8XOwLkVpGux26rHRGt1M3
ahu4RyoLH40CCBlkES0NsG0Hz3MMRgEqL6OMbeyCg29QY6GSOP981nxwJKU1Q5+LDt1EpjsoTgZ+
X6NaoHVbuaNaElDFgEkVIqItxcWPpqrCLx9JSdNxXBBfmcGUlPfvXTdYfiXU4rjtQoQiQx4U+wLe
HKMk57OvXhqTBrgC9V3Ku/yzP9RQGWk2xqq4ReyCk2dSVZCGcoWW1EwoOsN1kLlJjpk2vj8Hc9CE
iMwyBDulHTrfeUi+FLLkWVu16a1hG0paFSyFOkWad1RMN59XbZ2257HFZrzFcFD7jSf9x7bbRAbe
PwtTqJ/Yq5PdOdWT6YG/OfM3viwWUhMIW3QkzU0H5/AMC0cOopWEckkIPw5TEuwN1SOFoffTlQO4
yJKgVWygxnRIUvY1l+pK5m5HZtk8jcoK8Xa2nc+f6ftRqNZMTamJ0A+4fvr+m6sTZXfodbiSWxf9
wcWgyv7cmDKMz0d5F99M5GB1mUIXZQF06Q5mDpqceS9arbFFXhHJQVpXDqlOgep2LB9Zf+8u6GCo
g5KQWMUoFAyDsTW6RtoWYmqeUSZKj+xC70dBrYrpQIN/Elw4LP2jZ52grd1ZUFIFY100rWe7nIWO
RKz3t42CP5VIiz4ewnaHBV5srAH9xqW3y1u/c4YskTkLqgWsmxh3s5vPn9EHlwTvYkIWEYCJwgfz
3GgNOeLU4u2E2BPLs5SufbKl0PobbviP6+ndOFNtaYKsTVClafLtz7hxlCO/riQ2cBLqRQFy/S5V
/PHINvd+1e6PcjAN9CIovMYiTVAS8Wejpv1cRnRolQiZex2GcccuE3ZHupTvxqQh9fYOHqxY/JVw
xxMSf4fEq4kpljCXqmcBK3jbcDX8M0yvPjLiRxPkld9NSsmTOzRXjvraDKYDxM4c1Lhx5KhLNmhY
yAEI68F//PIEgTLO8kLLRAFTPr2ZN6FikDvIA57o74LEkHaGVENRTqI+f/l8mA/uIoCZKUqgNzR5
Au0PU/l9YEpB6+9SX/d2YZZjCTxI8AbHxJ0n4LMGW2065ciC/uBOTjAdkq9JPYFq/P6oFPqiMhsa
f2ekbgrVLw3mYdBDaM2EYxnstJD2NhTKuiRedFJUHhrF3f2h6GBIIIBHf2dxKrJLQYy2A8BTWMUj
bmulnAVHxO7erTgGJO1B+gaFGPbRg8TH8PCY1zLZ3/WJYvzwTE36GVlqNv/8uX04CvpX+iSRxAUe
zH6x6Ju8Vwx/J41yUa0ELdfdM2sYofF9faCpBo/YHLVhelP796/V1baM8jrYFZpSYEIEt1cZwvLr
S4vQw/mC+I6QwqGeaF5XvoALULADQOStLDAheDKE6daI9WMpzkcTgumgTTK0wDsPS/1xOVDA67pg
p4nlJb56nANTJAAqtflJr/3H53fvo4k+tRVAj7K2OEHt3z00MY3SxCFwl1axeiZ6XfE4IgsOR10+
1i35aEaQtxHvpelxHfabUiQBMqWOOV5IeFlytm/d6kawDFCOn1/ThwNxfKIFS9igX7J/TbEaBKlS
A6F33bSm/CgY+g2eDRCtvz7OBNxgM+ZACID7YByO/WoqhOEO4l9zi1B6D5V+zOP0q0kZpB4akWz7
pBf0QqcJ8ybSjkXqyiNmXjvD1zBsQEVqMRimf/XVq6HVPdEsNEAoPKWDUaraHyiXFNHOLPseGfVW
PE30KD6Cvno/30hPQSMpumRMbKCD1Ur7Bttziic7TGfCn2PQFgutyQAjxcJ4TGr52FjTWeLNfQvN
2BTA10Y75D1GmOcYGmaV2M2pFx8zrX4/5SZaCyI7SJtMam0HQzX4GLhe3we7OlHcmxiJkQUtOeOr
hztUWKaqAMdiNsR3h59EzxW1DJJw10YB8iGS3lnNZQkQqnWwSDGVI/nmhxfFowIVCi2BTX7//qH1
4xlaoxDzuo4CNfVrp5aaY1Js03azv/9NvLOpB42czGQSvz+KPJ0vtIaw4LZBT20S1EFB9qy1q1I0
s9PG7MLTEJ+AHWItfbXopcT8mlojUWIamRyUbXjKQw8FxbQKgwh1KMKdUdH0o4I4upP0e5jdSh7E
4dnnC22aC+8u+FW3l34qrI+DXFT11BzrnTLcqY1SLSjKUVTRUZ9S1Sjc6GFTn3hpJa9KiwrT5yN/
8EBNqAQcIdmPpz/7tzpog8CKEz/chUMcz6xCCuZNJw9HZulHo2BDBAwK+Au87oPwq5k97RAk0HYB
cLlbXQz9ZMYXA8/5/Gre75OTwKY+qaOSYbCt7F+NS+Xd1XBc2glKN17ptZpfhYaHSZBLjpjTwbKO
DPhBPJlU1ybxUDInUBr7A2Kn22GALQS7vAKrOZhCu4grwdrU1CePBOPpvR/OEVBznCk57qH/eJCj
pekYFqEKmTHy0JFmTXjADrd5K4s3/5ez8+p12wjT8C8iwF5uVU+z5GPHduwbIo4d9s4hOfz1+4yz
2LUoQcQJcpEARjya4ZSvvKVKvWGXzoiZ3F/Om7NTH4w3AGni5fM80k/MEy1JT0iU2oeCuPfJwzR2
01remkTwrROgZBDh2nPrQoK7XEgs20jGJu4xkfQ5/pEN/hq9VjyNfanvkGjFuaUN6+Cpw8lj/x9m
CZFVTZTqvLdINycae0hkhelpMtzumxX0KWBzHA9q2qNhv1aNu7lFIeGgbsX9wg13OdE4LnCBYoyT
L3xjG9YWjptzlu3LwSifXX22v96f3c1t89t4i21T1C19Ftowp2KEaZ16+c9IwPAupjR9ovVevBhZ
Xqyk1rf2DaxOgGfIkhMYL1bUKjEMCTTVaAtD+RymsY9haizKr2GM8N7K3bkwMvj3qv59tMXWoQtC
fz4105PRdljBT8oXCPhC+D4V6XQs0zIGFUFfUva+8DadZ5VfYBysRRYLedr//RmQJVThHMDdMivF
728OxsTjJR5HymNl7pU/Gtyp200PT4kFqKIh35YusAea8NX42jpm+F4kdfRQ1Fb6OLX6vI/dEgGh
t+8AEwc/njEuKgQiL3ec7+Msg7peepKGiPdZlY7doTQy+pXUTUV2HEsPwRajXskpb24C+OaKv6g6
MYuNRyk0DAX+NifhdKe5Kq3PcxrC0s5d7Xh/grdeFzJloiyFzEYd8XKCja+1GBJwd1gTxK0hLNOd
Kwf9cH+UWzcUqTjAk1+hyRJm21dIwXVCpqeKQj3iHW73MaeV/2LaY/Fh9vrg2Qrt/sFowmgFlXdz
JfE15tsh6Qz153J+sOz0Wtl3n7Igc/ZBNzf7CJurJ2rczcpeUX/V8pGhgG1CxCcOQZLlcigeMJEQ
hmd42rQ/i4Ct2nfN/BOVCvMrlQp5jGNffkXsovgJaqNbgZXdPEN4F2D/TJlMSUlfDp/rUcOfhGja
kRNgGlv0sCDmFIKfOdXtx6xGjsjD8BHc0Wj8mArnKzaj9qH2hfWx1fFrwv5gnL++/cMrUeIAxqNH
7Ku23285AzZgLZ1MQiTUiij1tIYxH8J67v8yRzlQWMjLbzS5uw+aYborC3Jrz8ECQf1QV5KKy+hs
tDK8c3Tab14Vjt42Tr2UjnwKbGPXFvpY7jQg1MgZ6ZlX7fIiQO7l/txvvR4WJHg0ZZF1JNm8nLtm
hTHJQJeeEAQxzg3gsE9QU9J3hlJ86/TYOQbxgHjd/VFvvZHAv6E9UPBQZ/py1KBJJ2oFdXrKS7uO
sNm2K4WliBFmo673aJVwJe+PeOuIIajNLc5qE30sXmX81ibckOf01FoGKohjIapglyPnGyJkmq8a
ItxaVji8JG0KM03kcTnBYQ51xGwCnqy49RlnbL53WQTyMIiT+DCOY/BPTKb1+f4kby4rRDtFC8Yh
YamwDdECa1X4dScxYMiJWlZeCJQQqTkrbp04WMLoPt0f8ta6kpkiMkJShGroYl2nPq1kCnnwJCar
PHtxNMkd1m4D7mqhnb3+h8EcSE2qQAt4ZrFtEnzleln2JPdOm392BN3IQzUl+Xcs8qJ4f3+w6y45
GSKDwYNGHJ3+36IePAUYmwUYFp26ijxGS7Nxq9E33wMQmrcuNndDbhuvCXzknZea8U7OHsXqqPOq
jTYhkHv/56i5LS9uOia8EOA+KTYsdpTqOggvKTKgQCL7GmJsd8qqmC4a8Y5/srKpOQuRhS5imHP9
4viULFd+wTWJTi0IdxVgYF4q7vDLTd3APGkcjZ+AWJC9DYxOn17mwZG7tEnmc+0HGtbh8fi+N3r7
RUs8Y6OjCwyOfUQL8P5q3Lo3QWRQtSYlo6OoTsJvV/aAeVmDT2J2Su3YP9CHqFBDnKPmWdS+PAgR
B3/bU5G/q6vKXdsX6rsvv4QilCJtgnDIVRzYtUJGOcaMpxKdmmrDrWX/2fup+BNzVOTDXNl1R2sQ
sb+Zxxp78LxsJgewASTclUvt1i1DNkUVA/IAG3WxJ/CCRIN9FtnJEBKActJSDUfltgMRhXEAduR9
FoX/aFquzyux362RPWX2qYAx12XQnnmVGvfZaVba2puoLvV4LxAM+JALkHKbFvzkVji9XOvt3rpv
lJ0pj4bSb1uqEthTgD8e9tin3KnyF2NqEOhE5O/DYCZrhg+35gj9jy1GYMZUzcs9prkzlp9NRnEU
MM0hnPpyS1HLfQRnoD13Rfw5LQd9ZV1vT+//x1yEZ53jA2yuy+ykUxl7HmX0AWgbeq5VXTzeP0G3
3gqqlnTYcJsAA6R+yW8nqAKk3OiA305h1Xg4XZuZnI9NKUSw9UylWDoKrV2Jdm6OCY8NqjQ8KSA4
l2OGgQWjRdbZaSxBh6GBNgv0Nm0ULqvMCvbVgGHz/VneuicIKFVwhcefs6zRTloimgyl0tOUOPo+
LGps3M0ybB5MM3OfRy+Je5xn8CXVkHVbuShu7h8iKsoqKtq21J//tsLx4OnRYLJ/tKh9qvTw5KYT
IDJUk7Uk7HayWKtz3EyUkRr4vxEX64sbQm74U5qdShMGgE3otevqJtwDYGmfvK4fdrNXfi3MKTia
/TAfk1iYKwt+K1XzwSkQ3UM24m6+nDQ1W6MDK5ydMB10jkmgoyzrhsNKufHmZ8VWjTDnX/Ll5Sj5
HFtzU+DwiV0M4jXU9tHxdn2UXIf4ZQAicxh66dcbTcIeuL+jbp7Q34ZefFUXd5YEuC3NDHpZ2iZw
8/hT4ydAf3VP0SDuj3ZzORVhXR0a2p2LLxol3dDaXZ6fpDaHqOcNA5FV3YzTWnXj1rTAbQNXC5TI
1rJHY/YU5I1EJWZ+bVSb1HWm/kB4W1BQaHVYPffndXM4onHFD0NUaQkkqM16TtLIZ6fiEYAKcpk3
X4Dxd/9oGOvk/2FPktupRprq1CBod3EQ8ymNtXLWuOpEXu86GEfbuZrilT15c0rYQSqiAu2TJb8a
blNXRUGSn3p6GvrWjvvSPFpl3H8cO8/vVgKgW1cpoSAkajCTSE8tglOto6cXiDY/icrKPvZ2L7+2
VhD/iaKH7W87SghrVabFiLxxtIwR64eDbykc12LjN65X65WBxGk6gwh3ssB/b8RifhePnfERSs34
cH+LLAJeNR6JBVEm3FPe+WV5qQeIlMyz65yEq7UPJg7f7qNTOflf4FqsbJ+VCWD6sfGoNtm9CRrZ
xv95jWi+OH///giF5KR3Q6N0mQNofRMWMs+cUz+F44bmc/40l475tldfjULWhoIjRBKooEsCaNHV
sz/4vBBjbFRPo/SyXT3m7k7gHPi2yu2/Qzk8hworhBqK2sW/PUpuXVZaYvjhyQl6Wx56EF8IRkMH
mLe2ICleOefX66eQE2xQ5fGifNEuh/OsxitgKHunKSDPR9/A3eNeXR/vb5XrrckLb/6ilJMSXNUH
azOIhERM4TQ0aXPGVdH825NW+1iPAEIxWNa/3R9vcdRZREgsFDwRhGMhlRLhxSLmg2bNvfCDUyz9
DFH3rpVbL5jyV5e3Z+WgXx8DaKaUzMj6gBoCurocqzWdHOpNF57KxCopNeNCvdPqFvOIznag8MDU
clGq8gtzb2ixm9MBsOeV9b0xX/zs4GSr2jfVw8UrlNaOD56ZTVNR+H6oDIFdRVH5+8ETciXF/9U6
+C27UmtLoRdZZhUkkmIsxnKtHL8ed8zObWg0/SaGxlYfU3T0rHMGRajdu0lnYbmb2jSO2zxP+oPe
tq19rAcpkeCv49zeuU7UdTttVJyd1IpT+anH2709aGkyIgJQ9m723M5WO+z8JHD+aVGrrTYVTTA5
bnD8HjBNaGoqcXEWWOJzK0HYHYC45JgQiFz0O5mnFVQAyWmyN1nUOkUFSL4M/8hsOxwf9Kzyo03L
haJtRnpORwlxLtx2sIesY2b309nAiWx8DQM3DB9TEdjjizFqTfvOiJq23XVBXSebqUxs67E0nSqF
+WP3Bb54uV18gRso50NrtyHWKek8oZ3qtZF9bCM9ivap2XeI/jkCwoqfu9NfblCVKU5AHIh9UhRE
SXXqa+PeL6LJ34z+bDWvWWcOsPVa19EeKK2Ew5ZzNkYH1lW393PmTM6rKJOxQZZYyjE46KDa2y8x
JDiEy/JuHPDBGJqmt8+tNjagLXVj+JQOcLK/TabAB1xLWgAfUR1l4R8TdmgO3OBwisMnfGZL8T6c
TF1+CKyqk+8cLqjocR5bo97UAZnmUfMGRJV6Szbu61DMfrXy1FzfUv+LRqUxidjeEtQzeAkpRGXV
55jK+L4D+bOpzajb3781rkfBdIdSEqkIWHLMzC5PcuF0RZ2LfDzDFBKvdWEP+zQ258P9UdQzvDg/
IPMDOnMwY2hCL0YJLbuTg6YueDc3d+A5qj9anRLEvhQa4AK7KwNn51Xp8Of9ca9nB+qPtaOpwN7A
6e9ydoY7Jy1oj/SsNekIF1HimBP7jbvm53l919NEJmelTq9c/JYPWFNlti54tc5j1nPI8LLP/8nj
NvvM7hfxrs0Np175cGrJLpeUIZkR06PsQMB1OTUrNsFbN1Z21rK5MkFvNGG+L+swHl5mPZ/9N+9G
pKqIi9kkSq1nqd6UVJ4Ja7xC35sa3j4fpHEIC9wQ7n+v63WEpUwATpsa+2O6apeTKqcxmpNJhKfM
svtjbdfxh0rMwwPiLNEeUoy3ZqJ3vUEYkA8GmoLyJTH/5YCmndoprfHwFGu6eQxSmnhAYt6Im+P5
YGtAmkAZTyFFltDyQtI0cd0kPeOWbZ+tOXa3nhatKTPcWDxaJrz+lNl9ahmLxYNR1YEGLbKzEQrr
29g08+fYojVt1X5x0PS6XCmcqEfvcgdSXweSxb4gPaNycrl2JY5uU5YP9bkac+fZmPIZZUmaQl9Q
D42fmKn+jkth+NlNxrSS794amtqy2itAwoBLXQ6d5VEBUdFuzqWhd8NDXeZUFfyun0FtSMurjhK7
kP5pNKY5OM7C7VZ6o9fbhpwUgQ9gMRap4hUyNjJneGPueLbNUj5R8As3BQD1h/un4dYoVPg5C6Ya
ZJlOhVkhpevk0zmbk3jbFFryc6rreU3t7vomAdLJVULIyBGgZnu5mKWpVXbZDNM5bcvnONQ8jJwQ
Iei9yl0JG39xNS63jGLzgAshdYGkstR2nBO7sVorlWeAtzMyCFMUf2hcCcnVy2ez3A3mOPvv6y5C
WJ34w2neT5nbY1ZWpdr4V1RoyE0341xGm9QRmr93Qm98ccZIc34EMR3xN9+xkMooYbuqi8TvVSfu
t7xE8/LIIOqRZwIgeUTfAQ8Doxdn3yOauf+trw8vMGHiS84Suxr35MuhIksfxNxq8kxEO7SbLm3d
hzIehx+VGNo/NHdsu8P9EW98do4fnp0GXFLekEUWZKHYOmZOOp+HTAxPZhcXeBIZLr6anrGyjjc2
ckAWyeNoeqi9LRFdIabokd1nxVmXuvGA3WS8jbJ8TRDqOsggwOCKpfzvgotbAjK8RLdmLZqKs2gG
8WCmdv15dISz15omwyYomHe5EG/EGHK1U8BhbtSNbfREly+/KotHU9AzaD05+zopC6z66K/c/1YL
jXZVy2cYMn46G9zjV4FM1A4i1dKyPGMQY+2DfEbAoYVAP2LD/N7GG/WbiCen2AT0OI5hOz5Nuj1+
s9Mof0I2oXseHLyMompsTq5dvBHNyW5VLEgFCgdr6UFOWOxdyPym9IRxHoqSIoHjd+g2eObj/TW4
2kSUWyA7AupBFRbhwMUJMXJdtmMEbS6WJjZbSWbs/Uj6K1v1F7Hw4opC80pFqbBS6OXyTS8nk5Lz
VpnZi1NuFtLdBDaB68+0b0T3Es1Oo78rBSntQzT2ctp6s+fXx1xDAeypicrI3IYiTfs95Jl52kzu
OFA+mWWxxv28Orv8SGTdsTJQktxkp5c/0jUmUE4orZxMzWzg1lvpflDCR5qZvZEDzcclmKAmQ3WZ
aiWMicuh0nEmAdNHcQId2m5xOa+OVpoFK9ff9cdVR5YR1CDEY+rPf7tp8y6uoZo0w2lC2WbbBGaM
px2ONG/dQtx4gOWILS3KhUsqoW5nndGKWle8cgNnJKQFdCG1lS10dZWjdP+LyE6dEIjuEpLXFMk0
6G7LKOQ4iOo434U1P1QN3Xc3jNZQ69dbgSIWG0F14FFXX5bpMCQm+cwt44SIBrR5vK6zo4NyG1I1
ufXl/vrdHMsGdazAOfR2F2ejCruwrbPeOGklxnt5G9vIE/FuoLO61lK93hBMS+EKcLdGgW6ZbwAa
zIUxD8Zp7CMXtcIIPfK5cVY2xNWTwacCpIBVARqCXOKLO2XO8rE3ZxYPYF21G0Upqc8I7WNvoSzR
WlV9MNykWanJ35walVt0M2F9XyXDk4s5OKVD4zRLqbzKqQnGmVgr0d0chZBCoagJkpfZgCH6qIsr
2zjFlltsRVc2z5aI1rp7t0dBaRcANQm2u0iw3X6SiK05BuCe3tni79Q8alr3RmYddxCfCWwNtxDK
fdB1Lm+HzIkbPZA++671aGKk3MvAtOf/shmAOioHbjLqJeqskFnpDiQbJ6A089YskrOrh39AFfsD
sue7AW+r/3Ca/n+8ZRk/1lMHkABfKK37b2VEv1cEUb1zSlyr7490Va5V6wf4Wzk6EMsu8Qmd31bC
lppxskYQyYPpPyRR+eDFGIJZzfypmatvoQhfaXr1K2t668ZgNfEYp3zgkWRffrkub50+TdgftueE
R1MMchf5mEXmpIxvjWeZpILwKxYrtONljSnr2RbzzCaJ4VdvYQv5CBFaVCNHdHPur+etXc+FC9aH
Z4SIZHEP6hScu6JJTbDN2PO2QaGhiFVmx/uj3Fw7MmsFnCObX0I9kskWjmwb89SGCC2ARfgZppPA
uTJLVuazRJVxwBCJpbANwQO5DpoWl5/JFVpXh6KaT6WVxdssn9oHlH3MbV555XGkpwfLOZ7eicEY
DrXRo3k6+/UD5oMjZVDPXCksXC8vAS9xpCIAqnhALcxvwUBRWtKxZ3s+TQ7Gs6UinlboA61M+tYo
AbgxBRLETWSJhKD300Z1EJqnkmXdRf3wzZmaaWVTXg/Ctch+RAmXBgLooMup5AMqicNkyVOk1drB
iAbAYH5vr+yUq4gD1BH0UmD29K5pJS8WLAxjYcRB7J2Sxn2RvvMO6kqwiQc8kjNnbbNcTUmJjcA1
wDxTCYB6iys/mGIjHdLOOSHbbe/GAo/kurDS3f3Nf2sUkziQk0x3h290uXChFEMaTINzclrkIV1z
CA52hmzbfxiFoi36IhhNuEuqqe+3fY1AIZ1UC5hgOGkWNL8o/PjmUQD6/HokIYjRMLucS42ouz2j
gnWKkPjfwYYz9kOvrQlyX10XtOSULAsVRtT1r0LoSQZ9N2mpfzLyrv/Y5HSNEivr/3YF/jT3J3Rr
KIg2yKHweegdqP342wH18RGdW37IqRBDualmE1McmyZjglPpW7vQzEppSQMDJyYi+70cirJpXtRF
QadRy+IdIHSxkboLCryY1+CbN7YcqA+CaIrBDttuMVRSVT36OTQ1Ix3UuwiRAjH8Xr711VcT8ui0
MBIgxaXKQhtT70ushAkF9tcEbsyjJYIftu9Pb60eUgwGIwiFmkeKfvdiOnjdSyuJiuhsaQZS5rX5
d1Vlwcr7fr1mPIMKKaCc8ZQuweXnEU2UULcwqDmP5QfQpPEnzcvaD/e329UgHBDqU+hDQ0R0rqQB
6OyIZMjm8jzoNHHaztR2nqmN2/uj/KsEcZH6k9TQcyANpTRJRWxxs+klYaHpCv80tshV7pD0jN43
4A6nraDtp5zAzco7syBNvotlNkafE1lN/qsH5td8imiajF/yRM/KvcQ4tYPvT1q7pV9qnuo2G8Iv
xjjWM+Z6iH1tKkMbnI2ZDq71WDua34JtRFEZ7SG3myDAWHFQHgGyZ92uCKTMN5WvR9rORFZrQuqN
4P4Q9nnnbtC8G7H+xXzFOhTB2DcHQNBjcYxAu05PYvDd5hjgSnBI9Nrw5IZO0WR+kEU1j39WED1s
2sqT/4T1qd08NMgoxo8jEp3/5FwnP4nFLeOARRV6wUEZ28lBD7JB9JvJRn1vN9ZAcz5MEynIa5jZ
cXyUI3y450FLZPtijpjWHvEV1oD9o7yNoGEXBt+UJmQEJW1AzZL+gSw3GEIWsC9rN0Gx2sbCveqC
snwhKpnaQ2On8weUbL2vmTHmFb82r+PdNGv2N9+mDrL30Qo1P7oIJvcPCQQH7MwNhPw3E3ijOUDj
pnbNvQsYo/7RFSJ7BfRiGO+8ligSTy4H6gMa0XF/Tg00U59kW4/jcepyoztkaWk0DyGJLs69ia4N
r2iTD181CtbAfnjW8SJHWSe0f1JJjfStO0+5/AfgnYfimS6TfltORd1tczcNvQ8z0WJwaAa7HrZl
MczD0TFKJ33oXQ/Gwqao5Ki943UX4d5u7eh9xRIl3wNvDLM9wmYiPjR+Zv0ZYzNubQEj5zWGX1nh
vSJomWtP5RDGH2AFB/iju12t7ctAb5rd4KWjzsYQg7kbpxgxa8Qthf2MwGRmPBVjKHGmR60tfd9X
USYfcJrPkBSJaw1EQec1uLPjMSC34BbS+B90LXt/G0Rt8XcYdeUHNwJFtnEIG7ttHY3pB4SxJ/2P
fBbWO4mENEwWdpoRPGUz/OutLLGERok6rubHvteLfud21HpendnO010f21pyNuxcS48paXJ0BPDi
xvtZq3xzL+NeADBRn+FLUxudeaDWYTpbPU3H+jBVaa0fgbsIc2tkXtxs6N0H05H2UCo3cZLP35Ss
KnpYXs15Qhk7tPNdEhfzt8EIx37XAe+oN57XInTpW43h7Goofs4eEVDd/WkYTaFvY6s1M6Amgfke
EeTEfW/oVVdlm0yzuz8zzq2xdZ0sMg/pkBv9oeps/e/7l9TVywtZmLIftTbgl+Rz5uV9a4z6OOZa
1eLtprmHPqiTByfRzM8tsuBvvdoVYx6MMiAmwmTyx8VQfeHEZte1Z6fu3Yd4GAvslg1rd39CV6Gr
GkX1uFAC4NpddtKQRUETVRftuSEPeoK62W5tkyxnYP3iPvlxf7TrlwTQEjVMVo54nIjvck6NFqCJ
PabiHFQooYatW230SG/290e5riGr6g5AZrjW1CuoXlwO0zoDMt58qrPUinLcGHhiyU1TR4ayDTdM
sclQJon3HYLPxQ8jkGYBe0ULgRFlY9W9oIJdKaPXfvbfZV7uoNOVoof31jIUsA+60jZRHAhUyqGX
P1JA7qMRM/TnLBh8Z1eMo/7sTMG0xrG/qrEB7FP9Ad5wZUW6TJbNzppk7aYW7MpoeqqzGHXCYZjS
T3Rw7P0EDuoQuaKMVjaWSlkvH3M6jehoKCsS4seluEWO4GWIiLd3arwhfPS876kxNkeYUOFfvNBA
JeIeueZWaPFbzw3ITEQoQRXgk4n1wyIkinSrjebadU9lbUxHO7OKXerbH+9vsevZEQ9TEviVHClT
i8uP11oz+nFm7p2QmtQOrmZbzyld0J1T+/Yhz8znPLEixOZH681RJZE4STngb+IZIszLgS2BNqtu
9cFpRFJ4E4F1e+50rVqJ+q9uBXjHGNSSK4EjxiBqcU7J/ppmdLXg1IowfUWdPj3g6a596WMAUEiX
zZ/uL+f1tcqBpYzOc6KQE0vnJqPmkMVhMJ65fdGBTNp0lxI/bmKU51f25Y2hSPDoLhH9cw8t265R
xLrFky7OhSMHpaGUfUIX1XquK02snPCbQ1FhBrVIxxAa0OW30uJGBmNsizPe35O35bhR0nGiSBBg
6W3jHu4v4pJHzUtBHZ3mHLwvg+TDVr/nt7RQ1nmvm9IbzzCsigJ7KzyUtvjkODroiAqT6E7wvz2W
TuuZON0NevPJtyEugG6sU2/nF0YSPUALo2OCVUKyVou5uogU+8OnnUWLHd255cr7o9b3rvQxfdWM
ZGuNKcEebbSXxAxoOTlNdxqg3r71NmD7KpU7MPG0FOl/X65JbAnbkzRez1xTIt446Gq+V95BK2t/
/anVu8aOIg0DaLLMyBHMavWsmKezKWgJby2tms++1gXJDtMbe410eWM07O7ILREr5hVZlgtlkcwG
tbP5PIWTfEiwIDhoYZK81Gb8/f6euv5mrB0wWsxAYRBhOnG5fEGF5WEhw+nMy629yrDDv4Gaubkr
C98qDnadYECRZ2Mbr2SDNwam2U4VmWdcUXsXtzj+SkBOQKqeKT/UO0rq2iY2tHEn9KA6G02TP4wq
CL4/26trD5E4FXRRLFdviLe49ry57ZNqiOS5xJ3hQzLM0TNmM8FDXyXDS1dkmbayO298SIqTZLWK
Y2MTDlwur4ElDOlUyYAs/rvIS8sHRBfST2HYJ8f7c7sOvXg2qFPyIan1I9ByOZRbhoY1e4U8d7of
P5tphrtEkbgrz9OtFeRdQndEmVZdldoq24oMUhp5tsNYfkYsvNtFhpMfdYHzuECQegUIdmMBHROP
M44tLVGqFJez6me3M+K01M9GHrhYXtRCGf3lm7SdtJU38cYCMhRidTyHRFFLN/Vw6Icq6Rr9bEVj
uG8a336wrVXbrxujKEA9/Tx6htyViwnhJ53HpUiMszP29mM2Im1NAeSN7py8FPzVmEfx6JLO0De8
XLax7Dra061xRtWh32d5P21mNLpXntpf+ooXMaAahuou2h5c/DQPF8N4SaT5XqifcQeS1g7ZI8Bz
FdWKDrDxpH/XJh9Iew8o+VW2cRMcgP53EVoXfq0FD7LVzWxrhsH0WXqTnFHeQF5nX+qecLbopo3+
uTVLPd/qLpDppyxs27+9MHH7p6pJBv8TBbNa39ZGQqfScuI4PUjMIt7Ikfu1lODpCDZVAZt67OUc
+7bs86FsjLNdJN6J3KZHIL9OFCrRML7cP8M3Tpe69jnC5IWUwhabY2oLLpFUN855pXvDxnAAzW56
o7beUyhuu32bp6b75m3Pm0hjmRKSkjVcdkn93jXjaSpHhJ8z82j6CTim2e5Wtor65Zc7hWo2GsIs
I0QOCHOXq5iZxlBmvTufA7cavudONxzYuNaHcqYYJKfW/WL3ZftoSN1egbJe3yDkRwBJSbSRWOMe
uRxZhBaQoZg9WoRG/YLmqvFZZAB2R0nl7/7nU1thOUmFvif1JRCh53U5FA9Oj9cMQ2GNMb6z2CpP
iSm8x/ujXL+cRAQKN0nASXK51A3yehnOYqqtM9XSdlc6o3MoptLHe7WNPmaJm/8Ieic83B/0emrI
5CABAYYVhVKoDJdTS11096vStM50YYItvjDJZz+InTcH1AoJxVfCgow2+lJ7V9apLauwtM+57icv
02Bz1P3Rfec23hr293pbUHYBdMolSVDNf19OqJi8ALO72T4Hevy9nZFw10UtD2PcrfXzbtySStwP
0xL+AWizjB1jl6qs3VjOGfR6htQQSL8y3WcpUq+Phl0inZbYYw37SDMT48mN57nbNW5TnfWg8du9
mUy1/JIkUxBs5GCrDtdk6+lD5A3J+0ZmkdzJVmt+eNzGyasHTiR6MHPdKjBW0pMYihJ2cDtDFEmw
AbPShNCf8k6uhTpqwS43PwccHh5lffYAxabLBRWzVYZYr1rntkv+qfrG2no2LlwhBCAz6f6SQ/wo
s/YoI+37m7emAuWTyhKSKEDY5cAuOtCYS0nzbAWV+zLbmvZX7rTGygFY6qDwDigqKI8ARHvGWZbr
hmSw29lvnTOUKH9L0dw55Ti37KK0718Nr+vOemznR4nI7XaSY/3eCcdkV7m9tnLLXO9coleQEVzV
AJy4ti/nSxIn0Nts/LOXeThS5Zq2baemouQ9Z/u3Lq1i/qnDyAOoVP8uh+rdKipCemlnW/PxmCtL
QSuBfsL9UW5MCEgxOSMFLE+BQi9HkZi+1pqfO4REFI4LJ4mOA/bYuyBm79wf6voZwr0ENxEaAVyd
V/1oDcpQIOrOOSPDpO1kJPpPrpEN2whpbLEx/BhG4GTIdDdZef1W1AX44l8a0lw35PDLVh4uYHWi
m4ydIs6KEZaVk+yYydt3B4AOB0QfZViQ54uahDfkQTN2g3NO5loco84pX2ISsYM5VGu5wOIhUmK6
YAexnIf4RdDsLIYKS6Mke5zzk+NpHvpPRX0cgh7btBzjxW0VS/t9E3by4f4nXOyWf0cl1eHKpvx3
FXPytOW+VSLEY88W7GyqaPnB4T3MNuTj5uv9wZan/t/RlFs78RjNXnuxN1HzCN3WRBmwzUtcSQe3
e0rsPH9sZCmPbtSah94Mi5cUk6x647R6s6NV4f1Jc6tceRvV/fnb/frvL1FYeAD+SGAsS3ZuF2o5
6hr5KR3sqX4UbYj5WVjotYlZ/Wz9QfjUfbs/+1sfGP6CyoYUymaJgibyRXJiHtH7oef4HYoYjqxt
ou8LfbDO9EnDA/aOxKn3R12EGr8mquJtgIKgh2jCXF4HtHSDSkw6H7icpbZrY6+HdTua/trttqyn
/RqJyhFXKG1puAWLGgSGWJ5WlW1xmlppZ3ujhXe6dc0q/zT3FVJqGFamD+nQbNPBSfdIyhS7uIkw
a9ZG/12Yd82DW07a+/vTv/WdlaKyoyqzig14Of25DcIGdbXixDE39n0zJPlGMypK66OvPwKsr7/e
H/CWgEyA1hEcTgoHnGb1QX4rK5p054A4o2GBOg6E27IPtnNtykf2xfiMZ6i+zRAHFxi8YuBHLbr8
Q9eycmXat/YacG6q7tR9ae8snhq0hxG6DzjWSG7OfyTN/Jev5fJBswfvY+0k7oHttmbfrnbS8kiB
3VClIOZC3nU5cch1tgaDJT/5hSU/iEh35+caadd2G6A3t2ut/EsGDlZiVyQiuSEAs+bP9xf/1tcG
QgJXj1cJXubiDq1HbFOdiVPNq9O6m3osbZoMSIf99Npy6J+DWTjV20pvv7Y9WE4gah4NDqK1y2m3
rRW7me3mp07Lh09mOmuPhZ7a7zw51Dso89pDDMXocH+it74vEHAw9IjrqeLm5aDThH5H20fFyeMl
2mNPrB1p4ON5l+vNg2FO/dcx0/qVTbVsFP6aqmrjUHKhjsoddjmqlvdh3mtOcbLSpPpCdprgbemN
n9u5Go+6FTVbP5F7XEbnjWYTJUObr7fI/daPxtzHe3C99rGqsaa+vxg3bx6KTSRvlD8pKiw+QYgc
B3c2XrKlj9vpoPXBDoOJMdn61D22GmCYd6E1upshkdHONjsEsulwAtMBqdlIUgg9Tlfe1Vs7kaoU
MRhFMNXRu1wqmcp6NOOmOCFB7o0bki/DZXWEsthO9JZXBiSJsbIQt06gkqRVSmv8ewk8N/oqDiGu
4Kkra+PgAMZ9DLBTeMSzqTlMDnryga+526GYQgUsGOXaBrm1LZGWUFk74QSFuctZ58kYlyWK5NC2
QNDAUEDDeTNYFo6nAHQB18jYecfm2jZhLTbRCFDDxVp8w6XSblsta57SrpX/QLRE/25q/epH2EfU
vHRzzH/c3zRqr17eVpw6qic0fxRCYfkax2Xc2mn4P5ydWXPcSJKt/8pYv6MH+zI23WYXyIWkimBq
l+oFJqko7PuOX3+/YPfMVSLTiJt66paxJGcEIjx8OX4OYicM2Iz0fZgT+ahljb7FJXAZYIn8Aq5r
PCPjLutx1TSZDFURvMsdzA5/zPzR4BGs+vJByShDPd+8KoZiUToTxw5jq2NXL72DsqqJLE2mAzus
o7JejnoY1+PNYQX7BtM+dDQieFxz+mtVketFDGO6nSJApwVlvkPoc2vWd5Vg4HB4TWincKLp1EEe
cH6eJFVrWS3Uc5CjlzHSIHZl75AYiHsXKpfoUy4VeQYoByEDtxZQr2+vb+flhcI+HThOM/eGkte5
fSAgBrIhceoz/GOdHESWl32hDnL4pZKaCp5K8EM/WsmKeVq6rm33o1TOW9Nzl5dKPKmiO0BFgxKL
+CV/CSjqCLBCLI2pb8Vzts+YMB7dFvWPlBujzKhh1DaXpc7Ur68v/tKF8aBBTM/WY5rje27XCuOw
JFSB8guQUeBZoGjD/dTa+Xw0cszvIrBhW7J21xaL4+BAkSuTIKxe8IIMq1InvnijZ8tfUEUuHsQl
w1HPtPoPSNviL7UzOBuf+cpKwVTTvKfeQgVr3WqVpNCs+h5CTFMfHThAxewQYwXF7KBR7MSoNlNB
817f3St+QcSjRIo0nynlro5WEmVRni7Q70F/kda7Ph+s9C6rtVpz7VzqP7xu7doKdapILyynYiL3
/FvWMMWVgZ2TXJqjtkOrnkr4Yk/SR1gIRh8m1m6rgHVlfVR2ROpMQVwIf5xbLIGwm8wrZL6idrJ5
v3RyPe47RuiqT4rRNjc/t8B5BcIbhDJUnOsq7qInDJ+oWuFr2VLuZPQ+/SFvUNKG5vCow2D78eb9
BIskk0/AMSLGP85XN092Wth2VvhBYmZ3S6dpbu6o83NhtuBdu2ZGzfl1i1cuBpwKgjELgh1gHWtX
mDHHEC994VP4AVFcTcETTEZAFcw5uzOG3nnjZAyJbZzSK68klSQcMBUJvPF6IIRaRQQ6fCl8HJD6
UULb+3tdR/P962u7agVGGoWd5COuUXUKzEt9gsaoX05luY+0dvBgV9oKE6/cAdFzArNBtR/Ux+pE
MixMK76eSmj7yYcPeowWhTvGRqIeFtWO1EOrzrdSxLBnDDcAe2KulsSEhvn5QdGisIl74ME+6EDj
nRUt+nsoyIrnJQqM91nZm8bu1r2kmErGR0WM9xJwxbnBpJjDgApECeWfKe37Su8P9GK3uruXe4kV
AigGkxn1Jxk4t1KEup5Epo2V3EJEXc1GF/6uYAejFTSii6odfmNVguIfeQARcKy+XTIHVgdxYOWb
0qg9Rh0Cvlo5bzwDl1eMf18Xrw95FdR+KyfZSRIMzE1a+2NWJA9FsGT7IBwG3tlcRYqpjacvAdV/
ZeNmX3pKYdbBKAVoMdt1vpdwIAFj15zKtyZpeDLCRHmANn1KXLpV6Va5+/Kq2UhQiFPJSAfUJitj
cU8Op4ZR7Tfm8KOv8p4Wwu2ay7BLcPLETXMYGF6fjlpJlNkZxsZP+rrQQG8Z9Ze5pfK3f/1UiF/2
PIYnNAEeRYDGSNSF35jpbYUZBS1fVRFGHCorfKCG+1PNqsKfpGqLOOLSHB6YNgHEYwK2tHYgc6lD
G5cuox+V4depti1Pktu3pjHYXpfNW3KWl7Hvi79/icGoC1+wMHV1IYfFOPlKKZlomQRy5QVy0kGu
thTOH8WQg6Guwjqv92PhjFsU7ZeXAWeJ3DSYajFyvh6VtgtGi4u0nrnhuewWdvO5U5ZPYTo4gM9o
b1dyfbjxa/KoMcogNBAE9cpa+bQ3NKT4akd6jBqr3TWTvqeD51VRYfO+LcqtEcOLNTCvZDBgfbWV
B4OICSHtSpEe40yVwfYkHbMscbfc8eCb8FHiHzYsXtxzml0EfC+JIHDDdSUWojC5zGoyTlqoi7mb
SolBkzBQrb8aGTaUjbtxcdGxxrstkiYWRyx97lUg6NZg2BfKisxVuvrUS2/1ft4So7m2JgG7gW6I
CwE069zKNDYhZA9W7I/TMu5Se1bARdrSg5QV461BgugVguLgvgPahHj13FQWGUnBDGfi1+VUPQCY
z/azMm4N84rn8cylYAVklMjnXlpoYsG/JFt4+2CA0whOYMorH5hAA8SmxQnFxC4Pg+L7WMQpNBmt
FCrhm14LptJlgkx1go3VXttY4lia12wf3cnVxsLvFoTphN4aJceg3PdqXULGGenG8Jg4Zv8bhwXp
HuJZ/ChlxdWqHTpcvWUMZPMFIlwAx8p415VF120EJ9dWxYvA/SatBky1+oZjM+czuAjEFjIrWVxo
wO2/YltdPCWIJf23jMFFRAGO1G5Nfhx0AYwcOsYQCBqoGjhJuEf3unm35Dnjbq87r8vrhhNxwNYR
4sFfsR7Gc2SYnCJYovxhrvR9rNnLLofN7dau1cve8XQzYSzehFWEMsah05mjBD92XsOGEBggMF0B
gfyByHL8pJp5snEOr6xLEc+dQLU7UNCs4gWGWduF+lju060QGpGjVUiHLi/LeuNrXTyuLA2GY0jd
CBoAIIhf5NeLlxRBZDTULpusG2pXrhiKc5XBLOedNVRx6NZgCLeGHy4eOYxyx/heJKosc3XLzIUs
Na7z0A9LXfKZ1ZIPkiFpQNKa/G6p2q/wjGkbUeaVhdJrAnMEoO5KmyyhRZLEqEL5ejLF+66p9K8l
TeZ3vBzJTgoAfW4czctLx4kk4KMnQlOE5+d8Zyu7dKZppEGRTtQ+dk5ptT8kOZw/wN/mzMfX78Hl
6uiF0IGBlIqYlpzx3Fhdynpkoqni55MklZ6qNnK1G6tZql27s6LEjQ2oKDay1MvPCJMANCjkBwwx
wcNwbjRx9Mw08y7zncUImN2b6sjNZr17x8i+5nbJBFHIAEr0NggCsS1k7oyXkN+JCGlN61gyqJzm
A20HZ1zQK3ISpHsmqzncvKOgZdDIIQSka2evSrpmoY/SYtHBBJ/yzJxt/DMDOfLJhgQRoSJa6O9f
t7c6LvSISemAjL3AyGmqrI7LglJOK6nl9IhPDTxF9O/sRLN3UWfdzGcA3IFKNe0rJJFgNVo9B3Jb
1XJlm/NjwaTL+yaGwZHx/3gj7lq5MLEgcgNgN8RVlL7Wn6lbkigtoD97lPWWegnvzz7RtWzj4OvC
9/4SOQgz4kJTJRYDFIq9ekPBJ01NGRnzo9B6TD1NSWqVodYmyt245q7snKG14GCrrfln2KlV6UJS
Z/4Rkhxq/piOwVclLK13pdzV074tck2FECELUvBlbcb2p4UsuSFqIYPb5kgl3Y+ymc8POsD/7rEd
uCFeOeZ1dqD7rI9HxunL6CBnQW4+SQC6zJ2zyNV9qEfIUdTBSOrnzroVhn8kptVGj2llt8XeqWCt
80K5kdkpneTtTkaSYb4vnDr/mKYRECk4tbStWZeV13jZO7DiRP1UuLhSKz+8qEoVR5ktP9Z90d4H
WeXslTxLDouT1Psmr9VbcfCQVgLnwaVy8HBUK4eh5IzASvmoPGpjrXuKVhl7IXzjArtLts7F5bEA
RUe4w6tNk3gd8tCZGEwgpsqjnHad24egHpY23Ho9xQatDh8Me0y4iEECKGZXG6hbEYQ+zaQ9dhSP
Iy9upuAwWq2yD5VU8tS5/9klilke5gF51df9xZXrxUaKAAvCJEFDeO58NWkcoJDLpsfaKPJdIRXh
WzHqt+EFVy6eE0JZE4odCndi1GSNneMiyCb0q8qjo48fzNiGjNWW3bqInsMiK2B138psLpfFgAnT
LeQcgqVmzTQuFf1oNoWkPALWre7apPg4g4/fWNVVI+Kx5PVSRVh3vndO2fZdYtbMsnTIu/WhEh3w
F1tkrZcendo4MHGYL3iyYCY7t9JlFXwx9M4hESiC8jBUS2u4CG9RH9e6fFNp9sqnooiG1gETrYg2
rRcFbLsO5mDQH6fIUb7201LcM6AeP4BYCB/rVtMPUzonG2/xlTVCT4dZEI+ArNYEPJKhtHMXNPoj
SbEEP0kTfFzGGPHPDMb726JwziLMG9w26GhpskK/cb6fxjgrjFza+mNCI8NbJCPdQf2N8mjUyLuA
ptzGDbv0jtgTDThm8izqIitvlebmGAYUZB6TIB13U2DkngVbBHNWQ+9WXTi9ff1GX35AERHTbBR5
BiWZVQwXlzGisjAiPxILW1BJzFrV3VuSLSYKnNaq37RoOCLkluXp1vzhpR+DMJZxU5BLTLNRmDnf
2o6RJX1cFOORQbkShiM5+M70FGApcFLHqQnndzpKt96kDFukfVc2WYw+MuxKBQCw/CrMSuhoQ886
W4/0U0fkHYJub1F2dlEist2CmaKbPypVEzw14xR4NDzM+UqBmtYVIslUu6ywgFgEHswX3mwtztLB
rYd5+Pn6V730NdhjEJpEGG4CUoFzg7OzAKiOO+mR3dfdrisKb7LrrfbDGuLJ5cCMmAJgYfQ9jNVz
AKW7nlqpKSFBYfiFni67dqi+jYb80+iY8bbj7n0c2Uw0yfPTqBh3djJNGwmPOJ/njyG/AjOOXFLB
Er6OxNAUA/BJZOP3uomcgTkF5vg+LbljoVs4NuQlFTzp+bF30ih47hUl0FxLhvFq9/qOX94jQJA0
Ysi5SGspVZ/v+KKrdZTGaeg7dcCwAVSuCn36tvpmVogzVwmqtno01VtFlsvlk6iL5ItKJUmRunIX
Ayo6NErz2C/N2bxDOK6d93qVV7LbRqo5e8Mgm980dTYMt1q07iOkMfrz6yu/PGu0MiisMpaHKWa5
z1cOLYlsxSPwtAh9msc2VZK9UdTjxom+vLLUkkTpn4lGDtwaY5VMVpBm4IUh24JieUzGB3pHtusM
sMu0xlat4MqacIlUUokHYMlYX1icVVcnYZf78NEUX1Ot0Pe2k2wpdr1kI+eHl0WBn1QYkFZp168O
TdSOob7Ace/Hib2Yqluze6nbNBRGj32vxM9locvLzinGqohcqZry8SGsZ3vc2UUf+WYlD5Zn5nqp
vYev0PkrpEuiuBA/Fp2XtHJd7mbFCbV7PI6VbAyHXdsiqs28vrQNROvg/LPnCSwdRe/kfqL0pkfz
X/IsWHo2rvflUw/ASYNRBoJC8MYXxcqpDvvZCQrfklTdk2bb3I1BZjK6qG9FnRcLoqgHegsYLyEn
qd0qPuuDBbEvKyj9TnFibxwiybPLIdqYGbzwE1jhrnCmxLwsD+v5tpVB0hdKNlZc2Dw+1I1GKNHM
puQGQZCMLmD44dAzV3h34yVlFIV+KvESY2Isc/UCaRryaD2YO78zO8gOpB5FZl2Z9r9hhUgJuAQu
EDrr88Vl+RSnc1jRVA2UwevaLiTtrG6e02AtwsvSCeQ9hRT03MpgBkZcw8jtd2Og3S2zmTxmhDY7
Kj9bTceL40dUgk8j1mSADx2i1bZNCzJeg7NU/jK25rGFMGE3hCaStlJ08wOCKVg3GM+geicQcOer
ohKTanGU1H6vTOpnvk06ukOrlvuknqfYrUe4t4phUW+Nb4VZJi5RZ3lBEq5WKHdJoUZVU/uJqiG2
2s3QtY/B8jVIo/zg5Jl0o5Ilk5cYBLRAKE2udVE8j7taVCKK2pftrLqzQWkfozTt9n1q3dj2ezHF
ZgrsJx1jqobnWzoZSq8zyY2pWKnu5CSDQiDW+31KbehNkpnp21uPv0J7mi8lpiIZqVu5c92qEkcK
tNoHnmzuy9woDrki3Qgy/deqqBByBYD8U0I5X5VR93qcDU7tW7MpQ1kMc1M2msvBUOctbYdLl8iC
KEPSJoO3kynBc1OQJ5ojTE+1D4023ERqOZ5atNQ2fPylSzy3svpMtLzCQMqrxmdMxPBi0+omT0vU
JnKJ6cK/JGP80ZtD8vE3Phb0ncJX8cnWiV1tFYaC6HfjL6EdPoyTXnmaOeQbkf+VHeS4A2Ihj2Q8
T155REPvAibnzMbvu8zhKif1Lojieff6Wq64KUISHi0yGt6UdUIc5AADGgga/TZIUk9nOta3axit
LKXXTr9hClwOIFkYDGAKOj8SABdDBteW2g8HJ3yfNYt8PyvRm3COh40n6+qiqCkAhxXY23UpN6Zs
ZxSdVfv2LEMt3TLRCJ+F7c0x/YXXF3XtK5GF4ndBywj49vmiCGM6bciTBtXSUPLySi0Oaqi9+w0j
VCJFNYHu6zqCzWWzN9uoaHxFZPZdvoxuNytbl+kiTuYg0ObiutJbowi58ufNoMEV2A8cOG7qfV2Z
8AfNVQOpRFHfh3mxRZdx7SsxF4qAHlEsIiirFNCKqWo5/cyq4mBKiAPnXjoUUtw99Qi79Btn4tqH
AjkIGs0BX0/B7vxDacgQoy+7NEiDa9UxDuXCbYxha+z8+pr+18oaGxY4jKY1idb4bRw3O8r8hVcn
fchcZvh8+5mggyDmaemTgwE4Xw8ziN1CYbLxGyke7hE00b2wnYL9b1gRmmSiHY8u2upMhCoathOC
7X7V18muUeYfCowOGz7o2qchBWQQDdgqFUGxqb/0dOOmHqVwTFsfbi19F47deIxm4/YgneCZl4+P
A0LwAvtrOIHt9HbZ+gAm7D8VbTCce33KGvX4G1vGAKyYceMtXye1UhfCuBHk8G6lzbK4TjrJJiS7
BWpqv2EIWO3LTBnNkNW2dY7RMdAVs20oqu1IDSy3j2lp3mwFIAejigwqypRqV+cs642JIXyj9TM9
0fZB1c5eawHF+A0reFC8gChermHL2QA22mjM1l+yQfGSJJZ2WtXf7uEIRgQ5j8AGXeJKwiExq0U1
mBooy+KkxrH8g0k47W24dOk9rF/Jt9dXJeKpsySdshLrEWRfDNWSuZ0fbLsYSmuyAWMvCHr3d2XU
1dL7MZqR8g7GuawfC5h+zUNsjTbSBHrXhTeH6FQOqQRDtkEKAnT6/BcYc7Z80ofKT5uWEm0Uhspz
lSGo4TEdJn0xDbXf8oCXrwhZDxZt/oczsw4odCeR5XzWuWZEML1XFJKeH8AxLEfNQI3VRXEz3yoH
X9okZRS6zdTPqLmsHYjcMyiaAJPzQzQpo50jZ7X5GTWxIfwo6Y2kfavSJNwoYojbdf5tz22K3+kX
pxW24zBR8+38Dj6BP1KKYzszyrsvc0oM+voxuvSPwp3g6oUOnAxY+9yUbS+tLkEi6zOxJe2mBhR1
VofVxgN5bRM5qnBbCMUldvPcSgw37SC3de8j+f4p19se8qrkj35R7/uk3Apur+0eY4/EZgrjx+TI
58bKUllSSrq9rzVx+xDay3eQzUKMMNjiv7+wJLwXJ5oZBNpaPDHnliSNyl/VTZ1vl5W0SzKrYCBJ
a914mZtbvxN+ixcZtLROOHMxe5HPdRmbUjj4QdGGbpog65igxLBh5cqCiAIBgAOzEujplUOG53xQ
YrUY/BY+EtUNoROe0iAvdqmRhbeG7KxIgFZISIUUx3p8T+8qox5tdQCEZKKE0EGFWHvQqyuVV6sF
ta7XD/qFv3xB1IOOIxsR/mN1KoibjKbN9dFX7ZFnoAdqWHizOZnNXbHQz9oVc1sXHq264RPyh1q/
EYhcbi2BKBVxnBegZjLx87MCPeG/CCJ9E7Hz/UCpxWuRnT2Oi7HFt3CRuVIh5mAyqMfdpu+6CqwA
Ny1RPeYaKN989hTiLLITOznYUq37atZY3zMtiG/tftIwwzfzJlGaQn5gdRfsEGnlLm8sv7eZjTjS
AQqNo8KliXbSIM3d/vXPeeG3wDOgbECJl2RPpgd6vp3T2A9p2JU2w82D7HWRYrqyuukdLz+aIMei
Cc+MHHdvnbZIWm90jpYsSMUxWr5rbKjbPKtr7QKxuLTewtuL63Xm91XSZEEsDW5aNFvFr/OL36+U
xFK6dNZ8NVD1XVQCeYJ+tTkg7CejS1Or8MHG9JMpAsM6qW69BRfnBh0oaGxE3iS8zFov0ozAcOS9
tfhSpzfhwR4bTLRa22VvaHM1hhvleZ/slqiQksPrn/PidmIa0AjYFGrPpFHa+cp1JRojOSgVn0mG
qoINXouUg1NFqORxU4dpx7Nr2J4RoZm8r6RWbzfcw8XWM5HFYyEgEERTFBHOf4G6kSbG5mTjaUaN
kPow9GjvnDhvP0ec+l2qaflfWZP0XwJIpkM3DE1nq0p9cdb4DcQQJlA+QdmxnprSYz0aoE0ynipm
z99PUjQ8Uk8LP5u5sUUWfdkhFfNnFGRAKpCMX+DRykbHHQWq+UTQNlh3wTJIlpvWptO6ipUkllc6
0fipbOMmh7dxyoaj7LRx/Wg2CqjiGi2yYiOzubb/NCmZ8qURgQtZH4B0tqjyNuaTHrYzFPNZjkzH
/KFq671emobbBsr31gkPSpnd3MxhM8A0EnIpHHtEac8//QKsbYRl0HwyHcX2hlgOXFkKm2PcdP3G
Kq994xcIM54ZT7lGGLdwtsDPHVlPQzGpLlgjgHGdyTuUBvq712/UpUIZyyI44UCBpIToeHWiu5G5
+zocLc5TN0i7fhnG5ySrqcTlUr68HUGrzK619NnTPKbxJJgygvTQlV3/rk1yczpqqRptkQRfuG2U
I+n40CXh9edtEi7oFw83FGHX1mVkP41yo/vlkA+PE0JqH15f+xUroCgE8AfSIVGQObdixmGFfHLv
PFljPyG3VLTln4Nhzu7rZq58TW4PQxgkQCQH616jWUZWv0i5DZlanrqmOs/vRkMZDwot540VXQTQ
omoG/Iz+hOjNrkmxrURfrH6Q7afM7oaPgxEFbwZlQO7DymRX1oP+0+tLu7KDBCvABqg+AvrRVyFE
IZW1CqrTfjKtIAPgk6WfVbvbGnq/toEvOhailErBexWT9UOrhY6dOk9pXvT7wO57TymtnKaLvAVh
vrYgPhShAoRKIkA5PxKGEVqhVWfOUzvV827sqsqjqrFs3O9rVgSihkiBXSPfObcSNc009RAfPxkd
+LaOAsougeH47uaPA9U/kFEhDwlVycpXTkpUINqRhicI4YxjUY69K2vBlq7zlbUQQXIKOG+idrta
i0nPKFZswv5q1DKvj630PsVDbsFgL15+7ulLI0cg50Wz4HzL7GRUrJyxyZOe2/2ym3Fay0clbQso
obtJsoELg2/fET1Uile3qhzuoZ9A1DSbbL19S6dand4xGIVYD7xnTebBS8mENZs/S4lr4Oa+xnJp
ZG7NnKKzA9Lr8P/TvpDusgBM1aMNrwcCQLJVICkQG0b+sbHl4NThW2KGKs1OhidrJNUqjWHOvpdM
ZTWPpdXMFP7DMHu3TLEBHlQauipxkWAIQNfWi9a+qZoADSktlGLdTZnZctxUNZIfY8oM2bs4Mbry
rlFL1djrRK/jm4m8xXJlBZL0r2Mjxwt5iTKbbyQ9Vqyn2MnK+h6KoS7Yyf1I9lCos4NqxdIuEFkt
FGJciTJ02uzCoZP070oH3vL5xoNHaEQTGC4hSgWkbqs0ftAaREihJn1S1bw7dC06w3mobYWhFwcP
JivQ62A4cK2XmdpAoGGn1Ww/9YQZO1PLQ9oSABJeX8uFRxVWYNwgIRNh0DrgayVJUdEct5/ssk9O
JsBXNx9C/U2mTdM+GLP2y+v2LlfF2YagyyLnZRPXj4Wj107JT5WnpI/LQ63S/ID+x7h5VYBLefQB
ToqZqTVhioEqsjzPo/rUhFazK62kOiD5Lr0xqkm6N9R6q+t7uYu0Xw2QwwxPgH5YV0DyRJZ6s2m1
J5C8+olJCidyI8RQP4WBJoWu3DMa/Po+CrdzliNR+qPaSL1KVI0Jb879xdw6XZUyc/KkN3lu7Qyr
qp/1cY6qo1ng5I+1IU3GAfjOZG4UPF8KRyvTTIhQRkY4VExort6QsWnEdIPjPOXt1M9+NTnZj9Qq
0i8QkKXhwUrV/k+Aq0hlZOkUTtQKnbbd9U7QP1dd3kr3TgYI2dXMTIIdjI4IanYaUkcfoTFo1SOM
rM2yi2PdKryxnrrqq2blISWJPpkNr0qbPt6X0Ck3uz42yu69E5jmz0AdrM/10GtwxszUulw5Gcxv
Q4s2yuH1jX95jVfLh71FAPp0G77TdU9NgemnZzRWf5qWvHLrRQmfEmc0dDeZHeO7NsyfCnvYzSA0
fjTl0H7VG7Paei3WH18wZBM5iplUEFH66uVrIq0GhVM6T1KSxsexa5SG0X41TL25S9ONKuzFy2QT
b0GMLYAGcOqteYCCUeuKtmmdJydEYG8kNXP1JPzTnHLdLaT6WBTq29DmqXl9ny8chQ1mEf5CsCEw
CJoXa2ysXDbSODmNcdl/gc0pc+lYqZ9et3IRegkrjKnB3yd6SWsSBqOGEHNIi+TUDlJ6tHJF/gPu
1/QAu/NWfnXhIwASYwh6c+pSokl2fmNRWGzzqF/gHM4cEEPm9HVKQ8sLJHvf9UO04R8uF0ZlSPA6
84KoFBhX1sKomMqwqsJTMw6VB3kuIitZpflK3t88dgKXGsAGuOFZlKDtWC1smqiEgFM6JVOJvkHd
5IchG7c4LS/PA6ugUEZxgvYiWeO5FQme6lItat6oJsg84o7ovkxCZyNyvbJtImPi8QD0DlP7qvJb
R1ZppWOUsm2pFu6q0qn+tJeFofOkLSJ59/rpu3DiTOrzBrIiiz4QZP7nazKCeDTzkXdXNsIF2pYK
5a1a+tFUwxspGcojCoRbtbUrC+SNArUpIMliruDcZI+vMJe0S08ovFb3gdExtjx3Usbt6oLh6+vr
u/LNHNYmHmKMMk52biyyplCXwyo/SWUbPjo0ID8kel7ub7dC80Hl/WXK5WIXqZFEUidZ+WlRFhTi
cknaS6Vebnyra2sRyiPUJrlWDJKt1gIZTFEVaX5Sezs4IM1sfgshQvjz1rUI2kzgmaLZDHJ7ZUVy
qjRMjIAdq3RkNCvVccOh3hp2unTpWIHsEIou8Dt0ac/XsljyopZtUZzKTFuOOYLme2dOl0M7D929
LqmTW9MjftPVubmlAHV55DUBScYhkZEILeNz08GoVEklR/mpVKxhfKc2uZn4yEKr06khlSw+zGrV
fzerwEhubua/oG6gZDIQzKDCtTqNbZW1SjK25SmLzNH2yoqJZItBytuvGEh/CuUELQJ7vybUz2Io
khY7LE/BsBS0OBgSMvKuOjqZabk3HxfG/Hi/eLmoza+jQC3JSyuqu/JUVEt/oDpinsqkKzcivss6
KQpkkFFwLsl4iHhW5yVuE62XpKw8DUk63sGxmx4iSwqO5GLxXh0rc5fnSDJChGV7E+Di/WCPul/g
846vr/fyDaVHy1UHnCrI+9enZ6YGT53SKk8VcMrjWBemm0N0utekJtgpKRISr9u7vPSCM4VPKIjD
KBCvTmse6sZUNUl1qpuh3KG797YA3/QbiyKnFZ0c5owvJEgKNdMzO++rE2LQobdoTuIVThB5qRpU
+3yR27vXF3XlCjJgA9BNjCHKFHPPryA5xdLMjVWduCmax+uk7WOEXQ5Ohr6fvVBZQKIx/Pa60Ss7
SXggSp5CJpsi3rlR3HYwV4VRn6ZAdbxANTLDUwkt7Y0vduWEUNmigg3/gGAaXy1OYRhwMma5PpVd
If+MzaJ8l6dm8alliGOvVvHNqoyIpEPpwFPK4ItMlHy+LlttRkMb7eqEUqv2INqmh2yc7B14wo1Q
9aI1gCXcCuVIvBcB6yrtapoaycOQlVGF0fZtmNWDRxqCMHetpg4j6lkufzTnjnGPIeruObXll9e/
4ZWDQzFZUHTAWqbzPJ2vtYX6ZliWpD3h4kptj7uGR0xT4CR5cEqlqu9NKlXvCkjGtpi9lcuwhclc
Rox4O0QEuO6SR7ANwbzaG6esBitl8T4ZVdG44ASq8GHRmjq+dyo0wf6IaGI3PytrWqyjPOZJ+76w
FhTX3bQ0F/OnYrZl/YYpfOg2ukmtWyFnLRf3r2/U+hDSY+co8I0Y6TBF7nS+Uf2I6i48WdlpsIp2
NyzpQygFJyjSPiObcmudSBiDPZkijkjT4Bc5N6YqZa9YS1KcorJVmOrLYNiZ5FuzF6wIzhLM4HVJ
lVZLarNK7fKia05MqJieYUjOkaP20XCq0gMP2G08OevDLswxekWCTWJBj07s8C8NkkpHtNC25/YU
V5J17HSemMwZlD1i4oM32lN2bOfR3jeNGXrqXEcbXmTtrTAv+M/EUCjJL1Xsc/PDUCswwlbdKRqC
gHIrWr9NIA+H14/JpRXuMeeDUM8kR1tP0putVKHHG/YnRtzsxxqd9PxuyutxK0B+aYv8WrKARYu3
W+CaREvVXIcJZptJhdP344m6DUhJVUsm+9jCQvFgITlcHDJ7Sb7qhlQrb6NG7YdlV3Wm0WSI4nQq
dDFy39aUFtTR8rIqjD/Ql5aXI5LuyeTZw1gb6DfJcBJRGE8St09NezmG0F18Ty05/xBDcSG5eRMl
TNPaofNlRo4ChWtZ+qiZrZncGBOxWAG8wFdAbSVKtOffTktRuZ/qYjqVjvSnOujRMSoTc+OGrwn4
6dvBOIMXBLKDKa75ykodqnYeVzMl00FR9s1kwKxeo/c27xYJjj4Pph/KVdLUOc0eFd2wOGUat/+Y
GKHdHphlTky3bqjyuZMdtdKORpM23pgZCXwNJ5lrS2OXIsoq2atqe6Qat1SnwbGJtXPF8qW8p3H/
co7/88f0X+FzSRKAzmzR/vO/+fOPEtqROIy61R//+VQ9F++75vm5e/xW/bf4q//7n57/xX8+xtS9
2vJnt/6vzv4S//6/7e++dd/O/rAvYP+b3/bPzfzuuYUm88UAv6n4L/9/f/gfzy//yoe5ev7H336U
Pa6Lfy2My+Jv//7R/V//+Jv47P/56z//75/533L+2v8Bpd/EBEL/+rf+5y88f2s7/qr1d2ICiAJo
GZE3ikBkfBY/cP6OXBo1T6JfEB4AXfB9Rdl00T/+pjt/p/mOKjewJSoCLxe1LfuXH5l/B2EKApMg
VJCQo4b+P7/X2Qf6fx/sP4qeLCouuvYffyOIPXc+EP2I0I+RaNBDTNFRmTo/wEkYd5G9MBQgO0Pw
0Pa552TzfhotmFUj66BZ9QPKjEdZO2qVfBdPerfXpz+tOOm9QWXGM1OK6INjzP3s6lKUfhyTci/V
uIlwcseINC5K3SgyjoFWek6uhZ4SG4QmKEy6mTod4vhDO2v6TtG7e1q4+0bXXDrJoatQkLDD4R76
fFdNv9BALP/QnO9N0z/MKvP/UZC6+tRA9NCiQhamu9h6SCPki537yRwylxfskZKk16XTuxbgTqF/
lpTW7RzkfiXrvs6XxEMq+gk6uoxBpvgzIKPaGyc6ZhaFg+ZxlBy3WaRdniYPcjZ/nZSxQ5Y1PdZK
dailxGuK3NXb4MswS3dq2sH4nvT72Ah2Tfgn98iNxgel+rPr4ASN7S9mutfRcOq1r33xV1UpbjF9
HqRepUKsaneWk++YI0zdFgGmppc/1ll+LNrxY5/qP5ZoqVx4Dz+Wy4M627vYSZ2DnXZ/ZLAnaQl4
Nkmb3sCLeGcNhUeL/tDrKdNSarN4ThLd6eM7bQoeSJCmTxa6da39wQIMAMhnL4Ei6nPFm8rpqUki
jS4wBLQpc8xLYkVv6/9L0XVsR6pDwS/iHBB5K0LTyW23PU4bjud5DAgJJJGEvv6VtzNODQr3VtWt
YhHsT9zK8cEkEHFxzWe7svSJQ7fyOspEvXhOt1whVXqdZ0IdPX82+KCT6757s6SIPvkggTzN/UhH
/czaKRMT5ES22TgVyLnNoybg8C8aKz6SIk7/2sS59pM9z9ysuTQSzqrbCaM6SQ4d2HGtW7omqnvV
y5RB0icsZa4u3GR81Hv9ugVM/bVq2f4l8q1eBA3N/qV7lsOr43Fh/FGTLePqCZpc6tSaOrzOU980
6FpRvYB11YzGwl4IQl4nHbxAqzm9mgU+M7yfqBGDqJAOx0rF6oHCGIPTZfQOxvcysFB5PKxZOPyB
E1ABG6PO8ie4lp6jGoGtwo7ZnARZy9KH2nORatXkkK5VgoVPcGR/HUc80l3Rvj8FnNCph4ohjQ7b
KI61gOtwc5XRsY5Y5sP4FSl8lXHGvHEWqon4k2Bxh/E3a0Q2juc+FjfgyyP1ETodnqE6/3UYOpNo
pGk6vZA2fe74f8iFhoz7D5FnfOk18vulwA2ZR+unFX/T6SkK2MlvFziiwpJB5q1naNOfIeWhZhnx
93v7GWHof70aDK1RJgvapxoD/7UvKFO6zvSk8ZJhAuRM2aC6P2p3H7Vlb6BkHlwbwN2bU6Sv+JBd
UfgtZEl84snAL2mH1IhUvqioeZLx0Tf8GNegskXoVWKCGVkDgwxKGLLIyNrAasU3lTM5P6aLu3OY
sEev11dfLT9b130KvbSF3dn72KAJaFu3UKv/kBIG0yenU/nAQszYQBT0bqVMnjYOQxNw4HPu4two
Bt97aYN1PVmTTDdh06XUaggoKitsLW3aDHqQFe4V+pFM4bP2x3ufbNc+1QfG2fDT2z185fG2ebCY
QklA6pfQ7/H1DsULk91075uuDKf21KCzh4TxCpkHJJWWwmv3065Jm8EJCJlr5K/HNcj5+ax357me
E5bFqNLElrFmmAuTrE058GnJHHi9Fs0C34HACdpMNUWjvmqDVJdxgIRtJbfB/9mUyDcWmfclOGNC
EHXcsr4l/twUa9S03xs80yhqYgdhBBpehBWMgQq3TqbMh1WRpIAhPiH1jC+ebusMRsBj0U0zjFl6
Nz1MyDk5qgTmMP0UOvmkbj2b9pz9gr8UsTHg+tS7IMlL62n3gCncCTeFdf9bVeJn6ciDbLJqL6CI
RDr1G4nVO4t5iJn7dy1Ojk6Tu+q+5cSxn3mc9YrRHZuMVSs2hzQUU3MOlAHuKcBE+5IeZv+/UWdz
g60hcUKq887HI5QRnxETbV4ndcUb/9RP0JJiGcoRS9b/6loc3A2QpG7PINGg/cbzenez0QRXvnXU
1BZBPV57cPf3CecZiZ0P17I8hmclXOCC/hDaMS44+AMKC4i7ByEK2/SFJPYiBbu3YfSMRMoGOU18
5GcpkodYdp8T/CBpu5hLgo+3ouJe9XNHLhMi+aIaLiEnAocJmzwlQfMhug6TW0NWdwkSyS9B8Kxw
viriZq3bfAZsygn8apy5PzSjyTYQtCmK62Q8TvoyNe/1rD6dCZtanVY/piFXdBGarl5cYJI8b0GU
907zoNb5EI8wjTH8o4vNMVJ/BNfviYRMDqfgGYbAnG6Nv//mWaMDr0eYuES8bJGQCM+Lps0CPdB2
1Yra2UM+yrZeEJnyRPC7j4FFEJ1oGltJYzMRPwzNdojbNEPJiemnhI4r3vKefge7LhtF8iTRCYVG
pMlazg/L2p0NU8eFtLSRKDQwLZqF47oeYdPeAAFhey6D/mN0xpd6G/4GXJ6NjsFaijoXjGQCK9ix
UTmC9XuG1UPZ9sk3MX2Ukyb4nqP0bfZSiY83nwLsfNpMxFIrdFTuxHPONbK06BBiqaRDkrkxwrX4
h4kcHHjG+oWYGA02/u41uznCXgZ7kSQG8Y2WUTjn5e76ogw7jmk6ZxBFlVCSFyzW76EvXhyvfvJA
JpdqlmX761Kzwngpk5Z3hwBHVTvbEvKksh/TbLaQ6ESmrM1h8Vk2LjJjgJvmaD3GyAKirVSYLOms
oS5BZWLHok+8M+axbgs7gqFk1N2Ie1Axno7aaTT0pyFeK97HtA62czccUB2Mi98dcYmRrEceIoY6
Dha6och0txGZWYvr/IMOhkqogtO9e/KEepa+eNqd5UYic3fasTB+LT78oKd8iZ57NX+47g9w4sMy
/njAyrbp7DVfTbhkrT/AQnHJjLNVEKcd+lnjRLhIV9NmuLbyuiafNTm566uHHQ2r+awTxSZP4f42
pEOh3L3qWZVanLIeRKTtmjvpqw/qLNm+YNBYhNqUyLHp8I2raTK8Try7IIfM+YUBhhxGU21ei+tC
fLLfAm92B/KmeZiTOsygPqfJltAwMXtFtqShKLbPngUHuSIOy1mekV8YFR0G4mEf8gPfhLxd+nMT
bJduTOBJrdcH1iIPOT4bjhnCSLgPxqi8W4L/9KLQJ7qwr2FjBaVSieQ2nLqywgDZkAGtzOHkB0xn
fIp6iN4T83eQqtqQPYLQMieDEfiJdPC7QNrT6FpThtH4J2FTMSfq7k1XorEMWvK0dD+x2+cWXpjp
6J7gPXTy7fCYeghptQJWvnqGS2a8vCqof9JoLuoO0Qq+hqVFuJWyS1+DVR87lE4PDu+kyKBCzqYe
BycwAxdrv+6LBlFmEY12lbmQAoBCpywZk3J2Fyqmkx9eF2FcHDr+T1TbP9DqDRRO6VnTLvE9ZX5d
RfuGpoKRx1GZBCzeUyj1X2Sfz3lq8E4iM5475tz5kH4ajFFYD/Ir7d3mvT9u43cIF2SQmR2qy2A8
cRfW2b+i/ZA9L/YPgDcK150MnNfR79O8RSoGjcfk6vLp5Gn9Oge26tL9LYTau4/JlXfeGfdEthHU
NaN7Vr6bd6S9knGsyC895tnlbDB6kMlghRGINtSBz1M5kKBsW0ZwEBNZSNaeVeQWCP7oqIXsVmkv
E+PywuAYlzp9jlbnZccjdzaRTwKHCrPDZR1IkoPn4DRa5z8JrKspW9y22Jg9sED+isJDmKLNXxOs
i+m2uP+hdNUf0YDzvzee+9CIKMDhsQ6HDkML2bogijt3GhLBeLv3EMIXk506jjrHteyqhuwHJT2/
+iWqj5w1eTfXzzyyzSM3zpCtk5Z/tNU4cdtRQEbt7KaH9IUZGnlwYQxWWE2moaTWugFq6QPoH/xP
hJGNIS3jhaP0V3gYkAi8mWSsHx2CZm+FpSq3syn32j9a7csqXsIX+BQ/JIlKseATrEg5mqTUzuZl
0EGtlAy2GhM0fvDaK5K4dd7aBO0AgyvQpxOlj9BgaYrJU2j3SX/bWWxLgonnI+/nhMoeIV1wSSsQ
QHTq0/oea9+l4ygf2g7JiAO4UJiV9dk6fEOSWHA9kzwKgLMrOB1kTAxfXsTYY8ea6dsL7VQlPOEZ
oCGEKqJ0Uz7sWbaYOYdkdKbLHAdDBtQNlUHXZapb0ks04yLTjUMT4zqncA1eiMNbaDWTMePotMJh
yGNDvlYy+SWsm1TVBQgX2tSWUjtFgsar9uHHGh+kp3H4SZbtrhwoUDyI9acSaLhHI3ubVX/sYv00
udBnofxru5oiCPo7topugV1opJs8tuQfooYvg41u8aJQa2KzkCXOiED1OHsOuj/M2WV2G9ob6ngn
79DsHuYZr622AwyeQjGVu/ZJ5oW7QE80fUpN3jft3X1Jqn2KL/BKKmZ/uBms7HPf/agg+dCY0N3S
+GfoWN4P/T+9hrSb6i9ICCoi/kvS12bzXn1vetY8eAnh436q9/Y/J46+MLX2OYrpI3aWe+fj0zsB
uYlW80Lb6Es22ApuV+xpi5LZzMeJyNwfFe26b4Em/txG8NFHYExD19WPaDiFEd1Bd409w+NFIcEW
+6Yhwygx7o2qfec5S+SD4zgWITpPRBrE3PBP6S2YenHXEebZ822MVVSEnCP3bpl+LRrDBzJxkYlk
LFM0CnZ07xOuj4D3J4KkBNEtf1szbDQerMQhExnMkKQ49IBamPk0Ns0bH9rnceAPNabBJenzkKOY
kvZ7Rc6ej4sXdlReDd1um6sZ1zXG9tAgb8WeuBgNYgd05Xcu13IGRQs8Y//anLVa7ORc4qQBG5YT
r2FnMEePg7t+p3Ok8hHxQdTGDfbj8J7YuHSjVmYQgqFoH4pBJ++aCTwgN5npIFNGSdxkMUE8vPfZ
sfmxa+sqtPC//r1ISKQKnjBewKsbzWqTc2JPPEgPGjrwxHinwfPPMLGnLl/+hAS+8q2ID7WJyzXx
8t7boPvradyBlkQpSVOcVH20V3o2NG6AEC0+ebOs2SimhKrAm9BmS6q3+dgusJKO46+gGyuRTCeI
S/8kM9KkfUAaBgnTEC/3iu4pvzQoUfe19h61bh/CbstgyfoKXHDNRkcq3LgMdrYwf1urZpLLJR73
FqWoOa58B7/Ssnl+Q0W0XFJF/gtw182Ozb0NpR9gXKBpaxMieWAzDTpx4x1bf0ckR/xbnDiIp92o
lYl5ireGN/mGCLgnNq3tL5rx7CsIp5nr7++YAT1tsgcoBS4QtpftkC1s+quisEjNNzNB3ov5pe3M
w9r5vy50M05MOG41vnRkFgZ6/9PAaBFBvw3Q3lzh5g2KZXf3BRcwJtpipsaKOZN7V/Vwxp8NPzoX
RNmON2ixSYp5cww1vrmt41yswwTnqQRq8Xq4wcoLxZXIMFVzbd2uhCPqeHDnZMihIoxyzNfjmVue
J5vKmm4qkK33WodjkQSAZZYtDC8hwJyHFVsj89Ai+2x/lzw5arkH5RBMKg/lFpzA0t310neXZTd7
EXdDuUGRcxCzAdmHS7k3saHhwPoXpaEgFqAfqAfZVu7IPsGuWrBChPlPjFMReqBx2LKX8S9KMcQB
OpFqm+O8XtfSE25T/uZ7qKIzWPYz/MNg99f0bwkBsMfQC+C8/lj2WSAjFfXLHImDDjuYH/EZgTzh
ZP7sotu/HO42P/0AuHN5UMKpOtX855O5OzTSr8GIgBFNWjRbOExPXGraO9Fp5a+hhz4aU7+NXEG9
L+HzEreZO5uqByV2WP3jZIIfvwP20e9OIcLuyYxDiUnMcq0bNGSpstd2kW+O7x6Fo+8bNjFdVXuf
3LVGok34M7f68Fuj+NFW1O6lZWcEM+djFGRBOB08zV8S/z9/XjPe8WLm/j0d1j0XChbFy/ZNNkil
EXhyXHV/7mLBK2LrOwvUVRHv4BpAU/uKf11nLH3++1xa3t21cK8IIzOl26wBdZTfvfH6Y2LmQuZ7
Ku4qGqpmC0shrXcDMBWFDXBOfpDMhDSOlfdpp33KJhZCPuOyXCpkpk/m2tV/pf/c2XiivQUmp/33
XRY6fCfA5YDpGStAR0FOZJzM4lpy5tbJnaEuAjWtqEXsO0CPUxy7lecBAoGO+xSPuP64h2bAU89r
jVGJoAs/HBeW7EMfYZoJFTqAepr0yb2T8Gqeo88dXM/vkEURaaQiIVE2BrKizix8mRoosXGYzbhj
F4AJQ9Od+eidkghoTwcEaHJZ1bh75qDaI2IDjECCY4O2BzMMkEOsSOTekzeEzWga1gndYOyAVnqk
0kEQxzB/TM5tAiq9w71VkgIj1PkemgMKcBpNDFpqi/PI1mmTIwRle2+bJ+F8gsJDLBUia+Lm53eD
RdCDuoM6ONp9nznO4mnrAdfvD1vzbOLkNMXhMWpd6oQd8uEPa/rWY/2Y2n1axPjZQ3cB39IaWgp+
hDETNvX8DAMbWu8vLKrz0YbZhmfPzHxd1+Cg3N8DOj0M5j/j8c8pbXNbv0cAJpa13PbkH0OX4wAA
7ReRC9tm0e4eong59WYuW1FgIKonz635R8QXT953vtK6/Ya3+jnVa+EtBLHFH1P3B6iGK7qDBArt
BjYHrvAw8bCcJrQNnvcQpE7Zrxyw2jCdRfMjR9wsnrjq2tCxcQ/JkuITIIC6hckEAo0gY00zTHfT
WrKkdNq3OOpLNLp4ckFzIu1nS/zjwMXRWR+5BxS5j5ZKi6DqnJ6qMHoMh+fE/+KLT8neFpCu3gVH
U68D57CQdaaB7m9T159r9G1wAPcLL+K58XU+wD2FKmd5iuz2VwTNN5QVDcV04CNPCMCb4DEU7sXi
1FNDdwRzC3JCtMNJu+RNei2NFHTwDwOYkHp79fyulM2PAZ+AKW1N3obtts0hTcXruBs83CkLIgvl
pLO4py0Yjo659yvoCANDxcjMyLhNTkG3Xlw9AhRu8tV/7+x87OT2wskn33bK1vi+TsGB7QONTJt7
9bkJP4IuqQa5MvAu8R8kvW903/hlmNihU/w8zrc6XcYXr2uBOTmVYjH1RoNOMc3j+rlj9Zn4UQaj
p4NP9hKUaQENBwRRULkEiHgbHiHUhd13jYvwvgUvA2xsoMIQ16grmvlzIXA4f0jno7O06L/nrN9Y
tron8DyevqCXCryzkFfr4tEBoGxPfXKcOnt0mtOACrllRY9isSuG4ZXbG49EGbqfDq5xdpHjyTRx
xVBDtOYlWNl16wru7rhEaqydU4qoO/gM54lSOSwMy9/WMHDGqrPftY9RCGae+ChAFL8lwZ41ZKIr
n67AmMftF3q2D16INnLzS3doHklKCu75B+ZXLcLKtLqGPVissTcZC1AqAV3rMGqAUexjrMKbQsFU
v+EKQGTaULjqHA7nkF8j93VyqnEGXFT6nUdH+c8Mr/4E4qvoCO5AGd+VwJd647XuAIkQXvE1Kh3b
t1Q4rxqWwXMHsgPhAlQFpAC5v0u/GjcJ4/EFBM+DJli3zUGl24fPnuyU74NDAbFgUEBehuGAtPUM
EPHs42DpcEyRMkhtHhjvr2eT5zYeGqrFI8yLCcgKUCCYCIG08uwQR+WNECACA3FdMbJG2zR+w2CP
X4x2qXq0YCihCuj+jgTOB2ALckg8aYuXiFQfBLNieE64cdGSrn9Z24SgSVhi9OsohNpjXXMPWdWJ
OAb7hAaNX6QH0JYvlwlTAdXgyNvc1l9bNH76DhrceXmD95F6YysfTilJURZ6vbzuqf7ozbt17UTd
afpv5N1FC4t5lR5oz5J1iyySNp/dpBTOra9n+guSp/t+0LGDUziicr/VLj7y/ukMCp1wkC2wOfkD
iRsgjioIFqcy08EQjNrtYG1/Id+XHv2FQnpAgVDsApp+KuRlVyj4h0Kkr7v3ikBw+LJQlOjUOqoY
sT4RhVvW5CL89dGb/tt859iN+kiSr3Tu7gwoLOkea3cGK6OL2O6oZVSpgST347Hlx30p2vqdbOch
fAbK/aAFhvt+/WrJrxVAiFl1Oqn52XLWZs7sf6ThBs3OR7LKi4z8HCJjhhKyo7FKcJSII+P26u7+
99D8DQAeYzJ7LFJiFG3rGN67MYIjE6jM6k6arA/Wy+rij5zcLhu2sBLh1N+GWvcfMAKLyn4nj9hb
cwGz+KRA0HACRCJ1PtBnYzvFYIGm5aO3Q9ZC5exz2FGJVlI36v7Vk6ITJ9d0beypM0Mx902FaIRf
AQeqlMSROYwA0BF6QKcBh+bOHldr7KQgljHKKLXzd3TSh8GCx3Xc4IH3aXKGtfr6strgC3LyCdSP
uWO4szSp/llmddxZ7dAdth2gvYD4p4AnMz2DEzHmKYW309ccOlE12SU5RWhRYjsj5/FrB9VOMTxs
ABUBYmnWSBzjdL9Oi68KL26ifKgbA0ywVU9OWN/tgu5jCds/KcwSMyCRMmtrCUtSMTUVE57/JLyy
Tv0W5fVtaxXWlrNtVHT+V9raDjBqs6PlNMFN4TxCZNS+VSMJQKM3ble/oTFMsYRSe2ZeMx+SLXVO
Qi1eWER705cxoPc8ELqCEu+tMXgbagtMEei3bUsqpw2/Uj8se7jiURgmvTauRQuG3F/4LkGwcotW
2CEGvGwSrMCpPUriXubUfYjblXLmRHQkxpyYdalc0vZiesQ9cOu4hxQr6TGO9rM3NmtC+dA0xwGu
PaUr413SlXH+RhYZsIIAJTlMU0Da3CUsXtAm+cTBedK8dP0iCUUUD8DLvsXvzdnODsjtKibpzyfH
D6MCLI5/XgJ8pgmsAzDauYdSDGNDYVnXcjxM7nCHkHm4jxjypCkk4TfZEHXwBzZjcrcjf+JJXnvY
0xRoNcfMxpumnkRvs0rX5GIEVGFbd35WQF0KIPre48bdtsnMHs2Vbzm46sUIC9UE6fYntSpw5L+q
0VIS9MaIVUyo8L3nvpb/Lcni9Q9DjSS0jDej/7GJWP2svyBvQ7wtkxuQJkSf6x/bQTiYNnb5hz24
4iLxl5sddVz4vQa6IhjIYOmoq8D3Qcmwr2irrIMfATYGaUggKEwBKvN7lYj14y0njzqKX6E+sjSQ
dcUg3ijbZfA/QLmDmB7lcluIdYrA9XB6DJuXuxKB0KHt0vemb1Hn8nn7TBLyr0Vi9FwN0RZe1LT5
X7oB6d1A7/BPDmwTFMJbJFHCn73dnCqtoVWkqVVA2qJ2uSD7YKg2NxgukQPQaawrvIsZZ6MJT4PS
/+bVk7cwbdE5go7EfWviTOJqAtbjrAHqus09tg7qMnfaFiQm7uH7ihymMfOmKf1xO+Mj19N11gNc
hUrAHltYIOV9z1t0NAfZOsB9ES08xbQBn4U+mO/8nw7i/nmZa3mHCcYEAgVp6d1mP+d6EKUrLP+X
shEGlxPAIlCxq/RxG3cDe5qWJqaORekGO8kULzlFd7cmPQoDQbJUbeTDGxZyU25NPmb0NUfZh+JK
NqsORIfkQaB/QIUjUVGNO4Y8c595HvQyKsCtuNXgP3mtIuxrb7wwhnDDcGuTg4TwtgiQPIL3hvn+
su5ldBjcK5JG4fi6mCD5luEqCjDaroZfT09u7jikfzlSWA7MOnGxSh1eayguSxf1wQkINYoo3KU3
zN6Zt3g1e0Y0iR4nb5/KiK8DwEoZRmet/fQh6X24e8sZShgfLYWfYh4BEQ6bQjsRrX/51oSwKnEc
9Cw1dzPt68E96SkJLjtpvLs3N4KiOIvHok5B56IB23MMqY4JVBcziD5/nq6QhAQYpBz35nEBAFws
gbc+9pHB55thGvXOvHgrU8i1rjAnxtrwe8QTRh1auZ7MB8yLhU3mSPctqWurSxjomCoQPPlc+7lZ
M7cXVuW4xZw79Noij2Pn262FAcyw199CB4SKAaTTbyxL0UFONQCiqNOHtAFqojmczmYWJ3gtXXj0
phBCeiVwaw5eB8vIHnkaUEWiU0SSyVvAa/8RAE+qoSuS3HuI+n5xKMMgPvoDGAj0EJEUjpMw5BF4
ZLwA2wD+zcI1x7BJnpAR3pA7S55i2ewHU2/s7Gq2Fpj79bIGw3lVAkHbveame8KM4Y8i8W/SgMQ0
vtrqn07qfaO1apKrHLtH82s7B3eZzBu0Wy6xDyK3tkCJJSFZt8rmfevj4IQ4xrcNPri3YIZ4k5DZ
4rgmkJlHHizY/LquACLNZ9XX3vvvUViGKXooIof9D0TBeAlYE/cG3gKHXUt8r+mwigLtHoNg3F+i
JQLqYoRXJD5ENB3wiScXWtcnIFUwrVvhY7BB6LqmUd5uTMeUweBY5nwWfxC1hnlQDDQKLrZz3e/z
KdkmhR3RwCoQdnj/go6BpQmTuRwlWF/sIZAqKsDy8FDmfzP4UV4ByME0AYz5lGAUyK5gkucecAxH
KtNDPKZon9iE8n7uRXBE9rlbRYZgCW/+YU+hnJnS5BjHIxD/JIZBnKtOCn32kxyC5QrSMig9Zfar
vyNixJk59hjTQw6v0ehu6iG6wu5tue1raCoxqv41GRkQJwnPrwUyhV+TQLAkiDGF6w/qnbV/NLPp
yvYXjZ1Je9+F9mEJtdULRXHiF6CT4oq35hVTFfwJeaXLZQ3i+m10dheIW//uAV2Awc7k5dYYGDyM
sKtfA3jCrFrmNarGP2m4vCMSOink9guOjjtHkuLmtzFSFpoIE2jRDDjJxrOstDJhFpqeXBkLwPw3
o1ui/AGPxMFKJAGISguC9Ib5UciyBFAgMMlnWPT7D5OKdKZ7+wmgB/jMuJm/de27WcANtBdbtABC
J15hpLYrncGko2PYa1JIIwB4IvoXbLHA6DEiaboi/jViQMEw49JAITL0kyz3ZT0iwy7idIb+GuDL
J8awvQAHNuIiceKYOm/GtP/yBrw65L3PJ1+koUv77ld/ocwmIfOC5gSzdvW/ofGSyw7YT0Fbk1vf
gZKH8dxFUGjmupt7wgLtqxQ67L+iTyHOBCl5g4jDxy/S8QGzURFYHhg6PLikxece+6qeFw0EpjHR
0d1WkEDGx9CxRULXDasNfXk3KQ6tU93dZwgbUWImK1INJOmqGfUHxa9N3jjXU6WgrNsxX7DitcDX
Pl7zaSJtRAELmhvplxmQEVRsD7HLga1vgzliCoJB8rkgziKIJ/Ym0SNA86U6kkuvMT9Qo3eYhsY8
wRitaMn61kxALVJzgv4VjE6Ln9ehPrard0kSqR77YK//TibGoxujxb3t3FHf+zzan57z8QRB+94X
ceOAKfDXXwbWNJ9QYIQ3Byd5SQBAnci6diPEMWH75OzDUNjGm8/bAph8a2evsgYT+3Njm7xJQ1TT
Ppf3dFHdFRjWWIiNoIpuzQdH/4CdiNxwIBwQebwstbE/vGfimtb1Wo7cpoIS4iATGD5v2eJC+WdH
o4t9B2SB9GKoY3m721xbBR2rgDvtzTRpZVgvMokr6Rglg3ciCEOBFMkMSGuTQ96xfb+ZEXIe3cX3
GvxkaWKffbRJrzCUgbb1vDjLmDsmKrTT2k9VG/kyzSnkWWwE5Rqb+dVF5iGjpnM1ALo5PsOjCgLF
7cmPmncg8BAjuDAM/5+981iOY0nT7Kv0C8S1UB5im5FaQQMEN2EACIaW7h7q6edkiZ66NdY1XbPq
xZjdFS9JJDMzXHzi/BCynJ2qbX3H5C/86azww5fe0+2+8cpxN1RWR8tWyweHpvKmmYaSXcivWEnV
ApK5D2riS8scXJea0BXPjHFOHcv97BPezNSxE/bPpMNmr5HxAqyhVZws4wM8VMln55kLAR8PNOUE
H2JTiNx6YzH51LiKB2zhcOUiLWzG0Zi3dTbll3jOeUbiJOdZGMUyfnjhHD4EyaWMsT7SUyju4yqt
jl6S9L+q2mF3is9dsezQs1e+pzgC9PGy9a3bbr4Ypy5Bp3Q1YzinkxhIHfZqBZOBSG11cutMrVUf
Cq6T8QLAbAmcpMcHiv09BxTxhSfhvrNzxDuyiiXTahpffFHsjl91Vaf7EiED9xyLflqVvWlwsM+9
td9COlqXZd2sTLfrIztId5XV75MiezWR/3QUgJq4D5yj7/b7PkZeb/sR87jpl0PpI95nSb9uTfdE
cyUD7JmsjGI5Q5N6NRr+j5Py02yUfDF///vx/+em4r9/TvT/qQXwX+b+//S7dt/NLVwv//mv+h9Y
DrBp4P3X5YDVd5lkuvrHcsDtD/y1HOD9QZCfapNn30a03fo4f+0G2H/QjISlANgWxIcg6v+f3QBh
/UFT24O4whCEAHYXDay/dwPCP5g1SqXzL60zCgXuv9MN+HPLj2nmVA+YKBLe+qEeXYN/KgaYbj6V
FL/FqqBHCQKo5jKq33TpnuKhV1t7kbt/eF/+Vk74Uxnh1lz83/Wkv/1EqGTEuSk40Gb+cxUha5Jm
pLcp2A/tF9cqCGOiKxv5Mzbrkx1yRmt1y8bgvIVafJlO/5hn7edcdXIFeXrba/GdckYuFKGLTv5o
nJmbOrHWjSuD679+rXw8//RiwZm5f+lReUDBTAKGf36xesZaRey12VNHRL6qnDhjdwU5ErIHKz7T
mlNnmu9VoOznnpvnA4Pndn3aj9yClpe5obNcJnQXB+CzEcEq1rsJa4iGGAB4J30XGXlbElFA4J3O
+Ykz8UA5AsOJydaOJrsFrCmBir2BzruV4+QS3/KdzaCT4aVGqoEFVHG3ibM9fFXWZozCz8lW14kT
GveeW4zVsFgPrJpxtGhyiUT0t1myIt073W4JsbJ7e0rOY5v7a5Nzc9T7zc9qCTRVxhLtSaZWibQp
GYXMwvzQqcF4SOLE24Z2nW3DGnFY3y7P3eK7UanNTQg3HIRIsI0rDk4EsGfnOy6M4luSPtjqxJjW
ysYHEdog1G/ccuHZkwx6UqVV/ZYqNzxQoP6xuO2TIGHesGdHciJVUXDy3hGPAt3SLcuZeUYhcxri
V2tKBhLqLLPdxBtkhiyAEBLxXvqs3ZpNJwmsGcdw6F6SuTIfl6EdqVoP9caC0ossU9qfoavzHRM3
d3x+4b5rGn1H+zaNuJgyFJNDepXmv8bMqO7LMM7Ooja1ta4R1HYZl/9VUaXFDnNrRxjAKdaqM8Xh
NiCBu2cYu6dgZpZAxontqbNJnTex7KMO50Fx71hlNvVvhX7FE+i+ZEWFu1KEh3CxP8idQ4GD7R3N
6IrRYtfVxiqdeySTfqPVUq+B9ehVlvbNVRg4R0PRoP62txtRgW+ZlproyTxQjAni37mXJr+Q5z7k
rEpsvbLKGfGTqn3rVc0DIxbydZVYU0S+iutjYDXrjuBUlFgukyqGNNnS1v2iYJt92IHxOqalc+fg
ap2X1JI7uzWcU0rG01+a8kfnSfOpmNE6U5PRRatExHLdOol76TUHXeqR3AJEno5R7bfYWXF7DYlC
/uwmtlVu3umqDpJbTg4An5FxGDJmi2pNT4Cjb727NLecZ5X5OW+OqA5VT/ap7Zr8GscEaosSNJNP
N4PgOa08U0/91p3Se4B4ZNhFzXJThSGqWZ68dOb0SJoy5wFNym2vZjoq8T5LCWK1Xj+ue0tJZsu2
5YYkyb7vq2kTcDN6LF0ypkK3YmfXbnM1zHB5n21/fIf54z6U8y221ad4KJD54p1NjnLFHVTWUp9o
Dfa4F/N4QV91NZZUQHLGj3c38D1nWUN/lpxiPYsQY1tSfFFpw2VivmSj/+KiobuOdM8MIvR3sgn0
RhQ3M4LCg3oYqtiJsC+2Th+4O9MjyTqOftetINTLDQO3snWhp+7XMCFpJ73rvcexfK1mle3ntCZw
nrUhZ9iWNFgyUvdxa/2x2FV7tYrA3fu995Y7dv7ClU0+SEfH10ZayYUlCFDgwNTrIgESLZnGfVer
sOFKglJP7Sz4ORs1ZiDf1Ye2a7EIsrq8t/NiYE4hAPTYEzMSbUEiL6utCBLCByqf3DV5o36jpVmr
bPaTO+EyS9PNfE1UUzU/ujb9OVcT76VWj2o2rV0qhXuqBI1xbZh3KhmfmVT4NgnzFUZc5XFVb5NL
UXbpvnDRniI7HywyW+Z0FKVtHaiWyHXJAvltTTWpXx7gfQuunAgXMTyfQFQVErjIE+uApMo3cdDZ
ycc1mtc+2Yq947c817IaXC4CHSPcnRplIIe5hxVSZIJrb9fetZ0wU3aBrl03XavffSA92baMtUuy
MCVNHNWxMp+buZl4Z/v6t9vqar8oxBGTKk5+9hNrp/yYgFtW/rLVbK9hBzYntx2b/RS6BdKXH/uf
grH2W8fI4vUQhqm9mkq0o0o5/RHxzIrq0lNrxn2JS+Dk7UPclwW3s3LeJ5NrHCDZmc4q0fbXkmXd
tBGBjp+lry0MrnSw1s3cjte4m9KjWmT9kOTawgroDxajOQsy5K2zMkU/bw0TSodOJ3ubeA5XzUr4
Yl2FiMAqFeF908ccfmVVHnU+rgmcCSK9BDCckDTxkNr5paA59btr3OG+R1MJt1bNCZynZmtqg0u8
neNi2C7+CuE+jctDqys8Qxv+PSKIvTa9DDcGe/yHGvzmZGuXG3iHnHqC8lu0DOHxAIuUOfpcw+B7
8tFDdccMYvfTmMnbxkyR30/u8GR3dXxMZ1/jdoM+aVGANm2ov9MqKa9yAnLk+aN1MzSO9HqKTY7A
ci/xT7ZSVG8g9PDYPcq27AZNup+z2oySEs+kngIGJppmgoc6eCwT81iT2grNh8awcQ4mg2QZ1XgS
KG13+wyN6V006OTCXCJdhkwF7O5SuWTXYiQXNxTxOWAHohI50tOYBLo4OO1DrvO8WJd9OT5xa2u3
hsrIiwXDwqibsAAk6lLu6u34bAB+f3M4d1BFqOs7EXTuftYYcIzeoQqlQA5ulGGm2MF+cO5KxzoU
rhX/1j7FloAd42RIMpmW2/bYR/nvTAbOgSZoc+qsMnzNJF9SlmxjYqiI1HPXH828HaZHrqdE84PE
RGxz3GA/q4kZT7GTllFZS/SwJQXBLr3p4nbos7b3G+3dJZ/XLOGWUZf3s5D1LdojfazX5NKnFlmu
0g7X0iP4ZVQ5vdW/iKKtoKDHgMnr2AtMe220P5ZsivfdQtpbumN8Sqe4PyfDlL8BMYWSRP8xKtj+
Tv0wKeIeoZ62QdfnRwILLaWTLD6NhSe/DUbPVHRPkmZjV814GZPZY0RL2j+6BP/UyETkuk6eRmnV
hwGBLlpAH+9C5xZFpCqI7i7MNfhptQ9YfjY6Ud3az5v81FiGc0cpwYsC5bhnF27isQ5ntVuEf4+t
g80zNWQEguJbuF28FQZyop/WOOYEQjQtOGZakDyt+5kH0JqbtXbGORqHrt4PeWZdrakk9SOyc+ri
JNa9/zziuNI8wvl2B/sXsN3mKMkdeqJyXlt0hIdkWG6KYIM02f/qE0USiERyPIzFqjALju9p/uDj
pmyydtAPWFKSjW0Jgis7af46aDZPMMgNq2PXnZR/i0KOybkOc+87drDK5NTbr1mWhG+BwssW0BYj
+qSk/dq89u5TuwZvQOkjWw0JMZQFoiqNjFGj02V5exIhwkKT5T/8PubwaFPvclCiUI3L/mrNCQdC
o8xZu8E2WdWzK2kw2lZt4jHkYscAhKNtzNkTpselKyW5A7vfKN8ozw6BzVyig9EeKg+M20X96T06
z+AiROsTXSIkVvlZuBE+O9mQ5r/bHsIvt7xfhfY+qlg9z037sHAXuxC3+cIs/6ALkT4Dnye7ndhY
LNVzyyGbAHH6o3QnEC+8MurAVrFGnsuiEH6bT1aj/RylTLZFN4yHPIu7iPBjG5Wl0PssVgTu5rla
N7ldRH43tXdLtTz1TR1s6fvnq1IyWd1MsPUyF0TWdFNC+0tbmu0jQj2Z2Yod1NVtu3Kb+JfhZdmq
lbS4bmkKpjPwY+eUuKWZ5FHHBkZUjhA1uj0Z31q2z55bpOeCWuxOkItJiGuIpBsOJCaqSylIUiVt
I1eL7uqVQ5+Ow2hg35tZCVfTTd3tqAby9ovaJzcTJm/HYIsIJx7Hqf1FFo9c+qwk1yaf9k4+rCZB
x2r0HEKWyryCkhpXNWYp4qD/028NuZ/6bLpzqwzboVTbhAnPp5qiBglRo0/PMz5MPbpcuGQvoqI0
KKX5FtEd1sjGc3FJDPfc9k51n4LdWVmKBESel+qIOKnJixVl86akYUZ1tpyLaQrIWjdvS1l/mt0y
rp2OC87KQThdUcQaPpPidvbFGHmyVaKbFUkvvqiTYCZL2wea6EXjRg1i3Hou1S0k6DrkE0Wi97oL
9yH5kLlum9vodI1pVuVjy1ePK+YSq99JYYqNRbACqbfxsmhRmPE2o0jWvTTfO/l7TCbCzVVAwrfN
pvdxHMK7KbXDL+SjBZ2rwSbkhLQKJe1kC912OxVNtcuE+ygrT0WokA99EX5i7jyVKk2ObnNThReu
kWr2GTGfq72NqfVjqr1s13ElnyrvRYVBg1JHW7fs5qt5W+n88EYhzGm1wSHVm6pygypi/BWqM0f9
5hxW1iGY2zLKbSYMhXbzS+qleipuWFJZC3PnJsUdcpi3ZmdZyCUJqkGVjld9xivrdHjkNb178yu8
C2RDq7njsm4/9v508/brZVVN86MAvL4Ncl++N3bBLTlIPNyqgt6nwuV389tVcxK3XBsGfb9wX+L1
DVtzvL1NAQ9sS85lbWeq4sHjH7Dpk/zYVkW15Qu08dK82IUTR2BzOo92mW8l9/DIjx/DuSguYx2z
ZYUEL6BovTR+uXcTxYcee8s5W7i5LmZI1pt1kUkV7pPTpMYrZ27MF8ebD/TU4y+fSkDkkcs6Mmdk
vbSFfOsLffQLgmhtk86RHzbOuuF+vmZ0a3vMPbT+yHVa80Xixe0wT43Lgr5xwBSXW79vxKrkLvu9
OHP7BWkp3/Y5pcH/LyH+d/giN+XvX0iIMBizj//4qH/9x/67X76ThsvOn3Ajtz//N9xI+AfaIIA9
+NMQRCA0/V1TtMQfPmxRGHaQhuDoCv7M33kj4g+gqiCcHahOeCoOytzfNUWkSM+xfeq86HI2sx3+
HU2RzM6fZTMbKjbTDZjgylwABnj9M48WmgKdocHN/6J4LSt4ImwMMe74xTIXFnlUI4wXznjFaoFf
TVukX5hcTx/pVrGY1Jhvc4RPUoNSjx+JGq0XmfpDTkl7qWlpVn2fb6Zl9OkvDVx06McrZl4Iu+yC
A/3kUa/tAUFoTR+JYMvkIbhchTnVoCDkbP4mgDKioTO+fNrooSwJ0hZG+WpwiuSw4dnJEtXiFgSL
kWKPvq1YVTNCgK8hYPq3PkmLcx/qED+9DMTTOKa3ofGCM/KqWSZwDvTtCeALf+QXCM/srWywcyK8
IaYeffH+osKKYGVly/4EUskxAF6U3ibxdX/K3DJ8MqsQusQcUzZCB+C6CGX6ythx4u7k+joaIgOK
AgP5Kjx+TdZDFaa94dUXAF2S/lRWuFW4qrMsoqwYBdNdljmDz9HBNaWbknePdO3Ub4bgVvGpdHnf
111hEH4KqyzM1syo7wNICjJkqrsrzfhc9EU2RLMw443VmRwnY69PURfbMPs5uqY/rKhZhHdOWgiy
imoUxDeHMrkYufR+Gn0VjCsNPOOrKUz/y3DbZaZ+V3D4E+FE+R6La5/EOV6PE1RIAkMZpy8+4at+
Nfr1RBrELIprFVTqKm1pglcIBigufhrzLUsDNQ4rIiz22StaTFnmzdBfrzP71e4N81DkbXtLXEJY
qJg50tPZWrSKlqLW3sqq3OyFuCmbHs9F+5LDH/+sKe8QuYobP1h1EEjeqqBnC6jA2xobf2bMKT/a
NFm/abYRhTJNcb8MWcXNuGWIKXop7tuWgIkdnzxPA8LgfkGyKog964SvR9ap7TMkgTbPU+QNVLgn
IoS8tM7X9gpkRn4oOa/nh3bu0IPyarz6oHw/s8lE3PU8XGrI/dZ5QbykoC28+EmFfeLhXUuKS2Wc
c6/ouzJz1laWVT9GnKB6Y1TGrSjt1QC7muV+9vkQuXOM/k+Z3DLYyyShybh1NVvREsj0yQgZRc8U
1Dn4yvLBeAtQ+h2yg4PxwUuaH2of9t2e8QicJwxvEAYzM8bi1JIXsi7OOASMDzdiWh0NVaRwPSWe
9So6LLhVMUj1bI9pNUBtWHrGXBlDAxXHxuqNOocIJSE1ukvXcJwmJ5o51f2i9EaxMwyN5b4owvot
m0r7K4yr/hslvLMwsivetrlAZxvHHwSExx+laRePzkgxazeQ0qMlTPNn3IEBp/dlw214jAfLoQ7g
W9JF0J9IDk1MoGCGRRn0IYVTUyEzBOX4EGZMdQWfXDmRr5hA69yqOFItX6n0aedpM+up4VlkD2mI
LslzOAmuHApa21GBowVvAFnkF1Uv991Sw+KsJYHQhb97ZHxozyyBTYbu7ERjmqTlBtgReqEkEb+O
29Fpox5oCQIvFnC3Cy0a1WXGdc1kCeNTIWuwmoYYNJFBZMZflTMHZDhlqpvPPK2ct0K/nb4XYywf
FhIrJRFeQ4HSSGuP0hsKKWfT29U6J3r/xS5h1GuBPDXTxoUfY4TkAiMeAaaD2F5ephuDS+qbhNE9
Ytln5u30p5tl1Y5TRo6MowcTUemU3ZhoueFHhDdVda2Svqb3GeS8jeOoH+IQ0THqRSMebb8zv+VU
3NIay2Lla+jPt3qLWkDS6XBZxDoj4VQc/YDgQOS3cW5Qd21SZ1WbCwpb0JLBi0IkJFb0xGNWnD/1
Y5ShQsFISBL71QpDCrWpD3ByXztJ8GSURU+kjsyU2BqBaV75YlVh5PUKQazLQPGsfcmHFDHyxPqN
QmOX8FYqauYLpIby2M+LYbwglvPbU7arMPKNTlkb3/ZVcCJSkLTrsbVCY6PZsn+Go8+YTGtEwFwV
vq/8raEN+2p6xfLYNNKw1qFBQR7YiDd96rou3zztMra7aWL/FLtWSSWTEd9fKs3Gu4FP75b59+Hv
cIQnvFqTkDF4nMh4FICyYp2m/xdc9Y0t+Q/OHbs6jHSg2w6ja5gJ8X8MayOKzTpOoCJUYEErI0kP
7No+XSPAMnZeizViU32aKYn8P5wY/3uO8r8k0/1PtJXhwf2LM+F3+QHl6k+2Mn/gr4dAx/6DrUSY
gcMiDMP+Nljtb8ay8wcYOo5fTKYEcE/69z8PgcLjf9mWuB0SYbrSZvvPQyCes81NAzp9AJvmRpn+
dw6B0Ad5Zf/4fcHbhczIT+HEKXiq//kUOBA+KjLgv7SE7AIpiFjj1po6okt6YbdHWQOU4IMfwUrr
NVOPmLd6B2Ayc2gFLOWJ3cvf1W79szOpHFshfbGlEdRXZ6aKLGzBdksVxeYfstLSfKgTPVMHbson
LE/gPBTgb2SaY1cwHznIDbpvJlswfAnSylIba4EQdCTjuvOqZXqJA2OgTEJEPfbkmt9FmGmkRK1i
uJdhSQsTm6TVZL9x1yrfojrki+phQpbaD1X73roSXzRP14OWPH6JvKvLBeNhdNd9nJpnyyYQ2rH/
rlBx0o3pK2TElgkuTssiNgNIqQZOdm3IwL+GT2iVMMjuRN30F0i3YNP49XNSTmFUlePFNmt5z37c
cQtOfG63fXOsk9o5gPNytrV0ir0XVs2J70iy7s2OdF5XGvsilvjEBGGj2kxhWhTaKVmK0nQb4PTs
mjEG/ACk1IgwDDy0ni5/tQJuqeYyLs9l13inzGhjYvLEjmwmYR8G5y8tzOXsikz/VjrYK+hej3Uy
HF1PdVFaQePrA+ucd1QFp8Y+O541H/MqhtzA359uktGndVwE3x1x+JJcK4VF3QB6Ym+YXrrC/RUW
WY9GKKnZQ4A9Li3IlHgJP4Sx3AECgovsFvZ2oMFDULpAD0eboF4hborDuIBJoFeirP5+cobiYmBu
uybRK5fE6Kp0yvDAlGGcUskASMzHkPKWPjjYMfQ/kBOHJhvXbVEI+FolQ3pVdsp662eYdgYjOWES
QicEEHI7GJCbWozUAPJBUZ6TbP/TMssF2FFX7tOxoynXCUrfHGzpxwVMl1TeR04Z9QYMmS3jnJTW
2i27dVGg8E98jqKVZw4DUWd557QRx6Su3jwMY75sfBZkCgCZ5L31MsmaJqugKsRsBLLxOGKJux8Y
JQQUgrSh1VvLnj50tzEFAex6yigqNroXPBYM1OXxdOWrmkoR4ByBjCmzsTtRq+1fBk7J5YJBx6MF
qAfOBe8+EW1ED39hMtlCtizX9m7AKU0lUWMMg2DPPTe4Q951vnJD1dw27DySiZYb19Tt1jVHgshp
N6uosQ11tszJOUrRuYhOfedvGBWQbKpbK0KNnD4KgE5unVtHF/FkJZ0hu+Sx4z2UShLSDVPv11jM
17BSG1rzuyZzmnVdspe2TFlemyI34fpwtYJxUr24DZnpinwUpfskv6/aFtytLebjCKgyigdSlKOj
p12xaCRpremZL0JN93y5z7609dPCOQJwJQMuNgQnaCLLW3FZ7VWuQduFnLWbOd7hUdDy7gJamYMu
xVHHFpXRheB+OY67FMF6RYFcEYfPCYj6H77X+adh6FDts4IDFrb5pe81qMXZD8CquPjf2urpaniL
8ZDZklzukLMSIYNH6TjFmz7zXrx0fl9kyl3RDnZhUcWHZPA3RR0QrA/CR6+xBtLyvhGRSK3XeEP+
FpAEC2xO+iOTBj3IIA6PHYUW7pSJJa5NG5NeT1kuUqZU3Dct9STicnwo9NsZzA3pKPzdolAyyiTD
ui1+it5zLgtJt5n142L6dLckLR5+7iDOBoalQxmaby43ceYKDVrfDSAFzlS/1T6dMgA0HdFyxO81
GMPumgaifCF7GkSGFWChxcrHAmsx2TjNbrreaXeOI7kE2QL+N/sNvT1YGJuhUhT/tAvnIi3djZs7
6MPD7MtsVTfNrY47lDiuEl4Uuc2x2hSpdVeF1fs860O6LM8F+0TS+8epNTf4DZEVDhtX+2xhc5SH
Hk7YHJHlh8XiyZX25KeHVkDrh5ednWPigdq1r8zqu0/C7CgETcpB81Q2D5xaO9IvsGuEBX2HYCzX
4kGsHKXfq8y4U8Pb6KZPWICAQuYHl2bCFyZ6iUjMJKaYfyDzt+4Tv+EciWcHsof7BLcOzeUobzEk
Poc8uMxI57Q7FCEbql7pg5865l3I3eLMuVXemHRzEzm2ZubIBGEwnBoKf7irz20S/GqqqcJEEy/Q
9sad6MKBFztyrqxHm/a56IbTwBTOVT6MqC9m+ptvWLAPRV7Ya9G1GRgVs9qgQOfQAN2ZnI+ajDcC
nGTNiz6+s0owAYnklcsJu5d722mu1cVOY89ZWXJM9qUqsosNlaXgciSqXTpjF/pjFzy2TZB8GF5h
vXoBaegVVWK1YyZahleL63KZHKs4huiql8UxrR+KLu2kZucz9eckSmTuffYFzRqJU7yjScOZwZno
qkhli71B3DXHvRrDAz2/ed/VZfc81nV4nX2zvZMyZ7VIEcN5DLlAF23V8Z27/Rp60XfTU0vKiN72
OsTMU0Hq3Rc5sAJDotV6AuMwGI4pmOD3RksXlu10y1ykPJwlqYieEsNGmsQzAIx8LQupZ1YmBhFP
qa7O5GsQWVj6t/DJnhooOXTP1GfMYNnVUgOoq8piRuZfrENCcnrrN2CoDc+rPochDS98sX42CDcr
PqIElSMU5qHLmMi+6kXwmDL9+lpC/YxmuXh7KivXOEjfq9hWh6ld3mtR3SA7PQ+ENld9z81unAvz
ecwn86CKsNxrotXbWkzNW1UxE6pkc+ZDT7uLMQ4OAOBsibkojMF54pa0MVq2NCisxha3W3E/TpNN
W6vlnCDr7UYGbfNEtUxZA7xLPdOEaaVHb+UilEc5ikkOKmyviOm/EWwktngrRdWrBPxNNsTNe03N
cuu2wXSMFTe7dSBRPGQKJSF36ELqUJQb0PoPhfLTbQ94fqfBc+Lmh9SKyzrbaWusXivLhvOq2L2G
EaZcNjBxRHZttQv7cg18kiNef5EJF2byHXo9uuJiqBm6kEK1MsHE2uKpa6qfBOCeysJcZSacCAU9
QKJVpl58n1gxwL2Adj5BYHr0sEk2qTk/L0sh3jT35mrO5h3zL/OvgLjNuhK6PjKUarhvJANq54aE
ViHogVWZ+syXeLwu0jLGaETa3Ig2qOFMJfeqH4o3n27Li0PH8M5rCSQxIw38U0sdHvR381zyLp4Z
9qbWmUDPaga/WOthJipoj1iHIhw4XkLWUEM8/SriAD5aYGydBfddpRQ487j6SpyJ4ghkGwYEMBFw
vPahDcgNToU3UjP2IHnxJRVt+8ikhoNbzND3koOnnZTTgLuRXhCB6zvaefAjm6a3UbRgV0xAOoLD
3ZQQZBocnkzgPsF8q4SA/ZzTZthXcfqaw8mZwbsCQtEPo6YMHoOgE1l4tGaTjMwYr0fC17tl0Y9B
65EuL8lRGpuu/jK1v5apeSpq9BBeTP+zMoKfuokpQAPbGoLmZQiq38Fsb6k2EEnjaa3H4AqQCvde
Gpd6YGB0oI44kpu0AVtQN085pTSke6hZiwUj0H5MxqT6HsbSWzeTPx07rcW5LchJ0t/ITwwbaK5y
pK1aBu4aG/cvtVUOTYnPIclP5cVIvGxFZOHOT8x3Q7L/ThVVKlD1fFqsdbykrNw3iftWZ2A4JSOX
VgsFIzZk4GdWs6OIZuIfziDeQGRNwHZbaAdmTdcglcm6yOfygmDh7Ic2s+5bDPQ9oTxKQUtKWnO8
GrQwGVlsvVtUV38q4V7xELMVRSJ7R8y+4HtUjzvQBcljRXfyY5yJci5FDu7S1N9OSh8dAffGN030
2uo1RMrYH+/IOM6bMO/qKFyEc4cBeHUC/TARpYdakFsffla2Ww5Q6XeeZVS0JjP/rImsTPXA+uXz
6AzDm1nn9UsIqxssNBC6dAeo/AZNWLEpkKkAMhX5RTtdCWz98mqr3ThOryhws5M6Jn0n1FtcO+F9
pxaViXkAuGm2Yjt2+PNzUwb43wS2ICzHzjGrm+9YEzFZ5tm+hE7yIm30+thtSEXJzzynK0Y5H7pH
O1NPtIqLrfLkI4Qtlq4U0KglaqgvRbEVAJ1DY/xAdJI0DvpsOwTLpnCyccPR046Gokxhqfnb0a+w
Ftj2qv3cu3vw6BfPX8Yn4CUPXkB/ya+7h0akT2iGP/xSXRCvoLMk2Sedk47SRbaBcL438ubI9pau
DFNnx54d+AI6pz2wHGWn1EFDCiRqoFkxL2LKy3MsObmFXb3s3AFKAr0v5y3uJ3NdMZf+o+4c9U78
Zu0oOJOOsc4HwKAcWDcNENO0Fa9VpeyIaxANCmdfYgjUug/3PfvPrhQ81GNIf1jfQmtj8jJ0NHen
YH6wy+zTc2NoFlVQ7CDXfAwNoRIC34EoPtQIQaedHJ/Gtm1uheAYLVuWImrtK1eDf7OgQJ2R0xi1
UJT3ButkHJv+ylbO3jI+GBVHaIKYxuh6+8xuj1Nl3AuE+g81Dci5dl4eAoaq8ptK9pNEkFlYKGBl
jPx5Zi4y6QzRB1vPAdEsqV+s/I6qfmuZEUbYl876gwMe+GSbZn51l3LahH6h0Y91cILR/hQWXGtI
wYarxm9/BmMc7oMh8Pbo2CVXndt85txibQ2Xe8eoXjCr6dC6LSYQ3Sv+PUcn617RA9FLjQHsHXkF
rB0udaeFNObG5Yxfk9h2oZ7weK5CvFtQpmbFYblyXxhpVNJBtyTHL9s4KFlKeqN+fTZ8YlC9RLFT
fqUeFKEsqvzLAkZpSAHMZDdcUmkRB6orO2VAC1Ue5rk2FKg4cihRD+eGbf47pC5ObAsh2DOz+VwJ
7wWoQ7v/X8ydyW7lSpZl/6XGxYDRjDSSQGUMbt+ob9xdPiG8kbPve359Lfp7hXAplBIiRwXk5CGQ
Tl3SaDx2zt5rK5lm3/3CrB+wzcltNUf5c50peFjWlO+c0Uo2k/Sh6CmMQ4TGZhsllc+eo5JdAav2
S4V/5qlUWfeN8SXNzch+jmXHTMdNmeAA5dvRfqWn4tI2CTOXSVooFiUXgHtn5KtTDGF5Eu5U7PxU
JVtUMPP3JCyNfWVokOroGP2VnxrlHY8Gk1vqlevAj+ByTXrs111XwTbJe+cefTjdccT+t5h11V2r
HOzatTFmh5aePM7AMefJTDVENru7UX1V3nAady+KXAxI0rFejQYDeaYT6TpZQt+nGBtUNTYUIAUi
SSMsg20+o5lMHR0d3cgQD2Dyoks/leCMDSe5jCG4ThlqeNePm1PsB9DDayPrv1Q9j6EdveloiUIc
J2GDf6/2UcdqCfq2Jw5Zl7w7A1trPgL97XJ5LWtU1naPpQBpE/rAlZhajs0oVr5bTlXuKWFyELuI
/RygMHddOH9RIrsMhq66EmnpblWRsDKDRVBRtObPyq/9YWXGfP5JBMvw3+ZMLNbF2KT3Yzp+LxOD
oAJGvPdpoxbuM4HyGy/wn8CQQ5WGNztsJGfr5UyP3TY0sm2WFxM9woYWDLZk52qyUDPIJHiSkYvW
LnKAxnPAufToQCMxN9Ti547lkw+I9BDotmeHKrlvVgRJvQQB4Ivvvj0VK8ntOVNvhqvJQs7eluk9
Kt4nA4Q3jj6TxlGfbaoenEegp5MBqmcjGkdRivamxZkKesiUuQsaJMYAnhgMkODbMAOrDWs8VkMa
eKsByd7KJ3ljYyKS3owTnYu2F+5BF136WXVmeMgZGHLHzPlcs7jPPp396ySw0EMS0vDZTcV1XZXg
bJvSZ2OuZkbcbiNoSQZ5tDXs0m9WJYiXQcw9q3CermwnsTnT5eFtUVTZSczg6KwA10yIgAbRkRdb
vBDtM10aH0LwOJ9I85AHvzPqTYyLVsfK2Atob9cTuG68lOsKwZhSCdyscfQfyrz4ha7TZbpAnbCO
hwTzn0fuRz3LGOggxFOailA9BMHPtcnB93d3Gl6ZqtbSINd5bIi5IxCAgyT2T4Q0ETkUC5cxat2B
6A9v59eaaAGsFzHozko41NsJ0PjKUzgnjXK8T00/uGhIltt1hh8cZ5mCLeYc8qSBIaetmg91HtZn
xpOUUZZ9o4V5RfBj+lDaDeelMqJ9Ug7uUdsphSfzNNzalTpLy+fzOTbi1LYT+Dliz66LiUKSQ6jE
3tBmm1gGND8x5KE9bqcVTr+dDTpjY2b9NyGdn4TePaVhRIWLlDAjFgOvhnEoiS1jLyLUoQpN+hKN
D24r7mHNpUmK1tkKv46SfDwfLHi08edTMBQbVA0WaRTxbN5aY7HwxecdKCh3lVeetydBqqDSq5hJ
trSl22sge5diLq8Hj0p4ItTPqlpKIlotOBEl+1bZbXXWfWJJc3YM7duMAdLK98QXDmYnb6AIR5jN
dtPvCyY8v+hhbBrPuM8zJ6BurYKfPsSyCJHCLg8tILVzDV6JLfyzKbxT21t3wkbzDSXnF0hkD7dS
ln+CuuNAysih0M0YiSo1fjfz2N/5Q3IHvoZ5VeoPn+HqJVetZEq5jlOoGT3mWW2GTyXtlKG07gwX
jWB2KgywBAY30ks9EATFjt7IGtGaxN+h0YSHzdnRquZYX/ZXujX1hlzS7KTqmkm2fQGPEZRF3Bnr
qpvup9lst1MwfbFqGyiZyH+ZdYOPV/j7qHTSi3SS+JEHdz/Qjj5EcV6dxzI3tn0ZngCtdpdTkw0H
dNLsKaD/zonnPDl68H9KupwDyGuc79VDoFPc0xEq6TNuhu8czRnML/iSJnH4lkwR/Hd7WhfUvwS6
9AgxMXryPyMMCAHaGnY+XTSdSGqatzFgl45cbHSEbXQtopktp55M1VzifCh2DUiDbpUyh6YRl3TY
daeyD7Pv+IoTgJ4ZE1liTDoQvhOTT/KNp9lZGtKoZ4EyRDPBPbbBqWDwbX89V2n5U7eedUXmspGc
fDdmsIyZyX0ye9S5ZDWYxQ8AR567qWQdfW/jfDzJJhjWvWHi5htJndqWSd5+gmOEqm8ev7YB4FnW
ymfBtHlRncbhyTUUCryZWNYOsaho6LUxLL8QHE3uc6cK1taoxB7nmOBdbb2rIGiy+yFPwvOMSKVF
TG8ziA59sen9vkNoYDG9yZPY3HWgTiCec8xzRRCeRdnGwALJBfOUubHDGLsa4N/bDu+v7Vhfy9BO
6ajMJxR3+H6IwZmcny0gfqQABb2w6bmL4uxzR0v52mlgORgGxbjqcmdX4qNf6QnCojdB8PVnjDXz
YlPywtJdTyQk7EUzfMWCftuafXycS8wCwTQEdzBNAP5ysLENtiEjn5NH3ycG1y+ZDPtMySQVGLvr
ECP0braJg00qsdJTn3DSM1HudlXcbxCJTVvThwY8SuYcaUaHO259d2Mj8TErTc8tvDVH4f3o+2b8
1kwGEqKZ7x+TfrtfTTNBTjrnlZNDO0Niz/3uNuumG6bcbBtqKVYSfTW19bC1ioG3eCjSgVpO7lU0
h8cmiB853zyySOW6ButTKPEUwpqDQPzQufOxzr3bPBzUL5peFY/MhkcqKt6gME/SbYcyP0Q5VT+4
00gSjBA/gwHwWdqD/l4NKj4UVsSv8oEtjE55BcLn2Zr5GoNMVNcIB1aWxqs0wBqgfz8DWFmRSLXu
XHv+Stcdg9+IBccn+WZTUI2sGomuQXchI5vEtA8dnMNCN5jULLAEUITvaqM9+o3PrMjj0Mx2D+Cv
hz1RjqGFZdCJ98YwRyD9ClfftKR5rzM/63a6D0jsKAO0NWOdYDZz9BfPKDR7jMAdgaSYj3hmfBEE
GPE94XM+rdBS5HdJ1aVfGLvlm5mCliNyjvQ9+jWXCIFS4wesSXur3Dx6QvqCv9/v9mWR/3RZ3XzW
cb8Yq7kiEkBGTE+SvKgOfsE5up0rb8/R/8Ez6f5bNaVPEbk/+fylCPKhXJgz4GY/v4yVPYEyzeE4
iaa+t+BqXC5PsHVAHtq1suAdpHdCiIjVNlsgSmlLDqkPooWA4LUBSJlMkPk6i8t8XzZNs3F6qIwz
iV5E/UWrIkt+YER91GN+GsJ5lRrJIVA27ewQm1ILVR1wTv3JZTqEdwyMDS7Laqc8n9lsZdw4FpAj
Xggru5Zj1nPUjg6wyKcVdOiJ6Bp3+NoMwrk3VSs+DXGsMTpUzkZyQLjLM4BtY5JYS+s83gLyCC8Y
NYZ31RSj6GBEdSukgv7XFg6QeW/xfHq7fAxM4LiCCEio3elDQ6G4yQjo2IyZZxzd1ovvyeZpdqy7
rl2AxmQi4j/aZfhqNux7Co2+JhBCV+2GwvYHX0uJy2Hg+14zzFxIrjEoLMx+VXSvXEOfVYb6RNfJ
RRn28DzKkHo2bT4F89J9A2yO3/hZmu3RBKG/m0ghfKxD9xIIu0KdTv2CzVPCtCn8moAU+a3TJPzW
ZNJm+NSuZCCKH7nd4bZGcL4GUICX1+Es2JaiOLIY8ytXR/bZn37jBMh4yII7nz/8FDTeekqWGVYD
MW8jmB1zvMyts5eiR+yRQtOk+dyCJWWY5fD9Uu1lMRrWqdLVcCjhYZGGmD9wLIQ6OsgHQtuxENiE
V5sNhGiQR6vAa2xSjpCydxPTqhDImVUj+lHKp7ebdVuOSDnsc+lzRjLGH+joIjQweevf6gKUa2nk
Yl/T80208dPo8Ivm/GtMNqEgxnHlXcq8rn6zQi1mxNViHmKOS/TEp7brntsBN0+Rc0ZvUo4ERfHF
DcaJzz6dWJmq5iacx/VYhyfPH7Zt428xOIabjJbxuqjkQxVm67yNz1WlPcg/8TDfBnOsr/joF9tZ
4puNBfE7yQDBzIxWkcl+6teLTD4LoDB2/sbRrLKkZR6BRpEvp2pQYaeczbpbr9fJKWqKi6gH9F3p
6DKCpMVUNEsAxIMw2g1DxiDYsR57hiXwlY342q9yYwNqjdatkdR0RXPlntqRnrLH8WiMpqeMkUXA
G3rkDuEossy1A8ubQ4laRzLzAIoy+rMY0hyGxrf2Zhh3P6cYOmYzBu1d4s0lNStCwm1cjHRMpd9u
7bwgGGcw4xETgPOVMPvwbGLHp6Whdw1QnJElQ2NbIdai+nCL2rp3izBmej2WB6stNPk7+cIl7+Kr
KjJbKiQ0q9D9YlrgubkSFb3fFgLXoczMGyS09bmb+F6FRBZtPDzVPMRGuASzWS2ex8Q6YCJ6Gpat
LvHJZNBOx8BCM2/Mcgn8EyHi1jFlcPad+mTOubHPQxqUiftEAuwCkkKOiboWMqTfbauIXRYYt7oc
cBMDLD4EYf2zAYfUwC9rx2oft+mdoxF09WcabOtQTg+q4hWPGPeaGvpR+cXkAaHnp/pML21MacDm
vqQl/WS3ujdgvGJuZX0aDeczur+tRhKI/nmQdFcruW9ReurevGpHd9gVPfBA6Q1ErNWnQcDfdDs4
96U8Jo2modZvxdRvMpztMe9RXiXbElbZOIjl9WcYjHAvb5MJkLuik8B3rCnZpWdMKFUmjyUxNJFh
fndiPLi8KbHLcDDArFo3vJTAHsnJZVvkLw9b0AEDyCivx1mujhwHaC8Yp9B0HObPGb19BoR+ujcp
NI9zYZnXEpcuayYDdVo4IxGJmBC3cHzEmkbpDRHy7j5J0vEqbKFND2V3iG2mQ7SVuIdCPM6DQbLr
mN9gymvXZudCP7HckCTIqtiUHvYytDfTRrYdKC2fXlRCW/HSHORXx4kQhhRmcuTdsJKLKMiqG/yZ
1roFPXxsq47Kv+Brhjnp+6htY8/WeD0jHt4YDEX5bluPrcvgpIzC9AtfC0QCeYFAPPa9fViTP9Uw
E8SemYIGLmckg+LZza3pOnLwWkRj03F4jKaNRZoELWtHf56zjhc4Za5HL53QvD3W0FUNfiE21JPi
iEJ4096T5JtwvshdGhBqKDddBQWfxvM6YVvc2oV58J1qY2lMOaYb/eTcsq2rYu+gHT4EUXMC0FZt
3WSccXUT8suxk0gsrQjUVPTFvniTeVQRzuR+2MQFmuPZLT0EfBwd64Sk0WVfjJ+nytuFpEsMvQ7Z
aqN5PQt16ZBL5oLayRokwqhQMMHDNSAfK+ovtbZ2tqCzDwTbMQ3ztuFUx+nGvUsgehsWHMJ0pCuL
PhHDGuOaGBQxRx7vhidhXJccFJ6U2XDQbv3a3Xfwd5DEN5G8QjjJX0EDqxTdxkHxVf5SHOsYIWaj
e+h70ayNabJQe4NgskM6/6NHQAQD4Ecm4ecmYIgvTT5rsVrotqkbXGClu/cGPzt3vo1/TpOAR3OG
s5kfGVQx8KRVeg444RexvxaxvtEkYjlRdTcb0Scw7fuxCfZurW8iy7mTUaZWM00/YiGgPAWmdx/I
inEVPoOtGQMBjOwQ45lVoXMSPC98a6H45ZguFjbTcOrPZgEDXZgh5E5bufEjriWoFH0YBvGOQXTn
IYCn6z1XCg+VQCEWOLdFg1EWhGJWdjRkTL56eBEDAoRIqIPZREbzKrQFTWinKkIUztKDl9vzRm5Q
1s76wUMfuylCsKt1H4jHEb5SvOGcb3v4hmJeZ7tAJG2nePVzobGatXNxi0cxOFFJIj3z1NLDEuxL
PXax55B8HliU7mqq503RpvLIoZSwu8rKts7S2IRvTtzYREFkWP2V3TjpuhHmtVNgLESFU2LJI7HA
8xfz5bLFKvyblgyOThjUlyFqRwi2YGlHCGNo40K42+1n5GMcCVQ3H4s6C24nUllyl6lDDBkbcdez
AIQ/DzICzu1OW9VUNPlnBUzV68utq2PQKE0pADDZmDPDG8E2hAflNmbBAX2qT2VaXIkR5FxSPC79
z13jmMXRwk2zVgMEU6GYDnjgPYGERd7jNI418T7GVZ1INgVNi4GkBzyndX2HzIxx5rwdabevijTY
WcF87SbBetbLaHiRhRemujONCd86kCtbpA8EtZZ7YReQ9/2ZKTFBcg7QX9ysFS0ujuw133AaZiBy
jKuyacO9EXqdAbcNa2xYTN8zRNgbkLgeaGF81Sqksxa31UXvUK/m1UygV4MGcXCm4o56Up+dTnR8
fXLjAlKpvU/l71eKCMrSqiSBRXGw7rzxPp84vbWCTrM7jlvHFxhTQuCM2Jt7qrOAGXiPKrro8MGk
Jrp+R0VQFgn12E0R4R6eU53LsjD2dVK05ChlQFJUmj0FgG/WDtkpF3lExVeVwxd8ssMhtgQZj35T
bEQAj7yb63nPtM69iprquWeYAKIhGLbAIKMbo2/kymZ/hmovto3n/8jyjpouDEAnN83B6L1hl/VL
5WpRldGg8S88MXxl8Noc0HTy+cR+sjFU7+HbFgFBbJre/DwENx392E1MWssm6Zi3+IUlrhDT4cST
5fjQULWcuNZjpCI8eeEEBnxyMdbRRfJh71v11o7ZH8Coi512+uSBSn9cT7SOoRco76YOo/q2KrBH
TrDheKrgCIJaDGek+PMlkEHcSRrS2NZzffto6ZLSyOsA2ZodMBAsELcqteUZs8JwWaLSVKsRfQup
FpPTblwNcIHO13SbNUn7c8jskvNz7LsPdi9vKCOxCuYtGBkKxpYhKRA/LPJTiJVgmyBsSzfgbMXG
YCjMuIIZ6Mbgr4eoiUtyAsP6qyhlWH0tfUCx6xRR8C/ZVzabGlKuVehNaPhK20LJG4ajeW5UU1Af
lc0lidl9tGunRfWBgzlw8a+q4CaRxXxbypy2DHY3irECbl64DqqwXFDbgGcpN/C3UG9lgpDGWKNd
rattqUpnx/tcb/AO/Cht3PL2HParOkOiD0OEqg1sU3MAAA2K3L2ROfQhh/NK1M3ebafNZoPwVZyt
mvnY1opyMI2JNZgep0n0IAb9vY2XjGdfyYey8NLrcKAcmvrkYrC88tbsSeSN0+5bUVnXJAIobM1M
iTNXVifcoRDefcbUWUHepAxom4UW/7KmiQjd0LwkKY6YkALoi2veqJgkwr4otip3rnOX1rvTfwmp
aclU2Cq4cE3bnwVPJ4qrb4UXfI5xrYgwbDZ0Ai587R3HLt0KSV+P2nALoxjzjdkbya7j6wiBUavg
VAUdKJbRjjjkTMZ5Bhq4idvQ2lMFuSSPDOocxDbXRMG7zIz6r7KZdmUhfAIzB2dnhnAq9GJbgUsg
TuQu2ncV9H5q89A3vzVODNKrL/3+04wbZHG+xt9aXFmbcAJXuKmVT7KXIhSypbgNkYzU/oWZlu0X
CrBbnPu4XdCBgBIPmn6fcHKB4FPEfNm6+FlnEcANXd4VyiK5yp6uQymeCxvOYWkcsYdfiLggEXK8
qsp+3Qw1Kj7rwijqez+3v5MSxyc6tzg31p4i0M/1jd0YG+WjlsyGV2i4r5I4Ag9QYRDGMg6BKrO3
QCv4aCOyx+vVuWPqfktrh8GAgq+yruccZDWet6expbILgwhEZU30Moe89KiG3N5KCfW2yM3rbqi7
AVx+aF/ogdbzisN98BQC8SdIrNCf8O7Nq2TM0yMdE4C/EYnPPt9EZ2ivs1DIxyxJKezDCLFPBfqQ
eFXSOXrT3ynDkE+0We8Es6CTk/J6cEAwfmadbaB8jgrvMStZJkkxZSdZuvFhtHNsfZmav4SRpO3B
zPgZBUVxaWVT/BAhl2UsYRjHXFbcj9L81tvyR+lR/bqgqq/J5Xnq0s665LgyfRZS+gck1PXthPhn
36Bi+a45Ixy7sqquhSitG9T18oydKL5ouLnX7MrMLuoUNFXCk0zqfDg6cZJ8h76IIhhlhjdiDLI6
unxqqruLXM7hFY62bBtk9WbSQbyta9Mj/cITn+PR+R6HfXvuB/rNOkXVTZqSeRXbk0dsj3WbtUEy
HBIgJl+DvBk3Dmaie97XNVNSDOeRFkfU0RdJNvwiGPM4t0F7nghaQlXSx2CiuhKWpW2Nz0OOAixK
sddZxJcUfldv7G76aTh9C3KpLG69rkTSn7RwGmczvXX6id6icAHyF6BeOKZN+j4u+IfBWpOKKQqy
fZ0EgEBjf22tJCHmlryfpnW7nw4bHFG7CJA5SvN60eSnSdXMZrmPHCmvShBlW1PF34vAYJAwWKQK
hM1zA6WkPdCAynaF0Tn3nMAkGTQB9ArIPQzVy69xz4hxMCJeG5d8uTKbHguMeYgdI6xctn2Uhltc
0Q+yzoqTD9IC3v0pnp/IZiQ6SUxeg2Ixv4f2xaegSfV0aAb9New87yJbxhzumOePWaotMsMxDcw9
DzVPkJ44TsD+HfXPhVaYQmWGy7agCTznQu7o7CHF6gCM75XfRptcGfNuaASq+yxMnUNb2LRfRtXk
kL367KD63magjiFscGbnibMHE+NWH03VndtKorMqfas7aGH7ZxMI+t5pDTIUOcjS/TD945ThJ+0W
rkflxaSkOO6VLHBzuSFJqBgl903uwhoTtHXsJCEyKg7dG39uTWQmjrHnjZgZQc3+g4QT9yN3PYg2
IbJKyoX0MM/Eeg94s/eCgusbGkCUkJJer0NXnbrPxKyHXmprQw4DG2h+7n0dEIrjoeYd6DKyb5P9
TM+EwkjX4j5jeL8OjMBbN1o3d2njnTylCjgU42XhhD+iGZAow8j4gmEoCUcwkrcxagkoxDnnHQXQ
6wDiF5YRsoh1PyY/7HT4RGr598WajUyu6o4N/txDa0COHmfb3BUNdG3TnT6NoXGNApuGNKjYLpIA
rQvx1GMUhN0IGj0Si3i48o46z6/y1Lr3PAgDg9NAmEwykkoxAdFbt/HPqWCf577Y9lVxJ/lM3w5N
0uwz4pe3ZkiGljI0cfQuUigSgNLhUeblLWoDm2h0D6qZWCawE91YASVm4bRfMULYDhWhktXvxZHn
9p1CtYEzbpq3RUilJiUdKJJomY+3rrsEiDXDRkCxNgTH1wiqhNcpYopM0R7RcEYHam22HT27n3Bi
kbhaVrTzCqM6VESCrj2dkInnQ4oNDcM+2HVsX4Qta9INsBeguG1/ZxOp/Af6GecQYQENSLpf90Vy
KYxIXHWdYZJCZfncFzJaM749Ow9f47qwqWiQhXAsbzv2GyS4o6qSTYAhklXKGRfSHhwNs7wZZKWu
GxelvQqmxXmJwf4TsvHhUPfleEHpVTNRM37Mfbj0hkxFSB04sqai1pnijL7SUmsFGUSOWQ0XZIxN
f/E0F1sdCue/4Z/NP//Pn4zXV//5z3cNen/+P/7zvzX8/f9o43sfD3s/PP98zl/Y+P6Fh5XWP0xc
/K5nepgqbcAJ/8/HZ4p/wGMwlQdYERiUsnD4/Q1z0N4/hO152hGWCTsWH+C/fHz2PxRkCCp7G2ug
u7j/fj+S14/oX//9J6/1pekTOC1/gEOEr8k/BrzVXP73H9/uojxo/ut/mf8bOWOYe+j1yDoYp21b
ds4tvuxmY4VA/TPySX/JmEFXg9XG/8v1+WK1/HlpfsIf/sG/Lu0iPHchsPI3WAtJ9o9LyyyovCYp
mRHgIFtl0kINt3RWmKPnpz9slX8vzI8vZfMUXG4mN/TlpYS0Qvx5oCWoLal86Jqto4p8UIzuwwe/
auHb/stF+9ev8oSntHQAEpBT8PJSZoDrmCG6vTaj0DoNnU1rsLL+ftX+23v31mNjr7dMy5YuHYHX
4NosCGKSaWxkyNo7tGryd/0kylPX5dXR53zOAa+pFaFwiwzt/Zu5/Nv/9gsd6CNaIl5n2b78hXB9
dcr8BfGQwR6IF6bOj+TyFrs+UzQ36eOt/cHt1u9f9a3V4vH0TNfkup79arV46VAOteaqHO6W2CIm
c1UX5YeyJhb6/Uu9NLb+foRS2Eo7mBV5PdVCDf5jYbqtGU0mwdtrCgq+1CBN1U7r0LlljDeSGRD1
m9BNfQ7oOLn8slHb96//xhJi4Sz7geTn2vLVw82hLCE24+H2Yx2fZUG075qH2dofXIeN5/WD5Dq2
41Ksa2XZr67Ti270gji210sC0bFsFdB/VzcXJfqqTV2E7uH93/XGIyQCUwteQky7rv36vhojQ5cY
jHAiyCjXAVCPadLTIz3H+IM1+ualAFBbDnRtrVz18hGCbxWqdDM8qUP1I61LZx8gKL0N7UR+cKW3
FoviQmCsOGXzwF5eye9jD6wYRbSa3HILwN+M1hrO7iU06uaBtN7RXeN4CD8xYjUvql5km/fv6huv
oyRFRsFctsGPL6ygP1erY+RmbMjQ5jwsjQc0ttHaccLpWNE3f+x6wM74/tIPHuUb+w8r1IS7Z9PA
piR6edFinOhTSe5vEQF/q4KCdodLCBhJpcYpKY1ujyLc3tG0rn+9/3PferLK4doexblHP/vllbM+
Gpk0udYa0jKKA7Oz93OKLNKtPOODO/vmj/QEqkQBGcF6vV4ZZLOH4p5dt9orNmY1x8dRk3NYMgC9
REUT3fSp4SWrqLRA0v3HP5PdR3FQQUIJA+DVsooi6MX0Pq11HsbpoZGErDeml2wjhggfPEtz+bde
begKIKG2wUcJuE6v3ssG2lSyEANABpNt6FXkQKJX6nZ8SmdOfujl/EjuScnR9/iMBMMO5yeU0OKD
bdd8SWP/ve8qzX0GbMDuoKxlv/pj30Xj3fczQ7N1qKhvQwhB9G+9bQTeA11nRXJbaC8QufgrKjuE
4Z14fv+mv7EhUqLxh0BPEOz9y9r74w9ou3xmHmpZ6yaHzjkyvT2jLQphwI/5LlEwUt+/3htrWTmE
BLhiKRCV9+oHl/lMjg6GhXWLBnPHzAh5iY2nIxCG+8FafmObIouA99Wxfxd8r34aiLmaMzEoxpSp
+brAdCtXljkN93ro6qOPoP9QIYZ8dsohva57kAr/8U+1TMpcPqfa8oTzaj1PvRRNbiD0DewuW3eW
oQ8TuxQHsqnav3+pN36q6y51saeBoFFGv3yKZdn2OQofC/WDTayMhbDY8Yn9iIewgTNpyTXUDULT
rNZdlQnqgPcvv2x9r96mPy+vX71NZT0bQYGmgE/2smQDkeyqBirr+1d5uVR/V+qYSU1qIeXwXwvn
48+lKpC5lOGkym0O93mZyevPNFqYLsFZ3/qkXZ//B9dTPDnqWj434tX1yjRvJUTiEjVh3Wy8mvN0
TVzVOhgiIibd4IOf9/IZ/v55rhKOC67EAf3kvvqoCaR5InawHImS82+MKQBIsPyWlJaPGFaYZ9rw
BVK/DqUIdfYHO+LLT+rfV+frZkreGIJ5Xy1WozMFyjCrhfGGHQO4FPZEqZtTJ2zay+lgYilr1M37
d/itiy6HRFYujD7Ify+fKPIBY5JmDFjejLNjmkOwEw3ZlvQJkl+OGye3DmLuDx7ry0/c718Kw0/w
jSO5UnvWqzrJj9PYTZISO3G1NKKjwj5E5QQ6lrgH4FYOOc6YR7tdMJMD8f7vfWMFe7ydBO1QOAkO
gS9/b0c7Bbx7XwMtR43YGkZw0WLTZboOW5PZtTi+f723fqppcgLU1El85pb39o/N3QGLG0vJfMAE
U7Eeo8A5OfYAkWXU+iItyEhat8qo78oEc9v7l37zp6LA4bxGPWouHYA/L50iOnNAJhMY5ZC+h6fP
RmLTjp86/ogtGsOPbq0p+Qf/tQf99VgJVWaD8zybTf/VFih6SVsuYBRZlgrVIwb1LYokHKuBPZcI
dHTl0pl00H3OlheSx+l6N7HPF135i964H6CVvn8LXhUZf/1JksO+gkIJIdZ79QFKjBGj+NygzsqG
R94vd+cxit0wd2rXrSfBP8CGu4gDpRB1wzeF/K7g1oTdBzvLy2/uX3+Hovz3cMzhfX79IXJQcVh0
uZvtSN4oV57mUzIE7sbURfTBy7WsqNdPARcCnR0Nc8aTrx674YHhGYCAbLPA8S5RSRb7Hvn3l/fv
7FuLi0a1QqGl5XIMebm4TL504aSLduvVZgas1oN9ISbzEd9Etxkx0P5npelfd5A21kIUtVw4Usvi
++NFaklscCJRtduxTvNdN5OvwBR6OKLnDvf/+W/TFEdau66ULOaXl6qwrk5xx8NK04qpL0LUw5xj
zbHwiGMxa6vd+9d7a3EAtTLFEpckPDipL35aU0/ZUCj8llXdD7vOsVvCU7AM+mhUP9gT3tqOqPq0
xYmY9SFf7bzWCKAPnEu7pd8vN4095w9Y/2EeW4FcJdTrqH1SJErtiKTr/V/5u6n3emGSVyU49/N/
rnj1LqK8cPRE1unWzbR7bLzZ2o6RxLPITGsnDaN7iKbG/zFFYXMISb8ThzaIkp2BOg5xoJ/6ZKkj
x8rGAFubTuHhI70J/aNltqgkUmdyP3iT3igHFtasDXpDaN6oV3u3Lxu0kt5ivskT8xIy1QXWEfPG
y3N81MHY4Zgx1Df6//lO5aP30d7179upJwQNL8e0IbGxFl8uixQ+PY1Mn70rTAzE7Z2vmWbEdrAh
dFbT2Z8bAI0oV7xvsEX0pum6lnGZFUPqSfP6EbGW+vT+M/z3O8LHk3P3UtEvSN9XJYpVlhV5f0mJ
b8dvd07YuUwJnPY0M0lCoTWpR8RJ7i165ul2IvDl6f3L//vqXb7diP0cercUD6+KXJzLigzFhoaH
TYCpXSXemjuk9hLw2gmpvXtgvBnAZK3zD17RV6fEZfvB9MLujcDFpsGql/3wj+1npo/iWAQ7bLkz
+oDpb97zwRJqX5VB+csxZo05YQjOI3LncKt6La9NplWP79+Af98pgDwI9nWlbcR64tWuiw7OnIuc
xAXieBy4XhJeBuPrazRW0/F/cim2UBLmuIevVx9vcVG0PpdKZjTQCA/srd/UDexhJ9QfvGhvPVdN
JwnytO2i5n31og2Q0FSskM0hRmqIwSUxLl2rVjvgj1zINXhkVlUF6IIKDVznBxvTW4uazyU7sCep
PtxXX5YxxvyR4Kza1kkoz76GwBSRHUpSSJavE+kbB06xcO5cIyS40bx4/z4vC+flrohfhsMG/Zbf
H9NXr1SMRtRpZVpu487Nr4KyJ1oaiIc8zxCxDmaa/OdlIexEzTCHO81s4vVBtZ/6Fso3RuhY18Eh
qox+TW6DTXz3/+XszHbkNpY0/EQEuC+3Vayq7pZkrT6ydUPYss19TZJJ8unnSw0wR2RximgDtiHA
sKOSuUVG/As6Km9SvLrqgw+sVuVmiGQ+utKGdJUW5GZ6EZjyZBoFGHtTXMInJEve0RqE5jaI6E3W
UAAegzz/FzvWZClRYiYub7rNdTPCJIFal9cXr++jG+i1HCUnrC3wdeg+as7gvaBChTqejEcBWLnP
IXgm8q/Hs7uzYbnp8IyjVEsbYVvbEYAXAhH39aVD8+LP2RjLmwVr92o6XXdwNuwsJO5nOkD01igd
GpuvvOiGWqbA1KBqxn8LM6heqsgEvNRjpu6gE9IeTOvemahyTN41qsaDRcb6TITBU8ezX7UXasCj
EyJTG5WUffMvkaMhla0X9vit5SxtLik1oJtATxrPoTjCafTVX9lSVSZfFYYtJ9jsIf4NGCgnbS+c
3TjaFUFHD2xSWiJRS23xcbCd1cxQHVYVyrU6V9F61IuPDEM9jO0FF2/n3VCW1ofFRdkkD4KPHP7x
ZaT3/vQ4ppq7zQ6yPHT3vcBi16K/uo7pOBoKvzMDjPPW+IDsNpLzvlV+fxxl5ximrEMM9Synxr0Z
WVbzy53ZaS5DANNo7i1YujkotcUjHQOUzL9DMGcomtviJ9m/WL6kv5wQdJ8s/679ZKH87kywCxor
Em/LBl34MUEe6lwhgnBzMWVyD9bvzkSSRahOJrV2VvB2uD3uXYAEAWt75XBq+grTyASzvaKJ/tLF
iBhLPGrm65cqWxNzVpt6M26sm8umGPVFL2fKf42XTth+B/4vvVyqT43t+L89ns6dA4HVaZhcLaxT
vu160ViNMBot98gfrSo/N20OQzoqtTdG6pdIUNTVQcawc4/ayGs4iAiQLSH+so7HXHkZFjDiYmZJ
g3UUG4PH6OwhKJMgL+HW8m2HpiwXTY9DAnJH3kEta/8H+LxqKBmyjjYDdkbw8JPDD8AusfrWRcXw
1sQj7+RXyN01AQZ6zgRJG4Z1/VvWmV9f/7lx3KX4QROVRGUTPRsK7KYGIbAfpUUEWxoIqGhoS4+j
CZHd6crb44D39RbV1wSopYAM/MHfnL9eSYXNQdUx9Jdc4X+a7IxKjxHq2vQFBSvreUwGMODoiSNw
WWb/mXHtOmdT0MB09sf3j3/N3RHFj6Gn61GlxfjX3xag9RxcV2D3Ab6Bsn/XTRmaIdB5rq+PwjOR
YxCxfl7MmzWGsVw159L1Q8srlmvWZ9gbjt1Rb8rZHremqXyV6ZXSOECYfBOlZozmEptmCFMUFaG5
K5+NzpHgjq346fGA7kNZVAVNm4sEzI29raM0scfR5upmCBy1+l2yM371Z+GdEax2D97+O6HI9nBO
UZm2DkxkvT+Dqewpuc1m2OKTPkOl+F+ycYyezlTbc3Zw0qn1vrqzKNjT9lE9U9cmA9s81pC18mUq
sR3uZvdPrYzAmaFId+1G3C+aUmoHH/Ju8xOJ7pl6rVNC4QRaj87I59haQKDSdUmSMK3c9pcsq/r3
+EKN70C/iheAP8hBRSJZnsYOYsTRdlQRNgMGmuJxUINcJcvdJGBeUzdOag9mOHLAChxuI7hGXjTZ
X5PRH2Ce2p2FZOli0wkr2xGhrTYDZjxOBpJBFu5K3cEFpy6wux/Ek8rQPSBglB/Xn0Qiu5QbBaxM
X2j2tx8k8a6P2w9mXHyaEf37DIqk/xvKhHOw0namnlTUoALs4srlbdFIpXCF1rf0oYo6RQe5sNyw
RZv4TeZa2jXDcvHg7Lkv83LkB+wf+qhgy2gprEcaDAsKy4MLOcxyKZh0BmiZc7mAeMW6boCJg/0s
z0v0ntBvnunxoHFU2QWkuizq/hl1k+req/c1vwgkiEXnyiZbXP+i2RjMsuKEDs15zp7r1kMqCzjz
hV3eH4S6z8MVnIZrnmmm/M79t44F7N/oYtTIQhidySXzk/EikdF6M492dS0DynmjBnt3WeQcpmOf
KWqfeP2Uk50GvHQUOutuBkZNR2S9smZIaUb7XEfYe5uRnV6gsDYXORTxwemys92pJNKytxxQEuTi
6zGnogDon2NBgtJRf/KcBF6uhuSf8Cvtb0NYFgQbLWg/AhSZ0NUktbUPPvvOIge0oNIdKtKU56z1
L4DNSTUVFUzUzcb8xdRR1p4isfxaTebyt6wDZNIeL6md7YziMxVpj3qM4W53lSzNfFZCYmGu6TJ5
yWMrebFKLQeU6zoQsGgE+S1a1CUGloMdDUcV+J1PztODG0Qnx2HI6vf9VAJL4OpgGp/A0/KX7IoK
Pcx2mBUuIjhYViO44nWfi8aMbi2iwWjSJf/iriTBsPngqF/cfwC7yDqQiVBApYRaDMcAJhC6hBff
SuTBI28nt7J1Sr4KM8bZYm1zSczfizxoUE/FdqxDz7TB+VGy9pXmU3SKs9z7XVRWF/rI8T3hDY7/
2KQhbz53XhdKhIrfvXbyudIs6o4mVQT+uLlN8a41jJEWXujYcfMuTt0Jfp6NJvi4FC8V7piQJLvx
Rm366FPcJ3ZUpij3cpHTRcN0az3tuUVOjeuZE07CTp+8whlfNLbkAVb2fjeRAinYsVpdju5szrAU
r12rSW0nZFuZn/0YkYKsTRCvtVob8wIOkIPte58NEY6UFYMe2i7Y86yHpSUCtLOFCPK45Gh8RNNy
QfY9hS68NNfHc7cbikYZhT7PNcn01qFkMfiaX1TKVLLEzQAFo9OM8xzkFdQ7H4fa/YxkHxxIgQVq
YjOqJe7QWkgiJ6xz6+00ZPEV7qt1Gf1oPGMwnR6Euz+S+IgOwBqeW66qGqxHppsIFyGr5nLLtc0X
AMHFla3bwLgT2acG44pTaVjRDc3N7OAw3B0oVDiuPurTQALXkRe6qZU1Sr5pCgNhbKwc0GWiv6tQ
IX2iX3LUjdmNRz9Gx/iGeu22mY40Hmo21MHCgNbmE7Js5ZcgdnjXFVH17KZN99fjibw/bCmsqc0O
qgd1V3tz2GZljEhqTjyJusLNjJE8x/6qeyuX0r7GAXK02gDJFjex/Lk3nKN31t5waXxS5uK8p0ay
2Y791JTIdPF5zQblhyhyrBuQJljeCLi9LBOay4+Hq6ZrnaratNhcH1tHBdjadgCaWeZ2PMKQyaOs
e1fQw/6sCbx3ZdFHoSUQL4vd+Cg/3g3KUw6eA95FlCzWa8haAqrCfq00tIX9EsSQnBLYfZfGn6Mn
7Ojam2x68/p4pHsT6/Gs5M3Oy8/0t++UKUMFDLZmKPwI+7PBQFlegElBRSEZ3X9yPca8Tjegn2pt
iuIjZOHky+OfsDe5AAAplXKLcpern/jTRd5jfYCkPBZKetQ7L/VkjZfF0KKwQYAyHIb+6GW0F486
FK8yrhGK4ZtTIpj8oigpLcLqtubveomWHmjP+ncDZL2FbmGd//l4gDsHLmUvcAKqRuCCHlsPMEcy
pS4HywqlgJA0JHN6dUh5lRXm98eRdoZGqcCi3k7Zh4tkc95mPdwxo168sAFmnYnqj3qB75wi7HfO
Wveoe78TDcw1iGuyEkBbxiblxENZmxZU/0N9sKhjWZQkvAHxwTZHGwKJhvEg6biPxwkERQacvqob
BJt4XRslKIWnSEjMRnH1uKBh9WuYvWRo1U/ROB4kAT8YMetjwAWtQ4eX3J6njL4J2CDRt1g6j4Wu
ms3vk5363/1FlB9LOeq/IDxr4/XcjB9QA42fsc1q8xvmSslVL1P5llaETqOhEmdU6PyvJLAoJj2e
bTWb25/H68aGNkUizkys11WAGCSG7kkUumbhPrEzG3x1Cvn8OMreV2en2Jz9XOTk++sookZqIsnm
KEwzWd8a1D+eEbH4UnoBWl5af7CC7w9BWnJcMAGYIQPMkPo1Px0GFr0/MkcRhfkkxrMJtPwcRGgL
6HE1XRPHKy9wtY5wpPcblJIQeQOzzAXH7lkHta1MZIm7wD/UC/1soG9zztAovpJmvLpdQ2pH1kyK
AhJOFdrWoRDhWwy/wYwDg8nppY891GPdFjW1AoHvXOpInWNscrBQdsbn8Dbk+IEcoQDB66DZlEx0
3RAtzGYHbIteDkBWveFz2ff9Qf94LxS9Rc/8wdjzt8/QtvTjJMdijYK6Yf3ToDqMdChcAbaCPeW3
x0tzb4M63NCAUXgJ8ofNDuDl50opEYrGPrf+u3HH7r2UywC7nh7VTS+thovaxkpmwmjmO/6RNf7B
cV2Fssb7vO+5agJpD7/OsUzeteBrLo9/4I+Mc7NFHYohgGjZpTqlzvWXR+DEiuJJS1C9mQvkFwwr
fUnNRnuPywvqb0IWDXYVpflhkWbzC/Lg6TuBGtStbYX5rrXq+X2QwSG3NDCpk94hhp1V3fDexNP0
dxMxcCStUHS4iVabDtbMj9N789NV8wsyBKV0GmCbndgg6eGWyHVfBr36XDd68Wy0eaJoUlgdeECA
klL0t3xoFA09728alyrkhMH/paiQxgUz0hx8zbuTiLMOLiG9QDrp/HOTICmMWIXCpo0mt5c8x6j+
ItVqU0HM0Ub7hPlPeX08fXsB2S5cADSuVGFnPXtRX6EkMGn2mRK8/WQmwnppBhMZhaKqn5ElOFrP
d5sHrhthwOdSPHM5b9fxvHYZbCeCRmWnUl5b6CrAE8AjLNKfwsdDu3sqqYafigIdwQIBt/mWJL1a
Njpg10fZOt1JUCX6xzBgFlIYHejZ5/pTUGoyrOpAHITeGWVgk3lxygPlIR9aj1LjMSbKBhGKSRt8
BLOSIrToW6NRNAyfHo/yLrslAvuPMqCn+uPbLq7VZx2lKAgXbiqXi4biMBWKaEL5QQk6+lKERYke
VGJqY+jH5RGw/L4QTHxPYU1I6j36RJsFlBAR3FBGfCg9oYh0bBADMWZPjedm+gkx3TYN2UeRuKaG
NL4EQs7vcq9pn+I8kufHH0MFW21o9WMA9UCppLBBW3v93RtQENgOwn6JzaBUrh5eWIlKvH6Tkiyw
rHxLMdS2nC0dJQEz8mob/UKkN4ZAWbEDWkQUFpGpHP2agz26OyreaqZii6r38HpUMwQRbwLGfLbo
KDxLHELfDu1YHHy7u7REfTseDQrkxom4TT2xywImIoV95syN/rJQ/Amt1K3+zGmaaGfA8vaHGcTR
/2oJ/L8E553zB/gtL3wqC3DU7c3LCD0lOjwzngxohrq/CbMqcZpzG/2KBYqRXdDhOaoN7Udks1Db
o5i9hdl1Zju6Bppg53Zc5AknnPyixy0+7NYCQj2L+oPvej976F1TMQEqQ9mEav169ko0YBazIp45
mNrNyfz+mXajc7BG7mePKPQYQaoE5F1bIo0dRHFCeRoy1BLnmIL42cXqgvkX2SCEiD+KhoBgrQvn
AEd4/zFJuixeR+wEDiB3MzheQezpga1gQyd8GqIue7J1idWQUt1CJXU6GOb9mU48mwoN5ttc3M7m
+qDrXgaNCABN42J6sb2peh4C07sExkSGFFEzrR0ft5jSPiK27Rx0hIZU4qupBK+3OVvm2MZJoASv
7Zh5FMa9xGi2d8xLJ/C4n8Ekn2Jj7K7lMMnQKc0JNWiE8XUH7O7jQ+7+crF0NgWpLsQPsuzNcdCP
YJ7cjEMO+bL8ErVIBupG7724znyUVe9NL+uKsjzZHQIOm1AiRZHYjFCNiIfeCb0Gy7nOmLUnjDrR
uhS9PMh2d+M5fFvFOFYP0/VeEXgsSDCjLCcW1gXtIz7g4BZvB2YVhqyYD56/e58S4Ag70wGTRAq0
jje40uW5gIhD7usD8pdZEc4J8ruDgQ/K41nbOwYUb5vSN0xQsA7rUDiz5q5VEarzUEkPSOxCq/KP
EFZ7HxDsAgVEUlqqw2rAP70tYznHSdSiqSPh+J6iBGOSxJ4xYomyP73RMw7Otr1TBwAS+CoaRHxE
9XN+ChfR9DQbz4DYKgSedVNm3Iq80mB7duJFwOw+C6NyDxbJfcZDGY+xsQugitCVWgc1mpnmr4fw
bxQboKO1LBg+TPM0POme5AFS1VP3wdfa8j92rmEPluvTb4+nUk3VOsvgB0BOYAvisshlsf4BqLnM
QQ4G7Iy3I8qlOhK45dCmN0MLgi+8d3Gn06og1NxGfnwceW96qdWS4HBdIgS2mV4Li+jalXxvv8Af
VNg9ToAp3jtB3PenQVhj+DjeD5b9dqi0fJFxMDCxA8SyHmpVOHru6jEbUqDoh8ph5cKWjAf/L+nz
8A3x+sa8uNUitwxRIHT0E3rUFSqrI4KQEZ7EKNE3jY3sH14Xl3pqPB5VaS8k5iKoYGMShZfy2QeZ
91WkrvFPQdG5P1etWYonEP+Ynuhthd4fbbrsbzxTpj9yTAg63LcrIBxOtiAp2CxjcwBv2FliihsE
po1zgbRrs677OqF/vUAQbyf4QUnu4u8TFIgzxgk8UXQMz3PgYoVEte5U9DgLH3x29Vk3nx1IHxUb
tHrYXNttHFgiaJzIt5B90dPfZ8vu6esgFfZdFmgqn4esGz73BqBU/MJzPkeZWkjZG7MrsC5N7d9q
345pkydd6+D3PUQfsHVvUZqlvI3AuxxIvEFzlWj303qBe5SU8igh2TlaaQ2DefohbsDTYL1yEAwv
kW0lscO3dAqNYC4+ywn/DB7k88HRuhfKoWMMKoGeH7ibdSgLDb8GxXiLdQPskqmjVWOIhVsDJ8XH
M7Nz4Clu0P+F2lyIla1Ou5RROc5gvBnNpvhtUU+jE6/ApDiBaJ3QX6yX678I63gQyHg7m+R36xHa
doycSsoI/dYdq5NtC5QVM4kx3ElvhuY3/Kq1S2Tja/g47s6XpXtKoYvqE9nGthOd+KKaEn7PWe+s
8imv0xbUrt++jUz9+7+IpNiG5HUK1bg5aIqyFngc5LyYE68CEIwXX2C3nYk5gtt+exxr5yrmZvxv
rE2WMVX1WKFNjP6EKPTPI1o43xrVl34cZffboQ9FTYWk0dlSrrHww2LFbFD2MGKkyKc2+DTUZvWS
1tERV2ovFBp29LZgI8C+2KxKNEDdHE1XHogNOs2oFZVXoDr5kzmUyfPjUe1sAPIKGiG08HgmbkGn
Y+lNEo9vXjMzupkSLYur5kvqus0Y3/KsNT7NU+n8/jjo3oSBbVMLg6YWb+D18k/9IfDqkQkr5pK1
mI7QeE1Q84+j7H1FntckFFC9mLTNMUL5dHDnlqGJrjN/j7vq76YyvU9um/+Ltc5QSFIQn6LCtZku
y8M+0MXm/lwjSfiudvAgUfrBTYhfp3YwX3uDIp2GSsdZzPtlE6tRihFFIPHtMGUfOjqwu36gqFnP
8xGJd2+WSKaRdbHgfdOvWc9SMhvSaSVnoyGy6brUeGZ5ffRqpCO1PMXZhWnNV2LRr6M0leNLF0WM
s9d3f5L1tZcyN5eryYDOoztGT48Xxe6gVG2UvF09OzeDcrVgtht/oD5BqfRtNQheW1GBRnr4OM7e
voLB/39x1Dz+lEmrG8e0cMM6WxKelmE4zcm02wH0T7AgiREULwV7+6B2uJNO8vDhGU1rwUShYRMU
Vgs2N5gony0B0RQ/OJF+HdO5v7aJ570reh/Z48fD3PucvE+o9jiBQwq/SawyIxfZoLP0O6epnvul
+aOKdfPgVbcfhEWi2C2Q/ze35eyPpTTxqjy35di/BG0GVB/h6PPjoezNmCKY6ZTNqFvdtbmMrMK0
3bRQ017StyjPFOe+wEy2mpMUjjB2wUH0z+OQ9wOj0mJS3AH/iIDSln6QGb3ZGJK1X/A+CAOncT8Z
o+V/eRzl/nmj6jkGKHzVGYb1ul6Kohwx2YJoC4vEK24yE8sbM0v9X9C9b86lJAeo0Z04V2gOXx5H
vv+kREYkk4IyhxXMsXVk1CIaCaycifOrEv9kK/0KqHl4U/dt92wpS2kHB6NXl7AoJKnKo8LQQsRS
H/2nnUd1UxS4eyn6FX4oreb48Og8LbSd/reKW/QgpbrfcyoccE4YQj/qZutwRhrjbJ2rcLXbna0g
RaubCzScsv77rEVHeLG9cJyWAVQ9l+LjVnqqdzK6ogtbPFdOpQqWF7pJjocjRP9f86HUDuq5e0tU
nSaKF0kiskVGpwZWushsWBQE3fhMR1M+6YlvH7Rg9xYKeAwKUz8KN9sSWNYhhgcFEaRJINJfePhK
DP2y7Kwvsj+naeuHUOeq8PHq3BkaXSQERRThEaTEZnUCowx6CNnMnBbLN4WJC1Mwcso8jnJ/YYP9
4ukJytkhxjYRtlvPLfuCKEM5A7T1KqxHbVe8R/Arf/VjhjxHlVD4b6mmbntxkkLU6JZsdHxBIiwy
puzkJ1iwYBBWnw27Gs6TEx9Rk3cWpEubXnWrWCJ3DUBsSlK7qbjoEnv43chj/4WmVvUVJwoND8Iy
P8h/1KSsX9KKLwvSgh4VPc4titdzsIEvF+yWTH+WH+xMThdIx94ZZZj4XGBJctZKrXyZ4qT85Cfm
kWjj/WxCjiB30OnRQGF1NtlKkYyFHsyYH6OCK7/5Lt4q2JAM5WWp53g4uFx3g6miBRPqQr/evGtK
uUz6sFQwgtHhv7X4kb3tltm98Uo1bo9X6T0DAgUa2/9Boad8ikzD+hirNM8sahzcwkQWI+Sfcbro
bIkL3rzzm7if8rfOhAbSlDgQg7XprY0V6IfHv+F+PxKXbpW6pdCO2QIPQNForrWghYMW7/Ssp0Zz
iTEzPTivd6Oou5aEk/TPVh/9p+uB1zhrFLeQUJpD/5SS5YKsoPb3eCz3u0IlKlBpVHGPUZnrKFbf
TVpeUUSzBOVuPFnHZ7MfMWdy5VyejLoXBxO4NyzOMIvOvwN3cov+jm2BUDJwghAXqu5Tb+Tuu7Hx
xUH2vDcsD0wI+BVT6VtuPl6ZeejbLkkFXg5Hv2RCAqBY6gmtswnfUCM+ind/L/AFf4qnfs9PkzXX
9JRhplShN2vvCvBQXxFmnZ9Sp8YMa/G/9UESHGy6uyFCKab3pQB0lOvuOCJ6VA1NGaP2OpkdgvLZ
EJyl7XVPtkKeG2l9BNu/2+TEgxJAFcpHNfROTs1LqkX0Gb72lpbg3Nc1NH4s4A38yj58vCh/tHdW
h6eKZak2AosE7vQmE5w4HpV5WBmKbsR4wJZT/BtraXrvLcOIdF1aYtcQzcV5LgfMwpvA+kNPMxMp
5VzP3vZLYv66mJby4c6QxM3x80Lxa6SvbFflH6h+8PvLsv7Ko148GW43f6SCPSLZZrUTVn/dQaK3
++U4s2jAcMPSLV0vjgqt/3liO4VpOblvpe5hszTy2PGF0A4Wxd06VB+OMAAylMroFocw4EY/SZ7e
2JrN3xzpV3/gTjffKsx4QM23IhvPNva0B3fdXlSFEIMKyd93JMAqSMgprakMa83AuW+ZGvgPjnaK
UMy5lr2mA9M3jcvjRbL3VSmWQEBGvRGw3+bkWvJsiFpXGUo56JB1mTmHAgFO6oTVEZB7NxQNH7Bm
aAnyvltPoFzE7MUgBMIeRBimYHhf5KmMwoTK92vPYyYQRT0E3sEIqMLTOhRCl9KWvl2EvSz9m0dX
LRydfrxoeZJcraCM/vP4K97fpyogsEUbCgKSEFv0hTZRajOBroTGFONpYdi4GAN0Ll6GTqvfyngR
b3B/E2jy5vVfadCZFw8/pIMbdWcBEQXoB7w1Gg9bARe8eis8K/08RIvBC7vUqsNlspuTgxTGL0EU
tCe3tKuDoDuzytFJTkhZnYtvi24RZQ9Z0bfzEA3D9IJ1uvyyGJ6g9QJS4vFX3g1FfQrRYfgd5GXr
WW0rHpezJFTc6fENQ+T4Ovrm8ItwuuL1hw2IHaUqquhOd0161AdH26o0Qo1tcKqjxb9qCCqd66o7
KnfcpbhkP0rLDlgv4s484dajikv8TzwMQRGCKQMs9XLnhpNqd3bGIPjuOu10GQ2kUzuFWEBU6uhZ
tPdRAWYrqS6eEhQm1uFbMiJXj+Ii7BKM48dBQ7m10c2z0UTDQWFn564FZgrwQXUIOAQ2Jzi+7Ulb
OkMRLtaowyDrms9FhFIVptnVk1Faxe3xetnbDxROyf5coC2UXtZDswaKJG6OQXEem81L6eEhhy9e
dUX3ZznnRlmeMozOD44eNYjNpYsg+H+Dbi7ddC6XsUNFM5wia0RCuSzmz5C63Rsm195zblnJNcgx
rjxNtpn//njAu7EpZ4G9AEcNbHI9YN+Y5n40F54rU2+9wbkJj7ncBTEprOTcVcMfeYAr4jC5R8C9
vUVE5VjJ4aLYCt5kHTiYq8rX0rQI9R6L6Jm376+ZTgGB4+oIFrobimztxzWpZJvWoahsFVWjVwWU
AuMjdoPYaI0ehOVBjw6qFHuRrADcLG8TJdu/GRQfbbJh6+Uh2Lr0vIhFu0gs4DB19rrr6ycO0ii0
d5I9EImbnVFRF8xcneMGidAK96usa09BUX5q2067WQ2MZS5JjSZAN/36OPLezUUtkn4L4T2Yc+p4
+innBnaKQKF0lJeRZoQmbkzXttPFsz+7yXnophn73dT/irNp3Z1M1UofqbEdpKp7O5VmOQwrjgVu
7c345yjNVd0kD3s7C54HM0Grz8absS2qPwwfvWxaOUeybndPKM5dhTRRwoC8Q7ddqQav9TFuZmKm
0D8nWwwf0f3xDwpqe1sSUgrSRaqOAedz/XmxmZ+nRAQ5x+swva9s5tOfp+jKbfnNi5xmObe91/wy
u8hZHHzUvYtF2T7AmwMs6W1RzBK3zCrvyiK0R7Nrznafyssk8vjJcfLua9Y3/h9+EONk3PnlfBaL
rx85M+wd+IqBDw4DeQ+yks3gh7zFktLLQ5dLDmerAGwIZpGh1KneZJV9RPjf27HqBiV7B1BNZX8d
Ly1cI+414jmZU5z9OVhCo3UzDNK74mDH7g0N+g+PfqpDbNtNqKybPIE3KmlPgH13UPsuVP5IPBVu
NV+kWOyDdXQ/NM5XJeJJ14zq4raV79qdsURxnIfjJD/FnRheep1EswDF8+qEDggGJRl1FtEb2eYj
hRL5CmyRh2XWDDeps9mByo/XshvtgxV6Lxqg4B78RTda3Zjbcy8QWH52WknGqqXT76bALv5kDynC
UyjXL59nmnp/yamYziIYUprizvBxrCv3ZKLWcS2lrA9Ow/tziB+jdFI5EmFfbgGFha55dr/knMNa
WnypcZzMz4Uj7CdXUq46RWUjfo2HpooPkobduFRYUBr2wRps27yDiXVmP2Z5iA7q90nT0gvQA+/t
4FAK57U9h9iFWp8fn/x7Kwo2B6YESgTwDmwf0Puyy7bOQ1saBVxBmV+9TOrvZgs/jX8RilsNrTxO
Ad5J6325yCHmf8o0d6Abr46fYmhZty5GJt2R/9T9vjTBarCAubEVuH9z5AiR9M5gE0raZn0ac7ju
PTlu2Max/gTezHx+/dDUrQXCBlgo0M310LrUHXAtxgqwrJz3id/VZ+7y6ur3yXIQaW9kPBRYHQqs
eXdfzVVq+ZpkZIWbKm0iaAtLW8Y4RKfic1/I6gBEd38/KogIWTOEDF6V20mzzTnWvNrLQtdo2+vo
aeJ963fmASRybxUCe1Fy/4rLvm3QG7irO2XZZCHSpuOJyod7cXJaXQNnzuXxVO0N6OdQ6qf8lOlU
qd1XSU8ov86N93kfZTcEvMd/sZV5R9GIBM8PY32Tg09chUaM+Q2iYThTB1Xvv4s6pEWdcYr+9OhI
nhtlR/x4aDtrQ9mMKPUVzi2283posahKnes+Demi/RVFlG7KxfLwwIB/NsPpef2X/KGxDaSURz/y
MutwEapUfo24CToArbiKxJ0+wJF6ne8ZCtKAyX4Uwsj2aVZsF2AXmKWNGWcaDmUzdgCFo/rcdk32
DdPT6RfgpUcdiZ21CC+BugKZKDttWwtDgc8noqXW4tSdoYA5ZzdJ0FTODmVH9kJx4VFYoJ7J7bc5
poZBx4TZZcJ0K21OcYQzyxgbPWcxhaPHa2PvklV1TBhV5Cpku5sXk4VldSo5dMNCRvoJ6xLjuxFp
dnWKUqWuUuCH5mNOECZToN9iVJPOKKAUt2qoqrMs3eGPx79nb+gKlqCzTHlabVtPNlxz6Whdiii7
lr43liJ6x6GHRpEeH+Efd65VjxYp3UpalVBEN9tCYH7llkuThnilFCfLa7tr3gxgrZO0G5EoMqJL
nQfL02sHyO0DOAC4EcoDKJqtd0di0sbz9RzSVZcGF3MaOqzDORCcLM0Onqj3+96CWgw8DO47neCt
xwOQfq/R8zQNy0kWGOu24wXAGl4tNaz+wEBb9/HQ7o9Q0Huqskqxj0Fu32kwhUGJ9QjqL0jFfaXW
W17gDWq3x1HuVwjSSR5vJTYHLeYtpGPIJ7eA156EUy+tsGyzFq0sgcUO5i8HB+fegOCy8jBDs+pe
tF1WiM1VhhaHZOwaoDeYypIyf/h4QGo3r2tCRKAqjP8Hq5DVvF4RaI7SFhyTKayQpPqod0F2dR10
pzrehrec/+zkxVr1UbSz//oFwiVOdZFsSLWcNs8UmOfeFOAcG3IDY+XSB8NVWGL+u1oy3CKqfD5Y
+zsLkmxIsRtUBwXSwXqkmC5FwumJF3XlDISqLs6lPsTPgdnON7eA03swgfdbnMcDmR79V0OpxGxq
fEXToy9UkiGLrI1uDaRdRE4X8xylnfNCs8p+sdIhO0ha9oLCUeUM42WPyJhawD9lEmNukZlP0xTC
nK8uZj54F0/gcWW4g/bWNeP6Y4q32UFisbMrAAf/N6j69D8F1c0OjAQACDqhbnSu28V/QxNKnru+
iD89Xq+74yNNR+SfnXFHSu7zopNjw3rFHHf+0zAkthl+qlXX1Jy1UJQspar2Xs0e4x0IEZEtTy0a
idfNVNqICtVTUkxh7sBSoes2hxOa5C/koAH1Pcd//TFDPFI0zATUQ34zi82wBJhmVVOYeXN7JtXp
LzYKlFjDZ97BHbxzAPC0+yEESN+Lu2g9d1GkibEemikU9G7eLOgtXLrIgmSUZZlhPKGFo90iQ6/e
1ZaMDmLvHHG091Q3jDIMRZHNusnNKRvaYJHcd/KzwEnp/dTa2ZfHK2ZnceKjDPMYfSZyjW05hKzJ
qPBwleGQWEpecUhvXO9NmKdze/Au2VmckP3oWaqDDRmCTToTpHk+1wGnp1/Rne/ycaEiqVcvpUO/
r2gy8R+tHIuDoDvjQ/SAEp46Rw0u3PUEzrq2UJpJZegGU3BKqkIP0VoXT5knxenxp1Tzsb4sYHJD
E4egTvkFpYV1KNcRkRFI6P6syPSbBhDubEOR+kQVrwwzCv8HlaXdeKA2QeIAPqL6sY43g7hoZEc+
ZM+O/1IWU/ouKeIGvvEUl3+2wVAeBLxfkAyQ3qzSaePRvO04CT9p5WQsY2h0eKTE7di/ScXUH9xE
O1FQnlMAIyUJhETGelhJsuSW2WpDyIKF2gwM4gV/ourgUN75eBRtoDICxWFVbgtGy2iJweBWDcfE
khYZtRxvkYzzr1o3pG8Wo4sOqgA7w1I0KaUUQX2Ke3Y9rNqRdUpTdwiD2tZvjTdql+SYZH+/x0hb
aUQgS67ibJHKi2/mbeAuQ9g7Iv0Qd330onVzysksDcrJg/cBaZPuYMb2viUKFKQpiDmpp+V6aGmq
DeQrzgCmqfT/RPe3OMfZND0l89CfsnE6kr6539O8wKg7KpFO6AFbqKYIWjhfTTniA1VilJOk7Utn
s2Co3h7BeHdmjf4KyCbqbVAxt+zheciCRfQVS74a25c2s4xbnvAkeXxy7AyIXQwcTGk7M6bNkl+c
TOt8gwFNUVF8MLOuv2R2jbtgciSueh8JvAh4awj1wGTs7ZlBsyrx+qwmF/H17r0tdOdLUJaLCTmx
DZKDYf2gja9PRKL9mCWEkjmCN7cncltjimneFA5pUo9ogVcKor+kvndC14Ln1UKX5WmIy3m8OeQ0
qP/MqYOCVJXpPGEb3SlOEc7E3/tFc8Q5D/r6Vynn+bvmi/TLnNjjd/LWAKBeixLa00yJ2ToV0rSW
8PEE3W8rOIAUGJDKUJoZW5TICLEht+K0D9OYes0pmcr615y2UQxNzrdOiKxDwgrkwb66lz4gJac6
BKkAgVaW/ObyCjhxRZk0fThC8Po6RYuG6vHoLMalGYa5v6WDdK+28ti9dhLyuTtH1j+a1zXuackT
Ozg4wu73ObLbvB0VhAON9a1f95TEhZB0GNAeF+kbwUv5MscF/lVj3r/JUy8+uG/24tGTBjVCa5w1
qzbnT4mzjdV7bmQ9yVfpmOcSbdxL0MK9TcBOngb8sw7uhPvNTpkbP3JeJRwwdxeqGGmrFDV5Zeql
LViHjh1Y5UfZ8l4UdVTSsaXnzlG9HhUGoMC0AWOGY5UFtxoL3Cstqe5gxd5vdCVLpEQNubDJRzbJ
wbh0Rh1jLxvGpp9eqLt1H+2ozU86e/DV6BAVihwVMjiN4C2GIJsBsxdBS/qPvdjJWUr5rfQwYyUl
n57cqI7/83gz7g0NmQrkl9C7VMro6w/YoL0Gk4m8uLEn/9whSp6dzKpGv8xyi++vj6USEZYfxXtK
NutYQmsGFgxiVbOwkzfcfv9D2nntyG2sa/uKCDCHUza7e5JGaZR8QljbNnNmMV39fkoH+xc5RBOj
H/AyFiBY1cVKX3hDeKb4lL0blLk8cpnauWTYEMSq0ruJQGEzr3aaSm6CiORNFeqdMnmOj9pd5deA
kO6b2ZpOOmn6+fYE5QTWVzRiJsTGyFHzLgAsX08w1JrJ61V5RU+NAKyYxJ+LbBTSTMD9PKMYdl+H
g3Pp5kH7fntk+TdvR0a5GVwRQD+avpsdOnmRtyw5yygaiqqorSE9wv0/uj9vj7O3XYiO0eqSlDTE
8tYzdHPHEUh0kXYsVIgL+oh+Xrs1frH1dPAx9y4shIYYh7eV3HQzFA2EeVTmEGkzDp+foip3qVPk
C1K3fbSzcfhxe2Y7a0coiU6MjPYM8IPrmS1TluAVK5PT0tLwCQWhKRKvbvxhWbS7ucePOI6F5w/G
ciS0trNXZeBF2sGxZ8abkA90hqYXbUYcES0ZPEkjx5ogAStg6L3ynRZh6U9OPV1vT3hnKVejbr6v
kUfzsowUGgzEf7ApzOdHLYqmU+2JI0GX/QnK8rOUDGXbrL8tk1YadeZSm9QouUymPQNlqahpCN5g
PNPHRzfTjvwt5F+6ORKyqYBYsRTetrY4SSesJoQ4NFQAMxWB6KiNnsNxeTsemyeVTqSMqMgQtpKk
+TSqCMgmPHNe9L3PU+dTvjjhpTWEftTe+sUc3M6I+h7FbgIoDBHlZ/7tCUe4IFz6CoSM3bnFeyvO
xf0QhSbQ4aR61qZJ+aef2z7QO6d7QA+6+mSMWb+cuByyT4tlcbP3uW1hsGH/E8VmeCLS6P6j10r1
NbdmrOEicdRt3DtVMOlI0Wh8Y/K1qYSG0bhUec3LqceLFJhCGjxvAVdWgIwCdJyrcyTK5UxfXzl4
SF/vOUrMXIkq1zGdj+2eG+3e6jPHQcZKrZPZb9ys/qiWajP6FOyTD9oyu9q9gO4THQz8+lxRjlHJ
3iiJ4gSxRTEMgwFkZKb428+2fVn6xnsku8/9ZQjDN1+RDCV5fIg600XaClbbvRra08Sdlc5KCYfX
GepAaUf7vaVUTednnXEkW7Q7OZknAg4BHLOVIVeVpkWyRfCs9tYYJIlnXwpsNPxEb7W72/fT663D
5OirotwDpJzNs9ntodBTEx2koOgd89LrS/ZvppTuewx7u3M9QPazeoigqpodQfRfvzyMzE1Fc47i
CbWT9chGZDSN7XGm53qZTl42hU9VwUsXhyMiB2VWt59vT3V3QMyWaF1T8QKyuh6Q0LWZvUTGyq7T
PDpQ+Py8SqtT0U76JU4AB98eT75l64vERUuUDhZNCpnBbj5tZGoYvdTcxwU26A9Ja4wPnoYCz4zz
U4A+U/65AsxxrYZ68c2l/fvNo5uOrKcb/AA6JJtENtLzRtATJP+zTfrKUULR1jcKlzvMa/tTBr/j
AsWsfJcmoj9renOEWtvZxKsfsH1vx0bRitHpg76hiUd7BAxJXwxPnTUdEZ1eP0IEFbSu+L0AWuk+
r1d20jLHK7xSBPhddwFykOZJdRFuvf1F9ybEbceBpJKIVux2w46jZddDI4LGpmUfzlw0cyhwgk+9
NxtoUISgik5rgnBFiq2vJ5Twh7VmChGoGZapoWZmfjmiU1jPhXqKlUMVqb2pQSUkcGBmxHybsGwo
26m2alUEVhaVd67CRRr31fKuBql5uv0VtZ1jKGtuaHPQB8SUarsvDNkFbXUB5g/KMtEXPWw/mxXn
Jy0tb/HxArYuuC7P5XXWofmfY7R33rsitgo6bQKFIdASmjhTYa4+Z3NoPzlVksZIEFjzkezz7neR
Do6I8BnUyOWf/xYL0HejGpT3ItCTvr0TA/JUUxu/JFHuHVxOO4UT4kSswmD8gwmkVL0eahrcyGs0
Pota1d2l7SpM6hRKunWb1uemjT+n8KWuOL5MnF3VPbne0j9A2WoP1mdnefgdBBHU20gItm9PM0PD
FQjVBZXIPVxWk8XyEW6zT6S2BnzFyHlzssM7Z/OByQYIXbdd1Rg3uLpIozGY4kTcO+5AvXIYKLpZ
oXIwt50bGeIA+HOuC/LGbbtDLSpAefM4BKVt4EQAR+x+SYs0wGqkD6AWApHp1eGuWeIlMIrkCHm5
s5uoc1ONY2yZ1W12vrCh0iaVS7clidQHNzd+FpjvfB3aw0O2cyGSzgGC5JRRCd7CsRskWko1CZFx
LmvjLPqsflnCJjkQBdidD0Bzisz4J9ERXm9Zq8nNmNx0CFCRWh7SZRzPcZ5oFE2V+mDldsIUajVI
YcB3AeS9jcEaxysLOjBDYNlx8UUsXfmQh57xSdMz3R9qrKnKRJv8ojffXpUC5E0phbqUBtTO21wB
jsKOAnE+BEXeaAGUG2LdpkrPc9wbBwHD7h0AB0TKxADn4eZff1DEjdFbsuj8tb3XXFStiK5FmVbn
KYs/95WVfRgsvX/iLiqCwV4yX3hudRXkRgdfe+8OIKyGYA5XGazk5i7ShOs2bpWPQTWjjufnS0e/
SdXy6VtcmgCm4xmp9NvPwk4iARoa/jAsSnq7xuZsmLNu50tKU9dr+oSO/2BgTGU7j+6Mzc6EA9lJ
CdGLuj3o3jGRC0sjHLlVEuf1956hEgrdEnxv8ic/tyflkzFX6Yfbo+wdEyJruYEIxWCSr0dxUiOx
zBYXPKOPrHMYDpW/zFnzPOnVEcN89yuyb3hGKBwBbFgP5UVzKnD2GgIcjhFQ1EIotokYqjNakP/2
UzF8yVXzqASwNz/eK5AU7BiXt2s9qFlolrCragwQ5pjYlKKrAlXY+rPIraMHeW+CFLpVdqfsMmz7
dnm7hPoYz1w52hC797bVJ8mnBgVp64sxyVcqqlDLtfQxP+oM7Z0J0KeUBbjSeD02Mea4zKbZI7QQ
1Cr69BFBfFAPnbiIRBvPYAqPFDqOxtvE76EWTkadMl5S92mgNkN8zpu2uqiz516iwThSFdtbRQtn
edkpB9m7Fa+QekKDmKshUMCwfcNyD4dsEZrijCt4ctAlORprs02NCfp/pgMDAIKin8fZ8h7KmXpY
NcdHGP3doSgW01pGpIoW4npzRr3RoBAJAMCoC+tLL/rkFA+FegYR+3YOHx1eEBu03WROvS1JZIOn
jJXO3qyU1ruibude9RYUgMfxuNy+UvYuLvRwMEiU2DcaC+tZ8QC5paUPQwCRytTOJd9zkCyEo1t5
bxOSDbDbkWcCfL25uuIsodRuugSlpp18NJXcpqtgpQ+1Y0YdKsLL0fneWy5p3AoXktwVwtN6Yi4m
8QjWRABmidAuqi3MS1PixxZOQj+ofOwOJfENGLbuEEXo7EalvoQEuupcnjNMQ1/YGIKagJUeDLW3
XKBzaZFQJCVz3HzGNnR1PICTIfDCobsvye0+K8qhW8HuhMCS2zyjdH23YCUUuhY3RkYoqGBRXFO7
wADLHkTlJ1WdHbxpe/cwKLP/G2uzTr1RGW7qAGBAbSC/QmVyHx1lcv/uc4idiho7QQq17A92Pf06
VBaAl1PvlEHib9lYntZ9I1KuKEob1b+F1sLgino3PIgKdr/jLxquJDYDt1kPY+V5KsqRTQ/DOU3v
tTwyH+Ko69qrmoExvX2SdweDhyWxGhKDvHlWWiBeVTTX5ARDZ4a+UVvxw9y3Cqmexi3v/8FoAALQ
p0SjCEvu9dQ0BKzUIUt/wVCqZzsccQeZjIcoP9Tu2psX3w5bHTBPkhKwHinUUkdT4NiBHcqjQF3C
9h5LkC/xUCkHsOO91IDcgxSSLB0Tn034YS9Na5cJX7DG6uqbMqEs4FR6JpWvk/PQ96pfTkp+Wqb8
2+2PuVfJwKYRFWr0W6Tz6OYQRLanZMVIloWO9vJoj5h8V9ZcXVMxoPAuFOuaF+b0oamH5Dv6SeFj
izjickKtOztXcdVd7TQy/lJDUdhPuR2X/wpjmP+7/SN310H2BrjDkQrZbmb0x+tU83j/PHW0Pqfx
CLo2V6J/vCE9ci/Zeyzo0YCyADApexHrJbdKiKmNw6NUhh4CtdwPF7ubUfjXwT7g6nVEqt6bmoS2
EOmCTAByuh6vL7WEp2Tiac9m1MRKO/1mSg30qnf/JAmEUUgLTeaeSF6uh+LoxrQqmZrdpFgyYAPV
fkNSe7BPSY2dyB/cCfKpcJEDgt61Tb8qaTAIC4PQT0vDO0QI+rtST4wTxobx+fb22FszUHAy7wK1
At50PbFhcOLIHKkSD7KBH+l4WE+lSR2tiDKMtb0h/+v2gHuLRmWTqgFwLRKGzX03mE3vGkkqUC8z
lfso1xGELod44ZD24cEjtffsIj2HygGFA5marCdHMu9Us8lY1WAOn7LM7pWAdHBwDtZrZxzZcYU6
BoWRntTmXXL0bi4LxGoDazTie6uYm3MeNsWP219udxQwAcBwyLNedVph9BQDxsPUIouuqy5DFev3
UaKP3vX/b5zNXqeCAzKRJzAAmjX5szvVQLfi5KB/99ouAgQAMmi/9jgN3W2+YZleMmgYwQa1bsTz
g51Xk+ZXdc61NDR59l3tk+rvca5acWdUuUYyImLY9iaokr/xtdKNszpb3b2mRkocFPSchV8mucP1
pjv9X22paYqvGnHyuU/KXA/CuqS40GoImj4PbVbKa3A2Bn8IS2M5CXi0GWWG1Lx3O1KJc1tly0s7
5+2RSPTOgZN0P1RiSEiomm1KPKM9Ah0zsfKNXBfZgCKZPxt2NdyZVVoi0z8f8Zv2dg3hIPvmF5x8
20nIwtL0avQgAsRx08IfR7X1nb6uj9LjnYCQ0hzMWkJpCmLbyoPeNUU61CrdnraFiKaD+idaU4Oq
LrTr0pZo+JEWHWzVnctEsipoQFOAJL/bvAALncXF6PmYKpoed2M6ZZ86xvPhB5hvD+Eph3uy8YMi
AlHo+i4ROVUVXLB7tmtmUQArsm8GfeGDWGZvtWQLQOpySjaf3D2/Rbi1og+6EpU07RpV+Q6ydEz9
kep4cPuI7xUaZdhC617qefOIrsexvD4zO93tUaBOhBrY7hR9GHJczU9lmdj/03QjXJim7aLx3diW
/WfM2+efqW0r2tnUMnxObv+evXUkfKOsg9sRPITNoQCxWKfARrlyDGpXS6TpdyBi/yu1/ggcvTcS
enCAtyS3Ao7ceuLNqE5quOCQ7lIR+zFodLuQmM0mP8Ro9CDY3jsSci3JISiNwS5ej5VNUZZ3htIF
Wqc42js9chzAjEOqVCcTadvsk5cqbu4j/jf9vP099y4ZSqjcMnRUeCw2genc5W2n4XIbxJaK1cjc
51ju4M/zXvMi+wQzff6DBaQhCsnWoTkKXX491dhSXFNRBsKIXM98xVEcpJVR9q9tvT7Yu7tzI8CU
BH6qcVvRhRzPazMbrT6oerO/x8bJPoVWPFwHuxb3ltRAvv0td3cMQF6U4EAO0OpYT62lKkxkyx1j
dkP4GFeKgYWOpz0YsXbU5NibGg1maY5OEQk4zXqoAa2ifkA5AApxZ13FMKenuHaSi9OF/VeF8Q/i
ll/naoNQgNFLrUCWDIgo5Q/67boh+htROYUFUdDkORWDcD2/n6bHeiqXyB+LbvpSLub8P4bS8LDS
uI0/2UZWHh2UvU/8+8/YHErqc50ZUYcPBj4LyvgQN9ELtlBDiaM/eDG47kC6/JJN2GJA4tgYsMWB
Q4NgmzglZqmB4ky7S9NO5vn2xtm7y5ECludPGn9tX3pNHVM00siA41nJTpmuj0+UXtXvt0f5dWNt
1xATYKoiFFQkImqzhq7ZdpMyCViwlWOf01GbL0biNgGof6jGtjs+WUZaPcUl+LyqmMx7I4v6K0TT
tvApf039pc2EA6eBossV7Hf1UoaWdd+TPx/E47/Q769+qyXl5VH/ZKNv3msdFcUSuTEBtazt/80i
Z7h2S6mp9Ht6E0Jth2dykTndcNX1rH0Bn+99j00ju+DNm/6d1IZW4E/pdnXQ1mN5sF57u5AmJumk
xnKRVK4/ZFmjG6RRAwea2jrJqRlD9w7MpvVXB9324FLZqVkwACAkOgrIP2zl1Ctqml0Uzhw8xyBB
noronOFVcloSoDkIJv3Tw8++q6fk6PbcmSR0J2DFCBRAjHt14ttqWQjgKOgObVSd+2bioFspQV2g
GZObHdwwO/NEORq6NzcMbdstF9VE73UcXLhIaeiavi0QVy/N0fHHpi7fAfvVL0mm/tCnsTtIL3bn
KSXeqMPz2m+xOk5XwR/NoSdRphxBmljFuUHa8qoO7pEEw94tShVeYqhJzhA4l7/lt1u0hLk0G1rD
QS+N5K6Zhe6XTi18L8XqWOld56SF3fgxUrhilDHBesCY32zrxMi0MGH9Iv5GArG9yUMQUHFP6wsz
uvpxcfvmSadz7ZfisN23P19SNhAb0pZi68PruGkDKp8y7LBoynurjKxPcMDcB2/EPUWN28xfltkJ
CqTkfceYnbObhkdPxk5sRVT1f79hi3h1IXCQjiAnX+td+31SaUrbeI58Ru+gfBinxPvYpUX29hyA
2JTmNOeGPGd7arvQi5WiAD4ydMPoo7ihP4aErQej7EQBktpAy4pigvRwWW+nCJFWAMSMouHq8BLF
aZWeGrN3npdxVs9hTKXm4Dbaeang/sq2KrUt2e9fj6iqSSfCTuVjmvG8+IXXqpWvx5757+23au9Q
/j7OJr6BMhhjqEwtkg5IfRmnIjw3NcibsRibAxWw3SnpoHwwMyE53AakuRYtkWoJzgOqiEGKhcIJ
zvVRBXJvF6K/iroMWxGTkU2ByTZQr6xTlkqYhPmRHsrY15zOYm6bIOauvStm+4iMtfsVUfKRGmf8
e9vmce0KtU7xq6JblQ/qjKB1b2FFholCfHB9725FWTgA94x45Ta/1hZgE31P38qu0EIvcVPW/MXl
foNwlwdR2XWf/2CHSIkiAz4KgP/NThxddKSjiZjJaIwCZdnBPKXF1H8ysM+8/5OhiM9IWIAgbylZ
2ry4yix7clqH/V08z1XQuKl7dirjiLi9t2IYWKG0zv8oVctX8rcHwmxRktcUeVk1VfNVNEv0F5Ye
1tNYauHL7Vnt7XsZyUuOOAIl2weXPL53xCjbSWrqvkChzr8qaBcc7IvdCVEGI6tFHI68fT2hXlWg
mvS8eFTxlAvuHo0/Zm19N5ZqeHA37W1B2CWgmNF6QL9xsyMiXEomzeUhr3MRXdBaV+7yNs1eFkO0
F2S6woOLY+9IAxNgUlLDhs+4nloLFT3CrYAEwZyaoBaq9z6Opsl3qXqck9iI8epdwp+3V23ve7Je
VENBIRGxbOJiO1XqesIjJYiKzH2B5j9iEC7qx3BEUf32UHsR2W9DbbMScuesyWpKLaobF9MliRPl
Oa8cpfbtMfZOTm8V7yanBB7JdecFtwffW0zeTaRMiR0omW/2zVKniVkr4LSld9A7ss33udWqgarP
y7tEj4982PcOA6AuWAay0gO+fb2WOm6JqMKOwMJNFbKQaU0XpVPfLuuEyRrpneSWcVNuw78+HAjd
R6UPRBRr95pbY2qTHco67e1L9qOUpqMMAZRsPZc4RMMJ7y/25SJmMDrzfE5zSsZ9a+kXIzNw9YiR
pr69XrsfEOAanRJgT4Bm14NmeqGnUUeZEOhedq17bCighBw11/ZG4Qpm21OSBPWx2RUhAiCGneQ0
NqaiBkaAv8zch8X59lz2zhjhKpoloM9JleXe/O0SnhY4uNbAxk/R6PyWpOXkQ+qZI9/J7D8JqCRN
DaYoL4v2ChiL+H4ubAoaTu1al9SqCpg17hHra+80EYtyMxrQmAlA1jOSru5pLFQIQkrfo7RuykDA
Kq51kRX3jlNFB6d3r2pMFABiRoIVGHPzjtHOUwFewKDENhmMZrJ411xJ7CdTWeLzGALjN5baujRL
qvh9Zpe41ZnhddHnIy/5vZnTaZb2HkjE0UJaz7wfh1HPnXEMaCuJfwwzT08FUBfcz7Ch0KLU/PH2
vYOemXQSweEYPsB6vMnBYkP0jFfqfXXnmHF1ts26/TYY83iAqd47DHRGJXQCBYXXLupJOLveCK8t
nlrvEnld9mXERPX69gkhQkWUhXAggeRmQlqex4Y2QYWqQ13xSy2NgllxiV4V7w+4bFBz4LKxc6T4
yeYOqdoxBnmHvldq96GfWmHlN1o4vOTzOB90T3buSFoI9M2B7SDjuS24d1lHecyTUmKxZV+MtCv9
Oa/HCyppLXQGxz3Rlj2SKdx5UKW1J+kTqv3SlmC9N4ZQJLmr9SPiC0r6l566xl3VDuJkdG3232y0
C0zR5KMXCuNgp+xcaLT1QBrS3Sb133bSa+APdPPgBw5Kol/o3P/TDa11p6bRQXTyaktSLJLkR8nW
MSVVbz1De8A0PUliim5x3p3mDqBARdP10+0t+epMy1F43Vg4oEk0g9ajxFlTUr3PGWUQ44MNsua5
xCrkQnD4KR6UN2ucy+EQZICDzn4hfVsPF+XG2A419bUqdt2rooo2UAYzxZxVM9562GgcEhogQsUF
wpuwDUNmOphh1ddB403iwfSKJejmtHhEbesoMJd/1arAylDE/jQqEeaVXjLrWal9VDhFVDfAHEbp
JVFbvtPa2WUuFe8uBOHro97S3NcUv/3Rm96s5SeHJydEBBUyGQXG9fAF8l5V0gH+KRA8OlMpaz7V
heSWEooFbdnQ+GrnoyDl1TmQg9Islfh9noLtnGu1xVasiJpA+h2dOhjpl0rB29NIwuhye4/uDkXO
DaCNQjjbZz0/e+HJ7SyjDpzFWa5dqnO32ATrdevMB4/tq7uMWRE8oDVJqVya8qyHkv5VNuCOOlC9
SLbsjbD7ocelmPyoNpWPldFbH6FlxF9uz3DnrAM6kngBmUWCjF0P2/BT2jHS6mDSKuQK5oHoIqr6
P/iOclokOzzfwKXXo4xY85L6sk/KoS+vhqXogZu4mt+PkXf+gwlJjABXGCXSraltNDuKZ4ZMSFed
+pNRcEipptnIDd0eZ29rUG8Cw8ljh276dko9pe44N2sEvpLi7Dbpf5PwAKYM3lFfaW8kSc5DtI8J
Uctffzx0hj2FMkkV2Nri3rmAVvwm9dSnIbXqtz4xbEL6V6wRuAcJGl0PFbFJlNGhMmLVyYiV86he
3WXiLe3M/P7299u5/mmIQHhnU8CR2TIt2QLJgIh5GUSVLRq/m3M1facT491ntDCTU+249Y+3D0lz
AMSXlAB+1Z/HIM5ImCAeqN2YnKGPmn7aTYuv4Z19LV33qEm+d6R/H28TKUx5yGIO2INaQjNPVd0r
p3TS53tXhAZ6DXF8rZvsSOlILtH2RaCUwebXePFe2ZSUPNdWpzZloCtleaYmrp5yKiqPbb60CJ3q
9VOEIsXJmGz94OS9ni48UmkfQvoIC97ZTNdJrNauW26wEqmx+zxajGDs4XwMUd5/VrOxuXd0jsrt
NX19OCR5lRIDKTI8uq34nacDXGkGBBr4t0EfolQeJvIIX0ch4s2XGLuVfyhnILLEcOvDISoiM/Yy
jdZ8sr52wzT7kxUWn4vWqQ8Oxy+R+/UqIgQKt4S+HSALqMjrsVLLzpWFmYHIXPoEq4nOTf1SqbIf
+VRWMAIxCj41XRH1JzFp3Tvg5jy2GdQznbcqSn7YYYaogmsCjT24+F6/GCTVhIVcFFBf3O3BbYaq
KTLT5jMoRvo5pTh3UrFa+XJ7XV9fD3SawEYgbE2JAE2p9QfAL7LPY5fAJlV12OKJYvl0j70XkdXf
9bF3D9qHe5NiQPJ0KgXApuU2+61YsMx2azZUOAPX7s1LCwW8eY83uX2kbbg3LUmgheuJiMmr6ib1
7XJh4zSQjxuEx/o4z3xwppFfel303AnlqKL/Wt8QFg9JPBrdYIPYuptdi6yTSsmNXeumcXQ/RVP1
bFZzdWezvc6zaSmZr0+68g72iPnizCEsQsS0uneh8MSPzPa6IMy86ltauvZj10fuY9+l9n9mUVlf
6iY2cdNNo095rSW0r5pDMM7r24xfj4GuLM4i87BlgDghKbNhJi083L50fMXL1I/NoucPBuabz57T
q0+lNRvfZ03xDpLLvaUCuCDRaQR/yLyut8SM/tbkDgahdW/+J6bIe/aWpjwnrvm1Bf97VFXcGw7I
EfRbOo4SwLwezigTL1TbpAtmnIr+KRVruhO4YKAFYbi+KMyj4s7OxflL1Mzh1iSI2Zb0k9I2y35Q
WoQ69OE57lvNp3pq3tfueCQ6vPMwMJTM8sgAyL02h0s1417NMMsJOqsdlovbiPpcquQIDxHg8Ifc
6Nygi5LkoLK/s3eA11DF5BalprntwmgjFQe6tV2Q5lH4pTNh6l0h6nXTo2XMbk39tMt+JG3aX7Ua
hODl9gUm12tzgxNhUiOWDSDehU2Rs+zC3O0qvQ3UUYjvqTARU3eL6anVxhjFNWF8RZOgxCNCH5NP
c5kdjb83e3gLQPMos9Jbk/vttxvN65YQ4nXXBW00Z99r/DZ8J07i+8ZRopObpMvLXIvxrq6co47D
zs6Sruuko3x6XuZNSgGB0NL6SXRB7SpO0Nhj9EFXo/gRyEL+8fZH3h2KagxNbFmh3EJ4epjR9E0q
JGBKHIyLJTJ9AXzvVCRgvG8PtXM+qfVIvRlXlkS3rdFKaHD0Ud8IhIodzXVR2rHnRbaAeGr9XJw7
PT5KdG8PCYBqvYRuauDGhMQnzskO3VHbDROyQctWTsmizE9DZ01v5emilPf/JgkaYT1i49hzqihh
C1h9WYLIbukK9fPyZGXG0aWwOzl5Nun6/lK+Wg81Kp2WhGaGUGs2GN8ST+RPy1ArWFPPCQip3LM/
3F7AvQOBsQjFbJJQbqLN3OrYrtUlQcQ01kXih1VZ3XtD8m+iJ+0HKNDzg9NZ3jMqCEfsnp3YglIF
SFLpz0F3ahMXo3HQdUbStkEoMhtKYdGeENd6e5YIK40KjEQDyVb65pKdm0IYNml2EKn131WZL+8M
TQuha879+faH3Dl0uPfRKqXChTzHtgDadXW1RANplB3iMIk2XxOMI14RyN4eoX52LlGiH6ZFLw9K
8rZnb86a3oGqLILWMER3mrS0eWwF9D+EgZTuwUVJ62s8jOVDaZbZUyoA2N2e62vsk2xRMT4FLjJi
Dv96my6uMzilxCbwl09Y+o7/DANVvEapzGtrUKjRYts9R8Q/ftnb3pVo/cjIcOekQKckZSUI4Te8
khVL1XnqE6zbzWLML3Zqju/HxgOePJ2Twsvvbs94Z7f+qlpCNueogI1cTxg59G4KMyaMeEX8mFd2
/GUQXXIwys5hZJRfRSfVItHevBG50GKHkIM5YSH8Y1Az2/eMonnnOXX9mGF88ImYpSbqW47unb0t
RUgH35zLAOmrbVg3uXM8tipFgEiz7uK2doMypZUUJel41yWdQk9N04NpMaqL407519ufd28xoRrT
zJL9NAqY68+rp1ke1iY1gVQzFq4c53tDWHFByfY/VYn1g1xt76jS7uG+A6xIGLtZTJA8ZlwmXAoL
22byq67sHvQyS54Xqv4HR+X1ktJ1ZxQ6Ljpx15YcW7lemw4NcmzeGM4fY9sKTwVWGj6oPeuKdHsd
REkIAyrkh9z+ptrracqMirTeRCwI3OlmTZsw6kQc1V3gWBFGf1lsJWddKC0XLT7gua/OunnnLKN1
dpTBbc6qM2fXbijD7JJVsemrfdOmvmIXBgqBCpyfwRz7vw9+pPzW64AQ3C8FCozQqRgSHq1X3rWj
tEpGhETbKZof9UW+RCKrfNFPJQJYbv+02J9o6QdeZI6xr062dZcY7ZshbCQY4HiQOJIcdFoh65+B
tIRdR5FA/qoy7PteGX5EHVZe82DmFw0Z1HMaLke10tebHqq2ZItIfSqIOPLPf4tFo0WvkijsYDnh
SJOelWUaND9HR1O9gl5HEdLr2zm93v7grzcFsa9Jmw5YD12zbf4GqMwxckGqLXAgOdF8jE7TYIfv
uzS3DqoHvxAL67V1SE5NrkseYDohm7UVM0fCK5CiCpXexMmoCYvF70LD032tjseHPkGV/Io/ZFP5
xggW5jSU9vRzaZXBOHtGiriLuljuO1e0bXFSHDH8GPUWZwrFnd2vqOHW8wXz4aj3u1Lt3ldDjqff
7c/1eo1YG4sPhpCE7GxuohSQvVWYp2xKkebqyRxt5wQqSvkvquIcuuRQvNweb2d5yE4IIShyUXfZ
Zmc4J/PXO1kbOKkZ2ehh1t7HBcnDl9Ya+WwHg72+nACtkQvSw+Hi5f+sd2Cdpak1tw4u57laNe8y
3QitH2M24l+PhEbhPoN6sUZfwY+3D5RcwXnSKkQaXhz65uklH6VQ9dzm9Ted/mHnV5Wtx76rVvG7
qEiokIshDimXKMuzIYoB+wWv9r40NSxunzoaJgzh6Dof0qWMXxax1LqvOgjQX8LUit87oSueRldR
o6CqiIf8Jo9pI2e5gVwiCMKuOoMysnAvDsH2nUZFWBbu5dj+3Q0wv+bTVI9zclniMsXuEQJt9FBk
uTD8rEK8/OTlkwonDD047xF/lyjFLDtJh0uvNK54HIjw4u8teE+cC/Q+0tEe9NC+NSI1/GBMmVbf
oVKGJ0ap5a1DUcx2/1pqRJDenF8BgqDUAtqaahX9h/UKATDVY92mbh05iedH+LKfrCEqkE/2vHM+
x875YEvw962PLAwklIR/ASIkZWE9HoYpttYB7wYwnMffO7Opzz3CSx/KEWX520O9PlrkpuSo6CiR
AJARr4fCByBqIHk2gT42xTV0tfjRmfHjJHecH6GdHCXgv3pc67nRyGNXcfHJl2Zb2zH62QD7BIJ3
Di3cTGe9Xb7pqUjENeM/eCoNI/zZocQbBUSwYfQhnyuzOFUUZpaTY4de+KVyp/ELT3VS+Rnd3/DR
bFvtn6pu2sbncWm+id5MPyRTRR0lTqLFfUbymUS/GaLxvlBS5OPItvTp1GZ2o/q9nngxqnae9dXp
jOi7hc/2S6O1ZehbdmHV5yLKp8hfRGp9beNCVCdAMfX/lMZYfFbTUvnRDyDk0JQY3a8x9cfCb5Oo
u6dzmy9BUor2Y5Qq6r9gzZHxrr0wXXxnLgnY5Wp804UpviL8Zj/kXab/Ow9YlgS2uSQ/ie/a+qxN
eLz4dY517/sldgu6I2njfIyHvPuKRdFCHV0Ju+JUd1DLH4tMc78sEOyi57KLVcsv2Kf150XEY/zB
CQ2zR+CgS5c80CO1tD6EBTriJ4+wi4OHXsBD7nrTV6OPrf6kGM3wXWmLpIOZ1SbzpeIIoMGJfBC6
DFhVZoEATFZQ1Qizj3kmbadNLRTPIzpNqi9K1Ot8baBGeqmoTbwIJSV9LfEN6U92aM6pL6D9PC7C
q8YPYlqUcxTRBTvY39urXAqnE8nSJefsQtLY7O+RYwYaGNDXZLf1g9Z7+RPMkNQ5tTN/cDCYvAd+
39tyMIenluAF6gvQyPVh6nv4ErOwNAxQ1fw05cK5uKE4Avm8gr7Jzob07eNlkgU8y1gPQ/vdbGDz
qSctLWPlXLrR9EilKTxbEfeu3+re9DmMLPFoD02HeG7umqOfu6qSnrRSa46QrXi7yhHXEydswymF
ryk1wrfYTBQE9WSaHfwnSsK6F0fkygBezPJadMrtxPo2Rnjcmp0pqYD/S9l5LNuJbN36iYjAmy4s
s73VlusQsomHTMgk4envt07n/meXohSnXSqhBWnmHHMYT2KjINZo2K9wUmmwOB2kXaAS+A5579Oi
po+W6PcAvtRaQaIQw1od/Ey1ST5PWjVXJbENIFvT4voFhJKlfJ6ipg2O4+z3VV7auvSObR+TujEj
uDh6VamflJkFf7qrLkdO1s15uqajOEFU3E1BnOQ25Doyye/VreVwzgJTd8fGybxnTopkOHaLzR6V
P9uvfSnCPZd1GdVnOYrlc1RP01OqZfbNhA5bvCpnXvoq4tkWVTyG3+RkIHXWctYPZYeiPhdz4OkP
yrT7h9KfnC/tKOKHBFMxF1WaEmvhRQLTUtlP7Z2TZdjQtd1APngo/fG2qSpr7kJXp59HJcONRBrV
X8/VPoui3SvpnlyV2i8M/pbrTdkGQkhbeh90mC5R7ugRq8dWjI8MkcbmYMVOPJxM07bMtU7HoBB+
0twjBWd1MUzbPiCGT26IDqC8w1+aGUo/ljrNCU0i0WFB0KLPtFY4cLbdtt+Krh+gjBOIUiR47nxl
P/Av9CED3GhXRwI9bU/s0NQ543qSItwQpqW2eY3Rx3gH00aSnqwitjFXiWqnQ2n66kkMVC0vOpXq
a9W4uEELEgnfmPANaW5Lf/0yYDXpQIe0w0/Xnff4asS6eC9ap08/21ooh4pnFm0B/SH6DFi7vZpu
SR+qlBzYYnOW7MfOP/7VqokABzw44i/L6DV94Tph9ubavayOc1yV02Ebdi+BNlT62PTWwUSewSrK
pdiSUjxqb6j8wi6oiHKSi0UDJyewdd7HWzZ/HPt0/mmczt2OMOKnB/hlDB2C2ovu+l367SHTsg9y
JRH/Qkx0XOeQzWNzUr2DX5TCCyI4MVtMfg5Lt/2iiU/4q6Wvg+W6SyPE2Xvn6d80FYM6Vqnd3yJU
K9tbEggiTAljd+aiHtTq3K2bimSRVGnTHEydxM/4t9SvGjVkdBu1vL2c/vkim1NzjQ3pENf9mX0k
XlRgUvLEBrUvDXfiYu7wZu6zm0iE41qY2sb2eNHaVfm6NN1wHGTMv7waNhNcD7MdPhOHO9tcJolz
rpqFBAF8aqrvtR3Kh3FNZUf00eR+jqC1JnkfBOJZr6QtI3bwwwMbgrbQWaP5KXSizi/iagt+GdUl
Sx5qlDq5xa3lwa9SxRJtTfcqkCL7Z4ymutvWlGl0l3glxEixhZN7TVJGGBVN09ZRk4shGfwiImL2
Lsgk4UuO9dmvtm1ehvICr9l2tx9KEtRKSL0invK+bFdTZBbelQ38SVKHeCEBOSOasoeYhkhclaae
HlHlx9+mYU1UvuzEuRSXtCp1wstGmzxQLKqbsAnaJ+GEgrI80FPyaW6Ff+7XmiYqEn1QVHUs9KMu
/a5+9gn4lcXcqLHDmpYRbk5r5KUHZzH2JQl8lR5woEkXLF0n+5oweBiKJahKSDki7cY8JtTc5J5t
6u7kqKFC0JSW1X47h6vqbvo9bH44JW3rddeIcTsS+FO5J5niX1pAZE6yQ8kr2/PUWkFa1OasL+Sf
XpS7Yd0+4E0Ok8TH00beIDmNp/rclNNY5aPYs/7eiFj8ZlKRJEeI/FtwckKNsUDSbe43uzLVzXE0
WaOD8trgJx03tdC4NcF518COxcXI8AlHkr4s5FQucHKSNYHi7TcdSGMYLe6N44yZYCvuwVo0OzKd
e59lN/Ff0+xlqvzk0SRe+FXU2Vpf7dO0xk/IgXV3kmNW9aehk+7z1kb7dvGuHB6TteKbkA5UEZNS
dzvL2u+m68aP+m/uxV6mIKFUP4emT6szabaDvdmMHXTujL33ce/VwtHs2+rGYPEZMa/wx89gdqHB
XGpYP7Yb5ub5uifLQggcQdGrCtguIxoUeerDNn02yiO+xXpLEh0gEu/psdMQc/KujiwPn4f0t7I6
UnAP5PCRbemanNwXp7te/dL90YS7nG523XvPpGoE+tjMY3zT4rA3naeum1Ne0qheyjimenSVH+/P
q2rErUOJSmVR8lnEjJf2dSKm7oNTO+7MhTj332prRj+f5OR+R19b+3lZbsu9Klnmh9Xi73WDqdU8
wvwPo/oUVVl2FVuzI1girVblc+cSllOti8mKCeLPQQ/oRw7w4lR4m1VqwVK+mayE4SXbCzyWbV+l
ufDBM29ZPsEPWB67ytu4K5XC37HVpTvdjN7EjUnSWP2FKjMkeN7LxrFIDGTlm7U2VV2E5IFPVAee
c0OZGiGjYtXv3ZkIvrFFsFvrEH/AbcRhPmqmkAjoJfiolOQsrHdd/4S3K/zckWEnrqWuNz8fA9MN
T6Wc0QOOu/HlfZNib/K2U3rXdyMTlSpnurJnBF8OzYX8UnmP7e71WR4HfamPG9vaFMJ4XUBnsKTo
eLt9U3lsNoY/evXHI1S0fQbtmOftqgybrTp0ydh/dLumKfNWjtPj7LTJNx32/LEmFhF+QFZtj1OD
OqIQgpPqNNVZk+XwCJpPtdNMz0yUw+VoWi+xJ/xUV5/ImnZpCi6nEtP7ZEIsMsar3xS04urUTWID
hBB+5eYmtawONUfr/eTJ3cDisd5653mWTvEiPwmLaJLlC6HdwOaemMoXx/H0UAgYNd+saLLgYKRb
4gM/uXymzVXqwZOjm5zXWtXqZooQT3yq65pKLml09GluXGcpyLZMPqc76MfBjzq8oxJfl/i01Z24
x+u9THNAZL3eR1Wok3znb4UiOIJfZIvvdLkd/QDgQ9ROuB30mK5cK5Pb0LyT3sk9qvjlheh9+5jo
rSH2q3TjJxqr9Hr29eoUA0/7SXqpwPZY4NAxB13QncLGZyfKmgjocyu0X59ckPMsLydV/oBCgNiX
Es6tXpN2moPjFAfTp8ZLuj5vQuPdZbHZ+Sy9F3ysABiwN3Na5wpLIic9aN+EwZmzXN4lF5OEXG6e
+wvAICKf0mpKgTUtD9J2lE1uUFbllU3X2i0aGVWqmKI1ag54V3g/USg4l68hPJauF7SHtgxSfcLT
ZXgJxkiQIbr525QHWS333Eex/hVFLPdGO4ewo72O9ANuiWGsilE06XobcEA1t6lp7MhenuGaYKGX
3Ow9TOx8W6UqT2xJJYs+Xvb7cJj98pBq0W15DUmOezUJFcAGBLO16IyeqrNGpqzRYUhm5c0ckSMs
dGquat/xkpM3Dv6naAAGPmP4wyaQ1nWfaY/q9ph4Q5rdVS2ZjLlbdut9F0Rte915XFb5FNS4z5ZM
TV7dWXnLsdK7+43MNeWeSuErdW66VX5KXMsoiR5CPEUrjVQhK4zg8ihbJ4JV542RweIStCTiIb2h
sg4QowOV9meAKyc+SCamLmbtAXt3qLhvTsxrnCqPL2ZtBPyQmU0zN8ZkK0p/zkN6DtAq8hAURR4i
lIJojflDmUW8nxmLoc+zwOGHxVltaeHqKqWgHKKv7ewvsuhICeIwYllzlQOf3Ckr8U6b3RmSls+w
ygGlSOSWt/4y3w+2a00u+2SHoxfP3VSkinVbxHsXBadQgCDkZZTBGOfbI9ziycLk0zrp73NTxwNH
T599bGKdelSQKizrnNycuDmX8Qrhj8nOlFKGkceZt9Ca3yicQwq1MDZpLlcR/JgG/MNyn/yo+ZQ6
cmo+pIPNmGjgiJbkUWSsQcE3Ae33WdIddRK083GEWxjlENGnqeiR8XCcZRnxI2p3+vnc1XV4swe2
4WfgN+Wd+6jtwyIYG2KL9mBo9wJlovWKYNDmKdqrFZc5+Ba/pBBxR0dQJ3dqlCSn+EM6JFyBWFI9
lRzjX3S0cIM0rMs9b/d4v+NkoKwORkVpQsKv/2toq/JZ9YP8PO+9098Frdkc3OUie1yrAOuai2Kl
LJosad9cs22yMOXqx0yV0uy2EVv0zBfxgkLRBpzQXPjJsR6M/SiaDZ5LC2PNK0JTBk1hI5Hc+hiu
xGwud7qP1o3LXdXpUKNlYzJ6KNc47Ci2JufQKEdvRTar+Hcc7VF2G01L9bEieISvr439rDXTqUO7
OOrnGGbAWp4Jk2tvDI1fpHMQPNnA2wYQP9nd2dadIXO21fQhHAVlphENn3ldCE8qYkkGfa4Cv1+K
wU7lrS8xoitWBKbBobZV3xVGyOrV4CMs4bsqKC91Vuvqdqr0WpJbE69jDq65vKrRRvvRzFU43uAt
H/2qkjpsD/Uy0Y7H3iqSqw0h2HiY63hZc9Vmzts++GosIgDD8ez3kz7Fvu7TPBpiZLT8CVCx3qUT
mE0/6nxPjG3YdtlUH1ie4XeuvvJb5TSYRyk7aeLDOc97wt7L5WckF+3fJ/3ezccgW+JflikJyaH7
1NFJU5jmc9vUzWHNGhC3lmSgiWu754/sAbFkPz1n939oKVjGbtNcjAnQAMxMSOrt11bW1Y1olnjC
ngQbmMKAiX1STgi9kjT4no3mDg4H46zDN0wi09+Jt0XkWnhLWh0aY+fkbu3D5XnQcfUFs7a4O9TG
ndsc4Hbeb3ay9n6RBbBcp1RcGcmjbvfDc1t35f6twRS0SvWrP621uFpcxHZXaRmsbEDXDr/71V+b
Y0th1gKEDsFnO3Tmm06a0SmIOHEnQJg+A4TpVmWvLlq3KY+mPZR5ZEIjC53q5NlREVMSHKNDiLAl
Znbc3OV411FXcbiMyj+jYiGNdZAiSHI8iOrfHZECVY5KAF/uAfb5z4Vgo++6mauWNqodugOkKd3S
zjTcRSx/8ufseul4KlsZeaAq6xpwRS0f1qQM+RoE4YEJJcZnnMArX0+uNNFndzIMCeKsMUse1GMy
5g3nzHBU1o1+yzimnzD1ZeSJ5wJ9d1NDa2Z98e/uh3n9iPBE1IWggHp17OQsFAbWuZIMaNIczZvi
cjaa6WyLaUUelCuZtjMl/kfZy4Dodmv0T2cQ8qGTtfjRt2P5yW51/VVTLYNV4wL9Jj3smotyEPvb
RoY5vy90ULJ2YbrlAb4hovA7uIEJvVmde7Xw79VGj4PYFNnmcbOeOBsyl1/UNi4vW1oDt8zT3LQ0
05JrUQFA64NTcUMUOHtPH9KEiNU8FKN95rwGQ2iss36bnHD8Lad1nJAr1YkqzB62Q75j3feMoVfw
WuqyvaYb0L+jfQleKnbQLzuNEPc6oJORlt8Fus2qIEYeJN14zUs8dNPcpQcl1z7c0jdJZ2jyCrjh
m+fNY3WA1ZI0RznFlN/4Hc9MVqJdPYHjbB219dKYgqHMoJ4jWtD6Jsh2tAGN3wdfVBUPT9r3zbes
nVpzJ7cuXRlNrkmUuzIW012tqnQ40n7jh22zdTzUs8zG65bRwc8aqP82IwtyuMFUMnnGq+xiMMfY
cSqw/krnI/VL/7DbyTyXrWm+ozJfb/G+K6siXKrgrV7abMuHYQBA1oxy75N5HwXpTTHWwRC42jmf
9RB96nurS07QmCNn3WLzuGUd6L8XOoO64iieTkvYV04e+yWHueU+Y0Tmjo5b9JzZz7vHtY2yeQGb
hBkX4enkeiNAaSOGFy9WersB3Qhfd6plpn6GxvloPZKVcgEEv4M4dvba9GCmRVe7M8tHOcD4fU8E
Xt6obfCKKnWy7rgtge0LpTt8z3xIdo+dCnD8ElnWpg8hI8TfHYm4b6Ok4WUvXirpamvTa1H2a0PJ
5sr1md0AOERcjn6YRTMovKjjtS+6DJ/com1V8BaFI9OLhayIy/zFGbw7WQXLTQWQUearQq573pTY
5bGsh6SjpfYsQ891n36sm63fIOWO8oAfn2gOZRWRJDArHVIYMEf/Xa6rvduk2X92LWfqvTt6KzsU
7fdyphQ2N9E++vPVJjvnKt5coRkMxbo89WuWDeeZ+uVbZi29bDDt/mkqA9kf+lA2z+TIOo9hMoWv
M7PUOtcyTp5RLPdfZL069XFok2jKZ8fnr7QbueRFHJmB1nANS6AAu3F1KPrGqAg4yNtDtZQXrvG8
XFIlh235SlHbfKp0ysWYlM4k2P8pcyyov/oKbGTXaFwDNkjbNnRbyeZO2DC6AwYZraRQyKL6RxmY
aM4XA0ELXzErOiYy/tznaNZHm0Ol998oT+KXsLPJXOgutTdinLwsn5LIue7MtoS3ayzXa6N7XV91
m1+99TtA0l2Fz6M8CSx6a2p9Q4sSBlP0ZadxqY4RQDfXQwNgdbUkaZkVG6P/N+yAouaE+myMDrrb
ZHViiCueYUx15Kp4gFPT6GVnuPP6SyRtcq+s0zJka333GnJ/MzJhUmyEts/aO4951pL7pq2fHN/j
blfazM1xWIbym4D/N+XSKA5GkpzRhKXdHva5Szn1Wm7Go4zshnY5xqacP+3dAAdWTZwaOZaL6g3h
ovOjYQH8WGA2VAUzi/Jz2PrN47xQQRT7KgPm45i6nPWuwPiqehr00cRiJvXQ9N1NN2hHnDx3dm5S
Dr74iENKOBxmk5TDVTt3e1/EhCf0+VTHXDzzHHl3Ybjo5Ig7AbUXXTASZj+pq1OmfDEWlZLe9Q5Q
z3xhlPrcMBmLcl1ZSte4N2sKyC6XAfwsDrmoOW2pNgTsvozjZ2NYnDX3iRozyqNo93/2cDK+jyHG
r0XrdR41wYKjRSZqDm2Nc3zB+G1O8mws1ePa77V3YGf0CS4eG1F/Yaa38Bx7nStoIqr90xJEq1u0
WzwGh8UB86Ga8HRTJKMNP40dnO7bivglP1cQTe43Z8u8Qma992j2S5vJ4RNVt3BNxw8l0SAXUonv
vUQU0nPOSI2xbt+1N+ZS9BSYjjmvicRIBKOsxn/s6HaG59Lv9589pIf0egwH/ZbWtXiKZXqqxeTO
V9bxKgXarnxwgXBrQ+gGWXa/ZNv6mZFFOl2hkepvaYjkT6cTnAzK+vwfbe/4T/u6zxm1pVngitIO
PE5cRSRVpTvYbUkRAaiThB0tZxtUx0vDbQ5iatMDB6vIAG9WLa9GyF6gR1OH+cVGJnx3p7qg4rAM
1+ZhC0v7RXJtvwR8nBou1+L/HtOKqvfilne3BNloz/zG8TFsmokytrElSHnAf3NrwrNyrIihf+1d
1tGOJizznKiLEF1sb+AE8mGfg7UE2wfaj77GNqGC8FVZ/4Abgd3TgvNnkydYdGT3DHgB/dIhBKAi
3yZyDxsrNOL47hwETfBM1GM1iN7NxxjPMJLf40Ucx0EuH8KMzLBbzWBjPm4d8jna4Rh17hTvE4kh
JGN/g03STqfNocc+umvDZeOrSuznDND9DXl0cIGNIzqXzTByutpArXS+zC1askp5Ao6RSPowb5s0
BQNyuDu4HmIxHMN9wFSQos/rTvXeQoU8uqnOXJkHct2ikwmW3nnowZ4Jtp3abpl+TZVS1YMV6Up2
wVy3FDzkWAYbp2jtt/6x66wDAcUIKJ3qQdeMp7cingOp36SWcj9TwEzCyZsygNuUWcibGNP5lfPq
LzZMcaP3WyhSuehjzsFjIr2heQlELE2Zu9iLdliIbjL4EBK+OzzIwbEuQAyXTng1uzGyKmI1fars
wXWcT27Vr/11Y1eZXP6/vh5vK/wq9GvsmZ1Sy0n3dPxFwKhPacPYj2csU4aSIdejE620+fvqeleR
bf31XoaA6EwMJjP8xsja7GPBOJlG7KSmWJS/y2xPyI8Om7m7nQficT+1JK8sP1OPu/PBTccyLizG
8/Yj4xblfuhNTC1UlFnce19GZ4rc+NR1zAivSs8YhspzsKf7T8eOF0IP5Vz1bYA62555jGKaKC5x
3BtXIuEEn4PQcdncXiJ88LIWS2EM8lMVzlg9jRAUQGCYqODy0PJ2EE/MOomuTLRr57WP/JFKQ69T
xLCkNGqD4ry4ki0VwbtIv8cyiJPvOk7bZDnXzElFlYc2bqYZBKoO+89Tyi3zM6N1LY82tUF9a+u6
Wx6jTWKOXaB7w/K7SmyZ3FqFZONcB8b0dy4denhOSdhYjx3Q+f4cT/z7x9xNGRVg4U+C309RC9t9
iCvXsV/LzXJtMCvZsivF+uanxV6bnYHFtbn2FsOVWbk+oxTgtVXdbI7G1Dmek9Zczf1KlsgydPXK
Vann5gFCVCVP45ro8Ubt7t4cTdQH7VecPUpJnzun6gjqGbpXCqrJnjfDtnuHwNn6hFkGYEuxReGQ
fm7ZMS94Ajb2bt4iupnd5X49LnbBFgG/5+2LFrb6pezuqeuYQ6A92LAtvzhCjW4uHLO+4bIp/JN1
s/alHvtA56jnO0KWuP7CIy5m7fhVzG2Z0GsFmb0SE3+o4N7YymvBdvmpI9lEBxeu83aGmOm9IUAC
Y4rA7LNcZ+BwOaIa54lJqugObdrsXzeZjC/oob0PWyrchIZpro+zrOqBIQI1Yl5J5LY5I5TqfqD3
fkpx74DIHM59lJdxWX1dZjF7hYnUYvJ+mrbPvb9vK4Wscd2Dp335Y8OU/POqW3vjUOx30GLG+FrP
GN7TpMVHJ2BfEHLZXgdNI+EMLPsdYyDTHUdhwtuR3bPmu68Z30xbSUBvWK/tXZcQkrnSNtBGBtPU
56byJzICGIwzmQcE+t7vnv0wjVMCfJp0ZjjIDnr7Ya+Y/L40nIgfXEfNYNJ4mBIOESXVxlwjgITQ
eTGkj4q3+6GWEaTpdjTqM7yj9KVse689iaFMkpeR5O9PkkBLCDuhjX5mo2k3wJho3g7lFvVDEa22
PSqR2Yu3Q5vg1IxpWFeslhTcu3nxVuw6OtlfG3etrlbIzON9hJSppqWOuL4zNYBlYCfHvAazSbCf
1XerO0TrUVdMumwE2PNMfi8X/8DgU5ZJmMsoUV+l4G462q2Hz9HQunMbtxnJt3ovtytgLREe5nTu
q1vYVE5PsmHdd8e63PXbDk1gPtJGbt/72Kt+YGSfpvlaRfa2x/jJnDYp669qWaErp1XVPC1TWDO6
9NMR3uK2L0xZFl/d0i/RvmLDn91f5A2i8Pq4WgqYPsxhGK4y7V3MQPLB1JO7mhM4OnNZmS50clnu
y2tV0RnnZHFhnp9Q6ahDaDf7tDSBmXglNnLzihNoz4VKOk48L4NwJczMcZ5lWKufPSDNTwz2YT6Y
FlPqgmUJcN3s9XQrLCXW0SDdMRxul1DCaK/ll1YG4Qc3s2WXc+yzbvx5W/w7Z1Kqzl0mQZ+FmOOO
Hm+G0j3OqklPHEZpdSJMtTppd3J0kTC88k6dl83P0Sz2C/cv8u9HoeInrHWwee1HDvHc2dt0O1b1
tj3VUHNfg1rK/lZl8Vgdy9A0opCQDpZjGZUiZdZDkXFKFVPxC4QArG8iLSawTC+SJ8/vm/6kpzAD
/6EBBIRdrCn05umvA3dvWHQePjifkFgM+0G6cN/A3apEHN0qq3FJT4L5lknKNn72mj2tj3vopN+S
cU6DQsrBmiObG/eEph968t3tnIXX0h2Xe2NJuSpwQgJlT/t+uPFHBwi78ujkThQI/kcZGfWLM5Th
Vlu7F7AIZNul/bReWqiGMOi3plH7VQOVogODdRjNQg9q31Slog+exZj41uO+e957L6Ye+HeS5j94
ZbDFsVVKcT1yqenemx4N3bJpiipw2KlRp95W0bVp/vqU91JYTH6xO8IBHGe6DM+jd0x4mhQZ9/uQ
FtMEBp10fP1o9OA+tXA67BaIosaN/C8/7R/8vMtD/0MHRZEJonj57/+Hfq+Fx01UYksdkjJ8i0/y
+DoSMXDuGeH/748iNRmyLu5R3CrvBVs48Hjd1k5JMXnwCoK0Xs4ibvW58uTwF6+S96zai1/yJaX9
P6EQONG9Y+hV6zSw7UxalM005G1JWkKb9PV5a5o4n/T+NxHDHxbIhTBMJjX2ZjAD3326dpv2EgpJ
Bn9g86+73djrlIP0Ly/wT78KRjOaVh/7038sEMTsfdLaJiug8BE4u8IAD0qvPXQmYuzbqOgvdMo/
rA2PHHefQh61BJP6/14bPgzxeUbhX2Sx/F6HbnsQKxzzWo9/swf50/vDGhG3Kg52VuM7ligSOTlJ
p84KEBD1CiEgue8oe//y/v4h2LssiwydHisixl/hvU53ilREd8hnchZA/LGd/HtYG95BpU7waGRq
iqaryhcZW+8jk0V99OHIvP7PZwkaHzjfIXcmiprLq/g/G47WLkGmwUudFdT5os6gqsDSCoL/NavE
Q9x1WZIpyB3pz8G7B/lNhZKbwFNUuokJcyIG4JOt7uR/2tfpb7ad/1wqASaQzLSg3nJOZu82nFN5
M6MTWninau135icMNzc8ET4jtKv/ljH9XrBx+WUXrW4cXGzn+YX//QqbZvZKxhwAXomX3k/J8E0y
pT5R1fwA/eoL9BXhoRVm/YuU558HNM+9OHSw/y6U5nfPjW2qHAp69kNkotNEXFchdZic+myaDo6I
t8L1eu/07+vljz+WxGLWDGRjBDj//WMhk9hQtsyVFsAMtOxQ3eH4bSdL4GC+hK08+p6ESYq5//+8
/fm5lyCRi742QQH0308eQklAUG+zogz2/mPn9MPLFnRAqatd+8d//5X/PACQ8OJ4fLn/uI/eG8fU
wdxMRmY8axDp2V03efZ25gj//pQ/rdKIjhZpEfvfe+8+QFteAqMmHKA2UiiGR+ZWeuhvN/jxf7mB
/rRWIh/lF2LS5DIL+u+Xt7fZLBMcmIoMttaDXbbyIYT788XDj8E97kNYrjlFQBMd//0n/ulF4n9H
ChqJishoL6/g/xwvTuOCf2o62331+6+dL6L+0GVLsB7+/TnvpbKXPYiwMkHQGeE9Fry7G2bHI/tg
izOkBEgFsYBlxzWLd2AigXwSAgPhMzr6qSBBPqxB+r9GVV4ezzEeJUwu8UV9H/2ujc94luFyUWKS
XYSYteeNnxA4tzZ4G7rL3xz4/rRy8Gy8eLEG4Pbv/TUrTDiaDRlrkWrXnMiAeS4JDTqQj5b+5ZL6
25PevVgcRPd6k7xYEY/Rses9Ah+atjz0cgqv//0b/vFRl4xWH9sK7MbebXDgrFKoMsyK0KnD7xhV
kIQe1NPHqa7+llH+z9LlEq39/x/17jKiwIg1g6asMFWGWbVPnqgAPzuS8R1ByCRb8t9/2vtT048o
XC6ODu5/HJ6jd8+jucHMTbf6uDqrd0Z9ZKFmbdmpvWQHBIE1p0QA4QRbN//lJHv/Uv/zZIyB0BRe
bt332sXG12gafV8f07lNf/fjmF23TH8xxvfGv+zBPz0Kx0SXsxm3wSh8d8bEGO932+JqRLMm/Q2l
PiyQRXxYjHL+1ia8/36XX4Vc7OIPfEljeL/fuk4rvxawWJ3A3jNx8T6qflU5w4n4pUu7v6ni3p+e
PO4izsUpBs4ihpfvfpm3aIJP0swcrVPDkYzTc/Qf0QQaCoam48i/g+ndX77c+yPt8lCOE+qy8NLo
Ze+K0DoycklGmJkpQ85LYk57ZbAieVNohU9UHNERkGe8qbRMv1WbXV//5yVLScNXpD0K+M3vNr4R
DNHU1i/HflPLeWlP4/gS9EI/9VUaHRm1jlBGxr/96D+sIZT5GdZmGb6HqKb++74wmmKehyzHVjXM
aWLf2Qsq1Pi3UDVcgn//iX/6rBc1fpheDHBZTP/9MKkhhlCbLQilgrrI+nh9GFU1P5XeVp0WCdnM
mUb3L5/V+8PaRTKFTSv2g4R7vHcq7+pEuKKdFpjoyn/wgW2ZuqTx8r1bxv/H3Hlsx42l2fpVauUc
2fDmrs4awEQEPSnKUJpgURQJb8+Bffr7gVndJYbY5FWPbg2yVqZEIoA4OOb/9/62d+jGafropGtx
mkuh33DCK79QFDaiDsduR/4NrbLYqzIqU9g1oriJDV8jXPy9HfSrnxKF2gYQRGN6PORnDumkSueI
klUMep10V59RYh36UhGH3rbKh7e/i9dGu4PVBUM62gX1eHeH2bOuDHsaIgNVtIIGUSnjyEDRhFhm
rs/IUs1C3EvxWZGV4hDDvBh3b3+CZ+rDz6617YVjb2STdA8UGQnFy+HQU+TUtwSjqGjt6oyyW7Vz
yD8/OElWhK1Y1qAR0roQ6tpGVtkg4+YbjrphKGilIHB6++O8NjiJmnHZZwOLMI9RPAj4k7jRaTGv
U1qdVYtcbkYVc4WSWt+LNnHoMc3dO2PztWuCfGDvCySW1epomZpKVV2VKZERzqA8MBd93FpR0rnJ
F3csfJp3VBOq2HTeWTlevS5hARupElnCcSKaRhd8TSmzEV5u2PQPZL2BYwdySOmmpNhmFTXd5UVn
vvOVv3pd4IbbLIeR+/gbb2Q6Z4NVy0jVS+Pg5IVtIyuW+VmM6zscm0WjKYKZ7J15Z3uMxwONV4sl
DCA2AMftXfhpUzwh7x10A6cHwMzxU5bNItQH2/r09gB65Y0i2AfbOC8wvMhjjgBa0tKS3ioiu2/y
yIM6dIItABGFSJ6wLY+B0Gc9YGtgwPMfjJO3r/7Ko8WtqRLgaWqo9o73HewTlr7QUoZSmdtnuY1q
3iWTac8OVUSy1uEHdOI9YM4rkxYXpZrCrmBzsR+NX1YySLMea9Yw0EOGnMLqvFBUL5w4CxxrGn//
HQV1pG+LNKnL6vEa6YoNuGy7MjLLRTkTtuhvUpS9zU7FG5kFaimT3eI5y/XvP1tO/mzpeLA6Ucwv
x4/EMWGhppeRMqxyvzRadZBWq0a4bN1rHb06BsF+uflfXNSkvKGDRtn2zi8v2lYiU0uLldku0uZs
Nql7966lPCRtO+/VWr8kWHcp3nlTXtkOsA1gCOs8Rx0C/8uLLnHu2KUZy6iJK0GR2xhuJRmbJetD
jwX17Tt8ZZNOsAVuakYtFzs+9I8SBeEwTmy4FrzFBvaxU2tajVuFPqYvcW8HBozunSzW/u7tK/8S
PsrSQyOUBNkNnLVF3r68T7VeWeIXDz0RlQL6E0t32dGEfMKAsezS1iAe1Wh768Ft4xbvOhplxByK
rp6WBH9/ohuDIFGf6jRE1YRf4O1P99pbxbrMi0WRkkPE0ZdgjZOqMHOzLrqI1Vyy0jEPJfYFnXHV
j5Pxd8l+zw+D2jUVWPZkZGW8fBhL6mpO13FkSQdq1paEXqBTnNxnutR/fwHY+MDoRq2NXnwchkOv
yBApfrAoRmO+Z8v7ueYt3zPBcHbxeuvK06si+v3HSSAu3DsQ+uTvHL1IWNoaGxH3EFlVQ61Aq4er
KauXyIsRlphkvX14+3qvzcQw9lzPYDPnkgL18nG6tUru5lKP0WjG6mFOBw0PvZCfcD9qsKer+NJu
muK9usFrgwaQKTkuIC83auLLq45Z6k0JnoKoHiwjsL0OZVmZKSHCQGVDEhjvfJOvzBQGCmHT4Psk
DOT4eq3LDEzbeYqsJSkuWivrv/S6ueyppxVf336gr9walXJQcNwfJV97+/Oflm9rpda5rvlEGxL5
peN2DjZiGwOiMiD+BhW/vrMte+WCJi5rFnF6fRvb7+UF68bEgYJZIiq6JN7V9vRYmZl+ICqthX7U
tO8M0FceJThNuL50eGFKHB+LaKQP9H3VKRJMWhHKvmKPrsFEXW6/Bw9/prodbYW2fRAJaGC+qCYf
TXx2inTMzuY5knm6HCwDakGXKcNNPuRaaE9ScPxU6+tsEOqpaPHXWMJbr9RpSL5lkLC/4+o2IRwY
/WHcAlkcw4pvk7gfLl0OfaeMh/xQY2I5JEkh38OTvXZgwKfAIZWio/VryNWqGURoon+LrF40SIRi
jFiWPltnRNTVXxqUHOxilzm581iPT5ougzuCVEh5lEaTYQoBCCDCt8fmK2sY3QDaZBp7HYcG1suh
oioNYNSeoaLZUkFsVLkbfWmEyoKiq9XM4rAqnsBc2RjvHOBeuzK1eQrZ9CIgFR1PM9ZAHnyazFGu
Oj8InDDZsK/yEke5FWlSL7/YYsz8SXjDOzvNV4YrLRD6ShzZGK66/vKWE9xftWy1OQKKniIvswuf
jEAjsrrxvRjuV6ZSKNvbdaiFwzc5ukdDlonBcjjDbIg3cb45VXuUOjM93Blx47L2B6fTx3du8JXX
f5tpiKBgY6DqxzX0RbOGvmgwtrcLhBMVRSxabXAdh3Waa2YA0B5t8PYw+uWZMprZYFpbb4Jy3vEJ
hdZ/o83usPD2ZeJSaGm91xtz2iOl/N2+oM6lGLAQKtjFuL/k0bV5Odq5AwdjE12e4r3L/GJ00RlR
0X5nI/PaXUGaMvgGXaA1x6t9rbVL7trKEmEFpkJf9eYQWIhWUmRKUxm9/Qi3ZfzFzAZEkMIklHQK
rAhvj95EF5sMSliwCRly6UsU2LT617UBwPL2dV65KeYeDjw6z4//eS+Hv5YAPUg6Y4nKEQ6CiecL
/ws5v4nXdPdvX+qX4b9xEW22xszYHD2e2ZY/LXx24YEg2Arm2Fa7gxxEGwnclaEclGVH6Xv5omrl
tHv7oq/dH+U5Y8PJchI4DsNKYeRhVtUQHSFfg5uhZx/qhZqdIxHH/m8uZRBBsN0ce6WXj9LG96ah
Wtz0TZKUWkugWoI/hyTec/7ux/3Hw/x/ksfm+u+BIP75n/z7Q9MuIL5SefSv/7xqH+tb2T8+yov7
9j+3H/3vv/ryB/95kT30jWie5PHfevFD/P5/XT+8l/cv/gULBL6gm+GxXz48Cpw7zxfgk25/8//1
D//x+PxbgK0//vXHQzPUcvttSdbUf/zrj05+/PXHlkfxHz//+n/92eV9xY/5Q5nc9xkD7+9f9l8/
8Xgv5F9/6O6fNt/0BrxlR04dnUVmenz+E/1P5iOwyuwl6cwy/P74R930Mv3rD9P8c6tRbtViJBts
yvgAohme/0j7U+cN5Kco7zJ8iDf7r0/24iv691f2D+BB101WS/HXH4yAl+80W8tt9qCLs00hnIeO
5n9zyuJpiMcpgF+VX41GoYeWYmHYcxHD7p0OFFMAXslxwwrd1mMBpi0OCiiL2mYMyL/Ybmcj4Gut
4rI3s5jAOnPI6xBsm4ZRGJzLHWawDJogowF/VjHqQM35z05QzOicA6kTvHjSkhT4AXez50EiSUwZ
xm6rI19LNfdmgPKugHTRsYBjZAOoVOtlsgSGl2g/Oo0vJ6+s+TObrfhcxiuX3Qr9sd+3raOeUPN1
sG/Hj7pWYG4qEgxIToFnp5/qL/hbdxAyr3SjugIId6essY8H8wIfx3mRz75HfME0FruYgEGrwwnN
XgD/QpS28yGuie4Q2oG/l9GYNcaIXBr1pHOTFZ+eZchrGHHGd0v/3HsNRmU11YFn9GHtka4U9/Tl
bATy7T0dkctYIevSzc/aDhpTMd8spI77Si4jIAKjPzi4xBImprrkMWCanxHCC9BV2z8iLLl9jwJT
ndCdQhtfzRX3mIJo2POdwbhLnGa31NUJJK163lUdwr9RCSl+H+bNSlmm1je9m72vGM/HXSZzjK+N
mGdrg2F2ga24yRfFmJI74AVYC1KjVB4nHasHVs3FvBj7ShSAR4ggnVVd66mo96uEcAXe0EcM3HJG
gi/9CQB7z8ZJaTKfJpd5vqSls5d165yVhYHDosiH06kY+9HX7TT7IMlm+ZS1KZ6fYpkmFGWiY00D
pdbuiHDAzFRXaZLheTSyDwkqU/AOEO3PSgYz7n1bREjjqxvVHpaduhjqbloU4av9fDuNXemGjhpP
T2rmFQivxvhQaDU2j1KJnYitaP2Ebrs6Y+TPB5moWVBYsRe6Vj2e0L0SB4hzVBqhDz6QisKBU7EI
5B45VV8l+bRGSdw+JJA6IlR/w1Pdg1HxOjQsIq5ilMRatbinztzMTeDOzVIEwJnxKzH3g4uh99H8
kLMt78DHQDulRlAfJiCReConw7sxynwit60Bnckn1/ofvWf0n+fVo6PSyhL4y2hZ1/PYmSAN2Z98
a9JKfKHnZX1fai7tM68vGchtUZ9bRq6mfschIvErtbOu4jhfLKSDtfdgVCBNfZHq3qfFq0YtqCqn
XP24TMV3pLSDSxESCya04h6CS9olXrYr7TwdMUV607kJa2WK5lktHoXpTFjA2rk/FzgGicMSA7c+
qstSYSTSx/S8Kc3qkY3/9ICPQk0vNWwh/fciB34apJOo9x0em5VvVGmRMrpm2e3wgMUuG9NEM8N6
KSTSCAle52wWpNEweLhHZicMRR12IX+Z6e36mV2QwOpMeOfPETHl2Umh1rY4aaRTuBdaXVlBba2F
dkMnFhJXXGSiCXReANNPHTEBL5HFohxo4CTa+Zq7mb2fZok4XIt7BOup9NT4chWUQkKIGYoZwYJJ
4zCGuy1DPdeRSZqwmFN/0EY0Y3U52TxGYfS6Xw/bTFOxMbBp1U9JeokRysFFOcwUGSYhjAN0DVGC
9WnVr6OJAYX6vp6pEUrjoUbKi8FvnxWO2+9NQ5mn3TDhevIVYlDtXSUSrY1SU23bCMRvPH9JUzFd
ZXSONNiu1TJDRlDshoJ6rxoHd0V+GGqTnLuzGfzIg4aUfOSztHT1zCVG+AyxA1DvVGorTX82wwRN
Mry6884TriTuErML3Ns6T3cNXbc7NhveekjHhYZXD9VF7LquHLUTnSKh6qMX6IjC9WpsppzflerU
WFbDO1VUgEvndE7rEu31UO+TQbjD9VwK4xJwFh7Fpe0xbW3OcwKVCGedoA04mrLrO5nPkavFrR7p
IwLOvcF7q/kZ5V49WtNk0ojYtq32fJYye1w7kjZwuHMYv3LsprLP8dhrabS6bX6ijgxjGpMVjCo4
Ua4ZGRQ0rZ31DPrI+2KSJxNAk3sPC9p53E0jBmmvHE5hqtqGzxKQmz4/OGq7BVwwjvNZjmdt25g4
jVg6K+AmxAsEsse0fKJ46lAGSrFiH6jsmbhsqRTmt76G0hzlyaiWoaouvReWNYkERj7aZwOufdzp
xHifTwJwUKhi3SNudEC77gMmKooQsSzU9wSsBFXmQelkANExFYHHusN/qYyasNTZkfMOyIvuBFPa
u21o0o/E0+kZ4tsyOGPiey0m5J2W5Y4M3Jw8mbA2c81EJI8Pxx9t6mPhbGDW8O3YnjELcHDvo4Ty
wI9KdON36iJWhp5vsBmxArgLsSPtowCZgDEAwPwCv49839BMulBo+m2HgiHSqtROQjVP1dvCMoYF
1mdZHYaSYhaxFOVyvibT9MU0q8TFp0dWtoa3KhT5pH+36HRX4BpIx0DKq2WnY5GIs3IEXhnZdVyX
+6rB8bwnJkW5WbBeZrsxaZKvlvM5sYo0SCtz+FGBmiov3dGcP7E84UDRkzLN8D0k3oMZg/QAciCX
qwXIIrLIYdLhyWh97BPMYVUQrYck9nnA9i0Oa+PBaGSTwaG15BDW6tQ+uLUr+iju+sbYV7GFyWTC
NKv4yC7Vk7SbQUlWcyXvFhXHTpAtk+35ntRstt2u8WTFk/HDdLAvhwrYs2/6ZFh5JBGrgrfCjm/6
ZkH13M9UzUSkxln1KZnaycQEPurLjiAT/Cy4Q2yO+54ENOiCp6z8tWjw1Ahz1vDdFuJhFoA5fAe1
WRagIcA7kDcqXxIHOFYj1WOjYuhLlmJlbXzplOUHo8dDgXG9jHu/AUuAZdNZiaIWDjEFfrfkxRDo
1QR9RdRzJ/x+1czTsSUYCtgJrNAAK920W0ihzAIWaGUOJ6PpblJyR6ADDHn6jXfW+7GKdXJDa6Vi
5VuL24PFS9KRTYg9jfmuhTj1oVTN+kZmhnZP/bPhhVxr1i3ILRKgserGSwQOvzttyp69x1zTqA+a
qgWdFjd4G32nGnHJUFJfzWiFXW76RDvp393MLb5L/imDJKZLFJRVn6X4XazsXxrR3zpW/Y+HpRcH
rDcPX/8fHqu2KJX/+VgVPtbVfV/8fKrafuDvU5Vm/Ul9zCNYjIQ4ehwO59q/T1Xun4jCEKBiM0b6
gBTl36cqy/mTiix/RsuHZh//99+nKsv8k19HDYwD2qYQIXL+d05VL85UzFTYIjybK6EZQyGqbWeu
n4oKTV0oAChXzlQNzl4PplAYQ9SKlqxrDj89k38d6H4+wG2lkH+XZJ4vhVmBWgwNRRTbxzELRebE
qznA4dUNmFxcTt9liyjOZ2esz1M1afdTX5Wf8rZ39y2QwHfKC8/yiePrU4EmTYVuDI3xo87PMHHq
qpJVBrCNkvQamL0b6TMvxo4TEQQYJauYhTxIkDmAPLtzgjRNtFusWc4DvM34mijT3gl7GJkw46Dj
egA/e6fbxbBttZ2+4nTaO5Qwnjo8w3lY22mXMjvwSHulrNIgR/yLx7Hv6qc5xk7hg950NPggXfqR
8QNPpTe7+HviLOOXcbT0T0jr6gsPrpWMprp8L9AZ6s0r3wjlRZTzyFzobWzFn5++/KUl9IQcLxlM
mcf+elBN/b4eLSfzF8h/LAm5bX5hH6Ldl4ICWOgQt4tPsmmhENir0f1YIRbpZB3F1k5Jy8QGEJW0
D0Kbn89SLTwfq85dxy+TxMr37GSNBw7HlrZn0ZIfY6nDkk7zsvxO+bqDgjpiVju4sm3u5gG4W5DZ
8fLB6oA+0e1GJuHPNtxySP+9fMiJWfoowOpVkcJdTJfaMqSXcD06/VSYbWpdsbfIi51K7rk44dCA
2VHJZ+I2UOjbQzjbuuyjYvLsxe97MyVkBbiKE3hFLe/VUq2As9uL1pyIAWPFBWZvR4EVYrjfYo0p
/9A4GIsipnBt3WX97DghudUZG411kLco0JLk2qhJ8WXr5Kb3Tg9j46A3ujXvJ2eu4GqBMtPhUNRA
ViDeGS0HR4utKtFjHGZheeKwya2MLT3HZIuoh3U0h8Gn8IC2H7ipCn9lnQrjfFRizzkTcSw6HOR2
+SGzPbbbzvxs6huSiW2KSyLDIdNmT3/ghm3rbME6rgYOC3J2U+D4mi7of3rxbs3cNttBmsTVXzIq
qoCTh16exIZRlhCgYd+RfqB79RX5LGvhNxWFk9BKJ+wIZa71V7pdr01olM7kBQCCa1yS8Sji78Nq
ptnOlIaTBHxJC55opSMbdp08E/oQ/igIrXXlkmpT5KD2zYFaplLAD+dU7KrjO52a1yYj4g7pZW+B
a7TAXg59QchHgdiMNbFxvL2dcjhDQNJdFZrOrnjgRBGto9LsRpWkDCSt8dPbk+HLrsLzZOghQkSj
Q3AvldWjYicO+yRDKkvBCn5QJPvGPNPJBz/VgXbsQbLk72hljpKP/r6gtSXLIa5g5XiGxv/0rtsb
SZEOFMigGrqNNKEd9nPdn4EAce+Hbu4Psb6aobTmPITdo56UXWt8b6aiwV2ykJNc5XG5Wy3FODOU
HAHc28/jqJu3fT7ENCj/gJZR3TOPUzD1CgstRy3EjkpMhddbrP3AeSSaVPjRfjITI5JjhT/UHG88
OHE6WEFprrumgh1CHK76zmr1soGwfR7WanoIdF9Yt39RbtcgfSn7D2ogQA9Ric4JoEfTBIj8nRv/
dRJG2YwuHVOqg9rYOpqEtbawJnUjvKfNNF6nJOvkEdOZQYfEFM4jCAfKGzM5zypFIQzoIEIzlmpo
IQ01tmHKqTv1UFU6azW03WD3nRo68Oz2lUIZB75qZYl3PvOvgxd1F6VYIi55MmxCXr48+DktZ4RJ
DHlnbb9rRiP28RxXu8yp01sSJ839O89o07j8e+ne2g5kPz7rGVCdb7q2lxdUnKIZEgQ3AbBG83OH
S8EGyoReNaCEaYR2h/hmX1Ffvcq9ovg8TT3ViakTyjvdkJeDgn0LOxeVNET6qwhynrdyPy+Y6Wq1
Gn5VeAOuMt2Urks6D/b9j+/c7muXga6w1dnJM2YovrxdbZpaMx+zLmiY+DcGf+3dVl1lf8hgOD0M
ZhvvpOjXTzAIOMcntU6ZA76J6pu5XRQ7IOSNdmjm7j4ZViCVb3+6lzPn9gyQDLBt3Iwiz7qWlx+u
dXMduGDaBf1UxScdeNpoLrV0Xxfjp2Qo8sgFpxvG5NWfqZQRbn//6pwnXRRDNi2A4wC3rNcFBUsb
4ceKMimSZQNamNDv1V/ShHTXuVEuKNxPVUj5aYhwHE3f3v4EL9/Xv+8foZrK0Gfixt/78v5phKds
8hgDY53XayBbxEu+zLv5ummx+ccQrw/6Isbo7cseTZDbddFlP8eGMUtSBDxaMYyOIKm+neg45+gX
qO2r6qcy2YDYo4Hmhr2aEymi0a6sys6pD87pNO8yKyvwtlrl2u5oL6Zz+PanejkTPH8oQla2swvx
IRgSj8RpjBEV+DIAgzUuAaIRTHEyqPPw2SzN9WykNvPl7ettI//niYCHgDIQTeLzHh7l58uHb8yr
vlJlGohOMbywUBQrKjQKA0rvylsq+G6kAaHYxY1nv/P8f30ntysjVnu+sn7cfFq1si5dmkn4r9gq
JlZcRLEzl+/MrEfL9PMDRcZhMsmhcXCs49AaxMl2aXX9GJRtWh2SMosvjN4oKEVp9cehdPptrfs+
CGDMZiXI0sDP8Mmj9H9hLjTwRdUUJ3lv1vfWaLnvvHtI8n59/Bo9PiaAzbiBPvDl4x+aAbgF/u9A
tNM1bW/3JlNmuHO1Wg4+228y2soWRBzCajZwl9ZQRV5RhVau7F2swEVgE1lwBsTXApTPEZHMAHBE
kEuIoO58rZQ2pO5GZgEoWqUJ2yQ3nDBFyHxnp0RCRCVBxntEmOWegb9em4n3JcfOcY6hTYsBp0J+
4xSTOSyjVkkWBRu3J5j36Z2pzBRzasAva6RaLTqnSqh9vQOcuzwoadylkZxc/YS6UUVhriLCgao6
sOy+tilTAU9pgb1O6pXSkmXgU+gbO1/WXJw8Cxe2HE3Q0QlVGWdXujLR/xGtpp+oTesJHF96C6ga
UABUvKK1bqeG5MtgmDrg5qCc9SSol2VUSHqzEc1wOjD6fZ1pUpzCQZU7egxaGbJ9dp/WxFVX+n7S
+2Rrgzf5HQe3OQTwM8OHkF3/SInaqQLDqiygAKWSndJAYTedKEA8IHzLjzO2pbsyzsQjyWndCt64
qq3QgkvySEXJi082K6lL1XMZLZQZ8/SdbVsGmZwd0UfVxPews2ni9AdefNhAuRoXyS539ZjGZ6Mt
V/VQao8DqRTfiS9LLzkcjxBxyHr6DGel4AiQCfMCPVTNsbjRqU9mWUNkCfg3owoqZaDjH8uqKAJ9
VmURgUKrNb9NNszUBOuWqpsNZu6yBCl+V5W2BzxHW/hCpZoW4GHioe9CUHLefrUdVOBN21Lq1eAv
BTGGr5OalJLV75eh5PdxjvuxDMX62YyZT/1xsuITanwIx5RpoTFQtMvYB52leHx/pcg/u/R07/NR
emCuc1X9ChZa+8ExYguP1Kr1yYbXcwdaVdZhoc7afLKUC4TNVKmNj71SdF+bYVJvGsAEN0o5bSXy
xchPqyZPYCyiW1sC3Zu8mdrBOl9KMGEiUCg1Oifcl/MASaOkpgr3gXesMY1Tq3DteM+ZhdM7Zdmh
j/TWSsazxBw5Hiq2cPU9xNgk2Y2chLa2TWHDQJUFLPLFyhoOnsU8n+Ru2oLKWwgZC4fBVcG72kUP
AHosBsYmajLJBJ9yLIVx1N3bVSFFYDlxO1FGzSD8AZ9VwTkRFPFklnN67zbopQNr3rpvS1a4Y1Sp
Q4Nka6QExZNEURUVIhnc06W3oa12RaGcjKAulaBIS8LIJOv891gx19l36Hm0p9x5O18Oi5Vo+wIc
u+4PSF6oxrRzroZwPGPK+qvB2Z3GPXvovdmKrd9locwPCmmbIiSaYqn3mWCcwEgXibEr9cZjYMtG
v+PAPuWk3cfGZcFgnf1elXZ10O1RJYdV5nYbxasa6yHULuOjN1SS3nxSeJcN35Ebco6GGzfycrd8
g5k875SGxHI49aPhd7np8gurRL9LKMaScGB5bcdZKrc/T6LUx9CWA6Wiso7zO9MoG1iCijsoJxj9
nW9tA98xhD6pPdBsbW8UYsSaAM2PY+8JAvH4zuExnmFYSquI8gvlcLsHmEUAJK9SCcnwq64Y7pP0
vPiuIufrI2zHYXuu8/baGZ74uCyrzude243SOyuetcHbWGGE4ypfib9iuyWNwmNzk1rGNYzLtdqx
DFryAMJDv5CJ2bqRvfJoIgv2WDDh3qeIgGr1A2Yb+vNO74o1ZEfapfTPh+m2XVhefCi5YokInxto
relWzwBZYbtl5DC1jFiZtj73rZ4Zardej3NW3qrqVC8E8BnQlgrZE40xlyktNer6mQwGVTdopkEz
PBiyHtNAzLZ22TYkP+2oAiUHbd1GPki75Ady3wTMbzGrpxkjwgurstfMC20xOVZ5svKAMsWjouxc
abPREqXJKZREphtl0utHdTXyL/wG80nQuJzCfO7qr27VT55fruBPwyzO4MJibGzTcHHNJiQOkwQb
I1UNZjxRWx9ob6bG2TyqejhgcqmvXL2VcdB0BqVCFabThznuls9E2YxOwLF+/gJaem5PF8FgOZhi
WIoITpI1gvTg4B/SEizLA7xdm3qMaQJd5xyxPjFzapdeHnOC74Q7JT75o6gR1twAujW0KlC1aXbY
UPVdTDtMbcp12E0CHAoMOKCa+tUwmcN0nqa2uIaHImz6Vo2NqiAvwVb2pB6A46rb6lu9rg5qj5J+
lxMs86oQaaX1iMCzLqmMC7g+oNi1vIE2l2Smo0SGTrcvWFLLnQN3bON416jDKAOz1YhaWLRUnPLm
2EZYoXy4KUBN7hDG2J87fVE+rA293pO1rIoLHbYUdVUSUaixGsMw7OFkReXUkK81xG12MOMNzyv6
D1ls08DrSAsN1k5cVF4tHquSrFatm677kbMWe5rTlkCq7L2N3a/HJhsZFFBH2qjYTJ6TOH+qv5QN
ryehTBNYU/ivbEWaNgmI/2qB6Ft98UD21WAHep6vVzmArsqfnW1jQPSELn2gqANyJYIqoUumE5zX
1UmHbyRWw1GUnQLoFss2+D2hLgB4qdSU7+bb03E42npvMlg+OlXeTSV2dAbvZq2tytmeA69ThW+4
Rr5vlwoV1NBq8ofqdLdmtoGgU63oTygqqQ+tZc4fM2OmWjyS2jG/90if5ekvTwNUIUyKA1hGN6fd
0elDphwV6oL+HAhP1zgdVbp4h3lqjHscvVReSRvw2rDUlewzNkTY8W1fdG6gTVn+uVKNIQsmVxtv
vLphUzWRwaltLzIQB2oymXslDC19xBmVki1b4qP3PQLNFk54+rhsl1zY7ipK+mOSiH2iOJ3MOtBh
FxJiZrTl9673Yu10RWwwBRmqhQOoN2Qvo6bQGBzHJb5FmTY2dF6W5GPMcL8XKukLoUwG44kqrfq1
JBoIPa7XDcQc0AVuAnUyG0INVxCGgUmSRUFaMCMOLbKDpMgGfPqpzGZIQiSB9F9Tuke3hlYgF6nq
sUPQtWb1nkRonf2dlE4XmRTXlTMSO1BiWclgrb5tF4lfzkvxlIm8Q82UsRfwJ/YTBF8ZZlWSVq3a
51j1nW/u2K/3Y77kZdQ3PfkLYOOJytNNSQKBxd6uilrDAY074J6CIj9MDWKECpxspcJKLJOh+zJ4
UGZDQIqtEVSSmmxQC6/8lihDwkbQakqST6xR27uOKJ5s9mnmoRxGcyfZNDIVrQaZKwbXbolHKto4
gE4sr6CpZq1PWag8ZwlzRdAhKBFEx6Vk0XCMbS/YnwIPiBtCfvzJSxvvnSrJrwdjLIkbl2tzA1gc
jl+elEj4gQ0CEDWYe7fZaUtFfGJusBbUZNy1df8ec+zXkxm1iM3vSCMRfMZzq+en6YVkXNWaephV
Qq/h6Usl+9KQE7LTzIY5/+1D+K9TmUUTjWtQrdSdX0q14G2JYIsbCcgaeQJ3OlP/WNmBt45yRk27
jnRZqggNc/XSrt91jf36aBG80Eml4EB/1Dzm72mLXqoxxc2gRwx9uRIFuVeW3gztYVB3tp3l71SC
fy34gOaCwLd5cRDGHnvx23l1p0KwvaD9n9y57WIGtTbMO5cNyyc0AhM7w7i8+f1njP+cEiBEPhAU
20P46fukLdSPSGZEILysPS+9WfmSC3U8XTNVkrOpDCcKrEt0HuiG4Gtrv3/PJuAu6Gi0pTym2JeX
V+rMpfSA7obUS4USuLQjb5rGw2ha8E5T1G7qUqgnb9+z8crAYgxj2eV9wT9z3JQpzBHOYT2KABT7
+KNmCJjImXrWmAncuySHXBKNrNCyiPe1DSMX1m263KdSj2FOsgWsQwLT+zqa5ZrsOs3KrCAuh+GC
TGWo7brTcyoxJ3eSu6LVlK8qjMknqZOoR0QjPLs0N4NhLZaoaDzjwrPGBqgPWpPar1Dx2YElxgbl
au3OoPYrAOSE4NRJ6NKyngPRLbEdJnQOxd5TGkEbDu6wT4TtHEcI9+L3AICvVKSwhKo23UdX5T08
qhLn1UiwHdqTYCAd+wvrfmERN7NlWb/9tbxSc8N2gFSBsq+qUvc8GgtcWeZtPASZ1AzqrK7JOQIc
VDQ0zU28OeACtvHATvV+eu8ef33XbXYSG6JP3Uzev1Tdkg04RcZMYIN42nvWPEWJmQPF9NzlVMm9
90BWr1yPqOjNMMmOAsrh0TNVR9JHzJ5EpTjx1kuW8S6j9T7HV5I3PoPCumS/iyPQKKfQSsC6ResL
e8fRSgFBesvxkTThbSDcKZEcHTpDw+ne+Rp/fbko2zjbhknbdB6I8V/MKERSC9GbzNrOIrJr3vl8
NyQc+BKyAO6IjsU8x0b8hLrkGBkEs1+/PYpeWaCgrjjcn8Xmi3Phy8urSP2gK6K+GGfp7gZY1Nfa
QAhrparN3duXeuVLtKhJ00BhlaJmezR3qq4AZJxP3KmzLrfpkOgxsadOE7keZx4rLcTn37+gS1eV
m6NLhTrn5b2VUgEK3WhIDQvSNtB2VYeY6sFHzIDLeWdP+TvX04/7YYwZFEVEmtPQ3bqGR69kUy+2
sFXGDAFoBDsUXU3A0f9l70yW40aybfsvd3xRhr6ZAtEw2JMSRVITmChR6AF3R4+vfwvKa/bEIB/D
8o3vrKwqs0AEAPfj5+y9dgVLdyPx1eyN1giWfTH281fhOlobljKwv2lAy0giIhAoj9wiT8UudgYC
YpC9ahsvT2zyHZypvyfugbxCXcwrQLoJhL4ZgXWfmmd88DriMefVZ6XwQI8c/WZVn7bGbNFYSugA
n6t+Km4If6QPIB0d8LWTJOfTqFk4CXLrUJoTOXSfP7T32zqLGhQgkAoMFBgsvH1oCa20HvAebwmJ
oZHyK2s/6bP43cWFS/sgmUJXR47x+UXfr9nrSoqJ0EJLgz7/aH0R0Cj6VgVdNJm8lERb0WpL8+UE
bvCjq6C0YkjLt77OEo5urfE6w4TzF5EFsdwpKiSSAjxx8fm9/AEkHh2/wMR5oGepVNBzHX3SfFce
TZVqjGhffKeVrC6wPtAE56xxyEQnI8vQvFv6vzTMOwnoLUvN66Gu5h1BPjHJ60Op9BNP9T3VdbUx
unz9nOjQNTnm23sfFhVIkiX6qEu0+Ma3a3Hmz3nzrTMEeUmuPrpbMA6EaQgi5J55CWpOKv0pZNkH
07oVlbnCf/n5Vzzv2z+j7hIrzYaKo2mPoYL8S9t8aIsKpfC8xrzAkNeevSIjbElvpunVV0Mw35ZZ
avykdkZ4DxLAT7afP7AP3nhEDYyuGSCa/ERHP007tH4FtBsJiBb/qO1kPlita50jG1+2QcbJEAOD
fuKQvt7n0TuC1oRREf07RmfvfJil5pdkevaRXS85GVVECGCDDkJ6w+Sesxdsl3zQL9NhaH/+67vF
rsa2alG68xccLTAJiaAqDwISEZtCv02Zrt5oJkaOBLvB2ewoiF913vz4/KJ/mEVv7xcnrbcSxvx1
nzv+9JqsStYeGZ+e2yifVOre7K6pazKxadlfYxDq0JYiAhIY2MTUhkRB6+1C/Bb49UdvMslZa4Sd
1tGMC0uRDAqyCf1WX04h3W2ia5DfGdfIzvAbFr79mnYOy5dlxDRlEmdydou0Ky2cqXjdPXANc2Lv
a+eraonbE/vs+y0dgQObOnAEQEcsoW/fca0sfdH49A61fnD2yi7KLYUVvqE4aw6f/67vLvXnuIlW
ERgaitdVKfv3caiI8ypPGx+Fudl9XaRGNo8aMQCl6SnM9bsXll2cVtI6uWZsAsri7ZUyv5orY6TN
RUc/24yGjA9Y/epI1wyxmWANb6Ql2nvLrNvd5/f4DkNDjIblQ5lg7gsQmr/h7aXpD8BPwD+FXarU
v9RGiuFhph+usNidLfPi3hJyRY7ZwiiPQYp13ZIifmekKL37LvEORS5xizfr8vH5X/ZuP8HYjPUd
/swf4fExckMPKqvh1pcon9z4KvV798JJCusEUBnbKDf45uOhwkcOveqRPfr/x2Qlp+jNSjbmRNQN
mr9dZgRaGnWewAmD58x/Qq/fPOmTs6qynIk4n7jOR0alVkPYB0bEaSbDXSO1IUhpzYT4V9X3YCr8
lyZvJmOb1mPtX5mc1uvtWOj6F02Tw03lt53cORnhXaQczbDUYzNvYtqGq1nIkJqbHuxRmn1ID7dT
GCYZBCG9XIiemtpKqp0x9P5VkMu4pi1Ll5sAipSG4mxnJCy3WOKsqFhamoVZ0T+3hoHs06wUaibb
A3AeMlNcXntCzN2oSctUv1BpTxBrIgv68aPq24Fjrq63h7FwoTy7xBbOBxFoMSM71noNw4jVt2c9
Y1HvvvKJC9ssMByT3+QwOQ+BnIZfjt8s9VlaVXkQsn4JdIZKkXjP+iOsHQdXBmYKTXK9qYahe4nL
2PzOJIkQyEFLKkrLfqIv7wyVvO2qDqMEDypG7OxpyavjJfPaeMbaxGhW2j8zaZPDM3eyfyZj0/7N
wNm8WCYTtaimChFs3Sao66iay/qKAZCRnxOGgpXDRXuFgsdKOphPi5NSgsJqisy5VISTom/pQ90l
sAqZaMvpyMtIpSGG1AJ839pCfakJNtP3ogkGsXEGUvJ2Y1cv39Z854c1STIPiVRBbLDwMvghUx2S
HFGZynjTt6O4Sexp/Omb9aRva/hd37slJoJQSlE9aL10nW1adL4WpW5hybDgSLfmUpt6jAiOgIxw
ROGbnnmLURT73kzqMx0BEkCKrvbLXSGFoW/sXMfS6mkU3Buk4au7pJgxGKJdMX/bWafaKOYoTxQc
myMmVfQMim3AUIQTYvIJg9FsrhDlrYn1FDcGFX8xJnh/6nVcUBEDdZCdEMkWAds4oxPqext/ba3b
+P4Sz9qn5Ti9CKa91mVqxsFO793W3hI/JPPLRnMHMoIyWz0pVrnbxk39JipT2V8hOKof81SaXwnC
ZGjclrhFN722dopHGFn3QWWmX3Nyhl3ih0X8QpiceGmXYTTpQwfuU0Wt5oYEOhHXyxeGnlPLxpkY
dV86zoYQJ/wAUxtrGwWmF4dnrpkPGMvFVqlF/uQA0B+qwrLwn1XzQGwjZKqfdFQ1bJ9QWnc1UWRM
/h2bH2ZoO2TiaoQLtEuZBvOIZ60po5p2Iv5eHzk0gcp8kiT4yOCX07jyqVxod4dkidooWUxDXBhz
F7zO45CwFrjpwAfdukThNr0vyVDJ6pTxsu2SmWahiKo3ne8M+o6gTQdXL8XnNeV/3IVKaxDm0RtO
TqFv3q/H67DDRKDqIsbxjkEoJJ5WRFHR7MV+Nqx2UgwTmlhO7Ufvt0KPRR95J3UMp+nj5biLkVEx
tWRI3ON3ZiLeu9/xURJ+FGv+Oe9Se2uWPg5BW8z7Mm3kM1oD3pmm9KNSX0VhiynPphnBDM75fM8k
+Vk0mvbQ8BhO0WQ/2j09Eh2ws/hMhN4dwlv6bgPTXZ3IMNurd4lZew+16zOwyBmzXTD4I+3Vc6fp
noWHWAfGy4daFtndWCdFf7HqnlxGFIZ6ZAyS/1v4CXs7h1wM+vx15LlYRwUMNWhZYwoZsZLl1ku3
OuuJTWyfmyY9UYK+PwHRLaPgRbcMvXQdOr4tI1BRENsetyPRg2OyMSEkFVSdfv5KV8S96adA7pue
QHumRckV5vfmYmDCe+Jw+H4rBwhBz+5PKWMw9nz7R+BntNg0GXdWlantx5nERF9Oz5bT2dcDE8MT
R5sPL8f4g2EEjH2OG28vNw10IX2PXuiQDtZ1olfVy2QvBZFpq7UpyOIT38a77gW/MbMWninlGr6f
o9K3YJfR9Iz2lQnyCVFXJVRIJMJ8Vetpso2D2Dsbyde6B5flbZUfs/d9XpK9O8utfwD9LZSoEOjp
Jry94cZP5pFMpSnSidHeZH3lnUMz8H44ef46EKT6NKW28/j5Nd8X4VyTsox+jQ3uxjm6aZ04t8ps
mymKsyJngpaJw4QsBClq4p04NjofPFDDAEmG2nKlX3vr3/LX/CMOZi0l1I3TmyJZFBpgABW+V7b7
PI6B11946dA+03cok72dO3RpXT3LLpc4Zmvny7bvATL0j6TMm186LUEVhONk6feDI4wHVyNnLJwy
5xr7U3ynM2kned6p8C+Rj05DQFuE/rLUlo2jE43hvqTV9lCLIP0RA4NGncU5+WIc6uBqyQYyvEx7
gH0xd3l16wMmGEIXG6q3EQTz7CcH8N4mL63E30qV1z+IKUmzbaVZ4gWaGjtfOY3kl802CplOI2w0
zLQK0hTYx9TZe1Yy/Kb3PEKcbBfFkG2EvXk1oOCRdwMw8CqiS+UFDL6GjB0VM+GptsFHj4K3zOVY
S4gSdOK3j4LRQwfOSXIimsrnqnLNy6ni7sgeRIqFwuPfAi/p3nD8obHJQY8h1J8p0V+PHrxZtqBN
ooAJDFJI4XcAr808QRQpK9uGF1s/tWR+8GZjAAZdyA0CL1zNm2/ftszRDL4nVLfLcj2xoYWJsJpr
lDLtDzjFxS7FlL/xXGPe0RJTqIwRm3uF+yQCfT5Dt+Zvh5w00lyrcnVibfvwj2OjB7zDaRu64ts/
TpOjT0IppyJJ2uWjlTL0z7vBo4PlusuJc/YHywqqW75tZB7MVo+dB11fjalmeVwryAcyy6W8JCBL
v0BlSgy2bNJ9jL76xA3+CcR6e+4DrrYOG1ezQwBY9+0d9g2RbprDHZIHgSVKzq4bX9SFm9o7YZuD
S4EOmmLnjaX5mEoN+2QQCz00oGF0mxQYzHzJF8k2R/41IANFTOZP4RPozCAwl49ItLovDi04YPat
LafdUkn/hv9P29vSlwP76kC33guRN7+RBjMj7LWh808sae9bghzsAdz62L4gSfIo397lwIc7xXT4
It/t1beMjtSOBm41hCvGBBSLqvDjWRp5hCjX0hJ7PDJFQuDjyW0vlQzU2efL+QdVJH8PmMKAM7eu
H1vQlCHiAPE0us1aFBlVLPOZkNFRcuJcjyH5+Fi/OrqofZj64HU+HuIp/KeBaMcx0pM5O+sNQgC3
MH6Tu9mrMeWTD8xGOoJk+QFLwuk2hkvoLnLyClzShIAhLGMrPWQqhrphN251r1NbeOcSGilyOz5M
GfXePN3ROZoeM0KTVbRkI1AfG/ZMhuAqjZMoZsh4USTFYkda7Ta/OPkar4U5eRzGdae+x8KbX3pz
kN4SVYyc1tW6Nt75uo5GG/C9fDQWgW6r8NCxRciIXFITifHczRBl+DTM3Dk1GPzTP3/zWaDqYxTJ
Hs8ky8Yp/vaFSToPdEUmnAg1M3EhLnEIK/bJGpHELAPKQ894pDln3vuaEyD6A/pQnaMnrr7msefe
F4Ndk0wDFcHexUzZ+kstnqofNemF6UYUHo2KgL++33ot2IMvnpdLb8uOmql/vIf/iwX4rzU94v+N
BTio1/JH/esNFoB/4R8sgOb8Zz1ScbDCjOkieVjDNv7hAmiG/h+XyR4nBeuPaHBdhv8Ht+Y4/2GX
QpACI2+13ayF0f/g1hzjP8ysVzv/OjDn33f+DRjg7a7vUNauY2nTQO7HVJpD1duXD6ZP2zLVF5E0
zWcIoMsuECT95Uul7Z3aqzZ//TK3/7zVf8MBjrzo/1yPv3y15iMdo6h+e73C9BeQFlwPkwD5zVqM
qUKYJBsPiDd2HSSPPXI6JGYWqa6IUZ0nyj6bndBuDqKt5/NunO4nRxTnWUkWk9abxRaFap2fKLzf
7sZ//k6HsStjQyvgTPincP2rOgmCZlnqvERutibmNmN6nloyAHci5Yl18/0T4LTICV/nQeNAPY6R
NPrW0JeW3WgIUrkn/tfdm5jpKTT85rs3odL+/BG83fvXO/MYVK3SAN4uxodHTzwzy4yuZKMis6Bx
M+eslHRQsshKi/mqHwkbzSzNP/HcP7hJWvtczSBngw3iqLgp87JCWp2pqLY8LQKTsNrg4QCpfpZn
VqP9/vwe/+Bo/++a+s9N8oqYfFiklb3jWWKbTFjhChycS433hBD64QHFKqrghrbiU86Zj4q8N7Qv
lieMYBMvyv0Chs355ekN5ovREhRGyayIYnWBDHjbVOtFHnEPC5ah3Ha/lsZg/UzHWv8uM6eGl2Au
/heiVA159vnNfPTb8YIQiGSspu7jCbbKIAo6qZARInL/slaq2FekcsOhKhrA3+YpC9z7V59GEHvq
+oLQYvhT4Pz16js5sF2yf0mo1jN5oTWxdzDLXN8qCXng81t7W5usjwkfJUUoZS9SBwqEt6tBYJST
j5dNoJDOrZATf37GPLQ+cZU/8PU3bwNLLFMeirzVf43S7u1lGMhpxFxzGex4oJNFkCNQj/2XabAM
RGC4nhwIBGD9nWXNnOn2vWiWELmZe/35/b779lBw8Wox2eLIszJK3v4hCdRoDeuZiLSB1iRpLzIS
NH0vykkxOMxQBVtJYJwo9tcP+uju15kORM31iI3z/u1FvVFh06BLCd+NiGGLrz+MpWYS/pvQMYJh
uR/0zt+UmTiphn9bEvJ8uV9OM+gbOS5h5z26X/SwlgNvBWiebXkh5r0gyvPUDGOtMi+VRlE6InO9
zl1lXvQDkmc/95LQj81TBtaPfnjeMZ2VfM2A/FO7/vVOG32MprDJRVRUGV6rrLmskCmEadumUZIE
2vmi+6cK7/e/+6plY7zF2q4D6z6q69yaE1gtsawB/BT7eTBltHS6g1MvAasI/i3CP8WMeEjqE0/8
gxfeoaBkNyf+YJUPHb3wXax5ckzdJmpImyRzS4mLrse8bdVJ9m3q8Hyh+qlXklu6zVwFEq2HxtUr
M9l//sK/W0tI/UEtRblCpUPxc/SHTDk9M1UxYVjbGaGqx4nxkmyjfKRb/Pml3q0lXIpwD2a5f6Da
x73BcpSD2TleExU12BYJ6GuLPOfUIfb9VXiL+JzQeyOIYcd++zEh309t2jTE2eu62ptZld1PAE42
n9/L+58NJyth2Qg4UE7px1VZZ4wTxIO2jgDG+hyXq2Kf2gXklKE+lcL8/stgTyE5lOMqyOl30ss4
lwPxAFxKUylOepAE2q7LfHdb5bh/ggUSb1RiPD2hXXr/cbCh0bwmLQMLFtjgt79jJhU+UxNbROtp
xY4sVjxSZVxfDsbIKb/DpVlBHw7d7tRqiML4eD0Ew6KjGloNLszgj0MsFlJ9LFmKIuJk1Z7HSd7U
NK3N/hYYIzYu1O4ZnXMdiCWwy+TgYoB9GhhmXjQygfan25WVX9tkdTlhvuSAF2y/FgMtYjdDq5q4
wMg9iLGhxDryasFQfJK9rVWHxE7Sq7StkpaZn2m3e5Gq4hx/ZG5t1WzU3/j+OgxODggkoKK+X0YJ
E5Ar5lhNu/VQ2J8LSyV3eRwwwms9FyOQ7ac+jguTwV/oz01+P/WLuBHtoP+Q/mxTlRilousYqGwK
wXAF993i8A7hm5uXLR5sZmaDPmEUIWtIfgtgNqttIwrGZ0YDfZdGo8MhWcHiY6AaS+fM7oX2M84m
5xsVO35nSilGa2Jpb4u+dZpIepkHBlW375YcSOp2wHBz1lJnAFecqpJJCFyh0M90yfxZ+Q+2CrwF
x2qC+puMTg0Ndgw8derRKG7GMdZ/jpY0n+1q1MpbaaarU3xuJ0bmDexTMDcTc/YqXpqGrLZsXdNd
pTvRQEcfsyxxH+O2wYAtt4ZIZRPWYkyvvNozHxQcgZkJ5UDPtQlKgw5CbSEKJ+YHw9tcOkCXzRyt
wTIUqRc2ZeLT1RiE5m0yh9TGrZ3TBAa+5/UPoyk4HKRTqgk0Gpn93MJ6wQ4l9Bk/VysGZwsqQn2v
dNxuEXDQluPLhNM9HbwGGhMEoZTmgsFutKRSXAsYjPwSJpDNiJV81MOkXmx712LnGXd5B0KIIaeX
lBiBLUbomuFmVSSpVr+BlhxWrXqeVxtXBD2sR5xS/Gdbrx/JrF7GDTkZ2jOJ6D0ssIl0d6TuPfOT
wIMy1VUY60Jfz6dHKBTExJJ/yzTUmvXxGZAob5EK8umHJ3DyhGPdydvUaWdX4KUUpBf2Pv7UnW3L
5XpOmWtu9Y6m6Sbvp3Kf9i6cTxmvqWgDwOB+485JfObORIzs+hymbCQcCckT67jByDFIsm0xdGgZ
4hi277ZPs/EqG8viNzgamUSWMZSPpeuMt+6ikwA+YQz2I8SvybWJgqbAnGj6446APxhnmObLG1GZ
1oNO65PARd8Uh7SywH8lLfqNir7dsAtoSeWbsfPcF/p2y9dC2HT8E8QZJJs7dfbLG3pjCROj7Z4L
v4/bTVpOTbezlJUhXgfD4aIgkgHAL8Zghz5ZoMf5MzDWbQZqGuIp1FCAl8C3oq4TePeXeTR+z0Wa
6ZGCgt1tO9gvwWbxFtVsnYKgPoLHDe0CwbhRb8AVJxWx3/qCRCrNnCA0h5qvPAXyeOnSGUJB0dd9
u9FsF2hFV5WYuftE17oN2YY6Jm+H5MFtrZXOGLadmF9yy0HNrzSZ3XaajyG6QyXRYV2tYNe6fuM+
mdpQKEB4pao3NWS7rVdKSXDTwFy9N3r+2Ji27tcaFPFdNXJ02A/CTdJoFNWZQA9+v37P9t6da+lG
rEzDs2aL4LFd+IhCA/C9EfYzBEx8uMFQg6SrgteA2c7C4VAfLzAkOgkw8dkEepxK/F7jSJ4S6UpJ
8yXr+oH+NQ4Fwixns72kqefMdAX0EiECES13bT2yGrhTXWAkatPmAdB7gTxB151fDulu3zvOws1+
HFqnO8R80hsj0VGbdTB18afTb7SiHCzRvVtnxIAkXT3hmx3y2gxLHwRtNI6TPhzSVsY3hZ0BuR5E
jlbb8VJdhq6zLs9GOuZ7gmusDhtzYj2aDLu+ipnE6r0zm/13hoeyPFjdKIutMWr205w2phumGPrU
tjKNBYcxAbRX3axg9tVLW7ymXhpc8SWK7zCMm58usJ4RuEODfEkYNNCRNVUDruNRmy84haU3ui/L
YqvThDXhHyTOLxBfKo8yTZjf+0Kl6EvaQNzknSQQZKhXrY9BA+vK6HF6QbiFqb4bXKe18BXYk/+b
xznW92NXOECAIJ10m6IiVouXKjF/5eg/gS/w3mzATngPraaV35fU05dNqhnwQaZy7PXzhu5XF5Xd
Ouroqnx84uxXxOwgi3Oz1ArIBzT2qjmLhwyESAZmqMQMZrU6W6uaLkXhj1VEe9v5OfgB5sR45mMI
6dni38+EOfj4PidO5tVQIZvzq0Y5bGIachYU4NpBEj2JcUdOC55po4FDmAoNUV2cL/Vl7o6tvqU9
hsVeeqnNYu4t6RK2sta0vWk3xY0spnjeSEz4Gh3WOH6Y6bu00VSTGgO21iof2bQ6Vt7REVtBCwTb
soiXF6DfbbrlDZ2/VL0u+TUqcOrhbAwi2S1uY02hbCBwbPquDEisr9wGI2lVSPRlXQVLb6697AC5
3UXoUBXei+/FhcUeMAp8ovbIsm6kallCnq15icDHVFFbrrdAT0R9kzbznU1WekURZmmMMCnQZj7K
hFlI2LXN8mS5i+B7soEjIqvxrN/VQDAg7WmBixIPLctpr5X1M54lAkyLsvF/GkGSppfYU8X3wehl
hTRttu9tGIllCOo2x+yvY54y48H46UlPf3VBZWw8nQIK1c0Q/04GwIth56PRJv+8iR8VJ2ng3pYl
nM1YFfFl5vfWL2shObAEPfi9AhJxE6fIHIADW+q2LDTzSmumXLHVlc+eq023fqahsHWgndO6BzOy
ZYEpdozu2Fh0K90xnGgOWZODw/fIjImkVUMSThqtf21Etjw7Tmp/1YjkuTA9dG/0SFuVbmuvb5/H
FoJ9JNOq31QxIqYr26rt9ixfnPFxJJJKRPxw+lXD4GGOjNzvsfWL5cfUB60BRXkpviLDM1lXTQbf
DIHLGWh12QEsdzzoEE5MtyKQiE9NuYLxurogsicZOPeHOGb5sPQCorcSHvbypqf3tPHXfyZi051/
k6dbURQZFjGG+SBhYXb5YHxZGlDpG1nNyyOUKcA77eTM1zk0ZDdUkGUSWDUC0XbeTYG6n+yxbsIh
bryvchSszPjvXScLCW9vQC4YSRvs8joGcE1PLP7Rm5b61Y5t8ZVEJ12gWexNEep50z5AkaexE7fK
eeKl9b6m4K3O2eegCwI5mbQNERJ4WigHZbCx9cz1Qlk2mdx4ow8TWTeJnNrFuRDxNgf+5mDQRkJ/
rhP8cZCtPmV7LdfgLZilaT4BzGBDdCt4KpEEEOCxo5jpJdQAa/WbFOYLDQIBNUFXWbDNgip/kf7U
ok9TM2QaFIC4HrNKZhf2rE84ngEd3OsoAwNgDGaTrGOk9ktHOjQH6yAdHwwAH3i+B3AmrZ1Xz3Pj
mPfrfPeXqPT5q+F1MzrePNMn+ElZQfkl8Ctx+NDjZ2hasGjZCEoZEmNhJmdZMNZ3bdYgSi69CrIH
iQjWjUxbGxszqgPogGPC+u4PyfiQ1S5O/CmdqdO6vJf8cRQC8OScQLtV0BtXc7RZH4YmYUmyNK34
ZRc6BR98cHE3G7EJsxUS5rlQpF6FXj/4DJ0tJwv2k5evZVrFSGxbrHGapISI5TbXYhDUWeuJX7Cj
UC43hknqK5ihBV5HAkHfT1z3zG3Kdo8i14RINNdFNBize9bQguDJ9P1wO80p1TnAUBIIkBzbxUY3
2/lGc8dhiGaThswdthdciPGSjhU7yWK8EuLCXCXVFDYLKIJgnxJJ13yq4qoOMxvv7sYZm3Q8awqy
w1obhP3WLUtGDV6PRlUpb7YifdBX8BCL6SuxKB766t6QeESKpd74XpVp26YyMnfnDn1K4GAdM6Nw
ChAAUWcWNe+Sihus8EVJmEtccDQOLFbmqFbGqCIErN4V4uzC2nnDNLEOUBGGytOnOdIMNRW0mdcW
nDbr+h3JNLODulU2VrT4PQOMkvRpezMSsHblkTfQR0mg2EYLhMGFxX5PVc4/TeCMM8Z00Kzh1U1s
+JFJBR6BapgMv3BSpKMBfEE0nSorzkJnQNAfDu4wfc39arwkQ6ewQqSpxaEw8H6FAwflg6wHXri4
FPZ9P0zjOamhxuNg6HBcej5NiNGdnL7HponEj7YWUBtJPcjwQJi71pGd4gDHVr0Vmj3dxdDHyZCC
kfSVCb8Gw7yBwk6zq19iFBUjJyAHUaYbadQFsA7yYbonrIGVDSSucZtAQ3ztjI6yXsZpHiqrqn4H
Vtf+xNbvT9d5u4hneMP9GoIBXH3PbaLXbmQjqru+raynHvmvF/l2it7GR1xSR5kKAKOkesuXk0Af
KbYpey5BrtCd5CZuxfLYdsqeLkw1MYtq88m6hgTnlBFhCazEpafJs0WRchxNvPZu2JaeHW9bal6y
TzIye0ZfmUS3TAsZPdo0q2/abAbDhodv3ECcIVQFiMuwKfs2B9ilt8454z7XhgQypNx4HaSXQQvD
ZZM2LmJf/u8KahOjqb8WTuoSddRNxU9ZGsHVlNfdJezkcQilVC556bkon9ElT3djEmuvuS9hg8wa
6LpzayhGLxqrAaV2Q+V6tSTrmjLG+WhsqZPWgwrukjLk0OnvTem1z4FXE/2OaDo7dFY7/SIEwZr3
yM17sM++liUbBuS0FEjcTl7s3tJ5YA06b5fqyIom6cN2HUpjLLYI6PlBJeYwjsqrG9Euuhq3GJkH
FiSxPtA3NA61fNcFjn+WwsRuKJjt4sfCV+xsZq2vLkst4ddO0yG7Rn1l/87VbL+2makukAp5wxnF
Gye4CenfN3PxnAd82qwXLrk2Ma6ROr9BBLoEIFXaso1qWacH1WUN6nqQ179l0eZAk71uSp4BNti0
n02SsTZDq8j8JXfZh7aVLMjgjYrSccI2cGjkVNgcGaEs7oZcomhoAGiUe3ZWwMkdAlrQKAu0ccJh
lHYxoffmrrCcs/ZkA+dkwluyhRJO/OzMNJcbB1PDdWEVy/ep67rLNpu173KqtO/EBND7s6fGZFef
g9rCKiAtqgJ2zi7SRqHkORlFc7LjxCh+qLqLvfX7n81IdA3QI9JREv+a6FtMJiRkkP3nj1A06P/r
BPr4dhV2wXpMbqw0vi/btkmi0ii9PiyUkT843Wg/tXzE0wFXn/06Z+NyL5EvJOSo2LDTVbsCo5rc
cDpUdbFP/0VyAglL2jIXBYsw/3XR+A+okKpgn9k22garAYDFaaJvi9UHsDKkbKTeh9Ea/MsAbBy/
+JCmB0vBvohsO5WUpHVvvXhuztgCGFpbk5/lOcPGEyo/b4u6F6y+DTFGdVN6jLHjSQfO3UH7RUhE
yy1s85yBThm4VdRjLqg2imiha4ZfUMiI+QFALLul/RZ7rbqRmUVzWi9EGtMBcmubdCo6NEQ7mepX
NlNohgvFHszeSe/vqiXR0o2bFMUTEx9OphnAPuug+JjZYxo8/Vu9F4U8J+yVUjK0FefL0GkNR1Id
VmSA8L/63c2YN85LZjCmCUU3a2yGdZ8/mtDlAgbxNjB6t4rLMUwSNO68kjDH9gaNvt9MzfzLhdK+
BXaeVS9scdNla1RuullbkikFx+gQTCXz2Nkw8XK2CcDVemN3DRp6lqWYAA9gK7dSYXqhOWH68pz+
SX7BgWImgKbnQBnJ1naXS430AAsgOT2FsBhE24HdgYBWhtMQGMWXiXurd2OvrSgHj/iMznI5HFk+
FPPEGtJx687m8ML+23c7zA3pFYFoiXOAiefVh7yBhhkyRGjwXyTrS5m7UH7LJp+e/htwoaHXncbD
pYt4C3RsuR/9pLv+7zousEtVI2PeEnr5RmfTPlMlPZLd5/34d01y3K+GZTE6/6PFPSbou1K18TKu
mSEF1OORHsulplk9oS5ecS0rLf4S5257YqDxforDVUEeOTpTbIxZ3lGPnPiaBHgefOByIGuEOBEj
j8a8VHjwZL5FpxsfDBMCW0kreJPVk7mzSifm/OLY/3YewV/CyHLFQtjMCtyjUZbm+G1jJUDvlqk3
zzPZG/s586cvrt4tJ0ak7wYs66VWMsiaSM+c5WjAYvbK1ZTNOkfYj39BWEwTyrQXh88f6IdXWW3p
qF0Z4hzDLloHW7r0qPStxFi2JWnrX+qmUCekHe+vQiEacJ7AnL2KLtYxz19TR3qHdGHXyWtPos2u
tmLwe+vQwfzXj4fZ1/qLWQQemgRKv71OnaKcG9OuiVAhG2dyvZEmQQZZraljn/9wH3wJlCwWwJoV
ms6tvb3UXMR0PeQ6t9bd5HxZ8B9oSZlfGF5FP3Xpgm2PQ+rEAP+jiY1Fg3oNsGXmZh/dH9FvqTDY
DOhwc4jrBwr0EWjVXjn1i4yNedMyYo2IfzoVL/vRJ8iPimLGQqOHZ/PoCepavLYVoUBbg4mGMSnH
knGIL5wLbF/WpTaZtMhcxNxKqP6iYSijR5KUrs1CPOKJX+FPSMubQT5/CAHzBl+gQ6LM8eDKgc/T
cMaQke4V4r5op3JjDvTUxglj4TAOl6jNQflgs4Pi2g2HwVblWWDjHijS9QA3ZGInEmFuvMaTt2hw
zEOcGEw/CIM6sWC+e/Ph9f35rpCeMnFfBXR/v/kE1Oqx3/UNRMNp+grXCCSWpRdnn7+MH11l1dmi
LPhjWDh6L8iNa4UrKrLeKtO/qhvvaco1cff/cRHPWO8CoZbpHa19Q883RQQaBxirsM9wCpe3AFv9
7edXMT4Y+UJhwhTrw11GOnx0L701qaEC/sZAtLevrTXjc2BxuaTE1sKWSUBoBArwVWundwAwQQO2
fQFCxsn/D3tn0iM3km3pv9J4e3vgPCx64076EPOolLQhQimJ82ykkfz1/VFZQKd7BMLxet1Vm0Sq
VKRzMF6795zvGGSrZNWhtI302sOa9Vrbo/d24fQ+utQraQUDOCg+4xx0YIDlhFaT1dumtH9radx+
G5r2yVFLfW0Cx7oq+rneLvZAF8RV7nALeAfIqDuoOyfGgVpbE11TQnP++vy83q0MPGeA8/Et4y3E
LHemben8YbZotdfbstHLXVynNLVGQHN+6eRXSztihqqgo83+z8+P+8HdIrx4XRRsAqFZck+fbzYg
eAx0HgpAu7T8I4/aMaLlqrTykhbgzOi1imgQDNmr1NMGZMLQ7PRYNHdHsbQpo9W8ZJ7awFwri9kM
y4LBsYTPRbpsCqEWL8qd7eO9LPzlUiLCHxHyydrDSSDlgcOEdJBl6GzdL/yZSlsyFRgtA6a1kRth
gbxn42o4ngtu+1GfpzVZvJ/eGiGN76Y//e6koyPzoWPUGiK5z72+IpmzdR/QnIL8xQXuPCczLSzE
+EJn3tNAcySKzaaFkWoezSvtkgD1gwcGlj8Gd8/TEIqc3zh6qbPW6AP6Dd0aftmAep+I8ylDWyIO
X9xIIABH7DCZ7G0+f2TW23R2BW0XgsL6FeGpOdfkYGeRjUYzZVty5B9kTmp7XEbGE2Id7amd/Uuv
xgdvLJAiLJ3YA3lL/kgk/1V8VAxb4UUb5bZAQPiElm24nyvLvPCrPngR8PAbIAtsROywAk8fTnQc
aabDSd5W3Nhn8J8tK1ac3gNA1+8/v4BnIJo/LwLWCiwVqFWg1Z1z4yasv6ww+Cc6qSdb3SwhAEB7
udZxr0PUgvkolabT0Nd4V1Kj2UNo+qKn0Q1VSnRtjO2Fxef9FXZ1lhwKgz9F1zn0pClaHKUENm8t
oWd7q0fMBY06vvApff/coMxBrEL9yDKAKOj0CvtGjBmed2gbF/iCKuwRAaw8daiQ6d7VFU2Tzy/z
+zvK8XCUstAQ0grE6PR4lsjh8RkczzKqdNfjXoWNrEerNeoSNebDQ5EDxPcO6x9SudNDpbRDi3Zq
iq07DN3RXlVISw6cDCprduE5/eBerUI05PSrFBJJ3Omh/JxpllvwxIxFCp20dKx9AqL1wlE+vFdw
LXhMkVIx9jw9CiR8srIVPyhiuMhtsrvril7QVk4WozknHy8UQB9ewH8db/3zf73j7tSCBuxaflU3
LM+t440b1OTZLpnKS1Ldjw5l8q3jQ2sC0nLO6pPO7yMFG4XHsOm8jYWBaNvLorvGyW9d2Jx9dCg+
dDZbTh974DmHJDZUM+kjw6yskdYRjH20MadSv6s1KYLPH/YzFsm6pqCBZ0dBmBEtJVxLp1cQUDpT
Y4meoNIN/Ufr1KhhIQ8+NLDtsl1dd852IHT1NTcWRtx9N2PmypoHMv/IkrebttxUbeQFEoE5cxHZ
kBOLaPzCK/n+4V1PkodKR7hGjKx5epKapG5sBhZZZ8qh0+ggtGPayxcWmveXHec6jgcyJymqicY6
PQoNewTaoDlBcTTlPonK4ti2zhJYZCBeONS7XaS3GjCpd/kOr1vWs4epTgenwH5QMJtdqjxgnOJ+
mTxGjzNM/mqjFdjTtqM3X6pi37+fK++RnwgbC13sOfUHu/EyWxTT25HY2mhTxXFPb1+Xh1GPrrnw
9RM3v7/iUV/ujNEar/Gv1XuyqeOwAUojt5k7pq+Tnj9oDFZe9FYtF271+5uwcn2ptbTVPKifX5nY
l1ND+jJCB8MbnoUW17eDRgchIdnjf7xYrdgynim0/twE9+x+t2VOpseU5ttC+P53w8i9zcjQego6
OdcP5GPOF162948xFkRsBbbOAgk24OzLkoG0KtsGQTKhtf2rp8z5yesWp7vwu9bzPi20KOzMPxZE
HrJ3xuLGBift5RNSd1qtV8tUIl8b6HiiKwNhjE6NCeIIHfZI0piz8QvG458vKh/8TroxVMqWC9MT
zOjpi0R6gO4b+Ay3lNF+6NdDFubJFD9/fpQPnhQqSeDM6x5kxeieHoU1skOPIDNa3ub4JOfxEf9D
+dUu+NR8fqSPfo+P+UTHt8NH2jlbI+c2huMiRqQeGtGRUVOOP1zNb14+P8oHO2D04dgUUOnT5THO
AcxL3WDIKYDeT6IDl2ZIJieweKbABVwUpLkfh05fzIFlSAZNxTyEk6P+lnYPFgV1047xOFLBbJZb
HTfJ/8NDxWO1bsDA6rF5OL3aCFkiiq5+xRIn/X2PYmpb5Uw0ln5itMbbzFbciaod2WAo7jBEXDj+
u3vAdeGpYVV2MFG/WxdYHLtogDezybIxf02En98CtLyYUvjBYUCirWbF1a9BwXn6M3PS13s+yCRT
oGKYkV8nyR5bLBq9qqCrT+ycRwiHh0hGR54WlsnyZunJuM9R4oUiHWRIBq77mjB/Cf48Hv/fXfpf
IOj+9aYEb/Ltf/2qyDGZ797KX//7v57Ht+LHW/fz3/7SP3/lH4Opaf63jaEFkjHVmcaKwrf0H38p
9lKWIQ24D188+i2r8/s/9lJPI3calzmbCmJgsZKyhv7HXupa/41NiGaXxmPOy458/n+QO326FrMx
dGi/rEQJilTwoedxn0Iwpsp7TQ9nt1f3eu0RCOsKFm1kH6Xv3ehtG4MJ7mNBGzLVCnkDRlR3//rX
BXv4Z+3/xHX6z2kw6adTiKUC5gTX6N91MuFeeu8D/AvhVyf5Npomyz+ibF4iOE8q+g6Jwmg3GQi6
ryh9YCkOnZ9CMnVyez7Q6Iru+Zq5Fu1SLt3WIoLwiuQkxN7a3I4ZfxEL9sOFcz59FdexAYEX2CXp
I2GHfzeiICHE13Gwm6FH/OYGKxEJK5Er72pHa67H2LBDCuPkqZcyCwWTzWOpreqd1tKvY4jymw65
votai97Uhe/BWVf8n1Pj3FaABIs1F/X0cg4al04XuhnaSi+v3dnhszrHWTgl5rjr5fKYLSkRXL0B
503o+iFdMPMiCGuLC2dy2s35z4msFl0sObQ5zl26uWrbWW8TK7QWX+QbC1rdr5kV6MFuhdqRyJwS
ZrTQl6Puiy6syKc17H+OvQZDwqHFEnRu7+qidNG9yOX+OOaC8macYgspcqbt8tGbUIA2NmTluh0u
RrSsi/D/LXD+HJkPCGWUtW4zvfM6qh+6CBFXY4bUr7QBAc2Rak4/8tBjn1ubIGV31CpPbTo1WE/g
oXUoC1P56OaRX1+4CmfdyfVk2DnxsWYCZdEJPS8OnMXr7MXQjNCg7aeRDStQYGa6iRiNPoxrBEim
6+yqywy4vAuq9LcGtpi5dZDwXyrv39+StXDG30eTiBM736MqCw5UlPd+6LUWTWdr7NsdW6folsDS
GMeIU0TfUlpL25g9+l1qRfPrKNL2ZbS1HdN+jW/4SAJgR7P6ZspSNCiAew7tIqMLC9L75/bPusj2
dh3uguU4fYFkmtF51JQfihnzFXJkFy2pMzU3EuiPUUTFnTVY1vM8N/GFjsH7dxfCJzt4h+tEf4K5
8umh63aJRpy86Q4OiLbTjWZOEJD6Itso0Wjf0rI3/tKHYvmd+8lEH9ZLELGQzp17rrzQ0DtrKvPs
cAZMuNdniF2B9+dc/9W+GLI4QxsXT7s2TVGZ5+2EpHmuWdZupFksTxXJTfOVwQp9z76N3EYf7+CA
4GpinIUhYnnsi9ZMr6tW6ONfeKCCuoptsSM0FwHuUg/duMMCqN8I24znsDbKiRBp5kQFABR0nVu4
jO0lrtH7N4KJFN8Y3k4M7yatktMrDAMKmayejzvLluwsBzUc9KoqtgpMbzCi99uZqCuwIhnZ39M4
igNkRFKHPv98nO5010u77j50evV0KNd/OD0JluQ4dWq8CoZDssmmly15Z6Sc67e+dF8rjCH7zw/4
wc3k48qslAkZRGw2JKdHJJVwahi0DLvJmhWZG3W9y2VhvRhaUXlBmyJobPpmumEU3tz4ja1dzfaS
XNmGdB+ruvzZG1PxZVwckDCzkX1paicO3dG+TvQZk1pS9uXB1ooYM4Jd1vhPhIw2jincvz//HX/6
8Cer61okMHOhqmIhoXI/+x3CxNuHtJPsZch3QUffHpTp0H+1RNxe1/poH6LVOpUy4T006NwDHOzu
s+pR1Fpds/MhkoGyMRzk7/g3CCchvjM3vXs0NWPQsIIGn5/xGYx6vdfsl1jz1rXPYbhwVrQPvszF
LDu18+jG/zYx6zNwU8O9TSrlYxIlxsHghTkOtlE+uUL9TRCWf2PUfRb0ceukoLlncQO8rnypPUfe
GyRMgigjHGIzRcv811JP1gaOwnSfTfLVjUV+HLvoVphZ5m4UBomNJsbxjki6/EIN9P4hXl8jnSWC
7yw96bMfZkiv9bJKH3fRoOEKzfFtjeZY31PJzcfItLILz/D744GKoI5jyIbkBnXD6a23B8YcqKSm
HUPr6qspxU+KjrQP2k790GJ4nBc+nh8cbxWCI3Zx2cVz/06P1zVjKaEhq13a29arl9j5L7FM7rUN
6W7jqda+sOCewTPXJ4VYDkY12NJXN/55F9zNs8qDBTXvmq62t4MJ/BqvSfmsQGVoiLvcO3B81nML
GCu0lKtTCA8waTc+uZ8PgyvjF1NaoDfl5Fz4Lp1vFP6cGfAzOiKUcrxYp5dCSUjHfRpNO78w8300
+/qXGKYt7RlnuJuk54clgJFfUpIysEK5w8/foY8Oj9KKSo63fx21nB6+bksrgXk47xYa+K8a8b/f
GfvvhVV6WPJ6aQaTkD+93m4Q8wn3wo8/a338c1+4OdyddctF9XJ6eA/vBsgcW+36mpplgzbWfums
BuVXixA8yJb+BeuK+7Div9PEt46d5o735mx7KOU8YpQ2Q0Mwr5MVcp8OVfz6P7w6NjtIIEVkylDo
8p/T03OKIVWIJs2dQylwQOln3OMoSG4Ko22/Ktv8GyNW+4T1xNwhHtaePz/6+5KFLhr/5ZtK9xtg
+Fm1lPZtvZBfimiYXHjxJOqhflUQFxRacN6qALQHatF4choZ9nkPpgWHbXfQaVGkmynridv8/IzW
p+HkE8EJAVcAyEmTll91dkJxtAxamaMONWA6ZptRihITRy1vJ5Grb/STbwZRXZqKvHtEOShvLwU/
A1AehrN+X7lY0YQ4yNrlcW+y0fNH/be07WU/l467t0ZV/u36lX6QXsa/qwXum89/9RnZjqcUEjFp
3fSHaAwxmTl7DKZEEc80Os5OooqCog4cnZ5gqtLqOBtae9XVWlYe5xSNb5DzP7lJxFirB1PqYx9U
WVutD29U1hfe3bOYnH/Oi2mbz55ovS322e1IUZZK3RjcHfmfWB6Woh1t3MxDpbaSLKIk9DwbnOnM
hVktrA4RMOnY95jEU+kccdOO+laOhjcf4K8t/q7KZ3YPuHFREjdLYj+nqUJST3trifa9MlCcV4mY
1KXru97B08dKBx6ss5OF6cuQ9ez6dgT26o2+xiYhTI8Oa7ek2Hjg2kwgIclsbqIqtpwtDki6vpFP
ZxTlvatt3dyyc3zrcpZ7hWb0Xq/4m9tGAwEfmPNMUuXnT8L7RxEVg4lKly8X4oLz/b9bOxKIFBdc
0PxhejPbRzlof7V4tm+NdC4OXqvPP4AD72fHSHefH/zdR5MChwINQAZj6FX+c7oYWV2SRETvujtf
meIpr+KRaZyv3eQ6mweti9oLgtQzPt/6eBlsTjQ+Dcif0GadPV40GHo8H6a7S9xq+NEIc9oX7HkD
kVnaTWQKq8a6Z6sD31Rv68W+FuZTXsNMYiFyhSzJjnbzwI6T/tokwHFfzmkrwqqgG1LGi/c1cRtr
o2Aa3Gcz8YOfX60z0cSfs+dTDwOLri4f/vMPa5JomdCGVNtVPOF3Jil7LzoJ5Nd1rMdfkLG3gGlF
UmLhmuWNP9vRVo9nGTRT49I9MjMYEADgqws165mWcT0tEsqggDLV5HuHEPf0Lna0TOpmMZdd1MVF
Hyi+ezMqoah5XQXp9V+TlWj1Uc1QGxAigN8IyVBwbuRiuldEoeDKF0IQHdoPWXfrYxmLdqoUs7pW
rT9qG7NLR/umMUAgXrie60t4+pKaEOFWxCVjS07+7MR5EohcGQVzYG9yk03rl6oK88HxHyrXib5B
RJAzEfQE9IUA7T0dy6Kuvg99hX+UTzXualuMyFcIh9bLjXBj9zBgwqXW1taKu9cH+zFxLaFdOvG1
hjg7cU6ZAQJCMmq/9/Mi6Sazri+7FDjHmlmtyzeC5e91mMWPlT7JHXYR8d0isugxNpL+xasL9Oba
VN1lGJEv8F8++JjQFkY8AxeJaR2X8vQBwF/ProOaf+e4agbSYI6kTUzpVY3J/BabaFMGfeJeebXy
r2ohpzuQ9OUt/3DEURtfwJi/L8AYoVHjgGkEAcag9/wdx2lgAFWjwknrPbHj+LW0slFPwsIbQxvC
uDbjvNtJ2Wo3sdMNrySKF8Fg9WO4DLjC+qxbHmpC3bd+PxYXyvYPViB2QNBqkMXzlfvT/P93+9qo
qtjtCEffdUSVW5iK2ZD5DszQBzF1iB8LM03cv8QsAAoYQmk7T8zm9D31YwqgoixFjSLErfVb2vX0
kiMyF5zAizwNX2K+JOXVYhCuEjRuK5ugJWio3hVLSpmZsmu5dKk/eA5JBl+rSZojLABnl9prVG5m
AKV3VQVhgaywjm2o4+2mjLCLTWf3y61pUEeAMXmBQOA9mF1GUpsf9fu84MP++ftsvP/o8iFbleVw
6BBVnzsBHO4eOSw8h4lTLsdMq6q7SnI3At0m3MWSEOLkjKy6AtUURtMM7EPrtQevnKpd0o7aQUqF
CmQdebMziX0rrBOz0zBRIUlf0lIRs2wO4sW1R8x2ZZJ9b412V8eZ/JHiVv9WlK7z5fPf9MGazxYW
jS7fLV4vFE+n71aXYcHKO8ffIc7W71fu4a3Txd3Or4r8DXcOntG8bUJDS2cGG5H/K43VD24EsvV+
Tp6klhsXKoYPT4kN1h/M+9q3PtvKZ8CcjJx5yy6mUXTTOX1zg9NNbmgrL4GBP3iPV3f46vNVumNd
mIOJIo4gGd0JF37K/aKBdvj8Mr2v4mnTecTIsbuhQ3a+Ao09sHOgnMTRz7ZDsGqZBgyK6ltq+hHc
Yy1erd4tD58f9IPnjZbvyjwEiYel5tyrQXLkOJQeeweAwtaexqdxkMxW91lfTnud7J5rWKH117TL
suum15zfyszfEnsElOBUdr3HMNbdisLPMeSb1bVt9M6d8FW+yRcsEhtCrPp9XY56iCe+OJKYEr3U
o5G98KG56cWC9uHzH/SPdO7fHxbCFZEl8l1hskYexXnXHSOwsX4StbBHDepvTXgaIO4ZG5AVY8wT
BPmmg0DARAIukQa6NTAHwz9OpezNDZnGGiiVXLbLZilN1XypMNmTZ1FlAKqmftSMuxmXqNpo2jh1
3yeQkSFUdG+/4Mrut2NmQMrIK+eF6Jz5a2Qiz9p4Vf6lnjR0xQOZsm1jV1UgWl024YDcY7W4tyTJ
RLwmgEeojwdqN0sBsNJz+s+JC4wGKPn03QbD1ICXSHW6mnlUXJl9H6uQdGBY1E6Zl1vPgTEQWETb
4K/oACNsWugTBSQZTd25RiEwSTO1f+TSpYBksi7/1Q0pyjJBdiE71zGOx+uRKic6GGOv8FEbsu/5
gWLIj1QI+SONnO53ahgKcRQ/LijVvBQB4wHlbVu9WMK07ts7K4FLvykabFrbehJYPgY8sTiEXbuF
ATGJgr2CiTFzgIXxlXT1BlAR01t2S0LBBqgjza+2w1DzsS/nDh0FaIHu0NvteOyLRXY701ttJeQL
WSHxuea9389Cu9JrZmxhjgfRCXBntxqJR6UW7RV0I31v5n3xxMVjOezy9UJFeaxteRvhueugCX+W
bVVml3Yn7xrwPJAs56vvhBEqermztaZpna5KWNJDrPz6Vabl1U645BdAKktvzaUsiK2aimYHiWa6
smozP7J/vMSZe9dr4wDIr9dJyyqm4H0/XYQ1q1t6b7W845KXxwK3I+RHWwsLL72L4ewezdh5BvOV
0k2Nu+ty6uzD7Ppiz1AETrycHfpAaf/r89f1fPf0z1lR46yeCeSEZ7unpmX1b5c4Cru5VL+KfGq2
E46th3GIi692XNS7z4/3rnZhhWOntmpXwEBy1LPGXgOTqnK60SWVd/Jv0JLkV52WFN+8cTS2qd3y
bsRWdbeAgT/2S5mi/kvGdZulwxpzct1mbJElyxdn7sonVFfZM/xUXGeN69xq5cAa0eYLIJFRMdTR
UL9eWt+sP8T+kwWOwhCJN7UGWUyUX2d30rfgTRsDPEmMA4sT1pbbece2aMka9zoJh8CZk+QqKljQ
9lphIsTl+YvBaSyav1O2rm6n2OsVSb3TUgf6yKZ26yBD/oZzXLkbrHNHmVS5udWrXnvDTkzdPVZp
3mxar6uIfdEa+aWrrGuy4OJyH7mYeq/avu8AG+R1Mj0mEDZTVEiDU2+Wxq2+Js6iWPgkfI09zTsP
51qjpdmhV7HsQ1y1URGOAFeXY+wVlXzwowjERVZ69tW6v/YDQwOdF1ZdXI/HfBnLH6Qm4B7LUG0u
YcRO4oc7tFVxmPrMzAPH7ygcCwtO2sZJ9cW6ypYIuI0OU+VmyWmNBXnM/aJp1/1kgSjkC02Y7kfS
VQ53cogTtlNJqZdX1VJVM7N0xnqBBzz2rvDMhhdBWwMus3FRb5Y2l8bOmla+XU3fT+3RkjJgQulS
xUfGYvG0dRjbWrg6U9kTmuwXQLEMTYN7QLxws0EB7qmD3qRFdeUWvjXfZl05mEGllmavNBXdooWE
AKg1y3qtjSfysSiI5t7swGVEhfU3C5D3YNs+3nOZpWVgTpXwmTdmxq7USvNAX6x9tmAsikNUL+wl
zMzO7Q1IqP5eiRJogGnnPWwNUniyIMk14xuoIv+hB9mSbROdJNOQT5EPqLfql5dKqE6FS2EXD6KW
I9mE+TjeQrYCe5ECxtjWyqn6QzFlZEnA6xFdGBHbBgRFaJWx4099klgTGsObIbOW4tntyvSOOt9N
ruCMjntX7+LqORVGW4bLVPTti+HqQ//gunU17hFrqi6c60T8zDP2rsfY5psZzktvOSGat/ZVxHKF
57VVJbY1Vvl+R7ecJNNkJGyPcW3aXddNM9dhMaMuZD+PHJJvTu8TBJ06vmofzDEtdNjEc/XqZ3SX
biaPixDgfSLlwdayYV+y0YdL11me3DdZhttxHHOdP8zzoaOrF8NRzATGgV29NMVTxWd2DMwqnQO7
HPPqodcROG/ATgigHpNuANPTeHQNNbjxbYUfLwvhVaRP1VCm8OYHL5puDCwdzTMxQY7aFLyb6ph2
rqlvjEXNYj9VNnp7MltdxmMT3qybZYZ1F/KCl/xqs4F5uBh5kex1ZxwDRUO//JXbDSAnTWmJdVU2
I3ZRuqNee/BHTJJbPRWDuTUw7AwbAN22FQqvyUnypSG73PPoNaAHlEW6oZUU3S4W7ezuHK9DSNXr
XnPAid6yqLNrYZOn/O8KzKiD4Qi4dQLI/oYb2TNnzwfYhLkQ9ibyUv+5qxgjP7CgjDPkBH2KA0CP
jGIUU9CXQhkdXy+v74M4HtyV5cN387bRbTB6Vkwpu9OtLlpJhokJczG2FESjtscpUBgEV25Ta/af
y36w9Csyoe1n2afqp90NNctbPZY+CB3PhHOlijI5lJHFlE3Qfew3bbd03yyjKQiAHYlVC8eeCJWN
wHZXbvicio6i0tfVETck1DCluvRLrgbvl8LC8MXKO2AjtrBluSH4I7avW6yARKiWyoODMFcVJfMw
YjmxUtNHIuyW2Y+o1uCLLWbdf3EY93Z7xBtqoZ8nFhhOsSCBr6jdMgnBUMn8IeGJkduB8Gn56Cb8
0B1iFyrGycjTPszcabpu/bz4O9M9UYbSr4mNBxa/WI94weQVNEcqvsJaYJRa3BnnNrGy5LuA6ZZt
jGHNHavthGqFwXonw9Z2igPUDXSYcTHwqtPJVn4At00jtLPw5KPWDvJ16TvSzgnJk9mt32Z9E0r6
Bcarb/bWb66uXV2XbLAMItcTC0yNJXA3G9ZyoyBw/jLNDsZfsoxeEZqulNpRiKWgCE6TznmKAUtF
Aal8ythPE6/+fqIiHklgmOLXocMbCrw7qcyjE0fTkZSrYjjmQ1s/9/QB9I3pyHK+nVJBOHWJmivf
FVDrAGziWsyD1pUUaZ7WG/gFZ74zMDul3AIEcboVBCfdTdl5OIlNu7aDPBctuCyprcS+ePDI3aw8
HmC0+hYZaUZZXQmqU4IZAVCHJIQ2cj8b5coGazTjBV1/nz5HIuVTPhTQqa/qZFjkoaI2pWKTw0vj
F80142fya3Le0XB2Mv0hT0rn6yjdetqTLDsPt3PdT8+kbSdJ2EMXXe5lvihnqy+uQa5Pb7HEJtbi
iC2/BUk6uZHKDSTyYWq/rO6QRLUayoxMl9FV4ril4hudGn8lw0D8qrn4qXnNc9BHYW0X8kmNQHW2
YCpgeKHCKzoW/Ul3Q30yG++R2cFU7ya98X8lmcd18SD6JBvD0xpYHspa0m2W6Py/2LIm0220p+tl
HNUQeOvqtemIkzUDSUVgoGvszGSjypTmmz/Q+54VkrogV+Sa77Lci+qd5F+ZhwKXBAEzXaZfdQbk
w7BSSfFlbkyYAIq+93zsPLeYt7lRqjJQTKavgIZQ63iFVdnHyFlQf4gBmJQ/VBaxqVzWuxxxobd1
S9Og+KHEup7dekVVZe6QBEux2MBSS0e/BmK3MPqM+wkaZOMxm12Kbtg1KehjUmBpMF/hcOBDWDEJ
oSpIaXiZ/eI8ITsic86xC81/KYtEaXclY7PkeogH5wfaNR+ebW1IUDVdV2X0ImJch5XRyrdEgqTY
2IPJ0djlL99cUbpNOI5+N4K4WgDJWYuCjmKaC0SrcWrnp2x2FqiFi5h+DpOrvbl68RjztnBekDRm
9O4LDabBLMa909Q5+be1Zj5G8wJ8Ze1yI+ljAqXfikyDvwdvRtwalaBf7vrTKDiGr5WHfMzLcTdZ
tYB16BVuALlmhhM2e96VdAchDllVcG00vYxfU7qvG/qb+XBQpCfFt31cITkw6GqtRM165c5JVC1H
ejLTsa5jQz6R2wIV0l1gAblVMuk7aj6hPS6iA5DD++5Eu9JM5KPlM4gKxxxiCiIdg+qoWhLK4b6P
Mp+d+hLjZmmlf8V3FWwoMlXYfxNK2PFQaZU77lg1nB7u3ujMWxgDqbF1R1pyh0jNHgFPg2k9tq2p
ug3nLw7SVi2MGhbyDXYARXsdilkTECLlWUe3ijASpaITDAQ9KQ5D5y3yjcYnaEYH/BhAt1orNrG3
9PVDXDpDtNcaB7pRrpu5tultneAugpQrttWI7ndpLaZl7xWppAFBeIC9jxrLKUPBWDQ78gOd6Am/
h3FEgBYtt62aVXJvgQrvkPXpQtvns6H/pulkqiuMj5rYWlojwhEQ0Rp+PTGgLHu/+kKmtHSxeOpO
yTuamm85u44BeAgagkBOxdLdgXalsiREPm4PFoYEL4hanZBIXvbaDWs/3pbxsDWJYEhhYifFW6yD
Yi18r1KB4QyOtjGsojUe/IrgNO4LrBnSsCb3W55ZMQa4psq6XQPkjujqJkvGA9gXJ/6KbU+LD7aq
knti5AwCQkDf9Vs3MaY7oP4+0DFlwQWvGBEuWxyKKtvlS6xDbYyXQd1kFi/qjbnQ5rhXjZUWx7SM
0yg0mDQ8rObwHAwr7nrQ1F3NXDv1EnWT+IOVXLcpIF3k0Oib9uCjHQqMPhVBW8+sqSnBwU888iha
UiSxaK6swmUTRkx1vdPrubjWDTaawWjPDkAyt1E3UNPZRPAN1vXbWGljRPfF9N5kUoMhimatBmRb
xCDOPdgmUaW3cVBktNAPmpbbT63ZGjXYMlOYIRuWSD8kVbKiCFstXsCFT2a8tUgrUpvJdYgsncts
+QEAkjhjlSbxFXpTX26nJuMSipZPtioHT241FE4gTU0ws2HKCDhU+pxS78i4/RVbawDlVAhl3mXC
MQ8RJOQf5gRoMMR26iGUkoTsbStRtr+mjvrtWBOTVO/tpIKNNZERTpRzXadNKMRKSfLFWNEztPDg
7zzgRxurb3trO+ZRL57KSi7DFWREZoR2aXUv69sAJLW0B4xwKm6+MK9sn3We6DSwlyYrACkS1M3a
7E0aoQFsxTaal2b9Jtet1N5mvSn3sp7SNJQJykCl6/FvlXdpft0OwNgYN5rmlYR7CTjLaogvF5mv
1K51C4hGlocCxGHlMiBjsrW64X0eHmKy3r2dLLXqTc/6PN03qaVl16y98lGxlXBC4jrtny0JdCIO
tMXUnv3RKq9TuWZ350a1pT7BxwMjXXPffHvR7tKJyntTFt0EUIKgihdfovULvGXNjelxCIE+MIe+
/k0QPUCDnhjtbg9IGRr74FnLyxgPzXhkohTdlA0M6i2I/M4KEmSw/U7XW/azXZwWXuhkgwu9Gvxz
tktjnocg8qrkbXCb1t56etf5wWTwd8zc4EeXrpcgM8GF/zMdRPplIFPQYYLcTM/07ZKnDmjw3zwV
OXBDKqRqo+yoWY6U8jK5i5u2SoPOHoufPQj6A1hfEtZnR1AfuOCmcVW5qofdSG0Blo9gAETSZQJa
xdZb3dhjeQDTkFPAuTfJUhnejVu1nE499yOpWIZPz6BzmYlsHUMRK5P5lKn3Zun4gHDlnI1UHrNu
BxNtuycLTdcULCOcnJrXhTAaKPpGVD5QBeU3leWJ4SZxhXPwqeOMW3Me3IHqGcTZg1CGNIJ6FCP4
iNRQTxigaRiYVtzP+5pPi/vKlKfqQh81IsaMWPgyNOOpNe+bHNTblA0NyfIC5sOBN8b/ZqIDDSPk
5HwEKFqWo2/kNh10QwCohD/Zxa9J3FIOGEXcUGISwJv4czcHWgtiadv9H8rOa0duZOvST0SA3gCD
uSCZvrykqpJuCJlSBH3QBsmnny81PzCt6gNpzkU3Wi2VmEkGI/Zee5l1MLMd5bXVnl3Z50HawyBh
e2KQdwyDZQuBhUGBnMqc3TvMlds2KXKYSRjn4WW8d4dIXkys8r9iOh8ayUSlc4Z5ZOozkfGVmwA6
5DdXWErEls6tddeFduU/RSsIf2X5GraKstn1vUAN48Uzs7k9bMrx76mxemPnSktfSAnciCsg9Lra
y6a6or6wKH1UkIQfBMkmMNiJofuRg7T22Non10A1C0+5Yu3KEyahUXXxSEAFJscwEMA5z7JHHNGM
cJ9J7Z16zCfHtCCB+ovcwBf2HQP/NZ2YBHT3kmyF9mPUTUZ051QBgdhA1QFYO/xrTslQfyaKl8OK
GouqAWds3PvkRBqEENU8xpMKsuYhJJzEPxGrm9kn/MfxcjTWhiOlIzGB6PHtumUaVdc2VB/0y6ew
nLweo6Z6MJ8XWtl1N2oqn91sEYCwx+4VI9pBldnXogjZBpGIegUjB4j3qYHJ7gfOGFxsGT3b05FV
ZU6oV0DNLoaXO+Y9Nzn4JomXzBI/Q3CY9J1aintrQfCR1ttmfa8tQHnC0ddtfswUaaC7xmuW5lhU
OVm/ZesUp23R1x4RDf25cJESxhZzEzzqN2t5zXWEneyCMy7HYCVgDmA0rKJEWTIi8QLwIJ1C6C9p
Hrj9y0bYyHodMnp9vAwdW0PrKXrXCWKt3Pdw5DiaSNMY78Zpg/QOr2ZMtd0a+e0SkO5LuSjD7hT0
dMP3TWWWz0tbFl/x6fSwe+0KKY52gbUASmnT704z9psY8g9avjKaGpPR8WcuH4Xrx62pBHMFmu7l
TKMzMcBrp2zXLK1DstU4yHMeqdlI80k6FraEncriACWhjIVZFLcodbJLgX2YujHrnr4dFwXlnj3O
jc+4exASrKR2v0UAfoJ4mqxRt64DKLK3VS5WrK/p8GNzKzfAOtDJ5RJFpIM/YmkNKz1okKkkA4D8
q66Dor+wMDX7seHPwWdn6OtXa5UMJPEWb9373MDJO8lGQjRPFgant6U06vC5H+0Coocv+3PV4HBC
UdiNdRLNA1Cg74t54gmA8ByGWSF9WYa2epsDMpjYIsLiJ3192xyUKrfszltWRrBNq51vc7OYPbR2
K7wjdg3Yl49mhwcr7/k8uZD4H9iVZzzCAHT7A8hRvmNAnVG04aOP/xjZVWvKQ6EOdwLDeSTxLrCo
jkX0Bhdusnd4ohbmsSCYYDjMKPwfpPKwd1wAjCsaQ43mttymiPapmS99vdnAXYGUnGdrlGHXaK2d
xk0+wMp8aksyVrKOoXrM5Pvq95kH9RtEm+0Uot/9BjYIjaUih3XgWZDQSL+1xtiAN6/4Z5Y2XdOa
Zw+bVPbnol+wqvThM+JqMA1GmUwZRrc0+Gg7qLWMYThLc3DzVPnDT6BuHTxGTr70ey/URv/kcDj5
Owwxx2bfbwHqbkvjw5qCSUTu2Zw2PCEpdcMFi/uwlrcO+VN9qqteGKmR0+HEPGt98jLOL0zRQgW/
fNyo3haa9Q8DNgjeOcT5uD4r2Zm3o9PmH7SjaMiGcC1od9poTcbNsA89hlBlGuS4XqWrVxlgh2pe
stQVJV0kXY18EBgk27EaQgxlgTGCW0y18+7MeNof9tIxG32noj7o78xg9TzCCUkziBerK8evEzld
DCZD3R9aCVO8UqbxBQuTEn91CAYHKsQGd4pSqVu4qWt0yqClFlQMxurto7mocMXCCbvj1R9n94pZ
4CwLuLfhfQrdOrg3CeNc9iMG8ZKfWlb/BQxT1bvOaWugFuzQuyPfGJ+7FQbjsMvQWc3nrjI840OR
OeZ2Hm1ryo95VfrRKSjmYk5FaGZAEDmmwTf5MPfl3tOarJ2MHW27zA0lKt7+JONkKFU7Kol6sg/G
2toYahlRXdn3qpPmibpyBE3d7P5eUzVZR13bAQR2K6IGj4A+hy/dAHPmTleOrs6L16pXtyyCb7CB
bQKWm1GaB0TZ1sfsGp40Z+gxErM3B1qGHkffCyLPsTkMwvGSHrtfN+5MBXlrJSXBTKy6mdYbj2rv
ZTN9ziYtHAzXCDq6+t36G9+QbQ3/chfc7HO0deFL0CxXinwGApXWNIRkDFnDih2wWL61ZS2/me0k
vmRzMazH0NAZHBy/zn8A8U0nwhusYN+bGc5abURKQCyjYvqAXEiQkuLWPlEBPBkgX0lkU8g0qL8i
oeaQuJ3Xn+zCCl660tx+kE809qdBeS22sWWNJQzvs/IPIgchT615dJZjV5Y6uLTRFf0EGCYXyVpI
5NpJvlV4aObefANkdbPXoCta/wuz2zW7oXt06zgqrMnalw1Ra08KThKpIEuwzG++vWJ6beciclJL
uxBXC1ai87B1W90nJSE5c0oxR1Jx4QfV7VDOzP8YD5df20hCN/JW2aTV4gaHKtdhAw7p9E58lYYc
uBlcprMyWnzb64ESCKVCoFBk69BjdEuHeycDX7f7jZn0l3lBWfGAUiiXiRHMZXChlCRxiDNn17tN
buw7cDbtxU6XZf7Rk3P9Q9n4ghKdo5rxx4pbPQQfXWNot/ViNnHfN+nr14YklBgYoIxuJcDVY0aA
uWJGBt8Da+ZofnG7Ll9vMo2o7rhQa6UcUZwIGqTN/VazYJ+HzJrUDmdx3BkLLBHO6OYZ7zu5sB2g
XXey07Lozern4uHlmGjomWrveY2/XYo8knJLwMfdDLJSr495y7Asxf1e/aCbLtZ0tWzjJ6cx/ZQy
pqFKc9iKWEBvrJ67DZFfwUscqWOeYwJDnCip4cxQAeyToCrbKKmr2lTp6I/Dx6FpeGHrJgdHzaUK
w107FnaUFnmGAeEkF0WUSl+yhLPQqaeDkXMDYiubNapY2NLBzqw752zUIuIvIHzGiNmw+9TDn8E5
FLUJ79SENRmkRcv4O8Ft3yledb9Jm45TONkn5m/tPWyR0Yvl1I/lZZqVYyY1fO78UI1ldI9sDCeX
TZBFkuhR4BzB/xjiAtXw9xApU4Qd9+IeS6szXnTHxhWreiOFgT0aGx1uOZsa2LKJPg9GxxN249Ri
YAHOyag0eWYIRx08gAZH3OVj3Rf7eR1GfXAZiSzxmpHpzmGA1o4XLASdc3yhhlM2L/OEu/QK0ImH
NjwXPeUT1F8XR/wU7NAoGBNBiU9b5sBTigkK2NxsLR3mZl6e02n0dfuI2hFXQ8fY5uDrYvnDx46t
77W3yinfoSDsbAZGo3MrbY8wySpctudVdqF1hg8sS0YKM+kAvECmsXNUIIdTOClZpyOm09YR5532
OzAD90pJQrZS7u5ckxuUK32o6yo8DJLJXGJWfRUdRnjMtFNtTmaHGLLleaiD9ns2eJp5KkPLIHGy
IDtq+MVk/NLkCWbXQV+kjg7dy9yRD5eUBngZJuGGppALBukfeNsn90K1is5umD3/jU6oW5KRJDuP
jqPS4RkBFhSSrC2YtwVz34JJE58Jf8PCVYWpUniFRW3rvlIseRK4oDUzUpSQDK4N0K0Jd9vcKW0J
4n4jte6xysUXe+GPPNY1AWJJ0FalPOm2kjdmkM/yhvSL/g2T97qL57kyqjOVWwVsgRx/X7ITT/um
lmFxrGfwG5A1xqip3LRu7mVgwlNq+Z7+IYDC6u7DihkgMwSy1hkfghM2a2b/LETp8HmCavE+VNeU
hn3mj9AXHLfejlY+MU2PDfwT26Q3SIlKfXpWh/S+ECDG8iuHngrXgl03LdzxevGy84BpkNgNnW9+
yZtZedDJ9fI3s7H/QOVAtYyLGjYKkB1xj/id0SJKk57NmqJdS4bbgSQknY6zN51NQvTQD7bihzCz
hUm1FQx7gA9rv7Q+3fa0OefVD7NY6s0+T9vmH8sWgznCduQnxTtLAS/EZ8usvJ07tFFNnl81fPoz
EeU9b5vDBpEdH5xQaCgp7518qxo/95lpyb5F/hmTFJOfZBBEjHVm51QNFUOUJljATRne/YVC8ssi
9jcCSYCpCoJ912I6zH+/I5AwpNpCt2y3/ezZw/10NZAnE82yMVWJzGrvc2ItsMOZfheHIQt1lva+
v/qHOtCOs0fcgIVDbtf+cOxVQ/CArkOgfbpsKHIk7rhsOxTZ+YWDTjwOutYfi8DGwsrKi7AglqXQ
JUW8gsCMd9iUMc/wa0GhB0S3cys193uJhWkY2wx/GLAwpPF2fbbU6k5Uq3zJPfeq0e62/LQYM/Tw
tRsJn0Gc7STNNv5woDMRbTs0L5BgpwcGHf3ODAuyM0c5e3BPhjHwSdNc5UgSMOZeOx6Snz9Somzd
V1lk5FuYpBroGBVD8XVbNrtdY4pto3kFdEYZPrieESQED5U/6q2Bn26tjvkwEU7EJBw63fwkBSEx
B8uFdsUOnbVfvCVEcTy02vgCcwV2uSmkS7KhcjWZI7zYANpOmVn7eu66z4WPp8XfGPdXatO/HvvV
QvFqEHGVNf7+vrhgvaDvAfLOyhj37LFhXCJHOtnc/p0zVlaqg23+1kfl59nv8jc3q4N9I7Zb3yUS
c67d+V7nfOY/vwj/ouKiDLc9lxk4CqNf8vDfP5YEM7GBDpc9JBR1x2FmPkeSjAQXc5YPLaP7Q8dq
iEEYiOydp8x59nydJQ6k3YRMrrmMbV07pz9/qvdkXD4Urwb3yMZxEiNf5/cPNRKgOZmI9PdGpcS5
xzTr2il0xUmyKcaapvPkwbj5mwrh+ub9/og8pHw+7DTUsJhDvqMK+sFI4eQyzBoUoHbeD1Sepdvf
waWHToLemQka3fMHo6vyc+fOL/w1zX0VNttR+IG5x7Y2evBKc9htfUmt9Oeb8p8+HfYe7LXYLvLA
3i0gCzJ0yRTU2rPD3mti44Y4L+vuVtnVNP+FCP8vlSXVnutDc0NjwMqA8fH7E5AMmaUzCTZtY3S/
TUNHdkZUrcNuJBvoh71Sq2FCbO9yV614bZsg4pUKmE5n2+6//dp4gnLIAPdjyIhNxe+fZCxGkkdN
uewzAjWeSlp34KY8ipKw24off77Wv48FLPoZLprQNK8OZ++2ZsDJCXaF3PZOoGjMA+ihcTM7zAQx
wArZeEr5OoV0/BPFwF+u/S8uJgx97C1/ESNR7r/3zh2WMGPqxJqfclc+6ZoBQGjPNcHwpNXsLC8w
5F8WlG2/X+9o6UG0bSRXqB6Ic/j91loT2TS2srLdNBUVTxCDI8mmZLa70amp6Z18mokt9c0Z8l/Z
tcnYWO0BAIsWn5bIPDWhS0XSmFP7i9I9eg+mUZKtaRkbMGVJOcCqYRLg7DJqRSKlSDhLc3fshzM0
ssr4m5rk/T3Eu9NiJkHmAZxvFs07PutYLqyiTtLAQ3X+Rr9DWGaDavEj239z6YSnP3dhB8uyXtnT
6uCaB1hGoBn9VSDL8evFkzODBnfCvJ0mw/myBKK4+fMi+08f8lp4oFfkH7jev991jvqlvsaUHQgq
Daz9WuXT+slsjSBPzHGxhjPit2n8+ueL/uuF5tawRG2LmsfH+Pa9ShP6ktm7OP4cFKk7J5AfRWXm
ek/UaNluY2B+6/jZfCRRSQxE+V4bRh044sgw+m9yv1/i5H/us77pYGTF/nKVjSL/efeaCcPGlZnx
0yGzTOh1LexA0hIG+9YrxRbcKN+u88tGz1fe8UZk1gEFXhGcenontMQBUwzyjidQBZSM0XwD4ZUh
Bhyy3rrMirgK0noG/o/ZD2zjRjl4d8xXqm3vO+HQnbTNdha3QpryaA8qu4lyCByxvw3Axmqx8/62
huQQnEuXfe5cWKWd3XgbAFs6aPCdeHM1/gg5yJzNnMExCIVr4fJS0NJj3UC+H149rGTWz4LQ6+K+
7RsA3WVYt4ua88i/OC6RJnf2CJEp9wrTvxEsNRyWJ4kej7hJGmPouP4nQsUADXVUe/oBapskMdMn
OyTGDNQ//GV5vN8KfI5bUtAjD0k/JfH7XXatxga8cTEPCA/MDI+BSJFZPi7IzIQZ4GjldGj/ks4z
wxnhk3QMCIFVSE50lk/VxVxCDeenM/v5L6XA+1OPfdi+BpkQ0cTnwqjo97cFmScZfatYDxvRsOk4
CoUwteRtxQDbkH/ZQDhI322JmG+gRcFghNaG+iN4d+61a2HUgz+KA8y1oLsSwKz2Pmu78mftGGrd
OYgioHIVsMMeSe/Uz9GEpfN5AiAU9+uMIOVQTsIzvwgCSouYrOfAeQR/k3dRDa2OFD8xuxeirVbr
c2s01fKxk3lX7TrK5GWnFGFjOy9kxpF62qTcH1a8kG6zFrwdIcuvG95iAna3mZmYk4m7X+yCRYvq
kJWayEh+zCut5ykXy3ocBrfaPgUW9G+SbfGzjImc8qxjVEbNwTWQtKXX8ehrZGXh29hmoCjCCjCy
E6ByFHYN+VM7fNrqL3YtrINp+Zl/xugfFi4irYxwkxLdEkJ7HE2o/Z3hHgp3T0JrS211YCJWy3TA
0t9nHiWmYUd4xZx9GhjaH3xwdwx/17r9vjjm3OzhIOEk7UnVfYx6G0FK1xnTT9XWBDxuka6+c2qA
+NSRM9WvjGnsLhllbn1cl7zIEsohp39RpSdOgvapPrmTNz85LdnTSBuzNjs5Qbb8cNhZ2eJbJPKJ
U07Tx9BpIn3STA+dlCn18Ho9rKK4g2EqE49cvJ6wimtqsx9Wzk+rsgnBbfNxfWtgUX5wqrIPfuCC
CR3dkJ3fdPGUZWWBslsTFZkPFvl/FovlZgWQJBhy0IsfByHa0h10m6qDgJVNezeoG+ar/QKuyPCH
Lgbqz2QkdpibuKeVdalR+xBpyKfwTIdjlDuOfiUsxMGnYd0SkwyDz+ECDhwHxPuBZ/kq+8IBuRHk
FVXSKA5kz3o7u4B6cxRLsdrPiGdRHNvbOJ9dq89PwWxs4Q5eX4iOmnEd+9lUqPBY4XZUp0RXD29L
MTN3rC1BH9nh5mDEEOCYO0BcG8nm5gCS+0XguhUb9L/tEVwiaC5yUuKi8U7szmDsAYKsPJBLTNBc
/m0smkIhNdZ4wFlWjns+cXMt04uZzPOEPZvHIAnjg0o8r42dMr4UD3YO+R1cx6vK1HB0MeyM2ltJ
b/KH+oMJ1dmLrWYh/mQuXeQDhLi+bYUN0I8yJVSJbrP1vubHi7RlWw2JbjYhwojNeFjaoP9K9+9H
V2RqZQXUwze33Dx7TxlFrxOgOE+U6xKnvrq1ChgQS6y+8YyIErupKZ+0zGyxK4iAP/tWaZW7Zpyh
2xl18zHyiQzEIFz+gFPSnfwyvKZ52WXp7pWDX8qpcXiCGJhUcC7RyRAcZNDHbknhtmsYMyl0bnLb
izil5wYi8OgNCqYO+liKb7wVzrPRyWfg2Km/FaNankwy9fC0JA3lBkqn0afrGHTNDcAlfpHBFgTZ
E+npMroU81B4KcwWFikmzPZnMtZA1IYcAWEMoMbtbqAtoimzhIklNGUscarlsjC8wqmuZ+adlQ9G
Vcn1uC5AWxDZCnuE5AXSgYQHnUJMGNnI3fC2HKJRJNiFoiudJ8jc4aZR+ap3uF7mDki00TzC2u9e
XUCyICYA1HvK5wVnaCcU7WW7qudjkxKByOgS7khMCKN+0dAB2nMYzi7RRqX1WlOTNkQ9Gs2WNqoQ
y2kuwuoVTMskAandXJFsDGXqBNlWgadTJHe8FUACWtl4y1hN/rkqEbwcI9J/PyNiREKTRUJ3B7va
1LMo4AVi2hYs7HxMExtWRcXa5q8PP+k8zwnQ87PihZRxZHrQvAkP3mD+7IkErbsdSd0dCjs7MrN9
I4t8g21pF+vj6NZ9tMsq331olGDE0biyfRoy37PT3iRK8ELgNjT66yxnjGtMaQj3BJ77rkrq9t1c
b4E6We64vWpfUoaQ2VklOW5e/ksFIR+6CZQl7JNbIuYzeyRAUM6aAX67qpXo6NKx92sGFJpYS+Tt
iBYkBz3A7LwHqfG67770qJGIY8HoA9J88KjLhe2nkWP2pa6vUV8TFkVsP2EE0XHUHhqTtdg+bTh7
1fHi9vYH6ramSHziZM0TTmFXPnuEXom0oL5NF8kUEfjKNux4MV2jiaVtBtWFWdPyXCxMS9nHl0U+
eWIof/R6sx4rs+3kkSR7vF7kREpoLJbM8l4s5ioqDntcgs74LxjoKgneTAemay8WGb5XsWhWtTtG
nX5qrox6RGUt6qVX0iapNWxgpbNNMW128STE32ON3O2ha0yxNyKIS8m2mXl+XEdKpRgit2XuCZmu
aU6ZAtiHakbmp50l9PfSHaW/L1orJDGQ0Og3FG8DhJhKcZ9lBycCuk3lh1ASgx0SpjORAcuIunJC
GbbZ+XLFsNvue8gQ1gTytR2d+OviBcfZdzL3oxpCZ4FvPc3Ww2Jvof8p81l6CdpfDjWsnMC2ojnr
4sCDgJEWRSae7AIxDwrweTn0VA8DGzlSrZgQR9zJxQj0GahpEw8Vc7+7aIAAlHJrpy/OWhoZkY/C
mIN9zi7Bz2grwgNPGKRjBwvaUHOxzYHTtOuz05wbVX6RtWt9svQa1Sdge/RfwPXjd4KkRYP2osvM
x9Cs3V0wYXedQkaSPRQwq2hiS3Uvo5eX7o70VsPfW4Q71Yy+McKC31peFR5RzfCsEuKpZFf+Dve7
yLmJjusf9ICGA/ouuSVrvkzPgTSz7561Rcsx45HuZFmrryWN4rbv8rp9C0QIya/nzawTJeBfIVlo
6ynt0BY3bE4lWJjWeUAabMPZhQ7DG7dkRtg5xVp3yyWg5WEabG2zPhpGjy3PSPNLN4yh151dYdfz
CbvejNmtsXTBnkA0/8NYFmTE+G7BPlb5DmGAgxlVn8gE1wQjF9F2M7cl/pyYATWnyqYl4MWbeGoj
2bZIZjz/RmV4SSZmiOBhn20umsklD5H6hYsN9dkoRoKhPEXu+CNiPoXp4NC7VTrni0v6aVmvzNn9
qCiYbrfuj6UXpKyuubLdQ7GQWss6HwD1NzOA2zmGrINIqA9WXRD9OkB8/DSrlVxqEXhuUttXhEjy
nuWJWBXj8LoYF3hnQGdNvEXd0u1ZKbxBwqHlq8ttnW8Y53RfMbhCeWAt5uzdGwyVdRLmq3W3Qahj
69kstaRNY+XypiEAto/9asu+eLPw3jq2Ew8D/8JrL8062w+I4RjwIH4eS/9iNE6zpIXqluIc5lh9
pmXNZn2DL4ZSV4vTQu04D3J3R56fm93x0m8hvLl52UUjm9atwQz+1lJr410mRTH/6LakvO4siZnn
OWx4SOm1lYZGIsO5ThwTZtneLnrvhip5W9OoNF14OEUbvhpikSabExSIuMEYJjxKUUoUwGu+GZQb
mAHtVgN2bxMHjGuiO0kiqpkSRLKFyaLLbrsvPR9/+dDJpnBHVT1uRwr0bJiIiZ7Q/WP9YKWFDbth
B19SGem8VBSKwkSs8oqdPvSPam473Ntt8krTwXbHWyyljfpcA2h+3czJBgaeuvx75vOsE9Q103jT
WtBkL13tVP49lkf+/HPwsnkmxECK+dQUm/toFLnrHaioBnZ9GG7LFK9wP+odpU302ZJuc1zkNcKL
v8VF4zRgevOQDzJkBDHbjbkLAC3qXUEk/ZS4XjGKm9wVUfFU+VqScsfuNZ90WAn5MUCMeZVDKkfs
8rIw6/t8g09yW+MWW+1Rhwj9as1C0Y4PaygbONBY/wSVzOYDQ7xWPFXYYyMP6GbHmhj6+MO690nU
LaAYLlXIaFZayC6hYlpU/R0sFYj8hn7An7UH0qqK9lGMAzT2AL87nTia2dWN0OClL0SMt4+wH9G6
bxJqAOVlXr+aK3lsf0uD/TeGRKUPj8UKA9+JsGj/vStuRO5BDxDTAapae4cJxBeFgE/HzIzNVOXL
38x5r8DZPxGbX8ksIM9ABHiLWu+TACKa70qv63Qo1nJ+Hpw8TzgJiidyRqc904psSqJGv+IzM91S
7/5NN/6fLg8AgLkY0BFI5buvO4U+CHPPVMLMNfSlqTWwuBhct/+kXTk8R9YgfhLbCnOqzYcbwzF+
/hkeeX/968QGfAQyNzcC4foVPfmHNTHw6dr3iKUOwDVtGKPgAoWhHjtBfxp3uHh0uy1s5ysbD049
tWX3l+nRe1jiioIwn6HYsUClbffdDVBUEyYm7yt2YbDJoVyLs5Er8yXiq9+E/jR/9jiL/4K8/8s6
4XpVoCDswnzGlZT5v39tgTTP7jOJ1bxRPjOxyc+zbsbEhquap2aByEEUYXgpLMw1KmjfT1hL1H/B
f/5163HB836ZJ2BhTOTI9ff/cevDUCMW5skcJGVoe/Z8TN0upp5mnWCA2G2XDueo5kl2bv+jjoR5
j6XKOOz//Px/Acf/XP8UVZiaYF3AHNYHJHt3J/BlaVrLgiZerN7q0kdllN9mr/T2o/c6PT9BW7GD
pAdO8a4aufGnTSVOGDNmTePtWAxWdVu52jYeyiZqh596VBUi4NwPxEW4QbkdKQHWOZ6jEQeYWW3V
LstUsLB5S/hIrvTZcI2elJOygxaTGKNVmZdtCSHULp1s9V65pp8dC8ys6k/IL9z2FZ54aN+FxYTw
wpPZJI5gwArjCx97qiPR7tolsBIUZD+1kVshIUdxGC+GS044gmGvfWHwvlq7abLrH0hHzTHWPfTB
RGEc9hH43aLdwTWlupT1knl/Qcn/NZgMSBYBmoeZgzeOFzjvbrkJiXYNSo2yDFvndLkGtWVtuKVe
Z+fPBUSQG69ql/PU1kSuUF3f4ybvHUp1nZ1Pa560pmqPf14G1r/WAYMwBnCERZI+zr9/+Zj9YzWO
m2qEgQ/dPhpCfJ40SjPjPDaFZTyPa40vQJjNKCPhUXYEnUdbs5sCKqO7HryMd6TBK/R5IaGiP0Fr
W80D7B2ri90Z0OMH2urhOUQ2L45rBmC0043RfQ6IeYDtuSzeq5q80Kd2DboXY+ir4rwUMIArjHK7
vajNLTsSHViZ8dTZOMEudgM5A58MGC91tlIbCmC/XZVnCt7gVM7BBbmGbs6gH577qJ1iUfvKxV32
Qzj6ojtRdo4m45tWunuE7tqIR6MIb0r8D90UK3vvxe62voLo2y09YPmUNZ+VFRCPsY7uRKeLgUe/
bwvgk5iMGcJs1Qz0lFjj6MG5sOyxeFgpVIMz7Q8Db4ynt2K3LkU/3ft234AgNl3/5BbK5ECFnrOe
fIyA/OfJwjdLGIUDeQp+hv9J8KCe9dw6XwfDm9RlWIBfdlLi1wYF1s7kvtkYr8CQHuDlSrvdtj25
8CK/02NP7lg+bOFHd3ZXLymV2J4GXqwmaTER8dOC2kDu68wAVQu8Wuf0c1OEhrhApwCZgWEYc8Jo
viPeOyIBKOpBzPGH7Hc8hS1L0Riu5X7wwumrqoRLTgeWK+fFEpBiJ1kM+2lZCz+hiuMryEn6MJg0
fp0QBNwhjrLaMnYDtvL5/VxgcXNuzZpl7kEompNAqFZ/x+8U9n7MAsCbGbfVEWseBmGGcyP66Nq/
WoPBtYRfHeCvhuuDKgdTxTnR46+0ZBTCUF9gwg2lLZd7MUSd/2RNbXWGzGTBHA/9SiLbyacDpKfW
2mdWKeShMRbLu6AE5EvnmMTldxgaZK9I3fFAj8rQ7bFkwI2q7q3szZUjeqhq1RDGNK6N56FaguG8
Gj1UJsNv9HNdDlMQgwSb019OsfelEgaH1L3eNfzmGp7ivBty4niuTJlvAnctzPHEEvWPW0/KC+XM
dmpYaP/lHPd6PeqEq6kXz4M8+d8PLIrRaZptrucQwP0B/+LvKzoXMpSE/Ca9Xn/78570ryEu1/NJ
9IkIjoC3gAfr79cLjEhVmMSghgs8hDNBv9xLEe17dJCfixpnGUyt5uoyRXMbR7l2rXiM7OXArD38
bPviaxmYDQ2y76Z6C7CYxTu6CJMm03mWRjDlEuqh9qZUc3MjkUWjN83dlz9/h/dj9+tX4BvY19xF
/tt8V17Rn2VyKnHdEwQ7kljMVDRAF5X6wQbmKmwM0UxgwJsJWcLhz5f+Fb/2z5MdPg7BDKQeMfmP
8GJ7N41t2wle5JT5+yZHcgN9scQgd9ANCrLM9KborrFn9ETQjaG6Dr6A62HoYntdxs6bUnvEBTyh
aMTZaaDHRqjnTPaRJhNtA/Zb23e/8llr/gYwgdKTJiZB3xPJfehNkJlFZxm3Kg8ibHPAn+b4z9/u
X2ufIQD3FtYIW5DlvC9bjGbORNPOCnXyWqQ+eM9PQSRaalkITWGiG8Vf6lTnOo77/XbiNIiJPSw0
KkZq5t9Xo8BrEPsh0R30aoJ6Z4K4mXCqcalDeclB4PY6vwTAEfXBFr1vxwWFlZOiAHKmHVGH5Zq4
rYnABHeOiLmO39fPzVC5IwyEHNEA/Rg65EA6iIw2htXPRj0tn4Td5eIElQiwPm8lGYbZYB5R89X0
rG4xnko4HN8V3eFOX6fH7L7D869b/V8lkt2rt+bD2L+9jbdf1f+6/uj3VhEiJeT4KzXr//3qNv/e
t4hCx/d/6rcfGv73r98Wb+01B+y3XzA2YMz0OL3169PbMFX/9wL/8yf/f3/zf5LFPq7/h7kzWY4b
ybLov9Qe2ZiHRW0igBhIiqSUIkVpA0spJczzjK/v41R3FQMRHTDWqq2sysoyU+kBwOFwf+/ec0uS
xX4UXd6Kf1sQFfnbeDGBOP6v/039Ogsk85q2yCPUCD9ff9Hx73/+Q/yB33Fkqv0HoCyZG882Du22
kBENP5v2n/9QlT8s9Bm0dTlaGZwoee/+J47McP6gj8Wpg6IwLyWN6X/FkRnWH4I6zt8COy4Cyaz3
xJEtoGziHKkCemV8BIawoJbw0Vkt1VYkVrt5J6u31ty8lIHZ7CWFtabFOXMT4fi4xRLh7Il3t/Ya
mDR6QFaKBTScLcc10L7esGGLn97cwsff78vbiLLT9/b1h6E7RXxloAhiVV+8RRYVh3hIddmtxrK6
zbHWBxu1GfihBP9tDYmG5PUB9ZPXVgwo4uJQJoK+NHDYLDbbugwuh1aB6lolR3m5tusbtt3t73eE
ec7Eu3BZp+s8kjV4aYwFrh4ZJIDIxTrPDhGocAmbINI6+Y44Ea0VpXNYXKyuT7mqBk8Bm9fHEk7C
mqBNfOb/vTCJsQliprsDB5BPm7JU/GJJIITZGgMPcWzyLcjY3zR5CdNVN/p+U6davs9ac9jRpKMt
2tg5FfgQD1LGueqetEPzodVy++v1274gDf/+VQCGYd/adM/Znp8ulxa8BkfzA9/1RxQVaBqtA/7z
BuOhhJG5dOaQM/XwgO61uRXHoU04KXQ74Gt+wW/DBFScjxTm/dCtNQv7z8rPEw9kedMI/kYXwptC
3WfxwGxcdHNQ52iEAwdffYLkRubM8ddYdOPBmhLliw5OGAoJep69osTt1qmNcO+PZgGuNGjX5Bnn
PwfbI2sG7yoRKa9HxjenL3M2xyls6tAzgDBgKw+zzivr0KZZIUsvoeFMK6zlxSH09fkYFkd+6myU
IJkLp89Htao0jsIq8hwSk3YzcER1g1pd/rOup4HONPu6IB+GXxWPYMNuvr2fCHrzClUpbyQ/lJ5k
KHMrT0XUehYPhamsiuQHVgbSsk5/00hWAWx9knpwclvIpv3Rq2V6VjqUJSAhPfiNOnNWbv1ygdAQ
4fLSGqxKvD8smKeDql2p/RabFJaPOEZr+v3M+Xvlfl8YRRfrHoR9TteocE5HyU2JpMXET7wRYAyO
7ZaTUdqB8rg+r8/uIDU0S0Xco0GMcc7yXXKq1UYSx6abmFP6oVAxmyFWAQyYEOy6n7vI3CMDMh+v
jypiNE8fHMPyvePSdAV2xVJj1eq5Y0Ao0N0imyX/IIWG9AsxIEXqYqo4Yw6UMbeTllL1x886we0j
CUuYwAeVfgiu9wK5gy48VXhC/oR4RRxroeHZxyET0xM21CHc1PpUfqqt3KLfp8/jp5hwuTumkvYQ
D7HysaIlbHhli34SrJbf3AWzpoxUTIiHwgsl+x9CvBvjvmM52Dc08Yt7biMO1L4PR8BZWrmrJBXe
Qj2qkGIDp6HjalIafQ7L0byXJQD4u54j9g3zJMYQZuGr3iZ6SEEkgU85gDKz0j8bshjljQ1ERXXz
4ZWQAdY//zj2VD9Ks8BwpCmTEeFE7tNvLcEmPh24KX0eHTXytza4ut5V4FdFri8jVt3CBLa+S9To
a1fC4LhBKIfh0fEJM/KrZ8oa1jbK6rxZ2e9emkksR6B2eTvIYFycHtImnlUfR6JrqZnkglfx91Td
ACFWHaijOe3vQ+Th3vWJJF7wkwVAzCOE0CqKLTb3yxPt4EM404LScKFmAsRWM8eDYFy6KhCC9641
rH0ySx9XyH+wLpy+kFinE7ZODkPxVtwqUy0DeSAztdSw4jPPRe8E6eL167twU01F0UzO6yLgZnkk
o5nb++OcmFCBnfYDqXwPaPGgHENWcWWL/YnZopK7PuaFe0rZCoUSIFwd/rv4+28+LcD6QymYdC4U
J+SOZB1zCzgMWVpFJMP1oZabO94cvqaivKkxIhuh06GaWM8K6isGp8kxc/lqiXxOKDix7MwflCwb
V8Z71eov5guFD1vUsHX21cZik5FaBiKDBLtyhrFs56Aa+WXPQ/o9Cufoc5dk6otu593AGbvGaJ/V
1Ywq2BrLPWAj5E5zaSP6HpK+cHm/5McqIIYD+EkzwaSW7HbllbrwJCigEKRKMVM0m8Q34s2T8Bun
HKSWVm1e5c5d10U4DUq0hmbZjP/BUOxHaaMpRBTK2mJ29xSowJQiTAc3CyHHhr5MD9LGqqmsPYQL
c5rYOvHGYjARTobTq5pClThWUCduMxs+hQxs7TN7VhQqTWRSEwOQRz1pzaR34V7SrKB/AzqWYvoy
7qWAlzaG0mxhs07IJYEVsa1VUHG0BNT9e2c1JwiEuoTLUGmgBHB6geE4A/ZretNFxKa7sQ76tJq7
eq/HKU1ssh9XzDpiGpxOak1mH6gTzUdTRlt6F3CnJJljZqZb0KTdNUQe3jl8YVdmyPm7yr8ZPg0j
sbojnD+9qipqpZI6rOFG5uRAIqUIqmVhd09HEMxdUq26xF75+IvrYmVAoSKeF+WbxZykYe9wDsP8
0ZIrg34nGum45QpcxR1ARwc/A8JJ38U+V2L0BN696YbWJMajUegf2cDZPlk+Zi2voZeauiO97c9F
1MeQKCTNxz+eGtUWTCXbCDmjZZBQiH5m107yqT+V6Q/kGNM+jLThV5NFxUPQtakKc6vjy51q4dAJ
gHBXbRrbCEjkTKrofqTM/22MSYd2JUvPHouypjKeG036tYpHBK+6HOADwZ/e/QSmBleoh44F90xT
BxirbL8QkRcW7llAybcc0uQfel2OYJFNJXtquq56Snjav5Kw8e99dQRH2Pck+yLuavHAEp+Eig8d
TwZfolFIYEPRUXw3Ch2IpgMsTNxEf3o0pMgC70qwhL8DDQZBcsrC+l5Hdw1xU+osCqOg6zn8tZF1
q3VJQdLhGIw/1bayOO8HZvYXFAmgyGNXqp85LPRfUrLBhCgAR/Fdl2ojYttpGr+TqQtKpSltvdhU
5pzoCFTy9kvYW3kJV0PjHDcSP5vukqhq8O+HsFD2EQJdtk6j1pKDINUsSGOdZj+QwEifgNZA8Cgq
nx+Cvptb2NUTjmKAdPwVtoTGj4xG7S9T7WmMT0kUdLs6GhA7TKlfbhEqlA+1KZXPbN1a7MRgL+ZN
1M85nqasUmeEGRLAPwiKGrLlQo3HbaDjh97QDWpxI7Sjlm9MLZetu3Qe/e7YmXb7BHnXRJ7bmTlU
xGrKwX7kaN6T2XY+OVpeOXtEGcMtKtQ832TkUWCvQJTGbY2aJtpEKDZveYKjsmX3OYDhh/uab6ZA
sgbxbPkHrVIBGwhTpLvvbBgMkFtqgiTkXCrRMCa2/QHIYHGUjDz8Wy1UJ9nHheYf53YwYWyQMXeM
NJpIWyxcwcfenNXPDIS5f2zq4nkY8/kT8zoqNvQI+p9VUTvdPilGfq3Qu5cbw/arBxOOV+pdXyzP
TwJsIGgnE5Ymm5hxFotlNNK+pCytujBNoK4Q7A7QLlc/dKY0eGw7yI6RB/pN0AgpTaxlB56fatnM
OZRpCdMQAmdr4XPMVaWq1KxQ3TKXSNVUsrly61SdXVwJ5ZYU0nLX6WXABkXKhVzMeXD0wnpQeeAu
devhrlSk97kbOWmz4uHdwpzErWGfsvjsE5oIxCcTWlmb04WuK+iJ7QopfuikH6/f/bO6H2Ox7RIX
7ygWGcWLsRyQW51uEeNJ+XE4jgWg4AkW0x02FP2WsOSGiBULOGTc6xuk8ZLHAaTYTjZi6sr0w62F
3eO2h+6zu/7DzjcJdKmM1+OvzBbotdXzZusTIXcSskfLleuivZM7wF8gJEoJl3rZbvzEzFHt98PK
ZHyt4px+crBiaZy5WbPoIC0/csBJ5cggztHN/D64h4Sv7igDlse8A7KF5aPbzRrfFlNKrEcrauHA
osEWGZdR800q5+zl+l2Ay7T8tlMwthAQYGbAkkxT6PSrq9TjKGk9Cq9q7jtIejB+d3BVyDOoNNG9
JiY8grJkdd19EMQcR9SS6bPx2VHdBMzhv/EKiMViJmNyTBSZOZ2i9kRYbOiyV9XsL7e+kdTlkSMz
a13u+ONNUNpOh7S9Skvkn5rxnHSyfFCBdap8fyu4xlmj1MDPwoDmqV+gXO5ihc8o2E0Iv8NkmF+Q
R+cgz6ZJQReYqJrPy9RF9/AFwmbTgwUM0GzjD95SNjN/lPnIItNm1TAeNTOtsYbQH3yy7bqAxqi3
kxCVD8FR4Tm8aPAI4QgPQdG4dYXln384arIfVVDoqZdNnWzfpASZ8F2LJFsh88XCjFToOy2y1AdD
K5snNOxzu0POVz10rLsaRDNTCXYITzACRQjsP0OCgsvfqbThDoOtktHSGjJuuNrMH9HLQbgYcVgK
0JmcPlcdQhQU0pjR2jGn4BWWCIVdDCS6JkwyFd1I8F84bbqqxVrRGn+jg8ylPd/FNPuZ9ZPcfo5m
loYnIImGeqhIFUC+PdWx7Gl5aXU3fLib4zyQ4jg2pdnfVRZdcchB/py4UzoW+jEe2qoGHdIm0c4y
0FF8VGEW7kh80CrRe5d9oYatoy26gKrcFikSxaivHHNTtvHwWQ5GA+tfSMOBpxmYlTt1grMGFFWp
XFX2ZRX9idz8CH1/+MiHOvhhMYkIykki4zubXogWDrH0KjYhqXwhkpQPZR7KzVfOk4JJG9cosVGl
Vf7Rnoao3ZjNgAdWzxIqBRguyDxL4Ph6A337z01jiqV/nCCMTIXdoADJrM8FhtXSRfAxwrKOinhb
WFoHFrrxgXu20tjJuzlnmuI3Qha5CfXeEtmRtrpFmJZNGwDwIf00ooSe2TU08gaOamBvijrKJnfm
7UNiQ4DnE0AzuPT+MBhs74hp+olguwgP8JMBOmQ5marbyEzSdJN2dVrvqzQ07uK5hpUpR4Gt3jnA
tYaNNUnNAehVCHu5mNSJpRwASum3gOJaTBQdbeZ2LO8QTMpPoZIzAemDSN/NIbYsAqsyUFxIqo3k
UAi3dWCMiKkzx0bu6aO7d8Flay8oss2vXdtNaFLo3epbNaGZ4MJ+YltIgzqSxakVlP00yVPFlMrH
bwNhCiKcIx1fZmnGPhYg6qNQhEB3X9Wj2NkEqHRBOkcb3G9O7sqOXnVsVhv5qWvaoCG8QEO6Mevx
T8MSuYiNDOuQBIf+uwIEUN4OVip/TSpH+tyPkQU1W+qkj1mrDfBaKNP8yavuA1uEPAJW2TZfetXp
PhtKnPwaerP/UAdljKO0Kadxk+nN/KQ6ZfA9bS1Lgu/eddk2Tlp93AKzxLLBe9Zl3pQDq/GQ/Nrs
n0tMp5CtjRZIszlCjCHIxQL/Yo2pg3HAUXGdESjjqn6qRLyWqfKQsqlOsfKT+72HFKh967MwsbZp
Uk03do8XZtMZAaQroMQ9YqYWNNwGX5qN0t4g/GpI8FzfWqml97uZk+WjP1bDy5jlpo7OLLefhBny
pqkqerxq2tMDr8I5+KD0fqzhjLPgnVeAfVK3HJAjb5Uksyr6MpNmHPiw1CFmrUHNj3g95ehYdhZR
qXCJovssrxHf1i0nQFxBKcGatRnMmZtjUfxYlkXxDEdSNsHp6tHsqZha/9aAp7PDCWLpoWeVDCjp
53ATWm4sxHAC1uhCjYn8PLQSaA7CqqR678wUOAHa6uGz7KOt4pNS5862GEv4shHOE2JDEtpXAfkk
CZ3mNidJ0WlH3KqOE/zSIKaaB9hf0heedF3RF9Aygi7CgW028UpIeMJeiWDZ24rz0nFG2JRVECce
oBZKA2mGychzks586v2cb1aAKudvEnXknHqnlXxBE1p9rODXhi4GwPyuQkqubUEw6Mam6fTR32LP
C5Fq6i0QlkHLwZfXdjF+h49V9BuVffOLr1Tz9zqU8H6HRc5XtO21JHd5mN3dqFcFPSYLMv4GjdFk
eT59BhTOQMTtVuzOOjCyL9A5yxretYbZEl8W5OwYVoO+lWjDUwHOaB78rhC+q9n+f7bQT9ruV1vy
/x+b7ex1/u9mO5aa9K/875NmO3/gd7NdU/5gC2exqRUIE2oVnCr+p9ku/0HHRqNAg3zRdmgt/6vZ
bsl/IGdmJdNpp/GnFf5QU3Rt+M9/0Ie3KEI44pBCJit7sfc025elKIG0QDQpuvoytv9l80PT6KNh
1Qg9c4xwcJBQMtwgMwyfnEJrj29uyuPvrevb9rmoyrzd0Mp0emFAUJhHvYzoa1HwpONBhCApCR67
TOAlHY5uXiahcMoUi3QUKS+wtVhztDHIwFwpTF0cnAqOwW2mLaAtDheyHiANBGPrVboU3eZSUu5r
hwArHT6Ry7EeiobtZzd878aVYv3ZRv71ukVrnW08mdjLfTNNOamSKA95JdlJ25hyFfpPsoniohzu
x6GEL26Oen7bBFVIUHwHaTex1KNaJDDtiBKs1n7QciP/+oOgt3DQ5Hbwy0438pJSywluYayVud/f
pXoR3syx0R6YkmQ9z1XxizBdbN+23DV0T5Jkp8Lj+GijR1+TE4vbvpgTlPBEx5QirHPWyZh9BZQt
1SfyW6X4Q5znJqTysHKOphx2qN7AKsITb+xwJ7HqfXXSbv7VAmE0KbUEDnw2earvaHTJAA+RN+Zr
t0oUgJe/z3Z0apo0m3njFgVitOxwQc0p9ip7iD7pMhakOZuB2NUEFJEg1yD0nepbLa3zncA6u2z8
m5Vw8wUkhFK4CuSMwgPLAfVwFovT52XTkmSja8deqCMjrKJSp4lVp/cRON4jshcLnG3A3nkK6uQu
CSEPbkaqP39ZZrpWCT1fL/gpGhVzU5OZOUuUCwIznF20n7y8idW/KYIkuzG2SAwIan9/fblYFnlf
r/rfQxmLq8an5gcVLkNPBRDYbyZL6m4qycdhlk3TI7ska+Wcf2EuirvLUm1iJeeEe3qbI8UhjbVs
Yk+D5oaLrspvdZ2cpOuXJU7JixnFi4LYBc2rydK+GCU3MlWSW5kZNZQ+KUOE3syzwYac3Rr8FOMv
K9Et9/qYZ4IW7iWD0jCkjCCqCot7GYPKiiiaxp4JOXTXZcn0iPkh9DKgZ9/YToc7oxzzHS+As+0I
UUCKHvAyDYkMBZ6S1F6h588Ws3OMp7kHmb3ynp1PKxYAoeIHFanha1ncFNYpBEdso7ymaNV9XpW2
sBYMe63S/ZWhzqeVaPSz8Gl8CGAMir//pppDS74d6kIXT9notxJnt43PD/scVFg/MN8HK+KJS5dG
Q4QWEzAn1Xql7rwZLxtF3hBOTo/ENxTvYA/2fiePR7MkQfT6Y740FEoqnWvjQ8vG4fTSuqRmFS2Q
dNu9AzSwLlNXi8N0Nw6jtdIMPute0gVGMabDgkM0QZ9OTPM3l5XojRXJYcXbmTiY7TNdmm6Q5o+Y
CuCKgxQuJ1z71CLulYKAyS7R4V5LsGL8xncQ5ijdl6jTnUc4vMNL2qilJwLkTU/POu3m+m05f+OY
+5iEoNTI0GOWIhlrUBUM/chX/FIpdrRlrI1CkiphKjrCKbOVd22OlOM/GZQbJOA9PHo2cG/vz5xk
vlLAa/KipqCGr2WJ/dHgpTrU0pz/QjQW3ieaJn2/PuqlGWDK/xp1qVCsbHVG2dmRLkLX7Tay+48p
KQkHCefEymt0vlhyU4EwMMvoy2vOYq7ZJjIzn//xtCLW+Qg6+gdiK+0VfdOFhet0mMVtHIwyqhW7
TrzEr9KbsCI4K9CC6ADwQvFsJOLttrKKjiowp7nS8EUDZRyzDpVNEt7IYVJ9lEaUcgVqljtjmKzH
6zf80mqCQJBvIq1qxLSLmn0PTX7qwyLxeja3B61DyVi2tvlnFzrFl2FQ/cP18c6K5OK9w1hAh5+3
3MZDcTqvsE/RViRz2puNyvre0mL+OfVWqW4FTNvcDo0zvLR9mD/mg2F/tLH8jEf0OBBXUieZaZip
Pjkm/Uy0lIngak15c+l+kAWJikssDexXTn8ecQZMNTjdngF75s8JlLVEwamSnllsk9vcnIp3f05F
v8SiKs8NodUt5umbdYguK/BOa8SmHChxBgWH70ekilO4xf/DrgMGJe5zZ6VZIebd6VfchkeI9EZH
DM1/F/MyCRXACVmLl5pJt7FBAHsV0qsdGt3iwVAi3Kiqkm4VYm1gmlnKyjS48J4zPGeJ12VNX24i
1GqqsiYrMk8ljAgHAUAiHEPJNtWmcWUhuzQU2kJmHIg2Jtzie2kAyLBTyMdeYxWS2xR9cxu3Day+
EpL3yqJyYaWGAYEGh3mt27DxTh+mRdEQy3ySeo5fj4C1FHuXpKh/Zk4OrkJGzL7rBuP9F2hw8kVd
jSaDL/Fi0J6wQb8nnMQL6y4E6mL5bjTM021HrO3u+tsrZv9i1qCL4F4KPLOJfuH0+hK68wpcl4Do
31g7joqOozOFeG+EIZJrTjnU+9vsOIfJr/cPDBH4dd8DynLpRmK6DsADNImkjWB8SUmXeslDNdxr
bIKoSRE/gmM4IbOiAe9xfegLKwI7BbpGGisXVvXF7U11sHrU7QNP0qHPpFXwa0Zbs+umIIdVrq21
zS4Nx2gUNYS9hj7q6S3mmM0ZxVckuDEONkNlsr4k81w+g59MPyk+ZO/3X56QhMgKjgj0z4uddWVK
laZKg+SWYwsxiY+VcMDHXgBEGLJ+u3IWPJ9BeG95PfBIWOJ5ist/s9zFmMn6sOtDb6bVJU6/7Q10
XCBGqQzaP6wJPyVGIDQq7/plvnYbT6cuA2NDQHUo8JhLYU+EBmDsHJkEVSWm2mimWfeQjKU57q14
dD4WxGvn3hjwVqN2kSKY/Ih/ktvSMkeyRtgCIoSVw1tVHoNuU4dy/Xda+EhnMbg6z1asOQ9dMJei
faaDnp+Cdpo2IVwfYzMmhvw4DQ69M10gg9wo0ORvyqsfrgon2yNLNdBXZu2FjQeePbAGLLG4IzRn
caNrSHVqPg+RV4nYgbQcSw9qOAHqOMZc2Pz+tp9bAKwyap6eqAT+moRIha7fTqA+4Ftm020oKaYn
qVK9smRdqAjw25jjWHRsjDfW4tep0RCTPxVGXkkMw7Y1ZvUT4kWZBFdAcrISmhsUpESSkpy+VYeh
2wOnkbakYDgrZbXzr4MjZAEUk9CbgoJcTH+4xxOlbCMA7oPiGaNgvoXCHxyzvtRXvnmXHgkyBHFk
ZsNJS3jxajdOm7ZKr8DQn3qp2YAXr296QhPciK4fxCOcy09GM8qoE6qg/yFJIUaWYRzInTdn+8as
WrhucybvesuwdjFmk2hl1px/vyjwUk0VigQadK+M+TdvZ0+oeQgrP/RIv1S3ZD8kbh+SK1Aape2p
EnkCCcbblftycVBxV9iNI5pY6o6Dxu5lffADrxt5NymZleEhgc6ZEBacJy+Dzcs4Z9bakxfr9mJB
oIj772EX67op4aGQwoRFDgX7MbU1oX7Kp931defSxaH8ZW+HF83koHa63gW6WtC/ZtmJCs08GnNS
b7tk6D04oEQBxbnhjSM9meuDLggbouCGvYaoRwcKAHW/5csPfG8mS06HKATQbwsiKtlCdUld05Dm
T04fcXYUW/skB9qGMqnYUNFY0yOfyYF+/wjK85pwgWGUOr10B2AP7Dx+RBFl2gMYreBgBWl9b6Zt
+5FH23+x6iG8MVhpjm0UZMciNYo7kJvSjYkF+oNhTPArr9+Z822vw0cHgx8bbvxRy6+rYnLCrC0K
R2zESw9Df34rOQKeP9oAQWMgsPhJs32Lo9brKMu614e/UEpnfEwvrHl8BKldn96Tjtz7XvIZvzGr
ZtdzwN5ljmPcOTWsLTK+ABYTqiFvAyWNvzcomT/kc2PVLmlJOgWGUlv5HF9a/nQ+ivwghdyCpWQL
6UXVVzBovDaIpoPSdwOkTfvZDkiZuX7pF+88s/K1Mon6dTEbOOFl2iSPvAhJYhymWte/9lTS9qUz
NSMIiMTfokzSDrTuw3uibdSv18e/sPGgS+QAu3G4YBz0p3de0SKYbSkbj5T0jw10uJ9I+LrPYz10
B6sM4yNhEfF2qOvgr+sDX1pnyAKhdyKkcRx5TgfO5nC0hplbnMrlAHvCSW8t8pxXZpa4fcvVjF4c
WivRpcPHejqKWdCuQp4Teh3hHV5E0BtQQKN2ncIKPmt1nq0UNi6tawik2RBjNxAGz9PxiERXoj5j
vDlSpxtjrmVtk/sVFpkSocITXv90J2dxuuYdvDQugj4TG4cBnmB5N8cknuU4lCKPtOVo36siI3OS
H8wh+qVJkXKoTO3X9ed3aeLwldBtTo9c7Kv96s03MZTQPQds+b1alyPXmREdJeFkdS7CK/OLYkbw
krPUeWwyQpVWXppLrydcIGEeMTQkM9rpXY7g/iSY+IlijOF+dVmhuUVRhwcMaPrKSnBpAr0davE5
zGFGZ32XRR5JCAi+TZKyhDRr25LQvBOkkJUJe/FBcpRx8OtiKFwyBCiySJGjYIH0U7gQ9YzotkQL
se2IRdxGCQIrwnSG/fVneel+MhS9EbaeTKHF8qs3TTOQmRd5sLToZNYSQEFsqvBpgJxdH+rSa8+y
ypqKdw6x4eJ+Jl2cOGybaAxSYtupAZ3JiZAc7/oorz2d5Xtv2aI2jOeQAt5if4FOpmp1biHoV4ik
E1ytHZ1rGmhSVJWH1A7uejmuv+LjKT9ZOpgVpyrbXy0eir2KfubAJnCAjVlqcKAU+lOqD9kFzrSH
abNcWYIvPXL6gHTqoWNQx17MZgsdNoaNKgZqJkdbqcoNt6wNDZtpZG/7sphB6Znanyt3SOzgF3cI
aQAUDpOKF+/RYoc/jSBJk7qOvEx18jtV7b5obTQ/T740b6WJGa6AIj/UCnpPe26PvakOK03iC9dN
qxrRAIF5MsCMxadHIn43wOIYempEsrEug33Vxzo6OJqku1hEor08F+PKzb50xKJIAzGG1i9O4zM/
mFYYQVhz2ih7uwZzRhvM7a3Q2lJ+belO9cmOpIbsA9ykHsijCOGbq4iQcFq12srLcOG947cY4K0w
1nATFneg09VszAI98HIzkHc6a/cDKVLE9SIAXmlXiQm/fNwG+gwKYbQJ1WVdn0BnlUAZdFjEfCv6
TYZK8SsR4ZniEVwG+4mk25+xZjV7aDZORtBxXR+vz7hLj5sSIA+OLR6+Y3Ez3nwwRiTu7UhYukfr
Sb/Nu0I74m2Jjmmg/KokQ9v0Yd/tro95YfWmKsZlc9BX1TOJhjJyPEaxTLcG3ddei0FoSlFnHwlT
Tg9dmYTP18e78FEkEwWPG31Z0dNfvsojPE7SphkP/YIXFFG+M1tF2kJC/tGV+niXoCZb+WJcmER8
K3iBKIuxiXbEfX9zX1FzjvFIYIzHxxh9nz4Y+1STo51GJPbH65d3djs5sMCkNOhw4+jmGHU6VEWf
beYUj2JO0jtxQmtwMbJa5rpEqK8vr3EYz19WpiofJrA61G9xESy2b6TSqcBSE8mFAtYcqUWQWCs5
JE2XclL9GSXKdGwx1HqB2RMQ2OXF5zCGFlaRobjy/ly4dBrZKpwp2kI0HBevaoNMt5dbqlSFPJdb
XW5yr0p3A82qos5212/z2TdSXDWeeSz5ohRkL96UuGLVCnDduBjEe8GgziZzO5VQ61fWn4sXhX7p
dSAs1eLvv5k6QZtQ6JFbidQDCQxx4FdbKTfQ2Cvo78PJTLbXL+z8s8wJh6kqcmhQZFBuPB2wkBVU
xPRsXb2ry71Rw9yvYaF8QBkX/qwaOrixGuu3ozyOX9GNtQ86ivevZKIau6DpMUrkzkimXhQcqsrO
v1a5Vd8lhVT87Pu6W5nsZ++y+K1siGiH0wlSl+uVA5/Wwf4guT6mwBtV0sLvcy93X+GxBfO2NOr6
azHlpWfXmbRyn85eaTE0bnO4PMAZ1CWhy8gqHGz4X0jmaydI+pX6uZEcY1c78dr38MJcQ23IjgzZ
t01/bzEFxtlJzEGXRCd1Cm66FH8GVfbo+fqDvzQK3azXXp4lTgynz30mkRfFTSyRDqIWRw4LHYDn
cq03f2EUmkw0YEjY4gVawktjxdcKCszwUzJdu60wNG/UHsbLu68FNixVK07trxbc02uJUPPzbMiJ
dILWPuSVFO/sPq9Xzh0XpgBHK87HcOZoQi9dQkjZO2pYrehZRdkR5JW26w2U23XZKSurwNlQlMPR
L4ouB7gnTuOnF2SWRKRQEzJAnY+1N+pa9IXI85wyXBb8uH7vzt4p9P3U/FhGOWrQMlsMNeil3KTB
wFB1TIAREHCvJgWNDTkEgCbELTL5xudsaFX3+sAXrtEwbA44HPd5qZdE37rtkjZGFklYsx09QAYN
XL2E6w1Qwl7Z51wYCpaCg39Z6HjZ15/ezjKQAztoFJTcxDRt47YvShqBkwUTEHyrd/26LtxQ+ns0
/pDuiTSaxQeyN01i1sLBcW2My/W2iu3xtvbR8GBsaKy/urwpvxhBQmC0ngZr5IhLV0rZCCqGjNLm
TCuS+NiGMiUhMbW1v0Vw8W+yAJOL7aNPef9lkhFFYY+P8DkYaNZikkMxyLjxqJokpqP5dynShZ90
YhPsbTaG+o1OJuqXwC/jlRPDpas0KTYi9MK1d7ZvjYweB09vOm6acQDIasvytL41XE2B8XD9Ms8W
MFPmyE+Rms4+fXlnsX30EZ5qeepDPhwc5TjKc3/TSWazckFnX33RYkJ2CjeTc4dhLkaxoaEOBDvZ
Lhv9/MZM8VSPk5bfo9ZSSStqzPd+zRiPTT8qYiy4Avlx+kIYKArqolZtYB8lyt4QJSbdcungFKWx
8p25dGko7lHJ0SU+V8olxMqHstTZrkSt+aYt4uwAtL4lUJI4NtXVh7aPDtef2Xk9n8uDeEvzlDoR
Nkrn9PK6nOKYEAm6Vks5aNNP8IY2OMEVr5iC/hMm28HYxOk0u1Ol2fXGzyT7RnJmBWcdURsOmQCe
2cjR0/XfdWHa8rMcpEscCmh2LpahHthrw/XbfNjD/BvpLn4Pc7+f9hNZ5Y/vHgsNgLjv1JJVxjy9
BZj//WnMA4eOXYHuoNCAn+QZmdPkWu6uD3VhwXtV/bEjRFWKe/l0qDoEdJS1vu3WTZ/twljpcM1j
9dzacp5sQ63un+1u/tg4RIxcH/nCDWVkvloCyyXW2tORO3z6pT1xkXPcKgQa+NWhRPS7MZK+WptT
4oadnNapwcnsx3l0HJjt5VViV4OdExDN7GSILCu9UY61ng37BKDs0YSFvZu03t9XOmJM1YqnXeDo
+fu/Y5DoWIkET5KQT3E/3hwO4hlPV9kqtjvhbtz086CTxKIorpH3+sv1W3vpoSKfoU7HOQ8E0eKh
Bjiv2ykC7wGKH78Yaevbju7zztdjPE4wtTjbqrnAnyfvVihzp4H1Y9+BK4VQaLE41WqL0MwBkuhn
5U/ynIZ9oDEyjZZ5pdx1af6wl6fKilAI6ahY/N/cz0p3qgm+h83GAxPnbNJo7JMCJ+bgrDy581VQ
MPRENZflFgHjYlMwIMzDjBzbbpwhICQ+KneNodY3dlqYdwJPvDLe+ZUxHmglsdSw4Vmq1jqzSKay
BhvfDs3P2rfTQ99FD2Olj/vr8+TSQBRWUNmj4cBWslhqC857RlsaoKpQwhzkgDU1R6nhVtbah+Ti
SJy9Xl92mU7D6cPKJ0cbhxQ+ggk5fcNcJMevykZRF5P+g4vim8WR32K7CCPhdKgYOPCkYEd3ibbj
sIeIH3kj6TZR63Tv/hLT5uOAxEzne0wR53QoTFmiLloCcvdjol0bPdyOktQgZlBN792PClMBpzGI
Zpxilh3dUqooO88Q3Y2KfsKm64ivKIl1eOgmYw3KfWG+i6IbHX1xWUjSTi+rI4SwwSNkumVvvSCd
HR/6QOncWcJDyx7dWFmdz3dpqENfeUEY2kSP4XS41MqDKlcAODhW48MR6x0vttLovQUnFn4e1W9l
Fm/W4qIcjrATJWiT8gNNywz7OY+pbojHaYsDNgh6GdefmCjenX5zTgdcXBaWGMLqdOahkkzhRtEl
26PIAbe6nfX7aADx3zh5uXIvxRu7HBQJBFgQnh9v9GLnAN3GH2uHe9nlmfkBGBP0D31KD4QhEedB
MXVbzaN1xIWkHzMCoJ6vX/OlmYNRk7oHWwlZXaqMOQZ2FWlKpiuNM/hrJUm3gIyyXcZTPaD5Vd4r
q+KhajA/6HdQDUFofzp1hqLnzdMmXkACmb/GfiuZG6kajBsbjPdadU/MkLN7C0cVCZdotC/LiBUH
1ERruLgxT+npDIQyplYxHZBRxu9te3NdvBMWPTRBlpcXC3NudUMWzpXpDnLU4j7SVLFhaFw5tetP
fMDjxxRv88pn59LDw34jPjx8dyiXnt7M/+bszHbkNoIs+kUEuC+vJGvpVqvVtiXb0gsh2TL3fefX
z0kNMNPFThQhGbZeBDgqk5mRsdy4d0AVT7C8wWGz9vmVXtEQwiDV80enBdOQqT/vPcn+qJLQUKQs
s49yTRffrKcsEjr15jzZTgv20VQePLVODvLdt4VvsaFicIoCMNWZvY+pDOb0u5SDYpvoHwaTNhZm
gDpp9GgCaYYktFU+LR2BkQps47po3XDqUtu8rGQYB8uWuTsODz8H8BvsRbu4l3w1R4AM9Y+mWTM6
ttYc1jDCH0RHMu9jcScE7pG0Za/5pLR9AlpissICYcCQjApVjcSYfBOZubMdWVOIPKpz8PS+jTsF
xpHuMK0ags89hsFs3Q6Yv00u3ywl3Hk6CPV5sVENpWczrM0cxgjcPXhJfuRsZWdXZBLwRIJFo85/
e3bXkrexaw0rtNyk/JBnVQtr2SpYLOgyT/CWUGXMDxy87EOSotL0JVeD824XgNYmYgG9sQoi0zU+
r3qtBE4xqAdTWTKv89rK7t2KQGanXbpR4qsQF4GeZILjwNuCFCXu8L73lpmiPA+QgEBDp793u4mz
0arulmoWZXIDLJgabUFCb+BUNVZ6um/qLXSQ/WKimaxTUDZpe2DPthRF7A6qFXZ2MqrhsuS668dW
5P6dG2mVPWR5Anv5qHlFEJlUgyN7Brkxu/ERi6bsK9IIY95eEAUQItwuOq3QRNc0SqiWwcjENAzO
+6R0t7/ur1f2LosQkeYpMGlC01srXQnrrafG8D0OjY580GRH7xizg/F4HmYlCcw2Gb8tVVtUQQa7
5uPiNcR293+DzCUQF4ihfkbskW65/Q28i0WTC2LawoMYrUKl+2w709yFAK+aS69r6X+WXRnlwTWR
XU1wQv9LaQAeebfBBtqWQ4zyC994U/G53QhloNdSuZoMOIH0SDliEpBZBJoGrljl/QQCcrvQqtaX
1E5HyDxr1X7pVUX15xo/HkPhfxpSRj8Plig7QwJWzBQZHPekv7cGYXNGtDodbCQr9Qxp7bh+nr0l
+nL/+8muJ/ykNhk2+GW+4a2VFv0lZzV4LwE1GrC8xu5pKtAch73F+3jflGwHqVjCLq4xMkQce2vK
0OvSmGYcuZ1ETORais4croL2eQOCv1vK9eBNfAtYxR28NrgL5GDRhP8TgvFwaPPpHVrDXmiMZhnY
I5Izbdt6genN+VnVevd92+Rf3BnuaNuL4sCGouzgGZP9Gt5nCvEgaahG2rvbancKPDlI34RbW7Vf
UlCyXaB0jTIHqWKV3+sZbmwhFJszcpVrpcIpTssnaCsUChGwOy7XdRv6n0a3CK5YS9A/iBhU2+tP
1L0xau5CbL8y2nhaBmqhQ2c/rci+H3hnyXm+sbS7QG1mQgveYUlTtL+aLq8uy6bYB6mK5DhjhBBF
tINZ0O610VZBeFcgXx11VnE1O4R9GImewz5Oj0IuqSnwjQgwMg9BunB7nDcLFaFxVPmeVTb4OV2W
xyZvP24GTF4/fXFw8LRWHJGqkybcWpoRUWNynoqA05nDGU0856wCe7u6bmWeDCvLDuxJfDpwHFoc
+Dla6+buS42Z4iLbjeeZHYZu0t4xglWr1GuSuS1CQvA6fXLUBOT9LyyTyTGXEgsjB/varTZ7g7PA
YoaEzOY+AW9ZXyhPkFzmW/RsdtZ2cCMlzyftRlr3oqLj0iO73dasXbvKjDdSLy1DOVOpt5PVjRDx
cCOqAPrv8tLFK3yqqdkHUG6OB/al2/zKvjhgr2qN2TQODbrYbLNpblc9V/JTX+ju49AB6jfAkgfW
mh0NEUiiadq6TFUQndB22McMLux+lbkUTpjVfXNF5Q5KvFoFT9B6ybWP+uLBQEk4QBhJP7j/suUS
ExHH42p4AMTfv1rumjVd4eBWQobDkwsvUeQbY2oE6Vp3z1s+ttexbH8ad4V7IzyhYEb/k4+9ewIA
cOQ80lzSzKUwSLJQhkNRZU840iMGE5k/oETCwAhHGAWA3ecsVwRzppW652ZDJbhN1hCs8PecJ7oI
B1speUlZ1f+b2nm5dbK1ySocAr+NrXTbTLsWGiLqawPNpEUgdL5/M99OfwkYAJv14zmlCrrzQE6c
CPkfm/QyipTv7Wybj17eeSeULanGRFtSNigk9c4YoNg6vUNAm7mvfE1jCGPn7qSkZvdXHluC9zLb
/kA30/n7/i+UPC4cKxXeVFGwYU7x9nC50MpB1qs5YVxG4xOR8T9z3LYHtQzJF+ZZ4Qn/UYWiZn9r
xFTbsXHm0Qmjmfm+yFKyy4IIoI9Y3dGw8luqAQqlr23t6ibpCrH5GMEuZK+dU6MhtDnozNvV+o+e
eP33tF0G7QNDA04JG16af4Ym14whaW1zJcgTG6SYQ3vBOZXLCH9do9jdT7+0goeIZhB1ah7AvSNx
PEUdI1AxoZ0pwyPiLEtQdKl2SubWPchW335csgteJEaeqOoQ89/uuzJuuepmhRVOiqU/z5m9PSAD
NRw8P289I1VmogaR7YtAZReeKvZgJJuSkagSpJ3dpakfiMao6+TFsjL22FQf+3kWnI2a/bM4ItIn
MjjCL1qztBJ316sbmFOhk2eF0cBL0Gt6AzdRu5zXocjD+xfl7RnGFM0y3D9ZG8nF7V5GbVQYWdGi
zuJVxfs8ydTrFkGjSQbz5y9YIqMQI0sIsuyrJwKPvcC/wlfzFKQK7VEQLvWEtYtmHET6b58W/v/E
R8QMRCxvBgnUugZGXkRI8EZVdo379DP+bDg7CwzxsNZD09/mR9MLb33wjU1z983aVYHTo8fmbKG7
o7pxGgC/b4N0aZJzms/lwRpll+DVGvfHc1u8YaaXgz347E6boyNwnBjewa2WropXWlTayTv37HRb
52xGFVlA+2HND2avRfmjmWy/zrflqthufLl/SKT2qNUw20Zcy4Td7XGckROeoGUyw0TNoAhYe/fs
6vAYtSUVzNiCUvu+Peklpy1JTYYYEzT2rb1xKKGmnQxOSu6WZ9WCcx8x9+UDM+aouuqjGygKosB6
Z2QHj4dspWJ8k5iLDtibzMTu+mzuoWqGBHuIr122kIcqQ3XtFrV70Fbl8/2FSmphzK7SMufJxqOQ
DN2utO0mHcltamE6RKYPwG3qx8gaNj9DRTE0rGI8RXAeQhCeKN9co/pby9Wj0p9syYBWxcCMLdjP
dn6bl3TtNGch/26c/NRamYOSgqtYDz0EFA+rkh/BfGTOjdo3IR8ddRKE3ZrHxpsTOtpWOPbc/M1l
5nuwm/XURfXX+9srXRobTDVI0A/tU6S2SO2xbahlQCzWnNQprfzJgehrRHH9Xa3p8cHpkfQasEae
jooMrhu+i9vPaejdMtfQqOC3BTQrntRzWdrwaMej7ute2jwUSmwH2jqbHyA86y+ll6iBYSOIeH/l
wtBtw4ofQv1LFIxUAFrCT70K43XAoQPdRouI2olIQWP+GFQtnFoB8GmZ6r4yvaMMB2bl51kUd5Ed
FMHo7jAV+VjksT7ybbvBo5Dc9frvs2UUDwNlkn+MUVH+tVZ4FgonNV90JLEuy6xMR0U56QkD3SBG
42Bc2E/i2mlvLJvQGVvgIL6WdZ58RiTvj7jYtPP9fZZaEuUF6NNcphl2H5wJVaoBEeFIObjG79E6
IvxkKlC/U+A42FuZKYJ6cUMpN9Itv/2krWrHq6JiSl/N9ZpCJ4CcQ9ahgF0cvdRSU8L7AhIlUN/P
1ceNYvZzilfKyMKChMnqv7c8z8LIntJ/7m+gOIj7gyoAKMQeAF+g+r1dVVEMbrdZmhkyK9V91ceU
98VMjkZBJY4AWh3QrsBBBUZpt3fdpg3aSE8+zOakO9lj53x2l256Umz992GM14NFSfYPOiiB5GUg
jYrtzpxezMukKaYZFmvDQFhuOyHX0P2q1CPMLfc3UGqLIRAAvZh8QwjFwOlsllXKsWAOhJll3Xkc
LPOb4W35p/uWJK8y7zHpGwm6QCbuPtVQ0T90HGKpYmwM8zxaRvwbMgw5EM1x6ww4it0U2KKnPDLb
Ox+cfplnQS2L5BbcO//tYxB49fWmX4kJZtXJzjNiru/7dDBDxVWGj0VeQKngZL0QdtSsxyqbmhOD
6flf97dAttniUnCKhP7MHlW81NHqdgvR8qCYgxq0eto8Zi5DJqAQmv7At8gOreBa/d/qHnXS26tB
Y1qf1agk1ck9wqyM3oI/W/Nw7sZpykNra39ay4bYjtTq/02KI/Dq2ViSdXKHFdUwz5yGh14rUc7U
EvdDpKVH9JjS08SEH1S5yHAS/tyaMpZaTYqWdHGpK8hUSbfay8Kc0snKXWQDKHTnn6LF6f5U7Fk7
CLtktmEycEWDSDzYu2XS4ZjrFoeBnmmqPXkebCmxrpWBZ3fGidrmfBrj8msaN8XBJ5WdHw4PTxN9
Vqpr3u2il23YJuqzZlh1jnpx0qTwp8IwL/WybqefP6oMljMa9mMk2d7tb2XCerLZlKPtevi3cnLr
pbSL/sLgi3WwKNk5RWcONXK6RhDH7nIshdo2DHg1Kjw413DqJ/NlWjqmGFdVMO443+4vTBZkgZCh
0c+cN63bfYFnATqcFQIh47ZR8hVNj+YhaTPr3RLp1TePYu3HlSm9EHlniLCU2fqtXGkd53XaH3RV
JeUfpm9xh6LkLxa/84ipN+mj3RFfumQLvtIp61NTA1/fOu1z02wNpXk7fdeaXfxQRYA6PbVUOWR2
Q40zhyEsLmiIWsYRNlES/OEimUZgCAlw3X4QLaota4xmnu9cgW0FkAi6TGps+H1MzDAtDKdBQXlE
wS15yG+M7rxVU0B7GFHjFbM6E0oven9B5tk6eAZkZ02geJAiFcrW+wpiGXkINMypHaaN/ufopNZl
G8AJWGr2pEVq9dv9oyau4y44ESUmUQnHIOWd2+u6KvrMiJxmh2pUa0IsRve70p6fU20qr7HaLKc4
m1XfSKj9zVGZvtw3L/MWFrL2BpghZj32YGDLyyYH/AyorBQKy6hPe3/s9Diw0qS6/IopYBBAxolb
9vnCBtNXbwqQblMnyxUy9epExt9+yDTzKDiXfkKmSqg4eT/mMm831YrypoRzlF72nNLQqWL9QzvO
WghRH/RRDeKFv7C0V/Z2BxP6xqafYagPvUZBCZ3pk4AUbjt5invUtpEujc65oF2i47jPflx3TZee
gl4YQwLyjjpFsfhZ2xSxX1Tt9B75pZ+mHuXBppjGJB5uiJEZcYRePdjIiI5RMlDyZ7bbCcox1f02
QlTTy6KfHqXemRKLf2Wq7b10ZEkgHbYZfRptHMO+raaDKrLsylFgovtOFZmqiHAzr6z0/aR1GRcq
NBSvFzTzLuLmkeY9FnqsXqyEALBAHftdnW7NV91b+iOReukPwKuDgWZnmS7Y/QCUh3rI7ZFYH1D6
8LMcwIUxTd73EqEs5CC477YxKWdFiYtQc9MjYgDZpUeCg2YYTymcPLs3pTbhRSbAEx5urFbfa5oS
UcnENf5YtjSLgvuXQ7paMWnEbsNmsQdHMjpaVFaENb3XFh/ZxvHDBrVmmAyQVtlpWkLVqMRPTqPZ
7zdrOerVyAIxOgWUuulbURDanSnagVo1WrhzzUvKzFfn6vOoZsofmhUNZ33m4+ZTMwRd2fcHDk+a
Twi6fypfJE/6vsa4OP2odgtIIU8bt38mcxnOFOLrq1tP3rWFRe3JUerOF6UOsKmMfFBNaY66GbJH
U4gc8KX55vZ+MMhQegbjV5rL1LA+tEUEP2YcHcuZyPwSfUg4XwWpBeOlt2e6yOAKQcWWnr3a/2cW
vXZOmibzl8IcTlQqjmbupav68ZAAj6RXsz/CVeGm0QA6sje7LNgWOk/2th6VXmRHV0QA1NoY7CYY
vF2UEvdevowkvq0eL0agDN36vivguTyvkKGlft/rcXPiosO3SoqsxeHoFMsvoBl5nsG706SBAghK
j9ufASkwsicalbZI2+K/VV4af5rn6lGpUX6v48VBaGRszqqLNKJZFvXVaMboAAsv+76vf8PeaapZ
ixgf6M10pdOsbEn3pPWlfs1HLfdVAPHX+15D9oHxUA4jbcwpvZlWtsfFtB0ECEOzrudrbQ361UOk
4I/7VmSekFIDXL6M2WBn93DPCVVLGo4WuntN+k80tGbpu2Uxpb43RdMRrkXmilxT1OKZsoHVaLeH
2uggW7kRvypG1jFlann6Y5PORRK4iYEM06CljBVU9pDF/gCB9FHFVrpa4gboSXEGcBjeniOzm6dC
6TtKC9bsnpuyX68bmCXGGZb5IG8RG7cPazmWYpwIXgwQZbem8nm1q43eTbhZahmjZjd4gaOsVTiA
5TylMLOGORLTB3GY1OqPzrBOf+XNoWkrSItK0bnN7aJ+qO38Y83U2UWFlOGdgl7kuyrmpv78EaII
RyH4B8Bk3/6uTZLRH8WxpF5GZArV7ZM2pcOVidNDzSjZpRABLWV3Q6MOt/+AOmNusQPjWNFl9bmG
Vuf9jG7qwdWTHVORsYGFAh3k7lc0FZ05QihshQmSfP9ZVV/NYQf5/GVNKxPdTy19HOBeAy5UzAeT
KbITiqsFZM9/XLzdY22OsZ5YDL6Fy5hMD31S6H7EbjzGXXxEPyI3xQgDERAcW3s9ME9rwe3FlIHh
kkMq0hm+9ks0IaQ5DwcBkMQS+SSyUUJaWcCjb+9CNy9oSuXgPZ0xNQO4YqLHaXatwjft0bj89GmE
d53u9w8F7TdYxD7WpgUtEDsc1jgNB1NTIGl11/dJTnZ535TkRcAUGCeOCH22/SyubTIQZWTUSGI0
HL9nqD34Blq+X8audQDVlkcAVcljTLtL+E84bwmrxLF9FbY72pynqo1L0YRQ7oe5VNSPTQRNml/M
fTOjh9sU7nlxO5Opxc0pUKyc17/vr1lyAX9II1EJBx1CBnb7G9wiNgiWqfyMpp19mrxxO/WMaX6/
b0V2YCjsM95JYYWWwu697zayVzgQCW60CJW8YU7/aUcFJXbCkINcSGaKOSHqDuTK+LDdpha11yM+
uJgocybd1XBb+6WKiWxs9ZDdTWqKF8Gla0gXa1/JWlWqywsDYqEzNdsp9qLkIUeEmJApTg+CFcln
En0KD8p4LgLoqdvPZNvdyDgpukKTkS7nJC2cC0LP8cG9llwAgjFcPx0swfqzS+PM0QVSIl4bUuTh
hARw8xeqsOU/ntJ/c/V0+PbTp0JwcuD34cJnUbtP1blOEdWUVmE26ZsPaCXBw+uN80nX5qNARbZ/
UI6IVhaaWdoehsTjM1jaRnMp7XTt6rbTeGrj3DzYP7kVE8oCj5iEfPT2K0VtPjS0cE0igbq6EpLo
Ty6Tc9df2Da6fkA8GDkgDby1knsDamst/ZQYlbWzkk4b2f2kvp+c7OvPW2LwBSfP8ww5/m49lRCm
h3WGyntvms8qwtfXZU3SAGn67GDrJL7QhtAPXgKY0Um6dqbKCi1fpyeSrLRC8424QTA4UpKrkjh/
G0qRmD56Kuq1Gxfoha2eePbnlwq7IAOW+GLRmr7dVGIsBq8qonPmgNULI5yfarOmdJkY2/rnfVOy
U4INJFgZFKJ6uCuQqlGVlyWUAaHZdr0gm1+hlmg9vThYkmxLX9vRb5eUN/rcMgjHbV778bODvOXD
trotE45ZcW6dbbhMZWOdEqVGNX3uj6Q9JN4RthJyHRDK1J33zmTIGnseenz+NlfFEzrtyh+Ouq2+
FWkf72+ozBISmiKMZPbkDV3dsm10TVKdBtyY59eq7rzfk54sHdJc+2BPJfE464EmhFhSQP/Et331
ZC/e4iIqT68PxoniX2801UdrUPOvMYCGR9jNymdrMaZfuPA0JejfejQorH0DrAcmUWTQaYZrlqP4
PtAUmapouHogDcL7Wylc7i7LEe+LqKxA/MgR3a3P0JpuM5iUbIeFZCaPxuGS1nXxLjGc6NwNVvMC
Y7zyn6fmR2Ud2ePD60ZjCFAVo8c7052uN5OSJPQ2c51RxpqGT+Vsuc8bYZx6teoOAkvZUgnzqGWI
ITSmi2+XqqT2sNoE54D2dethgtnH15eoCysj7kVvUffroepOaTKMp/ubLHMADDfSBRE8bfDv3lqe
mEdoN65eiL028JYlKX3Vq9oD7y0zQywranUU3N6webWlmaVlI/rueWl+rdFXuDSFth5EJrIbQcgg
OFnpTrCi28V0CYMkcQQf2Wa2L3WZW5emL5WL0ygVaG2rCbJIqQ8uhHRlPEecU8h63khrDY2BfHzK
yugKFuGsM30+bd6/97+SbGE8RvC9wfFOPW7/lWol8egkwSqjq7Rc6nnwIensA+Lz3k8LlN3HOh0P
/ItkZeLxE2hfBu/fEPhCfK3W6qow/mCN4+Q7CMO/65Z0OUBly80IODEhP4jC3drSJEY6uqBejzaB
8r1ZreKT1jhH3XSpFbrG4L5xJ2AWbo9GUho0JXIm953GVq52rKyZ346jeXACJe8cPN5CrY+qGnCy
3WLMcqrVbKQNZzmZ+VxpyrcILl9o643HAkTWh6GbvqgL+g765B7VZyRPD5yO9JIEbT1UhLslag2g
iDKKBfla7L2r+hZGWTO3F7/TFtM5OBxSY9Dxirku3qB9Z7WFrbozU9HmKVfvRY0G56RbJe1idWzq
5XT/+EuNsZt8PSZ1iQBvP97Ux/EKxtIJ67b5jnNs/0B7FLGDLT2aLpIdE6ZZWQ8BLUChnSWzVyri
iIh+Rtl2ZzhJ5s1f0ew66mlKmPIMPCHMGaL4LRgXbpdUzCq1u5aPpXYwVjarnjxNTdWf0tWZrkXN
/F5YzJsRtnaKxuIyxfrLBEH/OaU2HwfdXLQMQ9qweIf3t1p6gMESU0hB6oWSwu3v0mD8V7aRCR+d
p/VL3iXjIylyM/rtMkZn9sP1oKaBi85vDTVPAzsvm/Yg/pZ9bkqMoGxEJZdx99vfUGct4+55B9yC
ROA9o/3jU9bZy7mb9cNYW+JZweHDmwIuk7rYPtbWUisaDQoaVG0T96EeauWyWmMX2By5v2ALXAI9
TvtfOM/k6AKERiT/hmtDzezeUUpAhXlvr3/qM8q1nlaMX0oSml+4p9SjqcC5aLcBlbrdyw6QcwF7
NE5Bh53bj/TI+S/Xi7K6jG2nmuf7p0d2fSDoZaBVCOgARri1NiGZkcUxpycBnJ2/FG4DW7XZOusv
jGmQcMLFAICIA7L3CCP0LwoZFDNiW/PB6TT3nxZ6n//ur0b82l0AisoZc0pwD4r682418WB7XRTh
41Rqwe+gstdeIsYBgyTVR4TDl/QoS5IdfBPkuag/UKvZ81yh3xx7gAYhP/A6+2yUwOiyfBjPYxUd
0Y9LTVHCIbCmAUp94PZL0ZqeNJQ0mOBWEB3rByO/dlM7nWo3OUIzyVwKDer/M7W7zkZnOnXXepC6
GcwnDDZ9CnsZPg+oacLovHj+vGnbKTG7wS8zpznolciOJGA9uNDAA+Jwd8l0PWSWbtHuCs3etH7L
mTg5l3M5HESBsu0kFyNUonTJJxRu5nUuVpBDzxnYinyNu+sarciuA1F8gk58Pt8/ldKng6FiMUT3
I6XdfbosrsHMtzGoolaLrIeuIIsNdHXqPF+BlBPa1TbGPy8x5eNne4tRTkFao259e7W1zyD6l4te
tfO/82Aq9cGPk+02M+2AAZhrIoPafeueIaZCM0Td3yybT2sNxgOQ7y+AZhCZp4QG1Enkh8btbsdJ
E7m5xuT82GnRyTH7r7XaKtdY237FfYqRSAJHEEiUx28tEZEv1qwDjYR/GCkLu+wgOChUDWHSnBrS
ASOA9BRRqtM0iLXIysTfvzpF+lQtjZYL2jmrTb54lAmvWaHqH/OosA9K07J3T9CdUDmAgABq1VtT
KnMVyVAKlAyTpCedjDes3Jn6tL7G/uzMy6NiJ8qn+0dX/E/3DlXQPKEIIsT+9jVJba0Sk0Ea7mI3
JE+L1Tg+rrWp/Nbr1bDppyNUnNQg0QiJ0w+IyG5DIwQW3LJe4LRDTB0CEM371joM9ky9kfyV1MZR
g0i6qz+YjzkZwu7trkKQo3irSoctRsDwuTAG65OmlON52owCzpM2VYMB0rujaFJ6616Z3XkEi8nW
Ac0mPOys6kGXFg2NsOZoqE++mbxNwF1oauzr/qVhK3oiiBwqEg0yTktDv9aCYzpgtAWJM3JD+M/v
nxjZjRBs2dqPnA2PcruheZf3EygfWpaJaT/3a2mc4tl03ueumx5EnbJNBAvKWACBEr3ZnalYRWBk
of0UWmOaJ36pguPy4Uo4zNNkh4S6FqJLxK8MA+0MrXSbKq1kvr2falQ+anvYzpE2t81p0SuE1gvP
PXljO/x9fytlz7ADBpaQBsAUGertVo5geuKc3CpMGGW5ZO4wfN26DCxGkhrvLEOxzza4iQBO+Y65
V9M7cDgy1DddZ3wbc5nUS95k4HWhzRsIHDqMLbR2DNjUL1aCVJ+PyrrWhd02zU+D2aCKbo4zwMsZ
aPzsN6NrQhPitvVRj1r2HQCh445EkIfM3O2GwJTNxy1EtFUXxhN47vhMypyH3qBWmb85rRbCClQf
7IPUKtgN/sEDAjK9tcqU/TSPA0FlZqiiolgb37N8yd5B4Lg91ynlN8Yrj6hFpZvPuyKo7lQx2Lj7
+HSiUJWCUy9MQHydYWnrg77qkhfYX5wgATv82QOj91Tx2KEDodrEClH6l9tDv3X/FMpumRg/4iQA
uTL3AYLuJPaEyg6bPiXRhVwBijrVOMog5VYYvYdDmHLqftJJWQqguyNpvD1v2YOhz8WTnVnKgXMS
bnX/nAlCG84QDXMwHbefcskUw+hEfuDNRU/VxbYv2ZIvlznTt4dhdGq/jqC+t7NGvdzfRQnLlWiR
M0RFbgJEb5+2OqMGE22Tu1jNxxfdVdQgKsr1T/jg5/GkMO09XvLc0Bt/stz5CWXTHA438cHLxXox
Wy07gt1KN4OOByRnKtSYewLCOmqhdegdh9glWr8Zi6qngL1cFFr0BmrbR1OL4cDpDPMJStIjjiHZ
00QeSGmUKja9/d1VRilYM+JNaB1E5Zg9K01fhEmlKx9iM2+nz2oSm0frld1jkVXoKhUcIRd5+/GJ
rVKrn1nvHEWe9V4fHOc3Hb1C9Td9afWXfB26U2+1xkE6I1kpAH8cFqBbMaArTv6rEBH3uGbMlMGc
7mjZh0Ln+mpbWf7bd8pfmzVVB+YkjwZqBqSj6GNoghn41tya13lLAYpzNhr2S7F2CAoxWPrFjipj
DdbJM9/BWKN99CqhEb8pR/zSsuVSmvkxaMAx3/N0rkUXK3phuqIVGzW+MkFb4OcUUL9s3eiJkMrd
/j24WyIj3F1rsm8oLgS9mfXmbnXlCuFKNzjh0jfJn3076RdnzuMXpm/sf9N8LP3VHpraTy3lm7Ea
Qwg1v37gJiW3id8AGAcyX9Dd+253b2eoKywrFU+n2i6d3cAtwDzaNdqc0rdtRu+YRnfKc96V2YFX
k4RcpG/09JmbIcnaM2CMpWUDlMb0Wqbr7+3QuH8yueo+aJvn/new1eK0vtlqsNN0NES/Zg+QKQ1K
HgnkJuHkNdkzYYD33UF7dQm8REdiNso0vSYayLtnZ46Vxl/VStXPaczv8ys16+tTSlMJQsW+THB1
nd4cfQj5L+QkUDrg4dx3jm1lTMoxT6HhjZy1QPJmKJ+oHhvX+zshM0O5TCBC+Betgtt71lp1qdYp
Z06LkqQO17QGLdcWW/HHfTuy+8Rug/ACXUCauYs+rLHOBs+Alwy4Vx4H2pi1H9Vej/yBZAVel/j3
+/ak62K0BQYHZK3xl7fr0oy8Wl2XoDp11+pv0Abqv449HmFdpKsSwCfAxqxpz37dN5Wprg4sTuW2
zc9mndHzgII7bBVn+A26iqMrIvH9cBOY3EvKHMAmdr6/dun5ZdnihM08KkWgwrlRnQ0rGeIg2cYy
vtQa4PUTYtDJX/f3U2qZOjX5rCP+2D10duNaq9eTO7hKnn1czSj+yFvBwdQbm3e/1KgY1soa3rcq
ewXo8wjqGPqAb4qFU0sQrmQE7c3kGSPAqK1/3+R6/IEBPqZutcxQ2nOaGsn3pEu9JKD1uv5CJQZa
amAHgoYXfNtuz+1NqyD6pmZu9lpLs0mt4s9elXurby7t0VSN7EBRxgICBFIWEYXdNek9aySII7wa
iiQ/o7eZ+5G9tk9VHH3bSOgP9lf2VWH3otBM6ET3affKusY86zR1XWZcjactMrprNaofrLVqL94K
aL0b2yO8p9wkuS50AOQD+8GVqFDskgIh2kHQi4Fvmlum4Qd3haVx877Udla+QyHJOkAgy6wKViAg
FWwrd/XWHeiFi+xbotJdMihPlEqinBQrHh7iLfO+2aiZBOhCHZK6yL7mK6v7YNmGUhgyM7oSytqr
Lx4MYOelVNcva2U2akDoM+v+OOrUMezUflb00Ty38DaG2jBvNsRMoBztRDU+sY39H3FWr8+ICAwv
9++YzFPCrSWUjpAD5M2/3RpDWeO+pgkRJku8XWqvip77cWku963IHnd4u8Vldnlq9olRt0ZqbtED
ClFAAMFcVmag5rYaEsMN5583xTQGFUbaa9TFxVd5FalqKipN3kCkqnkTYtJKZvoZFbAL5FPpwf2R
7R0QBYF0hND0jXJGaROkVbkLpDcr8jNyVMq50J3p4PDK9k4MYP0AboIgEL/i1YKWLEcQ2xBVtnL9
DiAvvurd9oVa8BGkRGaIdJKoShcSw3u11UbVxqZoQaspHY2zKDfmwKzgc8pjov2f/kiIFDGNQMuO
tGnf4qq2PCsmAXWsGQp9ByN+ftLBnQeMKnYHIa1kVcR4hDdsIZnLns/A1HOTGXbA81uaRvDSj/m5
prT+bYM//hdMkZGDiaMJQZtg96XiCdaAmUFeohynuVDYT05OCqtBn2lHFV9ZN4b8T8zhCOwKRDi3
p4I8KNHyrHHCIlPri6a3SpAiL3lap3j0K2rMwZI77al3p9WP1phxulJrL8m2VH6ijutDX1nFAaJG
4u9oeKFiKijAaf7unpPVrYpOr1i+OqZtONgTE1i1Rnys22lgzeMR5azUHhwg9EhthqP3wStPNgJp
LfCMZFYU8KOatZ3WbjH+XI3IuEZJpx9EsbKj5FFjMFEzZ0p7L5Ax9ga0hxNRkDI38/csq+OHmUjg
NJdeewDo+dHh2aUoFJFMURTWRCa828x8LiJAezxZilZPdlAPbO2zonU9LFz01n9DLtr+L9X7bgwV
3Gnkb0TWsL3AWdUyL5gtk79aJIwheimMHs+90/xOLKw5p2TrStXvLW97aWYwjkGz6dOnjCmIyt/i
ggl35nWSzi+I5ZOgNJXqOSsE44iqjoPuxzEyIf/W2qJaPor2o31OCOpjBm7biZpe23a/FVszfteX
rlD8obGhMVvXSm0DtRvqNTCSNv9t3uqxuUClZ6inrOl1JbS7svsjy3Trn62t7d+TMvZ+75Ko28Ie
urGjnsLbyFL08FDiQleBvvd+GsocIR+xtAl4gqs3f/ftimJOag2X1rKqi+fAy9l4RLdDFmk8h+rH
+97v7cEV1nmdCIEE0cruiRqRPIqaXNzdPorfo9sw9D7pqPXetqbeDOZEd//9BYsgixABg72YF/jW
W+Qr50ZzGFp2ccjPNiiQYLWN+kVzkubUN4N74AnfBlzUWUlUYI9lpRQ1bu3VnpXo60Sbb0DfDQ6T
ZDgbujsENdoAZNDaes6YmzrY1rfXE6N0iGAYZ7wXmMatUS/P4tLA64V2bxd/DluqU4ucrOcI5PDB
myw8+e3txBT8PxQeKSaD/Lw1FWejMq8R+WXCZQzKVIk+xJlqHdTsZefktRXxK169/OlqLGllUz1v
NsV5LNpqfHJyowiSSbUy34D/6Fc+Gz0o4HwM2vBs3hqMXK1QZjw8GewwnGp9KwKA5culyDrwnky5
PmQoUf50LMBeChCmAL+JHtGtUaY3DYuRHvpSQ9L/bptp5I/RVL7M7eFwyv9wdmY9ctvMGv5FArQv
t1Kre3rG23h3bgQ7Tqh9o/Zffx75wwHcGqEFJwGSCwdhkyKLxap32dshSIHBsUCSlGrE5jFXNX0n
FYtj35slaiXm0ARoSdo+6jBHqsZ7JwCn5FUYBSUlrurbWfGyWIUvAHiJDs/kcrC8gKZc9AmJ9vq1
vYyWb7vFEbV9b8P8YpVTNaU7sE2rkqUx2kVnKRPAg+Nl0pL2echdPUQroOmCxijRI7gfWXbnuaqI
cCuiyOWuf/7bHlXR8+ikC6CwaRL9igPscIKr2LwqZkg/BgYcF3QJqst/GZQn+UrQpVa6OX5m5yZo
IAF7kblaQd7v/uo98u5YUbpAmbMxyErtaKLbtYX1vBJjSO1gehO2N3sHkRkYilm2hFRiy5PMBPbl
URkHdVFPJ73wloPS3PaK+jUeSStUAOInuevtwkaZ9NR5SJZwzLr2ee05XdJs7P/Korl5BDvoXupU
qM9eU0WBrjVo/Nxf4735MmVux1Vx50U0deqeToY9MV8n/stJ2+k5gVbu2+Z4LYx4/Of+aHuzpciD
HybxGzDxZnVrnqZLTHMpFJGO19HcxI9pXarluZZz80FVarh42tx+i/opf9VNrv7X/fF3Z0uPGCcB
qHFk8LerjfWfMrRyWEIKFC7SE1Z2MuMuf233muYrc39E0XwhI7J+XgQB0SOjkEdbfv1Bv52bEZvF
ITLhTGZdqT0s4+L8XB9lF9l3WmjOxXhSakUP+7lRn0wtiz/EYNYOsoJtOOQ3cHYcAAHI3AJD3VyY
E10NyUdeQjP35tMIjCJIrTQPUjhK4f313R2KncT7AIQWdfvb6S6jKPSKpkmINkr/xoxz9dyVav1p
mMojnuPOUBwXDinvSzrOWzTj0iWWKyV2H8Aa7fe2UfA0GLP0qciUg/Xbxj7Wj4oJilTcJeCKtrax
g0gV4BtCDfXcjk+KuqD/N83KD0Fa/yZFatLwS7OQB1nB3vxsHumkpvzFtXm7lAYVUL3Ebix0pOoE
ESo0fkQX9Nqkh76De7sURBHnAvQEnMTtDKOOKVqasoSDt7I9JmeaKQyk9kNB4+PbbGT534s7O4jx
WvpZW2pXRQwHRcaDWLSz0Kse6krLBSPzgquB80fvtp2ihl02flaEqTxa1NAQZS3nc7wMNGg6OFsH
g+6sM/nrWkRCCBE+yvrnv53QpbByXc2FFvI80S6aEMo5tqbk/cTL9+A+24l+PKboIwAZoPa7pdQV
JZV3zc60MNIaN3T5x8XVEJ1OCn0OG6PuX3kuEokYcZSnqp+yg4f7y5muwhqwBnE0X+PA5nAaSjWp
ilVqYYu3yWkqRPxVeHl7msWyXO/HgZdxdmU78+haXSWoW2zCXlK0aYuHiBYWwJECp8j7x17Vl8e6
9mrfaGX36f54L1dWUzEoABNOPFg5Krcf0XVb2IQIpYcTPDC/VcfhQTrd30ZfZ+8sraqfFOlpjypf
2l/qMj/dH31nYVd5S7JNuPiUuze3mh7lkajMYQxRhi+flCT+t7Aa8c6RmXq+P9LOPMlOUKOiyoHl
11aVarb72Z1dQtHU6lNYeXr2HvH9+SqskoL33MmnSuBsqehpdTLT0TsoV/ziZ/z+IKIBRqxFnIWd
CmZ1i0npGzrzshzm0M702LgYdpSpPi8+HdFyW8SvJcUIL8CmS//brTU5nteWYBokapc+5zydirct
bpypH+vCq4POSvDzWdkm81NHrl4/9XbRUcNCrCq55jKNWr9pXCpdmdNHl7wYy/rg070MOTQn6BDT
xmJudCtuNw7d8UYTXcXpj9zqYrbuFGq1ui4edZNc1AnRMKrsf+5/xv1ROYH6Kqf4wtCoaHM0rVVG
TYpev8CyGy/d3E9vvLns/m0nnu3FUMbf7w+6s0vBGrur5idK2hQmbqdqj0rpzbgphFYedT6GGsbV
scopnKRrH2zT3aEcWmkusoMqlcvbocD3Ga3dOWqYyNq81CCgA2KwEqAjWRx8wDVobXck2TNvEsYB
m7MZCqHloqziTA0L280CI0nnix25ia8qrv3WizwltJP2ifp9G/75cpLPkd2BswNdsMmqRlzU5hrc
X6hO0Altna+pxQ6mbpolDo7dzv3MaeOCXq8o+jdbD4aaiA54JiUDgVRzBV73bV689lyU9DoydWoe
urZrHycDVLxftmkTgLfsDua7E9I58bzewcTzLtqG2MQRNjTKlu2j4nGd9kX/mAxp/HcLJOxV1SDu
cnAx7wy4qqisQr4AhADJ324iwxVCN5pmDntzqj6KKqXCLUR5TXCCCxWeoAfjvTyUK7ORhhKZC73S
rddGZlOPo/Ouhq6diCeldHvgbEaEHENsy3OVT8PHWTr6x/vb6OX+JdlZzfIc8h46l2vE/y39MPvO
cOOKZe0BHAVrYQsHeqX8HJdt+QSp5EdZrcAzSzloCL48osQCukwsLp+T5+ftuEZGUje33Ji6Jb3n
rMto0GZJ/phkeXxwRHcW9maozREVU2+mWUU08Ny0ANCGSmUuLPet2hrjeYnqOtCMpTvIQHbnB8xI
ha29CoptoCFqhR9qXPM1tcpMv4K8Ln46FvfJGBfewcl4ORTvSYLcqgsHl3mbPY+1LaxOzm3Yk/cF
M4Wi14sevzdrR/njuAo+gu0CsptjiLLh7UdDQCOxZbsA/YvaPChQ5jxX0jV9J1GU9/f35ctMY4Vi
EGs486usxea2qBMkEeGtMZSj99d6HDpfcdrirE0pxRD2oz+XmOOhmQP5ff5zo1W0hlQTzVoqP8Bg
YOPdTnXsi6XC0lqG6pI0166c7M/x4Bg+xSLtTaV3ZUCSJB/KvO6fuUSXcweR8jQAN8gDMdHxOIgO
ex8ZbLu25rUrrHsTjVyEndsIhfSwqJcRwZZC/URzhK6X5h6Zsr08L67GvcmTlqBAyXSzdW0coAtj
icpQWEYZIGT5c7Rr7zEdOhlWg7G8j+fuCK3+MgytY5JZrvnrml/eLreaO1GTk9yFmRKJ1QZa921l
mF/PWd6fktUJsJln/ezJ+MhR9mWYRwcDmX2+NtQ2Gri3Iy9gHEVR6lVY5bFF5qpp1zp1p4vS44W4
kCg939/Ye6vL85JYT8qw4lxvx8vTMqo6zaxCqxjdMFGdLEAKLAndRZoPaZt9oZp51HLfmyNFRcjl
qyQmgfd2zIyknZRPrcKomvQgdZoYnFHMYVKnNBCVa/9x8OPk/DbeJk6MliO9KtGqcDLrxNeb2nld
zV15Ud3aPshNdqdGkQuPBi5O3ga3U6uUTNaRHKvQbMzBR/STIkJZK28zxDJQJ/b+vILH1Hj+IMpL
IgJd6Ha8uZJ5zBuFpZwy8eBm1T9DVuFC3CJN2faWd7CSe+fiF6oAKwjy5m3ElbrdGpnblyFCZ9Zn
Qcc/8JwkOVV4f51kozmvLdlmQZYaxcGtsk7kNrGlSYdGP5NB4I3Wwu1ETXjOeQ5lJ4yjWL6Fmz6/
soshO6gyvQAYEGd/GwZEyO0woq6NWZutMqStn6Dm3ImTYbbylRuJ5whr4sfYKeIwBiQdtAJeVpyy
2ubYj6/wketI6yfzgKa4t6PoD5H60XtDWn/zhVu35q3dOSjML/MYNmnXhIvEzFxtlvHsxt1RzXJ3
PI8UAWL0Wird7GDZ21iZQsoJW93Nfhbq4HytdX1Ug2GWRebHSTX8fT8E7Y/Io4UbfC0sbkKQncqO
Zzqfdmqk6bfU9sI+iZqzZs4CKLp7RGffubsQGbLWshqyITxzb79xN5vgf22zDLXC1U+YILuBu3jl
ta6b7mA/7UXXtUzKZUKzCL7V7VBuX00Ikbh8PDf2XpvjPJ6asnI+RLIYXyH/Rcybe8Bv9xd0Z1R0
t2hLoay6ijltFnSgGOlMg1GFqOTKazUNykMxAJetSPiDvrK1IKVbdTDoegA3B3TVsUCn8FeHaqv0
mILOTRcvb8JOcwYqGmb0OivNn9Zg9CdsVMbH2NLFL6OaJzlq+cEp2ZkyQk4UnLhNeNFv1SwlakTL
aCBlpo1RH5QNvIHREwii60P20bFbLUhM/cjo8QXRi1saFSKKQMaqYftiocuSyppt1O4JoHBth3RS
FmSBm8H6QW5sXkVnRHNYYB33tpjADT/NaRd99SqR1KfJVpSDu2e7BuuvWaMj8lJAADFyu91ss0m7
s8h0d/WYnK+p7PtwaZs0tLpW0k9DxTSqiiNa1jYuMyi5N46oVG6ABGzlQ1CDVaw4y6OTE8flZ1a7
/DK3h8zw7eb6NQoAJBC7lFBfgPS0yKMGNhQRAjiF8UpXFPNb4XnyFBmiv07tkJ+lUVt+lyTVUzm4
BwFqGzDW0alorjVic9UdWBf+t0ep0fcW1vCmdxJ9vbyKS+PREOrwWI8Uq++f3L2RyIio2wBEWAkx
tyNNbWWMiFKA/ebVM/pWSUnKh47ZfFPLpTyAc+wOBhZnJU//IjltBms8a1wWHXi7tWQyMCO7DUY6
o2lg6Mv88f7M9vbJSr/9/8E297f0ln5WehDlbVfXQJ7d9uIAk7n8h1HW1yDNEdKibUuhtGdDi4YV
cQuz5qwn0nqI3c55f3+U3YUDEEKHmnuC/X+7cM5Y468Kbv6EzGHxHI3iE3i4/jzjyHswnxelrnXr
reKYYHt4gL5oRaF04ehpbUBgBaVKQdTI/2rM0gu4RPqnuo21oIlQzUaGVl6MdnDfkSj9KXr912/4
hecA20TNdJMRjHVTJK4En49eZPI46Znmq1pjXxG2nk+aUJZHpTPHg5tzmxQwKNkXhA8A7IT0LYG6
s1MzVpOUYGbX/alQWzkGaUkkjSK9vSg8aQ8+6t6ApNBrc5HCKSoNtx8VWkuUZKg+0YGO4Ds1UEtZ
bv3kLrbyqKWHnqM7m4jRgFEhBEqqtZVnGERep73pIRrcadWDUxfDY2zO9tkhaz9Yy92huKGo/hBa
cN68nVoZDblXjq57ivSxPGlGrfoN5ehzY8Ly++OjQT0U5VhesasU+SZ/lpPNKyAfmFXajNe4Fj9q
yADPmuQhdH+knSsBYjNKN6hJoRa0TXK6VBk0vF9QEGhz+3ke9PYL/eAEMptVfuQZaz+V0SICVYwR
Ne9RHAy/t6ZYPHMfAWkEzb2JAVE7N8C2QaoWVNbOmmyby+hm8tTO04/7E92JnBTTKMFSd0LDfgsS
ifEmcqaJmOYV8JsbU/G+6ZlXH1wGe9sfKBpnDkrvii663SO1XdpWiyTLqWvH4kPXFvE1EekQmLJ3
HzRad8H9We19PlCga5cCXjXqHbfj9RiMOotF4zWXQ3+Za6H8LGY7f1a10kxx8InlxR7c8nVk982X
0pHiyHblxVNvjTCrPubKd+UAvig1J6NnU+j1TlDwVXEerTYKoqbPfwAtVz+1cV2eU02M8tTVtjlh
aCO7ELND7wPt3AL3Hy9xPieeGP7DxnJ4WmMcsL6HXgglRDT4unLx0HxdjDP8mdl3DZSHGjqCB4d1
J2FcRb1g1q263y/ATqZQ3RRVCu+0NGgPEOlq73mOe1fzLWH1b+pUGmHfWEcbenflgTuBc15b/yA6
br89cdZwJaTrU17Fyae00eMHRKvqt00s7Asvo2r0jUlfvdJrVfhCtcpPSYdbO6j/YaG8q/bVD9Uq
oiMMzc56cNAoaoIP4vbZVjdyYeZ9HzXeyW21yu9Yt4dFMmA8U+ista5K/BZX1/P9k7ATSYjNOIys
Bc61inO7GlbdZCKjm3+CVbnwWjC6cLSsASPhaTndH2rn0FE8Ad1h4xPD/l9/ym+J7GiBVtcK7rgx
UdoQm21wD7asIVdnXdDxTLjaefnJbIo8LBa0LO+PvhPI2GbQKIljPEy3HaxKyC61vdg7AVg0Hlo8
3HkrjvFBYNlbTkw8EftY1WV4F9zO0RzsxYgy7lWo899LqxSfBHvwCZvUIyLUTsgEcLXCBFcNXBK1
25GapBFTWbCGA8i1oGpQsKlQVw2cRa5e3k36cH/99saDKM8FzlMTOurmblWTpmhVQ3pgVboCrnr2
UeJ2f1GaqgzqPD9qJf/q8P3+omeDYPe6dgCR6afwtJmfHETGR2q9U1/G5TmJkwFJZkcGja7Xj7NU
loe4cQe/xU7SX21+/QTR3Ne5wbb1Rmk/9Jb9E4E9PZhsiuh4740HC7L3qQkfDmeHL0Bf5vYD6D3Y
VM/LPWiVicF2FvZzW5i5D3AxCu+v/dFQm7XIuTVlUTLUmKvFNdWcgqadkbyzkKI4OKQ7x4Rcn5QX
2iD93m0UikXcpyPKH6fGzMTFXEpavotSHRyTnc3EGwnlSOQHUOvaKmoIIL9djUEoKq8K37VcXOE7
QmphbY7wljrX/vf+Cm5Lx2u4Af/wq+CmAoXYPADpvC6RbaNZFeG0+0lzqUc5Uf5aqZP560z57w1i
C51fLkl+MNOdT0eWRpnvF0IHWtFml1R2oXujxUxXBwMXrQPfo5n+xhRNcVCF2p3jqrfEgKtB4Lro
v8XXeJ4pneoiOg2I7vwDAQO1tVhRywYV6Sb9OltCf+O0SnRtm64931/f3WliKLxS40CZbMkuq7mN
4aARQpKf6p+bGZzR7FpR7nvVcEQk2huLuLeCL9A+Bst7O88qdYzZnmwig1voPk6o7mOaZY/uAr3p
z2dF4WV9CdJTJlW7HQljhom3Zh0hg5Y0Ski5B2hiPxRVH8TZkMwHV9TeexvQw+oTguLPquB0O55q
JRgRu3F0GoeKcqVXWN03W097HL9c1VeWDEpPZH9euibHjKUwg7KU9cGG3QkA/IYVcgFFfS3E3/6G
OBImRLCSOeOZ8wXl5+ZTw/viYKo7yQ7VfdrDFO9+cftuR+HiVCq7cijcDYWahm4RVzDrYNg0vXYy
EReyzoomtT/1RSUMUDRhj1LSIOPcqi6qepVlialGp0VrrW+WOtof01F8/ONdczPI5it6aVwutcYg
kyEjKCccNr2KxbloxvHf+0PtJbOMtXJsUW5H+HATXjJZRJlj9BEi5HPxmInJa/3e6fJPup4t3zXF
Th5nZcouzWikn4WeTgEQuzp+lG5bFX6nAoYfhrk62kTrFDeXN4kC1RMKwWDCt00OZYyN3ly06NTH
WnqhhDudMclbjZeixs+bI0mVvd20KozxRl079dtXiztrg4XFAMPpIo4yv4Vy1PuUyZbhSsfMfTcN
VKveAKGQR3nKTjACwEfiznmhcvOim1yakwdTQzm5kQkwCen7D0mTN5hmZbP55xnHrz45EuIr7mRb
+VMUJx9Ho8OtPdeqQGaNSjk4acJRK5Lr/Y219wHXlvz/D7WJAhrkereSo4K0VmGc8snrz8iTDmdP
6bug5JF2MN7eMloonIEzQRwD/OFtPNC8Jhoba1aQw2nolEea+VNPpi+F1tuf789s98ispXREdbn2
X2DMBycWnabzxWavmr8vBvqgvqG23/sGaeJJt/UP67MdTd889hHOcK5onph+o4KOlVSSqEOazen+
b9pb7RXwSi3OgKa6NQ83ok7JHUVVTtLxoHDBPBzeNriz+SX6Dldou/2ferOvgdBZMT28Nnnvb4Ee
c143ijpXCgXxrCOTduQPsx/qEDesN4tnFf8hJFLtQIWIIi7VpM3nTfqIhoKWsuZuWTykRY+fjAv/
JVn9r++v5d5OcmD5cCZBEb9oepKSZ9mYEhEhjUef8rT6CoDFO2uO+C97Fgwm5Ai6cORbm9ireelS
JPaknJZJd77OQ/zcmu14ShL9iLy8/p+24RR0BWB6UEFgT9c5/5bZzU6c1bPH/sgmXZ7qzJR+pExH
K7e3CykFQ01i4dwX+vE8MReqPJxB057biyvH8QvwwMhX8i47iwzC9P0vtTsrasJQMAANO9sXuaI6
/TyuUo19VqmnyUmb535OAaTfH+blhuAhA5oASBNkrhd1FXVBrbBE0ii0Yrv6krcAiIO6nKvnLF5q
eZA97QxG1gQRisuIf233xNTpE7ablQgXrVgCo/O8i2pFTjA4+niQ7q/J5+2mQKIM9wXAGave+hYs
UiM3AAPD5EyNhvMD9pq4lPWoSh/fyP4ag+N90Bqrt/zFMr3Jj4x5PDjVLz8gv2Alz8Bh+cVqu92W
WJ7o8dh4ykmbxvxp6grtMS0Rzb///V5uy3WUlWK7cttf8NqNoZtl2uYC7I1AgEpJim/IiuZpGDe1
8lHRykQ/3R9x9yOSlyJ/vGJCtoWqaK6xZco6QRmq9a7pkkRoQTRmGNPj+OMrncn9NtQ6+d9Odj+L
sfLMVoRtleWnziq7V3XEs0kXdvT+/qx2v5aNZD2bRieP2BQRsBjQ3TTuRSgnF+NpTcoPqvCK/zAh
OktrrF+LIlteU9+YXmnHSL1WSetdYqv+WxRiOCcOhtD357P3lSgg02Zdc98XoIs2MhbDmCIBXzMR
V1uL1PdlnRSVryaUcP98LJD+KyWXW5M77PYzaW6SqlOnKKfGVvtTDKjuQc5yCm2QfX/cLkNZZX10
8o2QA9jKQZqFUcez0sVrKaR4WIQhHlqtwW7Kmo5AM3s7ggsZUO+vAsXWAEa1R6FVvR6HUFK7sJOT
tqrZNec/X7tV3mCt8wOY3tJQTVE6ZpQ0cTi2mQPt3+58G0+Dq9GIo+i7EypWGCklZmrMK1P09jMN
kxePdPiTkHa/eNXhqnM2lNEJm6LIL6CS7Hf3p7azgBBBqGTRBISLsQXqAkDPNLuxYkAu5vgWGx3x
Bi9n4yAAvnzdrNwkLC2g0q1Ark2h0VQU0Ritl4SVFhlB3xpDYAMahnCfKu/0VCRhQvp8cLvsLOXN
oJtoIbKiEUPsJKHdVhXggnJ4l01Z++QUy/jDrafugA+5s5ToK8O74DqjHb317uhHXeq6IKoXUhoB
X9K7Iu54ZHm0U2FZVfdW6w5U6dj2mx2SVqvsBBrc4aIuShh5rgwmp43CimgS2KmiX4eyFJcOdugj
HxzXbD0bw/u7ZidwQf7m7eGgu7r6m97uUu9/9ngiC2erjk/5Ug0Xt1MiOo6l9/XPh+J1TSzmfgbO
sPmKuaT9Bj8gDSO1aK/1pCT+otVLIFvXPdilLr96k46sll3UOmGZ0jlc//y3mwxSn15UcY5xxuDO
j2yT9hkjkuzScZu+bdS19DBUeUKeV6CecH+aO5uVsQEH8TfGR9uviniuowmryEJFKHZoLFPlIyuv
BUbDJa7X45Eo6N4X/H289cT+NtdGRMVsmYwHYVgGbjpWgSvM9knvjfzgYbxz+KnurDAUoI2kc/rt
UO5YdGpueGmoL7H6fSpo8k9mnj43iemUfk4l8C9ed8Xl/oLuTpAHIm1Bgs4LEm3PmbdSpDfCxgI7
yX+XPwAY0R69po8PJrg3FOFz1Syi48wz6naCqlwfI43HtxuT8RSJNPmsK+AZWuSXD4baW0tyH1jX
FMfBaa0x6LfPVrVF3kq6jSFGDyVM2aY6CxVLlHgezLfLmFUXG7LCQdq1tzd/H3Sd/2+DOp1lKDiC
cC4ctX60O6EFdZJXj1XfJ4/u0P2pCA4nfcXzrO8pCPRQ92/HM2MkfbIozkOIeq+LYuRO7+ML6Zd9
ieAoB5XnHuURe+vK9UQ7fb0yeM3dDjnos2o33piEM2hj7DR4jWHkakUneNhW7FeEoEvSun/ea0Wo
GQ4QQIrVs2d76u1MFYqnz0nYlbIPhxZTB8Vzulddb/388+MACHPlBq6azVuXaCWtwCVGahJCm7ce
UoSsg2Qy+qCuFPkfTh7q9gDBgIa8xGDqfdQOTiOTMG8T8dYSZX4FSz4/zINx1Pp/eeXyfgRWSk62
YpjszWfrU5ee+OKkIYC08h3Q1+qV2TVH1r4v9z+rZlDVA0xnrniL282BvsQQ9SuBysDzFjGA/my7
PbT0Sv3RzIlxuv+l1kT89haiYYySOk8QSs/oeN+OJrWl9JIaJLZTxsWlWXL3DLjnrdVnje/Ew/gg
vS5HQ6+LLoY5HTVwXh4EEGEU4VEJXEmW22p83I9Fr00ww7IoshDzG+ZHvCiqD6bXd6gKNxLkpNc+
35/yywCKJqVOyQt8MspX20a5m6WOWbqeDHkCDUGWSXnBJlkJcJP7Uwt4+m2QQXgEMR74/q3A1hR5
8aB4QxFCisQmNu0FcuJCll7l67aTHiDKX2YUjPaLC7IqAhCvN9/SI5DZbYa+ZmQ0jyOws9OCtkOg
O4CGCrd8X0SGcQWo8nB/QffGBfy8ugJAgsOf63bcsoXL2emgUIy0cF4Pap6+HW28kMSofIgLvbuU
KVL1+sxWvj/wzpcEebVyXxDZopmzGThR8cVhYfNQtO141YZsuepO3wNIc3P1yJ1ld5YuhRWIlOi1
byXgOmNq7F5OeSjhTdCt6DXpO7JQz1k/v82asflYesUcZIN9hH3bmyadkv85qXBRbb6rOQ065Xcl
C2tLJR8sBuPSRMt0LVu1ONhCu0NBzIAYQvziiNx+SgwBiaKJXFfUNeiEwR2zlFa8NZu6PDiGe+sJ
uAgiMDBJcAbbyNOkXp4qVR5mLlxJaITyUitDBTtY1z4PRq1fZt3qT1BCjnza19cm87gNe1z6KyGW
Shm51FavWA6jFFk0YV2At9Bg+Lw9NLzdatzkfBlrBWJtkRrFQWRMM0GI3dCcetFU5kmZUv0k8MKa
fKNbJttvUqX5oNGPiNBwNprKH8fRvBag55ughJda+w5Mnn9bhfs3LGdT/JgdOEaB401e4cvKaxoo
q3iU+LXpdNiQ4mg5BnMyc7PoRZwwThJP4wNkhrImv+yMv4Y8a4rrNETueNK73uiCvua/ZKAMjdm4
AKnsj22dPahWVsigqIX+NUG2uz11XTy/QVNCpJde9Mpf1mx5D6UtMulrU5K4F8GsQ71PYMx11dTr
AdWoWIbmGltOHo6bp1pJJeRI2WpAhljCqyorUfgonSCKOHpopvgS1bDXMonNf1NUV9ugS7FugHw3
1A2bVtdi320UJfXzRF2ehiRWDFR20lS9KmBpwHsMvPj8uaJ0eYlmN/8wCA0VxEQI55KZHX6f0q29
n6auyL8BWWVrMbDLH/u0c8ynunGT2B91exiDyFSGa1YbjfbGnW31VWaro/EUT4v4zGtAfx6WZPxe
Fkn+Dcnq9jtQmnrwFemqHt0WI3vlVfS0wkhaQLYiS7G/aw6PiqB13FGc1Zb3hdTU+S3XTFtfuJyT
Z1XCQA6yaGgeTHSoEKfuEjsPBn0omtPQoFTtq0gixP5StMrfjVKmvR93daSD8RuXa1Mbeet7SBvU
gdKr+rvOAFv0sCxRPgZd3htOOBlOSQcAQ03sDMwJ2J9EO8j1UdLpPmuxjN5oc9Ylp7Y2u69prEwr
9jVzROBOQ/664Z3yj56SBfpJDUvgYQDe+UPtxzgLmmoyjNd6L1Kst0SOcKflZmV/0pKq+IKDZlQF
s7cMj60UXX1Ck6C6DkZpm76iRhB166UvP+WDQFhLNtHUBVHX8CVE3uBUBnDC/IfKVg5mCC5x69u9
mL7YUZNFjwWD/Q2PxigC/CEAGvFWJhsAeTP/GJF3esrKxv6JvBa3WOZFSx0WBSqDYYZqUhYaTl+9
k56hOL5UvVb1hd3FZ0mZ2/HTyOr/1al6/oxVb3wcrSjLL6qy6B87p8BySalKW7ImkUpmipXamU2M
ukxqimQOnDr3BNr3SiLPIh6m9jQWhZacZ3UoKySH9awIkDir5uclSRc7zEdhF8h9VfarNh9716cO
pX4Xo1rSXwdeex0NPeMarLPs76HBo9Ofi0J5io1B/EDpZf5gdTo1FTOdZi3IKe2/khIIQACDNzH/
Vp3Ec97NGep/NTX44WQ6TQeV36ynJliixUjL05RVdXyeU5SR+Ro8uYNSDEBg+t7GKxqgjPfNrBXN
fI70ycAGRHagBP3OGcf8OuhajX6fIpu482GrWN+LHtumc+3YefUvkCGgvS1CF2pYk9u/7bW0V8vA
zOPIDPgRUfUoEH7O/MTp4vGNyLRl8EHFjK+cNlNMJJYrIIaj0rbpV0sxAVhMWlmOHCXFuaKr0w5+
r6lSBk4eRfLjMJnGfKla0Wf+qCzWP/h9itco8tmxgbizNr8TGSlQ0IxSEb5bj5MgXc2L7LsHqaz1
0ZPu07cdRhhu61eNE2vvM5dSQLDYafKp7jXF8x0zGTIc/rQB5APKQugZ1coIQFJOXXWKRW4YvjvH
c3LxjKH/Ylkisn0nE67+MC0KGRx3vhOfizmZtPOyoK5xntG711/N6PgU/wyLJqIPRhuX8n0VVeaH
BXg6xg6e2VVvrFTXk9edi1bmz1yJtPIJgQMvfuOoU65/RdBOd1+7Q51pJypsyvu6juucgCBMG2Cn
RF3XsCfdCMw5S5OLVO3sHy93+lfWmI3dQ6MRbs5OjYbsg+dUDWl90scNUlVNtQSlndp8xESROFvY
Y3cx4mhMz1ZWo0BRRE7/T6wlqvF6tIvi3ymprAWKjd01BLWy11+nxZJ/qpWpix5tAdf5VNuJ+97p
Va0I6aUV7Xk2++pfu3dKGwBWPH9Sun7Ig55kMHkVd8lknz1+j3Faeg//OXPWavGo2tHg+lPeKMlD
rpjI7fcuij1ILkn5ZJiJJb7P3VClp7a0luVk5nld+2onM/29bJIyfscGbLLA7oxcaYJCZbu9ccjE
EJ1PHKgm+Zzr3sWuM7vx09Y0OnjLwnHeg2tQ1CawZV9E56pLlOk0oASLCJnM2lmecybTvK6lABGr
Jn3WFQE6FqPhJ21vP1EuHYoHb1gc75yoxUzYVKaeKlqEw54ZuqJJup+JsYhvnWGlMhBl4zph1VvG
p9xRx/ZVKnQ3AfKHgdMHIN52eipNG6sYZIx7A/6Cq8f9MiFX5MmF7MSNuU1fD05dKFAN8Nz2BGJ8
8eT9qxl5rL7Nc00dvmiRIuIwzRc42RPtRss422WxuOdW2mO+glPtNvw/5s5rOXIkPdu3sjHnWMGb
P7R7ABTK0BVds80Jgt1kw9tM2Kv/H3BHUrNINTU60kbsTEwUSZjK/PIzr0GaFZEMIWPAFdux1Ob2
ixoj8Kn4CVCkfKsIZUDSqzKxm9/JLMsb3wRvnz2TNKJ9yvlMV7vFUK/dMYwe5b2tqN0ciKZNiIpI
hmqb0alqUPLJknPmGXPvseW12thmbu+0QPW6rvFr8Fij7yxOo37zUjer/VWvykBdfGo8+oTQzAOi
VzX6sWtMTTDhh0ADGr8pJ1D1nAggVTy51haKnC+gwSDRMw9RcuwHu5zDpI/m5FKfmvq8U4oi26Rd
W1xoXq6U+xJtbzXQxiL+PmR8h8i8uXkBth5AVJClrU6bpJC95wMAteZN0pfedCZNgpy/6PG4BFMx
iS8zkibHoZo9ENOdM0VBX6W96kfwmA5THI8mIrypJLgNuvzcD4nXYydix4afTXI+VoO0FIpPVY+D
mZD64I0d/kz46hRHVM8JuSX4qGSjEQpy3+pNPb1OVUlpo5l5Wfp5LFNvA0Wit1pimNTNoDP1pdxK
odb5RipjpW/nqKCYztEQKzaGMc9HMVWdEWi001K/TuzJROxcFkNAz9nWWYzLEF/FUGWSJ1FmciqC
eohyMOt05arAKlwSYi1DW9NnQ7jZtqgna75oXEuYB2Emhr4vqimd9pbQZLOLlUhy70BLyhnrjK70
7Pu2me02JwXqReQBUm+d2Dczq/IuW7Mu5GWTJWbPvTXQW33dWWbT9WfTUdovpKtt89lpmzo6RqUX
EwNV8vgx9hUr75vzYdQXWtn6JOVei+zyKga6EW+cNk/kwYxcEXcb/qGkz10Slxad70oMmwFJySq0
FRwY/Sxzyc4IDqXpx53GAB1REJH6s1ei5DcNvVvvacw0ygbtfWO8xULZ/KTx15bdAjYj9idF77qw
ZB80W12d3cfaXprIx5G7dvatiPEooJRMRWh4UTScj6Yn7p2FNmdoOqMDi6aKcT7ILCG7YyMLRfUn
23lB60u8aBwCROJnhSWIRAqq3ZcT6TOShBwtw0brovSHNTnuzH7JrG/6GFltMDpefCPISfQNKAxz
r9gqamRz4TF4o7xJJK4jWqRjc2aKC9ZfpOyMDBar7zGgOArDq6ddJfischMz3+Rgpn/ijYKHZcOs
9DY1x+mrHMvsqi0M2sRpDnf+Im8Kk/yjjWKLfubYt/tEFTFkkhpmqh4l0bCxtdxIQlTJzCL0mkH7
ZOWJ0/nSnEG0QRKvjlh1wCNVCrPzAggM+nU7wXDwYVp5ckcJ1j4tiyzPvd51m/1UFuMXVAK9y2z2
MNTpBzDsZA8av2EP3iz2ae5sRW4ox8qsekJwYriHHj/SpxxH1+rGHXv9yMI0OgqHWLkD7+AkpHhF
fgbkIfpklkop/Jxq4jbKo1jdmGlX3/NYZnLuJFXMZVJXPU7K7GlBpWjy0rMnVSfhFUt0bteT+Vmo
ZLE8SjTLfTbbtbERhoVYB9Xb8hnHDHa84fWzuRMddpKH1m0Lx59Kvp+NW0fdMZvbzvHzPotRTagH
3rbKWXeujrr6ozLjnHMWPcbveHLpT0odIwo5Sy+7nGTLyeb2g5r6xUD4CdkK5pesaGUVtpDj3aCU
llUEKRWP5c9pBsfPdOXia3GqHdxOX7tIoxsjeGYUIvAmddADw5S9E+bGoF3UKWsU2W0rKv1MFEsZ
0JSNqr03mmaF1gDK2aGlZ8oZ9YQSb+26s38kvQLOZxm6MqWeXoqcE6bhDFmMyhNXZGJ95ceVsLSt
4ASAY88Q4lnO9YTT4IAQ0i638ui7XPqMWqHPDCsEr2/bfq0DVTKoc2OYPom+llOKPd8ZwtXINxHb
OG90wd8G9aYWaB9XlR3ky1zslj4aJ79KSyO77QdN/YEpo90Hcevk1ba0JvZ/RymdsX8RMuNcsLUf
ueMV8aa2NJL8PLIrjYLeAk1R07ecAmkXerHJcNTOfQ3y3OgnUzWYQVGDM6Z5NNBktccRgLpSmdBw
WmE/DknfTSHHdiw4mItW8zVPbc1dnVl6HlZTmw1hbznon6S19AKlGqKZL5g2yz7J7Drzta7r3cA2
46S7mqKiuSrRx5I+WjmeexlR7O6HojQ+A8qKer8eRS1wVPGMuywB3Uy3J102SbGeDUav42Oqqh1p
vZ7RFwum3ulvbVPoid/biZmdVS0DRh/yt3mPK6OY96LJvM8QbY2LrIu1b6ooquJiSVEf40xd2iYY
q8K40Sv80q+zym4eM1Mpqu1CVvs8LRzGQcEt/qwh1BBJ5sW5HEsmTj5Zokz3s173vE9DSWsfULMu
Ue+oU88X7ipVoKcmGUu12N+aahris0JU2Djao2sOATw7i2GZaZUOuk6TYJli+s0RZovCu+qrcXZo
59BuOSLfmvc+VANxo8dltGxHdaqfy3yah8C1Jo9saoosekKamXxfKxIONyL2uKXcHZ44CLQUwcMq
RWKu6HkhtjulW6udcBSnH7BsyrhWvHNTJvoR8LN2VzWemgTqMPcHJpoJVZPjZDeVac2D3+jImPk2
utGm71qF+KRFZvpdNzrzWU7SYzYdNfVukmiQBZRslOIm1a/FFvTas9xdBuHLykVRM62bIiKea/Mz
sd+tMRvux29GrSoF776PGfrK3D2Wq7YkUKqk/FGboxx3ZumJdsM7xRHFjm39NlpqXfOnaTFKX6nR
fd8ZBbmAzzvuHhs1q3o/G+x+8oFl1PeOW8sLC8JA7VeshGNXZ8XnFCm25zSxoj2ZrDKiUFtm5B7C
PuTj0n4ZB4giftN6NAkqoy3pl+OEyuTWkUpJwphrZzIt0nRnlHpMb62jxe1j7jgho+XFhLls7Mb0
YONe3gTMhcDR1FKlElDLWr+SpTNj+JP0Q8eDm9qel1HF2PcYZhPyN4Y73OwYwWWl0eabeB5rVr2X
dBNpgGy+03BxVHKReLrNSN4rbIVQJ/Kz0VafLEbbsZ80WeHCWCrE9xJGmO03XUfNOnWTe9V1XY2W
bJlpd4aiat+8Ihm1YJKd/kMWXn2TseCXwGr14cyd48YJFEkGcrB7FInpTVr1GR51nhsomTS3yUxd
i+mr6ox+rrmTHTpNNCokaGM5E5ya9AsKPsXn1tPyLyJTaT0IdY6trYya8bsYkvrWy2r6l8Kzhb6x
Gsv+GiVTwUuj2bQwWDbU76mZGxcjMLgxUBMFm6zFGeInd6zJB3tqJ+KAbqlfbSNpaGnFQ0zqNLbi
wka+TaFQz5cLXJiXJBi8BVyW7tX2vSYy86DnQ/6lshDlChNh2c+kWzO7UWntO+GgTLhJ1Dn/TAs3
+64V1tzDBquHRw2Wq05bYSEHsvGjTyBk9KC8cDKvv88aCG1fSm96AMBZygBtFptVio+QHsZNrZE9
RSW1WyOmYVdGeOmi2meZ+9ZJY9Uv8nqmJ+L2SrLJo26N2HjpHttCm2J6ZZb7Y0pa8TzADBN+5br4
vhiSZnngoFR0C4nVKYJZtO0PVRB1Q5aV9TwTlh+AidcPqSV0ug+pRQYRKTUBtCjapgucNFfGcDE0
3KNqJ+Ou806oLk0IpnXoCXqDspk8u12PQrc5NMNIKBh7Iz16SoyWpe3IcZMPKEcGg5lyCI0URM+a
JImC1VlZh7Iv8f2lzDEfZAZw58rKKQwDDmzpsD1kiYK6TIoJ8VYUKg9qmk76dWU6rKFlwHAySMbR
OjL2RIvK6JPU3Xd0e6nuattMzgyajEUok6w4a4xpGLalqkjP10rVmoLeHhotcPHFYHIxmfbg68J2
HgFfdHwtc9TrtGwqZPA0Wsw7L9NGI4iZayCkkyf5eYFBmnJpZFT5m8HwlMZ3pUHfxostE7RDbmhk
5YNb0xMXWXs3DmqebvranKQvS69PjvTu429SR60bBk0ur2VpaUDplso+llVTxIeCU/62rpMBtkJC
8h9Cba97X8BiE7DZJ9LVSqvNLsA+QNtJ0WdF2M5DeddJh1K1nxyS+YisowOpY3uXNQrY6IlKOV5B
6KNP5ME3Xny9tznXrMJyWpJnY8n9Uoxt42t0G+/0alSSvSey7Cv5EHWgEjUOguIeTRkYnqUgIDGT
vokro/6aumb0qZ+n0V67yAjDS+YSbjBmVDTBIoR15lR5MwRl3DIU81DMrv2JBK3cTaXlToeaTt1X
fJLMm1hx8jRoOe09P2bvFxt11LQeP+mov4yNyUH9iuaL5qM5Qoetci3l60R5cUwWS963w5xf13lD
clW5tXvPtuJLatwoP6/HiOoehpSr36qeoqQHvHAN8Lmyqda6wh74GWU4FzHzllkrkGoQ0qQmNCki
soEsbraoKjeRO4DYwyW4yQLmRNbOjAcdk6cqN2uOSLu+IXpU13VVTBmnAgSqTRdZWmhYbWXQxxq0
S9K3ga0EocpyL7qGHulFR82GJiCSXntrnIYba9Tmb33Vy/TMk4IwGPdC34vSTpxgXK1Pgjqy3Gel
tbRjTKhhCzexzMPCmbxPCO1o9GHTyvk6Ry0gw9GTLgss6p27XHRVhguFDUOvKrvG8VMPvRrfzRsn
2aWj3mtb1aUfwOnWxgAuq6KM6OdZce4bndOLNY11d0VN+24zZa1235tm8cmKe/MKO9oZZ61OpfNb
x9O8A5dgMocyqqxBDVTxUNbykuRLJ/tI7MHDxrjieMWPOYUU4beLQ0EEl0Att24XFWpoV551rGTP
5kimjCGOHZsTjU1yTXUz2Elz4zAW+2nq7ZChQEwiRGSnz+q7cQkwoVhi63thyuw7RnZtjEVB1u9j
PBzzi7rqqTR1jgBKF9uZzmi9obTdxY5IbypjJbhZVVd/ADJ9C6DwgCqutCiSXsbgJwCpSG27Fklv
xtG9SerlJeq2UYWGuWRi3WexmD79fgr9DkaSC5oYOLirzCbaY6+HpqKQiA5gw4GRZjVfGZGYglwQ
OmOBq1ak5bTTKCoOZSHGTaIM3rYvs4/Eld8Rt+MmwEaugPVVeO0EnMJil/D7kxJ0d9SdL6yRu96T
+VO6NI4M0VUnk0xiVLL9YUk4f+B7tfHGQoDvDEUVOrS/fylvsTIMWAFU4WNGRxB+7ut3InWtLpMW
r0/41dUFJXx93xpl+gHo9u0Yl7EQsHl35ZCgK3365mdTMBdZylCNkZJjajkSAGzrPK6WZPdXHwjk
Dyx/E3AOWfDpqkoYjrZF7FWhVwye3yfNeM6UQ/1g/v4OIGZlpaJPABgH68V1bf8CfqtLuRjuVPJA
oiMGlE7xXC9td29FNkzUBV+7Tmmnu98/2ntvkQGHpQHyXb0I1s9/uSj96BHclFuGS9KOQe1Oxt70
6mgrkrr6AFH47l4BbrcS0UFuvCEhKBiiLSDoq9BM4oemB8prDIMImORVFxhxRHsdwcQtopfioTaW
LigKvf5IUfTt2mRR/nIPJ2sz1pXYGKXH806IB5FOFdVFohT6Xwc4rF7sqDUDNEBE5SQOqQ6WyDO9
kJBr0ZYQavadPjGms8tgfmcYQzqQ5UPyFUzNRxLK74VAXvCq4IfxM0K0r79RSJEL8Sirwqow+4vU
acFQzkkHqgA1P6kwQP79Cnr3esjw2OCmkVfRV6zHLysobeDmK0WHCq1azCGd+jGwlNzeDhbDuH6V
5f399d7hpPIVokmzeqM6hN71K/7lgjA0Y3W2iiqMyqJJDvnMlYJat6KLebSzq24y5K0QjOcqvG3w
bR6ZGhu5sti+bg5uGNeldVb2uf759/f17spC3QxZT8TI7VMZvL6yjDRCZzLEYDn/pvRQyhWknv3f
X+Xdt43JNuhtgDPU5K8fPuknSQWogypb6AGknlIfc21kMk2Vd9mRVXwQy98JSji9EGgReaJBfAqK
T+y2tQZKghBTVO+g973cMta06JqB+VIjad0sTlcPf/UpV98D1P3Q60FHWT+VKl3aXDPJWqtQVE30
7FhZ/gApar5qtGk5zCaE3A8e821serkinGrckAAGnrJGkxIxgHRO6tCxZIYQr2Xem4VH68xdnCAF
4x1UBct7niVtO80BQlGCh/n9d/sGFbXeA4qpNuhZcJGnkGvZDWaWzQoLW3VspKwW9yw3V6bbQL+9
KmJ966qNG2Rt0f9VSTmuDEODV47OAzdwsqoYoxkyygTa5Lhu73vZxiFAFOE384g31GB+JBH+ZhWv
14OwhS09cepN1sQJOsfzUtZ43+jZo5vYTbFxKKO+L+ittoG+dB+5arxZx1xxpR6vFinguU5FFqbS
YwgIyhsay4AfnWOL45AATkmx4TkH2uBcgZ9wPggJbw7X9aLA4B10mcDZnvpxp/1QuYjB1WHfuJXv
eQvcSCaX4ASLj1KU955vPb65yopXeCu6rugmU5IqTB21aH1LKdtyj2yY5vrGosodhUP+reLl7n6/
Zl82xis0Hc+IpDAQejYqskEnS6ceAJIAB2pCBcrYraSMpSfm4QheZKOBSBp6tQ/0+rKwbWL3M3jk
imnTEMUXCVgsRhIAu8IEPMddkmiR6xc6A8//RTSBKrXmiIwh3pB/yT2NIbGjOnSbutorNNNCcMfN
zvXo/STLPBx//07eW930U8Hak86tx/DrGB17rSxNqvywGds5sOYi2U5KYp6jWZejfZV9xIt9Wbyn
3wGn4Up4g9DAv15fsLFLJqGlbMJoNGk7q9FyTXIRT+cRBlZHZ7YXGXZzYnyViu5cZWpVXtv60EV+
2S3mTSMAvf/1V47SJuGbk8pDuGZdrr+c0YNs2kFUURPigluGnqibPX2XJESYS9s6oB0+iN/v7DQN
+Q1MKjAEgtV0km/RrTCqWB155ZmR7vtOfrdmOw5dFHO2v/9y3xzzpHPw4imzEHaDCnBypcWMEjPW
mZZkJMvCt9XUeEYp7yOBw7dnwbp+UOHiK13hzSfVTTzi24L3VxvmVaNuQfggLm0Yypm7FEguWuAz
2sgxDlQMH6lTva0mV5oI4FwiCfQwZD9ff3c4oHu1MxptaDCJpHzOwWQ4TrKR6FkNYdOb9kHWYx/q
CXmOKb3mmLS9+EKF9JHp7ttvFXNEA0C7ZmnspFON7XykjFTBYyAQ4EZ7ZRqnnx6MnetRWm3/wYp9
91rklRTxNPxReHz91MwcXfDPXMttVekXk4HorpYt/jTPefj7JfTepSBVepiJa0CQT/XVqt5q6sW1
2lCdhblhiRUHPSo/5VqbfRCd3y7WdRdCvURLGMHK00jEqMQA5+rxVU75Iny6wkBCExE38Qdv7w2V
hDWDprzG68MNjPPg9duDLdaOZp/hJNXND0La9wrsh80yZCK0bPynF4P2k7NiD1qlzT/Yku+9Tx6R
1seqwcOB+/riolaNOVl4ylEpvG3HhOYAGCnd593SfHCpt8fsiysgzuXsf3KJk+eEdaA1oGO60Mks
uS0a1b6eyZxC1YkacDXUSBajNq/7oNfx7p50mJv9x3VPaAC63SZqjsUqCDJiwtgO8aEsXW2rV43Y
VrhRbhA67A5l5nmcMLK7W8zOfazwrP4osr/zsin06BCRE9IMOWXQLGaM4HBedViA9HYAIl09c0qo
uW3nfUSVe2f1smRZvug223y1Jy+7xBwhoT7vwpmh6oZukzyvaW9/+8u7cVVfWImjXIi+y+vVgwap
xvnYdiGeXdWuGeYkxLlO96dKmz44pd4mBpCLqWio3mCQEWJfX6pGOS92W51d0hZd6BZ4dMbCqJ4n
NpXvTijkfLAt370gFtAqz6BDOD45hhN30sCDOB1TJuQcR9jUmyK3nkATwD6w8uKD3fHe2iB4oiqG
fAyw5pOzETfmBA+YWqCREBtBWlmqj6yhGsy81A92xHtrw8LGFaYhpwMawK9fJXBpZyo83DI63vaN
NuIAtvHsDFLX71fHe9chq6ZuQLXFRkvs9XXwh2uSPI+R4JWuG3qRvIII8pFv2nvv7cUlk23lQDA8
uUhPQavE0diFY+IhF8uwYBs7/bKxKvb575/nnQCGldfqWUFqwYOdBBKhWXLopgY3ONNYbX+R2otS
AcZlSKdLtOftoE+HvywNybKHV0R/ce3AOqfOZVhtJc2QjSLUSip3rxu7PTSV62YW2gcH3jtvkjig
uquVMvnTqVyABquwGr1KhG6G7ceYY3GXQRsORpeh2+/f5Dsrg9eIMpCzahNAKHy9MsRK+SZ/EmGB
mcs1UyjHN6U1fLDO39nBHGsaiQldU8869fa0K0S/psVknRf5HGZJnewrZm94LTD2o5X8v0iDIITS
DkZVlmB4ykDVI2FoxdzLsE5gfPdYxPptRRqYlcn0r6bDv/2Y/l/8XF//q0AR//x3/vtH3czMwxN5
8p//PDbP1Z3snp/l5WPz7+uv/uePvv7Ff16mP7pa1D/l6U+9+iX+/p/X3zzKx1f/EVYylfNN/9zN
t8+CxuPLBbjT9Sf/px/+7fnlr9zPzfM//vhR95Vc/xoDhuqPPz86PP3jD5dd9W+//vk/P7t6LPm1
7WNXP//tIIrH6kmc/trzo5D/+EOx/64TbVCP1pFTdVGY/+Nv4/PLJ87fiefrBoZcDetx7X5WdSeT
f/xh639nboAAALoSBCsSvj/+Jur+5SONj0y0L8k4UROnUPrjP27v1ff0X9/b36q+vK7TSop//PGi
t/9f9SY1I2LE9Hrpo6/8Vs6V10sfIzUUs/rKDFInFTci87QDskz3oJDTEIXM6EAvjUOgX5h3o6ix
A0SSXmVRoZ+lGXg6DeE3/PySu1jNITilyZU7QkUHPpDfTJpz/cvL/fPuf71b43Vu+q+75b2wTeFm
I6e+fv5LLTq6TZTVSmUEKCWKh4gK1IHy07n3jVHbwPVMbFBpWRx0xC+YCID6v01AJuIj4GTaAU4J
Xp5IMZTbDNDo3oBxBUq7kDUNnT5LfCuFzeDTt3tGKkVeqSDjr7IWRmAzm3lCzzlbbhJbh7dVL9Yd
g3JIcaYHFgCKEm7rgaJHTyJ27TUD8J5lFE23CVJkGSxhJb8GqacGaeE0elAxsf3m5SXa9r9/Q9rr
YnN9Q/xfJ8XCNWJl054cCnIsFtBxLYS/GogcjIOLJK+HiwEEqNgnIxi1pEkdA6Im1ttprANSFl0y
wk1xGNDEVQpMgh8IC3VOtBBon36TtjBiQWZbgPJN4yNF3Bcx4dcrEN4mQlYMV1WH9sLJHTORFfgS
WFrQGaB1ZRUVB7W2ViyVW3V+l1rJmao30Scg/Zakco7ifdHHP00cNI0A/2utC7Kiu3RgZUMBiVtH
8UdDnR/U1pAPUdk0adBH+QiGLhLJ7QBs6Ab8d4/n+zKDgSOhaQImFFDVRmPKvi0Z5GvQ7AU6+Sj4
ub4lR8gCLJjkqV/sfAhoouIPpY6VG/SznIuNmKbmZhmlDCOl6VtUi+d8gjiR3DvVGH3pDS0LGMCX
tzJ1msde5TEya4F/unhNv6+mOAGXVrrK10Tvu/2sueJJkEb4gPbRzu7rsps3wwIyha6hcg3FrjnW
5Vykvie19Ob3C2iNb79Qal8WEMmYYVNmMvjgAV9vMQUmZhepihbQNkh3nRNht+VkvBKjcKM0mOIO
TY8R6LevVLYbVlrs4Z7Tm7f0CAsrUBTbtwW+hWY3XKdO5kCgMVQNrEmMcGPhGu0R6pXHqBBsr+XD
wMwuvbmhfdsuUYdYltbMl31U75uk6ka/Q6hc81WTZHASfRyM2nAxRwIhCqvoTX5JkeBfZmQ/EtgW
j1Wl9A/FUC9ym+foiNYA9S8rbE8hMNp5dicxaICgFM1dYKjoWUBxjeuch5phQ5ijMl/AMfC1xmwg
n0dzjXgD7tSGKnDXFHp5roDkuYSpaNm4VOrN1aJMKj39MTmrxxEESzrJIt8shdleJOWKXOzhAV2n
un2EjjptKjAqyb7Nb/S+VeGQLclWpX2+ZTLifLbn0hJgqq3krnMnWB5Oqpyrddwj/mc1xwyhyK92
W0wXSKUVt/riuR/VNO/EjnXa75HzU37bp6OaQl9g1mpSB33O4krnDqotyeBVi1UBtAjDxrMMQGRN
JfrBvPxlHnIaBOh209dg0okx2kl1AxbQBX2U6YHQG1xxlWb6mtHSOu8s/Vy4Q3EApN7uMOgo2XhJ
gDdwA1C4Ty4VD4FCr2GpjEL9yKvtxQXk5LbQI19t76laqfdOsnltMuvJLSByovKC14HpDLusEZC7
U6f3l2zVWWsMO9BAh/oVfS/fUeLiU1xHMqgTmHm2Mai7Hsm+Degp9UxJUYlEpSa+ALM+lRgAGD9I
D9qgFdZHvh8vvb3Te+fO6Teu5h+Uxa838tybcKoTOAyRYmYXdpXNEzQzfa72UQ5eOSLDC7Ks876o
RanIIMu7Y940P6GdQyLJrYTevTP2DvRuINr8syzVo7k2tkBONzE9Uz29mtW2PWNkoCebceSE8aMK
XSFosn04p4u4glfcAteeAaTzHj+DnZsDDUXccETTje3SqM153c3zk67CTAa3BGVQdMoxi8bjYncK
eFXbSe91aTOKUHOvO5bs66+jpi1ZkGbNdNkvBQd92U/nRmZGtxZ2tVdllbJy1RkYdcfEHgT7OdQB
SHHK6LnntJ3NLCBDSLcCJ559lxOpTFBMX3TpJndFlGlfyhTpbj/Vk2EIFNoKt2Yu6sDprOlQLLN9
ocr0U2uX8tGBf7PRZmFvopdzg+o4WT6oW98700GTEI6RkVmzn5PypM/MKtf4H1DYNLoHc2bCzYLR
3VXFEAqJOQjcJlhZHKPnbbZgjKXSK8rjpd2lfV9vi1KFd6ll26RNsHotTWjlBejoppk/mnsa672c
rDok5jiu1yGGikLr61Un4mEGX6pyfAxl/rltDfdcAfBtxKa2rTLb3rKajB1AbgwFEjsOurb92g75
eOa5Y7bT6XCy3kwjkAqw2Arx6AO80/acrjHY8zjbapCXPrXzYq2a0QhHI2h/2ySZEiIAb33NIZcC
DreTHbzAcg/I5iMRj7eRap2pAsWgAUjODFji9QMqaRq5dEh5QC3Xr+tGc4O6XsbPkNW8i67MnVCr
24kjawNccvAmlARtSLF0iuG09/aTyrH20V4/6SlyaHNTHj1+YhRKHMgavb6pxi2jSrVLLVh9vK5R
SBtCZe76QHMQTnC1Yp92ledL94sNvI2E/2zqR+8vdYxe7gH43KoChHbNCjJ4fQ9pCskQFVRYUM34
w0pNez94g7YF3r98MOJ+MV97tchMFpYDJoeTwlsLl9eXmsScKYWK0J2Ip+J6KB3vgQcj/4ZzsUNK
SvmW4h+YB8gZNtdCr8S32jHiB2bKEAejSRf+YFnKOaLkqfSh/mjf87rfe4uMU78tzMH2l5nJAbiI
ZZeh+lH58EPzbFcSMy91m4yoM4TZ+N3s4TWS191jBa+h8DXcgs6c2Jvc0DSyD0aR1uv+wcsLZibL
ZJaRBkyr05YcRRzEr6pVg5GsZ1NN2B8xtqwuxsRdgBObZjjGznjb1YV7WLI4k74YzWO9Qj42WBbx
41bWXZbMtq1N5VbzXVsoaezbs6Z8j8dUoH4CBw18xH3ZVUL4RTNAWJxLt3tszcV9IG+wtoMS19LX
ipxk24JyPzLp1UKYE6a/8sE3Jk31IIMjdTTKpXkaEbx5Ur0y/RrjPvqloI1zbjC5/D5Kk6y6ARx0
kbe6XUNDgYoN+6VGdyLJD9oimX2XlYMGiu5+LfWh+NIgNgAeuv5ElTZouyYR9c7UMq6kRqhcCz39
15L+S22N/7ZZ8arB8dvmx//BtsY61fnv2xq79Hv3WMjH7teWxvorf7Y0rL/TTnpp2aoOQ72XDfhn
T4OPyKHBiTFTYJADcvQ/mxqG/XcMyAhSBuNNkAZr6fFnU2P9aBVdpD0GlpBOnPaXmhr/MjP4JUKg
tL96HKxN5VUVDb231xECD8okYzT3U9P85LAcmvvyVvuy1vkSARW/2djhU35WniXBcoH+TevXu3GX
751z73x+ti6GJ3kgcFxV98VBORZP2ZO2sfbF/ZKEzo/xQUZ++yhCNagOc9CG3l4PmkO8Jw89Xw7D
UwIVXvfbAOrapr1pz+zH5Nr8me7rS+tCf4QHjj6ZBoviobuXF+JM2dKTOMpNsa02ZLaH/EG/aS7G
MLrJDsa2vtUDPSyu57C96dAUhHh+X4bp3owDb1sd65vx00gpm/jiZrlwd9NF/yAP7a1yNH7oZ2aQ
bOH9X9i7/MratrtoI/d5yJRnC+XkZ3Zdn3GXV8a5s48eytuVlPHD/anUIKXQeg7ifW9jM+S3tl+I
jXvWnqGJA46qO3pba69+iqdje9Z419/7y/QMqOtZfJVcz2fecX7gFV7wDD/1sNpGh8VPz+xADa3z
6uj4jt9sizvymAO7N0gCEdxDewvLsLlQz4yLZDME6pY+0n10Vm3zsA7MjfT/P3XntRw5kqXpV5kH
WJRBi8sFEJIMapV5A6PIBODQWjz9fmD3ziSDHMbmXu22lbWlVRYJddz9iF9km+FXHqzrbhU9Gdti
r6ydNQX6tjsE1zUkDuks+Gltkw36HKk/Xi/sbMMN1jEyQF7ZerHpL6pN/PfRAY+S8CVVzrTcG86M
XeeZXr4mfeS+RmCHXubZP9rbiSmV7sHQMJ7m82wbX5dn1YZRi9hVW8M3PcFzMVvmtYhdtLPW2bbY
hGfqPr9rfkoX2cG+4gqP+C8ErryKdiSjNq892cQb07dutG3VuOIthPj5mJz1l8PG/j0d6tbtH50b
yOeP2ll7W1/apqtEGyRYdHnrcKOGK23li3itrGS/3HC8r7tnez/t29xjYrLKzpRL6Zb47L04yi/j
bGutFbc48PN+7KkujN2zlDx6bfFFNqlf/kAuyq2uKdQr5Itc7YKXluWe6Y/bCJas7Ct3Y7DGhk7K
1nLslef9ekDcx81eDH/0qw1AAuGFh6vMc3WvuBFrKvy1tU3f1u1dyMnyoOY+9f2AVfv+J2UdglEr
tBU8GoorCW8A7qL6mR3ms3zdXhaYTqKFwK94E4SR7I07Ota6Apc7RPfgfCnT3bpbK+ZTB7/caX9z
jriT8zsNzozMNQ0EJbajdmjdq9dmDd9vXKVn+FZ6boCbKLSn+/56ujXuM0r73C2zM/6dgdbH5BWp
17wib+6O9zC+FA9uFJhib1I9k1hMz9F8yjnqYCTlBh0D1LH2KRS1aSu/jnrjxcSuvAo2eu1Oz9V+
fswh/jv7cFX5ChXWPngt7ror4KPApeHNeOMe+axVYj2n+/jSuKswgDK3k3UbXFjsS+162ufn+gbL
K/mXcV8xgPOby+629HPLU7Q1YLfD5CJ5Mx+MB32teLGX+shH4RWbrwuSbEjCggYW6UmMzJmeuAJO
bLQLU29oeeCDOd/ppeWD2L6r9yxh17yXVXQk3L647nvfQuYiTV0b2aVDcaW/2RCDV+MaTR91X8Xr
aNxZ6SF9jm+lnblx1HXuStVm/I0dgydXq8ei8ByX0i65llYs6h0aRkazarVn3q/8hEWjqj+avhN4
2a+yfpRWie4nmxLNFXhS81Y3V0jmaOkqfxkkWL1bC2IKVJb6jGq5+UGbzAWHfVN5OFQrvhmdaQpp
2wo+PBGBJyDktER5pJHiJcXPiE4OPK7BT4PXIE7X2lq77eZtFl2NCri1vbpKHqD9Kj/0M0s95Pdo
sWWP3WM8Gy6gCnsL+hny6rCRAeOa3k/L3CyCMg9JtDbNB6xBHPkRpmixHSJXbj1UUhvoV7k/P3WO
b8ybAnDgbnKeedfTrZbwC4fb4dZ6IKa8nOi+aG/k3mtKl45ZvW+vE/8Wzx3Do7GQg95fT8NbZJ+H
DiQvf3hsHuVr2XD7tayuOmkNe33TSd5W6/z8Xrqyb5rtG96FuZvJPtJ35UHSn62DLHVe91Rdou3i
NmsjGA5KeJOvtUs6aaPh5j+t7r5DuSWurI0KkKvoJW98xcJuk8POcq0dM2av9eObYTWtzAAxrYPw
aZBFd/yep9SLriMLXYhhzeJQfCnaMw4vD6pzMF8yl1/ri1WPyGK0Y99wQwyUzEdtYaRvKrNfKdWq
mNCOc23I4brP/pYh/tT70kNqutkPR4cx7arZIX6S8yflsm5/QqK10MgLz5vfWju6Vflq1PfOpZGc
dfvMOdfljV+tOpdF1fn96N33q9XwmiEQKlBa8YQ7Vq7+GM5v/UFBwKws4YmxUa7KA8IJbO6QFNzR
YmNN+Ivrbt0KFWYi3N84lq84sXLXfG1sd7bzBz3W12aSPeITNRyoxJPbQHhQG51+lW8gQ4t9txt8
OLgv9o19QQ8l9tsDykYN8ssv/F97SPfTeXBpeJlfvcCU3HEpPmrpIUB2btOXhNu1LXcmp4v+M9p1
L2Xloqb0ol0NW/3MgDzaIyjiQt87tysfurVxpWxNv/PVNc86QJRfW+OGP1Dwy7Q4MAUj0Ip1Hm2J
VVricUd3Z2vYKwuTtHIn4n0wM9bYtsbjwPDgrdsFtT/O9LJXebZH2C4Z14W12Ud7goxo7g8YW8CK
67ax/2xvoxFlhLVprwdzH7RXcrFH6W5s/Te59mT9X5Phv0rL74qMf44HiB9y8s2vYpnSNcf/0f+D
6fgCxf3v0/H/mYddnKbPf2bjy0/87wGj+g8l22L2A7WJgaFDl/Lf2bip/YPYD1ZXpMHMH6Ez/Gc2
rtj/qMgfLPUzUAjA6szS/p2N81cKvw01uQU3qFHS/1U2fjRRIKEHksM4ipE3IAX+9zEXnwE/dg1k
RL/Q5NRH+/QRnQrUbcvitXDaFzu2r7tqUraRmpT7pu8glOoI9v/xxr4YHR6xAngvoBUYtiJQCiIf
YMtRE01Pe5A5iEj4HbUJumSQ83OCR4i7UWrOYiHli1BVukh+nDdzNpxAMyhLB/uPiuT9+guP7h20
vnjXf3wLYPBLpekq3c90W4p9JveaV+pJdVlmBqsnkJHAcTVJYc46LZLpPkQ1ZCbnJhnWQ5ozDcqG
2HDDKnRKH/HjyDdhB7tqXdTbRUft34itv1pk/4e1b/+rbrv6138w92/+Y93lb88tU/T/H5bd4tbw
3687ry54ko/LbvmJf607xflHR110Me1jqfAHvui/lp2i/QNpC1F/E5QMtmILMuffg33d/GcBG1Kf
WgzY+ON/rTpd/WcBd6H8vIghLyYbf7PqjiEtqoaWI79oqcIhZhzzSOmGOaOUx8u4F6sGk46ZH6qI
ZP3xPr5YVe+UgP+KalgmXGaZjPAKgMF9gtoiRqX1BTJLKCAoaMqojfxQmTICDrFe1TfBWHT3qug5
uYyilN28zfvR7SGUM1C1x0ny4tmSH6Nmgi895b3N2TXVNINMNZXOjNzM7iK4d9kZGqEAtB0g8xfO
0EcCvjG9K6rhUTCjU3t7cOkHSD+yQFFuhzQWD32SjKgfDVYl/ChrcacsWFVMBAzZD9JcnMFLQixc
b9BLsTvUmk407T82695fDNL8UAcW8s9i9/pxuU9IrRlpweAXUU+P5uuFNdu3en4fGsTbf4bkF5/g
IyTi84WOWr8zkDZlaLhQFXaP7KnId9nMnZguDtoKti1QBATv6lPE4I/bGTH1jmAiyA1cgNg5jxos
YQwjRsvlwG0mKsYebbBVKFLoMYEVrPU+K13VaK1Tm/hyVPwRbu9XXWxzoYDAkAY38/GtVoBYA2cY
A3fWoKwXTh+vEvD03jBlqIohkpy7jWUm6yFRkT+qWlR1Jr30U6L4RA/6HRP24VYMRpUsfYisDNlo
NX28FXzJjSHMRvZlRral33eRcYA/soyNkBhHWrJAYNYFFe5c4Hs9jL7epNmhioURb8M+daio204+
By5PO0kL6ukR+67gRq+S7lrq0KDYl8zRBq9PGCciQjtJ00YX3VSuq9pEx1PMk3Zo+PcHg1EWymWB
eTVKWj+4CF+ROSuVZbwsu428ljOFfpNW42+IxLKYbsqwpzICjImqtGVMZHaF0SCl2qfyuHKMRvys
pkSuTmwWSyQevzHaggv0eekCviMP/gDvGKYVzsXUSW5W2h0yIGb1MAWIA5ejOp1YfUenLeHJ11mS
IUhpDvNbeQmkP64FgYaMQ6De1JlK6pUoOpie3XTtuYaizpVoSYJHC4X3hh7mhZRIiBGnVX1tiIKB
YI8cBT6oEkqsWlTsJ7kWq0ITAmVe9BFOxPTRRvF+pws6DHsmxhn4GXy8U9vCXmoCp+BNuTRsQH2D
MGlmMgQ2zPKGMn4oVt/vGF+9HPiYzGlICc3P2N4uqsuqnfrQq1hjjEwt+xcyOnn/cyrrkBJSSFRK
lRyl22yCiOVGesYIXMsbWqipZoRIFgbTrppj+mFDniAMOhhZfx9bapd7Udw36onk6egwW94RgyUo
QVAGNYCTR7kbtK5WIJkluSyOm0prqNo1I2exf/9iPu1pYFrxz7Bx/sGc8JP7z9QXiZkCRHBnXZ8u
W/i5UCfV20qa26sUHDQlI/pf31/zKC99j9RF4YItDbgwFLOj72+EFvOQLpNcWZ4UBk/BNIuN4VRG
4QkccJF6Rk0KcIMVamgdj2m/aZhNcaaYmrj7/l6+eM14H+twPuDuKZhqfAxFfULs2JZRfNLCArwN
kkO4rc//HqpQev03kMMvL4NqPzhYGFGE2MfLZEaqU8WAb0rmXt6hvFasEPHrSFVQX0J6OtT1n/0w
prtALXU6SQgpsAtm0WtZlPEF062EstMORje0IvXv7NiWSOMwo5Cy+fyAYI5O0wlOBpCflkhLEdQ0
OlnakeKEf38VU4FOamDItKCOjw7PMqylonKwCgiF0l5ZxZC5aqlqj99/zmUKerTfsrop8rBlUUyK
no/v2bJbU5lH3rOiRdlaMhsq/VbJtojczBejmYRbTccZYM6sYPf9lZcveHzlJcEFRwTyhL3+45Vx
sO4N0RJIumhsm6MQxWOU/kzpWuhoqUgtFk2yaUpPFqTk2B1QY7z+/g6WcvjTLegwTkD6IyvAfXy8
BeadcqejAuZSNcFfkPLUr4WONlliihsJl7RtWbfhpum0HsG+sj5LhNJtsTWE4MQsd6+kAydrOAVe
azd04L+/vS82fVbYckjJiglV5SjMOqWIURi2kYmyauUyMc3uOkRxsgTYNPfndgqgaP39Fb8KBs7B
ZWMjdft0zIxo+Wq5pjDAsWmWV1kzn4F3K17y0Ek9MP+NH0PFPEyNPT19f+UvdtVlIsjhBt0SatdR
MDhhJ2dGoYWe1lWkYrVGQJZD7zs4x8Vu0pjBCuOi4MRe9sVVCUCbswLHHhLUo+Af1RDp2ZE+J0C7
GMxYFf4AkVIpq1ob0DU0lLgDzNjPpxzk3h3bj2IfLyI4OgweUfDXjj5tjTby0DGy8FAB1G2E31kJ
W9PMq32Yo0K1Ck25ZHJFBrYvkTvt91rWSb/BkUrgVjN9DrdVL8vMBAIRbjN06hUvTDIVUwUjFHQF
nGl+QYZoRpasq5rANcK+ZH4G5DBdUYrNw1pJbfsOLamsdxswQd0WgLcx7cAvTvqiQtvkXqNhb3nW
JFNjrKeCQRE7PrbkFV2MexXhmM5TF3qxjYKos1GCAvxXB3qno8fe5ZM7InkIOmwEkOVOY2eMK7rI
zSlM4BeLhEIYIAnreMG3HB1HaMWlgGaAbWVIhJ4F4aJfoKSLy0tdRJsuzDtPZInsx306nEuGXpw5
0yhfOKgGb6ekKnb21NHZjDTnompl9bLXBgrM74P7i7OM7RtvKIQelM8KLZOKvmsOP9vDo8B8E2xn
3iRV/Qle2xf7KQ5snBS06UyELY6yWd2pRyTFBIlXVFJqZOhD+eoA1hktPayE7KCYztG1WgCaLahQ
BJLlEwn1l88JwghqHZgb/Bg/bqftkHQIfpoSIrGS8gSKEOygo4YnGDJfZaaUUvAdUFtkrzKOHpQC
LpOpm2knlEBs9RQQvyJ38DADPVtPBsrr4FFKZ1fAvNoYah2v7WqMr1S8nBDSTVQ0+aY6f4gKdmwh
z7LnKFC83UmAFfr+w3/eT1nkcMlQoIBjQ9b08YXgSo8gfMLhCkSFMyJHAht2t3gsiyG8mJGO3k2h
eByRLD1xth4rBJCiQL6if7h0iFQVxOzHK+dy7TiASyU3FxWgBBV1y7x3CkbMocEwDJk/K+7N3yY0
CTQ2w2YvZDFc1AgNQkKLqlN21J8jg9vBGZpTbEnP32/3j0prUqZAlbOKpFEyaj9DidjLJvUUl+kI
A7mkyTqhvzhR89IXuv7HpwbcUyKrzlBwjNQWDaChgaY6jRF1bq9uMiWfrwYK/h+zgouNVwvGiWGZ
TX4Ty4UO6FBDqkoBiOQ1wsgYTYjoBUl6a5NjKOp29GRPLNnP+Qf3+156wvwHknd06g0JjtxtS3tg
GIoXXRTM+VJYMV5sjEl7YhP6fNYhk6DKSzGnQgk61iYJM72QlIl3g76vfdnNdRpDidCAScrmPa4/
pBVIKLx8vwC+jEOkqWQZr7jFHvw4wwKSZdejTBw60T1W19VaDgx2ZzXBUSadEsAyUhYp6L7PNvD5
WWduBJQ78pIRkGcMl/zvHMTfQ4QKmmYn7QVWx9HJi7ImqEaqKXdEpGsdViNNKKkcavDBMTCGE4//
xQag0/tZ+vQQteizfgxILTLpCzi8dDWXtJtuGCcGm2KsyDZQgnaSbaFKGl5blOHDFk8tI/eyLBcM
TVO7ZSimGiPoEVWPNxbU7vEJAfKy8XDGacWlA+MmXrdzlsXehC+Gsv3+5r+894U8RnNkERY72mYz
KVSspOPerV4ZrnshxLawJ8ct0r7GrkdPD4iKg+zAQrM5EaufjzL2Ctoc7y1zXtzRpYUy13QlHBoz
tgZNRCUFQ9E2A0ciS30sXbdOurgXhIbxS9aG+W7sFVH73z/+EYb3fTOhK6/RlqV5CUbsaDNBmjQY
y17hJvQ8vhsqYdBtCS23Ho17G8W+bT8vouKy1i4+K/1TmVZg2xNlEvfVgCykMBySs6A8yYP44u2A
nIbsivAPrXXjKKjiqZRTMwxDgK3K/KMbWmGuG6S6D3EvNfNmKJ06XI1x1e8CB3+iXUlxUd5//3a+
2ND5rkvnGpwpovRHy2iSgsZBjjGkc60jAasMOFJN4al65Iv9ERr7AqFWIFcRhh+XT24jv2UX7B4D
thZYlFXAvUkzLYhmBRqJ3z/Slxdjf6DjsMiC6EeZZJ6ZTqujfUsl2heY/gj7uc2zp0EdlYfvr/TF
y6PByVtjiMgZfSwvmSDHayjhsrLwDNxFedevEjmNTzSfj1ib7wG8jHWNxakTlbrj6sZK4x5Lo2Wr
c3AgqMt5eEALvYHRFxfNTzNDLXlnJarjT6mS+nOoCOQJpPBNHbqudvs2fbY7hX4aMjC/szgEEieb
cefxy7QQHJCKCN+E+NTt378c+h0LQBTwNsPlj9+crqJhT1ovIckCZjhuHexL5FI/sbktH/NjAcaY
d+kXYoZr0gFYPtEfCUmaVbQ9Qq4i5ahaNOyom1htlHutiKxz8tjmxEmgLkf58QVpmvEZGIFBHjk6
6tGcluDNqpJLHQCwbKykR1WNKl+bm24T1ovueBaM58wDEy9Mk95vk3EGEoKRnF8m8bzrBviEyCVn
W7PBnKPCqANCaqjvCkk7x7Ixb85F25wSIvkqVBEpUIkfiMnvQN0/3xMOO6NSWoHkFhRLlKV1vJUm
eVr9/TdnSsoZg3CaBcPz49eI2lrqjJTatpjRta5nMICWUrcnrvLVAofoTkPNpnf76UCbwwTN2IBs
qykCx69Hs0Qf3tGEnyp4/f1f7CY2OSjxxYQPPMHHRxpnQ87qdMLoM8qi83iI612BBdcG80ln9/dv
b2HyajYbCgfD0XnQaJjTYc5BZmcgSZ0rdbNLESS7/v4qX+SPENRtJE6pL5fhzMcHSiKEnfuR3aSP
wVeR6tdrGJTQb5qbscl90SOl9P0VP8cesxmWi43KkEqldxQVRhPXJYa/oRdS0LqJPpaXRiuNJ8rJ
z1EBKEaDQQ9ZfClaj/YbRckVOhycZH0np2tZsiCtZrMCQ8eKws3fP5HDZJJdn32AUujjO+wE5lHS
4iNAHSP7lS1VQDWa+cTe9kUZRAcP9IoGAwT362P5jWQxMiyCPPSCvpFe6xTg54ju/n42K6xlhQ5A
ETL0jZyE4mKR3DozxNTBgyoWT5EFRysg5Cl195oMuXOLL2B+wGlMPMCdxMPr+1fyxeuHQ8pQHtTN
MuA4SvWg4WpxhqMnyvARDXWpYLJitYPDODZQf3x/rc8hTLdARS8KYVOK4uM9GMcieiIKHZJGtkpX
Qwr+HLsgPOw0FFI4+mqc+eyhNU484heZ5MfrHj2j0wYYVxQEshTSxzRq7VmUZbrmVmbfsjPjDvtJ
cyP0WdpZU2teOn3ynCUO7maTlBTrvs0APiRD8fz96+CcI94+Hkrc2KLRQoUC9OFYdC4zkQ/H5jX2
TDmqyusG+qN0L+PPlO5rLNPE7Zz3auqpuHD+thvWo1fHAc6FVt2K8too+9zx6lqSL5AASA30ErqK
+kAL7VvGfLiP8eFTa4OXr/ogjHoC0miNNdPqHjUTMmPHgJQrCrDV8qyoICiLCBtO1BskD88N+O54
29TJHj8RmHyMs1Sgn1gDIiQ/z4rwW+wOKA4GU/6Fa69x0znUVd48DN01TSpwmdh05a99ocTNWYsG
GyBSAzCVG4zaaHjc5WR41UB4nyPxn4F2H5bBbVtg0+CCCJkeNVNgCezUihUvZhVFzXtSyzN6h8g8
goqTcj+Zk+F1VBE5c22AJjU/6BjngFtaE2ofvH9Xlob0GpTK8Au9ZHAlDQZd07kRy12D8XYSgE7v
A9Gt5K4jrZKLZno0SBZuAgXfqmG0UPDUIr3FHnBGucJrG02d/EHunesBuQaIetj8al7Tk/MryGoY
nl1STAM27mfNL3JV+2FVuf7WNGWq+iPavvsw6IHRp0bfb3KMGvxRkUsLd5W4JvVAy9gCC9/Or5XW
lY9mC7JV1JpnRBgXu3iiUwqqZKxuPWiN4ymZZmVrIxcR0ylRtzrAglrHFQTG180QMfuhXkI/fRND
yYQmG0eRtonqOL2ByD0+4Qk4PMFRu9aqTuxqvKOUFRzv+lfVqBhu9VXxiF3ufDWnAgb+JFoDQ5px
1LwksUR1UTJRyPwcXrDs6fiJN/sAHXEMzlQzY0Aehu0djq9g3VOrUR7ytMblo84tYscSJZ5dRZCU
yqGNh+QsMHsDpM9U26lb4wYzbJNsmK5NHDaf5dqcwGootvTYxpP9Kspan3HDCKNbLV+m3tPY1LMn
o8ZpenoyWD+n3LZqH+PY+coy802QIfYAsh4/EmDocfZUVWmsYT0j8t6z7LDFSoyizYRxaAa305Cq
Kt5toXI+mGaR4h8ptxf9FKcviciGi1S32hcsSwuxswYFrgnWecDBR5P4VJTmthAigrFRxyAB6cdO
bOjaqJxNRVFbK8Ps1NQttcU92FRG2VxFjizEygQJguZxEEgjdIkOtzncrGUY21UZPOuY4ALRd9pu
8kJs4UKP+MtcbA+jzSiNoJ9xkjRuDXh/rTfnVk031cLgy9dHu043ohP9Ww6K8mdVNQrSByUEQq9Q
cOPGsqQtH9JM5IWfVk1fuRKDypfOSqTQKxEa6bwy1O3ZazJQmxscQbH5KVF8Qo/OjKfsLJYxiHQx
PpqzrdQbybIOJ+0xqRtkU/A61c6mgMn6AhbrfyeKld8pHfXm4mU0dJ7VNsMecr1l+bOKGyruTln8
q3Dw0EG9UAqeTDTFz/MJUySgUoHzUy7y/kkvbEQ5rZmGt0t3axGCKlA5xFUUDponO112KaV4RXoS
bcg7aLCg/Zc2RVebSgNQAr84D7ugNPKjdm7RIBm0nLrAaC5nZbECC2ZD/WH1UXAVs2t3XtTE3Q0N
gfnamfDqJvJ0qqK4mrVpA0SBEzvQJr3fV7aOwhySDApMHSV3LvOmSF/bRkGacRDzsDJKoZt+GEvD
9YxmykvVp82lPBQww0q9l18GwKIWYTskkFNkpDhphJalZ9dx8rurDfkR1XHsJBK9Ca9Bc8XA2WOj
MT1WscErLm15duE5m7qvMpe5GWyNtqIy9qPAEa6x9mM5t7WvV3p3wKc0MH1D76vhLJC6bPQR/kzv
Qm2osEIJS/1OUVt2PTwaxY1sVxEWWyZN9CDQ7WewTAneYl17q6v9OG9lS1NLmgSLdRmIqvZRjvLg
ffvJ2NXZKGoLYy03jOSZ+NCk4PfiY/rYApdIbk1tTp/YvB37XNYplaG0AjpuzSCJtlaHA4OLTXA6
AeFK7+20wnE1YJmOV2YYGy1Wrr2mXip9njdrSR1kASZGy9AX0sJo8sTIFMQFTZKdI7hdn1fE8vkQ
jlJNLlDNeD8peMqwZLpc3kmZwHQViNaiNo4i4TP94Bx6K55qZ0GNey6u99gPhYFkmr5wYuWiRYZ/
gMSmNcpWncyArUILkkvm1eDyQRKBCXOQr8Prhd4kjA3UQDW/iw3r0ElJbLptJY9MVyW89jDpVRvI
TUyQbrOqCm6YgwYaD5000TqyWwWl9FqL7gd7rtVNAHqnFgH0Xx5zHw6stUmqmWeypeF61dlxqTI2
lyTFL4i+aYusunTRmE4UeWGXmy9VZGUtf6dWl0rJ7a+ULoq2RhvRUrOJmNDVR6WCXR3VM+QaEVU3
Sa7Y8ZptICaDsPKFxlJpPfT51ApeQzbYh5nC/U3H7UjeFiglMHY0B/WqNdVCeDpO1eqKY6kyscC1
cRDInRRQXdMaEjCW2ZjtTTbo9pNqLU+D32Pf4Vk0WVc4GTOLHeUAFoqUV5HqFoElYzI0FpJfygjy
h5PuQJbANU7eqFM9wIlUeuepV+0u3omqHg+ImNqIf0Rp4VykuZL5mYpvlY/6C4Chxsj1y3EoJnh1
eKNCggH/hgdnKWNhkCRzZ2MsY9iZixFPFawrcO/YRUU0PVdhY6fdOUIjzptRW8MPuphwMScRWLeO
PQtIWrVIdVerquyZPDDFUG1wGiK61+XeVYxBe57GlLMyIs+TPKCKsKRMazQUV0g2W23QOSpEWEeo
FxhnO5fY0bU3ZRBFF+ZchZdoeFsw0RqWqzppOW6dmjLe1HntwE/shZ54dg+O0RNTM/0k4bNLtzQS
FcsneeCQkBWkD92yGieoTkbfXId4d/9IkC5nl5qnhfbVmdZF2kS55+jdwDQ7kv0Ow8DfojGl505l
pinPExpBulRpsadwaMKlzMN8rcYkSWtNgzMAo31oV5EqAW6p1VhdW8ymqxsUiEbhG63ahzesjwjL
6TYMCq8w2IlQxpDsH8OURNidCZGnZ6mu95g6xd0kzqwsqsGpIC9Q+02UimSXGLJ+6PKswH3Dqjo0
jkgiKlcFXVAfjK4KKs63LMlWlZE6ml91Vd5uVGnq7A3G13G5H22RQDaTRR2upUA2xMbpax3QE/JR
riN10A5rSdwWseqMq5p5QgrhVtLxQw3z+l4uNLh9+mz0ColKAn2xap0wWY1YKUx+1zvJI4goXXUD
p5AfcMYM74xizNS9ao3oEo2WgvpkUuImnTigwFtC5aq2kghFp8AWW+TQBrG3+w4iE20yxlQjUAIX
xEaX+8Pcx5BS8RHrVo3ZoBtm6ZUDYiaex22e2KRomjMS15MhWefJuNjHW2mTWedpARXCJZnqyFci
yUG6aWicGyWzBntdkBe/9X0bWut5TGEmIkei5lu1M8AxYzce/e4tEXBvZCeHNJ/kCyNQ5+XiABmg
XNnqK8fl+MBiwqBOAyJ+XWiDQW+kzK5KJYqCXakG9Q+5dPJLsNlJsMpkPM4LXCnBLagZ88mmVOCI
hWTzq7oLmaIzD2jO2UtgzxqlPGXn9YzJ7WqWA6Vele1YbrErE42vD2QBLrYl6rxOm8lq1rWZQRkr
wKQZrLAuYUtKQqXzBV7Z3aoMcgjadOGg7yZo4EJCG6L5Aax8dWGAXNe26NbDHWudJsmukyFKypUt
pzgrh0pfYQiuVBm840hDD97QJn7+f4QzvnkYAoQENNkUbtcRRO62l/BbIA9RT3Q4vxj10dKwIAqB
qAHWskgY/tkqTNLUmXp14AyYjBIUcvvWRdhCF5hO7xVbCXgPtkHDeZBfmrqr95HcN/u0HINfpjme
kov9qq3AwN3C38JaIKFH3aoJZFdeZzUWs4YabUopaX7h7BugUYtX7on6/nMvmSraRrmcQQgsqWOg
nqEhBV1oLQ9OKeZGvdP4QyOa37mkGi5jb/VE3f4FbM2AkwUmDKDUAtE9etO4lUKC0mkj6SZjYiq9
nINSmh2E79LxLYiy4Q7bBbZAJavuE8kuL6vJ0VedofZuFcwiI8lw4Aqm0jhuktliuP19Z+GrRgtm
AEs7FzgKOg8fQwGIplyYTQlcOeQuxz6iIHVGHOvm3pau2hLMRZcX04kIXL7pUTeDrgI4LlQfmUod
W2JYIacjK4qrakV3Jo3KYLtJKxxfFM68bixUH2Nb62avKsbkRM/t87UJ/gWnis+VhjTFUQ9WDZ0g
sXOuXc9i2hfJYG+bPmt+oCvzTBocXI0ZzYFGkv6aYmEgpAS+gwnZosnyPgT6Y5AxxpKj4eNNIiMN
3Z56J9trcoCCPk3PyM2n9IlhuDjxpj9HPNBXEDiMZgGmKs5RQ0uqFSed53cMsNDw+V4qg5nkpzDi
6Jy/SDffx9MXEc/GsrDiFuUi7ZNShyTH3ViVQCEbqSjWRYs5Z6gHqTeP5JicaWag+Naoc1La1N86
BUlFTQOUM7px5ArPaUC6e2XswCbpsRN5A/y/UwCLL14KxyA7IOATuv7HmL5B9JjUqmNIElKa7oAK
91ouziOhreVKefv+hSxN6Y+hDvwaTVagg+AIPwlIDxJybGNuAYHqi+Ic+4Za2uKujbyDBtla9VpH
Dx+7eZRCmkcy/rboquT2if78kaDUMmDki9Ccx/gM3D1Mm4/LHGwd1lwLpETF4z7bF+ps2qiMxPpt
ptTDjVRVys8x6BHbyDl2dH/SVBIruBX2myTJJy00vuizYkUA3ElG9A8w87GhXqzZUvlOWehFra4q
RE6hAJFglHNiX2dRQVM7i8pNWFS2KzDY89NOq9ZVF/TbWoj+R0//D256E/jff63PkbHcFyMnQFAw
Wo4x1rWKk/jUEhkizRAemYE0WPEEFyq0pW2KfeOJ7ffzZgSklTkDjBHgrQxTP36XVurlikBkVp4P
9uPEeMqNW6x1yR6WkiCcyK5FQntRgw88nLj48ss/hiZPyEbEVIUtkUHbx4ubnRBaGUxAW4ep3tQV
AgktJdqJ2PvilRJ5LIKFNIwvw9EjTqYpZmWBGkb6rN8lQKivanVW1k0+Nzs7NTFN/f4bfk4oOFEY
gLFQQChz6H58rIS+hCQZHGldVYeXRib/L+rOa8ltLOvSr9IvgA54czkwBD2ZTJ83iDQSvPd4+vmo
ru5fSnUooyZiImauWl2qIkDw4Ji91/qW6RYJsA21Q2T2ty9l0GPD4Xn1sP3wXP+8kRpyuZE6FecN
wtrFXbo28SbUMvZSB9NXE+vvEwlXYLCwv73GafyYeH9aPkIDr9kQiSzSU5Tv9L6oHjHyZIR/a4V5
iOCxjmRYj+2ePC1xPS7yd3mISxdRJQi3joJxb5TlVm0QVda9sHiUaIKV3l/RqJRox22G7vWLe/4v
v8TV0Ej0KQst5ojr6P/plqHlof0MeZsoViXf6BgNO6kcpVUsLsvmz7/E7zMKzWh+6x+WefSmP7DE
P18Lf1wKYRjiEhNWfmr6tDXdDnTfRxKBP8OeNmTPAAiTZptM5JBgaIyj4ZVs6ZQEpqWp4QQRtk0v
gJaFfFNFVmh9sfP4IYj45YVDJmEyCXN+xy+C+vbX56F0YkvmwgKlinbg/BjGUwh3EPsGVBTK1ZMb
CsOc+bpURGCeJtma7xEQtUiEUyNwJ4JQJwcRREOrgil+VVd1icuvqvuR7WSJeJzOj3AMs05uVkNa
d/B01SCWifrF+2NPPTTPba4pzaHP4zb1uiycvDYUYcAIfSDScxDSaT62k9zLX7woP5ron7465qBr
z5sncE0k+/WrB0HOcbUEONWwrfNHoRYmNxPN9IXag1K6i0n4rkfB0Ejd9JoiuGJNHUsXVeB8wNgz
zfs6JqAaOIlu3LZgTJWXjP7CrRIn8zuYQKqFiaUupaN3/PQ2u6/+JQFkSolhUOfMS6Y4aukmxtHf
FcFQsORIAWUUK4RqfN5O1mGQpew3I0cQOehZjQbBvJnHL7SQv2+rrjh34GywwE12kZ9J6TwpM5YC
4MhJH1T7hITnyW+LuY3cLFcbP15MYbmfm6Cgth0XoDLNpO2hgsARGCo6mk5UaPA1Q4DGwo5KRyB7
gzklX6Ecf1tSrqY3BLL0KWVYf5/FOjq1bWmijefQuZn8sG9pb3HA+2JJ+W9XsZgGTVxd1zfp02Ci
JqIlvKwUkSIjpAiOYMAZliSuvhi1v025iPRlA2c0M5hxPbD8OmgF/rlM6njsjBUxOlqsS5CCl8mb
864o/SSc9N3QgJ93WrhR20aLU23152ntt/0Bd8DzxJKN+Olf9L2fZ9BRLAalXrgDVS4By6nk4ho4
zfZ0Z8OBEl43eaogWT6pZ8b5z5f+bd3m0hYyKM5JKGLpwf/65Sda7b0YE2URjvXijDhPDnFdBhcm
HelmCtK/Gf8rI1e5nkKNq30KxIH56WEHvOXIaSm2dFUqbqZM/Zjx2H/xi/5Q0v06D11N25yErt7M
6478128VcBLusnmANqzn2iMhJLjLI+ta2W/YNURe0qZh6rZChNuGxi/g1QXr6FyhBBupLSHAKJXh
VMZt/y6oV+yQSgMRzqUKcJTOQvaImmR6C4SovyYZtFTVW1JuL+jX5GNmGJ2xksfYgK+0lArYUu70
ZaokS/D6NB1Ud+Gd0nl5hDHA6dTmVNs0o+xP5VzBWMgQRNLjLwThNkYDGHwzM6Ue1rhm9HCVj5Ni
efRhA1y8qIQzl2DdAnWaSnq1R+H5CmVKw1BdsdDDPkN6pT8SKqKHbgM76YYzyVjelZR/5t0kpwsq
82noag/Z9cQxpZ0yyS6qLgeQOoTt04IcS3KjsNImN4kiDKaxTt3e79LFYkexKOVJEAKjc4e5pVMF
2VW/CRFaKTa27erdwv4SgIjBCvNc0WreaEZFdj3HwKX512zxf4N8Uv0h8uT/QcwQhhq0C7jSrohN
pgk0WD+949fwlF/STY5l873M0r/yTX6mD/3XD/oLi6Ib/4R8QngpZyKYtFc4719YlOvf4CwmPxV2
KHs8/uYvLIogm/xHVLyQoV3PnZB3/0MjEmTrn9fiKG66HyR2ZtW/EXjy6yyFrFr/8UmI2Fgbqa99
mjUyMzRRCtbRY7+deUFsBuZXS+/1vPA/U8bvl/i0a+skpWukhUu45n34OjxlJ0iHmT26xfK3Ti6/
XemzyIf5oUwtGqiPpdesz1/Vnz5Z0//6eBZDfkaYzugrf537KAIUqUrr/HFEHGT3x+UxWIl3FQDK
n0bV+V+P5udYl0/73N8v9GnpUCU6JJU8RY/k0GCkQrBjrBrJtt6i1QZwxVbbdttqF5wpqdv9Znab
o+LNkY3dbZVudLdc5YA2vzqHftpC/X5X19PKTyeELJlCfcnm6LEx10vnpOtV+c3y4MJ5o9u8Tg/D
ywSj7itj2SeJ3++XvY7gny4bNYGs1gaXpazlNnfTZtkniS08tvechrZUA88tGSTQ+7Zb4+7PP8R/
/crsXcjCus7myLR/vTa77ESnvB89Su8FDbHGLl9Kp3+mc6ve0dRTT+kqlj1ttNO3P1/5+sGf35mf
L/zptbTkRm5E6TrUZs8IbdDQy8N7uf7zRT71Mf71aH++yqc3syU7mA35ED3SQIblWD2LtS3BHI2v
F1RLu8f0AZdU+eI1/STG+/d1UeJRKkIw/Nkjx7GahDHJih5J3+Zs2a1CIrO90bSuPVMQPeqI2o2N
wA3CvAzJ0UahgUKir97tWNozctwM5KQDyhrOXuUhk9Sj1aWcfCbjNhGaF6EwH9LcTLw8yAOahJNf
yMJ3JPzIHEoDydYgxKsJuXlatI/LvLSetFThF1ulTyfq37/lp+miYHON/1aOHmVfOHXn8DBd2HEf
MRQ8zG/SM5lDX9kgrp/4+6j5n+f6ad4oknAeBnmJHpVb1XQkMMC2CowVeOdJiBzzyZS/+iWvn/in
K36aE4I5a4amlqLH2stf63XgzYQAgUfN9hT+WgRC3nCGYOvmHkDE2VEIByJ/3YRfsY4jewztcR35
2aZdZz7/Pz0JrrwLvjjtXN+V3+6R8hmiUGZufDz8/U8TyGIOaGQ67rHZLzvrSJ7oF97GHxnyn6+A
dJs1QYTaQKfq1yvMlEkUzPvxY27Pju43g31IL+Wl+eioLkG+Frx3/Jf1vfm87CKX/fCjFNqCF790
u7k/dOZK38xn+VZkOq8c6hpu4BGeE+Bc3Qgr6XY612sRqeK3xLGegWN+NKgFJO8GXfW5/0jPgZ0A
w5ztys6BGp9f4W06f54pflT0//QNP43lLKolEdVy9KjZIKc3g1ucEOGvaljB9uKK3ngRVTvdRrfm
RrXrebU4gS27+Up9A+bqRC+iDbTWqW8jeKSW+xVc7JP/51+v2s8/wKefGOXfUqhSED3OfrKHlQxF
+yFd9/6w7koXhorZ+dNW2or7aKucrX2lffF8fpzL//R8Pr0HxVAhwQgYAaTC7dVt9IzLaF06zW48
p86dsYaVtDPd1Hlstq1rOddBUW9rp9u2h2gFzfemeDu/vk83mRev0JA4T70zuMozShjLhYYIevhR
vrS7UbSrA/S4L15j+TpAf7t9yCjsQ+H8kKf36wCGNBkLkxzFj51LksKmkV1Yxu/aSnKLVbIyPObk
ytNvF68/xR+d092H7vc/j7Afm6ffboFt7dWFiSXyc0i1HKFrMvUkfowf5Af5m3BRP/TI7rZF7qWL
qwJXVeBBfPHFP/V1/ho4P1310+ZiacNUQ9gaPyYrLBdrwT63+86PtuPuq1foy0t92ks0lVFZgcCl
0iNN7PzAjACQHfJ1cGTi/Apq9alg+Ps3+7SDqBWrTI2yiB9VP9hObuoGR3z57rQHVO4Ix+lN8OZn
cdO6bB/tcdPepq7hxo9f/Kq/VoB+v4tPOwxjJjLEwLb7yEtJpEC1XvzsLTpFb9Yx3GqecoUNJwzv
4Cgyd/p/vvqP7JnfxpR2deIbnO2sz9k0RVZgBgl4Br23uJmbnDI33mVu5AJadKrv43MNIZg0w628
4xDfuQfTEb+KD6cT9N9eLuCWP0zhePY/9VPmHkNnqfIMnjZviDTtp9vD28MqPtZ24TLiWmfYlfbb
5vBm2Dugjrbk5o4n297Wr+zIPm9UEPwn2RGdfJvbT7r/Aip/lft3zCHR6uKlzpqQgBWoBz5vc/ZU
vt9gvz2Eq9vcPgUbVmFntXMo0LitrdiHkEu09svNwVjtSv/lJrVPC/+tZq8MW3NVX7RvKC3vp9Xh
hJbWa53AdTLb8Wf3/G11fr68e/PJJMLRW4gTOJyAxtuyU9q7wdW3p4PqvdxFjmJ/B1xlHx5e3Nq+
e6j583sDEf10WGx1k9vr0r7LbK5vSyvFfiI7QPDyHw9AWpEI5vKpLZ+62N9OLwY3d1O6uX17nO2P
w8vCV3B3gutdTnZj7zOH2964q5vtA8Z2+8D3+WjseHW//ghXJjcH7s5e3/dO4Hw8Bd7DS7ABlOmc
Qcky096m/Ll0TjzL6+iYdm/8HqGN4JLvXDqCvdHsm8OtO7iHTWff+ZP9MvsvO+djchX+0ct0xbw7
C7Mma7nFnbf+6YWTGnsuy1nljr/wDVMY/BedX3U+63wKMTUu792Kz+9sT7U7m2Qe23v3NM/zTRse
vuI4t972iCTS35xXk/28vudWFccfnE1rnynzMG73j8fbXeYc7fN+YTjv11vSE5za9bb7rXfZm/bW
cp9qe7fu7dvG22jenos47LRsJ2B4fX813dZhR7rwfPxn/FCMuHPodVvTZno/9PaxsL21xl6i5Kfo
neOtbK+9yP5YVhoPVNm+R64/roStsrXl1at9vJ/d9C60XyIn93UenHfhfyp7G15/u8R+oNXiouh2
UGDb+2+G420rP9h5W8m53tm30lm5IoNtcPTTcc+FuE+ncg6n2PW+e+7W/3bd6HjHj0PvbHvPsu+Z
0ER7PHuF539bnGRde4d+ezM7h8EdVoMrrTp3ndrrAwwGYP0PvN0zw+pwuhvc1ezAfnTvHw4nzX5a
G7wRg2v6ou+tO9ewHw67G+48ddmReZUDt9Le9d7pIXXt0v2u2LdPH4zk62tk2N9z11vfPzjeeTsz
AI/+M48vt78/rJ9Gm6c7u8nxdd/Ypn18Dp3neTV5W6+7mV3Q6R65VH5J0kKyo9HCc+GnAIlOMsWa
h11tiWl0+dTr5+FGdjVXuN7QvXfP3XXeNnBub57eRns3uWSm2IbNm7dq7WZz94DsiJ2oySO8Mdzs
XrQBfB2bbeFs2y9OkZ8IT3/N8T/Nb59KwjLqWei2zG/kKthPwu5pcd8OLaPmgV+KF3YTOQfVIcqQ
Af9253ekILxTNqg3j6a9v+5dB69eKc7t/9muEGI3R1x6p4b6acWtErTEAiZEKgfFRvTC2Al8gmnI
uLhNVh0FqPGkr83SLjzFKRhwf159PsF7/nouP13+0wpsRVakq0V73RPKNy/lkaQI5kE/9pRjsNZP
+qrapqf6i1/j+qGflzwYBSjDFPqkAJl/3cmJkOUGk1y8x7aJKy/SgjNhhRw2pPq1IFzcLpaqdMKp
Mb6q8v23syeqLJMwOLottK9+vXCem3SmBS48estG/G5+V5/HJ/mJE0l1MM7CnfmvLfffqkr/r77t
CGaKX4t/2AC3X/t/lN//cdsBqW67+P3/C9D9FRPzH7zxbxXndV+Er838c6mZvve/iduy/E9kL/xq
bG1MxEDXc+m/S8v/hFF3rWxTROYPOsPg38Rt85/o2fihACCSMIWk7T+VZVX7p4G6DnEdKCeZ5tzf
S52CJPHLYLxKFyAtEtV4xblCw/4M3S6RB/fFNc+zNYUXFB1Snd1GwdKtMetoa0XGA4KaSlyZLZ4Y
OTgOWiSujXyp3cSIlJVRSgSXoH92kzS/D+RZXxnjgrrTSMBijByGgqJUVnRhRw/xr3KoFLlbQ8p6
Vcw4ORO2W231pQowOpJ9q2X68zxqH4Ph533w2rRy5pWV2e/gCS9ntHg1qu9AceSmiHZyLAheFbcS
Vhqyq7eINMLzFJaoqztN9peEtKNqIgJb0s6aYL0kc8GyVi3Y36e9IE2pLcid4Ec6JN2glwRy4gTl
MOmC4olC3WBaKpbSDczAWGVZkPsRkbqXSQ8RKPRWYt6FSLg8ESGTV6O/eZgGM1grWqJKrtLG6Msb
yBQc0uKe+rMg54DoSuGuMjEYO1NTF7Q7w+ExbVFpEBeDjiFGU7E2+8bk6xghuR51LxIDRmTkXc+/
cX2cVTeioY8Urxc7jXCoaSHhI6c5sIuFSHJrhIeRQxUgRoZPz2ue4zF3w1ZTJ1uIivLJijBZGqXg
RTTbXpZ0CldQmMIWU6UqtLY+GOmtGg5qANFkwRHam2jyZzEJLU/gixJ3E8TCHpAFqalDlhOussSx
F3T8dGqsY9PCa4cOspcW3CmVKbGd6g35cQC4B9Ruzjd1Ws/rqcrelVn5VmYLbseF+JBSnb8j2EZs
HgmEUWMZrA/jsuyk6kYK1wBHczjGGrucOsMcknYFTpCeKdOI+vlplqJ2NyGreBV6cQcg2l5g3jpE
uyr+UmMBNWf1dg7LYtMO2ntdV74gCM+TsWxkI3gr0/CUNotfTOI6l/JLYxl8gazjV0WZdu5lS/rW
skjYTbk01/537uhhpLpg0iYUKRIpuWgi9HrYyYmZ+b2UW2e6ka6JD27SGm8O1hbN0H1YKblvSgK5
TFrzBjdsvRSK+DpZgorgIWpCNMkyBKV4EIsNLXsLSwsGKTvr5fkBOBkfp4ipsLLkItvjoW88Ma1v
2jrDEDdW5t1ct/nNNIMPKQbcb9IwCutOTYej1Ri5TTtaQaNqXPNJo3mXFthqp9AHmyBv8PoQjSvH
opcl2XSPb4r8Ja2L932FUK6pxWCjt1m4kYPMfBqEUjmMQ4kBM+kroqa66j4pmmejR+89VXRanY6u
p90POjtJ8KlOnRLUqyZP1ZiXYBBrybcSxSRSAhszkM37AV3SEY9MuOllbCnp1VtRou6xJ0WLybYe
3ucMrLE9N9xXkMyR088sklorEoFTqvARkBLZXdyQ5phRVYpLSXTlrNQPiODDy9ISkaa1yMUgM5LI
FVn6MwirW8yQhtOWyS2xY1uhUkg6Rd3nKBYR6Uo3RJfxao82pKrY0K4+lYXllxTXkHDPdpCSntcd
FiWKXWUy9J3Zj/Uhv1JTrNuyyS0PY2PrNFQHdTX9fs1Nt2UBKFE6yOJKM8PyFNTivhdH3UdNS+18
MYxLDCDMvk7T24q5nzGohp6W5sah7tqMYCnm2VDANUeU+ViR6G6u9VI+WBKBZGbhZ0DT8IkNG7NQ
DkHH+9aO7zCTFOAYADOxHdp5j1sWRBKVQSPaa9VNJKiU+trGW3orZe+VG85kpvo+aDQXp9K32kRN
y9fZDnOTO1Yxhi7i+eq+KfASia1+yas8vrGKRVtlUoozKTCX1aQr5Yc2hfQPq3Q8a3mcrMHKV3ea
2HhxMbngbGMnwsSNz/JhVukwNtiEUk3bFkPmLYX0PEsiU4Vp7BDyqI5Yxo0N1cvaYAQTUYnq8V2U
T1lgF4VIcKCW41YCRlMkpoflsXJErBWdw45zduXBuJ+Kgo83Y8FDps9vkCZYrfs24vkXB7kdY+zb
WbBWtUV3lPmDXAIsfn2Vk8paT+tYWR6HoZdZHbTQHee6f9Ss3B2UciDaamwJ39Os4Zw0WNrCPgRN
2lVeMnSx1y2a0wzjtI0CDDAGKXZEr+Y24IDjjA2sU0LhTAzzfA7qOHUqqTjl5C2YQbRLpZIbE6n2
tPFZCKrnUSGTt+oiEq3kOn7SQkq6apzzJZl9HANbq2zg8pR7Bo/SdsNJF1pslnPtIhfz8E0pR/TJ
CtkSynKwEolGYFh3ZLAsGyKMU1+LEsxyvUjgmVz1W0TankRcXNrvZwKa7aSok8aOzEryg9mS7ahu
S7tiCQ6Tcn1VeNtJXj0N7SzbQlfd5m1jbguULdh+WTfBCQWbsYlbv+zzgDm8Id4sKW6AoXuU67tt
qBR+XrbZeqhacdvBoL3rpOMgJ6PbLwO23GzBL6cmoldC+dy3yTN5VoS3iYFh2EnZXYBfa+sAPykF
IoFojpSgGaWU1kYtWuc+hXLXxV21YY0ghZopxClD2VqJBaIMh6+g+/pIf90RGpFAZiFM+K/pJCpm
jlalPxBFUJz6xrhXkthX9M6rVSK1cixOdhmdrDD/aGTDrduMdSMK3jOeBZbT7hnbMP9uMhHJxkKz
0pc4eKqFYbyEJgtfkIiao2PX9xcrmvadWOGdGfT6JSqbIQCv0AQeAQlL7CVMN4gH43W+hIoTjRXm
75LRNIX9imn9cazJ3+skf46F3VIl+yl9CnMWzOTJ6rKjrmX4bVpPnUpfSxJetki5oL6Ep/s4lfNt
kWg3Yfpm5fgyrWwVWtZL3giulB6sIHYNZUPM8JPcs7gOrTt05UntSYLMBzBQ5shIIDdYnBPmRaW7
gDMSydpCzy1hL4mNZqMn4aMKJc+NRf1SD1G3jkaU9majnEs0s8VQesKgiF43DK0XV75CxHOpZ1s1
fpprbdWLVuOPefGaTtlJbGU3q+RbNDxPlRhtNbU/tp16asr63DFgljHGfdxYpduCsfLgwTVeMJYj
OFZtI7BtdQppjt1ggBoD6Do8ZlG4XioMpZhVHNEcUAPlxYuZAuWIYvNFSEfZa1uGi9mxPAwlWPCa
d20itxDKBCtZaQ9pG3gQCDSMtbq8HtPCTwvxeakrLKKaRItlCs61IRB+qheS2wsBbYVJvYUjBDVC
nHvPUOL6UjV8ll5X4XtMazSKhsST5YwVu0m1ndaXhW/1nQmgjdYVzfZV3ESHfBa+RZZxaLSRwQX8
Q6mbjzmyDjNgEmuKXKuLVmnHFozGl6fETeso19sy6oZUWZPPEJ2wqslsYsckTNH8lEkdv2My5E8M
tBw/VvWYpeOxN/X3ohdvc44xR6we39idVdsSTNeT0ig3udhxV3h5xwh5g3Cr5tKNObQMJXkITlI7
XupIuqDL9Rsmg5b8PB6isuq1qfBnLrQWxbB8JdohuYUnOW3i5FsPrEDOzRU+juKwZOx6oAY5vYpr
V1QjgkqHVLYRdFmnPEspqi55feGdOpt59jFKBF+ocBJLIRc3w5xOHilb2FMHBDxug51nrwTtCEZR
1bxaDHdl214DPFXjthPMSARqNs/3OMaNNwBNphOVY7oPQP25V5U3fTMj5ZcyO9JmCybzsu5dCVUa
EjYlgzvRFLaVxrDodP0kzsvsBSkYnyikH1fK1b4sU/nISan3ujJ97oPggg42fg6aaG+w0nfVYHlR
xS5cj7J6l0tttWJFbjBnco9SiQS3HHv1FV6GvM5HHWZfIAub0sQzb0vgR+zkSpEzkrHehZwbBFll
3YcDne9kKxt2cZkmkKTKnBOU1m/LsWpup2ghnzPAf4/0N78TZpAYulHnHdGmPA5sPdaG1bLegQ4N
VzHaRrrEguUpWRhT4kutF7OKw1UXyiVZgW3hL6NaOkOetCQVmYMdjmXpoovut1WG36ZW5VdY6tbH
zPtB9GWYXIoM9WxSJ4kzGR3VQjF6jsxUAf8fShucX8U2L/tFIjuhbzZNE0r3k6ST/Ae5gkFqNe9y
MNSrtJ13BTEFmV2kknXfoMAjyVEAgSJ2xhb4eOSWZj57prnMtpEPs9NzVw94liGNjLVmnKaIKUke
JUJ5jVYlSZhe1lCBXFmbshQATJmRehAaGRoVtnZCWvpTYlXQBNLpOSJ4vXBrQD8wz+q5PkCvDU5N
iom6yYzZn5kpva4SlkPat5aLlqH253ZRXhAkyqte78atdLWlO6bKTJzVMhzohmh3iEuOPOij26Fz
JMesrbetZQlba+BUDEP63pBS8XEcZMnR2n58WNhuP8C+RHO/gE1kds99idS4Nb7s3ikjUDci3vbF
vnpSd0Hdt65UFFi4jaA9ZERAuRNcsFNtycDijKT5Pijd6NRWKh8apfNjqbhM1mNWRIJsd/kDaq7y
VYrygGzYWmAlD+S1LAAFWYr63Spa1R9nwt/sYA5GEkqxOxnipOyTWQsI+JLUM1SY59oStPtykBrA
B5j2O96zx1m+kj40ouIDMAA+UZCNHeqCdkij+i5ptCvxR9U2uH5yRmv+3OWMr6Ch1t8k7VbPrjFz
LVv5uRHNHa1TwPmp9ZBKVXpDmN60EsnScis1Pish1lic9u6o5MW+NLTpwOmcdv4gWV7XF0+D1gb+
gE93Xw0pnVekrkxH4bgzELbskzFIBi9PtYCOxZLgfJ+XYwaYhHWWvX4LzNdnBVki+D7mIKvHUWqC
J7Mv6/Wg4eOOh0BbWSVLjjgaxtrgYOgYRiTZo26RD2x2W0HiuwSD3m0HDF2bgHTPGyW05nVtDLlf
zux23aJetCe5tuYb4rvkCxs17U0xm+44if014H5RxlPNnM5MFKkfQgGaR8mHTahUtVfjW7jJ9feo
BvlbnYnbeA8BnuX1Rq4vUUn4uL5WuuJtZk3f5guZJ1ZZ5WvLaOuVhVCbbeeYCHur1oSbTC6J+0Pl
+4DzO3aFOizeGZGw9k0sgTn0hb3QEyQoJMslyZXwiQef7CbFSL+pgUp8sdBovpla2R30ZybWBBJI
LS53MrByoMzB9BDlkvVUjB3nllGun6chJtA8UJKXRoVdsFiBxLQzkGhATEVerudectMSddbQ19lH
aSUMhA6NZcu0RGyh0/RzL3pChGXRDkxliZ6vSVS2qofdrouUUPZ0UxAlv2ta6BHqpAqXiU0t5zoI
V0+qGgop+/+sfw6hKBd2JE7lpdCL8pzyHf2sZNvokMiR7mdFHcEdFbV0gigmbmIlh1gwm3WOTk2L
pIM8VcqjHif5ccrkid2DhFiZVGM1apxiDMbbfirGhYDvEAV3WetHMZayB6GS6NVJwnLJ25aTqWRk
1aZRzNJyp4iAimjEi2aPdWmc1SXVvgV9ROOQLTGLmAmHZGxTnbaKlhg7Q9Viv5RJ63LqOjJdDqLy
G0FLsi1OgbBK65AjdC1XnlYLijtLi8FhgcBgJSFRYTTKbitWPQo1Khp1utMBxBHMi9j2LbSWcx7U
8n2ZcrbIi7rdyU1AyYajlc0yZxluQC2MnqKpN25cz5yqpWxpfTkwX7Wo3Ay9VTpiX9IgEQo6cxQC
tlFPELGSldUhrJJpA2Z/OyUcmBJhV0SkRDeSo9bAbghVWXUcR/qwDW4IeqvW6pXhWBdl6/Rtw8l9
AUdoNXQ+zcVv1EOVgzyNM1bIQL7hW2xkrXtSddoCs+olvRm5vV5vzKYg6ug6DJ7qEWmjIfm5Rc54
QGRXbNrdeAzZul5m02hdTRNInV2u/HCY4izrKJESR4szlpgxLmQX6RMaO/T64vSQZvoN6UmunI8r
4F53qph7cR0MmBPWY/YtbVnQBnW09Vi/aEtb3nEyHHxxMr9DHYKSJXK4HUytAxCvoNaCxrDs9EjX
t1af6k6cJCtTDN/HMPqmSPO8V+N0rc3aNXxXL0kPB/cUq9kD1QtEMhQWbTKsItsyZ1+b4sKngb8D
V8NZMdJ2pqK9m+11TzfEkVughWYHL+JN4+ipsibcpNGiOEkhfptlNt8GmR0XVmDPqObJkYDWrQ0s
8bgYqXfIVCwjFRSKkp3y64SnQTHBN53QgiskJKs6+zza969KlbpxIq+o7nm5havaJHx0aohBLuXa
marA7VMO2qF20fAFJJRQ8jFygrj9kCfjtJjSweIY31fWfQF6wBEwZV8ajoArBugrGHHFvo7HEnAZ
l5uPZThzNjGRkYozo6LAU6F8a0m7k+eVSgYQ+xeRXa9JbrtSepAfblWt9EzSHuVW201W+GKY6xpM
8VJjdTWsu0W41sbMnTQCQ8KCRkyK3RjVDgUc8JfIvA8q7VILaM+aBk9OJ5xQzPl9Ob3SNjqECd+4
kyeOArqnztOLHuc2+4bVlBks7vkxCfZNhBipjYPtmDUXdqrHVKVIXGZ64hWB+VzH2ugu83VODy+k
3EKgii3Is4G8mecysiFeuvEISkpW0WPUgl8kChxxPPa2xRHGLpta3bDqPyRkFgRUHt1hgvVL7tu0
uGEmbyTO/ZwR3VLUaNvB5cI0wZ5RmxZK3KrCaETtOBhbSjU0tBuD6acpz6VQpOsu7La6VbKegeVn
t1Q6ioBXRhuc2SSz3ChAGebrWTlTeWTbP06rqmQ1CSClzWNB35pHQw2s22Yp51uQD3YHZ8HJxmJa
N3NlgyqngoXH0KH4dx7NbNWmHe8afrZusDDeUWejULYZQgI4hPGyKOL/Zu88luRG0i77Lr0HDcKh
zKb/BUKr1HoDy2QyoZVD+9PPAavKullm1TO1+xe9ZJFRGRkBwD9x7r07p0FR5ryPo0ejJ0MOc//T
xVLASjG7yLMftQwZ2AvVXXSc/25lO5NHH9c8WpshI7PBi57wsiJIWJjJvg6ROZMVUQf0Qe+5SRK6
iLm6K+3iFDzwcpBCj0B73BNDxYitL49x06yxy3iV8snwsIX1/WucY1dN4m/dBgfGoc+2SNoXkzVL
3IfJ2U+8dTVIIqpEuCawwB+N9dg818YP1HXvFOdj0BqN3Gitd5OVVniI7OlU5USkI7JUpwmFjhvq
N0XXXFKbkSsP+Y9Sn67pQA7FOD63kzzr87Nvtndlg5abCZO7GVtKAqx/n9Mk3cW0KU7Nl1IjR8xD
eUz6jgN30h4185JoNTsN3GX0/kTIUuAViIohiE2d7LLiPGflQUu8fSlVdJL8u7E/YOJEFsNNEc3b
athp8iyYU1EEiaPn42aYPzJ3CLLwsRmvBocniqvuDbNn0t9tE383MBetO9DMGcyRIcuku6uw8C6s
VIK4P6XNM4+igJoDGyrWGjGYtbxLqEgnMa5nB2tNZd049qPXtyvDfLXnj6x9ZN1Cs0c7yHnQ8tyt
1HSShMW79bb1XlpdQ+FlIN3r9vpSLHTlVacxc0O1mZU80+gnn4lwNlZelZ+U3rtBnfjTQytmDNGi
KtuYbGtWuek9DAi3tuVk3gm3ny9NK+lDTFyhVPdDTO6xIIhOmP01eHWx9bHMPIqaXQP1C9H2nnGq
wvGhrturJtUOskmWq7rkK4v9gqaxa1exW6mzwJ5NWZG1Tnt3H+u0oUimcAvyblMlnI2jzWPN70B/
NzvRyTT6t9K2cFLRZO9erAJPwVFEe6+z5zPjLJHfYjX6gyOI6YdLJSPi/oyYHQ+/bHmSd7N3Habd
tMNbCQuWjMEHj182Gi9hFA3wsaq9HfVHVyuviLsNctwIV21sOdeJ8p1DTVYONlz3ImM67NDWNA1H
x6SMtQqjl64T89kd7S21Nfs6UhDqOWAn6pJIUJ1N80ZJTlpzlyXZvG/Hyd+iSxw3xuQ+YGi09nzr
pKf6dV0/jQDCaNMeMg3uZOjWZkdEbakbxzEV27Fgw1aqn0NTc46OyYhBp5174ZZReLrHNg2H6F7V
F6FPzgFLyUui2wxz63Wsx3c1g1zGLGgb/dK/LTATpZexJ15LKaYxcdeteu+GBTMlH/+iajHO1DP2
HC2unMyQ0/wShafUtPt9PswRfUjYYEVWyVvDd1/SJEoObUuEsCETPBdRwB8TN1vFfAorBGjuBV/a
Q5FUuKVtG6tgW2p4HxUvC2wz13fakIWrGSXSFPAZG/uS2erO8EcHtzlf7isnoQDiInSTKlARFieW
o73a1IaZr8V7ioduo7kzFNtMiOnkD9O28SiOcDzTKSy8vruKKJofZqd0OapT6lC3uJtS/x27u51h
DpiMesmO5JXnOdeuGCU8Zna2xzNrb9TerUrJZO/0nomVPzDdt48q9m4tyrq+ZVeLg0YQd1ayKZru
sWiKmwrx4cpSnWD4m3SrAm/yi9F26EHEOGxwa/yKKaEDlXpyr6rsI55DKkRwRSZ71FWIQ98JXnBV
c+uifGXkwO2kzxfyHh89OkWN8fsusaiaIjIPtvTy2J829qFA175KaxGvZN3ch4TWoRb2VH5su6zY
+W38PfdY5cWLPzonYaTfE95xKBVr+KqgEtZnrra0KglC5uoOq7UeZWfNxbaDXoAdQqGV8dEZ0iMj
tnA7VsO8GxoMLAkiyVeRsHaVUqvYkfybGbm404+HpGq0lcqV/hgVnhFMo3NFZhvVjVP7q6VDweAT
39cSP+OBXesq8ZaVW3PLSZsEcU28gt83zq4pxx812UNB76TVKswsYwugm65kZmDIP9vyKsut6yQd
uwNvLQ5k5xWHTtbFMWosnjf1BM3Zyz6wWsvdO0b3Fsaq3jKwMNejDME+22I7acY9N9+NTBjVMMeK
qa5MY9Oojt2uYhIW6tn04uSUj3KcRzo12ZzGXE8/HSnIUGtieVRVRGE/9IIJ3mxuE6IjsJTT7U2i
+gT7s3g8NJPdHjQHUNIvi2xVZXIp71ID6+C0Xy0OVmtrmlrc3aAd9ITha5+UzUZG+id5QM9aQU2H
U8vOGGAOTGvMV44kBLfz6peIldGNSbtB7L3h33mTKDeMjdKV2eTaevR67WIpwb6iGvR1kU4gpn56
P/fyYXbD17zXta2Qyj9TGmIN3rH6TrB2W/nton3XnUtFA5x4Up40fMIPSBHTR/LDvHPb1/ZB9syz
USEzYZ71G1Ag/0rV+XXlmOUu8bvqs8OUbj+ZUj+bTeR/zGOrPVdZOb0keql2yHxRiMQR0/+ieTO0
0qHVUVe1E1/PsXmnYbjMUJY34FWqup8aC7mDy8YCj4OgnBqsPg3/M6utdewP5cY1ZbNiDE3xk2Q+
iAIlQ0EtjjVrKvKDyPFkds3RuYsSgRrBrR8dn3omNT3oAhEOm3by1D4q/fmhm8h78Ahce8Q78VIY
evLGEkXuJywHUUNNl8LhMyT1eDckSX1wCTBapTLFBxGSJSRhLLCwFGQIhc93YW0QuBeHuJtRrAFj
Hao43aIrzpap16UKc3mNdfd7aLf5BvSBJ1qrzHY1xpQNmPKgEKjl0dfPc6S/d0wPYs3YalgVdBYq
NDly9+AFM+FR3VtWwAr2vtXbflflebXHL9b6TVb0t0ir6/+k7CXq9nvF4ZhEcfc/l+S7rNrqq/s/
vwh+/+fXP7a//ZmE3IV5+uUPm5KF2Xzb/5DzHe1O3v2hbl3+5f/vX/6u232Y6x///Mf3qi+75f8W
4d//C0u1EOF/TV8df8j2x6/w1fKC33S9mvmNxFpiKLAdwtYf6Q/c92/0FX/1UxuP9TqPDkJNYeH+
oK/8bybO1EsIN4lcQIkIRdqq7+J//kMg63UswVTRxdrdxBXn7+h6lzf2byAgFiEkvvAjfMIi0epD
A/L3/6Z6SsM+wx5ZcL0s9gSY5lUtTttaVW9mgVYlyKsye+Um6/dYFzBAYMvHddWQGcC0cJw+22xk
BCahR7j8sodw7AsZkNBZPksdO4y0yv1XkfnujdeH5ktrjM4XvkHvIsai9ueH/reuv7+8qn659v7j
VfrL5fi/5frj6/8P1x9c4+V9/vGna5bX/H4Joh9Hl2r6ruVbeMZ5JjTo75eg/w0THwP8Dw8umCln
oQZ/vwZdgwsNcznbR/Wt404BsPv7Nejq31ApcEH/dmn+cefd/EaY8qH9Zar1n4wiGHMSy4FbH5eg
rZMB8mfnxkREdYsjhFoXsEbkDlVzdEgHQ2xbx832cR66tLYoQYeNpNa/aiK7T05EVII6s66L8r2m
JQkndAixiHuzTWJA3I1IoTWmlgRnuH7yPNiaA9CTuONbbsSJu427cFLBlOosgyZDz6MgNaN+4TqG
LugrBWJt1nRcejJ9GaeGTcVk5NST+Kr7PUvdncJGBF2GqMv3VHXKxek+7e/pPtadO+PlkSWt/shy
ICo4B/zihD2dkmsr1uZtqxqWo4waRh7/skVD5Njpdyb6rJmctlil+JQd60lMTBycun8iSRN35Dhq
ml0LNci6XTfyXel3D36ZFPnWM9W6mZp4L0I8NkqNjORNarDsVxwH7yZDkxmswiMvo2nN96lOu7eS
PfO+GkUT2F1R/EYW//c2/IchkOT89W14fu+G5P2Xc2N5wW/3IEYNprUYSBDahjcbtml/3IKm/o0Q
UIySBCAs9hKC8+H3O9D2vmGOh4eqCRkDebkIoH+/A237G6FZeE3y1EV1vtC+f7rr/tNd+JtB6r94
cHJY2dsgp+On84jgJ/0JzkcRPZeul7rYctnlV+F3/mtZYFe8rqJ+l1ta9CMrBwzG+2jyXkP24f2G
mODpojdtI7aYX4onRypcgjVDkww6UidKN7NVq12qang5CXc/MXDOXLAekvmA/EXOthJbyuo1xP2i
36SLtP7oT71rsBMZTKTCbgagx15r7gOAu2qL/11onqwuc8bV4vj7wKfWZYHM1fR9EpXUdoUtOqxf
a68FpoPCG1cAwHO+8phRsxuxk4bVfJMgtomFTtE4hTq4f5GnL1buMXETzjKEa+dG1hvLii07IHjN
gi2fcL0nUAK1O6EjUt+bY6YdQ8OaoQBHdTP4YfnVcssdMyA4AI9munNzJW9DO8M7Sadum3BqN3Ni
bCqvf57JMskCC7iESUcxX9nmzD6Exh7Qcgav3Ux9HR989vgFlIQHj1baAyszQgn8bcPc+EXiCROz
1C7rdzIgJNb1Ga0gDIwOGMCjGzYtHvAl3bAOdj/lqDEtIZ1KsJCtE/vi9o5idtRA+K2TUvZfsR0l
T5Hgx9DpeE5GjJWruauUOT2+2vqoXQxQD3VMgSAf51rgMOMXI2BawgYkKPvYnkCOWlWs8czpO5zW
2uipYxeAF1lR+Q1yZw/fADd1JAWCU43dEToWSE4oTolNmcfL0DwjeWUVEphxGOey61fRkBqffe9b
R6vWCi9gdQltNgwZ3E2OueiuMfl1+HotJr1AyJO9rdWASQle1eTZhj2jryxMMEA1zGII1wxjmb2X
sqvlfqh6Az7JI6FncqXFotsc1n2lzSRd0V/qwSwwfoM4b/szmQbsOKkbeQ+D2zBr6Qkl+CC8t3wR
DO+5Zrxq+hD4yOEiLzpNbqA72CJ1vZgQVPYhl5KcE7YRZl+WZ0mUBmEXSdvcLvb8zwR8Ev8K7p59
jmFJ4C3HlPNYFKkTbzKP0TZfFQ6Vm2FEFDrik/bS0RRnpFPlDgeFu3z1Fb71dGp+L3ETqnrtWcxN
5uyHvI++MDYb511JdeawZW6T7HrSM5ztK1hecOCpnndxMxbE14SmRRNpyvgpVJFPXrVIQwlAV2Mb
mnaWeqrpNxNWUVCAq25ujZohnGTBERemG2+1jOXWqhCGxUlKCw4ql48p2OgoScFu/O5t6hvrOaRx
DNeWoZhP1Myv24vlZUg8DStzCxyYiXU5VoVbikMUscE84NpWpNs2TzEsoHVjtJanXZJe47Xa48KI
WbuxalvFd25A1bJ/lWHj4Y/uA0DOiRthPdKAXu40j4piVfs+Q8EGdmE6TkYcPri0bHOgq2qM10md
DLee9CrjmGiCtm2SjGHvp1rPjLektDCjgOWh3capaarXjVTti+RCEAGczjDhP2ENrO7mlKaTymdO
vVXtpDT2Qd3yBV0nGXKb22g0WVTGodYyQ4IYG8/9DH27KwbG8VeZ5SdfHSbgQxBn/uDz6AHlC6wk
s9rd4Cj9CUtg3wN9qdPv8Ptutx0dxDbAcoRNfQhtEG/A4tHn0HfWp4wLnVikktHROekHbBAHR9ef
WFWwE6h5jmykYzBig0nOniF8nC6w4b/8QHpO9OwSg9Gce1pdl6xuu3suizDHQV9IQSrHNDH+jabS
gH61UxKLRWUCrgNhONGtORcb/BbqclO0jfrw8YqfaEzZca8mh0zNde3ZyiR3LLEelCMi9qG6QeB2
rrvER1XpIDMWEnp47IjGsQJ+bPvciLz9sMasCzdQdy0xTWGlQXcYomJI22nAXXBFHgkRE4oK+EWn
Sra9IrhH9jnZQBqBdl/UnNOyigwtYh0GnuKH0Il9C4sWg+dVErKM53LKBj3wMJXZeP6AC55X1wVR
FPHkJ3w+ztjtJRvHl4QDwNhp9FcfUof/4OGROvpamtCKx1iFndrHSSZ96Ku6+97KBrMxEq/Ug2aE
4UOLHqYFS/BeNZdwEsibFO1zHDlHFcrxA/AuOvUOmuUAkUw4MCAdVqziqgcpvO4ytm3x1eNljiYx
Lud9p8Udz09+xPc6tesvoojgDHJDdzlMxnwwmckoTrIRQnQKGli3Nx7frhO4XKIvzMuN8UFLDe9O
eU737DVGC0aVTP2NK4QcUdiH4zMeAGztQ9GzpOYLsnduwfcCrjjnBzWHjPhmPZ4r4ETHIRPKTace
Wn02zTXthlMGRjfsBMkF91WfT0gWh6wKUaDleO41JYV6QCah/zrURexuhB/G71nbKy+o6lTHRAJe
qt16oQedPtSTJQIeR+qL32eQpObghbWbwdLFOSz1lK0VDp/oIEo5XccynheY3Zjw/IcHwtxT4tC2
qoxQb1YJUy3wJS2O4cJH9jSr/zan3Xz4/Oc/KF0XW+m/rosPbf5jEdxd3n9tUH973e8tqvhmGcss
wsUH0TAFkrA/6mNNfPPQh1n0oGT+gZwsNpR/FMjim2B2QcIC4ORi3EJV/UeBLL7pWKXZrs2l6Zie
/7fGJHTBv05JdK45HqBo07Bo+znD+fcpiawg5FQXaUFBwMa+C98nyQWETSCcRZXYt26U7rzJh4qp
6/9XWOJP4f+/anNGNPi5Gib6VFoAfhX9T6YhuqmxvR2tkFuAIxeFijvsS6XD5FBlH9pGzy0eqqyc
izgabrUeSijpE2NH0dYeW8/KuMgLwpJW0Mo+O+ksP5HTFa8wqXkZ5iJax3EMiMenS7AubTQhYBlB
W0YxfR9ZG0xE05CDWbR6CAzM81/qJh23R/r4vpgT8zNB6IOcYbGJQjq0BBVpiQmBkM81cIGczwzh
WTLNBUY2nPdVwPKlZpUUjdMTky7A4dx+1/SSZjy1uj5Z5VaRs9ts2N6BtVdfzJzsi2eP/u+pDP/t
VelVuYH++p68z6vhPftzt8pLfu9WzW82RDJWoPiEiiVT/Y+70XC4G5k6EqImXAaUi0vSv2aWDhpS
/ptJlDfoMi/6/WYULopRRjx0q3/cwn+jW+WFv3plLIpR1KK8heWG4B7/+ff/NrVs2zmDt0H7FUpC
u1+X85q+xtcHQLphgepqBh/s+0nmTlaSmKdPL6UTUKB47tDDcbB8lav5J6qnsePeEeGXvs0LyRcu
TB/dCcuNhfOLyKB+AiS2oAXUg13TZhQLF4hmsoCkgRUc8d8mYAN+kByd9DSILH4Z3QG6UKZrRi3R
uSDqaw/tOREYNpQoouAS4UGGp3pooQ8WajGsO+1cp4S6B/BazdZ2x2Jv6nTOc8MOTQA/Sv1pWLqZ
6C2P3S1qScyiyhs/u4nFU70AlGxfmo29QJWKSoqFm/isF+BStMl0Pf6kMCXF2ZW7oJlYgJl3WJWr
WzeNnRfCguhvqCCRHC1gJxFrDmlOkXPwF+wz1WGaySbGT9DyVriCj1SkdId6n3qY0oCONnXubFlL
ORvWwM1+JIDjxV9g01A0Bkf1ui2mEYbV07fE++gBg0d1VUKr9m6t0Xo1UT5sCF2dzigExhMPPAVp
AezaL9hrvwCwIUM8p7W/G5ndrzsqtZvSZQE6LNAs+hSDmgTGvgKo9azaYAuyMLaQjrcj2K1JUbea
FhK3L1p+hYXOdaK2PVYLsVsbALtFUa91CZvq8WsnC9+LVutBsyF+/YX97SuIASy3y/NkQgbbFsKS
caGFmeBhWuW0zmO6oMR6ZN9oXRiutMa1ztVCHGP5RNHlIb4KvIVIJo7oe5jWmN3OhbXPbKUdzYVg
RsxQvSNJgxsiL4CUrltH683LuADQg9991T+Z6LzujetiAaVLp+ouE+9roy0YtcOxcFLTwlaTcZff
eQtwPQ0DjEIWlbthwbFJv+T76KbuyRjdEckwH9zAku7ZguTG93Y4oSyJTsOCedfEmm5NWxuhqir6
NPq+ogEL98aGwsuWqC7MyRyPSFzMrUMo61ttkRfVxjN2VLLWL2pBzi0EtiAwjQkuBpCeVl5zoZuE
Uu+atCjXWjq9luZETNOCs1elC9mOXNdYD9DuOi9ZqYnE3AM2zEXQWrpAZ9W5+zwhyGlYoHnpT5CD
3YLSl0LNq4yNLJGQgPamArmPJtM99guGr9WKXidJwsfiJ6WfwuubTJq22YLwdwvM39XkfhFoYDyK
yJKHMEx0I3AXAYDMa+Ng6NLa0oi/ji4ygbKDxisW6UCOhmD6qSbQF2EBV8+7n2oZC7upP8aL/MBa
hAjov/HZWcQJba3KXYwiatXqVbSdlPPG/n1JvV2EDbS1BrdIGm8LsqxOhJP5h5HVMVvORRWhlENm
6CKVUJlmo3pBPsFSXt4XSTIc9UVcES8yC5Pj+GQbSC8wx0SFMRr+g5MizLAiunEm/i4f06LbcBYJ
Rz+aBJcssg7mBOId6TmFg4U20p8iucoXIYgNK3vyzEUBlZjmJsrF2VTVBbuH5NV0vLsWRYmWtKR3
LSITV2j1OV6EJxoKFAwU502NJgXUlGZqkank3NKg20hXpnHo1zlJXoG9CFvkInHRNIz/zKriG/wp
gFmkMDoC4g+xyGOmdkp0hOfufflTPSPR0YQhzF7ajxjycxCdkY0K7okuwql5EeFU9aAfZke/iYz0
IzH3AsH5ZnbNLTXTW6TtHadAtVeZTsAUYjvVzYcQpsAmNR7Pc9yzjiCvLg1KLdHuaHLVteVB9I01
AjVt3JDNwVZ3gCvQgQjXsBsYa0hSvoZ6RDNCsCE61/FZQ0S+0fVilbBRXyBDrIcUo4oovaEYQhXm
amvLzIYTOEJ56B07DvquNPe+anFrTK5nA+lqZQ/owqysuOozbbgZ+yR61kPUJr2pvdFqg5hFtneD
2b8FZ1AuiP9LabuHxly61tn0j6Pw94yXj3iEdPeuSrdGnPU7bXQPbgeuHGn6ySVcEf1TNNcbPYK5
ieam2kajdpws/8tK0xvbzDLE2eCk8xS96/hXbTRjNK7SBHGWcJKG7b3dB1J66ns3gAMh5KxWqQMB
Z8Y4czo2REmGYSBxOQ5Rj0CedjPXX2RnvMb1EOG5XpgPSAWiLTUuG/xp/MHCaAJ7M+I9FgH5Xpma
/Zo4CdhBTb+oMZQLRCNOQx15m4oxbB70PKsAlG3mSeF0SD232UYqa85e3V+mWc5Hl7GXtAyKeOxw
gTKylcmMhjTbK4OEwOs+z8BO0SRsKnOwDrMamdwSq0UbOqC2nwY64a1To5eglY6//CEcHm0DfioX
47hzATivqjF/Y69q7SI9clGyj9YBDd0XQmb2N7EvCY3wK+8+q0OxKkmZWrVwcifNa7Vd26EDCnQX
t/RQC+07VBbiKvL7+sZbiPCoKxH2EOJ+xyAc67TCd4696sILEwVn2zR9TU+eVycEAzNQIyzXNLZ4
S8lUe9SH2FzZ1Thu5znltOsUkGSgJ0I9+lGSIpH06vaH8GaVBP7cmGvZjAARnBMfWWi7gat14ugv
0b05E8unVPX9TQr2QLTOPH6WRMBl7JNFdKJxjy5FmnlwfJgijMPZRVm4FYWzt3tdx9pCbw467u9b
FxxVpPG9jRPaJ7FVfLAc2Ydct4ozKqBh07di2oQ6EDDj5Bx9d+44G5382usJQc++ochaowvymHp6
0VurKUo970B7iNf6fHJcIE2hbZ1G3+oWVFZtA4YwX8qS/tCk5V766anHQ2XVKB7eo2aR9ArrZhPZ
k0SzdayGWkD3Ti1R5hYq8j4/g5MTEYLmLOunI+KP+nbGdwDO3wEiKsZqSyDUd4ZOhxDVpmpLpAzz
zdydEqJ82dXtrHrJ3o5eGeIzf5qqC5TPlRdNBDxr86mzoY8rLuRdb8tnI1MXgl7x3IVadXTZwhzL
lYL6JPfj3WfIstKyQduZLUh21axcPd8Xmjjk+F6uib1BHOZ/j0H01nHKRcw9sk0K6j42q/4u9iLc
8cePRnvrEFYn3KMGOa0cZWsixItA+vPdPNt3Xii3zsQnObWGtWUie0777HGIyPt28urBiz2Ln0XV
FVUnb87rXVJe+zMSkkrZuzYih2iuCrlK8eYJulknrTwaPqVhjmtrZHilayWDzrwJZhwaIpcanPlg
cdDM8Hs1+E+2c8SJ4lJQegelhdCSFJo7CXemyeFkNbhEdXzOYd5Z3DQ8aGKX8zGHZa+tGI8hP8Rp
SyQ7ERkLV7k3mJKtFf3EdRh3n/E4naa4G8hGKZzN6MZPnbA2md6/WWV1X3X5J5KbrzBrNsQa7+OS
bO16INIJ5JDVBeAsdhG3IQzEStVFcdZ0p95aA8VvPyBjnztEd3pxFJG5jXvsPJq4Tzbt0rnnfPmB
k9nevc/3TUcwMDO2si3uLDGLj6A2jOZJzdF2iJOryI44MKHh3MpzOKHzx7JCCD7XzVPkmsTurIeJ
Z+psF93thJI8NKIDa4jqaKAEv9ZUNJJHwKOTlF+//tA662FQpUZ4uZGcNe5mgtGOdcvXNPV7KZuH
2sa82ujwNygSG5w8T69Ku5Sowkp7P8eRYLzPkfJSNzBQbaGZX7lK7bd8CgMCgVd4rhyp+PlSK7To
EbJ9QBlCD+qrjEuR/gKdsJ0LaFamnmSqN678MVjkE0bopZDqc6WbQmytxlUbfGAAAZISKhPfqnXn
GB/8dkeyiC7F0Dlr12mHa33IvMfOc9jJkN575Uo7pDBS3qbRCITP+N+upScxein69tnAo2Ll+sMi
+TC2scqrHWkM2kmzJXoR5RcX5GXOo5fpINyOU+/Myq3QBdzN1sTbRlHTeWsb3WCbmkFighum3fvQ
sTLzPTYtgPG6M5+xR2Gp2K0YLl1VYXKsifiAaygT5jPJjpyM11mia087fAyqbCBAcHk6zUO2zUa8
9kbvKiFE5NQKRKaAhsaFusQJ7HEkK8Kattx3l9nt3zJ9cLZL+Gvrhxx6DMgOQ5rjo6TG9NA33g3H
AP4IKmQA1FV43jTTswgNeotm/FH2KW4yeAsFoguPLJoo9qU24r5MyG/RyAnzEevCyuqua3I4NbNz
uJ1rwX2SvOQDg3hVkN1cODK8HvTOeWnnNqJB93m+aaLdxFr3kScJ6iQr4vfKLXfrk6fRMssWefFU
6vjB5L7zhejx3qyyO07EdZkk+AVr7sFzVBVI09EfmSo1AfQn93E+z8g/Cg5e5sSBGnmftc9ecuzU
LTIBMLoyfwePJYMqnrV1ljoUER62GHqizO82bX9JJ88aKV+Npb3Ty/BYZlW+1owBfYhXR5vIrotn
8Bkk8sI4trYNv9nXnMQeD9fUfTIN3OIwDTqy1F01uX+OTTQHrCunQ21Ai7i4muzYCt8NM4s8Ukcu
uedueICFS/aJE8y5nWy60GUFzlZgZPp9kZUzb4bE/N6Z/RPF0TWbyPDGVerWtJMTwdivZtqINfLX
/VDY5trzwpDKJDV2saE/w0t7CMlLanPPDDeNHEvaoeqJvE/CUOJYv1gOmDVFb76j7KwRZBTzsbWa
RRjT4w1tIztzbbv/RIKLyIrbFMV56+feYS619AUDgu5iu2CELtsDNI0K34W0nt33slAkoDtiKOmI
MGIx0yJ80dRgPSs0xYHtYA2B9mtcRTHqnzTqq4BVlUKVXPgHKVX9aPbcY2HRWmCdzpQBmLkUmfNg
sChNZ9SzfmE/F1o+im3vJy8xhvvnXvGUDhgYkczt6vN85TQWEg09dx7qov/eT21xwF6jODaViXlN
zYhzIJiTGp5tuheZiK3RH5y1RIhD2Xfu2u0q99bUwwrevdIPPPWSh9J20i1dnnblq5mT1+3wlbdD
0V51llkil9G19zHMutu+88tVJzr7Syvo+zI1o/VKUVU0bVTu9SjHA9W2VYkCHf4IyWPznAyYPnW6
yg7cjMM1N5SJ8cDMmtmpDdZNrSjCe8MONfRR8JQbpy6bu1FW6VvfOsCzStp7OzZTrrJWu2PPrk4e
7cDKbOnrZV1inltgveVkobeN9FDfEVilEdiW5Ftm8SmutrWKb322bLtRsvX3J6M6oZ+bMOdonQ/J
QPhkIBc/8ikmKWINFzUFJlZ7lH/ciINl5Zu+URzjU4l57ab2kMIGJOwSVxOZ03b0Lblt+tE7Zdnk
YU47jOSDaW6C7nJye5RVmXHtxYiAB9fTtKAM2+GUJ7bz6syFfpFR163mwc7XLr5dxwwSey3xJDiY
5YTja5KFW0+Y6SPLw/eG+d0tIMu7rTEBrISr7Ro/lgc7RFdCxDhZ2jGPq6wpxfIVio1NnlWmV2sn
6tfIEC4FFQouIYzpQnWoWCcOncIEghbfUduMTPjOjh/QGJKpir0LGLnxafeud6TQ99eaa6t9ojXe
3kZ6sWPbqsNv2NZr2fQoELEk08sCcUVkUVkyT9NuyjbufAS9RXzU9DbZS0343yu9qlFSSO2jZiG8
7Sqz3zkyruMNCabmozd39n3pqh+p5vO0ctk3l2Vk3SmdYdLAhAaRpoww7GHEwGmPiUqBrKBxp+Fm
MkZgA7N2QTbM/Nkf7AT/uNC90vUpRnXbWndhH/EMyBctb0pQzUEt+t4Soa/5U/LbTYv8t1iUwNlP
UTBbOATC40+xsL3ohlmIW8/WoiWevEVWjEiBDqxa1MZi0R2zsEOCLBbWP2OtD16yaJRd1u83eNpV
d4KpDWOBRc08VgJhM8KT6GX8KXcWPBLuYydFwWr/FESjyEEcbS066XxRTP/9jd1/BEV/QUr/Ejz9
34iTLm6ff70b+L/snUdz5Vi2nf+KQnNUwJuBJgAurne0SU4QJDMJ7w/sr9eH6i69zlao9VqzF6GI
rC520STuJXDOPnuv9a1TP/0qPnn3o9+1bHzT36YD5h9sjToKAdUgg1gjEOiv6cAKhqQrj2yZgbRF
xAGf+WtUJ/+hIFXTLQe0NehIhx/313TA+YMRHT8LcZwOVBJt3L8xHYC19duwzpIVZg9MBtZxINBL
hhi/S5rn2ogjrY90V+3Qgmn9hMOkIFgMYlH71YBswaNLdz1OocQwAqCTi5t8k8opMkuFp33IlmLT
hdgXUV6pxEQ69gsL5KfRLWK7KCMHFfrqrhOJj6QwP2orfMG1+7ZMdN0aqhrbSL411XyS5xKTdAyJ
QonXlker1Z4oTyI2nIM1Rw+WZP/U9aRnja+b/bQ0WPDi2KILjzYB9g42cmduOSWEn83kjG9CaWfw
FHHyOI3J7NVR2mN/Wr1yCkuuac6YViO2UOJSewTyFdbPGv8pLcclsCOIdHFV6Ff2AGcXmvAnnZal
OIq71O9EucXZ82yX4XtEIX0gTv0eh+BV2IMlG4zQ0GxTY84OvcSEIkOb5JGZ9m456l2NSSAc6Gdb
8ZQfwD2ljAqrzaSERzueQBpEmh2UVfFpJKO2TQSSIho6TcACE7pjx8oqL5oA6MCRr2Eg4uGagRJS
GDIvyf4YhanCOEuEjxRKHKaJ3nQn7Pe6I8oe2Zb6WaExQ3HXWsZOV4v2GKcLkge5Ao88Ws/lKsji
dDNDFhEScyE59VL6a+iE0KHN0McKWzqNIDzZ4aEAjhVmDGGnqEDmefSRRz3QpTVo5BJiX5eUGWqi
nnOjS7nQljZEQhnXUGZ4Rt2+aLOK+LGZbf5nnSA5DcSuGVBaRKkq98YL2W1PJEDYcEXwKucxM6Ba
iCBT5rMxYsYc2VUuapg0uJZwwPBOg+aMZ0pcad4luBNdPYSyFivDqxgpkHW1ecRKSweuG85Cp39T
lWW1kduCu7eeg7rUAmO9gtTOP8KVcRoqJ6PBm58qdGGhLFyWISRuJVQ/5Tky2ctT3r26CmpdfutN
8AgZXWGliAsOt9oRKOXiEsNDBeWgdxmoJfNyuUpR+YxkJMgqTnDqJAm3M15xboeBCM0pmA27wcOO
LquqwWK0KvVpoeE0Gmt5Z2ux5bah/jMaDc575fhqdrqOc4CeSdyt+ElKFhI/+7dWi57qeAofDYk4
viRKNcK9462N8NafdfWgdvaOCWXpwqszqacsrNi8SoJwKwHnLUf72NVTt6d95GA5b986K9cZy+BF
m4HP7NKeoUsr6KAP/bQbhLaXU9veObO2rUH7Mb1Si1dZtJ/CBIynlFXvIwygSxFrI1Ns8kyAKr/L
ffRlD80zcynVhdWKpzNH29dxTW7hLM4WhROgCYvrzIf8UsPJ8hadN7rqrGPWcyQeVAixE7qsQ1ei
7i7B9/qpQQattgrCiP18Z01AcEd3hSJKlRHWZK8cafMg0UHKWN34CAT2LUlGAID14tv0LREotbkP
wyZzBwWlDmujutU7dE6VYS+eUzQxZH7FtANbEhej5ayNHMwTC+ABm17ezkBTQBQu0LcIpQbvWqY/
zFZnPFllSWRJNOaQ8nJwSgurv68o85F5zZ5TccujZqJJz+PFVTOAez1lGhPeo1oyK0qlRPHKD31c
pgdmgPtQq2li5Vbrh7DmXGeRLWIWxcWJ5s82HLOtJBYTXn8Y/sQeBiqh5p/EenYc/HJRw+lLjULh
Jv3y3JfW5xAWpxxcjdtUkYmirNGCMGxe89FheDbGuzJzwDM08ic+Um2bWyYQ4jwNgzDl6WzFBMKr
n4+pJRn+yKCXx4frUUgu35H0+CtreyaZOW0gWxvOkzr9rGYUbilKBm3sqr0WoZmzwtH+f6hNnqqC
P7/bpf7cNv8THqvfSpftr+ryUfz6L4HBNlDA/58rl3MFP2f4XYK/fsffyhaNCsSkKiFkUTZk4vn+
qlpU8w9ubDKtNRkXimWvMvu/NA32H8jrHdRDGjqiP0uT/1W1GH/QYIfHikBvTbA3/i0FPqqpf9Y0
kLFraaSV6TJhuBbl9e9ly+TkWtvEeuLL5nAcRqkYNzo9o3uaNQQyj4MCCIPC4yapuu3K4F429J8H
z6J/eM1gtKS7KjHlLmj7xK7oc8RChasSTsCA5gN68DSQ7OGnhjjSFSJtArmLGWxYEetXNxkvMmwl
r2rro1rPErKHESWdE6YPC4JUHyHu2TAlZ5tnUXeQO5upTiF9q/U4nRVzfmRe/ZMR46CROU5xxeYg
GMIpXQ9VNWyahagjlmvsiGr/vGAvvuhG2PlWpI3yzYAIV/pKNGBuTuVQZQVqRknQ7U3k+ClblDwO
xr40d3CbKf21ialnMb4zqLQnQCQUOu6CQ6LwnSacrUAZHHnHEgvTupyl3lMjg054sswMecxqPg9q
8yLmQmq3qjoTs1t1EfkKkxH2XixZulsmU7JXmAiGrpmaHYrBJrrSrH5Wi1h9taNeP01mx/BydBQ+
Gc2RG2mlk/NqAWr3Wh8Df0PsOw4feTYbCdBmmblFU1rXfChy0A5TaG44DIfXLi7qT9B6I2PMda+o
TX1Hwz+8RqUWD4c2coxno0CUsZMY+0LMtsLpyZEU497hcYdSZhjKl8zO5Jszvxx0V013CGlZU2Fl
arrJZYe2XN/jISXLOT/RITAgeEU6MKDGWHNu9XTT2PXwFRtttk97tpikbct3xjtskBEMWNdo11oP
6tlxEIAg47QlpC6rzX4/OuFwRKZitKiO9edwvfjeND0RdcxAUehgUwZG/zA7tyoCYgOtdXD8TBjp
u4rvCSRK6jHxVc/ZMM00VRC3IRZ3kt2EqtRLV48HGFZ+49IEYKUsTJjkEXJ2HkckorRSmi5DWdpB
IRHt1AF8qXBXFf1xquzXyCTRK5+j3sU3gpy5HANCB4CVtrofNfPZpFtPeQZaorJSH56psXWkMPSz
sKSRiWG/tHK3pe2jz2hw7E4FQCeZ9PYBMsEVPnF7+VqLKjfPrBRdbKJArcF1i88r9I1yAca1qPgF
uBugOszbWtcMv9GHYDFhNK3SyGAI8UosjPN8pOXJnnL+NNJ4dbL7mJcGRDF6+rKgbaetfUdwwuJg
N8CETK2XDgL/iYuZ+dGI53aLqqZxRZ8DJ3UmsTOm/AWVracLlVxwR1kB9jp9WglyT1JIMzOSjhzD
yVzHIjkQCHw2a5NjZuRYXbuZIfMUnsIqRHU7iDGQdTCd9MsMZICOlD87aPWexypP9qOeApRWnq0Z
ZPPQoO4t7YoHolVX1BAEn1hLvpd0KTAAjZ9LbUHZGNpnxFkghxrrTtTij8gZ8nPVCO6QYqlbevMr
vHaa7jGdqRsgw3kfFRlF1CwHiWman2JAIo2wiZOI1NKlriWxayRbfoHpyRNYlsYzjhmCpaPa8miW
Jl7H4/ZtIAle29MK489+mIBXRnI1+maWlh6V5xDUHc6dMUwuy8KjzkzDCEHPpJMe43Ua8ucZUCsZ
HX2HxBP8p7iWTLqEkp0Q24Uncx6RZ3eFAeOcqbCGm1/r1fsySMtdWjhEMXz91Y91dchpgO4kJTFR
aJoSNhPVrHd1ZM0XJcnHDw071LFBQ5XXeQxUubaZ6ld9dU5GZskuSSFMwWoiVv1UyrNHYeFNwk84
oQItMy0K0oLupNboykY1svTOjaISLyjUN/hR9r7i5t5MY6PfobXR0CtEbR9E3tYvNXA7FspY1ozA
YBW1NwVmQddWOZgR3hJ3uGRQkm/GllHAuIC7qnk2AvQZyp7xDa28ZUK2Gc9rmZ9XCOVEZ35EtJgC
rP/6ypMxyNV0Yih3iP4X5O5MMpnwx5vOUHqoXQW0CRE6xVYe6naTD1PI5tfTZM4s9VI3Tn2irQrA
gTPIQzRI+olGe7hB9cfBeRijE5qT1o+g8NV0/yTtIYktpk0clnXDF4OVvJvzYl2bqQe8bBSgrAw4
I9Dq4KQsxrnL2h/jvB9yrtww252mEPYCa+TM2OdW9Q1hwTJfG+bDcsRqlV/tkUai1IZt62nVlPk5
8nhkYHrh272p+mqUmiIouVcFjKS2AQtdhpF0iOWuuuWRQmxeOoe3pWM9S7QSyp/mqz0nM82sTklj
cK8W8LiHKd+0Or6RvkanNCAOGUZfznO2OwmchKFGZPoO2gavz3QK1SYNyr4HmJd20KQVYFZdHj2E
a3KrZTwmU/SZ2LPmIQySdp3ltFtjwkOhLMbAhHdOnXyDq+rmaNx6c1xfTNu6abJTH7RcF/t+kvTH
NG++u0xhTqNUp1oaqq956Usw9U3h9enFsqd421QYjwzuvIdG4kVDtF4ey4HG/sJk8hSVpRRYnYqo
xUyLE54V+cbJOj1wKO73ec4brxZRc03Lor5JOURsqyuUT8VuKOHLcAjkCq+Ak+rnBJyZU87Vm6rg
gOXcyP3Yqy+ttAAAq2r2ryRF3tTpBo9EHO76rFtYW+rm3tD/emROGb3MU/fdc3Dy1HEU3lSN4SWp
M+Zs9HzcpuhHV5jmwzDV64/s451qycnWFNAb7LTNPweNBkM9Se2hEaPsAebuzqURn7RihGAh16SZ
xvFHLLX1oywP6WOWjfXRxGXDc18SgVNTKJXw3s+a0Rcb3g+Dnrn5lmMb3vJLCj2gHwpL9qTap1Cv
yX6Sp0PFaOSESFdiDzOdvUlzeg/1M//qRlVngjjLGGLG57qyXtKoDHLoEodBwQzYGU55s4Zw2iRi
nWPGpfU8js54RR1kX+lVPSs2pxdLQyKg00eR2NYfpDlkZhYN1a6SnerYsqw82kgUVtQ3yGwoJwBi
GVp37rhYyRusZ4keCk+HsU3mpD7Sqi4fhSAqhRaSwXyIAfCxVpKi8kWbjQwsyrz2TbPKPzJDxjRX
tc7H0jrVD2WUkzMOZ3vcC5olG0nLl48RLx5etLnr3xk4Gg/mtPDwial6KbB/3gjSY3gSG93BMKxn
mj5EyLCbH6Es0FWZYvnuNAoNjLqL46ee+fXbaMbDN0Ek5aYWHQ1uBgwM9h0puyx90ewWexq/YeMP
D4NSckRvYLCHkjNvYj79s7D65oCULv5eIvNXSmYMfByTyTlWu4BGtzjJ0Wg+CM0QmJHAHOpWXc3+
AFKcOY8uR15eSepu1gfAQQud7bPAsiT5Zm5YT2m+/sLTkUVQhjSJI7E0/AH6blAiJ4JPZ3BkcEMp
TfehYSNeEIZ2sLr4MiV9uzNtVkbJkUrWJ7EE9ZBpl6Vt1K/MhPAnNE6YpVi6b54RXIU6HqkgaZAD
U1g6+sFsJ+jstOjbNPslDNbmKtfMF9HgtOH+q4HXic/UGqL9FFEupBY4S0k1K7+R6L1RLPbPNV29
ANHam7XiCVXF6dFMDfRLSHgfGNPp8h47+8EwidGwKyvcxmpXb+sRJt2SnYoeZWY0y91T2UePjYAi
VMVn9jtXMBeUO0hmqbR4/dJd7Jx8LlBn1jZSCW5ewtjcTmV3K225Z/qxfICnviR5h2ZEoHCoVZSF
RluEvk5N6Y0yJuAGug9jaupr1dp0OpTdot1SghC9SWutTbV6m3ZDB6NFzw7cxwWKS23cNQN2f4Wv
P0qIWah8chgss1L6vWzZ9zjKS+JXHCkoGJSewSPSqUucLkCQ4+wS8Ek+HHXsZJPCIhdPL8bKEKTU
IbglG064FVU/XpSvbEJ3GA7qHaEWZroGaPs0MdQy8402jZsGTmQgU20wREdBasXZASj8t5LWhyZG
OhpyiPCkGS14vDThfh4VG8VZ1PpFNuQHkUHaFGPoHPp6jIIsBVNUxQyslqWsvUllvpxbY4I8VzpI
E/e3lkGoGphjnqJKoiNpIFfJ5PZTiWcdFOQEv1zrNu1Kv1QX0OVNrzE7a0ljmnmeO+oGdCuzGD/w
vaTngsijKyvxaymads0CCLeqUKm0ZqbI1qzvlgUPCl/Ehp6LhicnL081Rz23dQRMJwjVNgIzEJbT
re9sZyUbPOWxqnBHO7t2RWlqvTfaYN3DJqZRnMIDQxEuWE8cTTJPtNWROugDggrE0W4bRehXSTgC
Yjt1wbhILKBVv6IxkZPVTvkpNSQw0BiHTjSV9gk/U3i17fnNhisJSn460PJB/6xt2PJxlMHhbrsd
ZmdMmgWcR/Su1TbUTW9BMr0xJAWYsy43u4mSH9sghDM0Ds90BHuvaKRx55B8bjtx/JxLWf7uRGe4
WNwutTna/E0ofMuMTrUwO9UL0xjntRM+sMcPAf7lE0O/3dTVA7sNKUARvxJQUViYpU2DD8JQymej
Sdni6KVRozS7ipboRh77YGodPKV8HUdrCADZHLSZ9pKnsKlEOmZ7em39UeqBhofCgCiZMSlhNkni
ApZ95PSTlQZqZsUbxKUlxCOG7gVQ5TKSkGxR5hO5vmuHDstjKJhAlKXYKHQ8kzHtfAkuJr7rNvOb
Wc0DSepjsrR6kB06F8+av1dVMgyRX2NHRzk6yIlBllHXwPRgbKMq5Q3hWbvLlpUmWAggzGlHmJ7h
CFZuvNnqXFFvWtTKy4bR/LxPpz/RtPDZEin9OcXardODojPTW2Qg9RoZZu6yTvxoa0XytEJ7b3ht
Pokz2KlZGk5Oce2HXyNnVVfSjJF3W9k7KYI79L8U1z8yc5g8s3jP0rpCtIoDJR/p5JD3IJfmz0oU
75KlDnwLJ2G16J8z5PIMQYD1dro/G+exdy6Jbb5qk/0ZRk6ymbsu93PDPIoVYDek03mk1+M5aPZc
E5SApKYGJ+522Ws1T6VUp+Rr80Bg9pKnY6pMIhjyBpGcapMlTvvXlXqmB0sECkg3KnIvhxY0Yo9t
k3NtcYxlGc+vIe4CsLmXiuGiLOLNUtFlOA3u6LBknm6TsgEjgbZSgkxaRlSSVUnnGQPUPFTaAe8C
2hP6Jn2cRZvcXvaLaWwyxoY7SxGC/gGe6Y4mGOVErOziqmKGbM2CU6w5/OCJuCSEklXo0oSKAHFU
nYWKstYQy9kW7RrRbMKhhIVcdEwqXmwny/xh6MabSt+KFQ8Gi77KG0LD9JoYYZLczMseOaLkNmpR
HbG8MciPJcqZruWgYqYdbeLI0dF04uWROyR0jb2ZcXP7k9Tchri7FvV4jfKeUx/7pg0JEkHo6IWh
NR5YbyLfGqc/23XHYZ2MOT289Yjl13S0J7LZzjH9GheRd+9L9PzcZW5mT8SKvVHmSt/ZhUGuzlA8
AONweU5wC6Ce1esx26EJuTpOjfG2s+vPWiUdRxvq5ALhJd5JUvqdWBxie62u982CXMExFnoUEq9t
Wm2L2sySWRoyM4mpfB/ikaNGyluXCF06KCgXD8ixkSh20pciK6xVerW4VsX8oVyTB5IKp1ClIDhN
jAXgoal0GyC9nAASMV3DRXZ8Z4Rzw6EjO1PGrydS7ZE7927bfTBnoTgjaZJofUTDJpTQbRZTWsOB
VJ+sOjyPubkJK+MrbDoSY6QH4jXiXSOSB4ZktB7l/KGFsXhU83mPgfFuV6XMpAedoWgD5JEvCMV+
yoXIAiWvNL9lUufpRdm7hdrCf1NZDlWQOHszvLeEIlGlktEXFsVdLclrkVglDAe98yTJ2zi2XUcT
KQcq+wzaYDNCsgQwUqKQKJ6i1kSXY3MpI2MZomEYl/X6Fk3j6+A0YIR6dPMTGXno+5kCWIB0Yyu/
OnFi+uBU6lV0RfjtpF+1OD1YInq2xmELhGtwzTK65TEjFH0xcdwozncZoeyMYUCQP0B5MbzRrd0x
E7ku8vAgR5LlS9WvrBg/Oquf6U4xHZEjGRfTkD7YSfyYLvan3lkyQUez5Wu2xkSR2VnQD9FHruXB
GK9JhXpzaFsGXikz0kHHJDY7GQeZmMFPIUd30BErTlN6Q379Du/mRnOaTBMrT/yBMKBCIRTJjlaB
fwHZWtwlMbzQlgC1AubBnUAWwViJeKpNFIpAT9iulizcZnN5FQPqUut1rqpv6A2sRWucSRgXN6DP
iUdhl9/IppcCTckbrDN0WxYVlnIi47iYSXaqYaWYHSJ+c1Y4Y1DhxS1kKKk9yok49znuJSVrfk2q
eInaLphS9WPGF4v5AP5fqKu0CRNrh8iQ1h6NMGJuisYH2bB4A7xYEDDvK0o+rqYCfwgVYyzSr8Gq
kSFNS+0jkxQU25SYDK/ghqNG8kpVBJEJRxMIxH6crIEtv7/jqqNNIjfRploFy4AsHuFCpISb4Zqd
Z7N3JZFyh8oIhyaFxjDeRLRcoQSmNm+epVF+z3SKqRB6/VOu1S8c2xyfW41g3Sy9NJX0WC36uxDl
l0UeVaSA9DQ1lEJED61pJzF5yRbhdoNm/QT8Nbq2qNGLwx5sx+JqzoKA69XvQcs68UjbuEt8oweh
XQaPqe5R3x+gxNAiNeH0D/x1XglQ2B31KcK9NCu42IB3mlUmgz2VIkjfduJ2Ush900g/9bCymKEb
BU6HCasxymrouyS1DCXtlFgVr5mqUwpoHMxD5Hk13QaTv01K2NXy3N5FPHQuE0IVJ8F8z1umjU0p
b2kxPYYllkvgHhqqfcgy5CahYp6dxh9r6dtKhz2xAL+QprGdKLdwyvat1X9E9jyugOWXxAIvrGsg
JtPSbSHJ9pM4KioxRMvIiDQXvI80t/trhiB/Z9iEcMplip9x6AvfKuI5iGUA9A4dLELRdBLJFDZT
a8oe6Fm4cgVCVFJ28HPMlzTOj3Mtf3K6HreJfBqmYYsP5LZCXadsxr8yRGv7ODxMFNgY7Gcl+YIr
cYiN4UePn4mc3kR1Xu2if8cHY74Uoq18y1qsgyKzF5FJuBdNnCLVY/Qcz322zWS8So2ha35nlTuF
pIFJmC+Gqn8KobxkaRfvmDHB+UbBtkDfYC2xqbNq6D+Rlme+2s7vou3YL1L1B0dJ9JaTapCvAZuB
JlfmCxCYHre+P5raoTPrr5qt0ZetrD+g9eUCyAPe681ISlPoGDtTGTGlDjUANarBpmjvcy/Rn8+f
7FG727X0wyCx2a0zqdqosmBQUVMOoZ78GctwwcNB4vfQv9tVNXj2sM5hbZjUxJVlmzjBNNVK5MBO
i81sVtLbI+3145Q7R11zTlA7FC+xFriG6JvVKnbcymJ3LCzMEIBtm1/WMk5kLLYx7injqltq6nZh
dp96wWxGJ32oj56qUL8VvX6bUhZqBXvZ0BFyb4/LriyMq6iY6JfwptxOrnUvH8zZTUZR7GxKDldK
Ozw1CbWaMSr3oUcNWaBj1cY49fuEvAbSAri5QLelNZPquLNQ/JvQXWW7cx5i+hX0ucfqmjfd558T
0/9viQdUAR3iXw2Py4+v6jfJ2/oNf5sdW39wX4Bus2CQQaBQNNRrfyMo8hnZkRFyMgb+c0T8HwBF
XfvDMhgQ40ZDDof3/T8AiuunVN3SHNnS/85W/Dckb9Aaf5e84XyEJAqYQtVUR9ZV9Z8kb1ZMAyAc
5oEy9k7fl3SJ493wyfwJYi/1hx3uACqG0o0esVAexk3pU/RsCaOYg4Wld5zd40sEHaaovK1G9PqA
NOoH4q1DHyD8SYPxx7xjdLgRhzHaYcEhpZGqtru8dJvOLXb4izd2sLQnaM0YbTYYu9TiRcZGjsUK
MQaJ7oiei/NgPNSJO3BhCNmCwbeVzRSQyhS9G37v3Xuu4t57tPT9fBvvzU28TfzMxb1210YPG0V/
JE+kd196Nz7JF/We72VeDue/QD3UJ3OrbmvfeDtKfs4PkXzk8Lv2kG/UzyQIN/3uBRrco+YCEuJv
4OBpXbEcaKcwgNadWK78MLypZNH37j30uo1yNTPXcF8O95cXxz0f1/8ze+0p33ebd91D3O+2p/ZE
U+6Q4TJ0jxRI7o/g6SlyP3GUn7Cub0gb4T9mL02dYkbw6LQf5S1tZX4dCaIbx+1f4qCkj8DPttz3
xH3ivXLTvfAF/23yrS/HBZsFuNv9bN80P3sQPoTjEyKcCxR2L3nGJPqApyLZpmgdezhXFkm02r35
Wrbyvt6J4zqhoyWsBZh9Db7vZNyTW+TV227Xu8pVLMzJMGcUG/XKDKfvDvwx7eto3dofS5D7tp+c
yMUN4pdpg4zfN99z8hVhYVJb+8zwqQPGW+PnOTlartR52b3+1EcGMG7/q74qAKF+GUFz77dwBH3x
RXHVZu4R5wtoPWP/PsGNkjwFVA+/a2qU5ddwNogc267Aoy0nydeSwwPb5zOOSnDg1hnog7pp32k7
5n4W75HoxPtbGe/f2mkff/fIb3oXc1UaYJw5yntMWaf2bX4fmV8xCWCqC8Sz2ZHlCUCUTYvovG1D
yu6pkzfD8Lpgu88vzj11Jb/e2q/1OT6pZ+2xPY3b/tm0btKn81ktsi/bCZZ8lxqHD+RDdol96Ypr
wEul8zhuZHDkDKRc2QjgOeNc5uNWpVR08RCNJ2tPZQabTIlhHIEposty1jrsvoTsuv03U00KNFRq
5AjUT/0HYS7GSVzp07UVZLwD6Kwq3ml+eIhv6T49oenov8M7P9L/xFjg3m6nA9ffePJj40ssARVS
CYrOH9SQ9RNzao0REEftb/PdPHO439IjtBFAetJGO2SBxA22yl9p2H9BgOMeULY+nZzYK7wQDzCo
CVdwRBl9CVfJD+66xnCTV+WWcdh/85kwh4/yVxq4yARdrIs7HUqDh74M4dYXLwyeWRAHfXCbd6rj
elF2BO3Eu4NAj+7wRbuGz6Q9+esTLGvP82uc+fAcu0+ui9q19OofZBWEljf8YEJ4i47TTxN31y/p
k5YwRQDnzk4LCM41tmX02lBEzk+q5iu7+VwGuhfMm9Vh44r94l/xtB8/QZ+feWySY/ozu5gHeBTm
B5IUN/sVlrwlUCTtt/yTLkG7U99u0dn5AAdGLzm9qQ/aLXEQeSLae1vmvfCUu3ZW3+xT3ZJeWLlj
737Je2U529fN4llb+wfB5mfcrB4EhU/1ttcetpanXOJv7WLfyJPazI/a4dLskfMEjCFkdMLZnrGj
/qK3vKD2sh75d5nPsrz5+Ih39HWcvew+xrvqdkg3mve6qd3Yvcz+xkCcu/liEulHHuFDJz5yZV//
UX68aSzmdOlLdw7EpvfHIP6g6e5SyrmKN23IEtoZ3rIZTxc1ULwL9fALYHH9uhx4CW4yeIR3nPBO
bexrtZf5EsAWbu0OHh48VHt8DVoh080vxmH0uSD+vJ4UD0NRtaMmcjT8AF52Nt+yvQ7e7RsXPB/m
32/W9s+ruIgXDnF0cbboX1+sTc+6iAuNAfupOY0BA07IeGAivlP10PkwOGiI4ggLEPr1/Etsij0f
noheQYpnsFWJA6CE8JoXProZZdvPAdlurUvPd5sbgZT7ePAnbk/5rH9FTBxrIyD79GZs3wBf8hog
CWCpRHm75a70rS1ucP9D+3hO3fTw6O2+JexDvnokhzt4hmvCUdJDPmF8YDrat+yb1lm5ZChabglv
UR80fuNr2/UfsiruFgzFd/ZYLt/acuCLnoibLbzO2XYnLsr+gVT0Mp4Y/pucRdyY/Iz3Gb7IzzUo
B9onod/6NdzcHZ/5Uu/m5PBeh2inwyNgP8y5ZAh5GjWsHdTSTht2GFGFDKqPqCPJ/fcLyP+ENvG/
kurQ+pd8s8svEf9q84/yZ/db9bh+11/Vo8rUCRWybAA3sx2Zz/ytetT+YNRpGFgpYP9igDD+wTCh
/WGsn+EbdQNF7T/Cf2UKSw0PxYpbWpWH+r9jmFCRN/4D3Ay6mIP9wgajRleMH7ciwP8RbsZRsJvg
KTmIoxvpae4MdVUIyiuPlv6bb2UCXU+md2LTWcitUwLeCgJW2vXwomr0KaZ+E6ejerDN0Hlb0ql8
baYpR+ZEmm0eLGWM/jbCev2ko/neOzWxeURzz8E/lOt/R4v/t7InMCUpRfc//vvvjLY/X4bBmwEY
HxKc9r/VwLJOkqEGtxMy2aIFtTYgwAcXArY7EtgtcwJ6K7Q8u1Fysj0Ecdn713+/thbZ/8Fp+/sF
2LJqIrr4E5H1+/vItAVf+4j2vwvz9NSmcnYWY0IRKRr6h2G4SgO7aAgPxFZLO4sERLDe0mMOhmhf
1mxJC4YojM87rrK7LkPWXFVn6vDlNc62tjsoqCS86Juqw3MYl7WEEEuTvEQ3nbe07xb9rLdKymTN
ypbA+FNL9udbXSzD/+WlKhx3/vmlwpyEumfRMMBr/E9IuhIJ+GBl2A76JKsfMmR7l26SjS5Yltox
g5gsqstoO5iyMP3ZHFbriRRoUuA0L2eUhflszD8sbPstOATNAVewCshZ+IzeIJskTbnj/vVvR5HX
a/r912Pa8ANBQnNYgrjNQ/iPt/mo6QPp0mBEBb7yi6JMv9AxLsx8iaZ2VuBKgfTjIJzpUZ30ZWcV
o8xYTBifczEU10GbytyvMLL4CrGW/5O681quW9my7A8VOpBAwr1uS++NpBcEKUpAwiW8+/oeYFV0
k5ssslVvHdfEvXFCgtmJNGvNOeYev0lWXqDA607R3A/32HL83xHYpnar5xp7zlTn1b3EWE+BLxhO
gLt2O9stzCsfNmZCu2TPz1jtjBzbelE29n5UafWcjm19LvBMUgWzp7/aDoybSuQ0QhXN8zAsEUIZ
jcHULY0t7j98LHXanOJq8C79qYB50g3Fref0wYsO5/s69ecHtEvFo46L4sHwMhYfGLugrwD5qKgJ
tmFXTVdNXGSEC8I3JmcvH8lYTdyLciqbcz0XxWVtVSC8Q7y8aB7DM0LF6TQF6Q2Us+YibNWQbjSp
5Lu0zrAeEJhHycIIl3Ab3Hwzf9nK66fh3POMM0wF7XHUzDQqkuayzwIajQ5HIdjbQWf+pNwHpgHX
BX4f4KW0KAyr3cosMK+FImCPCnJPa38E4pyPfnIe4ZLYuNSACWpkRzy4mrStqmaz7aflow9Lade7
fXtVeU26gBxOcJGKXT3mevvN+DqcfoTJ1wChB4Q6xXjsce+HV+lGatQOBhI4TwMbixGfmaMbjFMW
lW/OJZZ5BMiQpThRE5WvtD6fXO+xNSwj50jUU6oekZiKDUVDBL12xKYm0OqoX75+y8sbSnOeOPvm
rg8KB0QuWK7tSke47qI8X+oabz8K8HQ2+clgUPPSMDdJabNxw4rBpD4FRyMjyMtV/0eE/bBHsmaj
ApqInSG37ufXN3I4oSz3gWfPh4MfIMY3D8XvtqHj2aOpSyW0ugtwfW4Sr1KbuJvEzgIleydL0X73
m328KouF50kqOnBELWt5O28wgvS1IsvoaLvlxIP227gfqh/Sq6PfXWrbnCJxDQ70n+biPk11sA8X
1SCsnq4Lf/YVXdWWZLyfVdc0Z0bg08chxuzUrcYNsAjMLl+/Idf98FthQliWNxdNTEDl6GACqwcs
Q8qg+K0INVrjPL7k5okLK217lVqoZwIic0VdoWyG8K73be+egviJ6PhlfgzPGKeNUVhPaIE1qvuM
nCwL1rlbW2pvOBkRjaTwPRe2gY1Zq5O+b6F+OcWjPVXsFQUYP1U04a3rWmyuq9zcIxW4r42IcMfZ
D6e9xFe1CaPSvyVEK8AaFRHmJRC00Cnxugvf5P+s6eAQE98YNMmiDJMTXRdD5tQ6Jn9azVXfPSJs
oiVIPuCVIxDs1l1ohuR74EyazTn+pQJvOtGgWveJTuptE0ThLo1S6DORr9nJD5V729DePzIwSe1J
aqIPpNwamWjBykxv+acTDw6Wq4y/fE6E+wNIyYzSTyfJSk7pcFYYhjTWoERO6sGqrxynaq5bo+hf
ZISXjOksvTBLXEZEBvcz0NUOL39SWh6YMoOSDWlU57FjXesmGfalZZc/3LDS6yiMnAun6dSVgf/w
JAqLcJuw+TsGqBLCa+egMupFX5ziB28IUwA45/b73A4iesw9R3/XjOjTwNrjsFx6jj4iXks+N5Ur
tm3kUoY3ugiEUGL3etfZpdpj2xpWNTxPkDdGgwzEJ3pepSrcFEVdPolIg1DBe+mbc3KcR6q7mNTg
bnwVEire+sdQ3dpdHjo/4CHYwHXiB1IdQMTRclkRuHvuA7JAIbmIzIeiucgMR58hGmz3AA0Djsse
OSVuhTKrz2Dn0FQqweD1OMxnR/vnrV/fw6YKzxs0yZd+v2DJ0yI793oCxkJROnt6lVdmY/yKGzXe
THRxl7r5EuLe98iiKnrETZjUDHlrDz8fxGQS/ohSW18PAxWszJ0g3rEXuqcXJx7YRlvHGs/gKUF2
x7Y9+3sxoZaJ/XS6IwjbWEeI7W7aaUxPUfXgr03cx8JYEtUMOVzVbjld9YGhTozCR5OUs53NtE/0
Zz+syw5V9ab3kemVNIMEyQt+wQjDMpqoAnpiM7a/+A2H28whba7MFEbZ0brqe+WcOdhlT1jmvB9V
CkQ+QUK3g0QXbvLISDZ2R/PHmEi20N3ogWew0fQlRWadzBU6shw75NpNSH5HCPhHo/gvVgjA1W5M
nZGbEXdhQfNORXN13pnsTne1pY3rlg/megCU+lzo6Bzj9ritZa1/sxejsUkEBiPId/0TG1/KjcQd
sp79ugMFYN0mZSRPQMKb1Sqzc7G2HAbyrDRyE5pF7SbvnOko4we4KIxYPgkm/UcDuewR8brWvZ/N
5WXZWPoHW1WIKLhjzxp4MOyMwbwkezcZOZ8jjim2CN3jYQcOiKipNhGUjdIgBimCGheNWqL+1IQ2
5Js2zotz1RCGqrQcjrPIsvaMserZGPEkVwXH59pC/ebhwM3iwN0LPDunXgQ1QGVqvmys2jn1nBHU
uzc/2sr9q/nid1h/9iyNAdAMK18LBIdW1uXrPEAhEmbC3XeBJ5965R7pILPWJr5WmGNB6j14QYwK
pCdYkw3arIYHoGaVvYEOmW0cmYlqpwzMAwSiR78nWlhbcpnIqW0GYkjnop/3XbSE+kE8JSOuRbSV
kEa+bAUu4pi8Jl7UAP6o6otbIF6wJNyyUfuMvQP7axNfIqJUJOT0h3vRknniT+Pz1EX+aVXq4twg
ALxc+1hq8eOO2Ytyy3Td1HP+6CMvWIEAkc8deSu3cWcw8ZM3HjaG/xT0cjhP3Ko+4oOmkBGUAdif
gF+mdzzD3SBBKdyTHgQIxTyvS9YRzBSTqsRIXLE3LOob1n/9E3ULscyTO9QngnmMuHFpGXwBy7df
llS2LNrs5NWa+aXKFgtT6Ygw2PahbU1bNUIJvVeuw+kOlka7GaHHjWs4r+Jl6GYtLnvaasB+lisl
Q+KeR7YNBiBcPoMJwfIJwknTwRCFHx/n2zRY1zWOEv3SBagdNXd80evQzileL6LuyDVnOPIS3RPf
2rbBdk6Qi8MCnIC52wNHHa+GYoImW5ExsE9IgEX9Thr1XJv2ceIw+aIBzvP1ML6yarXFRExP0dmW
0EfLXVOP0t4NvaoWQT97lFOtuozx2ua8XTNVe6LZ1X4E5UcyphU8cPGsujHTOEmewxHsx5V0K6tb
Q4WaUnbBosQBXIcmrn7hlx2F8bx96UsTCkHeiAvwraBAllvF9CqPKVCCnrIGcVeaOaXFIhMXeccw
FtBPgYLwxwLBYszhrfY3U8tSFbLKnIm8oAusl6dX4xBsc3CcN8DhkH350DoJgZwpoFrRxBbI1v14
1Tq8LaP13P5mNHJKnbOG08t2Uj4lGAXA4I0TRUNpOKHYJRwo0ZGng9o34fIXmUVWHzWoEc8cp0FM
AHDmZxkG3AcBKEiSzLr8GXR1W61r7Zc3Vhl41VpkUQu2oE8YsAh2jzvV8SBNMfNrNGCWCdM1PAxm
TVmiyE0SNAy078arrOZE1GWARzFVDPVR3VjOpWafWMA/DaCDFgUC+Gw0gQR4jhE8BJHm1aHOnQki
sJoXqb3gYZqnmNI7Se/kHJPm85SFwnwUQQ8HSYtxLMkMl/0Vrd3w7+wbybmEdbXDyeGtdBkwQONx
41v5CbkoVb3u4EVcFcFsbNHoY0P25KC3qdtmhC0TS9r00yI8KK7NepZPGdayRW96PBgFan94g6jd
x/gkMubhIu5iOvxNP1OIHb3wjrZ+PW5l4vzWcSvwdHOawuiRTUdBnaWXnp2U15jK5PkckIyts4I/
19o1qe5CbYcgWE5qaNHR1EV653uh9yyaCp2QXQ76qCKf51S0E5kkocpeGo9dR2Xt09gMkjN78tmp
lF1+JIRX/MXBQXJm2JrY++OOoGCUsTMxzbVQu6Iqu59zi0GgtUsRrxBasYKEqaLjkFf4yGYbBGZd
gVGm0c/A80BDLHmp2ZHbxiFCqM5Wp1bFMg3bSRwnmQyQq5ai5m2LEHtH6YrwyBwXaX9jjAAvUaDK
DAFnbaPlFUkvbhKJLGjdcPI/0nKOzmXKl01Tf3rA9frIHvPWi6PrOgbKZ1RlfdpMJvz9rr2Rtkdm
B0gqij/1c6RtOMWednBJedFlObKRAtNnXBsDGbkjSIL9NBvX8WAGKDk5SxquM21JSeq41hIjZDnj
ZdT23anWCU69fB6PqCL4v+y4sK7yNtBrc0jtyyTyi63ExrAVjlK0d+vovMnS8MIdu+a6iKvknlSr
x1LDUrYJLrqwi+7J6EP9UDsl3UQjLnGCJgpF29SqoyBsHiJduT/x/xAgIKP6pVYYlefZbxgHLU3f
GTEyG0Nf7i2j3M2+InCJjuQ1BhOzoWnlUyKkq77HnSP59e0XhUsPmPX53BIIAJhl+x/4SPSQQH1f
OY1/weEFfdQgsy070fuCbaeazEsTryjkcU5stqifG7e98Ts6Sql4JMoDeYtZwoLsblMjuYtjtF8g
8K3YvH89if2TROL/ocL93yKB/r9133ucn/97AcWFroen6X0JnD/wX+Z7wiQdqg0cNrwl3WNJufvP
Erj8X65EHEH12XL4J0Sa/h/3/ZJAiSWe6RVokMdhhj/0X8wgh0xL5BMUxsk/hCjk/RMz6H0dgIqg
6QQIuQLO1SYAInFwsg5Rr0L81/PGGlPzt2uI8srVjlejol7wd23e5mcLguebMupS1Pi/FcnlshBs
qKB6aEcWNNJSsXxTfphtb0LkPrvMNkZxz1bHxQBTNMdvfoWr//z73tbFPfuTyywCFZvXGIDKXCpX
by4TFJ1RwdZEDxLm3SNeFePWmYz6EgYcEHxqLdad3Q5etK7M1udAlLfyligD1PR91dBy0wiu1D6v
qL5DMScaecXeTWPw6Kzot/n6htyaiWKTjWNrrRvF4rHKCxXmaMBzcU4w0NxCjyaQastZByo/Ilec
/VQqOHFnbUxol9UDc9cg9+icjUuCiUeRif6eHYlwqRR2L6ZSudpYg4ZzDzJAPCXxnNwFXQylhKN2
Gp0OTTHcEvNDCkIVK/Oh9eG+0OyjaIvcVDcBhGksiavEdfIeZr2X3tpZAkJThFSc+ZXNgObDZCMI
ngG8eUezFKbLRJyKk7rxUrmu8ApmWxKL7HmNVzc6nqpSaQKfhvrCmEApQTlxSL3NozaS6//A1eZw
TqxdtneVvCpSRe0jrwZ9ms5jhXupjXlTykwUSnSbiIDN17/8MmwPxhdhrzafB8ALO5DImd7+8L1J
qhmZ4zZwO21vuxCmvOvUtB7la4S38r4ZaQcypNcBzQfk0/9Yhps8/I5iX4cpej9s6AikcVCR/uud
0SjqsbnAOYZuaBHrSAiMcRP0LSLDiD1cvCcdz43XnS1R91RYVOUGRwtxVE4XP9tz5CG+drthOPJs
R/xNJwieO6Oasl1t+CXKkBKRct/49fJTsYUq0qbBSTcCXY/6vA7XgwgzltIwwXPZZEYVQHchXDGj
pC6WQx8nTjuo4OfZQhsPTQ8jCDF5EAAFrNr6JM0hQ68db+pI4Mki9WsuNALRf/6pFs6IoPhJpdB8
/YbffqOTwDZA12KTD/28jUll3KtsNHYWKvYjVQbi/OvrvZY2D8YGsDUQbujaqFlbB5OC4JRG5FYk
Nkty7nOuKTXEDrsTIyiHi4ZjES3nJXDQ7xRSR2kj2e5poVE/CsqHaAlD9FKHAo5TDyNeU7euVzQz
B6iiqLN/2OGMWCTItbkbfP5UIJ3im8FtfZw9obvRxxHA3jwiZ5Zp780riwqPeAtyWzZ5oX0cRFGj
TvMiY//ZjX1A9EKLuzpTee9uHWWiPwvxs/lAU3K+01zCBt4U8UjmRxKSKALxu43REukFHEeyJr2t
omo6iPRUdE7dSPoDfMUQiwzNGesyV6O5+D2arlhP+PDdb0rTy9T//uchXYc2Ff4I2gqmc1CZdhtZ
iCUkbYNS2zqHOlRsMVQWR3NamN+8SPG+b7l8tb7H2otE0RNLYXl50W9eZMpt1NQwDc5EptFt4nSc
oemmHilvTkPFdN0Z4/CCIa78Vc1KnfqIlgOCRpfEtK9H5cd12F/6z6gZXZbE1z752zvRPXLdmrDZ
rVeJahtx+KIkbCxzJschMACSxMkyK7656usC+P5lk8nr0zaWEH4A8xy0btoiSqvca5Fi9VOdrdtc
Li26tiwv7BDfNtaPASORwzl8rb3UR6qeItZeLK7yDGhcuYRydQb0GuJPxWqOM48MwkAjWk+hz1za
pIQgrBEmwuGO4OfwjE4IWKzGCtlE5zAbHvGCMMvFJH6c2lic7JUfpjlX60R/iVEF6nPWsGqd1NpW
j07MNAQNFq7GFuYtWYNESXZMpoEBTWL0bfngCb/Qx9IwKAxmM4b162Tq1JHIQyp9A1GSxGoKBWEg
SXKqy07rcG6Z5n0TFJK+RxeMSPHLjrSUr3/gDysSXqGl2bRIDciPkgcbrTaeozCoYySZeR/8UeS/
HFWzUKdjAiXCTOV3XbnPr+cIflZ+Xhon74f2yLJgWW6ebRXAk51Xk2WwhJAa695p5TYGv1x9M5g+
fLh0slBRuAK9r+e95qm/HcLTaEVgVTS+XMCufK6x2E9NDFlFpsPd1y9TvG8I8eEu11owlyhA6Aod
7h9zkZG3wj5kK4ZxOBtbZe87mUwaD1LXPpZBj0xXGQ7F/CIsb+fY9RtaVkPMWarvrL/f3M2H+Zi7
AULOqo9S2qWP8/5d41qnO00s3pZvVbTHGae7i4FSN6XMPj0rI5xnOknnl9EnHVg5dXNvOcj25har
iT2J6EzXqtoXIdD3b+5s2ee8+765M+Q13JvnseK9blveTHAAk8KB2jqppKMK032TanHtE8yacKYE
R7SkU6LPrQbWh/VQKSICSpHlv4gYUIj1ymB21+EUCmyjDjXqdUXZ/gpMQekf0YXBjEHzIINBO3lG
vf/61j8ZTfy8LlRUJC3L+en9Ow3Hak7sQYFNws1wVHqqwqMYmjemUel/XgaEabu8HIkGiE5wcHAt
F1qLZY4R4mmrae4N0jGPEhnlTxNdrwtfttGv2J3d4zLv5l3fWP6zKrT8ph/9yfe6nA8ZRPxc7CEP
diWzJ8c+ct0Q2GckaWKYUt91kEH2jtuQOTZH/hx/s/MSy995MDp4aGIVcZsDevMP5ojEtKvUoAy4
yVRM06ltcjMhgVYici58ld8Xdo7rI8wyAoocgGIBMqlqDelKBtAqc0TFA5gtdxOBiLE3QzZVu6mz
WKVKW3n3pKLMHBxKk5ILDKty9/UAEfYnd89BmG2347qu/frP34xtTdbKMuNgcidxbFwp6Gr52g1r
6lpD6MJEnOsSixfri+w3slUL2Ny0wbLl3M1vajlGvvPMwUbxiGGz/+b2vOXlHbxcNmdMT/ylJHNZ
ywB/c3uyjCZVlz3uAwM6zgnsoAXEX2JahCKtCJ5iNF45UC3KTW8OxunQ+TJjL2an9X5MfDIVYpLL
cXHFAVLIpCeWAhZtXm+oESULqT82iGZp6/KCDFo8M0Na1H+MURCuUhpQeTYgsLCa0VkX/dYMGqhF
TUDl/t6O6nHcdB0MEFLnynjNkt70PwdUHPG5gtK1CwloSi9IqBruuqa1fsvcz/4iXovNVcU+Ht4R
qHa16srctnag1rJ51ZRGyoJL9BIxTcF8G1r9+KewubFzh9qq3OC7bxkvfbKQqCIFz6asSdhahkp9
Jck0Rj7n9TdNUsXuugDKc9QghaIvFEb5T1Ua7ksKk+CPoOdmbk0TX9ASMZA9xRRbMSI0BUubFxG4
hncpzxjMrT+RZkXH2dh7YYxUW6XyxpUdQumvB+InX+6iHoQmtpR4HPfgh44i25FUS8ATOWZzrkKE
aY6BXDWNm4LMrcH6H0xXrK5LBuUitmPuej+y2rJPCgXHb9OHTn1LZ1NuupJ+NdlzFlYU2bONnzx7
xxG0+e0gQNjFonK+WVo+mTvwA6HcdJeZg13N+5tgNyMTQkWMDWUEucvKvF4RKoxtbrTVRkzByzip
+EY0DqIkcDPfvIMP22XKD8tCy0aAxc0WB+/cp50RpJYfbvBtqnUifL0JC0HWFuIPavLTsU3i0zcz
NF/Gx0+a2HIfcQH/4n8czJdObcCANnjxkEWAzEF99FKNHa2ia1HPGUcmjlYdDne6uD0BO7TAcA7L
+q5PcoQe/hh6LgGIpnFKsD0abhD3lruBUDICnpiVvDNoASQbaGLms04zsiILA9oBgQNLsX6WNXMA
bmkTRVqeBiN9o9g94uUq8BdOoG7g80Rw05KgMNZV7jcw6zIz5yCXz1WB+TudQQfGorkTDgWnVZGN
uF0io7nXlS/RBLb5NTy05KpBKAHQxU8o0re0pcW+rHV4DeytjPcehKkXh9kzw5I4pBeyM+LnLrOn
ZIsVMLZR2SXspIc2g400hAkIthE87rkYTNY1RBjI1NnXEUchyeFBHxfMc0DoSjz8AmRNDgKpDeYv
yLEwJJSVthRtYj08m1WIEp7UMp8opmLEfNEkaFdat+xu5gZ38xq2CDrXFM72yqoa9QumpBYcUUu0
cx3ZH+feOGB3JpDexp2PTuhSNzCf165pQkeIRmvpA2VFR7FsQnCwQi0A4KZqXUHGZx8ijHE7Ozvz
dV1365Tm7w8VqviFGEbcmSjM3Aus3Pgz+gGuVQx78Y/Zj8ALOgRxmNVN568ATVog+JP5FfoL974E
O3lVyw6QteEND1Ngw/8jgoassiROi5EJe4B4OlgGwEhkatHjJCx8mkmPkHfdIDKGQU2pi3Kl0vUj
pC232alWuM66pWvWrG1V+HdJQaQIep/SOJcOAlCQZ+y6sNhqrMN5EqQnrjuZ5lGi8wRbmDPolYwL
cSwxmMKDgz2awBMfou7pX+dN8DCuxw5kOYOjEX8/g/iKypYICm8DYSLesjISCgPI8sKJJaWtACfR
19f7+PUuCnR0sJzDKAraB9fLY/JRGyNnQc5LlznDnq8cltvrRpBh9PWlPlkSlkMXuj7q8wFlwfeP
lvdZ6mgSOlA31v6D8rP0wifXch3ViCKpzwXfLEEfH432AuVH5N/0E9jov7+egC9Ha61BeYYGee3n
NT71CF5IXgAN+PrRPtZMXlsZ7Bkt2hYB//X+WpYiw1o7SbBpQxpOK5zFznkx+sbxkGCA96Bo3M8y
atJ9MajhlF1tQwptV0XfPPInKwCSd16uSZOEM+fBImhr6cwyAavqWyOCzaYWw7y1UgO8akeOWbgV
bVfgx6ymqP8fXFpiYaWCSNQCt/D+DUAbF2jT6nATw8I6GXK32zXU/o5HlCkncz5hsTPG9Jvz0Ccn
OR95rUsGIlXLD+cho24GR48ZQ2q07GEf00Ng4cNykODpc1gMgrJ2YSaScy6CVn2z9n0yoBnPPCs3
wE28roxvNrOWdgXKYthsEZrS36puUX7xgkGXJWgJurIpf34zzPxPNhh0pkwqCXh8bf9wW4UMl4wb
mF0b8OWp2ol6Np+itGuQltRzPR31wTT6G9fJomITjD4CChEjfb/uaxstViA1hbt0guKGVE8/zRy5
4Ge6JrJo31wmcLJMWQPTaY5ygLwWtrYogrrqQcl6JvyXcwJa6fI8s1mmNnCnoh9gByjTDDSBo5WG
aVHvCB1yf5ietciG/ZGVjnA88rITNsnEUCbZuIpmnT5qmNDdhhkwsGkwtwsxopRYs6ZkiRv2qMhs
XelTZg1U2ALasXFbNV2UMTMPCdppQ2BihPxMnU5R7vldNFOY4OOzhl9D4fr0z8KsJeJHOC0PBNBm
RUqJfvJQyTc71+ogRBtNBvYYJT7L2xilaQg+3m+WACB/UfBP1WUB6GS5Az+EnWDPaQc/xDLuEHaV
eL+KMalgcrUhjYQuNp5YQaBPlyTcoV8bZ9CL9ZQCuirN2jVoYsTtHz30zk1ti+QvG1mFH7CKouhW
JRANNkMcln/9SeFkzJoMZguwmuHWbVVqgHcrp2pNJISsVjnRrOMqb+MYU2yZKwydzVBHZ+Vgmtd5
GJTAg8KuORqoEVKqoFTIcbBO42w/917zB84AgjRTj+ZjQcuE8qWcMAtrdhcnYYWjfGWjUgUiNYcW
PbvKLqvHMauG38w8CVFJadZAIovHEpQUexYOVmgxEe3Yul5ZI0GdzDodY0nSmN+D5syzSxskaUlK
XuNGG2Jp+VtyFdbyjP7PTIhylDRwosMotHa5pXG0IYABF01uLtVW2o++s9aW4pmdqOp/DXmWF4hB
UQYRd9B5P0ZFUNoqU0bAms8WnDAuBFuYac1CXvd2jSrCHYzxWUV1iJLGEONvMx6d3wSb5+CCySz6
y+bM8U58xKJ6r/zOUzDXTKcC2SRqDNfa13/teSbnM6H6cOaAG+vXKL/Y6dfAPLJVMcvpJ4EW42np
QEMmFs9GiIXUKHkkMkz+FnOI/j+pDGYi5Y5LhGyl6+7IAuza7tA6y3njGYjbEcs4c7Qdpx4im1OT
IYkIG20lYtGoBUmq9Yy8TBjO2onCodnUYDCdTZAWxR13kumNpUiRXRPZNNqkU7dSndYJlXPyO9ro
3w8cAtMZLQmO9L4pg4MVFjxsDYEFvZ+qC8ojZOJO+bqkzxqtbHNKjptIx/tUN98tt5/NgjbaAGqq
1PHkq/PqzcQbgZIe/WkpTbGDolsXe9jle0kiYavp7Dk0C7zKHa/NvIf8ITWF+q8n4k+2FgFeu+C1
xMkO46A25rVm0hooVAkkdIoTp9fiPApniRI//vX1lT6u6BzqPOBLyyaGZuDyz988alu2TeSN0t+g
NlsOHn1RbQXo6BfDmYH1logf+ylyvlnMPz4fu1BsRYIGkPCEd/B8umpgcXaetxl8os9YGiZKB6O+
nn0z/eZVflzCuRS1IGKiiGeirPn+AafRJu23p2BlzaY+T12gVhbAfK5nIznLeaNsvN3uR5Nk36ym
nzykzR5Jgvmjw+q+ltPfvFrUj5FIapNX6xJSbWok9XMs/YeZF/rNyVxInuJ93Qs1E5WQwKJ5t6hK
3j8l6MvI7CSBr0YLYP1nOSmTEFgY5/Sos/aPVydSEYzruZDBOCdv2FaEw5b7buO1P5cGSGnIaBoG
s5TNcRoX9Tfnjk9eBjVPy/FpoNomY/v9DXpgu3sHzd5mSGEPWyQLHxWZ0W5kQIrBPw9piR/Tl6hs
2C8eDuk4cdqkn2W4AQ0JbsdAq4rsGYIzMQ8XRWv1W/4Beb1fX/XjnCFw7i3OWskRhJ76+wecSLyY
JxL1Njb9rmif+xb17GzKBedpQ464RQx9TLtXMMtarXnt1aYqv3nyz14yxx96TIyG4MOGkWZBTiKe
GW7MpMr/FhRTfgLIQveQ0yi8/vp5P5k4aITblucQV8LgPnjemrKfdIkhJeVrqppdPAbVtIqZrIl2
l6AyFEK4B6cNq282xZ9cl/Iyc5WLz5T/sXwJb76qMnJkNU6Wv6mDBKC0ayZ/oY9FBVUg8AdVNLSE
fqn53w97rEMmZ9ilPS7YH7+/7OiGhlvRP2XRhMGz9yaGLXstsq8IJWu/UUt8MmfxhBTb2LKS3HZo
HS1Mz2hgLibbhML61i9MH+2J9PxtH03ZCxA7eQz00wPkGNSG2n79w34yiDw8q+TYce5YKijvn9RL
+1ggwIi3EWA9KOpNd0x13zw3MrTKX1/qk9+SYzrrnMTEaDNTvr9U6vsp+ifUOmKetDizZWlsw8zn
HJlTSAY8TEYveuEm/OfvxOLxIKZRz6VR8GrdfTOGKrTnvmPTphWN7f31zEo/mr6fHOM7dI6+fsSP
E/P7Sx08oj3gxR4seqYKYwcx1HkCEsVBfPXNZ7H8Pe8XAIumElGICAp8ZqGD+ZUyZWeZyZRukyIu
zsgsaS4LOl5nBmTrtYfIbPf1cx1YspcasCVcxH2m6ZMlYh0qRjpOWmRtpdk26CtEsjrJA7wQFQtN
CYJXlhehqofbKoiDcefrrr3G1l8+0lyr9yGNH1xyhjAID6BmFCMYSwpnRdKn3pRTlhzjwqB9+/Ud
Wx9HG3IL1keO8g7CROdg5uDIg9rXR8Ie90R6Iy+Nsvt4wEN0WVFnozkbdj0UDSGDdkuYPGwfLyeh
16hz/O99kBUptO/Y+2Ei4AGYpJOBsm+lvV91VtLvsEFg3/a5Hf8yraa6HtEKJas6LfJhh0iov89n
X3qbPJfQCS3pgN3oVTCREW/hAf9mMfr4DVMiQuzJbwTQAYHc+w9LeLnNWShWWzlaCrNm7l+MfvoU
Qp28+/qtfrLzQMizeGkD8mDJtLLfXyrpJi/3DPC6NgVjgNMEG6Z271+RaWhfUMuer7RZDTcdR6YL
qZGxpI4KG853JBV46ZJ5QewCmtfQo5nz9b198oMDmrAQ9CLbokxw8BbmEoNUqRQ/uKiLfR3n8y4o
l1xvAl0uRcvOE5hs/M0wexUdHnyJZHgtEomA7R9iyPcvxFf9lGDGJgq3nxCXB/iKzpWZzRVxjgO2
r7QQlVzbuPjtHYlNlnfnRBG4HLOrAjCDzZit62CghBJOyNFXyNm8H76wVb7POzcK9l+/o4/bFg5X
TB1LEdNEsGId3K0nIqKxqXFgmEi2kqQqyEjVmEUbYiOVf+LYoEFF0QFYl0UA7ZM168/Xt/DJFMkt
UFdEi82/X0fYm9mYJd5PfRGh2ZzjfFcTlf0HE9/8+PVVPpkgPTaeiBCX86RtH0yQFb4p2QLq3+po
JmEmG4SxndMJFprXtfCYl9j2r6/48dNYJG6+pJ7mo80Be/L+3eZTaemqVs7W7CYdcXIusztn9qpz
FNLhDge6uIpRB+2dqQRTQsGtXvmRg9u2Sb36dogj86ydVbpXgj7W1/f24WeHB0o5E4kkzUzpWgdf
bZXA861qYNjAWCgddez9f8wFvo2t2diV2OuxwsLNRiP6SwbLEG6s3EW/8vVNfPg+uQmkwpZvsq0K
OOy+fz9T1Bp5rnsgEgQ9I4PL52Pk1Ih1WiOEvUT8a5T0yfbri9qfPDq+eBYvZAyUVQ/VOa0VDdjN
EwB9jWyoo0k5Vzv2rUCUcIKnehsUbmLvoiy0b6w0jP+gtmx+A+cdngdCNam22X71dyI/l+ndJmtk
pfyFw714i58sbZYm2rbZhQ3fZsNfb0Aiz3yf1eShJ2F/PfSyvmYTq5CKJ9OAxStH2bzG5O7vfTXi
o8xGe3x2XAJJt00biausNzNvPZtDNB/3MgFES7yrA1vYJdvE5j7jK3bKvXOSeaHtfrN/+eQ3AgiE
JoivcNmSHv5G0uiJvKxrgIVJuSmmvL5sgUXsYBwQ297GMNaj4LuB8WFGYCND7VnY/Ecsq8vBwGhG
Z6p02WwrETdHxPWBTS1HD13J12PhY1tl2TFZbsBZkX+xhr2/UDe4uEDFzNP5tjjvWFTXBqyPvUxq
ua38otokQfO/OTuv5baRKA0/EaqQwy1BUqSS5SBb8g3KsZFzA2g8/X7Q7oUJqsianbmZKk+5CaDD
6fMn5Glxi6DAkRjwxpPx9fKPeO8NUwDT32cFsAmuHhaKmNX4nt3uWkNPaPgk2MXV7RhOqrPQ3dnN
AUpxXFx59LMrBitPB5qjZ8DWD35w+uQGPCFIm1O3I7bEOpYzYpRC15KjSxAHwX9udUOIxI+27PTb
//q4C68MwgYoJN4b6+Mx1hqzlAQ27KB/B68maFKYIZ8mniggHWEbdWYaotXW7Cvn8tn+zwMvE4oN
mX8wST194HZGpu7gL7UrcLB5nIgUvyHXRz8OfWHcjUUqf15+znO25DIg9Qev16X/s2ZLtLYW9cWc
EFgU4IW8JY7EIYQiJXMD0oT/1xOoMNy0LbwQLWTTEQ/Rq8dmnEDnE7PV5ZUPfi7LWX6PSwdMp89n
Oe7qBVQaeS+cKd1OU6rCA5QgMasJYSJLsbVSLSXbd25h0CB9dNADx9hdhA45AEsuRENSG7Ym3Z3e
Yhxxi/GVle3QqHTjBnko+ZLx4Obahp3TqG8w5QHNNrU5/jPn8IluIXunH0Yqxe+aDdWfEtvU6D3l
rU74Cd3cbTPplMNkN9jzfSfn9FWTMDE2WN+T3uNH0AMzcySABSswflQuE/dDLPPoC9PGerGsKcNK
fcQuQtcyYjjzbh4M4AGjwt9d6M2xq6AY3tSiiV9QXDiP81gotTWArw7k/S7uRA18TQyfS4swxSav
pt9RS49wN0LlvTHBJvDHhDcM6kc4apB8aQMk8FjQY1FSJmNcEc6LacmR6ljsjaSbiqPF9eC5HA36
/4iAZuuAqgBy0GD1iyZ1ICYEQBeXzsgp1F8VtG2zs5sE+tzlSbjUmie1KN/c5QrABk5vEM7O6aSv
BWjSmNREyWlqOEBa8lDAp/PBoVt/5VylN3A+GB0+GvVcPwHE9HWFhcg4dYRZ4Huk+/3LoNnla+6X
hgG4sHDltFHzfnJFjdAGTcn0SnVkmZ/LTssJsq5zDDydbhrgO+aEpVTz0P41zD7Str6uzepORqJ/
zmioesd24Sbe5po+mffYvRSQyVtyTlABecMX5KGVsW1JKLWJd53R3xt9VpIip1txiOEcLcFp4lpK
fEA7PQedSzTTwsD3n9oayvtuclxcHiIIP7iE6xYyHemh3hmIYZThoCPAIjs+zokq6wiB2tqjdPDU
aOO2OXDhDT5MZdb8zpMSy6rMlJmOPb8+fjSU0j2MjExB/FNvQz90AolvPjuBvvNETAKfGZAsxB2g
a269Zi76EE+AEpUu884JhVNU3zOth2Ume7dCR4QPjBs6o+sdAiJlh302gUSz5ziCsjY2sLyDZWiH
LXjruFWoqt2ti+E4edSy4HCb58ajOVyO5SEpsCUKEf4Yv8nwaIoXWwykh069TluYdrJ+dAdXQuqZ
nJRkRxcwaJORWvKbcqY2d3hQiYch7/1vY0+nir/TSOxH2+brhjYsHOIFbNyiPyrR1AYMpcxbTDyC
/hX+vT2A4VjJn87MGv/zREzHdBOTneNC5RmjfpPL1kZbBQ7m3GIuEwUhQvtc7NsYe3Tsh3Hu+MLU
7rIP7dCPJB14hI/iTA3xqk+DGZBwqu19lyYjJtC4AI0PgSGyrxNB2fYNVIUaf2HNVVtvbLGSoAbs
xlCPbLJHzYzu3MbIXfrmgaOht1eEPqSYBBS4V0W1iigd+QeH1AAo6iaosxltnVFIrFITu/0L5pj6
e2SYSOqr3HF+EGQRTHS+DSDOKCZbRkTe/KlrdP2lhcTRYasgiIwgZCZ5cbQqFVuiErsvmTEhLjIy
yY/qIrCmEM2bIpwnFz9d1BOLj1mEzS/WX+K38IY0AKqCfrVBA52Q0Uv+aPWxE3mbf7SkSxCmkw5w
qXvSlbZpPqoXvAqcL5e3nXd2gkXggrwFWgw1tnm67VhNy0lgdnJHh3H8NAZRTLxs+dtHcPeRHsI1
jtE7tczSyltAQqAeDtvT4YTTlIroErkrIxN7B1COxTWL7AX6D+STQapp9ug982MJY+3D5Uc9r96I
LICRs1QyNDKt5bf9c3lVZj/pzJtih29dTKMrnsmKz/sD3gMwj/rJfMlTvAUuD/rO++WeTBean045
Y64GdRruIUMzVTvNL+DdVTWhRjAo9z7tnq9xQ7jw5fHeeUjGow5HasFxEqy+p5T2JEvclHZlKeab
2rW487hkwllp1x+JBHNp7hXXuDfvFVCYJFmQX0DwoP6sinPN0PE16ekQaT1uHjtqu/GvshtEah6W
NBn0uDK7VTVxbYQVDn3+7Htx2RzgfbkvXWZjinf5Lbz31rkpLKaOUHC51J9+6k4v3FK5SbvztCD+
2uB1scE0AUpW0s27tpquraJ3Du+lhYROHPASyGw1rbNuKLXUs+XOrKv0U9NAiIB8E9zDuEmufODz
bi7I3AKzAzZQdiPdPn22pI690ZIpPuK1bh1gJeTHmv93G1HG7wan6Hd5k2h7gtwN8AiRby2MhT6z
/ZEvmXqZhT+Lq/aNa47WpsGUZuviR7nXzd7xt5e/wjt3NmdhPsMqMj1wmDd9xT8rTro6/U5pY59H
JNlXdHQYW+SlwrAvmYmfHMX42iAh38UEo30OAEEPmYz6ay/svIvg+LynNxo0GNh6MiDhJyXISwaY
SXmW3di9K4ovhYCWsMvheHbbJlPN59joJMlLSUqOsVFnxbO0ZuOb4NhcRNJF/UjsR/IrrRP9dk7t
0YPpn9OcqsZq+AYjOvpsR8Z8ZXN+ZzFDYecmAJWdBtC6EVYlIindbsY3NJi8OwmTFWumZLjT67Le
kXIKm27OiivV4XKdXBWitIa5DXHPdgCVVmtHE9Aj/R4wy1vcTvDwar9WtbCuttyWNXE2Dk1+LvRW
YHG7P53H8CZSrB0WalclcUFJJ798xVRHPPrdaMOz9VR7KJq63+ex3dT7pUC/j4yo/H+8Y9BgeEzs
mT5w2unPCMj+yhwskXZNALXBHvFaaud4Ca7X0/uym38bnNxXav3z7YnLHfA6rS26J3T3TseEpBFg
cciYSZnmx1zG6meCXNkPue0RBRRjqXdlJS5/4+nL5l7LtotsmC6i7q82jTR3XVnoM8f8lGDnaKvG
Jr9sruSWVxo/GVjdLcJeE4pe1S/RNBgNG48NnebvWiaNP1d+zvm3R6DBlZsTcVExrzcGuggFznvD
uPMFCchKsEVYSwIO6Y4QtDpsAspSHx7STF/EtUGCeMkWr5d/xLnOHaUppYhONQC8FqyZLUEwtJ3S
nHEnDaszdvUMwT80izK4U4GLIfvcavwQH52zxtW5bT82s1LFplK+/dETjqk2Zo9n80Zv2/Y1cqcG
Qxqjxudxom/xqrQIYbw7ZO0xw7trxK01SwhttAmyPV5+knMcgz0WWC+g1w4wgKLqdD5hjJomYmjG
HYKjApR/7g6FDzhHfWXx7pQxscW26TGja7mrtMSw4C7Cxd+gl6LXqWOnUfdJdfS6urgl5r3e6YNV
Hy7/yvNt2IXrsCCQy7Zir+GLup/w88BFbOdQuwPxEAjflxXUNmizn1AKTE9DKfVjAf9xZ2LPdWWd
vzs8rUHd9OjfGW8Wqv+cRfTJ0glKmNqRkNRPxGJauJQrT3rRfeFVmo/VHdA2HNfcGTelPcEGhX4a
aVeK0DewdbUSqUJB+nTKBazbVwUaMc45zT6YLZxCtf+A8Vga3ycGznMfYKMiQyJT0nmKaOa+1iTE
ao+OOQ6kYSdFcBsQa5od3NiysGSoRuwyMxt3zF1uzBiwNKqZcBc0uNVuSHYO2nACYjWPVgQBAfVh
bDXovhPtR2mltLQJ4aQixZevgG4bVTS2jVFDdF1kvr3Jh5ivMElYvqp14jssuKWzyRJU5ttUNOJg
zl4X7Us8zfvQC0R6bPMSz1UmTxRsqiyeu9uB3Nkffj/VX/GHtj8RbZdlz2NkZ8eG60GzcRVlsW/m
dn2j/MC+9wa3DEL62voV4tx5dQa/Bj2SztUDksS6YhowqHNzbAp30lUJEV9c3fKqY5KbVbm/PMnf
7kurz0slDFCykHo4VJbT9Z9pNgYYog36QtgKzIbcT93gKrqtoWzJTZTaZruL6W4Uj4YmGi7gxIMS
VVNPs/fL6NpGP5au7OIvTEUgi8s/7Z1DB8wQYRZlI63rdRsZeqJsug7LbDknGk63UblFldD8HIfu
G0Yx8/bycO/UqR6gmr1Q3GhaY8By+iaGJtJlXy49JmGhScZCLmHCRiP59FDWh1zuvVyvLDKCyRjc
BpwH7XYoKkKyp7Ebil2ARIQwkWGACVuRw65t6tlCKpa13fBETH30NMD4tq/87PO54qGW46wECqTf
bq/acF6AzS16zQyYIQIvSns57GU7jnd1F0fufx+ModiUiOcCUl2DJx1ni1DmjE2Q0Xi3wazane8R
NiuA1a4M9U4tziFHEbxsgLT93FVZF7Tc3FBizbvKiYf72TDqbxpd6L1NyEC96Rn2MFJm7jk0BYrX
JH6GLOlfmYPnBS3NeshSC+TOTclf/vyf1eFFAQnG2ETtHKrrX5BIvC9TQMb9po1rb6fBziUNPHIq
78rZ87bET5alRacTqg0sOOTcKCZOB45xOxqiBleMdkJZdiuFrj+23ZxlD04x6fU+bvF+vIlpx7ym
8WC9lkOZfnEM4s9v9Hz0/wDwxk91Rim3d7Aw9jjj4WOSJ1U30yZvk04SnK0UdPWIjVxD3o0wuelE
hBWI6uuNmgsnCmVlw053I4zpbK33X6pWCbnFybWZb5NCnz61U4Jtqe/KeglkLKY/Lp37YTNFgyQu
ElgxO3YkbTxfWapn5RhTHvrJcl9GZOGu8QZEVxMCOd/eDTGX1laQeYD3VN0ad10aJ9HOKlR50H1k
YMZo17dpIvX4zoaQ83L5h5xND74SHwgYHkG4F6wXHwzM2DZFMhPV3JSku1VFfWz7zsDUcpSGh/uv
Jvb+oOFrcnngZfKvpwf8cBMlMm+CdXA6PVTpRNzcbX03mWNc3k6R2XKsoZyB1C+d7LmO3VTgDOIb
IxTzSV157rNNh+eG4gYzE/zW4Xp/OnwmkKXHGSljXCk5cH1nQpSYYiju0wn7z09KA4y1zmJA53cm
0bUFxCiyv3fCpwO5iVuwcOxsp3EXt6N7r2xuJSpAxYKhsri5PPYbGX/1mqHdYqOHJxO9ojXGkSQ6
FzpRGzuckxCWIg6paM4HeXNfRUbpbyfg43Kr+ZFzyJOhIMtiLGneYoBDcDUHjUMjudD16ThEAumc
jpsqYWc5ZsDxtIT+4jVnf9b4+ZjSYgGHlauXRvvCMyp92+sVRsF+NZpkl/dV/WE2lfM9KWOE+pnR
iL91NGRB2PBe4H+0RXdtkb3zkW0blglBr7x/GpCnH9kZjdqSkWPsAl+O9a2uGcbvyfLi9lHGAmQD
S6xK7CPHm38OeLpi7YRwfgxx+5/qXdso76boWlsskjJyYKhPo7Atczpblz/SO2twoc7qEMpJQIA7
ePozEcqXkbIWsKCLMQvAfWBePHJ8f3qgOeuONwIJXYyf7xwlV1bhefHEsncdHHJ4P57t6qvaeJy8
kl26N3GtKTUyu1TiPw9Dr/5KY7FzzhJ64L5N8x6KkPdIM7erSZB3s1dMV6cQuW9yZbWcn5r8Ioia
NKxxSGTGrjYG3xJV6uvMWAsw8VNVDuo4c1LgXFumwYGLY3VLxom7ncs6+xgMs7mdO6q8K9/knJ4E
8RV1C3zIpcnorFnGBipZXobSdxkkX+221rFdDKFQDfUWJD36VXu4kIS2A1V/KFsnO8Q9DNSNjvAQ
Z/wo7p/Y0nCEsBq042ELPmxf+Yln1aXF3Q7XTctC3OCdNfZN0sz9ovKIZ8ar87FCkhOybI1PspnL
5zyv85+Xp+k742GxuGRdUaVRYK5WEwJ8CatzsHZ+Y5PER5hTdJdqWvbqiQF7V6+ku3XlEc8PCWi7
NKyW72DBuDBPV8ZYOUkspszetdIgBbQLEtIbiwx7O0sh1khTBRiZRvPeR9Mw/9eWERsmXwUiyHK/
d9c4QpPJ2vETx97VEqlkjwj+R8cdmrxQ0iqGcErM2boy+c83LITwNBVATDw06GcF/ByMlt0IZzcB
et2iSZIlTs+tdte6iZ1duTi98z1pcTqLM+RCe3hTu/5TGWaVCTA/FQzmS/rSXaVhKpiLB5UUvyGE
1Fdo++vhSLThpF/UF3xHvKSWb/3PcIEnJkMmjdinjoXjJD6QtyhCCLAxxsi5jWG1XZs96331bUSs
69AkLEc8rrQnIxKmwO7p6NqOLdu9Rx3f40TQVB91HF+QpZMv3vnyGmWUTjt/7b9H7jKsC8APMIOV
I4Tz02EHs4w8YqjJwEwm85EqNqj3JAJML4aEBLepg976beuRhndVTYzEDoc/4zYABu7JKouCRQxj
6E/4fSDkG9zO0gG1q+xYmmn8EUPeiWt8aTl1qDolPjWxVX524Qdgy6ln8veIB+K4jyqxSEjLuPvR
J7r8Vkw9zrm6M7seudeuFCEWG3oOhTFBEFLRhXyc/ar5Mxe5Ry6xjL39CMdEv+3SSd6aZeNhUjEk
8fc4gVAAeFoPaqN3FVGJgRrp0VdaS+ngdyIl4LueiT6eyWfmv7vhh4DQ3y6AuRi2S7XBXwXt/Q+z
REZhMVNch0kF9K4qRGdhbPfVnyxuYa2k7KLNpo3UlO6w2efB21aL7C08Je2J6Ics3kXKS++VM4g5
xJ6/PwY633qXZjap765mpb+4IOCVUTLRos0UuO1zRNVX7aLGxKzUcJQhN8Db9O1GaWUPmp4g7UD3
GyPizU3EuElXwCbscOHHHLzTuvkR9590DiUe5twSbEtrN4JW5X3Ln32MCoGTbGAOmginslyqvSJp
FBesxvo4j5AT9kNVD3/czqcYm1K7e6nAY//0Q8XthUuvD5+tF9WLWbQKC9RRNXeoKqN8C1cFT283
NeK/XCqMkkAutzZDKadAQSmPMJNThU3sCjk7uCGlEAm+eVI3xCEt9fQQmd6IN6YBiw1D77iGQdrq
i/UccQEQmaqqL0NO+YlM4SiPb0FGhMVoQIYbbF0056sCEYfsMYDNoPUlfW0TiABsMTVlL46WJLwJ
5y0NG/egHIhGwWtX/Z71CF36iJ7d3pRFkj9IqNpYiMn5bxpFzm8fksiSom7TckNQP23ZGYf4ni5u
9j11MlauUYyuCiWXY3dj4pHxq1LYh+6UOXj3TRWkP3lx6I4dLWFfvnzcnbV4MfGja+qDJKOH4BCy
T9exXACMdAyKPWL9CaKMcomJn+OB20oymHiy6wiawQQdt/6LVdsUcxSp4heCD+Ft7W4snpImQfWr
6so/1OQcmMTb+DOWIkNp/l/QJ+7k4k/19L/by4mv9NmmA2eNu/BymeK+vwahnawrEiuq6z0AoBFW
DRzdBEroD5kn34bYfuEh9S+XX9Cbqut0o2Mbx+8JRwR6TlxwTl9Q5WNXIGuyM3RX4gljVVF1mLJG
r3Z12nFJb+MlqsHkqlfsbCKb4KFpxaS2pdl3Ttgps2k3eATnX+CalLiPjb0bfXAbIuXGaGJ79EF2
4QN6uf+cwBEutu5kNDX3DBcE0YeK9pTAEO8fLEVMozZOVbvtMD+ZP8kqtpIPZmwpFD62B1s0TpDY
FNqEA5seZdif2OKPkML55kDNSZDjBRPB4WZe/5iBo7BdFT0des/vaezqQwx+46eifEy0qf9JgqPQ
9jQWaPTrqdF/gQhuE67EK/7k5ku/IjBIujpGXel947Afh1sHghOeFMCvr3Ic6KB56Zg8BDasRpZj
Uf5t41inkYyNMw64QpXbrikr+oYofW4KiEMa/LA5povn5bIK8wZyT8gqHl5q0kzGbWxlsj0arSsJ
aTdyLB1EE+TP/YxDxg1pUIgceyMqrt3hzw9YIvaok8H96atzgJ5OAEfZqhxBahekUN/PBlZBVQck
7vRmFrZ4K5GEY7f/sUbieOU1LFjpAi9DNTgd1O6QpZl4Ae51qyITvANZIFlQIQbQp9fLM3yZwKcT
HI9KOrgghlQuuOCeDtUKkeUi1qFxNy0hKbXtDPda7TaPl4c5f402sCQuu4jtlmbdqrD2AYtmN+/F
3oLFYOw0kUUfYDyQnOLmcGcG1SQfWsO9RiF5p05Bws8dgksndP/1tRP/Gg3sJon3/SBKsgRn44DL
lPVII6Z7NKPYubajnpFs+XRY63u+A8UWHHKtMfOsRpXCtohSgr3Q/ZTz1L/SfavJg0u0NLjzGxEf
CqtcguYwfXjBMwdZuG7g2BH2TRSRPd25EBoLwJvHrERaenDwO2lCrLACZ2uKTqvDrjeMZ+JhzD7s
wBN/JRAuqn1ZT9CeFBQEzKsShPubKMH9d6PKzLrTWBokDJWz+kB72CYSPTKtcu8rR7+Ps3pYbFFy
m2w8tFoavMei3FP7z+mmKKKhgsMIg43jVzfc0Epz61lqJjdmpOXym5upCafyRvO0LVhiDWCoD30P
DCgyc5djr96Eqarrz9JRs7yZsAqb98juDTxzVG38rCuvjXE0MqmSUpV6UAwjK+m2OGKS35empUcp
IPBsaTO4bJusi/EKryuzfIwMMQ1bnW0E/46S2M8d0Meobjgwg99tADJC8hsoSDiLIPul9Lx8yOtA
l4fLk/tMWMgx+mYTwUlKL4ar6uki8hpnInBnyPazFZtOyI5BUIDvavjyO9iS5A6BXcQKsqPGBMJ0
s9TCQGbRGBLohh2s2476zAtM+j9laSm0xfWIGT19h6JPSGePbO8u8FtFK0qvku2kZkIzW2GFuE2V
Yeva0yMWkKXaYj6PWqeS+8vP98YIOd0kOAXBFCDWAHlxTzx9vraYLb8fgnRvpSamgpkwLW4Yut1t
IreBPDlMjYdTzkCGu6Kk2BiT6zyTqjyXN2bsTlbYQPr/3ueEPNwPVmsWj9NyJMDaosznRjZUzgOa
0KwNmXjUOpbC1ngJJkQ6yfcaKKf1qKw+BIPoH4hHUOPWr0lyC4sJT3bWteb96dtceyqC1v1tuQXe
lJdfwflGgqso7jpskrRLyFw+fQMTsk6PYK5s70xVeatmrN1SQQe51F3CUttCXDkBzrdlxlsU7igW
loDS1X5JWnE7DHWT7c0ijg1cjYyyewjyfL65/Fzr2zgzl22RFjWD0QFa+1U7hhjxqHfS/YB70kPq
tRXOom33QbWm2v7noUCnrYUxAlKEWPT0FUJtpT3nTPm+g8R5g7kijPfO9Z/ow2hXJCZnLWEeC9nF
0sih5w8gvnp9EWFgXuEnyZ5YT1nfldIlkQr0P3gchwncxWVP5WLRw7f3U+lyi8uTGpcj3VHoM2c3
PQScgfljlPozQkint56CLJfswhIq3JaZ0sa3fd+QU9Zqhjja7uD8HUxiwTa+IfEAoo8jvzaOvQhb
ixlkRwFI96HudO2zqjrLReRF4/M+6tyrqRjnc9Vl4byBsrA1AQBPX3SjVfBt677Y464/leEwBjL4
HHmadqflLTdwzR9G58rHfbvxn24RC1kEvi9IIGyRNeEpKXJD78ax3KdaFpDs3jvmTZd2zl0hNf0W
abRzKEh73mArJv/YmiAcsSV+Kgys0jkE+LhtHFw9H9pyJuKT7iuXvaDIYUYbuiw3ZmeJK5v2eUWC
4BULVco7j9JgXWPFhH+480BcPN/Ouxl7C8uovtzWjQMk7LXFXe/F/ZWN9Hy1BZhDLOERxvLv+gYT
1X5WUOK2e3QYbbrBrtB5Lj2y20ljL68833LmnH4QBJWIjmCC+Wzaa3NCG80gtkFd9ZaQvqOi3AVV
vke071BtFcFjJXQVIsXQX//jMgcH5smIVHAMaqu1pYNy2bXqaWz2rfKf6S+kdPXtzN6rwWo+XR7q
bKIzFGiv47m4lbPRrla55k/IxCaD+C8sAf9YRWff0EwqfoL9053xxHyN77ZGNKF1YSsHzmTiVhFw
MTxdWTZbst92Vb3vcf/8HEdFt1CREQTWXTPeFI6xuO3EPX/OgXEL5FjuMU/zr+xuZ/ABP8OhhCZB
A6IZF/gVmFLkQ40zQdzu4zTRfqXG4BPlprk75SDwokc22nd2lWoWCkI/30gdOpTyy/rKkj9/+yB9
rBuofz4owpoepgB7yIec5V7PDfUg22De8vL8I1GIo86vwJz5yiF8NqWZzlwKFucGTkQm9+nrNwZU
MVGSdPuI2KZDbtLYRCyT3hRimh+coCBfReJtDUSXXzHXOFu4jGwApEL1oQcA+/h05EFadjvjlLVP
XJkZKORMeVs5XK4pgNLoymOe7UzLYKizWTt8adq6p4OxZjWFfrjb+51l/YBeYBy6Tq+2jW2O2wBF
5nFCGn1l0HefECInVncQbKj0TgdtBwuInGysvU8DZ6ubqPGbOjAPeZ31x8vL9r2hOJ0CsBLai/B0
T4cqM7wfhUmWsKXH7kbK4QfWe8M3u/PE0+WR3pmiTE3ct7CZpHhbe6IgQ8mLejQpImPNu1Xj1H9E
9/4zTmO/h6VH4+PyeOcTFG7Scgiy41q4lK42JPTBGhrOHmoDMc6/vCiLQ2+OfHfjO0C/G3MqrBZl
WouPvHL8z5cHP39YhLwI33SKnsW3blVfxSRj9jAOKVGN3L+JWfZf8aMvbjV2iickkf+P4Vj1BlLa
hfi15r5wESJmyyjy/dzN9gMp3GozNWBXjvCy1xFvgd3lxztfFbQD+IyQ4N5K1tWsWSo6EhddHq9D
Z+NKd7rVSxltGynrjdEZ2l05WdeoVMsHOzlEMcbj4rOQRyACIC06naoF1ccE7ZBzUyp3L4qp2KhR
QzTbNnVIN87hHgdE2tlVfu/Wg7jyzOcrheGZTKCDi4vcOk+t9lTg13aXww4ysw9a7eMJwgTbBoAo
V3bz914vpiVc8lzu6FDrTp9UtJ450rfL9+NkDPdlxv0rygv8VOPC/4lb0giR8qqB8hk0D4EPMgDl
F3grePiauQUJx5s1Qob3rhirj2LxzL6ZC1AQyFDm0Zkt8hQwLQXAwFHsIclTuamLwPnpE3NEQniq
/7g8yc4XMFw2mr2LeRwagiUa8l8ADzqXKCX2n/ug0KunUiE+lRZXAsMuMKPyu3jndZa2DarW/8+f
emki4JKNZoEpHqymd6yVRMATBbLX6yz7OnR0dB2zksck8a8lBp3pqjAk4yNDCgLLf5tXp0/p9GT0
caH0iJzygoODgc8j2NH8tBh1H/LBsdpNWkl/P6YWIhEnQuaUGfnXnGTV58vv+2zP4pcwB4LFIoWi
Zn2iY//j1YUzeLDF4eJU5vQFlDv5qDpBflVhO1eO8bPPGyBgW3SJUFCoF9e8izwtrVFY7kRG3NR8
gqFxrwbDfsnGrDjgShA92ZVsf0rP1A7/9TnhF9NCMbmPgdI6yw/7BxjmZZOTlM76vpGVA/2Ni5CN
nfMHLxM/stK8xpI9f62Ie2AwULKwfbHETodLsHs1q7Q29j0ucpslL/6GeA5gqRGQZ5C19uvy451X
pHQzERBzEmCHDgdrtU8mQakrV5uNvU4D5skOxvSDFG5yU8XUwxuVD80mClzuyWlWvKi4mMJOt3Hr
u/wzzrQXSwyUDZcB/sZyAVlv16LWnIJcRn3fkTVYPnc4QLuPep0aL8hCoKAFoxOPW25cvY0Rc+nv
SWZS9T1AYE+dnFvzV9Nj0e+ayDLmjdbooxOSGtNAuFYIbjZd2bh9WGLOS8Y6PhnJpiRCuCJpIcX7
/fLDnM9VGsTQH1AALhDU2i8TD5g+d7rR2FfwyxWsJc97VlC8PmSaGx0sLU93CcZa29ydrrFClkrh
31OPZBFU59TYwAFwU9a6wx7GgCStag6z0TJDUfnubVoP1RWyxPrEWUZZzOP4YrCQzj4WwU+m3cb6
HJaGOf9KveR7Obn5Y58E2gPNZsDauL3m/XN24PzvoKCdaKHQ6q7960ffRoIw2HMoqOMbcAhYuVXk
N9vJFuYXo8UxLa9RQIaQwpLPVQ9XeQ5U+WiXVXvTJkNzZWN49yVQPFF5c+biEnW6Uu3JzUhbT3R4
EiX7rPeWh8v7UvAkfGwlisG6aSCxXFkpb/3D1ScGpcPmnWqVu+yblcM/G5JTRG1VRv0cauRKbiKr
CG60Ngu+lHYlfqcNlI20xtygG/TpBqVvCQDYiGNucr/EdEg9Qvlq9kEEc9j2SkLVowFmVtHnL5Mg
QEPkfnzlfDzLneLLwZZjhbMtczyv08LSqptweYev19q9d++SGr8RuPPhlaYJRCZu66G/yAMdW4Z4
3Ld25m6Jc/V2nplqXyBPUtD06bVG45kcYflVC6cQBh3bDhvg6fcztIqmkTAXmmA/fjfzbiCDRQ3B
13Gu/NsqiTR9i/WqIbaxJmkl2ji7aJui1uVxou8JpMJFnbglXdM/aBgMfq3dxHqiNZgMm9KB7rG/
vKusK8rl97K0ueVxfaZ2X23UA1Sfsh8yBY0u6Z5w/E5uJekoW+mSfn55qLND4W0sFFk4ASxihHVS
2Ji7VGk51BB89/ovpuaVXzQN8pXIB/mzEbq9gZqVMr3rZKc0r9vP0r1miLs+CZffwEVzoSktJcZa
OOOKjo2rx323subfmpEA+LVkI4ct3N9Xp8z0aw+99CBWC2upqmh9LWcQmoDTCdFyc0byzN5pzRJ4
v1NxqNFWOIB7ktRFTBHhCVXmHVly5k0B4XaTTZNqNrUVjR8vf4B3nn3xOVtEcZDtzqqAIcBqshLN
HBYALzxxP29Fape3ut4pTC1n68oV4k1ktn52A7SCizZaCHDQ02fXMBGLGG8Oe0yOjuYIp/rRqaYO
vB8hqNz4XQTLMNc6CnxZytQNBdT1H9JBRrixSTXC7spKW4xGIk39HFINP5RSxpiLetas3UxsN9oN
hiDtdwKw7Y8inwomjaj7o+P2znhla37v9cEbZPLSyGRvXhVRQnWBgxOQgllRaptudLNH5XvdZoQD
H85ZZP9HiJypCtMAhBwtIxXUukZsJFE8OJSrsPGyHzIY9T2plg5EiKbAfC9nk8ib+Xh5ipxtB/Rf
KEddUEuqb7yCTr9YMwt4Ydj0kCVo+3fDXKAA9DOBo4x5LYn17KRbhlqawg6oDPe9VQnciHmcI81n
KLPT7sntGLEjLxXCNcfFZK1yd3PV9Vfe6bvPx2VqcV9cssuWP//nmIsIj7atLCi3EFmaH0DT8bZr
dexxF6vzy6/yrGji+TDKW9imcNz5jKdDtSnTf8Ida+tVbvWS4jMbugmkuGsn97vjQPnHF5q1DXxx
Ok5Nsg/muWg3iyiab2mG0HcJeLHbbE6iL1aUlSEuKPV3dyiGD7GhYK4RjxaWboE/StR7zq++Gex9
hjPLlTdwtmAIYUcPBZOZ/gFH9aqWac1mNCN85ekeWsFnLn3TDqmLQuqpsFrD6ehKO/6djwuR2HcJ
BLLBFde6noHwJTepIBI1lefhCGTAQyODJxRzcO3jvvdoTNq3x2OJrnf1LEkVpCnWCXnckNFTOJud
iOuwr7r8plaGduVVvvdo3M8X8w+k7JDbTz+yGelZ7qBb2Epgyc9xQWpd6dXNnfT8a43fdYuLo8HB
ZIVngmMPBrxqqvsA9LqNhcoWGRJmqCPG8biOT9ZPFov1P5ydV4/byJqGfxEB5nBLUlK3Oji08w0x
Ho+Zc+av36d6F1iLIkS0MZg5BzBmSlWs8IU3PLa4sDyjYjVIx1oykoOcdp1/++CsEx3xA5gmVx6t
Q8B9q4uh7OTACgps0U2rnp7AdUjviiav74Rp5/MyT/F5RNYtoh045cfbQ1+Hb2JsQmBRhuI4rYWD
yGXLTjHhrI5JV5YHU++T4QRfA7NsIu/grpbJvc5UImjsRug8WadAz0dsloHf6r/TpaiPloLq/lO9
ZPrneqY067aLFP0IkVxExxTKzc6rtHGNXvzi1ecK80IKG3J7H1OZ9sUy5+EeblkC61UHMIjE9Mug
E5rfXqetQWk0cdBIGdiU4nj8cY2aFn5X5MKlPzhB/HtuGrS3lBS9nbwd34Hn6Y8hiIXD7UGv6Cli
Y7AtaStzqUKTWd0nqDlQCpTy0o9qxYm+xw6CrJ7cdkHyYBRogoJFBczlV82g32dRm/5oF6OLD5Dc
p+n9iF4+wpJdjYefNhfgzG3IYS+3f+LW1mU9CHXI/jmlq49RZgmotoj4Zhhz64hz33SwB/QGFdrf
v4ceaLxc6/nRrrI9G96tCwlghFBxFFJExuoVUJJY1rM5q3AG0zr0C2VUZvgQxhebSjhesPU/b56p
MFDn+9soq1zhRGqMvLIIMLTfprXqt7ae4B9YBh72m/Ihn6Jfpawl31Bj3HMI2JgoHQ1UfihDCJ2R
1U2Ixk6cGBRj/TzEY0/Ru/y+z9LeVyVJP4WKviecvvG8mrzkIlyAj8Nfl1t9tPQ6KIOQhSXgU4+9
bRTRPXoru9op4gtdBMsQJgnPScBpUQEsXQ1UIQ8T2CNd2UATSNdlTszT0Aft49i0I7o1k3SqpSr1
goiGqjsWffdkTj3c/yLMTZdKReSOipp8uP2dN046gAiRIvI/bOlV+pLMDpJ6vYKsIeD/517tUk8C
GntXNEH7EZyv9tgk5efbY24tOdEADC7RZuG5Wy35kmZqgRcKnrZt4WdhZj5ZUlTv1NOuNhIgbjJR
hArEhUIGfDlKUunKmCNV6vVhkjwrip+gFZUISLI6KP3OxbAxGPIzaPuBh+QTv1bg/7gw44SyoERn
h89axB6wcOxlgxIq6tTL5x540s4bujUeN5CQ+4fQRVXtcnJWpbaqPFi2V2LUDo50cE70Rc0n2S5q
r47HXcTj1e4FWCWYeWxgsPjgnS4HXGhQWOqkMqAqQeeRssj6d1mqKTy0mMliRTw2ZeQbS4V6sxoi
DxbBwlA9BZ6Bc6AeTX2pVBvtIGFMCwSYu+xoxH1UHHF1jX5PQDodvMjC+lBriFq7VVylj2McV8MJ
d9TWcaXQqvZUNq72PnMiEUIUBMy1oq+7Axoi/EVR5bZnGxLkNxXIPnI9MA0PxVypJwVZy6Nm7Grr
XcV6DEvwQ4WClhMX5OqGy7TetKUeDIcyay0IyMnE0qwrNOAU6ujsJHxXZ00MhqSeQfwBXnh9veWz
jIC4wWC6cC67sxMLD4u2mMI9Ze2tgZADocCIpRjv+OrxriSS91rKHW8owLnqnTl+LEsj/3L76tja
93RyhDk09yjLeLkNR7PU5GyeARKrVvdRGfFhK/us9BYE1e67Gu2r2+NtfCvIkjD8qB5zV63z5Sbq
B9hnOZyuIqXe2Bdt+dghfay4pVo2P28PtrEfuT9Yu9c96ax1PEYYQHGCTRd6kkr7pGjz70UbE1ev
0v7eKbL8MWPL7oSXGwsqlNAVIW1HYXPddZgRSCO5MRyvtAcIcxOG8SlgV0/CqfPnMqh70OLrgjz9
ThAL9H9pdwhW6OUXnIwUQw6Kvt6CghSkmDzH9oLkvO5zArwUCfwww7Gla2gITI1Vw8xdnJM5NsMd
Uoh7ouib0yeYEz+Hi3uNgkHAKCh7NQoEbKM/5UMJaU4UdvPI+kYsHx9vf+Gr+JHJixiOwg/JB4Wm
y8lbOH5kS8QtKhWBoZ6Js63n1BmHxwQ5jZ+Lvsh3davZuJQovbYz9tbugmCpYy4rwp117KojmNIN
Fhj8JMAi2UB/+bGOYeEVedO+9HkyfsRIeNojdL+24C7CHqYMY5QdBoiaTvvqtmvpIOCMlgVe0YTG
/IAkTdp/hzqEwHZfSlNbenBnZ3QCbCf7YLfAzr1xULp/paXFebfVJWuCVAhF82RbCG956hTYH4NA
HRsvJvspTnFEe9t1urCrPUxYnNxnbeH41cEUqT+XXI4+JUNXUF4HQjJ4+mAit6ujCnSozBIlYAAd
TvGQSlOTuckCsfDYqXYbf0D0bLgrYrkc3abN889mYKD+PWt2kO00xjbPBCG2UPEjp+A1utwWsxzE
bZlMqFY1s4lmBmqNv82gzM81UF6/VZf8B/o2aHr1TnWvLEnrJpUzvmQSrRk3C+dqzyxk41iAGYCv
TXiBosgV1qe356RvJ9WLg6L/utSjKZ7EZHhIEDYWEsthuFPbuapKUN36PxAzoSjM5sslqIuqLkcn
Ub1uanWvX8zJAzCunOYcqKU7SB1V5qSq4WgShDTU92J4tbcP58akSTmIgonOsX5eG6WnSEs3Q1ir
Xs6q3FVaODNkm8nOAUnq/rnPZ2g1t4e8fl6AxmPGwrGjOwk04nLWJf4rNJcrzSuTcnkc9Tp38b/I
4Iz2e5Xf69kBjKfUzCB4vV25IaiR2pPZ0OjMkpG8Si7mo9UnPxM7iQ+qkrxVAIsLFfo9dx2mnzox
6uqaN6VR1mL+9oCNoq4wDdGpsrPyy6xQ8H77IorY9H/BsXgTXi7iPKhNWFam6mGi46TuVMb9z74v
TOtImwoS4+3RrjcqSSLCJjQAeS7oaK9Gs+aYvCLSCBpTKuhlkv00ewcLhzRR5NMSR07rd6kER1hJ
q/Knmo3S3qN1HWoJfiKK6TQQsP9c509Oo1t9qI/AfatGfliyRXth0/Q7E93aMMIMENgxBA5DFX/+
R0ozGriZVhmko2Qq0aUy50DzUw3+ckHV6fPicOneXtkrmJLYM0JQQRN9SjgwqxHlpkYvK85hD1WO
XR6VSe0PXd9iSYX4+3vgC1BGMzPNvTof6q8BjQ7SjiL4Hma1+v72b9k6mDCkEUmhV0c6t9q+7dwN
9TRCOu3MCCvGMo/u4s6UT8JyYWedN4ZS0GyiIAAJlAVfpXLTrGmSBSXFCxIle6cn9guZePDYhtOn
23N69R+5fIrJc0Ttk7wRmula/AM3N8yVkkb3rKkpPlJqqz4FxD8VEcEcI18EFPo94AR9PqR12E7u
FDcW9uQttCU3MlssmiKr6A9hX5ema5hw+zylhqX/9vMsjFWJEimIqzQXLzeerUpymw2g2Wms1viR
A1E4oj2RjyhHqKW/syjibV0vCnuOLgbVcAG9vBwtMdBE6dpe83IcSTR0ICqlXzB4Upboo53OOpyJ
JGy+T5lDDwANn/G/3KYhuej8e56sj2W4dwzEB1//IjYCUn5A3ikZrX4R/atGzptExjEvyg4IKGi/
ekw2jlgjSf92cC9bCBY5thCgIWK8Lgr5OC9du7Mw4ulZ/QoA/VzdhOtAHtayLVGxCA3KEF+OcYCI
OJFG3iNPlNRu6EhxRNgxZN/pyuY7HbytXSoiIVB7AEShrq4igRhlTymwctkLimw8y3qXPGSJ3Hw2
unA+UwXFSyufSi+qF0LATArVH4Msl3fZFA+nommzF5A+5Y+xlLOzURrJf7f3y8bdiy4+u5NyB2nh
GsBo6wig5mUqe2aFiZSGDDkaJI0Z7ei7XmMphOonKBVyXQiYnLzLbTnbQVnPIc5iVa2aqPiNICWa
DlaHG05VDX9enz5VZG6q0JeQ3yULlD4kYMOd0HTjEaAhBcFLaJGKevDlzxhNfbCsuJEJxvLok5rG
9VddjeMviDWYDxN41Z3Nv7XreG8QfuLZ4Zldva6K8FOubKxHDMjS7wrbCg/9mOVn1Rmr+05rwG3R
57y//U03txwMNg4dWE2Ug8Sv+vOpYzbVQsbkmTx5/4g+2Lkas/kTUOziVNhLFiNVEAS/TXNuvuX0
BXRA/cK8hfxcftbDyZzdLpRzUAJ292HMSwyWbv/Ere8Agg2OCL17MApiW/7xC8uFdhNvByZHkhwe
+7ly3sOQQ3MPgYn6g6Uvzc4+3xqQzUfnC4Q4d+MqJYlTpx9xMlW8QS1D/GTrOf6QwtjTkKw049pT
hwENmtuT3DpbIBAFVcQk73ht3v0xSam15EqvZ8WTZ315wWruC56Z4/fbg2w8t4TA/z/I6npJi8iu
Jvpe3txAofIhtC1o6TlhkaOM2U1/s4wAZLF6o9NKtfHyuwVLw6tfYE6F8qyWH0gC+/HA/p/RJKxp
r7XRnu7+dYlB1HGgrcEegKu1JhNJi65IRRUTDcdqfl/1eCpOaWsce7x47jE3+kXJozoX4Lvv3r6w
8DWgL1HgABMhFv6Pr+d0yZJaLUItIIIhgGo4oXZpMzxDoGt3NsrmHDkHPEvCTHKts5kAkpBMbn6v
dcKp+a7kSjA+TgmG0jSWCw0dLGSkjqGGIZWnKlP4VjdpAlXiBdgLQMyAea+rkEkZZ2Nkk6yqqF0d
wxn9l0Zeivc1sg6H26t63RRlLBgpWLgh64UP+upGrOiVlVg0qd5imtP0YA7JOL1DsW0MPVRgWGQ8
ygEzF3LaSE/ppKN93rQFSWw2qxIIf036Geiz0p2sLuq/RHKj7+ktbl0VCALTsaWfTua+uioAMcWY
Jwd4PIXQySolxitkidpHDIt+QXdbdgKErSdCULuQF5FFfLQ6Ul0P5MSYKGEheg3PMde+DLi43QV9
lp3ssbZ8KODdzt7eSk2oEdL24EOQZzqrORaWEWuDwtVULE1ffLXTKTrrjVNPB4CpFbjPBOX0eVik
3u3jQtLOY5uOhStFwBRdMuWo/It9QSIKyJKMnux3zf4CeKCU7D7Zi6SplE5yaCjdEXhznX4D0Gw5
x6a22uzQVdoynqIwhgBHVJ+wPEOmf0uUXB3IzcFHu/KExw+wdyXc27wbFzr3AK8I/izQfda81U6V
crLlVqaMV+MWEQcqxtj2fLx9RMTFsopU+a8jMYqqAe7ua2db2qr9gI07Rp4kE/dTuRhf8r7/ICe1
dHrrSFys7ADR/ccCav0KO07QNF1YmegGjPkpDm0kiCiU/5PUQ/Fye6jrXc5Q9KT4jGLE9VsYAWDQ
Wq01vdziwbdjST6ymbBikKAfzJIyHidjnnZWcnNQkIGizweAbq2iUC+6BUkSlzmepY4ChkkhnhqA
fXRQsH6Mc326d2p5T5b0+v4gcKGOAZKMV5Ir7vLhyLCn0dTawtsuhn/KG4wY1CQbJ5TG8pNV4oh3
e2k3YmuIqHT6BUBQEZ2dywHRxBn7lPqO18zz8jnKK5rsgL2yF/jG7QEEcfCkoOx3SBpVewoma/7U
lvPec3nFXRHYQerhwpJHFAHXeU6Ed+SIFp1JhFUpVoqCj9DDCZNpQJQAZnftKmqnncPemn50ZaS+
yxahGWQE8IhcNTHr33Jp2j+MIqm6JyMf668oJyCoGRnTXLrtIE2/6tqunaOT6fY51o1GO0MxkT7f
Xk2xWJenj2lQMWU5Ac1edaKVaNY7DUUfz1LqUT6ZuRLb+P+pJTX5CL89kN7TdOy5wtJD2mtx6ZXU
KPT727/i+qahXEDvkdIGwsiItlx+0kY1WznQ4AiqSQNx0kjiDy1yHztxx/VNI/JhOO0CPEd5YjXK
gsVkJS227snTqJQf66HKJF8X5s3VQhq98+hsjkYVjKxLqMIYq22Ke2mfhqajew5epc2ZztGYPC0q
OmyeZbboEd5ewq3hKEIhdoBcq5CzulxClMYEqQvnkKWL7R+mnRSHPojib6W66yGx8bVQ7hYuzFC1
uUdXJa8OJzlhaGGRRDfRvwoCYV+qMN6JEzauFSEPTtDNxqDPvrpWAB/boCoZZJErScN9oUyPFPUi
CD5Ts5j3OWoSP24v4dbNcjGmCFz/jIFVgCD2UFg4csChAtUQHRAnmo4dZPuPVDbDl2VW7ATHyXE6
JVMkPwztNH69/Ss2PuTFj1jtGyNoFn2YOZEzopSHFJdZrNWrBtm+cE+KfWsoBO/pnwJnIDNdDQV2
sM2pKdoe/JVGRXlmCc7SUnNBSdOyVxsQ/7HVTQP+GfgdEY/IEVeLW9E0rJysAjchDZl2qqJMe68b
7aKdHCWvU9+JVRRkzS5dxjvVHCHUAqsN8je3bKjMKcCQyYvBU+irbSUHod7Ql2bvpq35C6Jn/g9J
+zS4iaaOexnx1h7mgJB+g9mlLrIabKBtX0ClYLAM4cFh0YpnZSTqjVK59VR77nf4slvfE4c9xiIt
5VlaLbEexnEyKIkFNMWSFB9VA3t0lViOAyCAQ/nP7Y36WsRaf1GLLiMFLvJV0COXxwWxNMD5PUeU
dJ1/6uPYd17dxT0YrSxTX+IlnnWX+wqrHdg0xWloNEovBQDMrBuiD1IwDv7t37S1Ajg+EkdCXIDn
Jb7IHyd4QYUtjND5hcSj95/zsBm8imY6tGxDOd0eausWRI6IpWY3686aLmUjzh9n1EC9OBmbHwlV
9XOFglq0c6+LRVwtMmV/0V4liwRXu1rkwJrxrSxAxkSGgec2lsnyLxR9EbPsJE1zGymXfyT4fe+8
lRunFQAesAVSNFFTWz0neqnNOWGA7Y2VbheIRkT1MSKu1I+44S2hO88mLjKqXIWfumbKMPEeO0vZ
+RFbQRbXhQNjDy62IGJffs56mcoe2S3Hq4LEQpx7kJTFbyxgw27VL9LHSMrz2JtMK8S2GWRKiMy9
sYy+EXfxJ3lclv/mLCu/g7FlAXtTwQta7y0rdHHk1VrPllsIZtacVPdSHY3AVrQKO96kAeL59qNp
ELAKCR5hhbnuikhxrLVDLZR/Js3xaf/j9ZDJyy8zqZWd4vP1GcA7hJGAbNDiJJ66XLR21KZyCLrI
pzPQPVoxKjRIt2Y8JVGxszmvLziGsrnZIMtbEBRXm1PprLSawwbk4NDXp9QUYs22VpzSGfdikBp7
IJjrM0cVVQTbVEuBha4BOBI5Ff5IieQVDmqNIWb1rt0neyCn6wUUXpvCwJY0ERkP8Sv+uETqJS6y
toMkIqHqSqk45cWnRPWsVZ3z5m3BUFQB4OGLFGoNUHOmwcYGbaIxWoJoaaq+B8QiFEpsrTzevq82
ZyUGYvnAaqzh+cGgYSDuzNCcAjM4ZnlZe4jlyQe1Qtrs9lDX2wJFu9e8F9YTfRDtcgGTHlplEqWS
p6oZinqJY8yHWApmEEvWu1zWf98e7koWm7RTBihMsEh9HWrR6pqQEVJFvQyY35Jynbi0VVBK7gL8
WPEQQKASjXe5E23BCPov5LXG6d2uM+TvNkLQuJtY2ty5TtsYNeSnpB+fRzyv1RM6aLjhuEtZYzmz
85Ovu4R0AUi8aMyLXuG6QB8QSPY0RCRvCkrzxWym6SUt48mtewwJ+WmDHzpWeWcm2llFjPUpjBFM
vv0brq94QRFAg4j3izR2jSiLZmPUqS6hejqaGFOWAqEe1eoxafKSMlil3ltcuwdkfpPHrIVMdXv4
jbYN41NaYv7ERyCTL3eJFWFmDwwUkf7UFhAw2Dlegiz+L1WTsHxAM7p18zApv0ez0nyM9CU+UtYd
fuEp0IBy1/qTgSbtscyGITgkDkZ6t3/g9cvL7wNsg4IceeNVJ/O1JJfIlkQPz7EPehqk5AVKhDlQ
1J8Qm5h9pc2bnUFFiHb53NM7U5Ak5rNwhNYduyxuG8zCkWgnyzK+BlVZ8j41g69WVufPsrnc93E8
e4k0RDuA+637QWhXoK5Io4qQ9fJz1JCBwWtmyMUqCsoGiWr5Th7YZ80o9oonG0OJxjSBKrpbYvdd
DiVFalzMOisLyZlYzRpToFpTOU7+WDb53j7bOGoMRoQGCxNPG2e1z3BojvmbRyNUrdn+Hldl59Om
7H25n+XkkKlZ+BvVHCc4jjraVDDCDceNpmJPsmlr1kKIEDYDs+e2v5y1oywpzmbwTLGhi0PPUSYF
N8gosB5a28hPtzfv1mBsXlpJiNiQpa8GK1tLCfo+D30n6y2s/GR8ctwBf1XQeAhb76EetoYTVxln
WeBT1y2VoVTlumxga9TOCBRGyspvuQwkF5GK7uvbZ8adQXBP2Y0YZ5XkUMLtQwfgiyfp5KyZbuV3
SRtjwTGh+v4XQ9H+E1pXAmGsXn6xoB0rFK60wAunxMFqYtFCr02G/D8pMffezK0VpP+CVz1CRyyi
+PM/gg5I7V2OKWzg6Xo49H4Bobw5IauMLWJu593bEyUqtSCZEWgDhMY+uRwu1Wo+2CgFnopx2lNk
jqlXZngeEBlr4c4ybr3PKkBUgdejRAVr6HKwWEWUp2/jwEt0KhkPvIfdl8AwpRetUorfS5DWLYo9
tf5MqmpRKUdjFgM3xa5QtFmmf3v00gNuwHDCwIFgApMYU0vf9Rhf/Lr9wTd/qeAm2whtcevrq2OD
ndocoUAijk1eoWOQ2XCxpaDqDklt6R+J4HrFDZeoelfVcjT7MyqMB6lXBjcO2v7ZiFG2jDF95obG
tvCA9+NyZ1HG2AMUbLzdHGv+AjaH7M+asBS2qJwVs0EwF1rSoXVS6xH+g4NYxqgdKH/qPlqC+DvX
Q2u4WQtp5PZCbUR48G8RXuPAs1JrGkAY56OjJwD6ijbvj00vDSDfeRaDaXqGNvJWPS4CPNCoPEtw
/eAWrvOMxpip2zpcnVgUn1W0ojxMwQmR2mw8KdPbRUHEcGIgfAEYd/0I54ustqOM82DSdfGxoX52
gPMQ3TsThim1llYF1itG/2kZsupraDnFfdQO5n0zLNZOfiCO4SocAFSJKDDlcRB/V7hqtAN69Kcl
TxvU5Sz8blGo1du7219zYzeR5HNvEzpzUNcaBcQ+khMGauT32CbepUsUvpeS0UGKMq+8HKDgseNH
u3OHYlis9G81iuHrIsNJxCPeKlrkq+uh0KTe1mZAN1qlKscc8X8spRUU5ZpI943akF0byZGdsGDj
voW7Rb/7FabGtC/vpE6ZhKoPqWutBNYBdGjq409nHYJx//7biEAQI6DyCUaR07IuFTVc4g4nMfKV
pVliD+yH+UWvx+nc6HJ0UJ10etSneHGRKaYsMKbQGrow3tN72JgxGb9J6mwTWFICvZxx3Do1in1m
6MfLqJy6koCSwkn2sydQ27vxRYa32re6UNUAwkKvX16rWcdYQFl09CM4cVl5X9FH/tSYUncq4jS7
G/K2/palnSMe1gJrcgi893pTwRTJjOCfvoYSPXXQTXYSno1LCy6LwDmIn0Qx7XIBGkAOupYAoJCc
+LfWgi7Rwsg+mPmQnEqnnXbuyK31Jr8hM6UkCytkFVAvtQ4CslIxgJgKWr8jVkjczzUkmIjW6F/M
jZInyCvqvjRnVoNRU20Rj+8ZrGxlMtfJeXSyxL4vC/i1XqN1y86AW+kb1REQ5gY9Lu6m1XYCViPl
Booe/qhFymnoNOtkwWr1AyM4YXLyDgysKUyFsvuQAMStMPp81zaD4rfIsp0TDa3KIawQ7xv177ev
s62FJ4+BtERPk5B09YgnGJfOdqrFfimX9jFZzK8Nmmx+2wfhzicWc1xvc/SKidZwugLALo7BH0Eb
VUV5sQwuEWrS78yoy392GOtSUCi7R6dQzA+GBdvfsaTs/ZunSAODChg0H776+iwHkqkHQVCEvlQg
izdNC0r9bQzrXhv+IlIERQ9IheasIEevVhPYkdN3VR365VAsJwNz9gczgriUtsWeeMDGa0d9SuNo
vrb91tX7OUCNPxezskMleNKiUHsqyyV6e2qEXreQTKT8AjB2NSHYQVFWG3PoF/EQYn7T9E59SEbs
59tY3usSbNw5HEs+PytIl2Ad+mpDB0onJnKhcm08OvnAizYXU+zGtTM0fiDp3c7u3xqRmEEYxArm
/JoynBZTrhYa1/xcl8HJqpbah874OzK18AHc0B7tY2s4kj5UNYTTDG7Bl0egCeVlqC0j9Nu6lvyu
VvQD91DnRktkf05bO/6LryeyCFQPoENBergcb0HMJ2hLPfTNkSg3DajAmDOO9VgL/UVSCwoT01OZ
QJCUfbVRihoPw0EXtkB1tfhxUDaelcfGh4DH6e3RCHvk1cqWKwtK7+WsrKWDclVoGfLF6uKGQS/d
ySH+DxHWPW+v81BeYjDhIgPWYjVUHceOVSx65s9j3b7T1Nw8Y/g+PiaLNO68ERsXMW0Bk6QWOgBv
0+qJyGs7B1sfp74aVegGpB0STHrdFLWbDsO0s4Tid6/uYsG4EPa48A+ukJba0NuLRWPMTw25/gKq
pX5ow119E/GOXo2CfhVVbYRVrnh4gJpoSMVN6rcQPE9zYmOXUSNnNS42hnywyl2rUVBiTaf8JWqs
txqkESpD/hMUNrH3lbUvW83nrJxkTP3ZjMYTqNUPfRDnnxAA7e7LKQl29sq1iifqA1TVdYvhSPjW
AOiJXkSmKXXip3lDcGF2gU5t2AxGfwqc/KmjnngndYV16PW4fgeGsHhpAeA9hoWux16Z19o/ujHG
/95+/TY+NdU8fJ0ASlDQW79+SqE6jZaXib/EgwwmUYJeEqV7VJaNx51tRHcbGD0iE+uWXTATRPVY
lvCpZ+ChQPex3VNJStC3WFLzNI2W+WCORDT2ZNV7heCNs0MdjcuA1Ihq8Dq0gBEyA5FIMz/L5uS/
wpLCx3CszXNsFzsFta150jIHdUUhAUmS1TWn9tZQ8KFBYBSNeSYvSe+JBeQDNXvtMKLX/xgYXXIi
CNDvbn/HjbeD95e+jUK5BQCaWIM/wqe+jeTKSJgjfcz4d2cY7WGctQGPYaNu7/p83EOAbU2VijPl
HWYAmV78+R8DdtFiwjsC4Zz28nCk7zu4bRJDj4syHBWT2v4QDEvlqmhdf/iLqcJRU4hKgTOtMe8k
OzFKPCyyjkiEi4z1+Lm15x+zPE0nu3Cs+9vDbe0eygZ0gcmtBZdgNdEZyI+eTMgDDEbxbWqM0KPc
jDVW1Km/bw+19RGFWzehhohw1iqiVYFcYLHIma+OhQnHrFD+Kbosfz8odFA1M3N2UFrXh58qG+UZ
iFUU9HnALqcWN0vTDqmE9Wq8pB7OOuVzOyx76p7XC3g5yirMwMkuLcoMNYJGzZTPQ1FQW1OK7v00
0jJ46wJyxYBy40XhQ5EuX05IkZq5jbJFwEYj6wWl1h/SUpp3Dqj1h6wY9vC61y+Y6NbTeCF7AyS8
Lh3qo6HUqRwWvi2MMkqS1NZNIak9y9PSoPyCb7FrjCJ3m7Cj5TlL42YnLrjeMvwEh9oAfXyAla84
vD+OYRVg+SMjCOSDcLNbXy306pMxtf050BzplKFQ82aBRixyhGiG6L1A+VhHqUOh02exGVGmm3ZI
q1g5LXbk0IDS96QQtnYOg2HOSuMbCIaY/B+Ta/Wqob5TFz7iMx19ZvoVTzDvmt7NAsPZwXpsHQbU
DkQyg9A2idPlYCDBOjt0RgQRdQiv9IMKF9vneC8MEE/AZdQjZiTiOG4v2nar05AipYh2D2pfcd3q
1KbMwc3MwaQ9vah+ok3OcZ7V7FCp3Xyyo4Buf6AG/90+Jtd3N68AfTwADBQqr3SXZCuN7NJWc38o
B8fVRjKpAijIPab0iRfo03zPpp99ec6HnSLs1nYVitgEVyQdQHguFxnf+MUKKu6CLrXnZyOZf2eG
OuQuMqOmh/HJeLg9U5EyrVcbHQQhscPjD7jucrwkA6McyownW8uvUVn03i2LsXicos7yEGKu3D7q
oh2q6NbyCgzKq9kdtOXVoCXiJHXWxYXv6HSF2oBwCkkEBFdyI33qeyU9pbETf1GkPnx7/ddCNEDo
DKMKJcqxl/Mt4qqjRYQwrFT1kadJRfs8R3gDdShF+VlhlJ5pJvNOmrzBCeIxptNON4QtRT30clSp
sCtzcBDJpDiLYlLhSJnuxZmp/eCKCLtDCICkuJdQDu3cxgqwEsKRtwGPPAix1XZU98BNYhutPjtw
EIzSBEMZwN96GQgC+0RGy28xGsWtU2s5I6uPdpXaBb9v77DNyTs6vT+EGmDerCHcRhW2ho6viZ+l
5uhXSZ5WboRwQeUSyfKgGvHwWI7R8hXEOVEYCePwYTbC/lTriePt/JiN20X0dnj5HLoPeI5efok5
7XLKaGhZ51aEgGK35N8H8SsmJYjvbAztibrt/N5AgcQvHTU9Nqa+xyrZuEhFhgM8mSKXiJsuf4PS
BUiWS/wG0AIjhggDbsxteff2meKfxECvHq5I112Owm2ZS0FKmh8S/MlPdWSMT7o9O+gWNCnrTJwc
la5BINo8SmYcfQmypBmRXtHJM2//lo0wgFaz8PNg4eFCrBZ9SqQZo+gw9Relrc79qNp3qZKP56IE
IiZpgXYuuyHzUHroP09wlXeum+vNDjKRhjANEUIAyjmXKzHHulJXA3JWy5yDhcYS0Js0KXKHXmr8
2zO9vk5fSSV0XnCIQnlO/PmfD3LWV1OMw60Hks+ByatUX4Yqnf2gnvJ7CdeWr/pkytnbdzX1HBQw
IEKTsvN/L4ftykaZMG1w8Evp1LsWbo+fQkh/grw1+nircrUtpvoCv+JuHu3yQZnafOc3XH1jFtYU
bTVeTsAgr+Jef8xcyto26zRl9GYlBlaWxoBC0QMoM/hSg2S5ir0YH6NyjjsK9c1UHCi/ZvdvXH1+
A21qWpekISS0qw89SsArVLA9SBAY4Tmdu/Jk6XVyiBLJ+jD2meM6866Z6tWL/ToofVnED4TM4Cr9
aZW2C4eqQshQKiu0TqL+Lqj0/tDO+VcpDIbT7Tlel0nEeEJpB1ohqIp1CA9De9CQdh4R1sydL2Vm
VufGidpztSyzr6EGddc55ngmYLDeN30SfMAH1bjrO6d/LCdZ+1GH3WzsfPyrB13UEwHW0aIXccsa
FMl1kqK22AjTcsk+FmWlulFYdJ7eZJNrOOnopRaiZOqADevt5bg622Jk5B9e6zME66udb+D66fQg
BLwuc8JD3dSND30+8War2cMwbk5SFGiFJ48Y8/KQ5XSIdcz1Bs8yG+kZ+UXZhcyr3DV5Uh1Hx5GO
jVo3rky3dycm3hyZIUU+T5S/Fp5xzKWQnIpJ2sYAba+ZauWpADX2c1aX8lQqdvMBE8smwGdd1nai
/q0FFt8WjAL9XN6Sy1mrbdU1ZsnYxC9D45Wxpv3bzwnd61J30r1O39X9SVLKA4FTGKQdwImrE4y0
wlS0E0wKO6/y0zJEADFjjHVfxrEdT6WW1x+succk8/Yu2hyW2ITMgzb9lZwmGvKa00zpAIU2X06B
Npp3ajFh5pos8cF5NWrJ42Zn6258VYQd0QEGjQAMa31jgr8mkTQRMWzTJsFuuel9XOQ1t4aWBatg
CH5p1hjed0syHG9Pd+ObQiNBz/ZVqQVe+OU3pUWuDDAI0LEt5OIexn/6ztbG7D+lUtSdrbtxO1LL
5T2EvSI6RKtDk8611hHtDh4hINo0A7ZL2GxU7WPWa/pTUYbN59tz2/qUyOVS+CW+FcDWy7mpaoge
TlsPuGFG+iFM5uw+0xz0NOSiOcRNgGLgFBdvZXqxbV/RDpTAuCHWdzL3sa0A4x9AYkXTMUBm7jxW
bfgA4zv6i29HJxaWDhqzNG9WFRyZ5TQ5iIPXIIN6ipNGfrLHJvdiuw++317K17W6yBLEtKCTmVRq
aZWuq9Jda2DuYIWDJyVK/66X0gTULG+K4UFqdSIXYcW4Oc660ptuLTnBdycc0o+Z7gSjm4RJDwOt
TqGhBJo6+4hsZu81SZUMrxjlyDp3WWs5vpQF+jeHkPwpKbLwR43mPw6AHV0Gd6YM/GYwGfVYglBO
HHxPHqrVdaakbSVHg8NV2if6Y6917al1hvTQKk77ACx8r2v/alGxWkMhqSw2hTjpa6ylqczhotWE
nA1oChtrELzj/4ez82iSG0mW8C+CGbS4AqVasKmH4gIbDmehdUL++vcl36ULBStYz86u7YE2zMpE
iggPD/d/Ac1yy0/zcIweFzFmPxxWcrkMZVEUH9NmzscD4Cmimr0TJh/cISw839JLpD2AYMX8bcqn
CR0LCyljf+mX4XM+aONO1LxxcuGRyB5Kzi838WqlKMPmdhwqU0DCRs85TnTR77a3GpwpEy+OfLQ8
EmcnUbjJjPg67GswenJFYnb5m14FkRp+Y+3YaVim1XP9MfK8X0Kv9J1tvTUIVq4g8lJBAKzlepCi
WxJNdDohQ5z3flyaNs0wZXa8f3g27iFQT/htMBkgNa2JZktdu4kqFGJRbVgufNLhwVyEVA+I5stS
oGGexZ6386RsXOwGBRzgQOnWSzpwPbXUnIVXLMRhWduW/xvmJV5OoeIY1BtQgNsJ+rZmCIkObRv2
CdHvCsVRh6Uz0oiIv64TbNOK2aw/CoTnvrVIP6J7kbYnt43sj/fXdePVBE+G005BGcXQNdsr7UZt
rGgnCaZKFSKISjv5mM7IPw6Y8yJxllvZs2pmybtcjMrON91aXlh80Bdp6AXhW21P2HqJVnpcHrIq
eOzbWY3O1Dy6RTYEKuPOo7K1T9mgssseHv9Ne0apehOcpXgKnLK0f/DNdd1XU3sPcdyalHSepTMG
ei/d2dd7ZvG8prWoxwe44c2YLdfd0zDVxiNiG0g63v94W2NJ2XeHGi/Y5rpIP/E6q3MPzbkH4zpY
8US402lq+5xmbfcfzoJUl+fhItZx1tIdJZKR8BoxIGg11MNDtkcwU+l9nFUt3TkJG1+KdIxLm+qt
5F6ujl0/LiM6pJwEQ0WAvKvN8Ckr23pnP2xcyACIOILQTydpd/JXvLocDbMURjGP7L4mppIx1ppD
9dAShW8NcdU8zrlt7wT/t9gdTn3wgYlQUTAEC189AkAnDU+SO6CzVifKkdOt/kvLlPkOHaf5f3j5
wa/Q0q6GZeFNhXrIkqg4q43S6XTDVYhNvXn/yOyXRhN5sxJYXi9BXEQQrcqUqxsYxU+n2YEb0Ffn
ET2UnalvbFWYW7x8JF0A4+um5HSc9BScY8DSt7LPVifsr32TGrTKZfnOUBtXmgVKZ1LZ5LBDubie
lQ3s1rc9lkRQ+M2T1xe/hWaNL4qjT++tJVMvboNvARq7xoc3LycVaikYgqWglPO4HjgRLGNoMEfL
muOXKK8NwolkrHNfLYx5R2Rja0HJZ6SiPI8GyoTXg/UObcn9jNRC6XTZ1yyl+VlVDOsZmm76cH9e
GydF6toRtALLwE9bDWU2ll2rGBLQo6mML3On6ac/7NGOHX4w2nGPl7bxEjKeIwtWCMPCBr2eWubp
nVdrFhq3ZT+cIhAyXxmar7YWGxcn96aHUt313ZInbxVXcq3x7QiXME1cE09tRUXANBn6YLbMrPAj
aoSdb86e/RKh6VH7lTEU33L+XduP6qb6ortZtefbuPFJQdugjnBSaOp05MZ+dSP1XqjRusc6R1ZW
/BObSvZpVr35ne2KZC9w31pjQC9qnNRWkX9arbHdWm4SmTF5HQbmD70xWUdapIZ3Ka7cByk2B6E7
39ML31rk14OuNpLQUm2JbBKg2i5xDFuc+SFfIrqM48zBtTxNnhS7/F2Q/Eq1t//wglEIpd5K5Rph
mptUNlOtLpajI+5jHqpRq0+02ys4xZbd6f6J2fqSdH1QlSBr5mlZfcnWjCKwJFZ3iof5opXkXTld
KAeR2trOUH8aaNY7V6ppUbOmR+Am4MDzp2wF6oOBM9jdcWnr9GlR9PSp1eLsZ+WgXeB7adN8ano9
sNL+0teF3fiF2Sb0MOTWWQbvRNCL/RsnhCUl5+6tv+MeTdX7ayI/7vp30oonO45kP6e9evvcadFt
aNxo382l8tuZ4kn3cQVuPnU17d9oj2if7w+48RHoluDK4kOwNOswAs54KbKU40RnGlaVbt69K8CU
T04bLd/+w1D0NklqEiWZtYGBMYL3tYPao1jdKp+MMoMHlc0F91YzGDuJ5MbzxuMCc59VJEBap9yU
C5qitOY+aFz0pxWDgmPHOf/Sl6mCImZZX2rIlH47YdB3f5YbcRkjE5VJFR7wy1Vcps8dgLc19UFu
2MoF+1M78Ggg2Nknt1JOkCLAFCTdw5Ndv/LqenUNNjWZxmKyoZVCLx7tNvvgOM14HN1IOZqREn4a
By/1J5V+p6g2kXp0yj3vps2tIz2qpLqmRFCvf4I3G2bHQvAaqJxaM3LNg+KS4sIbnA/3F3VzKInx
I6lBA/faCquLVNqkUpdd6s3uBTeBDA3PTDtxq7yZnCAXljI9XURSQHvNpHHVKI8XioKBVzvhMRmA
i0SsR+coFn0gyJ+RFq/2Wmlu+zL/jAoxGnFD6TC52jVLbKtFXBp9MKClfloKJzsiO7i8uKjRXSge
O/OprszmlLmpgb1ilVeQccPhOVTz8WTo6XgelBFlPifq42MOj+NQwi7YE5bdeA9lYC4rTvwfB+v6
izetG6VRrnGqumh43ydzyjNReY/0BaafEWL0DjaVxsv9b7/xHlLlI6EiguM8rdkiJjoJUKnYZm0/
DQ/0m7Q/snSZ36nLkp6HvsgsXw/78DltkRFQ4l7f8xHfmjWnTLLWDXDO9Ts1pQJYJybqMZTJPeed
Oz21ETleZCb9oVHw2lh0Jd/h5GxdI3IfoFQAJsVevF7qROidXgHPB4NVue8i/Er8Phr33EK2zhU1
d9AieZOAT16PMpl6jXA4l5XZNN1Rq8vyn6bo/g3TRuwkkrdiWpLFRbZBxUMqtKwJCH3InqExrw/q
LnR9xCWV93Upvtu2KF90JSqpXZr6QY2UGa3XEs6+WnW4wjfmc5kV8Y/7e2pz3pIjKIEy6i+r0KMa
xnjIdPk8WKE4GUL5hers8IUCSLVTi9jYPDxBFkobIK2QkFdHpuwyndg8FEHmVWrkd2WvPJR62pk+
GubL+6StjI+YXOyRyTYmKFn0YIB43CCGs5rgknr9UC1NH0zAcz+1sHH9yRL2+6mYdrvft6aIpjyM
VfBmRAtWMUuMrH/IPUzm06vmqa7j6StiJgAT+mj3ssnVOThN2YX+KDqB8RXKh6cscZoH+Ofl2TOr
efLdMk3N42D23oOXUIE6REqlHEermf7DlodeR9uc5NaTucvZvHo461xr62T0MEOOAWFzL04OeRqm
z/bQ7vVGbX0Ek/sClOtPkV7++auhJmWueqWpWZiGprlkqsNfcV8nT7ZTOTvbbOO6kDmujAjY1Dfy
W22SKEXEcFRNWDGvs4ujFgr9y/1jsxGdQnWQCsOQ2aHvyT9/NaFmHnHG7DGSFqo+I/Y7Ft5zDm3+
Rz0J9yVVsvZ/9wfcWkGSL9lhRtBEZ/H1gOZsteNcGZwedOEupim+aIqC103S7UmxbU4NhJB+Huyd
AVlWI8V53TQjI6GvRnBI81qQRCF6Rbk6PfRpGe+8alsol4wOZRwMYoCzw/WAc2xGutOwllRYQgiP
avxtQsHy0TAHnBtaqDVHnB3U72pvGc9ZHyovCq/vZciaXn07wkXsT7Aq24tIx1aftWvGdsDTEW3D
sW3e52FhHBqc7GPf7tM9P+OtL+rCzSY2pycDQf7raUOaN0hpWee6iOIiQHvAeuwqhBN9Q8mmT/e3
z9bNBEYAZg9pBb77CuSalDZXFopXQYUQ1I8k67PvDaSUjxU9W+Iw2stc+jpVuJ3XZeswehoK8BI2
oANz9WlNp+NvtkwRFFOIj6zIwpPSV+rp/uQ24iJpygb1helRHVidDSPpHTtpGSX1xHgIx1T1aeej
EXkurIAG0+w5FHnyPFa4U4fWsIfDbA9PYYLsnTLjOvpXokkJkfbiLijojC4nq6bpbTaOxiLEw+KI
5VFYhjh7k6dQpzXDnfNz+2khdXJqCNQh2d0ImbTj1KTChE6QacvyYxpy9xii1pceqskDGS5CZ1T8
oXLUnSvwdv+S7fBf4GCiMvi81/u3dO2qKuN4DDDZAaKZC/VDZ7fvW4ujev/7/omIrrEACoacShIs
mIQgfddDzUo+GWkHPoJlbWsdR1QsPmgJdqt+PLfZD7W19XOoO8rPaUnL95Qx9UcvSeMniYF/r7VB
eUb61v1cquGe1N7W4lN6QH6UdEziY9e/DA5JaWRO2AOVhHT7dCqGSy12zxUOVF2MQaRr+Um37DG+
brcchxloVVLtuEHWBrQCc2vHxPMr8LysaPxqcWdI6p3d/YBzqNkBMgvp2Rjq4We8oJV5yowFM6r7
X+X2neA3IDcFQMZteVMgW4quduiGG4K4Gppzp+bDSxKJ+i+dwvUX6jRvlvGQICf/Hu158O5owb9e
6sWJK91NgHnHAtgJg6PsELc4m8FssXeO1MbWZkbwO2B9sdvWDJ0etWSnzfm7c57joImHCD6LayPV
VO41yGwOhTgafffkdiD017NSUlHajQkUpHrxS+VKR6XC08onW+937Qg3x+Kagg+EHjGhy/VY+uDk
UVmTWoOUaO3TZI21d6kyTO1Vr5z/evP2oDNXdpRCgqZeuzoZcewl6uAxWN3ggRDG5ktqLGFyiEen
OGjzmO21IN++NajpAWcRZOLTyWNwPTtegcTAjBhgEwLHC12OMLxrboL709o48HLDSz0BqpqQM65H
MdtMscREOjEjCjwdYhfdC7+Om+wyT473JbFb/ZjWYbVX7t+cnQ2ngfiEmP0G7I90e8bImosmVNwx
8JIqOcPhUPdollt7hCsWyI5LDb6j/B2vAlu1px0H5BiAx2hh0XaQeAtkP4IE6O1wfyk3h5J/G5qe
Mv5bDZXVeZiOVKUCo1ajgChJeyyG4R+zL90dDHQDI0SrjioJCTcnjYD9elYK+hASROSycLsmaM2u
+l2Vi3vIGzN7qBbFfjaF+SkaRu1XmiTLN5yR9prxtj4gQQpnAtUL7ufVbFHFtoSHUl8Q00UVRPay
nFDqTnfWdONhoMRHBcFBe43C1OqI44hWVG1ewOCc44VnYAwfBmsujkbl9u9E43WY9QlwWFS7z43h
7TkMbX1SmKOUhuGgA2+v4j2jbo3YGijW9EuSniYlaw7oAlBatSdxfPvugbgJaV7GHjxB15+0iyfF
LcoKE+oytYKumdPDYGH3N5nNm1sK+duJPqgD0YbOfbb6dJGg8tyokP5QXe9+qUNXf/XitHiIoYbt
7NSNBWR30PRmYutCu9LqeilmYZbKUlNnIws5mEXcHJXJGf1i7Ly3v9+orNkE56iPcqettsqohgPy
KKCJ6sILkOhiQF9b6t+64G1RUGeYyNz/ZBvIl2z7Qa0EwTWIjWs+Q1tY+aDKd7VMsTXzi3yprA+9
Mo7aseqm5h9bmImAPN6XFm1/qfOxKRyN9soudN5PGbYhx8gutf7vnZ+1cTQhq9KB58m+eIoV11sp
naxIsV1uh7ycmpMy2llz6sWIKxuXRv2vbUEnCWhAjPW/uni032VYMvVBmsfli5nicPA8WbFDcTAv
1M/CmLJ6JxzZONQSN0EUnhoH8cjqVCGUM1lqkoKeQIY+2ABEAbrw5tFrsvdJg8siz5R2GeamBwA3
zJ0Cy9aW1HUTyyaQXwOK7fXqVI5FRm4z4TrGexYeuvKURNovtbe1HaR3ayRDMl2gW9FS4K3OWerl
kdKQpLH3sIuvKmBPWDdxYC3TuHNPbjzjMllkWWXvLoSI60kZRFsxQk8Ek3EzP9VtNBPGti7Ui8SI
zo0+47zdgKLf32nyb13lMbjvmDyuPHjkDKuYyAFU7WhwG1AjS8Zg1Kf8h21V5Q6hZWO7MIojOYFc
jDRoXM8NeyItHUwILRoGuYdiEfpT3GXG316aOidFmPEJ0Sr7kHiR7ldqZ366P8k/HMD1LDWPmwU2
hsThVhsmGTwzp6l+CMSAA/ZFD2nICYw5DGca7bQ4DMKGxpij09eKeQzjSkw+rhPdvymdvfTb9urP
poybc4UH0WkIw/hhRPn1a6dkiX2MstHsTsYY64qf5HEHPjRyjR6TqrPr0wwaRh+hlY/5o2Mp5TE3
Iq/amd9tNkoIITnuEm4ATlnDDRluX8ImMsLGzPsrqYezF9qygCvTUU/xqEwVmETNM+1IBUwsTV51
6OV/LxL7YynQv7PEx/tLfrOb5Y5CVe1Pnz/B1OrVSK0hSygZAiVFs/UkUIPKfLVx1acI3OnkCJdW
agK+PY0N+SGvPvSfYSmBEc0Arq+lQWsHH7KchyOIZs8jN/e6k9lBdF3C2YEQmnU778fN/fDn4EAm
YSxoEutDWwBb1WiZA1g3jneum2G85GFfBMLVp50wf2so2tWkgIhLzL0mf5DcphDTKVZI6+aDsMyW
ZKKf8Z7W9ljX8vZeryJUAOp6JICSBHp9XPtSt7qkGGjXctuwolVLmH8XmRZ+oymzO+CViapimk4v
/byYO9HG5tCon0qKC1SEdencsMYqVc2RD7jYMbq3uum7dTqc3WmMnicpXV00be53U/1mPyI+JQ32
/A/Ul3mv7qhM6TA56WAQpzTO+SLXF7TB7fEY5u2etPPWLtVhhtKfiYIQvefX65sZrZVa3ixwvexy
HyBxPkweEpyFZeWHZbD1nfre5nhAujajEYSvK2ogkXxkygCBqirqsUjhtjemiRGOi9UmRb69dv7N
8cgIWUt6RLiPrudHxJVO45JIi/ds/CT6xjvQFVk9tHYEwaSd95xAbiv0fDvDgZUDM4d8Zr2gulI1
wOEFEZBAXeOkKpjSnGKFnqbA6B3rfZHahXswPKfn3fGU6H2lmmL8oMb9wvqn8Tj6ZWeUru9mvYsF
QkmrJn+of6b/3npzRiJ/LGL3f0x9yYdXq0PuOWnoVFA34bk/epObvoQJWTOJbf79/i18m2UyFsQh
EnTUvUk0Vyc5GpOyWGqFyomiKt85s/X3zFzMi9PP2i/RlnTAakVL1YtL4JOpuMu/mtr27k68trUf
SKrZDcAviOasct1wpg8hRTY9UPNwOWRxMr8zhW5/U8Mk+V67av7X/WlvjYc/C+xk6SGEitb1/kO6
MaeZrQX+7o3+/RRmAq37ZehwvQnT7CCSeo+GcBNGsc5cWDQLGiCuQJ3XIzZRVmtO23BjdpXyhTZI
7WMchztR1Na0UDaF48kXlUXr60Hwa1mW0alFMHqz/dg1xee0g4JmZQoJwDTol/uruPXgvB5O/pxX
uIumwSdV3UoEKPcXhzjRvSBG1vXQdal9vD/U5swAPCRbyaB6uYoW3L4YnIICdKC47fwMJql+rAjH
v9fEc5WvzFzB/ttHBA2QChRciNBlrienhp4dkseLwHWb8eK5ovPBKGy/jCz7qEMr3DkCt61z7BDE
FYn84IyQ4a6mSD+bZU0Gb2o8TEZ8tERnfNTBdOwTVe72szLWIsU6rZmSI6bMc3Ikwokc32pL8RXT
utnx0Z3Q8iCmAG89cH3QMV/q+hD7VV7bhp+oufYhjTuIUFauZw8pXm+mPxhF+ns08RD2B6Qr9Z3v
trVFwMm4w9Dzl2Ls16vY8WHsymIVPWfBNho49ySMTD17lJt3EpWtLQJmC5SjorIIGnE9lOOWtVNa
lLTKKZuP7VBYvwDIsmC0LQUVYH0vw92ammzsobLNPUIGeD1erC5GooUL4+mAm6XSG4FAJuRsmuHe
XtwaCuEVyHMo4NHjvBpKi3IT0JESr5OHCfrMY/OczjONMF2Z7OSzG+EVoAK5JE3NkErXlfTBUuzB
nOM+6DE4/zdEzb7ya3MeAltVmke4l8VxrNXqMFp9E+0cuY1pkrNDiDeolnD2Vndk27lZUtUlmIFe
1L7dWOKSQZP0HW3MTvdP9+ZQkiUIL5xi1NrjxdHm1mhKgo0kif43iMo46XU/UI4a052R5LdZhcp0
MeNaQ+ULWcw1vFhnMe3YKg9sVCrVMZWd/6ZV75kCbM3H4t4ARuU1u0kzuH89OrOZj7DQLvXjph2/
N0IfB3LNOv/19sXjGaNuC+sMctTqO81ep1pYxvUBGndJoPRj95jjj/CCuLf29f5Q8q+6WT3Zncgd
Qj/Cuk16wjLRTnPgFc3DJlLXK+9sLEN/yrLRCtCf1oCmxzejjFKaGIiReAREglTq+mQj4dsudc+g
cFvC555nAOHbUT/NIX2mA8SzncRta5KkbOQy7H2Z11yPp8c0uTjITAW9LZrjaPbjJ9zAzQvbySnp
o2qrhwT93Z1EauO+lOrc3Ck8cLI4eT3qMpmdBRDHe9O0zjEvR/fBQ3gGi2cU9SCiDsf7n3Jri1I5
oQjF8w0suNo1WZpEFbLSXVD1S3nMnF69VMr4D0TuvYLCxnrSsU3BFRcjMMB1w7usMojOUTreOVjN
cVjr3zIzR/y9UlVaBRy1VbD8FLr58/4MN+5OqX0r+4cYnVLb9YpymYZNK2O8qTWmg5sqlq9NefWu
KsxFmgcYflpZMQWcotnJ324lXlA7JS2VzxAQz42jQYs5jtf2GJzarag+ZbRANyAOw/heDCDQuKAY
gZOqxSntRXXQl1Z87LwRsXv0o/+pZ7U9Rkpa/QeshSuJn4UmgHxOVutRG5PRWxUJM/SX8ahYjf4Q
GUbol56YH+zIUs/31/+WlSVXweMfgiiaFNZRotG6MZgz2ICmANMHnVIRIGV6kbgXZeiXT9pcduap
T73oEXy20g6jkg1pYNZz+7/BHYgd7v+gjS3P7+FUo14rQwT5568D5CZxI13l98RTT/hYlxbOr/oP
oIr/EB9LzQBK5NJcFs7B9UgGbG6wlhTAANGK+Lw0ZJf+7BgCSqdVxC+pZ+R7tPeNC4SqJKABjfHE
x+vitaMVVk2TXBfQKNuchh7voVlqLxc8VJ+WHGG0+6u5OR5vqCzE8Gyvmx4R3rSj2dW7wJkq+6cQ
Ux0IJdcpeETUFKbizUr87CYpcggcjTjIDQvXFXHT58LqkHgxQ98cOzUwwHrOulD+y1Bc5h4+LLJz
Yf3MKYuTx1ajdXQmGZRA0yZ5N83eb9Mbo09vX0TCYwTjeeTAueUiv9qSerjkY4s9OiIDdnyxOoQb
caP+rtgdrlKCXOD+cFsngItQ9qRDzITHcT1cgm7j3JFXBFNk9T7dNV5gVonw7XEXntsItPhUkuFA
AIQc0OoI9K1n0c8cAyi7Zofdc6JdUHdvd27arU0oyZYwumBP8cJcT6heEjzxNCp+eqkb7xsF+xId
Qpnv1JXqU9Utd+LxzTuN+BEuOBx/2Zt6PaCXWF2au5wymllK7hBAwaQS3lFpteSwZGN/moWrHGh5
K6XGiu33etGdo9Yxd37J1sxlSxaSbRSV4e1d/xDhtnRL6LzfmltmQbPgTa7XTutPVKUOTYM69v2t
s/U9sb/g6LHQuJ6tvmdCoVckCd+zySPtlEWOFbSeZ3+4P8rWBpV0NEwB0aQg6LueVUJuobkiE0GL
//kROOx37UbNpxqWx876bUUHshiKlai0PFzzSoEV29EwiLds9KeDBHP7H+HYVs/AHQXgU7I8eRli
MsQO0ef7c9xcSQ49V6dkba1rsfaUIS4swGniodC+lVVSw+WgD+b+KPJ7rEJ1UmHZ4kP+gdTGKp4U
AywnuwaioZtAuVD7T34kRlkjDzlOR2PsUARA8OmiFoMaaFOf7ARfmx9Scu3+f/i1Tnxbj4ldeEyy
MGqbyvdkfUC8oQ1oc0su92e6+SVtSi2E6ghV/RHweXWHanqs6JrCzmzJHQ6VFqln9ihalW5KcBMu
RkC1rT0Jd9nrw9k8g8yROFraCa/TViVN+oX54w2uRCkEtVk9mLFqBTERXjA3tOH/h5nK0eATyvt7
lZmkViP7shivKuL8xYuL8DwPsvXTLfIpO4adqXxKl158WjS32nk6/lAY1huKQA7CJoA9NCj5xV8t
sy0EpAU3Al6k1DI/jI0xaOjVLdlfMB9U/YEM1EFwTVfiD2PaxzbvdJ4d8yEOkZLAE8gORNqoHo0O
kCH9MPO6yp+mSR39rnF05TibnfrNTYexxZd9MMydtdvakDYYpOQtIiK+buJRZt3oUgxGA9T7+yMR
uRb7k7ogbFaji//mbhWCldejrW7LuUq1MtXlnkR+6zTlmUqZOSmSx2RxzD08amsbkv6jPIHFItZS
q0dwhPfWjR5ogy6aJSALKy4q+qiBm8/VyevqeOeS3rpa+KJ0xvC48xiudkK0FGkxKxRtIUgrTwYa
kapv2vOs0s05D3XQoII3Hnqtj/9Kc8v9Z5pNelrvH4WtS5QWO4k+Q5mny/56N2ZJHCt21gKM5bH6
tNSt9dm2i73+1VsiAt+RNE4SeGnGouf9ehidr5eGnUvTQxUv2TnB//R31I6o4CvsfGR/7fBLUeKT
hPZyXhwSLY//dUK3SSgWYXQJQhhRRhmnqXinlEYoDujnDrM/KsbS+25bLD/rvhZF4BpF7fhpp4So
itnWFPu6ohX1S9LpGp3keVPmh9EVzZuZOewNaqhgHUBH6KSvAkKnqbO2kJ2RU1/Y7wc3rGnVVbOT
EOrOe7tx/njWZZ8YRVtanuQHfXV9NEuD304NqpI1lukjaGFdCLFCX09hRd/fG7cCBZLpifsn3wxM
7KaZGjVRAhmXzN8L07QMnLqme3dBHuVnkurKR4qrqeNHKfKrD/QL9dZnUVc2e9iKxsJPLBtTg2VO
tXcuIFjrp2rdJ89t144fu5mlPNURjtA7uekGSCIjAkjOsuxGn8L18iywgucuBeg14Qycktmqj66i
l4G96N3vuYrrxK+LyrZ2bsWteBZlBNA8WcOX9I/rcWsnt5skJtVujdx8UbrROlDfiAu/AhahTRhR
aDr7xyEL3IyW+GFWPN9u3erIEd8zB9nYIiSTOlANwJu0h77+LfDbxeIsXhMgC2H8SuJBP2qNC9+1
G+Zs7y3dWHC6wyHs8XbTuLimGLkKkIPmDrylYVM+u5kwgqEbohMpHzKXuV78xMu83/nKGzNkUDBu
7hMiwHVhFYsntF3aBQrt2CBP3vf6g9mrKvbe4j+UeqSDMkgAzzXgvXw0Xp831N30zm27oDOH4ujW
lFCHfNKPaKPu4SpbSylPNZRkCCg35NbFdSeryMnyBh1BCHgvedDRtHS2ayjCNVqDT44Z78VeW0sp
l5BsgfyZlsbr+S2ja0c6pmToQDZaYKapOJnCgQuQdGInwNwcigCP//Aa3PSD5qOaWENSdkFc6PE5
8krjLLx6PJR9uUfv2yIAUFWlP4V2GBoR1jTzJFErKv9AD2XCSctoEw6o/8THSZ8xscnRlbT6CoPp
pJ4OnkeFXB2zbid1+CNpuQr1QD2g3/0RK4Mver22plOr9YAIayD11ptTxWf9AlARfV3a2kHgP3O5
J+tMyaOL2w30Nk5qXdd+IUTucmM50ZOjTdT6gPrsh7FsCctbtL6+3r/mN8IeHMkJRP/U8kFZr3/l
EDcVsiB6G7goKVPPiZej0Rtfu1bLH0PPinYA+o1dQJcchiYge8QEa2pppc6QVmzwJ9g5OY7eYUWX
ZRg91/Wi7j1gcoFXH0C2xSEEItvAsZS/nhrB3hAaEyhD3UyhfTRmpz9Q5DYQ+hqa8jKV2LH7Whhi
aG3MyjnFD7nwbcVSTm9eYtrmZIxA1wOmG6uNUIPfOMkEvKIOM4bEONwfYj2Zj5bXt09V2UR/3R9v
c43hy8kWHJWyxOrSqlUShGkhKTe83oZShgUgMId4HIAE3hyPkMt4BvcWig3cH6uguZpmTRe2gYlR
lHsXTEXw+dJi9VQ0Ys/g+HZWcigGkfqCYDWrjdphDo91s90GvVpOJ4vuYF8dwv6Uh7u9YLdnAqgd
EghVR15SqGrXG2dunMwMq0jiiQtK5uYQP1AEj4+LrTc+ZYHm4f4H+wOFXu9UFlCKiBI0ySKPnPur
ZwbxVaeiQsbcAPONoBxcqzoNCqm4P3BG3qelCf0ae9uMAMYS5lOVmR7eAaYbdUjMj6QOxoiDhh86
ZZEdUYoyHtMiHH6nbqGfwjAR2aGdJu2ZtcPJsEaP+UOEgkd8vD+RjYsXlJLHC141pX3y6+uJhJUy
22qmtEFmmuO/APjFQ4XO3UNZ0HPmO4oQx2xSvHODje+D54bqN+D2Nto5+VvfT7qKyF5ntsq6ezxB
0ylr4oxLRrH1oxI5yknteus8hLqOn/2u4cJG/IfMBLgepEYafgi6rqfttbFhKPJWw0fceldOI2iC
IVLlUueYVebpKbbN8Tnj5gtENDkHwb7VrF35o9sQgp+B8J4O3Zy5r/snzBn31F7wxBqROWIu4/Tn
KY8HxKo7IneQx0tmpnsw/8ZiE21CxQYApG6yloWpSYymvLPawGtdun6can4OjaR7Gb0s62n9HlAX
vr/LbqEqxBrhV9JCy5G5CVpGRy2rUDqnNbkCF6BR5yAfdWTNG+peiaJY+NSN6sEZ9ObL/ZFl7Lw6
p1KbBlMTaicaYeH1dwYOnOqxBoCb48kM6rJK37nLvhDD5jD0VPEPaQWiMNfDNH2XLeHktYFqNshK
hPZcPbjdPPsi1LPOFwijxUcFacNjNAO7pomSfhmLRDuoXhZ/FO6QV6c2jOPTEhvuzl219bnpx5Vw
OaRTyjvXv03p0KnUE87Wklb6F8Ok/aUdnezkRLBcDloIxne4v+hbu1oqPNEcguIS3orXIzahrYKS
MaKiivJYxKYZxMJ13gsvQ39O4fm2QMd2Bt2a5utBVym91VRLYasx5fY+sylOpM3BU4gcTDvU3w/h
9GZ1OFZUhmGUOqX56DqxV9UxHaMMZwl79uYHyGWt34StcsSkaPF7ZxqPgJbmGevnPQfwm5lSh6D9
BhQILJTYfDXTOnFmmwI/vTBK4nQX02wjRDCkBQbifrmanctlivbsW+QOvjpI5KUERCRxdElC/1rh
6uESp/lM9Szo6a4uznpvdM9WG2pPpa2Fe6pwN8dJDkYLjFT3AHv9E6i/el3nLhO1XlVkwNGivy/6
ST95Tel8ub9Nb24lRqEZHgEfiaDflnZUOpgI6CDYjEP8MakpEEC1rEGwncUnjqBBEgTz0FXzXkvy
LVGCobkHQfBIUS3E6K5PiBSSrCoFiGxuXe3vXq/if4lq7RkhVKgBhGKGNJw2kt9Ydy9/oXkUeX40
1d5LmLbWfKxzzDKhgoftp/tLcnNy5e/iRQBchLbE2l//LscttEkRaFq1qfCMoKlD7eSMQ3KIBmK2
tqstoBANl4T7w258b7SRqWXSQ0AauI6mHMl89iTV3C7C7FtZurEGVmju0p83pgfuIYvOIKeQ1OTJ
erWviD6bls3AOJOannMzdjNfc6fECMZmdr+CG5PUKUo//Lo/v42dJivCOv03+JnRUng9bobgIG0q
jLtEFGnLrhUnN6lMv4q15egtmofXlWv6YJJ7FPPblUW0l7QNlEJG4OtCcTNBgeLtQek2dfp3WqjM
n5tEdDv4zu2NRPBIpA+/hoDiJhru43Rm4mTvXRp5QdoN5gV3vL+XRQyXeALnvb+ct58RthibBRIX
Otew9a+XE4dQrzdMyvkJfcx5gLFOd8p0EV1Swwo/hdaoP7ZKWr81EZYcNdCQP1aA7NPVO1rUA5mp
BZ9rQY/tFFXFdKgKIwmSbKp3zsPtZctQ3EiSs0QevKY2CnOw0sSFR9Mj8/0rrqbw95Tm2vsU+Pfb
f1hL2X3xB4IkVrpeS0WLR5aagqWFiLbztdCjKD7aUUKyUqrZ6ED8y5MzfjzlnqXh5iQJQP+PsOtY
khtJll8EM2gkrgBKtWQLdjd5gVE0oRIpgVRf/7zm9HZ3bOa628OqgoiM8HBx3aXAff6/t3o+yqQC
/IuXMZb9SZT5ckvWtTplAGf/5YH53/cPgyH4fnjnwTBEw/+fPxKuaUUUpQB2oOonJ5FD9HeqVTCn
LJPksxpiThrvi+o+Z2P5Lxvh/52w8NxApHZ9UGOsAP6bFIVOBBn3Ed65Qal0aVYSbwv2RruEw/8g
wvuUl3Y9DsGo14Kw8KcGWQUGwnR3ycs/3+u/KQYARa+wIXqHa6n9z8sQ9eNiXY896rLqFbE4EJa2
CWUk+5fL/XefAz8RyP+uU8b/xLIPCZik4GXjmcpXdTukkTz6dPo36+e/Kzr//1Ou3+L/FXMg+LMR
8M0BEWtfoNhFwi3RPejgfBPbER7f5vOfL9//ivCvzHcwF/4ClrHVyf7zEzkAwIjBVLPFCjp9RQZm
PnY9TasHhiX7N4MafAPAJoFlLrHZBbYj2x2ts+l57dl6U40ZRHT//I3+9hLA7QDJDRhtUBH/6wvB
yGFarmQOvlD9Vkac3vilSr5JslYdQWT0v0Hef/fOoge6QlXgN8F55D8/sNi3VW0BwFi/RNPZYpvd
9cIvh6ut0r+MLX/7UVfQESQVVKf/2QxtVbAlAUVMQhd2DBWjFxANtm5ObHH+58v4d+UBy07IDoGL
AYP+r/eiXKN93gaiAVRVtOoKMu+f29jvG1yl86tdLNKSYzXFR4gt5tM/f/bf/My/lJyoERjSwNn9
zysargoKBo+P1sCt8n73Mn4abAXlKIQzx3/+KHjr/s2bCdwKrQCaT4xn/w1s5hqZGFKBM18hsknd
Rm4hCEqW2NkiCSbjz2qM8DOHckzDSSX7/goJvAOKTVS0NflYLdMxAZX2JVrK6If3rn/hqu/LBt4E
a9L5uJe200QmdYM0Te9PPikG0020muKT2AvxW6osF0el9u1XyZhzjQqqHBttJv3kY4jT2qkU+W8i
3fI72dzMz8gCymkjtXBfECuz8wZI2rVJnzP6Cz198saIUiV2BIJ8WF0ZffKBzx/XHF0OtnGuSyhX
++V5yjP0rSpFLhVi5vU4N5ALx/d6NrU4A3KFqAotJ1gYcxzUb2NUSR9oCSAKbFJM5+hakexVI+S6
7xydVHlCLifcUzIk1R7HOpDp3Nd9jdmesMp08LZkY+u51/SAPQoLXcSTyR1hEELPtaAWsJqISNas
q5fDkzID/wBddvjBFNs/kMVZcJA1VqEh+4T7XpebUNwjihbxmVD7mgdgQ0nURf2+uzaqU5fc9vMq
8gZFYv7Fim2M7kk1Js/gk0mEb01V/5IogUZzh8USHClHCvK5jlk1PxuEwMwHYkDna2jB/DtkAOPU
pOm2e/yJnN+CCybDRARn1gK+I0DKzKjvWYiQ7hEShu+0F0nvruqq6bNm1YDoNGj3hzZ3i9OPYoMc
EA5gcNA6DjDOAtYYTelDhOyX6QYOb+xhqqoev3Ssl5uhiNbiuBI8/i0OqPyDm3n8YSGE/QABsUaK
OZz9Y+wDZn9acaBmhykpsBugboaLXJ8PmIIpm7EnYIgjvM/j3NvDwCsJc8gpcawZRoWMVZBq/Xra
RIa0Ljb072YNSQGqAcxxOmWTOT9WO68phDlMLPewJUhAeljNeCOTGMQ1/IrkOGzFmN9EuQPEDYJQ
vjQ6W0fREAMblnNhqjjqtl2nyFUFFnQTjT35hEUSUq7ECLQIF3Sr7QWykhmhOENc/chtLYtj2UP+
01CkJpEmTWCN/bw7tvjTVFNHLswXydzBrZIXp6zv8Y9FkfM3Np+KCIYRM38iqeSPyEQWW0Njpe/m
fsyerZ1i+Kvvq/1ellj1t6kFE/iENC66gJC3lcVNQvo+AzUJIyai6UHjPwZNQoKQnkKDxTYR/Exa
GUcvcQk71Vv02ixrKiSIPBfREMEvMh42fqReSZid7LL/tZeVX8657LdfvE/ZuysQ1QC2u80BjCFv
mB/94JM/41zOdz52E0pROUrT5K5S0NNXQ141TKr6RQ8RHlfuJbA0XOPl7PAsQnBZ7vSpHwQsrR1G
ghsHx+DqhMRgTJKMp+yPnrHfAB3cbPAfQODs0kS71JeqolnRKDTe7EgBRwGvGem6ny2t+q4GPT8/
LCPp0wu4CXy5vhTmF2DibG8s8LrnGtEapDNqtZehIParMhFYtz5f+m+lw6PSMSS5qosZ3PiJcdt/
K3JZys6smcVJ6QsHS3/c6bgTpI7WlpK9ft5KY9khHcZluERjsA6WmBF8jFIm5HDIiI2TLiv2ODTg
Y+Txecmw5D5saullwzlk0a31sN4+qIRFSOIMcUB6cC8G0umYs7hRbJzBjo/5Pj+M4w6vdz3t3nR+
Yas5T/3s+tuacatuphhq/2askIvYDpsz5sJJRJEOtWkget7BseIceSdkU41x5L6P0+DoKybc/HdC
7IiQETEqfg8GQwoofQlchSeNr2MPJPMAxOA779a7RGaVOyHFfCC3uPgwqC89mOdRW0s6b4+euGy6
7UNk+oOEURz/XWamXD+GkTLURO9lNCAHuyTwfDiVhaqrn+U0aPJzSPyWToBdjfJw84Q9bvWeLgWs
NRtbhD16kXkx158e7aLoyOKZik7x2LskagrfYwHauCTVUFlFgizCQ2errI9bHi/lcoKFvh5/wCI5
ps2WBRJ+R4kxskCwSSnkuR8K+HTf9qRGzWqTqd7i183tiXsDLbGHdVjCE/sA38Rp+73s6Zi+R/ms
6W2EUyVr4cU49H9UhkT5/SjIlcFzwnzk5ycwZ1N779zoc4m5oAbRutFrEvG5U0Ac+edUh5Qx+KFv
fH+B0/nEbxdnZYXVHgnI71brNnzAta2IBR6feB8eZitFjnC/wfG7AYg9CDb7WujslaTwuwUQn+8G
JFKbifk5oqVehgNPl2zGeSW3ngj4MoB++oLrFmcd6EipfiTYXw5REzTcLWFXE/Ih9y3Gy4Kbd5pB
+HSYY0a8aB0AaTc1fiC2P2/lso0P21ob8blO4eoSaTM8+g+5tL44Jng3QMSJ4X8Lx5sYiM38iZWJ
HlRnMkRyX0ZM0EOX9uX6YFK3bWeFeD2OVX1uxC3hcJgdmnqFX0/WllLw/hFWgAIWg0kVfE4aJmwN
K595zHfs6XJOt/s8eFHfj7Sqhsavu+5B/Mk8DKMapJXW5euqJ9wUcNMiuyzN5updnNxSz+68rHue
njkpdH5ZuCugEI95PR9FCXpck9NrM8ujjLI2rPseDwgaqIfxN6mCGR4EOI5pE4oVDnSDND5v4n2H
a5SORuwX08z7R3214ehCT9GYCppxhEOlViDFAg6163F3PMtbaeF4JRFiuk11hzjBFfvxZUpiKKwZ
8j0Ykp2up2Toxw7RYzCTL5KdPoIBDpPmsCfz27iB+d1ysxXRKQOj8bFm5ZA1KY/qvTMm3d7jkGym
odACIqsjHuwFOzrYSTNVOeysJiTPdNNSZo+eOv2Bbb4N7Z5HiWowC/Xuhom69B0kLTt4HpNMpwM8
L2BtVFYbBf+sT/H3saXDz7WAxUorajOwsy8CvUPU6Dp3mRP8douSeLzvoQHwh2D68dGg7uHCgVL7
tbhS68YmpEtJcGBh/9duTFJsIyr8t+0672gOqrkCy8yMwFTbWcGQDwZAiKFoWKx1/F0sesU6bquV
aNAqEtnUfSWyI5L0TH0iMMAoGquZIF21cVRmJSR8qGWyawQPxLvfXsW6WXmapjXYn2gd07zBho/O
n2NkZzBGEJVgT72GHMw9DHbMlmMYgg1RY2tm5QdhdIurY0B8dgqvt75QB6lLSw8yGeroZ2JU/E0o
6PdTmN5Lf4mtsqQpwb/GezXNU3WIkVQfNR5ynhV7H5Jut0wX8znui4ndGOS2kSaBO9r+lMQ2jtF/
F150Q9yzcCgx0albvznvTs7JdENjW+0rHvV5yzvk5CFAN1lrgLPl6gJENImxMEsuSLgg32kMXc1Z
kRzMpNCXNZim1fCAYpwsD6ktx+Vp2ljCHj2HP9Bhzrji0E8R9wLDvp6ewdSrLpOko2hFP4lwyieA
bHc17uMpp6HAs5Gj6z3ATNQtT7z0WXYYhSQ3eo7CZyVAc3Ty2pcyOrGHpVjVO0U0l24qGaNFkQ4L
BxB17Vo2JJtARq1CRn/irdl+FtBgxE0qgyjvRNjEfuDxWv4pyT7oQ1Zaud5kC6/+GJPrsRtQPO+4
gsVbN5QLaNsrGty1TQpOp87Jen2xKBPPuZYbBI6gDuKcXifWPyCvIFON3hc4vcADOB07uJukz05M
M2/QHvMvYcXpdtFjipNWsDn0NziHFZwMR4YudlPD1X2s8vgSpBilu68RMHa/iKuJlFKRWRqUVMnb
MZIM4RfTqr8TsS5PqOUkYMnN1je3LAD18CaML70o8I/uJSSZrQOjF52Zibw62HmCRZgZEDN4KDeP
j9dwTD5DcmCrBqtlaO2WpWasUzrCOAZvtrrVsqCQQrs+fhqnuZjRViXIrNuI5reDM/H6DnhO/+h7
ycE6NIlQN3gnq1O0g3r0rRzpMGLfvc5zg+yQ/s2Y2cgGJLugu3qgKm7Q4E3ft1Jux0jWTDSpAeP9
NZRkDXc6F9HUAgXethvqdvHTZHXAF4ZoEKTXbCT2vOWoAuvM6/0oK2XoTTlV4bIo3K1n3pPxLjGo
jAev0pDc4NXs2QVoB1+bXCJT5M7uQeoTybFCOC6SIeohqqdSonHYTHbYKiTdf+jULuwjsXHJGlix
sfnNrlFZt1Hg+dwsM5OwKGFZ3YPiJLcfQ0TB78DkM095u9pdVK2r0d8Bv07R4MJMIg1HM1NLbkaV
LUu7ijFWHzDV9KQZqqn/SFFb4blBB/M1n7fxW7wE+05CLt+kr9iDX0X4gfXWTC8EpcM1k8GT3KVr
YdZTz0f2tRq3HhDohIvH4Pez/Yj2KrNNpkDxtqUkb3Isa3MeNl3/JP0W9KkYepM/12rOi4P0af6r
jxJXdvXMCnJBGUdJLSZ0qiosNLkrKs7vxhJNVYODgoDlKkX8bFYM7GfY3yTZw2jVps8W8ecoMlXP
2T3VYV/ONhdz8nUNu1BflgT97p0wkzvNq5sFCAMmusGddL/yII045RG37MuKxjS7y/d8/zOCmqk6
RSEJbnJy9SJbCNe83fmMDLytAPHlfpwoROcJ7BKTxz4l0QKHuYL8jmNXv1Lkym0XgBlT2tiZsvh+
R3DUxU4L6bsiyok5GZ31aMW2gp7WjNnhPPF4+hKZ1brbkqWbPWuS9McRkMx2x+xcXEqT8KIdbBri
2xVXB3HjV7c9WN8n7ILlazlfBpZlr9kgKZqLbFvAqFcke0/igEC1jQO4baINSOJV9UOBEegsXfDp
IKI2UGVjqOAINP3YbS9nBNPgGZ1F3KcHmSbiGbzRjLU4M6NbqaSaO1tlCE3IJT64gZ2H+kzXqEfX
1m9TDj40nXa0tlv+rXBuWS+pEvAq6kuV3UDiMVetweybfXF6J0eVVqQ/FWFNaaNUmLeDQciibcyK
h6lDBUVxQ//nfiX5OLGOSxPFDRnI9Mln5YfDXpbuZrLwcXMNTYYM2DEiW90d5T1XTb5vgIqyaSpw
oPCZ8WPsQak4Ycjb4DxJojBa3iQMiUOI3yH8IS2ixZ2RmwIkLYbdO4oJZFnqmq1Mb9MwF7d+Xqu4
iYFVJ08z1zIcAXqlxdFgtf6euTr1rZxh23mMgRQMN+nMttCBewsjkj6d5k/WwxK/gWFglJzwWqfJ
yaBHWc8uhxPsJR+Cn25n766JNdBj5Q3dYJaMGTAaSUtwj+RZZmN12n0GASWqTgJpBZyTiuPQ76Ns
weJPwj3MNc12YDVP97ctQp94CPg6B/Ss0K8P4FDw1ohsGYG/YdDBO1oPBczMYmAnGh8tmymqqpch
6VnVTOOwjs3AdyAtZBwk5EYL66M2hQ3+4xQhw75ZINdWj/noq/MS01l1wK2SLyji9AMkhzFvUpez
n2OUrzdkT0HCjdYpXi7Cok+EWWNhy25eQv48QzP1Hd/2miaxIJ/+NAOj+AYLkOx1xdtnTjSVkh7g
i1O8s9pPsskyq+63HIfTH7vF+VcYXCf6ACb+/LAPhgRMJCWwH0Bo/juEPjkSQ41Lx9bOaTzdRQoX
qxkNtxfBM81hjZkmT/u8xNF5VIhguyuwDdg7ODyXtwzqk6XjbKrFEXy27JmskarBO05n1ZRl1CsM
fX/d22Dr6DdQOiFeAkmEfqxyJFse5J4P9pDnmtBuV4l+KVAkPoNBp9rCVGwtLhnV5mus4HJ+EGC+
1weC4yZB9SfmzkGbiCcf78lpcTWNvnK27D9DWlnebXTM5DHJLb3KtfLwuEmh6cVA6bg1OD+ztzUp
wtCRdR/7c+bz/imk3OF1iiP0yDaKZcfNCBMluIRCpTPqEaqCbHODa/awyQy3dcBt2/tQPYLRDOwQ
j8+WNlSCyNJ50CvP1sCspkkF6PIHx+JYdfkC0Qq6sZ3BvWHh/ocB4Va0c0/t0kwVnwAbrtv4DGP6
foEJFxroMxyIgeMshV6eNgFR2xForXpVxQJqGciIm2qhY8J+cxoV+Y3Zxl2qCPNjAyxBnNYpBfZQ
b5TvP7c6lfrIdZyJW1YMKvoRkBn4p1bT1reajvldr6j4TQAML4fZ2/zrvvfTJaT9QA9oGYqpKeyI
nFkCCPFPtgA8O4y7gvm1ktrCnYL12MY3uPvL/qx46sJxg4DJdAGV4pKjmaYHKAvz17rnDgu7MdJv
dcbcsytx9FAPnKiVg0peuR9NfrM6QZ+ct338XKIp2I9RbLHc9NAKqBM2nvqRQp1AG5RW9hgFDI+H
XCp2IVgCpq0L6CHvC7eGk4UJIOaEkND1kI7z9p6C+6wvsGelD4LqnjXVUGzmlESanonj6XSzXgkk
GHKKlQPsohytE84IKKN7u/72ANM9IGe1pq3ZMrTztreQW61l2PrOp8S9E4S10mYhVfYlKqcR86Aj
8b1EDOV2qNLa/UBvSuc23jC6dRV6fNrC0sh9iLovvsDZcF5Pw1LlXxXJAdaZspwDsh98DRiYk/nH
bqbrrU5DcSgjx75d1x5jKwKbc6gF9/DE8hUjHDwsYL0b4n40jQ6D/AKJK1JLV1vteBHEWh2JzXv7
YEpZD6BShO0Q5r3UDzuJ0DENRC73aGv81OlpSk3nqtImTQ3o/JUPCDN7W+Sy4jIhFkm/xBjAvsH4
lYRWZEhffhB+2u9yGMIUeBsgLp9R8kSeNQvyMv5QjjXbyXslHqAYKwO2AYjVeMymEg8cwGbRzOl8
baYHK/lpYFof0MqBbpdmK4JvUzh3v2xglLHbYpj6s8aJ8sIDS+94eo0vS8nOwRBe6z48RfWYQpKD
WKfGAc+E8VAcifR+2KPiJ8DBQlwwxxf3QfJyONsgIbOE+iv7Dpr88rNHxQKKDY3bnU/oxBs0XPqN
ZhONsMOJ7H1peYRXH8EccBr2Ms/afCWT7kg/xDOUFSveT7yqtT1UEX4LgFdX3XkyVPkhgdk4yM3I
TX5MigL4hK93KsFT0CRugDjlUZOOJLwKVaCzkN6DR9BHGfYxOrI9zO3zkLRDIsTQAPXAy4NJCxgo
ek6Y/lYZ4ljQPmCRcSlmL2JgqCGdzwCpzQvO6CjpFg+66qEcg5nuykTj3HHo2+QDEEo/3xleY/yB
73AqLmsyjFlXzKl/7Oewfp9lBamMKRCjmhFEIT7kesZlgzfdFLWL2Gi4d2u2vpsCHdgbXcvtBzVT
UTzTLNMIFdyKPbkjSIS98S6fzMEiKQZvVJ9NObBUVv6mSz0kDZZmfLwfRWzvN62xR9Gq3j/SYapm
IJAw00MKfKgaBYHJrSgB13brOroH3s9mf1Fmm8gBBhKKNXk2CGxuEEdzM7hlpF9rX6f79baW8Ou3
ln/LKrmOF4NJODpkcPB/lc4ZPLGI96l/ZgpgHPKV4uHNWkreIUbFl55W+AY28BR0fbdzt/OudFkv
znJ1lbulZGFPHg+ov8mE6L8S5Nzlr4yvlWxHrKDdt1LM6gaugyDAhDhbo3ZVqQM+Z1SNbEnU/A39
En4KKgqFFT+UI1F97gETR2emoyy6pxM4CPdXKPFHOWelg0VEibbECJ2GzrNY2c6awvhDFM3Z92zf
dNQkUc100zsjp6O02KZ1Ic/UGyCdOjpvi1c/E4Z1xoPIVvW73OL5caMmg3IP1Na03VIPYeeSOCva
aqrlExbxUGpVw1hfPJzD0telmLBMSjJYanWwt6jqd4ct2nIGouzMHZlK/UJXbM1+6nzf51YkG0eh
L1ffUUwBHvMfBvDGBFcWt2mN9+k8GER+301BFAKwI4SFFw+Hbvqqx1FNDZoYOWLBEwCnagx4dbuM
JptwFSsPMLtcHmxhc/ZU243/QXp4jlQsELxQTdchUucNe0JxRlopfhDOfY1LAxpZcQb9pPItV8V0
9lGf866Gu9V1hdT3t1j5FJgHJlbfw0KnnMA3q2dYIdRS/slyTBxdxjRSX8uwl+GqQuFPEOK4RzlT
5VoBw8MeJ6hA6kWJFRXQbxTVvRsIT89X5hf8/0W1T1+wcoVfGZbm/a8YEztMOtYqwnZ3K1VoSZmo
hwlRnaoZkyn8wPoXK0IEhxZ9AzdSdCrgk6JnvRpQ3vLS8OysxTK/l6RG5VjnMPzSK+/XA2Zu/LEF
sRdGuNDmhUbsQM+P80r636Fc1Wc+STTbdkkm9OmseMrh9igfJExT9qMWWXRAOxmNRzlJtj0Vxopz
gv4uAH2kBW/GERPTEdh7IU74LVUK6Gv1L5kBU/pZYv6WJ+Ns9FbTzcNsyMg6OcHLW4rLAo943Szx
6L4QbF3mw5YGDqb11HsLr5KAkQVo0hYj4CxBHQxaJ/4j805imVgzh+GUUIgBHKLFXRsqFz/vo6t+
7HJM5jb89XwwiEBo50Csxg482GSBP3laf8QqjAk2GZr+YkkPO2gecUg7xzUuT4boeerwT84vg4xk
8lIzBI00NtVUH2slMw0zocoD4dkzrBEW5LCVR6zL8hkwfwxhhAVNKzQF7wW7wfoJrojIEnPqSMSU
x90y8MHf97DdfAyZBxUHxSn+w3RF7yjI3vuJxjPS45bSlYcZJeUKRa6SgrOC13ysIbZqhbLpDG+y
DBCW2DdytxRERJdMJHw+IBKIiXuMnsPeYN7HIJ+t5dJhm+fETb0QrJ9TjKbYVZPU8IPBIQAAeYgA
zMFX7ofKsgVbX8I2cRhZKjGp7KlYG2aE+wbXBY1zz2X0BNrnEFBe13w619Mw65sc+01ch+T6wFLh
hq4c0HpdCrBvpzarLPAxzXs4FgFHgQsBPMVYDm+1tOTwxBhr1yx8rJGnhgMKTJIs4KWPGJQ/Byp3
8SCXCftIcEtG0mAwEd/QP8++waBOyyap0JJ1DHzUZzYh6/Z2thWmoEgXyHOABXd2hAhnVV1glZ3v
ikKK9VAPPQGAUrjhtq6jxd9FCIG849pCEaW2FCu83I1Q8OtB7vyMYyr+ytM1/ixSj4iK8cpQBZLD
VySB02TB8xb1bmn/8tc66CHTx94sjH1zjKKJN0sRP+htWMF/dwxy2zxVCfDVyGvVEOi2fVMhTuYC
pxBsFnJb0LwBZ3N8WaacJsdt77HLQnuz32KVbceTTnKs7UIy4K8HDR7OxYHEG4Fcn2+iCXCAVthw
evM8YBmlW7oOO/6H3mAXnwVYIfq1mqcjemYLb9wYWXcN5ix7qf1SVC3WbIu8enaEZ7OA1N8NUASR
Mx2hwLhM8IR6k9hP3tiwed5y7OoHtEy7pUcvWBQ1FMPENdQiEV9X4CpvLPgACzV7pSgYUtKt6ycN
CyKoyGd5E2FB/SLRNuVfMQ1q8SXPnKw+gbuPoAlUE5Y3KwAh11E7JsB4wEVE1ztY/nPZlRbQ2Wpo
1qBn6S/9OsM5Tvslny5Z4rTvwONErcbWvPd/yijgDw2GoBcwNSj69UyHrAH5J8ZoJOv6OJGxqFBP
V5+eKRXLyzzI6fuwY48MrxY+gLCQ1CZA2cnmT+w0EiwYAnZxE8q5I/rog9jSDlgBiBDox0FbxK6q
hK9nvdW3zCsE41UIAQFDai3AKTJciJ+YFNAKBFLRXxx7M9O4CSjUIVkTE279smQHj3x3A6FLKrsC
pHdxwayx6wMdoCzokEVY3qT5lX1gRtTyFvQLjxOuGB025aJgcUt5HtQj9zCHADaGnLmGC5Q2ScE5
OJudo14TVbIvYPPI/ClOcZ++lyLQcN5Ry0mjYzOWLzMRaQWl2YwVtoNby/iAvQdqHTbLAOFSnac1
pL4wWmsGwFx4W0vKALOsiQXyRrM3bI5w9K/bPKi30qLsv9N8ohhBr2c+zvfMt3u96VdQ/fvlcLXE
GjtcZvEu7V7t9xOL0/kClAVb//WvnxJiQnPcYPQ6T8OUgWzgRJjfvfCjbJbVQXNXi2GG5+40zRlE
2EFcnEPLc6VaL6RNZQ9rFw3jlY8cUAaeLJBD1tYh9oMdkzXHUVXh//whbVFYoOokfi25m37HfpyH
BqST+CfXVTne9koiZw7Lu3I7Jl6IV6v8+kkEVeEAV6fZ3ol93WvkmhEJn9BshC1v2OEMfJMkeviz
RpqMLbyjYeQIMWP8jBkI/PMNePeAa48hy6QETKy5SDac3xolvWUIOrEHWMINv3ZQo143MOktfsCc
lB3JJWBIledR2qmaDfa7qDR/QVR9DZJS0AM9Ip86Ba9gnMpu5bCnh4uIlDAlihMF/kCQ9YbwvDyM
052mVeqaeYHXVpcNGuC9BDR5F0AEALPIu+KPrAxsfmG9Lr8ix03BnEQR/7KWIkkanD0ZNtcL7BTv
gkBJ7KqwlQgpBTzc30ulAfFr6aLqIOBoab/vhsV5a2a1x/dYvyfykDNYtx3SqKePRLPUAamiOMV6
vQfzVNqoLDulvJU3s4vQMqhF5fdln+3+AKurbeyCm+v4gPIm4mYkBbJoJNY1B06ECt02guJ2xWf9
HSM6KY/GmySHFEoKf2DRXJbY83n6FhnQAwER7LjmiwUD8KmfqhoFexflbY8+4aXPchC+shq0VQOc
BoKTXpb2WNeqekQbwr9h4ZWpB6KX+bzFqbNnLvFPwxyDLg9Jzg08zKQQjxFbqj9loOgSsHAl7Ig9
fP6o0Pp+w7KAFw30MSDYwAgcRqFSuIo0xQgCxKXPgTBFAyytP5dsDL6ZwQ7BdvT/ODqT5Uh1LAw/
ERHMwxZycqbt9Fi2a0OUy3UBARKTxPD0/WVv+0aX7UyQzvnHuVvqHVMm0pdxgwLp2tGv9n0vjU1i
LGlegV2IGMLDZmVK0d0wg9od0u89Rbfc1zTpTEyiDWTNXgZtgQIMOv+lx2wUZNPsjT/5yjF2ERPy
jF3uNI7ZdbdNklVWaAbrvKiuelza4a2q0fvdWzTwvd1EpVsa++t2CkGVxy/W2fEbqrb1HqcmX9od
qpk82FtMrvebgkfNnNna7qtxWfwUPUQSpCX4vr4nGGp4LYOALjGeZI6gdQo4/qjk7R7VFlJViv5i
bVIzr+3vsNVBfeY+C77nXFePKwE6b8nYh6SNrwFqd+QS9Tv5/ibPfBvEFSWTHT+B8fvTQxly8aTd
UCZk9enQ/GyVDyRPQk+xnRq3rB9WW1SopODyATaGETlE3DfxmSHdK3elAwOyW8OifZsNhdgHFNGD
fRWl4eRhlxx+5LqIazvkFo+k5LTPprypD85EIwsEIkjsxyrbaUyNRZczevh8fVTzNg9/A7UtV+16
Jj4y3OfOfsonk6BhtJLfW1cHLITk/YMqoSpy/kYeWsF9bTx1vHVl4E9rvZLRb06SMuMomseL8Ipl
gj0g5i4zYeVdOyvQf7h255XOGE8te3dy1Echthr90Ui+50km9lKcu1qPMJ59mzw6nQ79bM1jqGWC
wBr3VCSTfGf3bqGkl6q4cgj00a5E4/vdrZH48kwBGH8Dxz78ti/fRK68KCvAjPibye7hYazr+JDH
9Ezso80u3hu7VKRFTkiOUA81eYFITnGgFsvYv0B9JGk+UxyMknT0AJ9GVK2MD3H52eiqGfd1nHRv
eZVzKKAYCJ4QxyLkcvj7ntsxSAKOikK0qR56f3zQrVV8AbBSumtXlSJYNOk4ZsOiHs+evy1rtqiK
VEcC85Z/oHoYN4ns35pMCwjuPZFohMc6fZgMt10ksl9q3SgXudrilASnW+3jltTep8Zf4Z5N7Mxn
ljaXO41bxRxdf/O25xrw64+I18XKOh2xVbBmFuGh0ib6tZEYLR6XanMLNthGfgWrFen9EvKRcMZW
G1tJNSp7H63RBPBTNkKfhE4UFtrCK+7AooU8SCcUl9BDeQwn3nClNusKyr9tjfvHWvzEOhZNU/Dn
JL37IACZLZ7Seeh2Wxl7/JzVdT/X0WvCI7r++eSyBNzW/aF/imfLLfdjEPBkxoiwvkiJAxadC08i
HW/Kl2qIiiLrtQ7+tmGE4qilmu/daaXzWtWWsVDJhYT7zAnVslkfMXocrHYKviIzNX+ryjG/yMjA
fR4qPl7mNGsDwRKJSXUQbf8ZpCb66Ia9xdYmtXffoBn8rFDx9YcZGidC3XGjnSHlNF5GurM7BN5M
bZX0uzVDnFUwFsuuuUx5NMtsGF3x7uees2YzaTLWcWtvlD/dP+a5RRsFd5JHzS8UPL5CjeDwQblV
GEAZs0c8VcFUUOVaJfMfYwtOGxKc4vvcRmF5mNc5nlOw2uIrr7WNitYKHNKmvKZdU0vAvDM8EivV
FVUn9mCk7WeLkBFp1uQ09A35isSZ8ZarcwIgHTnlndEFNRTFc85jjbi8sgAqxkHGSFr8UJJxrT33
VGrHlqfeCZZrCKUhsgmxT5SSnbKIlKCZYbjFiUQmLYIV0sX2AV6fojq3XpBLIcooxkm8GwNHJ1PD
1nomKaGW6KvmCtEzhm5WJkZFiCOr849EWfvrbhqipOcfLJDToX9QW6oQEU9pOeTdAfB/gDBM1tJn
lzCF+Z2QQfVX+Hn0Dz1QdPGGACDZmZnr0elUYbKLE11O+8JbXPcY8Rm8RUnl+ntEcPpOk5YzPdK0
Vf+de6u0HxFjBOY8qqXR19Lp4mf4TiWzzgzuk5jJIDsb5bS/JaJvJFe+TXdca836kQLDcE5r7VX3
iEymngL41voFQ1iiO0aonrldyE3hzm3zrDor+p5Jzk3+Ijb0poNAde7DZ87iAcE84GOn/eRHmRhY
yUNZth+wlFL94daqymIz+dapXo3Y0K+umzwHU74sx3Z02nY3oC707yFD8icdw/8flkF2wPBekduH
ZRSQ+1bf19QWeBVwEFvrq43+tTmwWISHYS3t5XDrIsEhsnWxQbGmIRZrSDe5X2KkIC+m18tXMSpz
1WFcdAed6x6CIBz6HCehDZteB74PEmAsbyBA0A0uxYz0L7XHRBH233D6/JqlXw/fxLpzz61tL6zd
hqytfvDiVfYvQVvNS2p3DAsI903tpLpe9C7sWXJvBTiVk4YTjDbp3+guDthrI5iYLmgei/jW7oko
zj7QluLig9DTeimk4agnEQJp2KDa4qfCGB0ydAPPXHguvL2cJWchBGznojvuucIJf29WUreD/nt2
YzxHuZoHPwsxrAP6xEaX3Bp93b87kwusw6IKuzjfvAZIyfupPVJZp+pTTuP1S0H3bn0/+JWWzNRi
vqBx6X6thKhf1qbwHACrimPN7rFEQkmt8+LsfG+Onb3VJZH/EOvZlsfJ0bM8daqy152cmIRBmgCC
U4dWJC5s3HOnPkDGjcHYqxFmKaf+ZinyMRcNzjzunQrtC1L8kp5VlJblJWgsOKEyKgVPQuwtD60k
x22PEE3u7SpUinU37vhVmmX48scVvU9nWnWXuB2sMk8EfPjMtzE+j12BEHNo/O4h6bgt0sJayzBF
ODrk19g4FYKhfPWTpzKh5mZfa3oJHiLDLpRR3pF4d1NTtJJxI2zMrlxCttEa8dI9dLNSRzZY/Rxo
H31a4WO4Tp08doc7jq1xYlVT6l8cAWwhup8mDvItiWUWoGbKDwGFRuhOGls5dxp0gtaHmJPE0AT2
NlRN/RNF8GR7ytJ4eaN+1J8WMLvHacjCl6LCLNaDQmpGI10nyLKqHdO8u1U5l4e29myHnEUu171V
dgHEdG9mbhpZ0A4fii7+taGcYCBPwhL0QyxI+2d0A+wTCmFuhTwXyCzX8P9lbNe71eRtkM3Baq6k
PHTLHnd6NWTbplcIAjPJ5kFCHnVplbhC7eqNWth043NfeK/rddlBvqLFmKzQOhpONXMYKcopD+Xm
3zQGy5w/+ovpQKetrszT3p7NBxHXw/Oshom1kaLTKuuQ3gdQlhhl0qCtqyXzat1udzNPM2Buu+af
AT/yyfOi6bUd6YraSz4IGMPIIDQemmjozh5IyQNIliZT1L8lLLhcHddh3mpxiMsuIsZ/rRYsOKgf
h6xYbFvsbj5+aFNOze8I04C3D7tprglydgXruF7oy4kVpbNp5SvEs4nPoYDIsM9ZsQ2iqB4NjiZu
phWvlqmi4U7ngX0vXR0DrTk4GUd0j2AHgfLCix1hwsLbMIsXOttHGLZIjpelNhEvNSjVd53bKjwA
QPPf8ppLNQOcmF4n5o489aakugIoBPG+WgKvvkZBp19n6dnLh/DKwr2bqJ5MvqUJl7tm9AYLsj4v
7Z8Vpmx4lAORWDvU7z6R907dTMfcXeqji1hf/HPopwr/szt7USnCAAJShTs6NIbHvf1EJQJAXbeN
wes2eG37K2RNHoBjq+H2qG+3R6ZbW6B3a4iP/JbeesIJoc+N1xbhKfQaF5FttLV7B0Rs2ePSbRu4
J/IZ7wpsTgt/zwDbngPafRaF5GyxUNb/Jwvf/iFzEPER+bzhNcfDBNS+FjgYBVBTctQzsHamyaCZ
oGkbjYzcFv4H6Jkz7Dvi1BdoWBP8JFOHnQTZJOppB0H019R19u98GJLwYWjMpj9mLrpPrpEt2fkh
sXUZao6ig9Rpw2+cMcC0wxwM1aNhYy32wumbNaPy24r5Wur55HfQRSiiyjrcyb4H95BjZ78OJRzn
kV8GJSQLS/fRIAked6C57rh3aWMSexaB5t+IXVH8Z4W5/KklCo6jGCNv2ikKg1+CCrZNDBv7vwds
EkxQzeX6y+axpjC4osI5S5JtuwpkvuuZt7vvflVLhIgrnY0yv4FJ+unoQ5AvLKj+RBUhxp7pvdGF
K16mLiBTXwch2np/S9o/ees7994wAxHVEYPrro1Jhs+LGTTZWW1nvSBBbLZMbI1+mSKJ0YO7cz5L
30jC+a0WiSSMIe/qkPicyJ5uOHsGPYVPZdgsSNmtIn4YPTXFtwdmgumxw03UWeENSfnZirUQKSMk
bQywNw75QhXfBllQxaVCUjjcTSbq0bKPIQtBHkvmUMqyBsbkrl3nneXjUElj7QwrE4vHbMEv4T4t
sEvT0VT28sbLNZiTEJOwjwUX3wmmDCHV1E/uAzGnzvptoA/yPR8yQlGfdGq0Tlp390lNsMnOidiH
7hashj6KH2pt00UtLmox4Wzbn8mnhPDqUnGVHw0snX/fLW18aIRxnYNLVOrPjFv9AagJMfYCArQP
xI3p4eO1IY2j+f9HsTAlWLPS/012vL3XA1LW1Bl09eqTdzXv7GYcrtbqr+oowwb4T1pzSxpvUIDR
eRsvOi3e6AV2dNGrJasdP5DfMhp7MEinz/8DZKkxl7i9qQ/9iGMkqyseMiacuvgsGxsSjZl1TrJW
buAtIgJ3zgqFYOU8r+BEuh1BaRdH2NAMHbg8e6Fom5OAy/KeBmverpgscJfNU7heGnZ0rmR7Krm1
R7uc0g2XNdOa32KmrEATw8fFYPLAbceBEPeu/YIwYml2Drdz9GC6QfZ3Kw2WWMt8Hsk9+9VyZSYV
dSoqcGMWa9yIYL/kHKPhSjy9Q39r+zuS2yJ3V0+FeYsFI/PZqUsWJW+28kvHfXlne6H+6MYcTs6j
dQQfv2gRoE0xJ8Uht1z7Yx4Y0dJW9Po1wJX3hBMe/ESavPmyJpO/2UDI4HDrVKus74fiB2yPbaqe
iCF5t5kJ/toe6CrQHZM8lGuzPvXbanjoa8wxx9iWdriruZuegV0C4G2NffcYx3nwvnpCWu+J8HLG
4TaKP5Tqtk/F3IjKYquYukywENphSwKWLWMjLRycdnxseFCbfVRggWQvm8PqvijGFc6I3wlQgsLS
MyhJYB98Hdv6vQnaqLizm6m4fT9tiWWkXDwGWCY7SJHAo8S5j6pXwMi8OpEqUX5hj7EXcDg5wB8G
WJYOnBFSXmVrB49051ToR4kqfGtraX3y1cg1QybXvqsbp5spr4j+GWqS/1ODzXivvc4LdtMWD82P
lpMIbieoOytI485+H1xK+M5omzf5Cv8eFJw8Uwx2I4in+hl4M2Hq8rBn/BWlw6BW225GHJlBkLVa
NMabuK4veWS85QXprXfWA2mNBMehLDhJ2Vn9yR0B4pleY+0fQBEqFOMziiGoVJHASA/+92R7DfcM
aVlEupXz9EQAEi5PgS39baxs+683Fut5LJwaULOBO0ciuC1PWH+7Z+RqhQLWIF/m2S/9/r1SrvVL
t83gZZq54+qMtpWfutGyHtB45tO7K/Hd7QgqNSd67wGxrdaIF6ZEr+frK4ybYvC2L3GvImS5CU9Q
6oI+ERkQLPYpanWkjl5VrP3RX3uz7AuhkYfG3RSIp4Se0urLU8mQXAEGFvMwDAyXu24Jj4lFmsek
3d/+JtxXaB17ZOYe1+BY5rZbnUaMDepGdrn/UaqRg6F2YnoGHqvLE6LG6lqvmymfAB/iMq22cP5H
vj/HU4lbfbFSYvoqffArJ1LgdLLasjGPuKGlxB2WdX7lR8d1AWg6BW0Qdftm9fxjO1GWfigL+jS+
XKIjS0KyxADnLNCOgW8BBez0GuPyRuHAirhbZ1XWd02n+38c3cXb5k2W2TuNgKrqvBGfjKCd+T+L
KfyCbH6dLypi6838aibkTTubt5/dLqh3fRuL+LARAYmbYgGxb2o+VxpTuIGDYG0NNG/rYHR1cse7
w6lefaAhiWtMljFcIQNQ3r9ZqyW/8WxA/3QAowQDrLrzMIoM+DwrpdSlKXqHlKaJQsPjPOLV/kVa
9zxBhYFhw92rKmSID3wG5WZFHtT6tKcguJv+FqDnCyu7rNGXY1oGHnctxIl4DJDk9o7LrzIscXWg
mKALUF6bpAArs/FpMY7qT4jF5rfHJeDwgLFQI0IWxSHoicW9KQSiN2iI8nHBlFOmsul9dYyDDvGt
CTcP6jvu/HuHyfw/V0arc9hi+IW0Jyjm78h6X95BztX/3CpAlVgYY745RLoFjT1j6AGbnPpTOVUU
43Ph0EnxuLlDum4YYncNeyFOnkDmEMt+Ev3GJtuSC1K1sQOT1KrvKMIzPYC3Rplg4LvkxRRTiTb4
w19GATRkavaDhJQLqeSdh1LiRVJSz0vZLEsATlmr/4y24y9fY3kgGAlS1y0W3vvE8rkZu3Hs4uOw
2khai1Au39Daoj8hngsf8Z9X63WbkJ6cWOYhGAmd3zQuysn+wXcGOIZPoTi3Nl4ShJBO02RL6S3O
HgMrpsxoCuOLA/rWHJotwWpIAgEaP9+J3X/d5kQfeuj0IzwtELmMpXmfeI9b3vKwvWCGQewmNS4p
0XpwFvZaV9d59Hz7sI6Fz1FSDCjtS8TdZyvgxtnRFjZcSQjvvuPK8f9bu76+bCt+AOgyX8HoYXr8
j2I3781jL4UtpfbIOlTRRPlWbUAZXU9u7c5o8r/RKxaIb/gF2W2RTGxPvNXDXxSPxP+PEibqVDtd
eGIAIEhBKgs3kjVKdIikRYpd2Xtu8JWwRumdKALpZr5MyvXkTZtr7uamlmcZ2FWZFZaM/BPct2qz
gqhB4iOUvY2fAW0Yzh1ycnh30g1axEsI5kakIDz46RzJ5Z4tr0rODivS+GCQID+rxW9Dkgjaivs8
ZrbdxzaRfKkQZn3w5hsE44g5iXbz6Pv8I1Yk69/Vho/lCDDOYx7XjjW8kEnkq8zPRXIpLesGuOWh
uAb0Kf6zEZHY/N+r6GKXcfGbTSDZ0mjOm/COqDbZXLoGNPvFqXqrupPbUG27HEU/AlcpHSAibC6R
EF39NNSzcFJgGvW7TRJoJ19KWMTZoYFwPxWOKXc1bvNHTKDYFVkrfcza4bzc47GEe48YPNy0c1uN
JFVHBFOOdesvO9dZ6oBLk7LSrBu1uXfzsfpx48lXX1G5OH8WeCEpdnbb53KP96h8jIG3muOs1gRV
HwUISTZxUF8RY3juX96nNr+0pXIfOSdLDmcVzNO94kDA0Njw9zn3DdCad64JohJ3AZzgdS4n8ydC
jfRjs0u+TGQr+vtlE+NnPFaF2Zf+JOcXieB7V2K7xbXf07ooYx0lZ8oyi5Ot2hnWsxjKfeWSFbyL
UFQXBy/34/YOzFX2tG4nnL78/sPCuDXX7zoZ7ena1JW4RDw7K7xVD9aQG2ovjhoQmMCopm4yB0U9
njwC4X858034iBI9eZcxPt40nKP+d2FK/8ZBC0rHVEgNXpbAIlepH9TFHyWhZFBPgH3SpwFdseNS
WV6VCHm/KoEdM7U414a7XOTmM2BefSqcRjE9+O78EzjD/LYIyjcYMrV3SLBo/RZDNbY7xGPWyZZj
/SceJhby2pNTCpvlkqGOdNnblZDY5pD7Val2lDfbnyie1B8rEOOFJ6LnRixF9NJ2lZ1fXIoPLsSa
LN5dEZPGfUA5iyWSmCD9Qhpyt+0w7mFI6cgTyS9sT0huohbCP10hHsZ0cEPtsQep4AtSLilPDo89
V2Adtb+AkUZzXyDPaw4hRaOGuEdb/sfgHngUFSSuzS3lkjqP2yH2TwMbEDa6sVdYQtylcDMhbmo1
VQmnvSd9zsyHOpk8GFzZqOcWFhJoyBExsv4lD7YHKRihmWd06N3J3k0UU4tb54c1AKjYz5HjHsjs
itmL4SAQx+Vtn9XYfWntrKcVl+fqWnfzzICynyfoqdQGH0FRQGEFQRNmVmxbJCUNl8ncBOGuy21D
kvQYIafKsYGhzxRXSmXhsjyxDETRzIamtJaGzgO53Bt3bUPuS0rk3PB7nsfmLR/l2p6bVa7Xsc71
I3MwZKXnuyuyydHv73N0o1isrXxkCPcsfXVx+rv4qgJzGaVKtl+4/7fHyJ66ktXfRTnNMDsAuG0x
RnJeiZclIgjpYIUbWcB8KnFExAun0FnE3PbHYGqb+WBBNXLZIqQTe3IM2iudv7y0XH3+C7uyL095
R6oJGVy9/ByaPLpsDsd9ymDb/uo90T4YYpfVrmjy6cAWFmNkA+S5Y9BFwVQrRZI+7WXxIWAMD1lw
VQhtHUX99tMpH9VEtwX9bqry/JFAk6m4ByoMSpENrZ3wZ/Xml1UXwbnD5M2nCoV2XJrVN/sREaFO
FXApwHwVue2PO1MwcNECw5tJrcpf1EdDxMrftvdQj1mTs7h42om8n40fLKlUnooOjHQMP4IQgTol
m7CHLqtXdIkQ9E6xb01uX5QT3qxCGP0EgnrLQ4ZwUz1m9YLsHA+c64PSTiQNpkO3rMEuusEwADN+
jn8On/qW9iiRpkdrRSty7eoo/O6mzkOjz4Aw7Dd/SewPbrguPi8U721Q5xy+abmoAXvYElroIQKx
ncMaPkam1mwm69D1TIS7ye45wSWazszG219kCfJF7MPcjdlSxeYRvDzhxeqZ6w5DjU/1lmC+eBfk
VJSLAw70SA4rMfzkoZ6Kd5Sj5XgIeI7ybFI96UIx7Bbm/loPOG8xEJZPOne7F2REBj8su2CckdWR
/PVnHdd3kSrNT7us5YOOTUioT9cGV8sLAvdPTQ4S6ugSpUrawW7o3W1oZykoa4yHg1nDmcSA+eYi
W4vwObSpAuBStzqAUFeP43Nb457nh0lsY3G4VOM+rnr/Jb9ZYZm4bb/ds8P6uJNHpBk4mEplPyOu
QBpn7EI93nxHd0uL1ANopQXhaIcSe1OfVP3I6i2j6sjYhK/BC9fXsCMf9fda4AAzJonbp1X5pbwr
83KQ/2YL1D/FQgG5r+CpxxP63OgBPfsEM9a7eBsSYDVgoDzhzW+RDj7D/jPYDK4m9yckkOdjiHCP
pN4arG9g4f7zoIflu4IF/QrzrfMevVpshNmwAQPOdLJlCoia/5yiWP/ZcDh5Om16fK35hW6oCOzv
ri5xJ7KLVfbnqKLc9VIqWmJeTcFfa6DMujaBKJ1UgGifOQn6lrjjTBCZASMBkrF3CsqDSkS70wHn
kH0uttCp1JEzYyjPHCW3RjhEzOHeRUfIrWl72zeaIrPtKGCO43NdA0Fmvj8sl77l/trXbl30hFO5
ynsNm74czrHM9R8F84EXikCVXzdHa0WUQrU8ciIyb0UVl/NhKFtg52FkWydtA53FHrVV2f4urY4z
V9tiSO7EODvP5Urs4snhvSnSYq3No6WTVWcJ0QssGcHI5D/2gzYZez3WUTiBGeumQ/gwWn8l/zkl
kYNpm9TBtPckXVVEeRf4wvhLcuAvNyzuJ0RfXxGEBqRAVZI87k9RmewKslKqTNRieVI0BnxY7bqN
b5PHE8JTyhuPKrRr9TsLvNAfUYg0HQvsNr1bxPR8APXcvPt9qZ7youavgSbV9yRz9JToUFXWpYmc
gldyCckgmCuxcSuw3KOHxHgQZ4mw42viTAMG8AW1r4E3qNR470dejFLDKaYnL4/C4eCQUfFBGWX4
h4/bC05+vtks7CO+1YM91Et4QmIrzg7toyrzxsABNAMcIBhqQu2bbdTMQ4Cz9sYPSbOwDhsV88+u
YbjGl16t870qin48z1UewaDFxMRkgEgx0AjIAxZY/hcgIjh6dcAHgEvI0D1VZVhANC6u2t7mHRMs
0R3l6vK2rabI/V09lgh09VAgAQBKZWTtiE1GK0BemrNf8AMdUVv04d7CysdQAMpn7zBYum26SR8z
uadc+7kfc5zYHJFqj/e1tDKt0Shk1bhtLj6iWAyneQ45X0SjCvG3ZbeayNyhcjY169x9leuWqBPa
Pj9M7akv3qrQFO8GEzzcZZBMwb6o5PAHqIrPKy7r8WtsbBt2CFNJlOIjGu6h5WEFpmEliMv1ljI+
4i3s/9aamGrCPOI1T3Ul8X3kOEXXg1Zmft7omM1TW6LYJfOkrV9JldmcI/HsGNLykK/h3OTGnRvO
NfsWb0z6XIMuyQrOMe7g7lw1EREEkml+PLK1i9d15HjPCjRsE/8AUPI+wso/HxpJ6EoaV4TB7bwy
yV91awvn6qg2vEMNoKuMnJ3iQAJz3ZxWWU7VBdEdF9qIktU+J4TaqhTmbMKfkZAfiCgpPMJGDsO9
Q8Cak8WDUW/j7CdvDiZq/zDw4txM78o66q7qiyOP5+2U19bAKa27+gCrq1EPLW70MYYtMsNxsRAw
GZ93MtGuf5x7jV6jqdw2Pho16nA3Yyk93OhafC7YT28IpQ8UisHR7g7LNMcv1qAQfVS+nJpdglb/
ayW5K9o1aIVfUKLDNuU4jpGiU904pLpzg5ZAlBIN8zIMeHosmJIEkSm2LMavikVtCVAQYi9ayGW7
iQnL3ulFOhHH9mO4U98XtZE1gADJ7a8zP+vR2fBP7AnPsAp+bjOeVixT1gWI1guzBRf6jDS3Du5y
DKp618gSwJSTY05S3Gv/P4P7uHpqhQvw2cNOpQ5cY36ZVy3tg25cMhHIx/H8f2Pkx49xPw0zdDzp
OWjmxNg5Ke7lyM6qPNHPfHmmgcyQ6juhB/izQ9ATnSMvF/bJSew1YWx2XXnvLXoLedsC9zf2rugX
N3zt7DWKT7bdykm+ncFyXgkHYPsd1QzO0aLsHTAu/iT9uLlZS5yMPm954RRHQOzkXxd2XXnneHZB
8DkgvJXNnu62fU8B0XJP6IRX7RiomINbZYaPbcj9Mh2sWGFgtkoHAUscMLPXaDDMnRO2E69P0rTL
wVOYCHZdAbq/DwNSPcjbo3gX9j+3oleSGjBfhAXq28MGtAioFyz+nQME3EHE+ASvBWQpnjWN30FG
3hg5B8syLpT62X7MEYJg8Vn0i/DhozU4d4lM+OLFGNvJg+UV3QkYI4L7XGv5Q8JK/u6FlqxOuMnc
b8gigjkZz2ZiOLXr7lewNycL43FU8FwB5uHa1OTNlfhkuMttQ+FUYG4Z1AiHGfgi9N4yJQJY/udj
71LnKGA2y0TL1b+n7Su6pfiV+DR5rxKWfvJH9DvDFt+SorBx2/lr5Igvuw/HBdFaRyBKUW7tk5dQ
CXlcmIJ5wsEF2hcyOhVY5eaDJdQcC59Wg+b8hDx2JE+yjQAUaR+R6LClG+Z4jSObL312+KivzQA1
ccdgQnM629RSnxHt2LfGaFMTPRo0ZYyvNyY4AVM29N/W9tzkHBbbdokaLfGKtFsTP2KdneQjAHT4
FfVQcm8WKTDxfgW34wdayLoIttg6rFFeI7ZjiEMVrExXRf+dIHs8t5i31ntkbvZ29GZ8w0cTD4O5
wqfmV63C+tuW01i9IAJHt8gzuAJR4jRmi+g9akxsbYLotwfkL8445iqxG9uCiaLmC1QYPF2kYP2o
Jutcurn9q16p7zzVehFvtpqIODBKzdgI6gKfUBxXzYUPxjwlo1LVnutHtd9iZObZj1a19UcdVOsD
enKix1dnCD/LGnnhwvvNa1sMY4kENiqWq7ypK0Gg4hebeCrsvq4nDj1o/wzlAoHwIosQ8QU+glrf
14m3RAfbauVxs9mA8OjaPZEUfBsXx+lMn5GHloR7I3wTHwxZquj1A9L6sV0ILe9mLx6+SP/soCg8
+KuTXEiG3M8ji81JEAqxX0UyqWsSTPIzqLb6IyYykB3Iyde3dRNC3bsLcro9Y03s7gsX/fKuWLYi
303xigqzJJCJd6NAqwWy7MAUsQjC7y+xi4ywpay6JD5ouywECOmjSoraz/j8aoO3t1h4WNUgXxpL
zNY78mLadxNBV9t9RCdmvkd9XCZwZjZLkjPPsjmxw9XDw2j145O9eJ3Zm2k2FSoFUQZ7h/jLzxpl
VnWIxmTSR8iVknLbhIVr6VxUHpAkLRfhZgmz10nf3Xue6nxyZKKtOY754vIWB6h42TusVv+ZkgX1
VReQAYgFPYmPG3LG8n+cnceS5Liypl/l2l0f2oAESZDXZmYRwVCpKqtL14bWJZJaaz79fOzZVDDD
Iiy77ay6jyUCBOBwuP9iw3vC4D0565lE/DFpiy8jdxJwD11rsw0EoZzuGTX5EZaVGWfIXqiu3ABp
leMz+aBRbtGEpJDrJIV1Z8QAvE99XQzRqWQtKBMAfS0fQIIOw24GxfSYOH1gvRvaxE0ehzEaaUYn
zXgAPhr9GjRNCUy7YhZNN2bjRPUMsSfDzpcD3mjWSx721fhE71fV+ybNGvdu1GAC0jwYIIHTWmuD
nY7cJ0JYjSk+a4XVUQmZ7ZbrX00Ue9DNiaGN2pEDW8HKFo6ahjWR0+YCvcCZbiSVNyPQ3zWlGwzo
lNnK2pXofBMSWrKuvV5SM0KxCGG+WWrDL9Aa1ktS1PCvnSyGdiyLYnqE9xb+Igsps4X23nruMIL/
W2K5x9NnpCsbjsFfRR1T3wW8QUVQ1ELGNNny+jd6ZdEPHlk0kHzyvYOiBhA+wBZrMN8GfdbhytGm
3YdoKHjXtaH03yeVXvwaWvjHKDlALNwleoP1a5jNFDV0R0cTXlHtdNFyMJDZcggaXETQGz6HWVU4
d35QdJ/nfJ4/IKKB/gLZ+G/IUgXBR+FvjAhD4x5lA3oLsZ55+iiSylrADBOIQJvd9b6RYXzEUit4
5tlEA8puIc7fpVbDO2lRHSu2yIMho2DWuhZvnLbX1alsk/pXVw1QJI0aWj16tBXcJYfqw3QUsBHK
z2WKCO1+MQj720rGtrvLObsH2Mp+ez+2efJCRbERgMvwPbOAabTIj8JBeXF72FJU8kD6cn4DEu/e
yWS1Q5SucDe19LODG7sBNlEZhZC7MY5TnabfbFC3tWAqgJopkye0yoL0CZEaQnHRJ2S5tqTk61Up
T8blEdv7d46gsbgTxqyKnahdNGutHB7dxkROFnwm7Pb2qeCkfTdrt/1VqcJ/QPhHgGoeWvAgTVnp
i448LxtyezuZd7MT6u/RgQb6VLtp+R50BC3uhmU+NkiB0cDnjfhdgH9PPGC8CDujHIv8+uyXerLT
Emm/sFi1vs3R4A5PZjQaVGtKZBC3vpUm1j1XXRcc0CMywwMsSpaA/2d/dOI85WaypGoefCDRDW35
yWcLNrnzJSRHqY+BQMZaz3PttyX8ZD7OeRcZ+zHu5mJh02TvQbxSizUHrf1boBAkgWm080uWIbP3
iHxLLfdhL9qfCNmHv3nPjE8R0Mb35lBA+8tTvfycOLr8RNBzn6Iua7+68CS7XaC5DhT5zIStNRhf
AhLJz9Y8D8MmQAeh5Zk2x7ibo4N9SkA1gYiLhMl1Lqa28RLeGbDaHQfUf1t2yDL7pm+9S4HZa4TQ
uPvJe5nuZTpE+t8RGM3vfSfVN1H2+EXoMWJHPLYD60NqdACjCjx8uaYSe7hHH8uW25TCRCG+0RLL
/FNRBM6wyyh7mdsY8nK9p8qlfZj9aP5uiLquPQyqrW+UydnmmBLxUkJ4tn6e0DFAwgDBFlrfwJHe
mQGF8A1JjEGqlOvRk1aBx9y4bVAMO1ezUypn9IK8po6cjoY6HQjgqsbw25zi9BlzXx+UM1cYSlW+
2QCc83Fc3lpqGOMHtDjFp7YnL9D61MdIth8pXQqHPttgqVzb+q507SdndnVUNxtLfLPhObwHvROG
2wQ4KgakOS7yaGH53ZGOCDT+vNKcLzipKt3TyAH3FDPRIurSHrERTJ7GcJ9z44EbAIu3hR1Vxzs4
YdQxrQwptr+A2wu4cqiJwD4rOzrX49KKyGnyQrVI4RcNs6G3hxBYwaII0KS8uSJ6wJvGojeIchjg
sTvkC42DxMC1eteoGMEH4DmacUj1EX8lnwKkBB1e2tnnzkY6C0wzY7+v7WaRzs34RVNVt7+CCAEd
GneDXt6RSxUP8dDqCGyMQ/l7sjXxYFCjoZRPg/xRJkbZ7Z3JBVmdcGDlA2XCOfYsWbpEXcmN/aRP
QCZ2cxZp2b5MO+cLbwNs2USN3OKGxhJ3aTTNSPhVcd0iFkMGOOwzZybt9qVT1EtvOYg8a4DR4Jmx
sbR5Ncv/NNlT+tLmZOkvlk6+t0eJVO/uswqBmw0if2jk9xVdxI0Zz4W9y7GNHOgxUDrZhJFpfRrC
sqDf4BjU9uMqgkJOP6j8NdlzNqLOmDSDF0F27TeokVUWPvSG/TsD43dfT414WYBFwUbveRMQfag+
bDrUBRfOEZB9JGEn94OeBX3yPGhOF95HTWlD5IPEz3GsIb1WRRFDi6qD9pBh+4qgqOmmvD+1ef4R
UdJB/K6o9X0R2K1JSccxwQe2CCk/+hU6Ohvc25v0OCiLihZ8NFFv/FazPkTIBf9qbTSRkXBxh3eJ
W/vB1pINEdaPOL97KwSqsE9ra7I2kyyLJ9R26d9r6LOgHzuKL3Yjmx8tMuQgagzS0INj9+J3jJtR
+sRtWzxBZsK6u/GF3u202hcApVMIikwgiKl/otJ95wxt/BH5E/pRSObVn0qzwqATOlD/E4Wuqtj0
GDT+rs1C+B6yEzQyUDxzntvUDskOiLZo2VVm/OJyBFH/NfqYrpM52A8DCTAcpbBTPzMkbHv0ptDO
2aQ8BdUGFSaCQJ6KYYBxX8Onc2m73s0V6QZPr5HMAG0e+5fdAPFu4rr2t0bqc3sUslaPoM8huIBE
cr+AKQ+PRh2hxlNnA1Tk2EKQe8d6AAlBsLwFsDM6ammzhaAtdFkl+TuRlcbPAkxAeXIRjMzQKG/E
L5w9NLmdglxCGc3tNj4I0OpPpjNm7cE1/LnfpjW9zd2Ek444gLqbnmxn7KCtjIE+ellilX+nQRB9
8wEyfjJtd0Tobaw5TL9wMxTZAe2nrtnYmQgEYJuuex/hF+Ef4zpJohNYB3JqQHbtyTELHREp4ONf
xjxyvjhI65O/9P0I7CXrUZnW5/7vKJNk63PbgN5LTZ6cACKtj7NjKoqZyHJBQ7SwWqEH0ybhO03T
rU+am8IF1hIzXdw8qXF3KBjYYCWy2gZPTMlpSQPwdy4+WO1MUCxLmHZ0O5u+2dt9bn3rgtKGXm7M
8qM9AyjEMSEQu5g+NUgNtDUMes8mr1POUGihNwrRwgOOrCBdlvADN4KGaLTTJ0WZyeyRvN0EGaHV
C6mB7Qb0mTqiDZ36ba8AfT+BA2nRK6MJhLK1gARhRFvGcqud6IYk/RigNOIjcz3SfAQ76fY79Hbh
Hfh2MtKO850pO3IhR4FHOcRMj1KCptuVRi9/oP1bR8dShICxQ9XKB9Ts+8TrQPAT3U38INhsmvyq
14H90edt6+xkps8pECXobZ5UYDk8UDukqTAYi4cRu5TPGXiIH11RazmtP8f8lDVTj0oG3GvKE0Gp
f0V7Pv3L6euJ6YPyenSRoqjxUb5P0umuEvZiokMR/iUntk4g3orQQUyxL6m5I4GNr4Zyxk9Z341f
qxmwu+bECRDkZu7v62ikxixNEaGFC777UwoOz7gf8SCAF0aOtcgKQLM64MlUP+u9wQYZgNR9nEpZ
YFdY8JXADEFfRqRxAE+FtjgUDBskp7YHYISuVIsJ4gfk5wLju2U31MwHrL+eQqL4T1MPjGlvx4hT
P2qwS6gVT64TE15ReKcYmEnn2UxD6AcdBI5qNxshtMo4nOTkBUAwT9woXYogaQFyutFM668uszpu
spTLqYRD2m0io9IS8km7vrP7yHW9OA8VSQoKMXKnxrb/PqtJftbDKTe8hq4sHl195bCtAwztPL70
RPU4h1QjgR1l95MlpKDI4vrtt3CAvv1AvjLdwV822n0tqekHhAQo9rTv0QOHzls8g/3kiUrrNvzU
4xUK4rsLZOzRDnIozPvUPDyeVMlXDb2Paotk5aT2JT3er3nY2CPiM9p495+KhwmvIbpMKrW4ZUSB
UEdfV4iY/6cK3WGo8hQnGkdm4qHGR+SH1MOYKnAm6J30PtwEpLkr+TNoIZ1CQwO+hk7BEPxVWnR0
cHWJKfflGRoNlGFEC9ClQxfwO6Xxznmu6jDvHmllG+TwRR34H/VuFLNnRLN5gmsUZTBtqjDf/Mcd
pJxycjsPbE18T1/BRTecrZ7s/6OXVCxKCoReqHz7F7269lMu42hJoIBhCZjJX/4zz5AZRS9h/9qN
4ZPWCsCKGuhWaiFlZu//A3mydYXy011hG6HcCi7PO5FgwnOMwTBPN2yhLvgZGYuvGn9FCYQqFs+h
P5yxdBEg7iLLdgsmaUJpygLksh+HdpTHsQvShxmM3ffJT6aTQ+HA++//+l//93//HP8n+F08/39L
0P/Ku+y5iKh8/Z//vmQxZNL7Jpk3TeHqK6/DgZxGEet4+sDuALqEJC3lPPf++iiXbJOQyjMBNYIw
cZ2VBWAQTzWWQbyeNIPmKiqML1rX1k+8M8a76yMtHlpnxqfECVDnppC8fSw+6PnHHOIwKNDUwlK2
1qL7Ye6MA5fpsDU1fCGsTP5d2wMC5xhs3DdW9/P64Ms0VoMva6grE6tXm670+eBV2AcJPHy8I/I6
PpUiwq8SqY59E7QwBM0+RIMnSXfXB331ben60fljOAGgznBXKzhP5dCGFqi3uenKz0IijJ2XlfYO
OfzorZ6KTMy1TOlI9H3wL1stI82yscXfAIJZWTb7XLm5B1W19UYfV6W3zsrUqanoljJRJrTFyuTL
9I2+RAMfsUllf6jdOH0cZfViZn329PaBeEuauNDrfEaxMmVLddsC2IRaADq5zWakIvDOIKru6YHD
zrw+1isDOCZjOphAuvjsOVB1z/cHDFsMVzLX3CrURtGSnoxNIgsaFqCENxhi9G893Mt47rJcxBUD
rtz5eHHZBgidMV4NGv+A5qO2M7s5e//mWeHrabg0KQSlDXO1VFkVzNzmDgkndmRbv4jdPYRRlHFb
gfiJHOwbvoivNzzS2gpur2soOkLrI65r8GAzAQYvFV2zNSybZm6FPJE5OPPnN08NdqVhsd8V39Bc
LVi/lAayCLuJOU/tT3HZ0XBQpfnSIlB4AK8avjVOKhPnc7B8lAc4YMYy9T+uAg0/AC5IUHQaYrzH
OSjIyIFQbbm9b/kxXviKbAss7JBoMmHHrFYNjYN2IS4gOIMO6BFDF04A1Zkt3LXuhsHk5aFQol3+
57Lzz2dl+DBT4BAtZ9msNpoRiZMPgLDWYvNGgLpwwCQxg1gI1Jbov1qv0gBkOIZMpQbHAEOXB/YQ
jPEhtAYU1+YqfnuUYjxXmLZtuXzKVezF62NIe5etmOOCfBgHGXgmnmGHtolfru/Ei9/QcCVSI45Q
XNjn3xCSP945CmJ4UtOWn7vA39UFBvXxGNT/ZlISOqXgE9qWXA0VkNKbejQSpQYDnTyUAk6WD+0C
4Qd1wzXy9W2NvzOynvTVACjiaXs+K6DkgG58JIXRwskBMw+o5uwD8nEa8tiFvgx1DVyvNTS6IDO4
5LvJlTx4/8WndYTjmrrjSGdt0F7weM/rEZ0Hw9cqPJBgm1OsrI/CGeIbAfmfv3WeIcBfFphY2ILu
r6Gv0hMRZG1BQ0xu8zkPv2o1HZxNO2JtVIIyeyfCNHmO6tq8pznWPGCGJ95x5c47Wu3OCSiO+j0l
Zf8bWHbu8L4Hm0V3PznGkU5xV4P+cuPCWk7mtZ+7Wh9NA6aa2I7cJvQrgjykA+uPWB9gdLFDrl1s
s6mN0BpGKOT6mvyTd14b2TjfGSijQHEZGLlBvBHAA8pymfPOpnC2rXS7v3cXSABFghe/lvWDiLLw
WHX+jV9x6dAR/FkvewlczvLf/wjHkIfMWILugemHtqQfoTHeAPc/IRJe3RhqOVSv5ouAAiccGLBt
rw4dJZe4g7pnbv32uwVG80BTJqeti45siYjQ9a97aTC5GIuC9ID+YKxyHrdMWnPRv6XtmAf6ttDN
8kFTcX2whjGlFm/COrsxP/3St3SoFJCRGLYy1m7GLhxrsgg8OBFwadD2xYsABLZfnhTp+mnC7Qsw
imHvkQscnktuCjpceALsKI3EnzTDte8nUN+VB39G7CuK5Yfr32S5GlYLAKlYRz7FodbHFXK+1vny
+QsktEDFQax0KvD2Jq233fVRLnwFriWXhJYLyhBita39eaT7iuzBtpkEkromAinKMjZw76f99ZEu
hFbCt87FbvDFpb3au+kge9B25H50h+rTHOb+qaS7s6WMsrQg7PzQN3qIFqSrPeAcUr89qJJQE+ts
at5E1dUWy0aYn9EQWltXK7T3rS3gVoipLB6gXKdfr0/1wna2sDg2eSmwsfT1AxqEJBzgirEACi8u
ABKfWup0oKnnCmIZ1mc3vu2FVbS5GVlCDLotunnnewUTHcQ8LUr6gNaau2pI0P4rW+ehNhz3xlDL
n1ptS4ZydYO0hpfz2sIZl54GYyCfyzhVtIDSJuqQKI1CRMAxVdsNpjAeccbSbkSIizN0DMe2wNxY
lr6clj8iHyDOOkadCUU0SBd76pygSEo00WF1FMc3rx6dCfTIOcOOQm70fChbQ0seeilJ7uyLD2ZV
xvQNwB0fYVUmLji8vjJuBKOLs3NtXpXc+bpyVrOzZKsTA9kwIgjaaqchKvaIsokVexHU8rc/V/iK
LKHt2IYkAz6fX8vDCTU4PiXKKjZII/IchV/3ri6Bd17/lJfmReRyXMPEDlbJ1bwSZLQL8MfWFsKZ
hcEQ6sNaikdtB/jwxga5dEEvJ4DHAyUduJ6racHVF3bXMS1MnlSwLZ2it4AJqOKIsL6GhnGI5HA6
uPnAO20aftd11Z/w8qnv5k4nOX/7zG3uMprnBFXLWoWbJsUVSg3oZGK6q44dDKj96DafugFS7L8Y
yXXRwwLfw22xBKM/TgavNwxK+QVkiwaGAtDDkDoywL3iiHfjG186+2p5n+GqRt/XWV0WzVgD0WqA
U5TAfU/oMdJlw73Kq+nh3CEcrZ2gJjr/4jjyvoB/S+SmRiHP5xcodB4nhLNBFKcBTFtgGFlo698m
MzuWs+vfePFenCPtI2WSYqFnuVq4Ao6DY0zoNvlR0b1XkRlv8eCZjyhqJA+wBLGcQKvw7c9EYrdc
oFU6aZ29muOMBB34OqTbU7Cq+m4hjYITbJXx5DL2DysKo2/Xd82laTrKYW+yQ22i3flXRQnN9Ed0
PLb2ZDWfxhmh8boAzhrjSPp5CJ30oRu06df1QS+FA+rKKIq6POdMaxUORJ2ryhxQSoAKM3rFpE1b
O9UgCNAtPrx5KOqe1GSoCi5FoNUXxWV7YZrRO4D+q3sh1coHysrJPq38/saNeGFWlMmhOQnFm5Ec
5/xTdtCXIGU1KMW6QuwTkJX0QlIb+Wvn5fqklr+0unuh+bEpyZ+oxojVoo3C95uk1JutBFbyVGNa
PcL1zPHovD7OssdfjSN5BEOVE0xpFUodVeVJjLQteJfaPXJWioM9Nja+4xLBqdlWn2QPZqHkOsQE
QSU/rg+/RKz18ErYAEtolNkUhc4/qFPnnRUoyYkX1vBB+WL+C1Q3kqVOn++rKdduVFwvnAWF1ykV
cmpc0llH0A5sogoTWorOHMA8ygr1uxBNsI1o7yNgsthTAoH8682TJGYj/yKlFIKHxPkkkT5GtB+s
9rZ3EacrUIl4Z9Od3qMHiaYJL8oba/rPV1t9VS5F9qcjLc6gWgVvNx0m2qQNwmpdkvywwkz9XEL8
D6GgdMKdqtFn18MxhMI0Q/oAzRV8zKhA2t71ib/+2payXTIKSZaFs/jquEDmQL4polAqbM14j2li
+kJLAgdUCAj3SCVYajNBsDE314d9vaksxTFl/tBCEG1YTvEf16SNvnDkYKqEfyGOY0m+SJlgM3mC
z/KbTRjdmOXF4XRn6TG5usuleT4ckoU61CVATosG4EdwPOapTuHFj9oIKTsskJl78/yWL4rPFyR4
nTmeD+jYiypxMTTQfzTakrHM2g9zZ9qn2PIHDDSL9sYML6wjhm6MqbhHSFtXF6Ws+ijDZQnqp5s1
x0iWqNdj7eBpvp8cw1DzT7OmGe+uz3KJPOebmJo+8ZwnDq84nlfns6RAW9BG4qji6QG6qR4xGUzI
eJRelr/ssKp+xW2DfwAkoxvn53WUX0a2yQx4j9vAr85HNlEWmurK4sJEv3RH61mdaukYD+j8FDda
hhf2DhVcXVKVo5RLEDwfSvONuAxNE4hDiWZjPU7zDm41YOe5/FD4OHlf/6YXZ8YKUlcCXWdaq1sl
yVSozRHQEyjO+b4ggwTm72t7pHPSGx/x0vLpFHhc26XtJNRqk8bGCMcjW/RjZgiAfa0FOxPdHRS+
5Wcav8YBQaPFJmHUbmR1S1A53zfkVwzpuKSRfNHVZk2GCWeirG6hgFBf0nAp2kcUPm4cidcLx/uD
8jH7klDz6gz2OpokEL/bbdPESOpACvAQoSn3KHWiOIQzzI3PqS87YT0ttTzO6DwZZMer41CLEpHk
VrY0nSrzKU55QYZxjqmZKasI1xa/PoiygSxgi+xYVRlSpZHb7to+kMh6DNWjQFTt0/Xt9HqNbfT7
DEp5dJ65QVbbCeR1AAWPNW6yFHWIniD7NUja8YBOkP2lbWFiHuMRdqEHjhuQ5fXRLyyByzuTrI9/
4G2swryr7BFebkVjv5m/B8gf03jBZHqC0kQI3F8f7HWeRBTSadNybixprNvPiykugoi4Uwig3UcM
uRDZUfNw9DMscymsqVMRZIhJdm0b7yygCG+vBysOEePzK2wE2VfnKaVEKhB46rZOEv/iQdQ84tDu
IySbmO+vT/X1AWIkEjIopNzdzPc8JnUV1nyJBd7GGHMYx1XYHiLanTc29IVRyMB4YC6pAT2J1epV
mouMtvD5oLML7RfznzvNQCr1+lxeBzy1lCCX2UBvYbucz6VAsxYl6RF51kXOawplf7L1+Ksc5vnw
L0ayyfAkLzuqZqtMtke0DPbKgLErYGT8TAN1lyE+jN6HTE/Xh7qwF6md8wjRUamms75eoNDBlsZe
tGPwfWxgSXTW3hyN4VE3qNdvMtkkH7MJ3l6j+upLM9hvrySjPgdkyACgYNPpXJ17BHqp72TAqDAv
zB9oh8+7YkCXMhGjubs+10sL+A9owf1n+dYNQTRg+k51xoAcTwVNKoFMBvc9fkbt8FZnYvls5xEW
d1xmtABZBILSqx3p+JhU6RNsy0rO8gN6d+WXUrONL4YGvnfTt47rZUVevPm6YlSQazwodWpn68VE
rmcc08DstyNQynuMlUpPH1zrX5wDDO6oAy54Ahq55+dgmDCGFiYS7TAO0QWdJVqtcq63ePm9vUjF
VHhPEj9orFIRPB9KN2AsA7IG9qSwLFGItO5wwrM2gUSO5e2bY6mlLCACOuDW6swZdYMpUC/7beU3
02F2UcYOaRTv0378cX2kS9GKRhzXzAKvojl9Pim7lZk7p7htVHXZndqaF3LugPS/Psqlzc6FKi24
tahiWqtoVUqf0l8M97JysA1BlR8p6NqqjnNb9Dcuz1dDMQmyal7CmHyBMFllSTM6S43d4e0qrF4d
sEeZjtXQUWOAhbS7PqtX52oZii9nUyQl0zVXN5eGkTe8IuSOkjwLjsCfAySI2vAZT7bmm9ubUFJj
HDuKGzO8MKxNlou9EF0Erpl1lKSVzT4o8cLkCiCrbr9im6gf0iwxfiO56hSIQFnVW88ZD4Y/B11t
fgspnCwIxxktuwJymoHBDqoc7X6Khv54/bNeWEE6eS4zlEBoxCsoUsQTyEAzYVsivHkHYhllToWf
GwBw88Y5e5XnLbMCOkm7lm8JYOJ89/uASyI5JosxZzpizYa0qykR4AG+oB3K3rC/k4clH0bV3Dh2
r2661cCrrYOmC7B6M5y3basPe96BqBdFFlRNfY7LO9TWQw8lLxj4mA8/0FjObhzIi3uIy4CDTweF
yvT5xBHZm9vaxepEhJhQbSKBrKUXhGn+4CMREEPRqFAGmZC4uHHFXx5YWuhO0UUj4zwfuFY6Eqw4
bdHlS/rPqH5UfxvYEB2gwiivEmo+JJhAvv2gLj1yqoFcfwDBVl97KDVXz/1imS0g/i0lqyZ76No8
H37Ofa4992ETa1Rwi/rn9a38KroCK+IVTPWWAooEXnc+W7uYzWpCAWeL/II2wybpQMXjWKw+vn0c
kk5JuukCJl333rgujMqp4U/blKEWR52p9u/DEN7KjeW7NCFCK5ULjhwGjKsJRe2szNRPxKKJjHlr
gf/C3PS3+rMXIoD6c5TVsQwTNNoR/hBb5EDag7J9VNxDd1EhUm8uibBCJOv0SCBn0qBZXRfoSFVZ
HxqAbuzC+BZqk/7e6BTdLvBE3vVFurD1FUktrvX20nte4+gwynHcPPXFFsU31PbQrEQVfJhOdS+c
Y4Cz7qZHnP3Ggl2IcOQrtk37QEd8015lEkKFSsNkS0diLqt/Unn5G0XE+WkgJtxDwc89a1685VyF
qPz16V5aRHupcFFNoN6/3iqY3QVtlrBLusyeDtDSMWKMYfkZaO3cuJwu7UqydmBvVEbsV2BZl15P
HVhIhFAALw6FKCpPUVS4ETOXKHGWRrNVKBYC4VOwF51151CZSH5WMy5uwKsn1CNVdVr8bvfVYnc5
VJNxo6F26QMuFZEF3Kl4Ha9itDtiGYfNl7GtrTzbFWE37XH+mg7wGm/VQS8OpQgggnTd4jl5HqdE
BROKZpOxrSAl7oiWCBNiUIbupLoFkb34Fbn9qCtSGqRVcT5UEoHWz1RqbBs8MU+QGMxTiXvK3Qhz
8d1gyeBwfRteOnUsGZHRIFOjvXU+Hs4JcdvaTE3K+ncCXfEYtbDmEhxyvRbDCMyr5+LGmJfmyJPn
n7I5NZU1ZKAE8B7kI2F/cluxnfUqib2pGrIcDj0+jIhQ5w/XZ/m6M8LmdLnaQM8QXODLnk/TKmwM
ASaXwBy7XbRJo38kr0dX3yfIJyNch2oYcc7ZR6GFGh18Q33vFwKa2fUfcineMG+e8MC+aNKs4mmi
dHyiwgj8W+wYzxqGLAKMhj0cKKcNP/OitaAuIUvfN7W8BYd7PTbnnwCLkR/lfGpJ59+g1AJ77Ccf
u64irrzONMcEnbyN4e7hJjVeZYbDrs0abXd9yq+jD8NaOnvZXDBZ64cuhH3qWsvFjre6uVNT7D8m
aN8dr4/y+oguA4D25iXNTSHWk0ucecJIbgRL61sEngAzLeRe9mNZfXnzSMokCixvanK0dTKBLzpF
ulEZsBOlsXOTOTwMjlsd9Hmwb0zq9eGkkb4Adx0bMMYrkFlgR5aWNxHQfBdZdZkXqIcLDVmq3PH3
AGI1pAaaW0Cl16eTvjOgUN67PEZpg5xvk05B5u4sQHxwN6OjWeFtW2MzdxxbmLdNBI74rd9zKSfx
nOedSK9p/T3zPkka/KeQyQrnDq7vWBMZCh4eDxn4mhub8fUZOB9s2UZ/tAjLzg+HYUEQqbpFiNpp
0IoIOumJ2Rqw6oW3rwpCfIar9416z4UQZAD7QkwB7PmS6KwibSGs1grofdJxj9UjNob9VgvNr7lm
4VZUInuKMCn2sSMSplWN47GVGf2NMPh6aW0uTAhVC7uEALDstz9mX0SuE7ZCn7yp1tw7bZiCw5Qq
/5hk1YzC0HQrpXt9KBmPPjQ0FgakAnM+XoqEIxJA7oSTjuE+UnEeMUMLpReY3a1iw+uFVYIgY+iG
zbMYIsb5UKjJjDNaGYNnlXWPqmHftJ8iF812vWuTDsrwaH3HeKW+D3Bjv7GpXn9WxmZRQTabVFbW
FKt00tFTHYvBc7AKfxxg0BxzCrLoXhnNIRR6dyNTfv1Zl7yRRjDpjwOGUZ7PFcecUbMjNWCIWBG8
3XjcIKeB0amov14/m/+0PM+TOrUAXLk6aa0tPa/zodKwdqnYB5OHdSwyjUMGnmhTm1ilAvWT3ece
zaxnG6Wdd6ByJ7T+Y5ojm0UgGo8CDHY3Q5rZN3qnry8UZRCABUnzcpWtUYCIR3UCGDEqKr7AdBA5
n3Arh3x6uT735SpeTR0el7UkKpQAXsVBeOK4bukm6gpBg4IQVHexBfRTRQcd31GwaRKAA0wpx0Ou
s5WbbEI37/pPuLDQFF2W0SnWIQaxbPo/zqvp+mjHJg6b2hLJAylCexS1Je4AzMsbD6GLQ9FPg4JD
zAf5ez5UE0uykEYfPGPWWrzQ8lA3t2HToPis5NDdePxcCIYUi3lwSZBwy3tvNbOwZyUEkiUoIQ1a
vu0MHb40mjp3Esrqtm91eOtyig6whJ2nZq6D52DWb/E9L60wNFY6RA4wbhhB6zmjIWjoxYi/kK4/
TIbEJyaicpdnM3qFuMGidGloXprC7yeL6T5eX92Lw3OuCB4W+3n94DXTxg8TAoen64mFBqVOQznp
oUU7sTWilwg+HpB1h8pDiU2spt6Mt3ZYAxrLCyloeR2u1qC1gXZ0Yz16QZ+VP0ocCw/S76zN0FXd
jSN7IUJy8bCX4YRSFVmTWgK9c1pjHkZkUhKkNHBQPg4jIG+kbiJUb4z2cP3TXtrNAI/o3NLJ1Eme
zlc2xhQzMRXbq+rd8aPNAB4Mx/Y+LqNbSI5L0WgpjizpEliv9U5uO4FxZATWMZGlUZzC3EFuCSM0
jAeuz2kJtat4RI2CexvOKwzbNeVVpVNfBgU3XFFJ5x5zVGvnF8gQFV07f2gtRK+R23J31we98CG5
uJd6zIKsMP5BJ/wRgdA5VUOQIKhnB+WAiRheQV4pF5OgukH860ZY+AcRt54jPXbgRrBIFv7B+bpN
AI+zXExYNoM+HnT0znMXw785F2o/V70+7wY/agt0l7PpB6IMFtryyK0i+FstcjQDFdJh04oYOdAE
V4sn8NntdKAnqgf7oUNKfkZr43snFAazSLexRtjG2PN7TQ80f2PVQe/sUGof27vYiIpHJh6kKDMb
b+aMslck+Q7pkQvTwViVnfKwqFNldYjyoYr5QRTDXTAgt4iHlrpLTawU3ryK0OF4bQKStSiYLKv8
xyoi7Nc3aZqaPHE796vTquChQKDgmzT6+Uaae2HDwKB3YIwCJoA+shqqGSp0lsLO9CqZOR+Qicnu
W2HlR3tE6PD6rC4ciKWRRVXGJjl5lc12TQifrGMoGuHjPcm14+ntHN7FKQ06eJfGg4H50Y35XYhk
JJf0OfmStNDM1crJ2aiVjySZl+V2/j5S0QkbC5KwegAZ37a3MIaX5vjncKsDkafLk5q6hjfjd+Ue
WydAcE3MmCVu3IarqqdDihONWYrd9Y97aR2RyEQzgNcnJdJVjhkhnYrcIEXeYRrFt4RqzddKBNWn
NMnm5+tDLffM6tDTYeGFYAKrAtWzmmOjo3oS0KLzqmkWO4qImHl38gWTHUy8Rs3YFhjAvFQNDYrr
A1/4uAysgG6ymDqknPNjYcXoaPV+o3tJq9DhGQztI6ipl6IT/dPYgqu0Jz2/8V0v7B+Xwg8VX/ru
xLjVZAenRDpZMWbv1w4XBQIljxkgwHjTGLg05ZOj9tdneWEloYmLBTBCt4UC7fksG2TB3G5GwHRA
C+mbLtrmaTJjLHxp5d14X176oAuJm9UkiFPmOh9KS6GHZUg+IDvaCtRB23pw2veqzRV9kNYwtkbt
OM9DCVvo7XOE2iglGkxkUtby1f8IcFFF6UeSRHq172Mh1KKS+rFKtRp5NTerbyQzlz4om5WC4pIt
EwnOB6uV0SYRzXUvz33niyymAmOJCNMI24mmGznipbNhLdchCH3AImvETYJ9X4sFjO4p168bfOD0
/r5PHQu1Lh6ilGOWSEDTy9ihCtDdAM1fSFBdAD/kGlSHGX2VIBJb57iqTawNrFLrT5NKg6Py0Zrf
VlMATqxNDfOvzJf2x6y3upe8oT51fV0vTZ9K5YKipzPJDzn/1PiCKmtoKunZSYZMe9pY8Xgwi9T6
O01qcbIwHd+FIP+8ZuKRdmPwS9OnXgPaaWGUvsIvSGPsxsIeJGJhYZ7uJiWDCrFLo/qQuEBpzcJP
7jEMsD2eq/0OKvwtvNeljcbzFgWGRVWIy/R89gld91pDdQhEp8wRwm3FJipd86ghz/EvggQM4QU9
T37wKkEP9SQOFXrlXjaE6DmGTnfI8Hg9ZSVOJ9fX9FIEZAhATzzgySxXx8cIch2Zs1h6+NXLYDtQ
PvmdD0CSN3i7DPc9ds1vHxKpBc4PNUZwyWjTnH/IwCpKtMLqmbg09M8dnMkdvp2Y1/Bvx79LH92y
63N8HQgddK1Ql1h0khaJn/MBERivbYQCZy/VjfgreA1UrnxN3yT/j7Pzao4bSdf0X5noe8zCm4id
cwGgDJ1EK0q8yZAoCt4m/K/fB5rZPV3FCtbRxsREdDdFZSEr8eVnXqNi51Tgl+gjwzydib6/747D
ixSyscEUZxV7oDVy9LZMuooHdDbMKIBGahVOw6RdjaYlvo+wyh9yMcfXXSRRxJ7r0t53RTreZDge
7+bBU39+vAHvjy5ZIGkDM33obu/mqgMqp4hEKHT+MAN4VKER/yjBC97UZVM+f7zU+9eULHAFM3Gl
UhUdpw+6wWw4bdMl7FHb3kyF7m1i/Go3dSGtR0/0xUYdk9bndnX2spjE5uPl3x/nNQklQjBhJVc6
hp1HMKVt2mGoYiCiWKLakCGRl4JqIDnT2+Z6GLz2zBd94nRpxoqcoA0GCt09uu1cWNIDhoVzqK20
jCG3243RK94Gm5blBx5IzS7TnbuPH/N9JEbBmS69yy1LpnncOsakTJv6BonCVibJU17ot1K41T2R
UNlrY4zmKMV/6JIMnwkXp04SwQ+sMChsatCjh40KTDu9OFOxXkX/qJv06ErJwfZnXRadudjfY+1d
l8wFaAV+P5yk48aq7Po2Hy0MLgxAoQBqxxSF+QwjQbcV1ScOz+jnWMyGqT5OF44WzfcJedcjcqt4
oXZ5dqM3TrT/eONPfdkMLenWA8MiAzh6qXEXSzEzIJQkC2QDTEFdwOgYN0WBwN4CcyWEhi9Kz0L3
7eOFT33jpFJ0a+DLgaDWD2NYWmHmlU7jEsq6Hq8xDNK/4NaaX7jSKH7OU6tuKwQPtlpmjmfO96lX
ivAFQlynPqbFfbiyVqGPJRp0k+n3d58mqVU8q6Y8o4vVXbZxJM5EkFNHjJeYd8oCi8vk63C9AqDu
6CTYU0If7bcTqtQBqR9GEZNbnbkY1m/rKEQTq9hNJu7Eq+OOblVgxLs6ZCKRO3V3DChMBOe78emP
vzr6NWtNRV+KfPjonWkQAZxdmc64dxZTE+BX6Fw0JYI5mpLVWyQ36SLJpMNdFJaHcubcnDiwZGqw
f8mRKa2OccC0c5tB0q0Kl2ipcc9qmgurHvVPPdZkV7TLe3/SpurPozDpBHf7Clbi7Bx9hRYjfytJ
ylVBVeLpappYbuALvVUH68nNEn338Qb/xgscf4+gdclfkD2wuHUPj4yBmq2eYe4YMijNAsSfsw1W
lfN2GS37rjb66kVD+Tmc8UzZTCquiJu2Ve0dHprZY9LX6NajKGkGXkNRdOajnTjNjNuJtnTxcWM/
bkiSyjHHlN0c2pWj32aeslw4Q988AH0rf0S4wm3UGTnVbGzjrzVV42uK5Y+KaKRZbXG8TDYL/gHX
HbFor2bpeOZ0nOj80zxhbrVWwSbd/6N4BiG8XhxjmMLRqiTSOvU45mGCzM43qRqKs3UUfFIvbVQy
Xkew/1FQRaV6jTYzSgRndupEnOEN1FQGdwxlAREdfolFSnM4ruj/WwMulbjrZdG2R+H5ap20LxvU
XIzLGbu1vY1HMoLnXvnaz3OdbCq0ysLGUcobcLHmLnHq4jprR0z4+kyxzhztE/kNUZBECk3KdViw
/vzvte3QOPC91ClMRTXRol/M5Eqfq+KKu9J7Qdoded0KtXe2spxrX+1m8eXjjTrxRq/kAYYFoO0N
IvLhJ7AQ68MxUuXlSiys/SLssi/xNRie7NxleDN0CG9vcOtz//wegHHFkittEeDK0T2Qdo0+MLHH
q0/pa+xGW2yi3+LWUKBQ68AfMHp3Cv3ijx+W+bhmQrcCxWYcF72W0DDHSkY1xHGorV8iZY73KVPP
ZufiFZD4kcQt6hKnm/mPO4t0EwnbdE4IYrxuh7sMCNHEFqmkM9RmdYMPjodTi5E1OSxmoSx7HOuN
6lywWOPiURwDZbYquTKjJ+05uuShf+pQpjP06ysb1TtNjBkWg3195Q3zDwMM0jZV+9vJy4bdhM5K
wAC4f/h4w9/HK9oTEOy450GdIId3+NymkS5jTKc2BGmmP9MssmDTWQg4yRIt74/XOhF9wLWopLEr
CoPh7tErH3vUO+rCy7Loo6yuCgJUGRp57Hwz+1a2N8Uyz+7WM9vZxBcekmMgBRrceNYU1Tk69/tc
ADCI85vQRX6LLubhg4+JgbQJZAys2Qkrvmy0eLdgmXPm7X0f5Q6XWX/+t/jRjTXcEtfoQ+BtboQz
qdtfyRpnAzw95HcvHcztx5t8akFeWDpH4AYYiB2dqS61e2sqsgEvOiiTboVjEFamkKhwQPQFcJsz
GfKpfQQxv36dNBRQszt8QEw2NQAJcgiNoY1uqkWWj7o1nbvy34dhWhWoZRhIN5ElakfbCGbOG8ui
H7ASaOQWMmZm+x4WNLdMqtrbxfLEbZMpxk1VR0VoD6p5+/GunnhNWJvshgTVWvEmh09JayM2x5T1
40KWId5bOI13Ut7My9xsPl7qfeZP18sA8kEgInM6Zj8gZt3rCySaEFunDIuUOlWe00J3LiNNw9qb
cTxOIKUu3qgMsnNdt/eifWvPjdYQ+kPMq96NAxoFq4FI73jQBHOLAEcQceWMMrsq1c5uED5Csfa3
peLXGK/kQJh1/6Vr+tci7oxHmSz5JqvjCYHBwblmRtTdf7w5p84BZFwgsyu/FLb54fdQxZOJpVAx
MMruazraiAzdK3YV72alNgx8o10HvbthRMIoNdQHRN2tM8nnqfNOHoBKKkGMMunoEwi3NEXr8QlG
CwdWPxYFgN3UlWe6v6deYzieQP/hm8KnPwpPGdZ6g47LXKgo6vDUVGqG0yQmrPPOW5ZmOzA2vvh4
a08+GI0z+zdH4/3UPpEmTgIlLzIX87M66eKTYVOkfLzKqRcJgRA0mAgaMHyOwgV07rKqYuJhmXfq
plOEEybFgDlYpfw5foemBah4OiZozVG+H54VkcRE29hBMGNw0101jl5ox2q8EZFXn8mVTj0VwkH0
SGhFsejRoegrrcoTw+tDEKUovfZ9t9FjHWPzOD7XkTl1MBzi+iqyqNOAOt7Armvd2iK+zxicXelq
l4YYf5eYPaf26nIx/jHQn6wArNeKUwF8f3xPMtgo6x4/olBAIkLru2h37dREoYaN2/bjs3Ei8ukq
STYYCwoUksDDLwwAlJHSTxvCznGRnBWLF0SlkgIeGeRejzyKBMUErjlm4sxLfaKiRJmIkAcWae0/
HQtWxzr4JsZAfWgqsXwqs9lJQkw5HV9LAObtm9rTviEzjQO2iofaHMQj7VSqULNcDdYxpeI097iV
cYPtoxoyYvjx1pw4YCt+lQ4nXd1Vt+Rwa6rZrSXDtDE0cTrYLU3+rcYeCL1w+0yAPREFDhY6ijtS
UMKPMWjKBdzAFKIigmWJ0VnyTLfvfVVDCQq3kbQBHBQTicMH6jHgHnuFY6wvi7rzhqGl8tWUTWui
JOiqpfpJQU/wzKKnbje4lDaTAeopKHdHJ0xnLNAbEqPSPrXjKliUGSNgA83QwB1L/YdSFyo6Fmpn
hCmV5ojVi2HelUZd39fNjCI1kaPPyKJEdJVSdu54Y6bnj7/pUxsDin6duhFRzGMBngw7QtusUU5J
NcV+zDFl3RhJr2yizKO1kk5OiJm2fSYqn1p0xQEyVaV/806RE1V9/FcdMYQuh3mfxtVLDsxp02FP
eoF5GH6vAvrnxw+6xsTD4ofJBLeARXjRCNFHJ02kcoFto5BpeFH5za6GrxkCmbuk7sprpRvERaI5
SGXNbXWViezt48VPTGvIjnkdwT+uPijH5NraHUWn2ev9CqVAhoVsq0/J7ESeP1eztUuqLg8KoY7b
KdHqcd/mwIVGWQJ2ZYh+juF0IqavNRjzGiCvKybz8GXA5zKPhlzjOy9kfkGInT6Nkf69c9r50p4a
ufv44U/FWbQ5sH5ZMzwgUEfLZTgnKg3eE8tidb9w+oG/3BW1tbHGBl92HEyTqwiJuE+LVXtnrpNT
j+rS92GkzcCILOVw7cVQ0wpL7S7UmtnbebGKU7SFzonveW2xaZvxzORkfZbjU4YWMJfJerXA/Dlc
LyvqWPN61iM1nTZ5geexYrfVNrOc/kyNcGpbIdPS9gUGzz8c5RtpucxZgZlqmDj6mGyka+FDRzMU
+y4p9xQq3Ruqz3iYAtPWnz/+Sk+8wCuPcQX1AlJ879OiR1VWRKzdl4q97ZVudSDDPvjG5b82gVmm
3eVkN+7m42VPvMOAdxh6EjzWDsLRtxlbTc6r3cKAjRK73GeqOmJZptBDSIQy3U+OMTa7QVeMhxks
O7oK0jxXsZzYddAgNIHtdSiHjPfhF2xj5ucuipCh4nbZ1pvzB6cesLde9H6r1l59gfh+HEou7zNv
0YmTBS5ihbgS5dEIOmp6i8RpvbHLu1BJE/cFb1pzl896zZCqPCdlqJ98SGiypAAoCkN7OnzIUl1c
saj47oyTY/1oMTC+ZDKl79ohHy6Wro/DOLLjwNGS8kuPJaINGQKYxqKaeCBlrhgiH3rCeDFMkxGW
EXBEAmuJujPIc/m1qY0Yz6TS/jyKJTEQXF+GlwI298h+LuNlnydNQJiwXJ+mFK57qd3s4zk5561x
8inRTVybf7BYj3GZrhtjaSvHDj8qpXpUpvEyR5VthmKqtz6z9VnBt3Jabui5NmeKnxNhCfQSpQ+h
Cejy8UHWcTeMW0d2YYdd1Tci50NjVJEE/Ao6wYr1p4/fmxNZFh2wlduxxvt3kiN9k7oxeWQX2rKm
ioav2Ot+UZ7TTzl1RAEQ8Vzw2FBLOzqiTiPFUMZKF6pNj8FGmRUJBnK1nC9rF3fPj5/pVCwAUrve
Yih8MqU+PKO4vqZWPixUdoo5P7Wu2ZZ3SyeglPejNG5G+lEzlkfdgLcl1fVmzLDo+/gjnCDMgLtA
SIHJJQLjNDUPP4OC18IwGBr8Ss1qJoT9UY5FL6KW4tpeSvAubWS0X1AJMYsbJ5711RJ8iFAM6bTX
rJ6zNy0pxtePP9SJ0EyOyziIxB2s43GAiqWXN7mBizFQy/G6SLGvHjqr2xZROW+SVuqxj5rOOeGy
E6vCJ17RSx65FfOow52I9czDe1JpwqGW9rMHxwzPwUaYD2qtm7PP0MS7yuK++vOHZW4MZJUGlsGd
e3Tdtm47gFtFF3tIXVUGGWyh66xigBN4OKFs0JYGqsFNdeb1PfW0qxwgsGfag1xJh09rqIkW22LB
r7y0vGer0ScKCVOk0ALaqN6qXdlv7Smaziz7u+14lF2AOiGHWmet2DQeVTFqqbWZqyug8jPerRtD
k3jSD4aX/5jpod+nXmtkfg7Ne9/PZmn7WsZEIRRj2ugg3WOMZl2kcUMN1W9UGaEtoGHWYU3mL5US
vX18Dk8Eg9+14zr85qs5zoQ0K4vH2hsRumpLHQdiM/eS+dY2UOYosG3s23MB4dSChHHGjBTWhNaj
mxkEW01THWUt1anB+pNG51dtXieXRYcgQvDx0504Abxc9CnWI8CRPzoB/eRKN+a6D4VIrWfZ2k9V
vRQ3Lo7C4dQM9TZponMZwIlLA507Mr3f3W8O/OGpmxlUmlntNOFcKdjDpLl08BNXc/Rn7WZ8brzx
/6MNDiUZGvlaKKytgMMVcUc2l64rWhpZ8ZjBn0iXbh+7E0PcLPHQS1s0Jb5xInMsLselMZXUL1td
//7xXp/4YmF5I5DNnHvNqY/2OmH6IIq2aUKtAGA8O63hK5FDHIsxtNt+vNapPUaOhyE4+iekeEeH
yMtpCPA6N2GctsN9pOXzU6YOhc/S7q5c6vhMJ+/EOYI6iU8EikukAccqtI5JqwMMChVhrjV3yP3h
FDqpaTwhb9mln5takOG5w3COfHMiI1gVayAakkijQ3Z0exq5llq6ZDSWgL7ZxGhChJpLcfzxbp74
5pCWpH3NbMFAzvQoPCeqlzheVsswz/oKirk5X6a4vgexlzV/vpFMvhgikFOtax490FLNXTEYfRd6
pdU0fpQB7MqqyL1nB97gFDlbGA7R5o+fz8PaEZoW80VUz46eD8C0WukuSsyibJfbYcblFqlQBSyg
lp6J/ScOJhIhq1LWv6/2o6XcLEPOv6lJ4fou/jUWRbvRUlW9hgLk3JeVfo4MfGo9pg2Ud2sWQef8
8NXv87JtkbzuwmYynW7DxZoue/bYuyKl0h8m2Vvn4tt7QhjDB8hnEI9hSzEiPXpGiJFJPswDTTo9
R+5gdBB52I70wYvUTwatSsNGqsaTljhLdqENNHW30dx0u2hQSTTNRhUGYl2Vpf9orclpd5FqpW+u
sNp5W6BhST4wtmlxt/A+roIRhriNZBn9jLu6ww5O8Srwm4v7nFduUQSeKPVo5+YMAs+kje/eed4E
bnCQRODM6T4fRVVKt6m3kpbHBPdyl3JFhZPRqn5em8s+tYZX9uHp44P6fkkI+bQlVnU3uCjHiijx
AgIyKysrbFLpDleAkijfzBzvep8eQbtslYw057IHynMuM3wXaZieMnuhdOUGYZB2FL1lisvdPEdW
KFM0JjbR6nSfCA7An76L6zoEUuoBBu14YBweWOkKPBQabGhQNhlnf0ZKPBiV3LieJ7f48fF2vns5
WAvGC4jElczrHYuroNNROj367GFqCLFzjdr52rbGba/EYlMVPdfgH6+3ZppggKkXVVq1h8+mO0WL
qSV7SEOpUHq/sYX3K46TAfPtnCP84BklugcfL/quPF4xuIz2mT6DkH3X6cCoutUwh2JRNUIbXU1l
uNRpEbZt0oczcJ3Awmvosx4Z5xxi1iNxkOayMkyUlY/GgUM5+PBxKxyGe5mkdijjRnkaIoBq+xTp
jECP6rNmlL9TtePV+C6RMyW14nweba7U+1zFDx7aiYcuqy+72LxuMCgffbKO9E51ITn6Qo90yvNG
R+bailPls1ZZ7j1mMsUvvSmQPmDFwgjhyCwryLPs44ssbUl7PazDbtQs1pCpEPF02aeQpny9U4FL
OqKrUl9VEOIL+P7SF7vK5m8ff4vvO88MPFQbuA99sxVadlSjmrFFwoZHWlhHiXoNVUAffW+yioqP
2aatP05ub20o7eqr3mrRynRmq019ZUqcDl8Swyn2H3+i992l9ROtVHi6WZSqx0N1VZpxS3uyQjbM
TMYNX2omt4kRLcoGFUadgceyUJOUEmSCjz98/mZS7yAPGWGfFyypasugxau99VUw8KVvI8pdhcuk
muo2gYaQBYlM09uyUXM00w17/ka/26r9DrX6bFNhcvI46w4qWHlm4o6BQXN3kSyjl2AzYGmQeyDq
v378zO9PNMIdSKjDX0WShU704Yme8wbG1VzWIew/O5grPd+3RQfeYRnPTbrexyYYSIxzKIUY5b/j
rDYtvJAIRZJQd9v+WzyYNgQuW8OYB20/X6UYPBMnTp4wplzUCGuqgCDL4cPhSRcVKwo21Lt03HDD
g5HN22xDYgSncyjbUGlc1Y/TxdosADj25SxEEDtV8m/A1/868JqXv73nX6t6bhP03o/+9b8+12/l
Q9e+vXU33+v/vf7q//ujh7/4XzfJa1vJ6ld3/KcOfom//z/rh9+77wf/sim7pJvv+rd2vn/DcLr7
vUD0Vq1/8n/6w3+8/f5bHuf67V9/vVZ92a1/W5RU5V//+dHFz3/9xab97cCtf/9/fvjpe8Hv3Vb5
9/Lnu194+y67f/2lm/9cITbg+uF7GWun5K9/jG/rTzR+gqoswY8Z0MqrJvSVVdvF//rLMv/p8id/
Axq4Vqmo//qHRFyAH5neP3GZApWBERrFNn/or//74HyOOUKN/Ojf/1H2xW0Fi1+y5toZ+u/wC2R8
nY0CXkaSYsXlHiM0UDnVWpUMDguJelk2iO6r3TbVolL4ZaQ4jl84ss39OrO926WJ7Y2RZca003vo
pX9Urvz+KOt9B1SZ2c06Zjg8yMhfjo2k6A/6vJ03EWJJm75t72c3Oie7dRgP3q90lALKKlLqMkJp
s/Q0uWvUgYazHsf3KbaSwd9Own82/O8bvIaWo/1F0RePdgZ+ZMTHk8fc0eZMFpoaRLBudssgx2DC
jjX0MJvdYJnRQx2TwBLJH68U1xNn7p9TT/r35Y/2dDF7gCI0nHnf4+SzgYZRWET9cO8Y3XQmEB1G
vn9vKoM31CEB31AVHF3k1SRbYVWcJE/J3GuoaBVRz80UHYqApyGfJuNW2X68u4eJ9b/XpM+6dp0o
zlBCPzwyFsruphXzeCkFWuwrjcKFpihxICupfFIyVfcZZS9nrtDfXjzHXyqJIEnhOvpjtnq47Bzh
mpX1KAsiG1Y9u1rfX0cxBN6NHEZbbCtjwlO4dUpI0hZauCHiQrl60c6tO7zAuy/svRVRn2wK1W6b
EOlTsharKt0y5JKI1RucwDIkRmZ8jW4dKhTnzKE8dSpW2VeatlAmf0e3v8NUYXlVA5AtLXDMTJ99
TPqyPTjMcfINLpIzRxAlu/fvAN6tbBVHfCXHH31L82IiIIo4TlAhdzf4EnUgj7iSJHeVW8aMmfq4
FuFg5koeMAl3rh16uoPf1VZNc20RtuNHSoWYYj1JMgaNivFaU0zbCUencxoQzKXR7QdQ7WXYtJ2J
1vnSTY8MITXNZ8+rp2FypuJpScwkDryoL5IgBWrh+vTOhmEvRN380uFpMpzW3PK2jGEMhZZW0l8O
nQRuz2y4CgljDWVvr6AmUDFxo80Yqn1SJrdt5aDlWTfuiMhA22h5oJTZ8lJCIci3RWrq1k3r9oAJ
nC5SHlprMH/0hRXXW2GUC5VZJhIbE+xxDFVRJ0wwFsV91SK1LKmqtRaPCeyK77WVPto6vQVGXSM1
9/l/1yPLHXf9RtdHcBtTr2VfO7XxbnujEB2GTmb9RK2nOjfjMFR3VtZYxW6u+oq4ni/Ok9chwBJQ
9+ufnVY239gmK0JMTO9/0nh35m1vRgnO8IvIhS+dyHobzRgpmlEbBJzLPJevtjk7z0nR21/p00ya
X9WpfVlb3fIq9RQ5X5w7ja9WVi6f2nSM3sgwx7uhgtiP4bvIXjLDrdywLZfF9WUEQKfLJj3GBKK2
vszAUSt/qOz5IW3Lqg/qpVIfsMGKog315vDgZrV7vzgDG5UP+jz6U+p2JuoO+bKvrSovUfgt+t4f
1bXUhqbVuXRIncZDvseJKp9NcV7tchLpbsmU5FeXrmQTRtoIgIkGS74xzzyAE7PqDJ+tSOqXTZqM
tV9wBdxzUzr5xtYT3en9yvHM5cuExOiws5XJtC9j2sXmZeIOupD+UoxDuoMtnT6VotWdwI2AtPpl
OmaDj/Ji+yQx1TZ8B9hPvV9lKq0LE7HiausM0o59k3ll54sktXrDLyumszGTd5non8BJLzRfNBkJ
32zJETdt0Ux3kaqW6NpywTR+TSAzAg3tAKhwU5W/GnGWTBuQxZQ/bYyCj+/NQ/dSj0nfbBVFWdBJ
HRxr3s9ysXhVTCelQdM53ZPBBYZeOmphRrB0A+JlWINlzoYER37HCzLSrhsQE/5YZ6XpD0s65hjy
6conzOiEtdfjZixhr0Y2bOilbu2w1GsdQdahX6atiwCZHTaG4CgAiAXd4acAtMsra7Ss9KlqSKL8
ThlQoSntpfF2M4zq+UbQp1Ju9BZc//PkGkAhyrqxmi2mqtP0JmScThfRGPM/33FGuw+oPqb8B9pr
LqSwMUe5yARs/kXaIh4+652exZ+ZnltIvfCiXJnRHEtaJlGv3tUApp8ttROuv9hz1e4UNVIwFUnK
Mg4qDqsTdNCj4wDVz7b7xBHwntV6ru0Lc1YEFHilbtNA14S3XMgY++Og95bkfrHFlIeGE5sPpabH
pg+gxEAQrfbUm0GXSuTDyWVk1CWzTP2q8ZR+b0e5NW8GTSWCEDQrS3u2IA7fOqih/9Csfhm+iqKm
iEReWIjmpbLtdumCauyRG76J9aGhoNa11iquhCEaZ1/ZiT04wTB0dlnhRdnoteYz8nLMz0WGv4IV
eqrMo3zTRgnd+wuhFCraUSBBHvPe6im1p8XhBiwts/aN2MYqR++zotiNZs0h7HWm/KFIo94NRjy9
Hhu0cOJ9kWpT7eeqO3RBz19m+KYzZc+zpS7C12ZchwOl6217S3M52lViyoobU9aZvpdzJ6uH3pop
pcu0tL9kvT082kPpXStaG98gfb5Af8w04fiLZUZXIO2nbZzZMfpaWEROqmRfl6F+kpUhHsx4Gio/
agYrHBfN7v18KsrvIs4xGh4bzZ8RPbyXcS2fEL+mU+nN9IJHd/gilBm/qCgSIQKcm1aX3WZEmTKP
m+lTmubfK1OAv2gExPEScblQdi16WDIHMhR7w9bUR8dXRKSHcacgqBW1RQ6yfhhU3+o19QqtjU2T
udlGrRt/GdNvUWpHoWnklHR93Fl7Gl7JVmk972vWe4oPofCuZeKc7JPauqY1Im6SBSI+qhZba4gj
Gg6qfaW0sFOmahm2BCAYgL2IgmVeHsTshG7prD6vyTzGfq3am9Qrso2B6sbgyN3sOahNmoPF2XCj
3DfjgeZBlsdbRGj2wmmekSWvCEX15H6X6NNsnSov9tRd/UXWivybN+nTfqzMYVd0BK5pstydh8zJ
DJxlmTe1Ob2WXvWcZYIavYo3s9FwBeh19hvYUm8da0pv0qmsGWob8iqTtaECnhQv5mhq8AbBlPi9
64gfpDMXpaEguFrqr+4IiDpQCu2lyRYl6OaE21ym2a4vWjX2q3RU/VpUz7hw2M9CLvWjQdQLyC/d
OwVUyKZAfISRbf8rjWsbVfL4SsrmdXJEGw5NfleV1oVHf2Sn6OkzYLzbEaFQbFC4pbN1r7IcIdQo
Q95laefeC4Tatr6Wl8OFiCF3Y7dxKRPtUc8NMygrrQ48qLzbkWnNPjWFdTlnzNvKpDGCRAHd05Mb
FD4wEPWrSIyuDUUbzTut1I1PKYyFykfdKQ1bfaQr2Q567g9Z82KWTfxQ6gOS3GBeGwv9HoSnNk5U
3+b2bG+7BhQmWezjCuX/NCYWN47elJ+xH7rE5m5f1HoduLL6EUMwTj1xqbeLgrKbJi/crlouq8j5
nJgY63i9vI5hMwTC8ZTAKtewgtLJnIIyLq5rMCq/yBTdH86CrT2WPzQjMLwOgFQtV+liY/vj9ToG
GeD4iQaQ781SwQCkGrmPuU6vYzTa/Tk3xQY10os6WZYHazQ+Y+Dxpvb8TlfO+t6SaTBU6q+xBCBH
bfy5VtQuGEoXgBpWuLVSvAo3bUNzcdFTMMzP8RgNXydLKhfmEt9l1LqZ36S4sOh6ooRqrVR3C/5j
vtZOZWgv+daQTrstSifsXXDhjmw2vT1ZftkvwTSiFJ0o3YZsEGSrNephlbvDBtL0XWW20TZ2ipdI
Doi2ldpl5tZjoKiowMRAYD3h3ggr9zun/m56AwWMIh+UIb3ocCqRUfwVf+THuUega2jaqxqGe1jH
0fci5X6jC6H5XSM+FbmysZO62ZSyia9qjdJIkPX0AF9kQwrejJUbOI2m7mKacIEhcjes00qlLDWV
wJM6f3iITLGL0tRY9z6xv1azA7Ronn/R10vCGP637IslSNofdWFYPnbpSAPZSVDVdc7LOb8gqt8z
2+w3i+J114Y7E2/n6sYkIR59gr3r50s0PrlTktibblbaXdmuZGXVHsdgrBqoAcXUKiXH3evIUr0O
OElH7vg1siLE1GMznn/ofUMrd+pmwl4jUhcNiTbZMwRY7hJbRA/wJsrneLR14TtW0rBrRYQYjW7E
buYPo66+OV2sLX5q98DemGqlTZAntrK2QYuu9LlK2foSqYqQ/MQuL7RY6q5vKdbSf/UaZ0l2KhZH
3gVM6+5TOszC3GrCrG4zta0FplmesUfxPb7UuYFBegh77Yq2+nShZrm3VyaskgNEwFNODsx2xze9
2PgRaXaeBxZU2GST4hbwi23MHa6IUqUrP3s/29nVBr8VvTn6GUIYNE+BAcRb8HTOi9dPJnpV5WwN
FzWw3E+SDg/bqKjiMVWLYRUdcvR7d04w/zAULf2kdrPMwtYx3O/aWGpcBHSgdA61JZMAWHVG6zKx
UrGpW72BIeCpHZwBV5D56tYCW1MgTSPDwavVL5S9D3WBz3Pg0bpJfHVsckQjyzgdfKjN/PNgDp7m
Qw6Kf9VCo+PcSzOCeSyVmmli1aiNj21WcqEZQ/USGca8GS2hf+k8q9O3aa/I59FzgFhNc8kuOTo8
e3/0oOIHtRvZ10ludCqk06HlP8dly0nn6nKo7frii+3MyZckKjioml46j5o7cY0BJnUTPwYhnkOC
EO2LrGXKXs3FsmJb+yao0Z65jefGMzcRwubcDcy4Wdzp8hcnbVwcU0qt3mt6PuNdppvNm6DJ/VKM
5XAHXGZ8AZjaXOR9PWMVWpWNsXFyz3ruWtElQV42mA2hvdGRbC/OFNQjjTJfTz27Q5e2134MceI9
m8IjHuVWlBJ3MyVCO2Vu7SeJgx6JPAcT1S4jH+9Np6l+ZkNREJaiRuRBPzXzdY9QkRqYSztQrvSm
1WyyxBiHrWrAAKZMns0XtRDWo2EXtfQroH9VkAxWLXz0qFtaVL0yErmmOa95F8vxp92XeEku5crn
7+xBuzdzp7uLhFUkl5JV7vOR7MAvRqEMO9PqMu7L0c6DLpY9ZAvDXX6IwqruZgUODXYfUf5FVHrz
OuTq8jlj3F+tr1ltcRii5hEAbEfla8eIxzed5wHUVMZcD6NeLim5DI7qQbcskYHOp2W+2OjFzTy4
nrwqEhcVrlxRmMyxLckoKO6SXyWMqrveAKzkm50jZUiOsHx1l6qR3DMO0C7ZDf+HuvPasdtK2/St
zA1QwxxOyc2dKkeFE6KkkhgXMxcXefX/Q9medpW7LXgOBj2AYcNQ2LsYv++NS30YzLZ6UkNiYA+q
Rf2qTZNd8CTuu3tZKRZUPM5NG/o8atO4qmr9tUugkiNSwmcvGszUteOZbDlahxdqc8N1nZcxWp1l
ucwpF5p3Lf28nyvp9waVW1rb0I+TJGsofTWUtAZrqglFWflbIt3CVuUkPTxKNhMnTCqcb9HEZ/K+
yOYi9SLLrJx7S6yFH2qM+E/VAjUcGoNP9dtKMblBqQFV1sfM1esu1uDTTnKSS7pf6GVEzT26xkk4
S0o6claMar8igxkPpTSD5Yq60hH1omsWz1oTCC/0Cju785hbjVBz5r6JHfiUdtfR/1Qigxd1CgLR
sxppfbl+961hQnjcUE7MACm1ez/TlR/q5JdkvD16r9yTGzY/uVrvNtGWwacxYdfdnbESzB3mM0Dq
cUtCFQc9taq7flQUJ6xq0JOYSjiZc2GZAMeypB42xMXK8zzhHc6+JverCBT5Z63rf0xyUMoI+gN4
I60ShOODkZQvfw9Mvos3ApkkS4EeYfzDIJMb9vsWInQb2yXrTGS7qlb6PdaK4kTiLh63lTfEQbOm
xQtHK0CvOvobt8sC3Vy3Skv3BtXjj+ZQdldDumb/rDnot++FTZysEmC/TRLw9nvlgTOUZYljzbSW
zzIvJgZ0khaaKc1jBjL99u+Pw19AYXS5KGaAwM2fCZwbEvknQ3yZdr07KTff0URb7sxkIXIB9OGI
VegH2cvW4e8/bjuqb4BZPo70eCBIZE9ILd5xYbYJqo9gLd+RTZsML11D8Ocz0tsmtqlQX754s2aU
L50kEwczjPsLpPPfwKogM4zHwCy2h0L17Q9b66IBZoRWWHiIhz7vkXAZXf2AXmH+BVfyl+OKJhDd
MxGchHASMvyOwZBuUa7T9lGqX9Z9J6xyZxV0axijOx9pU/9nUqufQPv2Q0FlU4VLz+O78+hhGdOd
FnDf9Hpe6VDpF9z3PIk1Tf3iHP7lKKKM21S9iJ7MrXPq3UdZ1uz1WVbxUanvRp7OVIPMV0XWajj/
F4zlf+Qh33CXf8tr/lcyltAv//sPIvDfMJb9OKUv1VvOkj/yG2epuR+IM4INxOmzxa0jev6DtNQs
4wPqMIgDpBrcZDpX3u+kpW1uTCcXCCHbJjT7liHzO2lp6R82cQcF0NCcJNoRPPLHd/udQ/s70nK7
j/51l/MJEOtIGLbAMnppDf2d2p3xqVptvfCidCi9a4jt/E4OSbf3ZYrcuM4b+Er04GFXl/mVPrnZ
w5+O1e/f58+c3k9rypsvgBQQ/jWA40eZ8Zek9hktR50Bd0d8U+1JG8iKGyfT5lNrdZIAsCHlaMzn
9jjk147QPDYUIBoqtyRjZgPCeqEct30Wi/s5yVsmkk5Z86OZFnI9aC0O6H1fe3Gt3F+ZAd/xvds9
zNsIgo7jBm1mvI/W6IAtYYTZHl13UeK4oKV390PeskcsAKOf0NhM1T5QGozdmKxmfoLNMsqLRZlD
8gsa6u3Tmu+CLRBXLrFQvI62x8rb56VWBkOF2ldFynHY8DEhGu7RbSqXfh46BRqgyxRbvZHmwbwr
M53R6O9P5M/U6bcncpMdoSDbkggxpb57jHbLMuDetmZir0nfiwM5MWbZy1QSi21kxVfoBGePl5P6
04QwbrKQBimTI4kQo35QLWX054ZpYtmbGq0wUaXpRRVXcwo4TUtOPuDYn+dfNTK/s69vx41nPrcl
AYW4m3lWvj1uwOqlayD2YGYmkCLM5FqnkVABVXJWJYGLuyYosrOe2FK7FfYS2CBAU6PSMZwaN7kv
zWoe4hG+DTrfqFiEtaLLx+dfHNztZfvm4G5fdHOFEPIIWfQ+ZMkPcjfXk5X2eT0oFeutPz3ofVPu
20nX00g3u5EuSHNqzGOxamZ23a4qKw4qbdk5TH3tVEz8iYEyrO78ETehNZu/yCiy3softkO5qfnx
MJG9AUnxPhCJy9zEcmw2UdA4aX+DD7qlCjMbNxRxmd1157QLKj8ZkNXmLQJzpetXoLYartdjPbXs
Uulc+Oe1SaavAzkBe5DPcr7onOpr0RVaE7qq7O8bZ+z8CKGm1HY170x712tzosdLH6Q2uFEh5A2U
Q+Ic0O+7yROS9PnJAwZyQn3adhN3En76ixninX+KHx4kkgEVPRjLPKKwd9OSt1ZmvUweFE1atEVE
ymE6hULXmZpnXaRQDUlHO+I820U8L6b+MfOlddnj54CtbdiwsFIVpveLrwV//+7CIVGDcEFGDRtZ
PhPdu9m5o2McTG0pIbSayjsZzdyd6JZQxS4AFqq/FqZgtfeSvJ4uKjGe6px2ibiYsVUto39LIC1N
J4ZU88lrKwWloe2Hou+fJ32aHxcr+IRI3TpVST5D+IrJyDY/tBcPfa8ug7FmN60xAHhmfZMbCCjI
BRjrc++L8WDpfYGwytcfG1m/kklOEodXPVXp6l4vKDOBSZaliDXEsKA3s4iSbo5hD0nIsceHFoPs
vq+WH7JzYUTa+ovS+4WxGLbzYtb6IcHFa+tHs8+qHYOWuMBhxTfRdH1fdyMyRS6X7LXsodFD2fF9
uVQ9Px70rchMyzvnCkfssCemKGVQm6bzotT9iujykOJGOK6tah+wwT8AcBshHg79WKlivbJVhWbf
T+oSm1rXHlrl+i8aZt+I6LXsKhG5sTP7xP3Co/Q8WL1NQrobHJdGT49ObdZn1YGOy9QrAfRHZK0R
GIUUuyo1nY+dC8NcetoDcv0AB+pYnyqDMjRj1MVe5F5PFQH55t44z/dtYz4FSVfemPhsCONgI140
MLueGBItry8XFEmfenoKvmA8QxYq9AJaTC/GVT87M+bgc+CW03fCc7tXMYrIUUPM2lkehkpVt1iG
Vdz5iXhos/FLbgZqT6fVd0uZ3RAHnaLTQpUDUOaiu1tNSV98pbmVcnMF1emAySTFj2EcvNeOHeA2
sCf3Y68S/zth1/UYgVrK0B0z7dommuXQDlfMHaYtppOLSvJI9iGid72+0J0BsBDsiR2U8xBvBiCA
cc8KdoXK4OVJ4bmbx3E+pWufnKxGiOYwI96+lrjsQoKge2DEAJpZzs3JGnx3R8xjfTClmz1bC5Bt
vVoXRZrMMTWX9jktM82nTKyyD5PM6hMOyOq4Lq3kqe8gjWg7+U2WaT9x0ur+hfyT/qs5WyYX6Gyv
ez836wdnBG4ZgRZcmN0GhedKqs9LUEM6TJmG/XtEteATdPYRxRjCZE3koFfo4LfmMk2nYtMt5luK
DYHgEQ75YTdVVBa4pT0V3EllPexL5Xr9KRtUfpgKXPRoND6lmmM9+EBksSaX7isP1vI422b3Bedw
ddtJYGJfZ8kyloIwBTcnnl+gpCh5wD52BaoxtXguUImPJVxfTdS2mlmaT04u5zDrU57lruKWDeAI
T6Kbysul7NarFCQNSYleRmaWX1UOgu8gs4Nj7bj6hSVpDM7Ruh4INPna6uv0ZJhcsUQVmuo8526/
l6TBRkLY1blK5luI/8/jZMu90v3+BCKa0YfIlByvpjF/btYyvwskesxgLo07H3XFPbyAdjLlXO8W
F/ipF15wJKSlf1RAGTiVvNI+MtTc8n/5c6HXxbH0pCPDWmreCQY1faw8T32VgIKfxgWAg+ILHBwC
W971Qq3P0ShH/qUyZH19svSvRlMOOWBOUX8ey0UeFw3GiIO0HBNU/GU4VgnItVX31VO5qjurKsQN
pXjL12BNR9St41dhO9+DriOHq7W07AI3RfWAZay8nsxC/lC0jDD7WkVzqdlpcCCOIjsO/uoeKZ7n
9FnlTO0a1FsdJbznnsSwvvZ5Pn2yaUe7J8luxr1o+WfCyFSUrdtBUBzHb2SqE7cqRBaVKCWDnVcb
IlYF4FrqJMP29rCXQ2pkaUwgogU0q+UqXCm27mKKOupns/Stm9LJ1tChvurSol7gaOhZeTaT9sUY
E3mHgqA4AxiqA5Szt3cdrbzulUve+dwDLtb98JzUbXJZzb15WvxiQQEix9uuGsqbYeTTZn53Gksr
D8tN/ttLtcQ0sFSHdEAlxAQ2f8zLerwue1odDi5pcM4+qQYit5cy72581Bph3s9k0QgnTb/rxKVI
SFme+xhQr92BRWJ2xyDWmKH4b7BXa/UdFaK8En5dxzkmgtupkCLK0HtFg1sUUNzLM9II2rabMQmb
Qbmf0DMHe8Bl8LqyQ60yJQm1uINeWGRgU4jBYiXv0t4sr2CQs3tjNvtTQSNDgy+vAquDpspPKIf0
547F7DJpNJfOI956WZLBmPHR5qFCIhT3Tu4dKYHTviG0/J4HjXlKctM/M/EvKnQl//ISnmhk7sw9
VrK8gOZnD+i7tolLmPO96n3zsVWGtkK02a/aYAWXfiYmJDLjJG/yydxv3G6htdPTIGrj4EjdfWwx
Je1H1U6ntWzML14g9oNPok+UjavxndgTLv/FrG8TO+0PDKHqs5ra9RpyYrrOnRQRU5oPJ7fdyuG6
lsr5umrVhZWvyw164u4ox27TpBhmyBPAuiDiLEVy1n6UaxCcSdhDO4abqrlsE5vsk6yC5vHz8iKv
2LpWrpMD0qj6bNeWPAoltTJKKrzBuWl+b117hv2bq729PVt8KYgZ65T/SGCyi8GdAK3DrExjL3y7
eeDOri5WJHAo9PsyjXwm8NBOrCXstNWOl8bRnkdn0a9zan4+K0t4R/gBI4/x0QTRkiiwYlmyCHUQ
YY960vTPXapbn7RZ8ZT3rGL+jp3Yu3XrFZ51EDj6bDU2acTd/GJK+0H4OdwqLyHljcFDUqr+yySr
9EECD/6Y16b8TqZSdpfnSbl3R809+gPUY4hIByt0C7kbAfaqk+uO8Ptt9jq6K06O0iF0P9FxoeVY
fps+K6/G7ZyZNomx8C68q8q8zY8FUVBhWXCLWIvePTR5M7BZ2EwXiuD1Q6FWI4JgxAtiyTy9M02i
NbixyvyVqiTzwsSRyeaO0+Vbq+dwYJYc7Xick+V5lq12h/gjm3caWi7Iq2BxPiHHcCJBTt+DtByU
D02+OBwV/zUzMdfsUF/yBLBhO0JF0dqt07QDqzZi/fOCfuNGQzeB0qnOQKa5sapdEHDX7ydFd4SQ
ZXNPYhbNN4G+vE6NQ3KOEktv7mExvc9mOudeqBug2CHjn/9ko3OhssQKioToYD7SwkYy7gNNKHWG
Gyj8ZxSm9d6opoA3JvAidzuZqzY5LW0v7BkPWhCAmCNtTcNeoTK6k3m7LBZXKOb1Y5ci0AwTZEHu
ERJzueXqKNNLXOXpvC861w12M21yzt5ERySiFGPmcRrG4MnIJvFqWmN7lCx7P9IONzOzhRiv1LSm
t2I1Siy20wQNj15w4rkTTJs/wYWYmer6KvOmpo4yI3gllJJimsKSjDyp133mzZtd0vGkH/W8CNKo
UBRaHibdTpadPoy8NyCx3EOi5S1vMQv3cBEYnUaz6GRH5ch8s+PN03wWXeqp2PDq5Mnt/YEkGX9d
26g2K5LR5Gp4XPua22F3DGT1Os6W/1R16IvV3PMXTxtTzd/ZaC8Jr60qYsRsSkIivfSxVHbyQpwL
oZGLpYkDChjVRBVyzqc5L+f6AK7qfa7LvhwipVnjeDCCJeh3OWN5H+l55hEai74DTRATofvFRf6B
/NAb9SzSm6G81qYMJnzRnBr+GOGkv3chYu4VwzYzCYFsyEQ0Ypd2cwd1Era5mV1WjdSuZeMQRbK9
rqtomfN5PpdJ7T8ZnaUcxJCBY1xAdLVaRMx2UHyp0ehecivX2lnXtWk8MB5M66Eg+IBsAz6GhqKs
76uLOVvHIkLLSuHW1Cf6sz+UiBIg4uCTq1TjejVrhMnM7p3TRNhQSYAjXxqRIwVEXn5h6cJ7RoFC
0qGmOKOx307OvPc6wh3DehZZTyzhGDCVYz+6s1sjv16INY/dgDRE+kN1tIptSZyzg3jlSiMq4HPW
K03tksm3York3PtmVefUzdxbLKvmuTUL7cXMDHxho71ywIqqGMieaV0tbJANHiRM7wOsG68G4RKk
YvR28LHdGHu/cTsRN2rpL6YptV4UD+/rpmrljwAs0uY20hpEj/bIIy/r7SEshGDnnFDmtIfSHadx
K+KGzSWpfyFAvwCp2itbtnWkDVqtoexwxBD/PS7zM8r7z7iMR743SwU2X5zaILnvaIoOrmyQiTGE
Xtci0Fkztp88Re1TFtSSBqKAlavQbKA0JTjvRRbEeEXjjCmDV7QZjJFXjel401Aha8c4F1MRWgZ0
Ciy9iQhlzcfp82Sqyo20chYX+pIiYB8zOcMqc/nboauhsoyk3lXnmaZEDQexHSxsahNhCnq2BmPY
jchYtnmhdKIck+UvXVPvwSmMv0DbgI5cd85mH3+LoXV17jU6OzTZG0X6zdYDQbh6MjTflxkFHV9l
jnSrNe7Q9TPw80Ivw9JdjTEandK4QjBV3BhVbnPV5rb6RRrsX0BavhwhiVseIKp7x37/5XSU5GPb
MfUNoiue0oRM6bDX1wCZsuiEvJxTIk4rm9T0eFwLKiy9ih6ISLM7drO/v1reEk0bvAjNhElwswuC
er/3B6WtaSLc2CIYSOPfdbK/EMhL4tS1xv1aFr8K4H9L/vz2cRbmRJfcKxig97Eldk0iVJ7rIkwW
+2XUVPs8usMaNaMb/IKh/befRLXI1luLa9kz314AIm20okkXAW4SZFG+BPq5E9kckaVmn34ew9+N
aW8IjP/jdntvjHtsBP+897q94Zj+IxP1X8gvmRvp8p/5pftGvNQ5Z+Q3e93mofv5J363xAUfIPaQ
YkMg8SLBbfwHu2TqH0gyN7j8fQKfvZ8NPH+wSz6/xK1AkCFnDYqXE/qHJc764G6EDNV94IZcrP/I
Egch9QZ/xL/Jd9hgYXwoWHyM90FafqOxIWMjjdokXbsLNF64K9t2S3t1NfrWbyVBQIx64DepuG/x
gVfXdFMUpskIMydEmq30YxmvGfk/4sT6HBTH0ZBGQJeQIUQcpHlCuFtaZAlNS+ge48YfnOAFaU0O
MVOlRnfjrbRAXVJFsWrHsRCqYhhK+zR7LKtk0q5Q/dpBGlqiappLp2RvQbHrGUdZtKkLFtdsSfDm
nA33etcsF40/1XfWlA/rKZ9K+yMuRK3dKVIgUX6ks7hh7ULXNTEHdSwLtdGIr1g4DCrfR6uek8vE
K3t6GiC9lP6kM74m152vL+0hE0HtxgvKdBORc8IN5KMas5las/qznYnE3ZuVlOpY+1wMyEWDKokX
5nskMBOl77tVdQiiC5S2+CEM+r0iX/ORQQh3TrV9mnpNu6uHYU6vKhbcK2Ep8LsyR7rcd8N8qVdz
YzL+07Yb8iPkX8ZxHe8XF2lQuOSDMiIiP6390heuHwtAVntvF2WeUUTgGwuKyXQTxGKRk9WVbTbz
J+wrrctTvffyuEr73ECHrVlDmCL7+Z4v4/JckpGbJsGCF5+EQz42de8q1TeXDA8eL/3RTUHGcyN9
rYVdoglOtHsBfb7sKnsYXrDSVNANKRkX3AWXGUPHxwU1t9dh/naQ456BxTGCD5u+c9ZzRMO5uSZP
Y50Up7b1qyuTjMs7T5hq70r90e9c/WNVFuJraq0LCk5kaVJY1TcifZlWOlELAFje7Tce3euKJ+tM
tKBhTM6FXqjiSzX0XD1eoRJ0Z2Jt+bEwpf+wCILuIvAi73HKFmCgOscS0SU1nrqy95S5A5xvHhBG
Z3rcB7I9UM+Du7kjlYCjxZV7tWpKgjOvmY5YU3aY3FpHn7R9By4MwmSWcw6Fmy7x2m0tPbo9al1U
s8Qee3wuAJKmGO/ZL0HgCGZuPk5jtyJ3zMv1yWYckdGcG7kDjCJL6qs9t75ucs3UQ/ahCeQyk/1j
3eX5q0870RiVxE1/nLOcuLKxtZbHaXA9ZFPg2kY4d92oHZd8dIjcR0z9SrpS9tTzwyOUSZTZHBKV
TcVOzUv7oxtS5LIiIZ2gZkoawxTl4l1XO4UXFwz8LPeDW+kcaFl9nqUsh5DZlFNBdJhxIcZiQMvN
JPyK2m2k/ScrZzMMcsu9M4oyfWIwsPsNMU0ORGv6L46sgmDXD4P/nI+IzMKewrt71PeajHWtK26q
FBl6KFFafRWZloJyTvxayGahOOKenC9Tcsof86po7vvJm0ZU1YN5ouoNSx1mtOGjxqt/vPS6aTlK
XEsaQrckuGLuYkKnjaVAkyumXo/tDrdAZAtXv8EPlwT7YiwxMOG8aqez2dmqDFEJDq/trM3fG6tf
q1M9lkF667SdKImr0pckDlCadV9XMkj6aHDM+kvKdwDOcSdrvWS71pJIIQY2oswS5TfM7bbaA8Nj
3J9yzXsalRReZLJETKRENsTIdtIonwxXW5LdKCbxUQWWhFhEA/etr5f61p+JWworp8M2hvPYgs+b
MpgbjV2QD0+Yy5egah+9EXQLuaqvV3stMbMf+IQQyREq23xy03QczqyfsAqsSMllnTbK37eOsaI6
pe4pi4cl0f39iFZ2CIfBgu/zi3lJQkBm/8kyNVIqUlIqaFE3pLjOrFIG+8yR5jFRBdqB1FDFbQdF
RBFNXiV3SaWJPrKturvtxi795Jpjw9JnB0F65EOlihYW3QQfkYVY3uG0jTuy6JY87kyryXY2ws8X
oc+WF/Uzz71dx81tR21GVujem+cE+FtHerijaXW4Y7Qt0lAmjYusNnN4VdmFbqN4bCvt3NpNi/6m
HtZvVNL6T405jd9X4a9XlWdCcg10cH4ZKDeBdWvcJqFn1OC7u7O2prtepOXDgAd+wpBgt/1uDQzp
Afq2ywNmJKc4zMCqFTWOHlEFyJOxT2m9zFGUB3Ui9hZxQCT7UTP5zFmTPcLbJnn1ZcHTqHJW8hx7
i4dt5PEtn2AHWcVyf0F2qlaGu3H2iwwyptTv07X2VewLq6+jtrCnE5O+2excc5H3K2NnH+IDHNZw
6WX6kYzi9MZbevxr7WJu0K0/ICTW8czc2MMcUL9oEWfE02peX6s0nc+5B+gIaTwYKqKdbMRnhoD8
jnkB2wTvXO9TVyvrs+GOqRVBqAwLkk3MwSHWRPvjRDPrvabXiqcEThD0i7L1jrNBkknYFo7V7XSz
Sd19prlVF82BZueRXlv6i+7ZsGSDPdcTElTh3taLx0tonTp7gC+rWgvk3l5utZKvE/UIaybie83h
mdxG8w563df2vNX0HIAiN554dTXl2ZGTyXuvl2ucZ7lFMEhfJm1Yi2HSsYGi8N83ab9kOzSGE7/R
DLxPaFuo/wSv1K4DTB0CysnnqhFdOy87gl39HxBPcGBZ12AbsdYJ9NnRhukbf0dSxciHzM8pNeS3
qANyCxFFa3J/EZ10FqrMushvMw+Ple/kD8E6ZgmXPGckthkiemLl6+EiSRbXgogJWDezhYdmiIGq
/LriGLrulElVqN10NhuczVnE7lCPdwZmmeVM0YY8kOcHu78Qm0yEs7+4vJBJE21CvzA32iFNyk+G
lah8pxlOd1lN2HhCerhQbwuEcAwb8OwfnQbjHW+owXpqysBYD4QJriAzo7YiM53VRrksQ2bH9oqe
NVQtnxShtAWHnOylXo9N3Xoicrlphh3DlPPo5mtjhZhRkjZSRRbcghHkMvbaKbcvlQm5GjssuVPs
9Jq/hLPLzIx1QZpfJ03VBjNGghGrTNMvI+7g7kwSNrmFrahGymb8QbvHn9uXu8xH/I78d8knWiYL
28f6I6c7RJN9el47JEwnAeEpL/vV326lxWh3La+E4tJYbGDOKZeOHjV+v+BWhmW6J3TKuidWsPwy
e+BVodkMxcGZJlHsW+FTa523DVcrndMlA4eO9wEy2M8Yc6lOH50rJlbf3luoJ9zLNZf1cmPZGzKt
0aLlfaXjNudlQ/4hmpI1YD5qwlwZuneZQp9lzwzMRXVA8l3Plyb+reBsr1rT3A99O8z7fNJn49TN
FI/us8Iwkm/kgZXZ3lGT7z8SFBN0l47FBnoPn2qZ0WjAHt78aR/6Nxqyt/gDO4aNLIYT47ADGQSj
v9NeJIWpuW3RpzvBL1/ZfYlEtvHEt7//lHdIws+P8cmR1olX5nEN2PF2yw36th60sSt3rY1bgimj
Ug+GN/LsZOQsLNzZZnvpooEvosViRNR75EqJl/eP/3wF/o/77Zst+P83pSVJv386J39RWj681P/r
6oU24ubNMrz9od+WYcP84KAQB2HhCWe5xKr/sQzzK6TD0M6k409AB7Nlt/2xDFsfthRall5yjbDW
bLqlfy3DoDT6Bmuhn/25Qv8DqeVPrc2/wEKPnw4VO5ke5IFticbBO4XcWCDwcGebZddbtiENfj7Y
yDoHOdeuwaF/MDMrBqGSNxoUptHlJ7sYCeE1y8eqMOOpnh+cvJaho7Lusm+cZ0vwbrfEMsWaP1T0
R1Mv00urP7nw5SG2vmpHZ0eDVRc3l6cl3ytzxhJN8TSDFtyN0r0fXptj5QjE0Q/qjx5vuZ1UPgzi
ZDxIVz9qbFFQXiZTseD3OMPnNp1OdfcFD8wcopEWO81OHoX8/a7+f4b0vLkTDt+bLV9oeA8a/TfC
QVt983+Ggx7mfFy/9+9TksztT/1+F+gfuJzRGVMYT1YpQM4fd4HzgQo2tPSw1lv4prn9yh93gffB
p6zyX7piLs4/7gLnw4brskE7PGLJRDf/ieD4N5jzT7cB2beEG25lKdhltjKmd5JjKx/SzoCQhVFa
s08lrBn6xSIl49mmPyXUO+KvgxLOhshz5uiMmGBj1rxb0VWYatcOyQDFG6FtpMN1MIztQ2apL+0w
NacxmYwbYhkI6NYq+LSllldUOzQowIhsvKpzpsqcQLYrus1jh4z5U0uUELciIP5Z5at/8ks84q7W
QpCa0pgvHEubDhN54OeiH8e9MTQrwR6FsVPS8YdTEwAIpTCWF0ahHjBb51eKP82o0lukxst5m6HS
/tOYOArH6jjszba9qyAMsfgzonvAOT5e6iw9kLxQxNVgWbvSnvJttsHX12e5c2AHAVYRvG7uila3
Q8S/1DtB+MOxdPbBsov27EFpHaoUdEaYnvw2V2ra48T9Tuu5GetNzjzBQzMi27w4E5/GcKPhotas
Xl4RdyHPRtWVDKXgi6dZmp6IZ/SJbWhYqFJUNWSf9HrRvpoawftGC80pBUywY+TLWQ3CHkPPwHfF
BGx+FXiHj+NoFYiz3S74nBpjied5aR+GyUp3iy2roxzK6odKzRRDOWqexBqjgSgAFua6PmF5p9qs
rq3DyCxz9EXbPs09wPXUO+kVuIx3MVCf4YR2Ochjkw3sGWZeOReNR0rShILsRNKIdm3leh6ELoqv
oNELkqYLsI/8p5Nq1XI37KoGt/pCpO/kOD8auNQL2WOmo7hpvVul7dyZNYoLlxHr1ExWcPA7bLVB
MAwXknS9cLJK9+yWssI0puqjx4weppzUJ7PCzJEMRrmnu9s8dPXAuAnLsHMIcCWTQzMeDVvHbmd3
VWhuxQKuQ0JDq7zD0mdGNFhrfT2L9kDJj/d19kBWzIbA08Wu9J2nvI+BKTC0j6hFSrBGNHudd7bT
2b6qh8RBIYzmqiJaYIc6hgFaOMyb/ipOmejGYxs4RejOwUFIqT9DG/iPtpuM+5mIUNzKuFHiinrc
mKAIGWdNYX9qqik7gnGmXeikZn2BtiUj6nGAXhYNFr/IHgrjU1Zl6wHtmPwGAbVESbqp3gi/MXdI
fgzK11HtEoGRZ4e06hHWUc8UzzW4ILqlTZjjOei2FtzOllla8dRQnBsunEsZLoDc8UiYwETdjfqC
U16PhjFTX2szcx7lOn8p0RdGlVFZ10YvLygEYuoHKj9YmmPc0ImaxEO1aIfZFTJu2gwBqOAQjdI1
rrpOOVFdi/boKmAqREYD89zgZBCkLVrK524OVvzLWCjixJk+ae64PuGGJS1dwvMPjdjrSjXHWhvQ
dWq9HrnEBgFB6/Fse8lHbtXpEsFAdScy9ewlgXecyBaJMf5xNa6it24Au++rHCvvMirSJ/KyvE2m
KdnRDYqdvpzVdN1h0ZrioKHJY0usKZ9dlP5Hy5+nmxEV3fdOZcbF4sPEC8MdrAh7Zx5ZXUKGEhjz
eClsXWkxGLBJjgjh0qFIZzqslRvU11nZFRdZJpwk1Mv+QMRGHybT+lVDlnWVtc362hE7gfSFPpFD
i2wDAYir/oe689qxG0m39AsdHtAFze0mt0vvlEY3RKaUIhl0QU/G05+P2ZiZlrqnGoW5mkajUYCq
tTM3yeBv1voWmh+Dt78uw086TgMxMUHD9MXDRQ3Y9dIuQAchTT1gUf5WGK5QcT5DhKNLHav5IqDF
CW/zZnV0ZCAWfGE/Z940vmnKSBq1vm+IqA5SxLEOwLozr7IMFfvCFCYi/ZY71HfrJ2yqrjqjfq+P
WQK7IpZkF/C+QUJZGRe2n85I2/JhxxwS0RGEKR3nk13ug9x4xn3pXeqikk/26B2qcA6umEDAVUO/
jjhzE8E0m3zeo0tuEvrHyQjTs+NmwMkQQTGldN2jrQZm88X0w2kRCUGVrs5YEcMDrF1UKit3ULZA
yij9PoxEWUrs/QiEc0+C/8irY1P1OYm99Q+v6N7Kvjr74fTql+UNXv9Hj00aJuoUTyFbdpRHNkNm
tOWLOg2Fep/QIV0ba5NeUQ/zwzpOh26j7Pd08I6K0iW1TiAIfRgQ/c0ajsiOEiuFA+hWF1lQ2zvG
buqpyCEL5G0V7OXqLVFbjAguxqlnqKmbN7tsX8NpvSnm8DYYOKC6qfs5dG13GOwRC6yn9pwW6FUK
f7lhfU3wMJf1XIr+cgBpj3EvQN9opfg55o96NpKXoVfsCoo6j9HVal7bYR2xopRxjpyVwywb3TMZ
BPXOcILwIQVUe4sn143HqQjuyzKHaoWwdCxSxjaCFzADBWOuTm4emo9q8ot3XCWo8soA8y4ghOSM
8LM99szaOe3G8mVFRIX2nFFC4K1tZPZ5EiWB37yOqqldyCdAWpXfeGcaOecjYU6KgbRGAqcHx78U
ay9+ktxq34ZlZd53zFBgy/Kj3rppsZaR11/YyBYv2Hknz820CHmZN215tyTJDwtVxUUHDCXyGoBS
eMIeDcf2kZvhg0n7QexaX/nnsMjnGJtM9tauuQjRxznGG+Z0da5FstR7EzSKD5cv5lymY5BCHLkx
YbY0YrkU9uLdFqtJYkhaWuo+hSH0ju6GDZtnYk1vTW3tthDeay4xoQuDzzx3RiX07BTmS9/wRC1B
n+JThxq+00zPIHaUh6ZTiD6r0flmJygwNqoPZDZKT+RhrtkCiaOIQMNllLEolfeq8oD3oHK6y8Rs
k2sP/vlN1snpoUv75WzhxY0zo9URBpBVRQ0p2gwnUTHyM5buztr2DVE1Bf7Npqa7TDNmamG6Dozl
hsgWnb130iq50pnnHLMSh91utkscMUWIdnVsE30IcUYbvapPzVRdM7K0dgV4gPRicskBN6bMBIW1
am9XjG6xB1iBvZrkcnKvktH9PgQCC48dGHhsJPRXWkz/Z83U6hTU4XrTJIqs6zTQF0tndU9yCkZe
IXDYdhPwA2BMZns3taAXTiVQ23jhYRcEoHsO+b9lYn0P7KBgxxFYc2QbVXBs8jQ9+ElgPBbZwsHV
JAhlECepZ4hi7VtHj2telSTufZZOS0PGqB0sSqZ8fWjK1Ekinfvfu3zS5c5CsGUf6jQnJc1v66Pw
JEq2pv/VOcYvdv7O4wwOBfAGK82M1361E4Oq3kNHAXgAtNseCyapNx1RnlQgVfCsPU2CKH9qXNDa
Hi0GSlQkWfPoun13xMsnDu1U6AchuVXYFkJimqdIjihLTVaEAbUWJqmmsqvYFctwGLjgt8LwXlxq
yQMK1wSHhJ/t9bKAtq80tCQ69PM29Y2RmhcnE5ThnivRnpZJ62811oH9VH1vYQAyT6wL/KxcGz8v
ruqQSgyjPqUqbXP15mNW3MFEvHKFfkw7b9gpWGfvchA3shi6u74s0jN1yn3ntofSUzddl33aTbgP
1voBgfUnpsiHfHF/OIV9NBqT6XGjbeZYwRMit3NZ+ndJqSwgBNZ50Yid/BrxWt8anJyZd+5gssUL
oTl7DkKMJoKanoVv6WZHey31xyKTjGNzZuvph4OUhyTz+od1aa3wlOTNrM5ybCrjvmG45N8bRf4D
fY28JwxueMJA5yB7HaBU1DagFiPtWXWyuY0a3wa4gRD1Makcia2B2IixHYKLAtQYqW6zvg0BJZg7
L+wQ7es88S4Rjhseb700jUVqzPczo/r1EJamEWdeJx/SkX+FSULYWeu1OSvj1IcyPwVK0y1kJW/X
ynSzs5GWxp2vG8yGgHf1DRnc+acJnIeWq4F8IYiIzJJ0wuCTizvX7jqGrrCv6sXSJoex4x1HqpwF
9S4YRJ/vszT6fTYiIsFs12Ugs8CZaxIJT8Wc1PsykVPOEjW/QsDZObx7nfZSDvYcWUG6XFeDu+nw
XgEH8EX09WKca8T71NoeqsGR9cuI8p8OS1p3auXlKu3godTouOvxta7SiJfJ+Fjl2tz7o65OHsr6
QxCANEuFf1FXw3yROc5wnLtyus9a+6p02zuvHfW+99L2xTQ656Et1g3UBo0AglJ27YHy2rtzW7Mc
LtEuSj89C9tIjo0Z6v1KCX7r54F9nVmLjQXdc48QItrdKv32Xlbc3tqe5/PYo8Nc1uV6Evm9Lybr
yh1m44yUurxO1hZ9olmHEuo3OtrDkE/Vgx6WnyML09PMnDZeLcNuWE6kGRX3aNRXgscOOHxPXvmW
XfmNFRSPbJqGDxab7ZdxKQnPRr2PsW6ezf6pw4hI+1BtLsicL/EqzV3+p0ABnMMswn3q1Wpz4uk4
szgRDPBvUZqxwMrc+jVFP3cDbJS7bWKreoUON+jjVBmvXRPIfVUxsUbDbF4EFgwsPWka1tI5wXSq
cah0Pm2kTO/0nIR7TrjqQQg9HGB+6aj12FNUTNQ+OrbssSRSrWGnp9qfSlXNixhEOe+GhXNolzJi
cJEzZ9EsEud5aQPr2EgP3XG7mkBQhTgMuivPC8kc17l0n7gZKH7GYTUvtNGjUeyUW0UI79vzMCZY
Gc214f0sub5Zi1iY/sPdfpeNE7UstxU2uscO7Rd4n7wPXitujMt+DgbmHUpdj45vRk63rk8BYIvI
HxfjI9EreKq6z38xXgte2cbKc2H2y9N/NaJq9QCTYpcLK9uerj6C9+qcRDhbUe6b7xaL0sv/Gn2p
wX+5WB6BOJ7MNqx3axouNygybmSOJpiYopRqIb+n7ZQ31mKtd39/Sv3/ItT6/3Z8t0Xn/N/Hd9+K
7j2vP38bYG//j3+M7lw0WygETXKEtxEZ1I7/NbqzAQI4aBlDETLHduFx/O/RnbD/mz+xrG20zR+y
IPw/ozv3v51gU2cKgtxD0t3CvzO62/Yo/zy4Y2JI7wIoYGOf+d6fqOaKA1naYzfHsrDDixRkzQXj
sv8US/pvP2WTSJoo++Gq/DEe9HMVVLnSuAOSnA2YyRv7tAzV+vFPX/u/WRr9bpjftjhOyDcaEAwE
+YNU+N+3OXSFynE80qI9ny1fm+GsS6rUOIWIlS78se6/GSzpL9Geyf8UR/JHmPY/PntD2aCYBH0Q
/BlkUSUtCBCk42yP6d8+ypY5Sr7D1ox1A4lVpUG45TilJNqeJUaklz4PVme91Qx+kpgafoBoPTr4
cVPDt9M94MWmvgFRk4li99df079ejY2qv7EZcPVz5Tfp5z9BZ1zsSoU3Qie1Mmd4sDdpw9kz19L5
W0lC21cizM2CD0tH+HzMH5dD9nYw4xFf4qEsBipUx14EANmqna+DZva6cadGzPqvGYI/js6/+UsG
lG420QDbf21uiN9/yRHIEWJ9wAR+b3ixzlb/kp6+O/z1p2xf1W+PD8Ezlg1dfQspYBP0x6e0ziqB
+rZWLH3Zv00ejfskHPUscv3615+0/U1/fBJqbLIKYULAj/0z0k+soapwJFtx3uJNZNOU0GBOTFWD
ZTEuy0I069//BomCgp9j+rDQkdb9/g3mCPpG25NOLGj7IWJNoPm9xvhbyWjcJByIJp0lqcmbPtX6
YwOLMQMfIhTF2DFV8gC8tTgw6KT/XXLnbJvts9Os5T/eY7xeiLf4N+fE9pP/8V3+9pl/3JjwiF0Q
RHymHbRbCZno2CraH2QKeS9DUDg7pg3+xV9fv3/9TI4kftfQ9H2TM53Vzj8/dH66YDuTk81nGskF
poHhznIwWhRGQ+ElIF0Pu6nM52T/15/7r/eNB59mi0hCNsz66I/fNWVKA7NxsElKa8uHSXTZewll
ESN6hUJs8qriP2zu/+WR4ATkP/jrUDAD0rJ//0UbApbBlggBaylQt1aoWhWPyJZAVwfSOP/1b0dO
2B+HPkoB+Ch8EFF3piOIsPn986ymhT2I8C4GUF1ibwJ3V18oaQz6BWtQyXCaXzI5pJW2cYETB83o
PVnprsvNpC8sgPTvS7lsQMEUtV530SumTRdr56/GgWl1C53AWbFjL4uqETqV0m32gKETb1+z3JiO
HGug4Va/X5zTOG4Li6nLoRbbjES7qOrWSt12PeKyy3XyrZooSjqNl0AvLMGGtIx67ZzDMgutvVNZ
Ce+tOtUgP7JwGT7cvF0Ymgfr3FzN7F6802SOoXUhvcT4YXUVLWjOBuy1qW1fnBlDaqj2IsPnJ+DW
YRgeGsxhxCoJK16h3Ca7CS3qMcesApSyUkOBrUiNxbXEVQbBF9WWfcRXLu/mNsSwr307mBBHzZlz
aG1fvRILbBgHKlGhDgu2zuDK9Qn/2qHTDlRkQQu+hZe0KcFTE/evGQbA3K20IH2ChnpNf3A6uou7
VyRWrVmUoKvmq1UzYtd+12nf/TaYC7xYbPQwwgBLMEvCiGuz8WKUAIUZVPIzZJ46PYY0Muha8RPR
xdl+2V1q1v4nexlHY++yRmHi5bjJfaiG2TyaqxV+ZzI4jIoN0cRmCPRM52OuKpfAepx5XVj3bitk
f6zWtbKPGi0UKVsGXv4UonExzKdFh9o+ZAvEjKs5W+jXDYMl+ZPfVEu9a4Ar9gRjBum8b4bBM/aO
JUvURjaixzv4n7U+T+1Ao2GZJf+cdJ4r43HezHWBrK0XKY2gIA+3EBs9eaHbcLSh+qtE5uET87IG
sbBMRlQpamqfA0D5xBaR3xNGhAW6xQ0QPbUeGLgk58TlBYgvPyvLuBmU99h1MMl2iVO0zSXnOsVG
pZjBxXi07U1QVYv3ru4pmNogQIpaKEcFr7iM3M+kzlDdV6uerINplGRD2HjTyAGVS/s8DQ4wPrtd
ioPjGKBBGkZiarcWE3wksCnojtA3zqhnuG1wuGZNzrhUTSjc+iR5LsapRbHgjRtLGe2EIsPN5rEA
J59fNFqw7FimQd1DPkrrvTGWSRsbPEQOjxUDgqNfN+kLOQYdf0lhsMJKext6MTj29gPluhXe5LKZ
MPfb3sr8OChWcgHGCdCl1pkPRXdOrJ/g4rsqchWyjU1z7zgE7CTDD1HZbKUCv+RlhH6Qh2E0urWJ
q9mhX+baFespx3bpHnqnNtSBDAzFUsC19XirKKzm2Cfu192bYKPUUwUcNH3gJShxsHqo8ZlmO+3N
moSIJ618qN7GdDZfjQnBMs4nAY0iX1CBp7IvcuLtSsJHwtCwg282aBhyPJX5xmxuTWldDfuxhoUY
fiesJEgPbeYKA9N/YHXhd+YCVXbnAIFkRzhZtebvqcyiZ2GkEtFmx3ZyCXKozbl7sdyq6+8cf+x6
vNfWiG03FdnZbDqASHTLSYZ9yix4KR+CtbRZntiliXYeEaa8Iju8LA6djdHhrk1zv3+YfSCpCBOH
zphOlW5x+TMdKLqfhNFYy5PR5rI+8WzWJXu13g0+U48B1qGkNiUEAIgsBHcyS5G7zjNQcqR/ff0A
Mhs7BYbc8sBcAuxx56fVkZGp+T0PDLeO1o3Gy3qpL+7ZJNhdbCWqeKCINp8z7Q7IoQMFq98nPC82
57K9gN9tvjWVtXzCEF5/1VQBzlF0bXarliBXd5VZtR9ssNR30TjzvV2osI/cFIuqOQ7i2ewGYaH+
SRkshZyLkWX4wYMsQ+OnChv92s9OQyYyLaLcK+J0/Qso/e0RxH87xb5JAYl1TVREuDipPFWrzKuT
oxiwG7XvxLWWtoYqLgHRooxslpj4hZA9Zh4yOzBwjcJyCxJ1VYQQMADMcGJNLSfjFjcAitcE7QzH
RFTPszlzrEKg1clxQFDQx0EjRMf+dRo/SZfrrcgOO+M5bQv7rjbwdED2xnAY951jfy5Y2eqD3TbO
cCER/J4CjH8baL3haU+GoDw1RZ50554l3PtcBNjh7WwZX8E42MWuInp5QFG6Ljejq/Q92Gaji8Ys
9VkrCC8zdgoAj95XgImgsdYlwKmmls0nCnv57hRyRc4U9gzeWubk5PUKyBDRpO3OPKJEdtIDZjU2
UygeuqfZHPA6W6MzvW+X9gfwBIcCiwm8uXOMLUfP8iAbHVdRjNezz3ICTOzisk4iJWffyD69M11m
aDtZr9nrKvj9mWLLvmaSPOMrtheyH+Ks6MCipYys77Sh2y4e+mENTlO1GSyS0G15g/sKpvugc+MD
AvOsyPtswo3vORMTVpCX/X2w2R7frEzkxrh1eYc84RDHXlDho76u59Gy9lkdqH2NFDE5+X2df2aM
tmVUGz5bHacWingW5AsH4hmN8Njzjf6SYNuNOFnXgrmiV7tcUbY5e4GwGu4AeyDFy3e9TQIiPI6t
H7I2Cdc1E4z1vfLFXmTeH7A3iCkWYC7wnrPc05EcKJl3EsZkdrDEDBvCsAD+7Hz0MXdLp8jjcPLG
eu9Ts8Q/b+YmGrii8OadTZDIO9zf5LXBn445BkOSihJ3cb7p2QJQkCN8Ym8+jM27YdQeOyfApcVu
6expJdNjQZjsdf3CoqVM0kMX5t1DKn2dxfQuimyJImzmYz2zn4+UUj7JRMIul30B0+xg9DZKc56Q
9oIlerXugdeUDAspeT5yDsWHgJczsVJsyDeiMPJgyIKbQ2Gg+hpwjwYcmxZwInATQec7h97V5nCe
jAEZ8hgU7hvc+p5dwKgTNAbg+MZ9n6xoq9EY42PhBzQ1sTV2f1rYUjzBZZHmOalLYj4WBgYLfiSt
zBuQeNiZ8eFzVeHzZg8+dakRz0lBssNid+uEnDhXe6dDK3vQEBA/ZDAVlKysm4YIlo2HLgYCuIwI
SzLqyMUmXLGQYy8ITr1IbySReTM2u1GiH8TlAbcAc/g5r5VNDamKLAdHUi9vZeZ6DTvFKptOs+cP
D0nq1sMFWQoMWgEmZc8KqaHeBYsLhg4snUMM+Fi7R3Mmt+bkO5Uc9o5sKYBzq89fZp1M750NBG5f
41LyY3fK/V9JJXGR9U6SZRGMZ/vXJOrw0QO+cGHiLMdJ1KvueXLM4nkgwlVxmiTcz5murCPegE1L
HRK7zq/veSpyx7V7ZhA/8o73R/WxNKy0akJCviFo1gH1uFInvxn4pTuVCxBIxI7hxZlTuE2rGwax
xonGK7nw6vt6mWSPiQUIFuYwq33pi0nZ6DPN+gJyi/biDN38NtRR/rNBGOeG00iDbl9aOiRerZr4
iej2NocA4w3UI73dwrFi8QdLCQVYA4nHmwHjuYF/aRO52e4yz3KuiVgSTcx8C02FXiwBi9+nFd51
lHHJbhhMsvECManwYsU6Ne2txPMeCSNxi6OyRH2NFEm/dlR4co8JkDLR7EMKOpuBN+No3YJ7G7L6
JVkTEoAruFk3XM6WNedGcYSHht/BG/r1e6brjrXJVFaPwyTNR9te62+8gaohcuYh+ZzypWXhma/j
XZiwKmNRCHKNe20NboJk6Jco7Jb0OdQthOkUSVYYUWIvP6asqm9cZ9l6Di4skled9/2eTPmMAjhd
BHA9dsOcWoNZn1WQDzQAogEBDWrAYXGCqe7FcEfBEobtE+5OLfnyJ9nUZ8G0n0ANCtZ7zQmJMWic
GnkIwzx5XKFovTNYwzy/ruCx9rk1ql/o8kfCGNKl/cBtPcEmy5zudpYJLcECAQcIVw/AhO89BApn
V0SrNOBpduWoqUDyBc5bnKUYQ8BdefMbayTgN8SSiGtj5myPSTJsHtm2GxzOKnfpM1jGdRgE3bS6
QDU/w4LjKPo2KZl9INNVy6msEve2ZvGbXXJEVm/96qB0G3AbPuKJ9ECWL834feg8wT+ms3Oce5Jy
Y7dpkuctlaY449CsXkJz0ygOibSGnTm4xpVqV85QcFDhQ0ncWhO7sMCaHYUtAqGJepqqqZAmD+yS
slybvRxKDZgXtBAdZttXD4L9WZA3KVlTd0D4u5Lw0/1Ks/gpOzqtnUlm07hfUjNc9tJiHX3SVqO2
WLq2PCJuGRrUNrSyuwkNGzrkxS3pgoBBmxFGYv/olpy5UdOTdRHNo/CzY8cyiYhN+AwI6xoOZzEH
4o26BbunJaQCrwAeAP0KskRQfRL8i00lcIkmiN2R7BNZg0S3+uQe1ZlZRUjN5jf8XzXMEeI8OFll
fTN2ltfeMBYMOWA6UK8cD3ZFRYUOSe1HWlTY9yxjWYMPeoQ0SPgCYLwlx8BphJAqsmoYIarLecB3
NQbVk4WK6MkcTQP4xRA4j1mRFkDpWG2udFYUjXTnfehtDNX8nTgTOIduWGpULiHtWVAFHOlkNsFD
yZMQB9CIx+YXsSkZVy4fswNru+J7K/Lpk+XTUh/wefBq4noY4rgQSg3uR7hc1UYUiCDmwfR+ecQ0
NLf16rg4lye9hrvGHQnLSGhafQRWq10dtt/0MzPklEWZRBNgCQB2F0lNUdszQXJwOabgFXN3lZ+5
MTNqrGpK4F1l2ZpkotQtIFH31PY7e17LK4f45NdxJN08JVvAiCpT0XBmgWe/21ZlXE3dMrxNqZlv
6iyOE2D4cnhgry3cXaDMTB4m25JmXIiN8EkwSlODQ1LJB+XBhptgPUcva3j8HBujoNiZHc/DDnN8
cOP7hf8I78X4BrmzfU+SUvNmd/L0aay2bkYmDewKA1vr40IRRd5hlaNpqWoyto/hFPL3UBwwtVhp
Sn7apEG/4spV3xLfzpnnl1jTT2lhY0geem2prX/qnQPRm3o406RSXnZ2V/B7FFQdRzUP1VPBha4i
WQlxKlJiLpCthFkTmRh5LjudjnFmLvUlSwmh9jbEYQjlQaHB1yKeMyAFKedh9orW2udDObm7tRbt
QwE6hHLedTRniqiQZqSEO+jYH124QGubUoAahH7e1wmQrYimbW0o1DmHsRU0OZAcYxLpcYTedusa
hv0WDtuu3VYGxSPnMm6nYBwZLylmKFdjtTbGMfFZncejm0Ek0m4tmCF0vtudkjDJg/eaPZcds1tH
jrDMjfsydQ25Dx5CvHFT0ZCtMDtC3mIiIluDIZYu96BMlyxuqyo8Y7ILPYIOVyJf/XKZngdfMqpx
h8l6J7ouM+iCVg0ZSXFvXuCCttLTFLIsRdRtFIcR6zG5knAqPBTR1aAuq3nt+DcEHWrAduJ1XlQq
yHKsJ+csOiI098RfZe+tLviYmjiQ8LLrw8YgVmvJql0TehthFS4wcRcErfFk1JknTsTv8dWiCSRh
yulCMqTpCPvrHIVudZ5DhL4o2irecQRDKAz9KltR7wD/04cuh5u7d1MR2HEVIpxOuXzTQbotQiuv
517Zkw4aqFeTYZUkOynjZF6MhVTGpRIYfB26SFCgrdUfLdl73s5rpUTEpxI7gJI6L994grUgeomZ
SdaMQpLjDZUScWyCk7ITypyRrnjLZ2GROkmzsa4cFWRRuoMnLmzLWyxee6n3KrbUyg5r3w/8xYj5
p69YS3OZxSfTY3QXw1fwJZMYUiL8mTzM2V+IxqRQb98gHljIC7foTJsYo2+8tRqCewru0+O05Wyy
4zD966Bz1bfhK4izZ5uN160uXplrJEXsf4V29m1P9G//FebZ+tt731iCrtk5X6GfQhEriDuULFD9
FQsqM9aYvZIgLpOlIZCPGPtUHSayJD8caSaPAJYJGa38xBTXmqSu8iATi9ADaGhlZA3EsWzOWmc+
wZsq87s+Z1YYdzojztTBFWif8gEd2M7bEk+hXCnST3VS4/5mZFnf2drmiRgLT/2qm36cTo6H5GrH
K7XMidrCWB9JU0/VN6OQzTc44ojWcrQcT6rbIlkRDVA1DIIm9DR9xbbyZQsfzZFUV4QHc5y78xRy
KkxsGJj7KcJfPdHaVEBMP6/Gr3hY+ysqNjXQpm968fy+85ic79wxRXU9bDkeJPYR6QHIW6wIk7eo
j0WR+mF+BYAYtgo3CHY68cENluNd3lfe7aohMZxKl8kHN1GWvoQGw51oJCme2JSsYeTW5777k11D
Z8WAg5lKSCQVXVw3pXzLWywPEXaNAEfsYiHnbGxdBCeO5uk1QOKRoi4TNfW3yehpl6JbtsgXrEcc
sEmrXpq2aT7dxLQeZR0Myd4bs5mLyfgqGu2+/caJOd3YJHLiXaXRtHeSA/qXA2Xyw16dhkKgJDjk
uFa0PXsX9+VrItJFRuOIazmaiPW8FtA6kEkWYevt52IbnRiNyPn7WFqu/Fybk1wwAmbaVTVGesrX
QiGHhV346mwW9PDLjc5IILlfixqPOqIfeRd+OdfDsLZPRCriZ3c3azuSalzu0iDmcre6SfDNl5sP
vus3T3z/5Y83hxJ3LyxyfPOM7vHQS39cgwNdVXIFrmyE3fvluJeb+T5hzNruk82Sb4apXR5q20D3
vmymfZedKxdNCuN7Mghc/frL4a8Y/aV7/8v57zQhWpwNBzB/kQEymAIv5hcvQE2gA+C3QBGAyMu+
qP+iCwwbaGBaipa3/hd/oHSs4gfLZoZIEvMDCLkO7/lVA5pQc8cAMajxu1Ij5abTfkzE/yT7ofUZ
NHNSwj9ocMeW52YGi+CIcfhpfbESeNN040X+xVDojdkID0h1rVvX8aEsFNaMIF8Aklnitg0hMdgb
lKHjnDA4F3Ge+Jv3+crl/fxiWgiWATNY9tmZx2nYCdW5P0onxdLcEkcU0kEH9Ys08wB1uLkGt1BO
xMPKpOcHRA6HedLiGx9Z39ApuQJZ19ELBRHheEvVrz5jLRqzCkhvgJPReInesU8stUsF9cELLtN1
hKSF6YUqdWB0+xmG2uB8Go3qyjCUn0RVD0uCBl4XH4jW5cLz1NRM98eGhU7T5gIiQJhTac/S4Zhd
KRHBewzkG+3o2wJKQPRVw6lxPP9is8D/lMLMcs5RdgecmnOOfCngKh3AhosaPifJe5S8sC0vV+Zn
Nhg/P39Dd87NQscG3pQinqcYL8pwS4LN+n0hI4BWD4AizWM+IgRjir8ZBFjWAsRAHvqUKdv9tGvs
yLFU/XIDLZ6QBzNxAAHYeYN7qsXW8eBkI9VF4moi1cjwhlDgpNwWEdAcnNsT68wVYp+n5Zktm7id
nWHCFDY7RH6mM5PFvdcFTAgQ8Gl7T+1AAtZk897kRyGkMDJHHT7NVQVkhmhhCKIeNaN3qbwuFzF5
sql1HvpA3MyNMu+s7d6mxOKFG7eDshjJlg6D55Sl8IbVJSN0XkpomyRYauPWMSob5aLjJfVuhgUc
Hsqusc29ZQTMjJzOSIIjAeWOQLFMqiwIXGD3e9WXjMbDhpkM1vmmkyB+mWlceTyylJE2r8frgrmo
ETdM33RckdL6VgWwlCJ8WSQuJzSbpKStRgPMw6X68kGnwFikL0DmL+DR8yPhu7HYXzbHHpNAeTfb
bT7vA7ScAJUZBpu7NVEMQJKS0c4B0UfvMsCChgTEvJNJFHCBocvxoOSMSREfYaHRI0uPmZEXwNUq
JJVy9YLj4ONt23VN558xedGpT/Sm15A28QUlaIwwL6m16yOy353yCAmW18AUJtPlWCiP7LfMNrDC
qoqJGqwN8BSmk5Av0ObZJ+FrFVnCrATLQ9DRVx/oPBGgmhnS7MjCCNDshq5bn3huK2NvkUtGKaY5
FQ7KN5Nbku3cG7Nxmo+JZQAIRGY2PqSOQtHZJQsUjVJTCkVWKb0mFjxzCS4SdlKHMFHGyhm3Jg8C
HhWeMJAC2ykuoQv4qUPrak6hiQHDWfwDpQxdtFka2rigDPatYz3lZvZkMtAefhDqsKEZnDXj/q4Q
gjPf4VOL24YI9e5Isc+QvmHqWUGDNNl+CttFoL7hNOHRrLRlBzX33WUAE/CFd+ZgsxDAsAPByjP7
A9v8Up4wWI23lgcx4IY2IWkfzCKjHUL1yFwNKtT0iiSAKbL+B8DJ/qI5OV9kp5K3tHvI2TkEe40L
7kC5DwfKM8sKr0RtDA+olvLvfZPnjGW/+FHthpJiwk+1Ooqweqw21BSSlzW9dlNXqa2czUgRYCuQ
HaovSpXR1uG4QwBN7+4QBkn6Oi0cpsAvwlX1RbuyvshXzhcFa3F09QYevTfjZrQNluh68t46EiRK
Ngf5Fk6KmltFpqwG8MqgO97CyTAvp7ZnPwt0WP4K16Z4XXJ0dTvUs+OPUIyq+0kXgxjrkBHQ6L41
nFbEz8w2A+QWbB6aTrxxIa8IDWgxjb0S/G0EjqhbL5iNNTCZvZEFYuLXZU8vg6Jg5y/4zVibs00k
GZUE819omjMOt54wTsa3dZo8sYrIBnqquXvHM8b5YWB5TUksBBV+JOwVRxO9ZmBEbZhoEeEkck8p
XCKLSXKYB3uzQ7y0l7wpH2sILUy8tDGel9CHHSUIUXnW2djXMXq4pr8MWPg7+1BjLo9aXhCaVE/L
WY5uFvDYJ5jPdQzfwVyZ2YOqvWg6dpEx/tU0Y3brQdbtjNYsDkU5OsZZzSK8Cyj2qr2PAw7gp5dJ
wsmZy0xtSuoUJdZ7GA6jfv4f7s5kR3Lk2ra/Itw5EySN7eAOnvcefZ8RNSGiS/adkcbu699ilaSX
4REKR93ZuyhAgJSlpJM0WnPO3mtXIRkE+9KJ0I4jLKBwiufFrDi+B15+GRMPi3zZ5duYy9Qwohe+
hPXGWpNTCZNNIUy+WwXcIxIzetsuSm3aGHGvornE5PQnfQ9Lsejy1N8EFYsZfSIL/3CdYm+kTBjh
XMs0vyxNeoST2vMfBf1kLxtcWSwgfsylwtFAXA9TpJynaUwHJzyuCkeREbbZAmEE7RS6OB6fXuU0
by3L1K2GHpkzoSbGbmlEQ2Uts3FOnAdd567BRSjqi0Uw5CuDWq+kkKtjXxCN0Y4LkHYFBY9yoIdK
XoDXn5IiwPzW+201bQ0FiPfEoMl9Po0tAaKJmxlkVyROtHTSnFgcM8kB61m1As8fRxkmGcwElN+V
NOMtaiqHv9xKy+m+QqGdEJvgiGgFuASSxTJkXA77Os2cV3yz/qtRt/20wOxo9j6VN610zjk7YPPC
aUnhiTBSN7+3qfFHVyBcs+oX2ciSnM0+yS/6jBbAvqNeiip8oCdAHo4bXVJiIsCbOgopOoZGvY68
Tar2xcPI8ZU8ymFqXCTURTPcBObQp2RZAInesprrziaWyAfWA64TEkUUwIPlbPMyz4wQPDS2FxXp
W0FHMbocZGz568hy6+rRZFEsroTmQya2EcrnS0oXVAFF7NT/A33z/1IKh4vk9j8rmM/Lon0v3kP5
kcIx/5/+EjEDnhRgioSuz6lnvmsib+vfm/a//8vwftAsQjhse/zZTAr9t4jZEj9sGxHYLAiDkW/Z
SLP+xR8wfnizEph0JtgZpqH/LREz//5HRZ9peIISm4tQ0UIS6xzyBzRbM0HiZTgz2SbGi6aULBhs
9C1kp9Ew1EwW1fCH1cYtyI1upK5LlliGCq6A1buD8pI462okDqUjxltfF6HnnDUNFb51QmEqXk3Z
qHOWmgDpkRngvqUYdf1lQ+EqO7NNtB59Zuf5qsZgubRaS767FkHuW0vz3Q1uAcKRYdCxHwyiDER+
2HeXVoHHH+NHQBnPMpLxPsM+tQjiejYm1FhLtnh/OQN2Ew5Dq6/Efc64r3HIKOzN+jQxYY7w40ca
gucWJxmM743b3Aur9skk5gloSzewOElbFd3xZZYjedNtXH8LCE1VxVSq6btEaOK6FJb17rDt15YG
kUIsfFqcLDX2Rflq8mLvqQUyCN1AtEzVQeK6ECd7zQJhZdvVGYrH9MTTq0pdMF2Z3pZ03WgnZEah
358A7+ws2g93GTuRk5jNOW1SzFY4vVKRX8AMdjCS8LifgBfYPxtOTu1ipLIAVnSg/1upshyAziaE
daOnWBu9WVFKT0a2EpWez+kKvdldIT6DHkBttbuvOf+Y2GxH8rSh1w0ukeEN8DbletxExQHoV6ps
63ywh/QSX4d4ofQgSBfPPbsFWa0oQ5Yq9+X5GObGiYnBOOH1KmPn50Y2K7cHQspxCa6Lacj3Zmqg
bevo6WtEmqOfKcphU/vUN3nPUXqGKCX+WQNYwODd6vZaBbpAi66IDMliX+NespYmeG77Ny6EiwcG
OMIv1TkBTTENFAFpSQUoUzAAlb9qZSrlRQqS4Gpq5XRq0t6ce8glVVOm6trba25lPOQm4USqs/EH
Z0iwcQnbNW3BMGhClgktfNadAFyj1vTGveVgo4t135pWzdD2ySarQyJ1046a4HK0Q9dmU+rTMkR6
IZ90nY3S3KwfzsNUY/2FT8EOLy3T9iYN2+C8T0adaxAIxjHTi3Jqyqz9e6o8maRyP/epIzXRNQRN
lV41fuFW1GcH9jWModJaegiz6LqZ0sJ7GZbQzyOtmfs/GlPJLORyLjzkD8maGgFHUxCH2roa+g6A
H7zn98ikHrWf9Ko797UmPLGZgXauCRZr4ZRtka/KFPXQCS6yat+ULtAFOzeSYkm4hygQ5nWJDRxO
nI8Bte8WQu81jTEAHTQG0auPsZUTaRA1+jURPnOXUmjDGdY8TrhRQbDq0qxRM9yhrZ03imA7/ilr
/1sEnf+dS5SHkPg/r1Ab+V68Rv+4xWsYvcviH8/F2z/+T9E+y9c2fv3HGf+1+d1/M/9lf61crvvD
9m3UCbxpuuimhzHnr5VL+D8cTCKe5zqzqt4V+CT+Sc7RDOOH7Xg2/hvbxpnDEvbvpUuz/B+kQ0J5
+Cdm+W/goz6Kwj2QIHjd+Ztsz0Nai2f7o3aZtYWZdaIJJeyouUuFm15CFYYpT8Fxw1Im+dJS/Ygi
3JoV0f9P/s5VUYLjAAGNxeXxgByYFrQBQ95g+awJs+5IYTI5y9wX6Z9NyY3Ft9DJ68akHYd9j+Zi
6GcrI7mri1srTldd/0TcwAKuwz6XL9KsNx1Kz7TbmcEeoOoe2cjeUdfkQHIISJa9RVU1OTP9u9pA
AELqkMZUDAlobaETGFWx7egLVXq9TqqtSchKS/v9t3Hyhdj/TwfBd7c7v4Tf7C5C1qXD3iZZurfe
eXzBkWCRL6aVtiFJ/BJJzXX2AHcQ+dvCP6JO/yhN//ygD7wNkAA0PRi4MrlNJI4M/WUgH0MjWYPX
/8UyvreaX0du9qPc//MlD+T+Jc2dPKdIt2R6W2/q9aZdwZJYZBt7G+zKPTPo5vb7S34awx9HkzgY
wyPBbZTsuGK0hwh9yWZl0x+JofzyErTzUfjrf9KqPr5BAxmN0TKHo+55ZUOyduyrEBp0WT7kydP3
d2PO9oRPo+W3ax2MlozWYN0lXCu8oL1UvXnb+l7uhlNC5h6Li/A9PDEvAblap8U11oJ2Ie4GJBM/
v/8VBpPS4a/wdYPNM3phh1rIwa+wskbJJGE/28wq8pX3gEoYSWI3rinvRCHSqgWSju8v+sXQ+XDN
g9GaG9LRWzPlmiKFZqK2RTvRjRlKnLHptPn+Ysbnq7k4NnzHdkxmPl/MNpLfvkpYM1quZQbm6VID
M4Ji7zoExrlBou3QNhJ4Kcam3RQAt88tH6KTMG3veayl2jU11vAK2OolNWmTnCAvfR9Tx/p7o47p
EaygzfwMa99h23XwPAxbM5j/0ChYNuI4aerOatYTnQq8u0uP1JxVEEr7yJTx0ZuHNh9n54y+BHzK
P+JPm+Fvj0U3OFGgNgLmHFGKJ9RUbgzdi3ffP/15FvhtkLOf557gH85MOVY4b345v10lG/suwac9
7hxvhIhhlo5qF4lT2HdS16tLuqfuqcwNOvmppLDMcYNY3O9/wp8pvB9+A6urCT+RmBGbX8EJ8MNv
YEfcCTPxjZ3pVd7aNjKEKbKvQL/E8AysnAj6sPojwpqwjClvnCZRXG3S2BiXvtbioFJOeiRX5GCa
sXXhECfikx5s+bz5w2c/lYSbhuyQN60AIKfFZBtw7Kj3lvTeReyinqRgfWQxPgiZ5RBMG5ihA8TI
x7CKhfDjY6BYjbO9iLgopY3bKlf6JlZ+eu+aSbrDKCRztI8jBbwwIMrSTkaBNkg0cmSnTHkQhm9a
HHkOB6fp+TdB+mAsWhjycO3+GUD72/DoTD0iU3aqNxFBWKS7jOlp4HYCmpAMNnrgvaWgbxD+kk8U
okxt6ZpeHxkdB9OwjXl0zrnHysvsoGMh/fhYgKfVhiZrEP4MEQpFfWEwKrJOR5vqltFN4SRmD8Pe
ysYtWzz9MYhk/ezqeels/KJH1BzBlno58qvmSem3Mcuvmo2KeDpAffKPczgtg9jiDG52dM5FP2wm
x59ukiKLCb9s8hsa0HG90K2uMqCGj8NrC8rTW2UIDIzFJGVy5eV5PtNtqMWBOwCAEpsijFdHfuXB
1Dovk45jYX61eJHeJ7c1ASGt26Mx3TEHBGdDJvNHo08DRCR0e4gKNTapMDhv4VnAeGho+xp72brx
Wp+cF1MtrcDyllNrX/HFpeRNt+qIF/LToJ9/oevZro7z3DS9uTD0+/yD+L1xFVDJXRGMoPAsBCOc
5yh0GAjwFr0x9CelAQKhjGXH66X9nADYATiBp0uHqnhkMTp8rfPPmctRTL3krfjmwWCratGiVtGd
XULFkeUvytfwpLG8GIZ3ZJH94lJUaXUmdxLdyZeeF/7fPi29tVWct6G7oxH5rkvYi72QLs1Z/diV
DidYhoHhWhadOt/D6u0eso0NREdDbafBDnLP6wjkA9+HQV6DKFIUEYV1R/h1/axEMzeeU7lKEwKT
7RqqbA9RfOn2dXnkqzY/lumQ7/GTXNO0UKgAzqU99fHue8Ek5kZ2sAuwZ78NtOuufWXvdVgzy0Sk
5ZZJvjyldeJvCk2a9xBLFEdvkCC0sPNVFWjqtHFI8l24ndeuZU/wdDo1+balN3hTsxyvjW6S++8/
qM/vjF8NXphMHc5NUIg//uqM5cuDOh/sFNiQM0IWiwURyoRDoxQ49u0ebPzmJzRnjcNTZQKksDDv
D34bH3YKvHSIbX9XVpa682QSJpvI9asd3QEDQCXpEH/YXt68R4FAdgjPaodTsiqwLSS2t/z+xg83
w3/+GiZP5NieT6HEP/g1OET43zsz2LVK1rcldoRrCz3JdRUNIkXoY0Ud1JKRnLaW6Pa3gk8rpsSG
6w0MOspn0rfae1ostge3bVYLJDXtlGUkMj/ddG0nyMyTyXNuE9K1c3N0lttcGhwBZZVMf3dVmx8t
7msgDdSpbePw2Iv2vUY9y80EbURVVuEIDHrUnImqwcPnGYT1irpS4040O8jmWIWo7bbfP9EvhhIH
bg8bv83eThx+AE5D3xFuZrDzB7fbxFU2bQPq0Ke5mYojL2/env6+VnG77O48avPzRPvJcJ7o0AjC
Sdd2KL4QPoguWlFqaBAMDAR5AyRcpA1SkrakAPf9Tc7T5acro/bkwpag2nAwx2Ve0Y9JWms70kWa
nabHz2WVm0tRT8zyaVXQFS/0NeRSVNzoyf/2DGvMuzefHbSpW/ohOT6W8Cm9CaRFBYnjLFCjfkW1
uqHq7R/7Pg43jPMj/v1SB9MZDchc98gO2PPJertaj+y90p1sM7KrW3V2QJSEkaVHpogvhhBbVB8S
OjZQ17YO9u656Fg+ACbu29Dr1m2j/XT59C90t6+OXOnL2/Ncl6YOQaccQz/ORV1kmq1HMM/e4VSy
si1oojoqIXfqghNkm9atrU9/fD90Pt8cU5/BY+UMRIHKOViJraTP8NJwc2nm47jIfLlp4JdtevSJ
R85An7+P+VJ/NotcvpRDoIaGKglpEeOkQVZCn9qZuwPxlKEOsAVmP0lQEYxdTiVadOQuPz9Yk4MG
jTSmARs6ysGDJYQ68ZnOMdAC7txrHmjozOyGC0ntnr5mFazINcuPbbo+Ly18EAjS5m39jCs5KNTM
xFrDwCC8L6NqIBzGNHFdT3KOgamnHlZpHlLYQBIku71nBsZJRtkfTndShE9Ioo9VAMR8lx+nCYqu
PtgPuorME2J+Qb8tdUzRQ0GSqo/aHTUOavt8F0m2nw7IrSVOAwoRhUQll2n2HvPneJJGnM0cZBIo
0XVAKx0xQHlK3HQbGeWurxp1UiOlfMzdRK6bQm/W+SCc0zhIqqvM8tQegTEd6WIcVhmnrn1Lg+fK
AFV93pLYdqIT8LLGaFufEJ+eLWOvdY9sJD6/d6ZDE/AORyriTuzD5dTCrDGZur8bVLSS5sUk4X3b
j0V9QZPpyDT4xbXmzQqbWs4BtGcPNi1DUroyl0W4j2M3Oq+V/+gaoX5qVFgy/Sq7a7AZrb//eD+d
G+fzBqyRv0hSZHMevNE4M1si76Hqgil4qwCNE7qOrWWeqC4nXTU7hd8V7oafQkQVLknoY3DkEX8+
+/ATmPk5qBm2yR7q46AqEZ20k6kxgXhltzCIxdQUAQrOiFbQ6dPkyFL3eb4ipZGHawPKQdt2+CUj
kStEFYbR3itGdWLgcTqfBrM7y8axPcJV+byqzt0Cx9S5M8t39YNVdWzpivZ4EPaD55yQ8SQXCckx
K8idM8NTuOzfg+DWwYaJl5g23pF3+3n2mMtSTFuOTVGN8sDHBwu0VKCe0WKW1dJbFmPs7etQIE/2
0fUy3iei6HPtpekyY+2RfXuJmOcnUdeu/7cHtkXRyLA5rxEOAzTo4w/xssTOh8iP9yBcqQjUwwpL
0fSksl6cy0jo8ErH7sg15w/z41Q1XxMjKGQxl3LEwbJElF3fTBTC9g5i/jnNIzpny9ofGbufBxPi
BUOwV7Md3WOy/nhnyvfgNyK92/e0EteZic+E3qrA9aq3R2qbXwym+QlSX6HIqDNDfLyUj1Ld6t0s
2WclMQldYN9lupOegunXdwbHqKVFaOdZUukOyldrPAIG+/yRcqPsDU2OgtQ7/zx2/DbzV0ap0sCr
kj06oWw9BMjzatT8sFzEfurc5siXM4tTPr0+dqNURZh+qTkejF2LIAU14mfYJzpqKVzNw7qzQGeM
QRTu8BRoFwHZnyc6QtgNq1UKcrSNdlHbdgu0XsWm1bEiJCqOX3RFynOblu4OUUewYksbrIMeLLQx
dehpK9jerZ6EW3r2wzkB0N4Ss4n9bHfttXCa9v7IR/n5PM2DZJ6lTzkXpg7bBGFqRA1iq2RP25MA
VM/J155JQilO7nCbuPK0plV90g+tAhPGHw4xPMzvf8OXD9fBkc+UQNoI4sqPQwlhvjK8MU73Q2DU
a1TExqoyB+EhRzEebJDFl1o98nIjoq13tqu1Z2Zhe4+G0Y1bvfOinVnWT6oHkIeOHumO4/RLJ8Qr
52nCP4MsWq1c9tdYvjhsdrVNA1ID9MFGpX8W/L25K4ptg8Dsb4HJ5loFfVKiVfR5tmG7PW9ffhuk
dV7FCdqhZN+TYbJBG16sp3qM1qSQAA6Dti0Ry47P3z/Nr6YAkHLMaj7kPLpdHy+KEAhbHrWRfe0o
QJ/lUFLm7cXKlxgcvr/UFx8h1Xeb6YYqL6nB85//dn9x2CgDOStjh9hN7KZ6eKqAN2xMMQzblI34
ket9MYeaLMkzh4x742v8eD2/lBZ9Fsaqgah0JSwZLyIbcMb3dzV/ygczNZdgjYKZTAX5cGrRJhcs
dIh3IOidbkdJBKlhjHGetM+OT7PwLzSzx2UfNcGR/fWX90f93mXIOPT0D55ni6CsAjqc7BuyHM9J
3igf+tKXV9/f31dvbda4GWwA5rnsYFs3hiqiuKExlQ0Aw8pQD87HsdOIdNLSa/xC1ZGV7+vrIRPg
tEL55BACaKP/lb3ieXZxsiYep9yYjgoRuEosrkhxv7+7r94em4xZ/C1sul8HEzWZByL0Xa7mNqjj
I/IvZ0fcBDtjWkpw1U49PCJfKtffX/bLm6QLxleOHkP35lf726fg0++RAbjfPQ6WaJsAaN6EBuSu
MBi1cxTj9vX/4HoOcx+XI3TvsP3W1gVemi5K93ZlQKObsgLGF68O+ygOyRJl4ffX+2K1NwG8CocW
Ol/F4TIhCqgvcc3ZhzqnhhdXJbuhYdvYovTcazo8O380SmqsfrTrdS06stn4YlJjPw4RkGYEIS2H
e/IkwLU9Dk66r7g3gkjs4WJI5B+Dctrd9zf69ZUYOpZLwYs+1scXGdG59tM6yvZGlwTrMPblTsb0
yl2sZkc+9y8OO0xXFNjZixuA/w/XB3JxBqOh7ryP9DZ6SQFs7Mexdjc46ep97KhqT3KQdw5lnixO
22oe7Q433/f3+0UjBeUSOV7sGqnEghD+eMOVoFSBhzXZQxwIlrrTsKYKLYAk6E/UjTuDXJXc2DH2
w2VSYDoP0YszDIIKNaPWbb//OfAdP02/jk79BgYZSwtn3IMvySK8wTBrMtnjpDaMRetG5S/Q7cal
W7qECSFrGq1dW6XWWyaBuW0dNPVnQ93bT1iWB4rLjnHrFIM8b4eZUGgokB+J5nYndt+Jh9Hq4SMg
/cyukD0SsoTpBaKb2YVULNKnri1uKGqoS1VNytvQ4Mzfg7joh7VZDfYTTtzGYxohtAm5voFp4cZU
RnZRtISsEBpPCrllVVeaiJDWFn0+q/ltsLiLmkBUsapJDCPOIezxX5HmRJowOSLJmYV4dVj1RKBT
g6c9m4Fez5qtSuqKPQ/pnckiTZo5Kcpus9dSTN5DnkNKIoBX9S8egUTnBCpHPy1twgRQ5RFNZ6cX
iICVS2seB2Bukq1SO2d4QqrzoTZbvG/JkD9ifR0epQwHZ0uzkd82DqEicsiKmrXhBf5zPZbNQ47T
0F0Zdt7ZmHlb7RbeURwtiDzNDYz+ufGU60V4q4aSLBYNUqG7qPU2BqFQVtqWZps3IIgMwYXAJzjr
veqddJeH0MUith6ywnis27gYdmRcT84FBfb+pda9bJ3qgSNIfzPIVQsTV+zm5+1e5rAzCCqL5hAC
6jrFMlfswUCoWG6zFkSK/fSI0H7B09i1a4x74ZNVgulZ5a0zPvmg090TGt5WtlJQhC6qaYyebcBj
/l5qrrHXpBTFIiEY5mJqy8Zf+HmPTV/WMfFUhV16rzHuqhl5OSuiNUcF5/7gyFvQQvRWJLIH8h+0
YCLnQhUuS52W4Asktme6zS1oRuA4Si9dp63bTcss6or7XMAK2cLobncWlKibXqbOfoqIjcZipp97
CKRvXE9S5A5UTcPBxf9+XRVTnSyBDYB8zSZl3OkBs8lOZio5m3SpXzm8dGuR4lgrFrgAiUIZHdBj
2yrWw51yoA7DtR6VtzIa57wcneG1qMnDJLnXDTpMknVbr7AlZkTY2rn+Fk0B2RnWNOlQAlSIpaKv
upewIfMe6Z1bQ+iXevUk7Lh8JwWgvZ39Ws8TPBQoG1BNV1Y7VvySsE8ukzYc7WUz2vaLjbtJx2pf
o/c15+wohmGE9G+w5a2qU49aYoAKcVko23luGgIMliNT0HNKTEay1gzXfzRTN9nGFB9JYfZioGIh
vj1C78BmLifEQdZe70vjBUK+kW6DfvCuaC7hjCnS0kqWKUeald9G1kNsud5JUY9Jv8xiAxS+Fs6u
o9i0ij/8ntoquu4YvlAVj2G8BlsoSHuw0RIoox6BQtWpsNco8imSjXi5FpEPA2RhxbSolkqPZLhR
BRCKdRbF2Ht76LH0vRInu8pF0VyVSUh2LMbAcMU0IF/LZsh/aiKx9nnpYzXQSWl2FkXQNXu/H8TD
RELeW08JGB1XHOJ/NeI0wEKfGl68nAINrXUfZepJ9jroBYHa448wEYUErjJ59cYg0e21J5TlAeSF
M0Ju0slkBjNgErdWqShfRYhNydkC11LvybBqH5oiyi+yvoaY5dVyQNSZt/ZNok+CQzeWf865hRyu
InwGdzFOHl6oYuhuAGOa75Gc7Dcd7MW4mKpwvJKJhMahdQnhGo3sbIZ6XIFLoIXeYS8XkAasaQyf
e8ptOEfTGG162bXpWZekw0sHT/TFHdHx46hEY7IIpO53REhN/s3Y4EBfNSUNpFNOR+IuU+5A8naP
lRosUaMba7486Nf9qNIlzXoi2PQaVGeVnMLZ+6ljblebCgdew4FGhdY+dWUFw0TrayyKMFVWASo3
UlS7gaR1xkIZXVURnDg4Xy7pQubUhScNXj13RcdKu1YTxrR1nEzypsGedON7nf/S8zDvwrw5Q7P/
k6NjkqwcxWKzbJnckcIW6kyHZjhCQiqsp0p1hLEyZ/mPehZiSnVCcyTUDUfotPZSZcZrlcbxXYIb
/Sk16uiBvx4CGNUo3tOUjsHJFHY+JAaNj2VBSaf8RaCbqchp1fL7HD3kvQK43HBT2UAAxTho1cqH
pIfHGnwki1BjY4UQk7BvvFGV22yoiDepU4uxPWg2kS2q1eQaQ4vEWmcHAYMpAoDBmMB3sfBpjvRE
KqVgN4sK6zxY0z0BOZ27GOqohVyBaAm/gN+HET9v8LFXl8ZT14XNtg/7zoPLU+UGqC2tP2UwC5r3
onI7gll6nKOo8rFoZKJsL1rlIxAeC6d8ynGcXlZsENXSFP4w07lozhOwlOb6oq9CRKBm3RmPWmR7
5141+eVf58i/pbP//y5qeVaT/GcJ/e27fImpR7yDBG7H/dt//xe1zH/J5E3xAxEMORU+lYBZ2c4Z
4t8GL2TFKNPYYSLXnPe5/8qXdX4w19DEQbrm6NTB2Y7/y99l/iCdgr2xwTWwiznO3wmpmBXFHzaW
CCJmNSS5F2zsGfn6YU8ZIlnsuyEWKiKMupM4SrU1mWb2CVHG5bMoDfXTlD2kbJyUC5R0f2CM1ZaR
2cpLD9DwGcBP6wWWyIS3l8p1xrbxZ5RM08ZWk3WGxZLkoghv2yOG72ZbZUxSp7YLF8OHGA55m9yW
HpvntZbFNKOmVrvAdS9vMNDUFwBNejLte3XFkb0lLFZVD82khcuij5J1byt6WNAj2DbEzVr6pnaf
tLW1IoWLHq4BHXzRx2BPJn2or6GyWLeWxCoqwMS8lK6nADzE/V6w5dwNVd5e9+y0Tgd4PTv6zyap
aca0Lpsp3wBSTc/Kpj+nA3UVErAZDu5NZgSsKaZxi+3IW84tyTmTUvEYRPDse1FMkYlNT0CB04oB
cmNNfQv6nN/OQhmzDFcZGT25W2/Bn2wSoE0LOIYnpsgunfC+H8sbzc7kLgrt/kphZtsQvBj6Cz3s
+5+F7MazoqDjKIRq372+siCPZ/nOmEwg1jjtFiTbjS+U0/VbS+X1Xhutu3Iq+qc08GE8hxYJn0a4
gj5+kZiWvZ0MWVwHeYl9Fo7pPXXyce06CuxkqXV3Ydyw2XPIsl6w+SHQqe6dZZs26qEVA94cFtVh
HVq1f+mr6JUkqrWR5ACqaewsMgK2lpoH/q5w2+BVRV20zdGFXQsBxalg5t5WgYLCWVkEngXWyizb
K7dpITYTmhnVYtmPJr68wdqTNoW+ol71doQ5Xw0PYYXpaRz0ZZiqF1fEN3Yq4vWQpueQAqoTb0xo
YeZTtCH2t1yX9nTadsNpDcNZw22UVfIlMvEzhypM10Xe3XfmHCrSUAo60+oGIlFbs8ItGkOqlcns
uXJTUo9rVz0oN0lPDZiKp4HH02FrCJ3KyUmuG3Ox0aEwsDmXqyQu1n39ZtYkyEHI6BfCDAdSCU8C
sJ/LsBHNuh4AgLF00ribeLxREJyUKloPRZeeS79Xy9jnjOM03tZLBF7qECwTCc/WpqxZrPBfu96q
Mwx1BVZtYTnhFt6KvxzdcRvrJMLYY0bfxubEIDUgWN2G6NmFwCENsRqNa10Ou9qM6xOz89+lZKc/
Rwq6SXsKC3BYDLPAMmzd4TxiYV+TKQxADtdb1yennUkRacLwt6pE1K17Kz0VVWycdIAfFoOmb2xp
NCzdhdjH8DEumrK6aDrPuh4wJBIzWL82mrx3u768NDz7ujAhPgIEYZ3qcptnbk1riirP7CfSswY0
1I3UE0UaoSDX1wJKY4E0HPBIE8nmjKAsgBmygFnyeWot51RGnrVNR9iLna0t0zYIL6n+DgugkIR1
5vqWdlr/oBASbFRZq1tl2uetp/GsIm1VVMWJS20zK8QvsDt7aUXxuRMO1kNaTOaqyi7bxq9XFOcB
OXoWOZ19/1qMAXb8WhcP9pDXKxBI8alfaxuBFwmql/YIiYM0XZlOK11Gd8EkV04bl9tizHcuuc8z
Nzp2UcHF1YMF6HIJK+E1i5JrkjzUVdxYbJ6tc+oAM9HtoXTNnDNzwpgk1DuI4rdidJ9dVV/YHYxr
N2az7WRZBo80QKgUJyd21bL/UI7ca1naPdRanp9T6NWQ/WoFtTIqLAHA5FdB3vdZHM7bgSGbfsmk
TFeFyEDvZ054SgwqZ/DUYbprdB1MYAHipDIs7YRCfrZpkmFYADrke6orwEBAa7ZyhOkX9YkNVNFn
NvSDaDWy7ZjjAPplOoXOWs/Fy9RbziLrA3NZWcWwDS3TOx1p051Co4huRuSPf8SlZcMwi1rjgugJ
edkEMVnO6XVg1hVBd5kfb0JrOs9SjnG+V4hFYTjRm6Olzs7o/OQxtOPxwpWNfPdJen4feG2oHP1r
ilr4I71+eLETmMpjldbAlQKU8RlJixkUn7AOKYTAfaFPYuylF2a3uRu/ta1Bo7isxUprjeKhbKfu
ZgZdPtCyJarTmfYkrqVgQ8ziWis7I16OiW824J6dR22wu0Xh52vqM3+MbnEf5LBP0GRqJLlFwUVX
p69gTDhDxm2+rDU3W+lRhqWNUA7zuYo4TiyVZjYPsReB/SmMmetOjKTYwGOBbmsWdX1TTA5gg6bP
NG/bjJq1JyJSexJdVZyx/Ui9Faox987SNY8iRlGpJxdkIRJau7hqNdXtURSUZwRqa6vGSkATmHFu
ciILO3kmAHqTIRigJgXY1l91sck0EANGflG613tskrtgR/xL9YBdzr6z4ChVS+heE57brCAipC0D
7blWsbrpqC4R8upRZqqi5patiMeZrHCWmaOaRQNyaBEYHKk4WFkABO3hkuLGdA6iRJ2wo662djCl
96VlPIB0YoipvDz1q0GcxJMcnnkegBEmpy7fUXSWC5pN6lfIvzSusrgR9y71nQ62mckMSbQChwop
rtJiW87CtqEpOspZNnh7Wy6FrxPIG/i3SdItmkS/qGVww/mBlbgMlmp2+So/u3dIUPwVy94hvIAY
SIqHmf3meQj0YLK2VreC+PKimzj53HQVRbFFLcsPRjg7ZXDG2QUmS9LvgZo9e5025MC8sASY5JG8
zNvFU4GX+ioPG1LCh4kDrhdBEAvAfJNbpHH6grvI8IW9pra+yzcKiG1lchjdalNo31uG6ldsI8S5
njEd6+kQbgo3WnDSmtZU1ZvrLjGce8nnBAe6HepbykwmSRqWfxWFRfMcS4V5QbHMBPTS12pKcb+h
gtpHNoTrWLD7C9uK6GO/d94dt3kZM3eCqqR6Hk4ut5WurDd7hLHE3qthBYUUpSSbtKY2Tu1yym4B
nLubmE7gSlKEo9Krtm5kvLiJ/oBZXq1kYxcX9IBguyQ1szrk/ycgVzt9rLcm36VNXGPolRgfXWZJ
v6DSZlr6A4mISBvImAxPWYSK9y6B3ZlPPcdBswq3QPJ7sUiyJHyrm/TZ1Tx5aeZIlyhyngn4Mzd2
RRQm3bboirqx+VTLrjsttK68D51MXPaqbXZONnJ6h/e4rPrB2mJCT167wg/WHcR0jp1C3PchILAF
dDvvl8gz0htMu3a2JukJfGmEi1r5MqJ9kTrd5Rie6KkqV0W+tXtyNf4vdWfSJDdypdu/8kzrBxkA
x2jW0iIQQMyR80BuYMnMJObRMf/6d0ANXWQ/VbXMetMbmUgWSTACcLjf+91zaPvvi9BK/FSJ89uo
auPjUumM0UlYlmS5ohvVGfrCT/B/+jYctK0WARCmM2QS60g4d8/2C+oz9zou0Hcb5FaUXgeteqKZ
IpEDMPzF7EKMFItlPBH4XqCepmrEz+lbJf06ztleKJ1va+EDiIbEQT/BKJvFU9EtDdVZB1aNJZzw
kOaD9j0zpNxTez3ZCYKDNkrEKa/h2zZUJPfUmItD29b9Yelt/aVxtMLDSMkBGfOmmwO1s6hKF410
oFEmHOftNp89zkYSoRMDGFFPpY3tfRq5vp6Qq2uNqZO+sRhUeW0c1zylBgFV6gLULX7c52jU66/t
lDDabna7KCmr17HLDe6PORmLLTd+tFWp0m7YRTEdw6eMqV6W4angQSuBULYGsnozFn7LZD1Q8nFc
4W3IMx7dVpkXKAF2BA5iLp1NSsxmX8umoywiJ4irFM9fxhataeOIBDGK1c7IeZNefSyJTyOwksmA
a5aCBazHUQ354FTnWetk5sfxCiKshf04WxHgVbJg2f2UimKnOKEdoAgHmzUbDTBvkN5888SCh9oR
Xj0ngHskw/mP+WhLzxJpccP6HwVpxEZOdq3qLyCQb0K0IQFakvZNT8G1M06cVd91RS5vWbWmmSNr
DKaqeRwAYEQ01NrRW0o2GkbHbo64vA4UrhFXJd6by2xRwuGdJLK2uBpt3x7TkmSczjGAhYlDHS8Q
KjWCCxjzyPjKp9Mf4IJBgCezDa5aGYO6tgkZy/5LLVQqYU6nZKhrE3NvMohw6IuQJa9UrfIG4LO+
n2Lm7AiMMedMpMiviFQdNV7Ox6azlh0MSXUL4FQ5jYoTgTSylqCXjnqCO674IFzFoYQFRVfbUPw4
XUFDtd0Xr3KuzUNaO7B5Hbz0i6XN29ou5j0/xQtVbTm07OSYaS/WOCwZic70HuDqt2I1xwJ3B0U1
kmrpCjxHXYP1HKoEh6+GY1E8USSlgTPfQIUUHmNhwBUzRTkN1raWD5isKHkbRwQlpt9Z2i0Hhq+9
+yGm6KBjUhr6EbJvkbDH1SjHquN9xYkPHPPoHt0Y3fgUGsmB+yPzyOh0r1zol3AoTXQT1YsyJu4G
mn33ZmXG55jGpwECGnXhcaMVOMEdQTdkUjZpCENN2vF3wfzVRlEB5SKu48DgDqZvp8XL5NT2eTL6
Z1cqug/ulwn0Iry0OTBdjvf5tRVGyQqUO/uFcHy45VxsXtTYwrPCj8rMnJ66uaJUCa9uU6kKN/Fk
h+wOBQCZErgXu160Y+JsMNCelFp5AgTjiTYLpqU0H9qlUAIlrJYdIxxfhjB2XlkIs/2YZF8Nq4Qu
WSm1wz860ZRnRNqLX+uVueOrr7ahLs19F2aP48AJkaWNCbPU7TgrcKCn81WX94S2lGmj4XTOQMnZ
+S5y1ZQZc3WwV/NXiAHHSnf8xsZHIP1ANfOdFHCHsh3uLEr0fktyIbxtGF/j47afRVK61cY2w/TA
WHf/LR001TM1fLsbHh2fjkeAN6HeDPqkgNse3HvdBbrjtaFzaTgYOX13SbIivzGp2iBdTKygmXsL
grfhm2brbEYbJdwkOB0JOSM5ZgLMNdlgNt3Vbdz3tHcsNj/lsClozE2KTtUQ4wqsdHc7O80TgM+H
VqlgSjZgo2JNfkG2Ne45VHK/mnwd9EJo2g3kPxoDDm5JVwDc/jXUNOM4mPNyo03518UgKWiLwd53
AwdQDi+q1xcAgJrkqittdFgp73bNn6E7yY4cBJqmGcgWxRWdabRil1gEncyZDQ9zJ2xA+NsHqb0l
HZwQnE9fU5iyfjkmXrqgCqgHuhIudSWfbw/DlAJFxRmKznecBlt9vtxpffnQaM2hqVmSFHyPdPlo
kDWGVgdaZJx538I8Dx8y/RsRlmHHYO8cSEhZ36aIKhFlrmM+2F9tOZw6tuu0X/Pd2PIyRnf6wLtC
3vR5Xx8Lu6JMASQ36kfjBIFyOSBe3+tWGCGvCoOh7W5B9/kzAJNidOd9nwHeJE2zacm0eHVUloeY
ep/XMPKzw2Rm3rWWkezyMMQyPtbz1krlywh770ZmIEzxQb+6BqtKWaW7LOxB2WbhJWM/vq9DkDDz
Qj9HFPJpLNJAtOm5KtqPGmiHD5uNkyr/rt08JcuxlM2r0Mr2rpD2I/A6uImkuANWmG5X4jS95tQL
6D8o+95o5IEj+qr4qOZtiLTcy43ICqAjokRIu9nvC/3ObRObtVTRvnF8+8a8YsZmvtAPdS6Aistl
iy4vXGnEECTTwS8yfNREfUH8DchtksY0vXhyG6DjZQWDWT1oFv+nAjSI1QMRM9BJgWIt2rSwKinx
R9vUoCdYo3nYmiJ9Inh+VfHl7J22p9vXUOJxh5YjvUVAfRmKGJIkbi3gvZ35Fgk0b1lcPpCteyOv
Qu4NRNEmKws+I9j8G9yyDaIBqhgtfMTGonlQA8SlQqHc61ZzjBqX4ybWMq8ilx3lVPRQeSWQWtm9
gmncWxX8yMhUv2i8eG6MwrmobKzdYUa9rTVepmansSxfehroe8VSk8Ay2+SsOaCIjd4fWVGuemjB
sOI+KfdoPnhdFKG7w5V9x8ZDBdvsoicQvVdoSHp40snZC5aRigNmv/ow2AJ+j9mUfTpz/I5NyNoM
oJI3I3KVDUsU8FTVmW+aRjAxwMPJfirZNT3enNjt7s2h9ayll94cmt19AZvXTfJXJsybw6IXQONi
CFmtdlaV+s4qkcYLxfrugE41knCX1QvdNrYTCZwFBxmMwEsBtZEzTwu8znjtTD366rr06hCHezQQ
z/UQv9u8FDc9glK2can2qhV88ANiJis3vUWj0wu67qR3MjBqpEhtZvZeNwlqBonHBB0DZnZZPhpZ
Ee8mYzrJSDq8OJhuXWbxBuPwWITdWQu/2gP3lZiSz7xAn6esdyC9GwXCOh7Kmj26aZbdyewte9s6
IjstsXU3DXxd7tj6IKTZOhXFLuyWxY9tfEJdloLiWkpfD4PEKh4Tyz1oGdCsKufcB4sSOtiEGz3d
6O4snhCjfGcoWjvHs2ZgVTZFoDCWf+57ZLCO/Ko2w6tidFuXJuXWbJsPRO5DUMsu93rOgr6+pLQk
x9qNN4xxf+M9CybSzLyR4fZ9hnJoIrS3jbup3LbNZ2vovmZNV4rQeJPy915Or3pqWhvCSgDPi1js
0zZKL8kYL2et0c3HJWJxVwyDu8V4UXC9VJBn9+5w6Yul3zd19J5VpEvnRp3O4yynbZ9OoN9FyLZF
bphvPGuJehp7XiaTnFGhgEZeautaFNYlRu/hxhlTeoD8PXfUl0A3LfVLQq/BmXRwXnUo94LW9qR8
Soaouf+b6ZbQjj9q7U7Pvs/Lc69+GSp9lSxxsMqxTQl4FejUnDpnA4ni8tZaJJEGfPBM4hYDJaz4
Raa5cogAJ3I/nm1W80dVMZYNzoL8I+51a1uUeABtvV3uKGeKLcJTRuPVNqeEr5RHtqPheeTJSpTy
wU7Da6dY424ACnzJ7aj2ajk9jSE7dDM+xVHE2k8AhpAwvC1aBq+6UQDWTaVfLcTBjCzNL3z8U6D0
5j7sDS60isvH1p1YqaD6vvbKq+kOgT5PPtsqa6OKYvDQrq56Ja19MAqKaaOjHyNtOWQ8iTu2JO+W
QpY+i05qq8NiHz7KsLoyhBAiFpUfgE13JIOHTZ6rJ6WKdrkb8YktQInQhzEfRxAXtVyKTolZxuVo
LfQHQwjAwWKru54w8ilGKeQjqDNeMNaxLXBwOBojRDKowi26TnW5RAQ69hOxyYDjVM5Gu5Z3OviX
Q0LHADdLXlK9tTpe3Y7xKc3cm6muaNP0zlBIFNi1MX3JeNg5gKTeMj7Mkbm3Em5CGJs5BkcSd2ni
d7xxYa1uEvtLTeSD11Fg91Z/jMZ4vix0igI46z6UU2xntqfOVFQoi0Ms53xX9Lc92rHZTR/aHo4r
Ez3FV1zhpzRUqH2N9zgIG1jYI2/lVj6V7JqSmX1z2zaDV5hojKeBtkXptJT7E/t9yg3Lg66xmVWp
EBFvzFNr8aaiCNaejLn0I6LyoNIoIDQ2D4LbGITI80Tw1kuqaqMyHYuYpSlBtbVmOZoba9HnHmCd
jfiW8h8RpaVtT5k6LNRN6PJXA9W5TRjJCwXS7zCQW08JGxZejZ2fv0hN3nSDapGtUBTCS7wmCTJG
+xlv5JbN2qMNf31Pq7vZK4pG5qvW2PdAaxm3Uzx2G6ut3Itshh5oHmjhIC1NgLYMIOVeo6X2E1oK
0xt7HCgV26nDAIGu8JbGiuNtgRL+EmoVCxPvoMgnSuDs0pmjs9ZkM0B3zb1Nqb1/U9QGgcXgSMVT
q9UEBWUXNHKlvhlVf1YKC/B1mTCkJuIX3eygqbss88PUIFowGhLWkxsSlOGvmLXhoeO9/MmX2/hD
6WCYsp0BOxMCphcll6R12NvUUHvz+LNCnMBpkooYLpbaQ+SSvZvSUM9xbqtvbbJYOxyY42tlT9Nz
Ru3Zy5k8DRAu5cfYorgPENikHJqIL7phaBdKQuYubdlo9iyEN6GbkB/oQERkLjQjqVvfBlWSa3c5
J2xNlxwBcPj4uUvRCZFiG5Zr2RTZJe+6LNAm2XipZiYXZvTr195e3OMI7jqgOiXZ1ebdFsWrfiHM
126LpXyLmvYWgpjEdkMtSZqNcogZh75yQ/RkWugn8IWp1cOK5D0BSTC/6NWMpjQ2o/EZiFZ67AtD
o86EJGsGCxmtkQMVDAliZTPTlgcypcnZyrWJfUfZzbxq9ejGztkP51Vk7WDlE3CzW+dlNKb2YzBx
i0DnroIqtGafKNMSIKM3NproeS2OYNhJyN0bzJEddL2Wr6Vuzmd0MtWpSpbwo9UpnVADKiPNoo7Y
GtzVRYkGhUK2kaDurBf51CkaxhVJIP2jJ3oGU0YLd5RKxamanjG7Km/21IWcjEjCYtXt72RkRFvU
0PTkyiTfod1MPUtCv5EEsXiFsbnIJGP4G3JLwE4LRAED+yL2eI0e3ibhMO5VXTNOWtRjMJrMkh2C
nb8zCm0dl5LWKyUGpKn2UAGeoHx533LC9/+vwYPcFg7V2yUl11EMbnkKF2lS11wiX0QRFBOFKbe4
Ndq/Bdr/54IWWN3fK4jxSRR3f/2X6MP17/vnfyb/+h9///u3b93bTz/wf4Qf7vrPdr7/lH3e/YPe
t/6X/91f/HuE4nGuP//yp/eqL7v1TyMtVP42XUGSgjEHchT/OpJxqmQ1/MTc/edv+jt3V/vzGslY
MYXr3B8Uzn/EMiDyrhMA/DTAEqLVK4vmH7kM8ec1LCGAmpD1Xglb/5nLWLm7NuPjgmAGj7yh/Vu5
DHA//yWXAddXNRmzNzn0QU/6OYCcp2FaLFZWcgpu2nszrZej0svo0OAUwIGJ4qHKt3FJeySaK5W2
rMyfbbP+iKr86zCLo953byljGb5JKwoELwEjuxoECzI8VTaGgp0sBxvW72Gb6/ItSqYxmCFEVNo8
s19hT6g0403E1GdAFPp5JFgUWWq5KWVxp2gi2ccOAqax0b15rbupkXaDOQ2r74yVZ82jC0VDRZTo
Dy3QGUc7soxEx1aJn6ak+9QBQPHUjv211MkjK7wmt2EviWdpLIkKLQaSSeE3zR33LLhXso/nyc5e
CcUcjaGITqQNxLYr+gMRKPrRbnYOdU4BvVXf66pe7EqSjlu7n/L9uOTXRTb6IVTyk21XZ9q2J5sh
pUuSmHc9sZByWek3M8jbGeR50GSkMZU59zlShX5bydtCEcrRcCa6FPM+HVDCGRqzUW7KVFgmd0Sw
gRw2EvNzROFKt547qTIA7nqtkLSs7dpL3Qn9ohAPUTRdm3rwXKO6V93Zb/p6j7/Pb4GrJNPklbU4
YMw5D6rwnaQ/r0LYqaGZVrBCFSlnwrR+zEmwemVjPzHWAMQrJMBtuzCjFJWhB0vb0WR50ic9MDFS
7pnaLS+zYeR+SrET5Ct7Q8HFjGzfW5Z0e9nVc8eUaxnrh7ipnW0ql0MZhw8QQzZlgWjGyBbhEV3b
llL0G9No/ZQADkOyBE+xCADsP4DY39Nx3DdAk5PcCZIs3ZUAi1FxZfQGMnmqm+g01iFhkBRhidLi
uuDbYFyN039Wdh3ez4YQuRXo0v5EFyMpmIf+MmT9hgYr+YnERu/Rvw+Gdk7dDEy6RPGc6TbZ7mxn
NJRqgELsVB1FGBLbfdoMqaeK+S1XZ7KqaIqcRgaQMc/Uu58Vmd0WVn/TMDKVyeGR5ivmlHwLAdjX
mLbe6FhqZartEoApRFJrouiG863Jix22cyOwUAF5qlbSph/R16V9dRxtdR9q3f006AdVWGdRTQd6
z1Rl55Xk2VNWrA0Bw18xn8PSvgL8JUPQW/eaU/IPGaszU86Rj0Bmj0oRk69a+vOCfTPRy5ljhEtY
m+Nvqhd+bUQPdZkFUQ3uag5fCM7y1ta7b00C2XmJ3w1deZ7LsjmKyNiiPn5fbPutld0p0jldq+CF
aT8/6usrrLeSB7MND5OtnQVvYkHhI5ubvf7jTTevcZtklyIeI6S4s7PpzlWoZzqze67y6Slu0ruo
0X0sNA+NHt3VvDGTkruFGgoDk9TsrfJRT4W2CTMtcICKWSoubyN3X1Z9d08AyZDh27K+gAnN3rWU
Zuuwu3SIZZcUb4ea4n5XGJ5NUYmWLqekuvqwu/yQOh96HnEiktXDqClHGdIs6tbXfNv2Q+CULBJr
J9Vc9wD5CO3OKox3xwbCYBt2EdTTs2A0L4yqLbhxPmBkvjTN9Ud+gAWpt/1Z4tdb9C/coiFIV/1a
2AbArKZhyIEFp1GUo2b1Ac7R/KYhk3qwWjOwqv6xYYdCxetmwFrptZPcZRWFnk7tCmKyqrkjjBtx
Eo6fyGRvkYLCf3NfEg75jl5dBkA7W2dI9lhMsq1rPbvlU+w8Fc60eEi3glqL2UKP4m5IOhb/ZSDs
REV30p8hWOPwDbfSmd+ruSW1TtvLnRucJNJN95J9m6/RX+kickFTclVTalmhgR8M5P8JKNulANVR
0WTxBI8ufeNlqzv6k2mXt7bJw8bBlaeEFj3Km86ilIfwr++/JLZ5b+SLV+ok0IR1qxv9S7/uAkPB
oQ6Wo7spaLE4hXGNZwFBdRk+ZCVqnARrPr1K7/pp+Fqse8lRuuv35zy1Y3nn1nRm55BDnmUWbyPt
yI1RtHdVQ6x4IZ2lmyy5GHtexp4fSYNZCrWsEs40ZInNMt/0JABGtbxlKcABqowv1rqdHab4WRrl
Nyuyznhl31Ex3EZF/spyfmhD9ZAP7rLJiamnWv+sgsXUewzYYd8e7KrkaWYzSAxJD/Ka4xnvDspE
FvXYRgyoJ+fpaDXJN8VC1G7FA3g6eyQw1F1m3XknHY2/FguHz5z4c2lBGYitvPPhaNxMo8Gbibqt
FrnfRyYxg1kvelZ5racXghU2ta3hXDXR12lUX500Py5GsWvR3Wx4uZExcUG4TsOp6uubRADWXkql
5vxL49FlZcC1U76UWtrA+UhuEzE/F6ryOWgxcN6xOxizdt/NTAm3lo120r4b7exikMQrUH1WCy/V
haaVQzGYEUpCXQQKOjmdyMwwjJDZ+2okiM/rfCWDEOywLT/uAcmPCRb7VOgfdqrf8nU+sXC15yyD
uiVI4WEzoWBS9/cgdpgkUDB6q9BJsCFRXO+nzynSHtDtVl6nrLX3+sqrA+RuTa97DlUfkKtXdJKe
hl4FiTLf5Qi+NqMkym9U2a3mGMeidu6SKoPvxTgINVcCUYvB4S0Zo29ywsM1uMinjOxd6s6RdBIG
MKLdF3Y0eINcje/QtTnWYP/uoKFtmnH2q5gB2zqp7hmreNVw3PJyz/fDUDL44ma1D3ffd7SBKhfb
rq4/6zlGqUp+V1ywe0uT4ywS3/GY+ErrnBjTXg5FzSxTP6o7wxgI7Eca4xMMUF2S+ovFIbNfYi/h
0Dlnw6Ez1WvWubu4I3jvdsu0sbWF5UEGYzEH+XpSpWZ7MLHieVq2fE0s59usIZi2o97Z9KZ6MzMY
4lKVrUK+J0tL+aMrYnFjyleSvUndiE9ink5xyjtCd4d7Qc8SVUqxEzWO+ZRJgm1dijOJUMMzlFps
3PUEDct22JU/TtWF+UamNt92yXjJy0VFPEa1LBNyh3kL/sxAQZpRvidga4e5Kd/pJ2le6yYX6Pi4
qIoRDXKX7C1RjoHGDMo2NbNHJVHPMBfTHQtZ74eDQWNo4qAfVRRuKc6RH6X6GbQ4f7HUcIDuTOOM
wgyyvGTVSLXjPLQhIvboZVyrB8vciB1tTR2zBIGFgshwEJs562K0VlZiyvKGgesZZp8sq2tp629a
TQeMEnwdyLm7ss6dBjGcWclnlsTkYjvlm81ZjrogMutxLWkkM/sthsp6lfyS0nVKUGRJyXl/Ik0k
yfmiDvZz03nq9Pne6pMv4zJf9CJBkJG+2b3dbVqbpCY1gsHXY7pZZifFFuAgYe2mZisQEodAxAWy
P7I/a9FbPusinYdsRu6Gn6JJ15YNvcNQ3chhvFF0gXGhEXcdo0SeVqrXsV2ziaI7ORMGHiqVD8hO
aQt1gNMEMJTVbduLj5oJyZM9jQ9L7TxJw/Fbxfk+LobroVBek7QBWa4gtmoSoWZRUXUQPFqK7VNY
N5hAqkjxltmErZMUm1QrFp15/DJ3kdczWUWwcTzPrRpuWExbzK7DNrEA2KR5eD8iZGOTTMHUhWeX
Tf1ZYzh0w4TzuF308cogKboQch6eiOUSFFG5z1R6MVnT33H3kUQN9Y+uqZ7CsERuRUu2EH49iA4Q
0vII4BT+RN48ltBpfeiZJ6nPr4pN90ERZEvaaX7Uw/ZM0uKR2M0N9uB7WfYn7uGCr3V8ZOL6R7Hm
m6QsDqBiRAIxHUWa72dzPBmxOESWgQm+S9lxMdg3p2yoqG3dDjmJK/pXn5RicSSzGV7qnC5O6t5E
ZldQ5RzoClUghNdS30wVG8OHuVVyXJwZ6ElTcW9xijISEn0PRdzvTExVOW8V9Jclw2Uk+JtifMmc
KN3lVDZ7JfPN1j0AeHDOqtMVOwSRPeQn60ovOvf59DasRUGUpZe6Mfdsu2hIx2sFjFVHJZ/B1Buz
eA7T/pairuV/l3aqCpmN1NfoAa3t93PfsRtnWT3Ocaf6XUhWXNB4W+jzh41BnJN+fpO4b0PPxlXm
HRtcV25t2zzWvcK8TC4VIL1KzjaFbKmZMA3WudyqsqOnBT8kcAzydyooKpnXJE5UUKoGNdJZpr4K
I9FTM/kiuoLIYvLsNCWIKkf4YSVs8N7Zm6h5Gpl7dGBwRsHUuiO/q2UbyAgnA45tkCpWTRSAIm7T
5rcD/jYvAfnhaWOT3LVx+k3T4+Vk9OaxMEXkDQ1L4iSUnVFF7Y54MsVIi+Mo/NcrrNPbODbfOrMV
FKhT+gQGzfO2ChTq33g5N+1o3tk2EPnFuVL4Z7/V8YeQHEAa5qtO9Qr1IeHgF+GUjsnPp6Zbsnue
v1oQgxl1feJxfYd1eRMTb4AnXejsytsPt6bgpywx477v0LdeLEjHQSuKwGBvzQmW2BdDraPf4YwK
smzRvgL5KskQ1gggNX2dRSOBioY1xy6gvTFeyh5O43cVWPKou8QPsKjwiHUEyZfc2VpZrm5RKHKA
cGmOpxoerWRbW+fZUV7TmK4ye4WcYF/JKKhMyseFOCvHEGrwTGMJuvuaHqHlHD4cyNQQwEOiA6E4
hEZ3Ww+ryLSmoh0Z+3jI7i1x45YpbtHVE67bFEBneajr+UgI92ip6FVIspIcpMkM9OTkqsT3Nb19
LaOYqgmEBLKhFCUtRU94oxt3nfo6Mb130GsDIjrNyUIcLMa2NobTvEwDsw1hszw3NF5SQaKC1Tsc
52slRRuEtiAdaHqVa+9wVh+marwrs5CeRZdcl6o6JVK9qKZg4pp+p1U+EZx6LGrzgUjtszZqexnH
DH1pwLuw4sbx/EgZgYC/K29tGk/sTNCGV/qIR0//Eladtunl0nLY7V/T9FrI5qmF67mNYpkRMpg/
2sU4Els0AoMdWDiux3hs21mNIEE1Y80LF0v3zHry8pbshCrKI5Fo4maYYjZo8/CskaZGVb5Rwneh
v4wsiMPS3CXDHO+GKH89FZZ7qYDGDwPF4inncD2EN3E75AfTCY8lf09bzMJjWuZT2s25Vh3PUgmo
1ZymVbM5k6jyDJtWhJW8LgXB31uzfgMC4E1dVm5tBYxIzZ5EZWijl/QjKOkeiu4q297emGF1P/U9
bboEGxSGs4dZ2MpJJXK57cw5C5phYK9vq9fZNh6rzHkSkqBywX+wmdtW26/ad6SDjMN9mAuEf7tc
rsQUmODpx13f1num7681IS8tHPZWKx+TuGoDMDTgqN7sxrYP2fQ9zadDSiUByiZ+v365mqgDaNZ+
aFzRi0FfV1UdqHNLte+77KMK+Vc4wzxcZ3Q/5EYxqFvxuKU35Gy6JNX93IUWWruhFiCy3zLlS7WO
6LMChdobq17ZadT5xFRy7RUPilsm+vd2dbFOHRsdQ+/CnU5A8zKYjnI0pZ2erE4wdaRRBhgxDmyN
kMFI2ZsPP4qp/1Zt+V9WjH9bMP7r/7ZRvxXn96/Lyrv287PMceL8VI7mt/ytqKxo2p9/8DUBQ0N0
oYJMgfhvw36Krf8ZIJjKwU0zwehRPP5nWdlB52YLW2XQEkAZcHF+Sa4+nr/8yXQpUwPDZn4Ms8A6
CPiPsvrt3+A8VOT5vKPP6u8//j9lX9xWSdnJv/zpZ1oJhCDbclV1/XNgL8HoXEcBf0NjqaxuhpCW
jpcGynKvE2okGb8xOiprNeHTSCjOeQahoDC1JUcivIyPW81z6AxF/UfM4J/HDtdrwU5ga1wGNHJw
Qr9ci22aqXRB5F8oGll6yoOpxgSEOTQoT0ieausCtVqCcB87DN1E72bKeS/4xh32ak7SbdyuyCoQ
n5i+du6QCOdOKmWyHH7z9f53PjLmuXV2aICVUIaYzi/cnGFS7XAyRX5RGHyj5Oj2ynSZ3FKML5VR
JvO2oHOaEgfTo3YzkGVrt1Lynn359y8DGArfnLreQ79+c2JuKvKTeX4pkFOW31oxDKiGRZGCXEDV
ZhPW6iaLvFEZ1e4JQnHeHUnuV863378ObcWe/CcFCl8uSDvAl6Zw1HVOXP3l8wjTjnFBBpqPReaE
sXa0qo7GO9PEhaue6iRa9McuyUbiFs2sgBMo46w+pGTgvClkpvAPSGL/v8txuI9o1FiQUdjh/XxH
T64ZhXhZ7WNd6HZ518NNRNVLwotUezW5sjSCaBmziMySYgtwIuZAIBx8ZUZR4K6SvNT/AJSzfgC/
/YDI6/AtWbqzdoJUHrSfrygX5MjJn9mH3pI5GbmK7izEuC4yC8ZeAHbU00bN81nq9J/NIv1udq3C
Luf3v6cftKqfLsOGmmmCVXSAPUGT+eXx6oSytMQnl0M4u3FJ0olORNKeTVW6a7QTxwpZXTpLFOev
NvEHhldiZDCxwdsZ0FdIuXps0u+qMZkqTEog8LM3KsoqhB3oV0azT0Z1nk/MBirWGyJIhwlcB/MH
R5jObrK3IhUMPHiuq1TZG+d1/rcjH9w529//l/56CyCLEBrwpRUX/YP+/8u/VDHBPbTJSHucDiD5
d7vIh7k6CBMQy+wXUisVkjtRM6y/xiQ/HJMejEeObDppXZLeett2/IN//7J+uQ2EbaxscDjLLGG0
hdf3wG+X2tpk6q8nLhUUXUpPX9G7pj4q2hLlMHUj6zrFPL0bI4qJkdO5KKM/ejJ+bh8CaTUApqmq
qeuaLljBfvlYzDEcqVayhdGURmN22lmIoTFwZ34Y+qjmFw4UsrulO8dPU9TvnuMoq6kSlFBAD13B
iNA5kkVS009R8znd5uq0fCFMRRH69z+pnxFhLCS8CWmX6gYPsMEj80uf06ZaU8lw7uhlKJYTsOHR
AQ+BV5SXsujyBzSGw/QHD+l/uWlo6qqQG3nvoB/ACLBe1G/ehF0uJsUe457ZT9gt10FdEuspTDPF
vAHyM1JH0MhBPOCiNJo9yuMwvzStaUj0ieC5/4govCIAfrto8BmwnALvw5GxghHtXy4n1NMxG0Uu
8Z6o7g2mTFJLvZZQj16KiZ5WNMXDnVUT/9mDMcIoThHsrkhbaXmxYy9fxiILrU9UktZFl9jTfYO0
BqUDK2NimICgoPJCB5p4Y5R0yr/3blovXmOAT9dXGSA+Gdrlv/0sNfoLI5myNiCD7Ax32Tildggb
kKCOuUyd/sw4yDLdEDNNqu/j0KI6Jfthfv7+bfTjifrNirdeBnoH7niHb5aV5pfLMDpGORqe8yCZ
9OQ4IWK560ehO14aYddeZ2VHG2iXqmFWzRPw5Cf6mFG7dacQLGPRMHr+PafZC8PwD67s10eRKzNV
dnZcnYnfRvyyFjC126e6a9VBrJtDf6zlOJJ3zpF4bzU7ZlKcftosdoxN04nJwrhvONKYSRTgLs8Z
zjSYbqP3G831Q179P+bOo7eOZM22f+XizbMQkT4Hb3IsnehEUhInCbJEpbeRNn59ryDZ1SXeuiXU
wxs0cAE1u8hjIjPDfN/ea5eFd7VgpyyuuLMr9Qv22utn+TCKJuo3CthuBr79cUGlv00NeQhhvSgi
rAeKkOmepsREWKhUbXFW4TRHkxX5dCUo1tEo8ldJ57cdO/klWJ1qQPrjVAgBqxk5gfLSQzADGyMh
FXOX63a6piSXW8jIYx08FZwFl7Olaqdbzm4d9YMspPGSeJN/lrHJddF/t4uVf4IenCAt7Jek+xw4
80jxoHV5h6Bu+CvU2XoA0PHHxv4vdn7mfvkwEqGHjI/ik/mfa2b4P00RCfuXHu+IOiwSb9iNUCWK
snLoO+/a4eJBotNedhEIUDH/D28cIvqAoB+y2+J08ec3HsImqTjMwrutq2LeRZ4CEUGtLT2Iqu7G
MzcTMVh7JYd/BsI2UzHqfzYOgsxpz4VH/fM7BzXnSVJex0OVUrH7XOVe8AVWTvWikX1F34I1wAlN
NaOQO7LUA9qRcf/LFIa/GHe2KyY+4FWW85Fm2jgYwqxwHg5lJujXg3mQ49bywIdsW2J35xvqjtiW
HdIhfrES/dU7e5zbzEpEfz78sGTKbmnnMGyHg3Qkrhq8tFX8Q/FMbzNF1C/K01CiRG5D4Id/f8lf
ISsfbjYOeGQSEl4iQA5/WACaohjrhVLoIfBGrGqJrxZz/pHRGe7I6kgZC9qbhlrawM8MYrjkk+VT
llTgrc4bIRicv/9EfzUWAfhDDmauz5b2wzY2B9ZQ1emsmAea2rsowqh9KcMquuhsy2pfJmy5Z5AC
0/EXk+XHfROoUMj6Jr4OKg7ZSh8Ggrwd0fYeK6HnlpSwVkCPd31rq7u57SyaMnPXlts+sRttUAbW
L0PjzDX++UKAwAHixWYSySYryc+PQKZl1tu6VaQlDmUEqJRom/1UBBk2/1zTUxOFoPKS2xiUsHF6
1lWzKPDe86ApdTMPXU0UsWBx4jpR+JrU5B/+6ZUxwwOh1qU5wT8fPuHYh2NrxSmfMAMssSsKkga/
6kVaePVjqb5aMwyUHZ3aXwGA5V+MDUd1DOCES7Cv9D/cE26FyzxadX9onbm7G5MBHULOwxRviTHx
y10NtuFLgQkLe1dO9A553/WFLxP7hjhxSIcbUKheeuE1Rfpkj/R+f7F4/cWujvQNyMQ+ojn0W96H
hbZNJ63dOe4OQ6aL3ydwkz38k5paN6104W8zz86/ZVz4W7AmENqTsJ62DpbH7hd38b/v55Crwk8g
bErycT6uoiiQprZtq/5A5lRqcS+jAEX+39gWJuxGZrt19kytusvV3J4ldpzuc1ckzu3f3yofgsrM
hM6OkpggzqHmbvk4rURtDh+cqJHD6De62nXFiMM/J90DDh6c3HAXqHh6brq5CrB3TvG3umAfdFjL
sv5ULOCCj9zzNQYyGYy/mvLMxfjwpAW4shzOSaw6nJR+ftLSpoIT5BGFyG7Ed/bpFJYXllj7y04Y
Vc7sVffjkNf3VhOu7c6zBiI9EoTmR9nM1UufdcgMfzFc/zb5cGCKJGRXduIu5bgPH2kRU9MuE8MV
zhT4ERI0/X0cKVRhhAugNNILTJmx9LPncC4Nhd6v8PT6guN7XTV5yBZuYPgmJmcydJcAl5db5+se
rH3a01qoxGEcbRTrv/jcsMV+Hkr0q37weqV9JKMfq0PoJxWiROKR3Nlv6fAG1Wy6Q3Ks0h1z6Rrc
DsvSLt8HJ6mLp37Ow/SadI2l/4a8e7A2dkXy6rz5x5+KfbjPsQK1rGODKP75Aru0yy3Hr7ID/d6G
sv+iypFztmXjMbuy45KwjXFUlsXqvrIvfCgbHUy3eh7xuqEtbEg4OyyuWzef//6D2R9qWAaWTMWA
B5TFXkLv/DCP1X6qJ/Sf8R5KRI+AweFER+UTT3qB0XcJJs8FWLim4JqmYKmKp1rYM9WDNal8dRhb
j/9XLloqGjnevUv+bvFOWjl4w0WbzbN7trocLTw8pUu+nEAryMV3wPQdbwXKYLGq/d9/oX9bq0PS
1wHJidAJfNyUHwZ61VFG8VZERMPx8gcasUjpraGO+30Rzn1GCz92EIziJGjqXxCoUV7/fPORNAxB
jvlWMs2wYRAfRjO2ezA6UZUf17Zb6F4vhdIMVjRbC//knLHgxS1WNE/LY+ZMbjCdFiwHyMtWnddX
Piix4dv8WjPKHUXNKUUhwn0ix9QUyUaQKEu4tcSSiPxEtEOyjEdk0yi+TuyCufthqQmg+OEErVXe
4crW3re8Yz2O6ehO/mdUYT4iDnhUHZAoWXEUQ9hK0FY8bAWeW/3grLxDs4uK0uXS4DaP4mhfAV8S
PNzFwMuiBelxgW2zIFr5lblqRIevqRy7MjqKEfhms1vXvqC4xXxp3jr2dMZPYd3FKsQOE5mbSXKu
GqN9FpXm1sFKQX2qxejILy454rUVt1GiVHZMcqvlZqGCX/vLbTUF/rzsWiWm9REj9Tp8kU2yyvrM
9SkuMYnjYuSlFuF3sUPqHZjTZZuQllfBUyKOklZSand8jaqrHXO4TK1C5RsCLBk5eL9AqsptW/jK
v+y9jDSJ3cjxTpITgRMWKXDhDjrAWcVgL+UVphwoyjeomRJbHPNuWKm2teCmY4iYluu1nrk+GSc7
YAs2T9i1kBO758v3T5t13EjyoPUSUIPLl9HzUFlx7kZPq9Gi6od4pdQSEM+QSssDMOUpns64b3C/
nnEblXNzLvDIFE9eFk3IbGLP5mh6SEbgHUQFNaPDjZdSFWXoFycXjDkOv5yBTe1Fj5z4e3rf2ykd
clq7JPfxhBd+m//AZ5lzndr3Z7+ZMfLjCqkqhiSGpsQ1ef+JZMiJAQqgvfHtfbuLmgebqG3vNlRO
qR+gB/R47rF+//BpDaj7krCJ9imbaqySrVyq0dpwlBxjseukNhKGDEQ813IsLPOmgLJYprY+MuEn
FzO+dSPXzFQwl241V6sfC2ZyWRJnc+/bFF4PAHineTfW6To++HaZ85HLt0+eutRvn4ImrlFw9jku
l/amtWeriI6DJaQyASwan8hOLkHIUzE0wszT7pBQOELyl3T+ZRTpLHJO7Xk1FdNiThw7OhNuHQ3l
J7uJYmcTZ14PgLqqyrI5XwfpN9kGutGsricvB+i9J3x6oGefRJNeLrrJGlDeUPkD2LzrIg9iOuE4
DrNCKin2elvwK4F3N69VT7O8l+g3s6FhBjI0rALGWGDrxnnUDfgTBHg8S2x6l8bX5Bnk7TRX4xmH
Jb4jljLcdeuOoDRvuhXAZ5jja68r9EMbDjVjjT+A+8CGH8ev4SrgOh9S18PeeB3KDMg3gW48WrAC
sNC1zj4j09W3LksU99mtbmOzhGQ1OqSTPE4gre4Dr6i52Tx4G/xToPlkOBXawPzH21PmDJP5I5fD
M8+traN8yj5rBxFztKHY2BZPY5WnfE7i0VeeFaYYc9EzN+7NtNaQ4fkj73Mn/yqtGLV4pBEOPk5M
ffAQ0rkpo5McOl58W092RcmwYMWDQYP3334RywQ/YbMkiXkuFq9l7kxoJCCaz4rBn6CvVZNZ7TCH
E7Iz5tQQb6IOB9hDa4+iOErQPTi0opQK47px8Wjnn5kBp+hWro7mvwQQ++G8p2x3m4u44wzUbd+v
k/Za2jEbflswtVfLxIL/9oXhjgbRhOJHztGncR06+n+l246/BwPs9S9Is7NAYu6faQwqCEuLgLfc
tFit5dyO7d5NuIe+N73srE+y7+uiPtA2DPubQUVlfuK3i58CocM/irFr1NZ5MYwJwZ2EXjnVyZTQ
NrtENS7pZcVxMeSYbS1rRg7YZnHygGjV5gPjyKFQ+/5IOJgJ/+hpMH74AWAq2slyn+mg8auNTqGT
Fzt77c1zNA+jXs+7qBv4IQbZy6ZxTAKzVIZTKNfzIch6FEoRm6V1t9Rj553imvDW6QCFpIpuIZsq
/pTWy8I1pUpv+hozjjUGtPJwwpbbGGw+ikciVgefUjIS7gsHnHt2wQ1bd6f9gnpxA72Cyo3iNgnD
M/ABIQ+0O+d0fbepDysIk4IabJY5h7UI53IdkYNGFfVtYWNz4S3TMW0dTPWUKXuZXpMUFs/PWiuz
Xr/vlVwZm+n6fS0vcDOxwazhH5iHawWKVhm0qukQvS+/edqYjcL7ImHHXsKj2UvXbJfeNl7o+M16
NdVOx58Fg28mcQDJ5pkQWpq1OO8ys6jWszLrZx0nGZerREFshsoNzKP/vuo1DsCocUt/N87s/+7V
odk282YA4iFCplITJ74VjDoqW++tSVTWkJV55QEZGGl/UAh4ycRbTeOpDkOLscxLwSZmqOaEl0KE
znXa9n7OI4swJlXJ7Qrxu+zvc7y6lr+dRdGYOPimaJmdXYWhFtKclTDbkhZu9qX0xxe+cJ/MUb3u
wHMVoXOWx/zcnA9D1zNBLJZLWtxpQMuANUQMHk2vrYiV2VPIt6WvCCpz37CvMY9eVru+RVaXTfIj
M9DbOwSFqF1vF6wUHUiRzUqzgHqJCYI8Rs7SJpwM/cYsTxUun264L+zeasuHvh/NZBXFmSXyx9TG
p4rHWQcYDyEULmUMeGTj6XXu5SV4ECxhR28azG3uNNIsy6pGg9UeGqfGcXS5ToXkoosiMt+CHXXJ
QLbc0u5JKyZHy2u7KyvEoLrunF5eJbWHdwbv6OQJC9nUbPHq9UYPgr0fbCRJdAIjVaeBeX8ye2mH
ZpavuvLhfVsAJT4bnlu1huP9ajkOD6MbA+CmUF1yJN26JFYwylkagA/bOZDyuZ8co5AYyNR0HXqo
JFqx7GdjMzDICOkLLsf73iOz+4bf76RrvmSVAgPHsNJ3/nTbh13CxZyiqo433CvmBeO+Gvm8HhAI
HiLUBNbC1gq2m7JRrW2YMBrXXTc28G4upCdwTsUwU6B6rOZ2My8RwG5nW9K3Q8NH8xw18Jtrqioe
EatLG15GNhlk/13j5DDsPjVv93OtGnPpoByZp+hdENKmlc9rOpXDPsAB3G/eDjUEL1lQ+qBd4nVN
nf/oVdoDE2KHn+jA3CHma+ZlPyDFw9Rd2OdlmagMvq7IClHtsdQFySX7fpSawWT19dcojcPuJYh4
v+2IONkdoBeqtv4K5EPQ1+9yo2ZFYlX10IPkgl52R7q0hy6/d9l57nJaPcUXmMcdxrWlyjQal7Sj
zAmUUKlovG4KrdcvWOydqgbQmuoeS1FPcrXYTR1XxvmUDkDpFAZor8mASjSrNSE3z+YwLe+XZLX5
p9J91fl4gItyXCACx+geN904Vcu+W2gyQSRGMILMtyi5oa55XY/SRTqUdv09G9Jp6LddausYxChk
N0xXwxQ2eXsbIsohJSwS5eQNV25UQOI9tlMTSya7LPFupKRgNZwUkTLvLxI/XIBRWY35yS2hMZzE
xVqAxKlse6yuWjVlAgZDN4RKn4XBOmDLYiOXIhDTqifcAwQSZgh5oDcYr6yRdd6Y/KJG8NnSrkaZ
kG2iBd4KwCInJTf+U7/UZuKbub3NjJc3LODx2675fcpuMztCFsPexiqZiX3fzPG0cyKJ4jTM1/xJ
qdZLkebFqkvkfuA4VH3Oq7VFCecVZeLhS1de9CW3i5ArO49QLwYDT5bV+mmQ5exvPCtAjIzdsfVa
sQ2DbB7CLyFREFQis7hXNo11mXngukezXa2a3hzbnLdFLl9YZ8qtnZMp1G2ct1+pReJCKVLI54dy
RyvWHMo4gCimjLezqdfX5rVcJVA99LXH05vXi6OX6zheXHXgpo1Y0rlR2Ezq1+NJHuWv6wLsgfV8
bB2z1jvkfbCAvJ10bdi1jKbPtDZmu2i142Y5UPiN8+zyfbpAhFGzIoxta2Z9Nn5xjw2/oYuZ9heq
UmhNbzknxhiNYLnlICDgwZnzSh9MZmpflWX2mHlYmQUYXTtPKvNVwMyezp4dD4/x6mNBIi2geN2T
En/Cx3zXSxDdzDHLSUIz4YXzGLBmqEnwDYnDmBhTu26NWCSvrBYyTTG6eV+c+H6bruExQlW27JtR
1N2NMzh4BIdsZNiYNbhrPBEXNuuqbBc61e/LeO3nC3Pk6vmv4/J2jLGUSmS3IRlOwbFR4ZRu6RAN
zGxCR9xlW51Gmr9yGkRcJ/bbtEyGSMEB6W3jPCQRJZveIp1mZT8jzHxWvU15Q1oSgnB8X1zj1iIz
ZVOEFjh6AARkQMBjiUPNPdy+7XyyITZzngPEh1G2Q4xjnKPetutJjHWwOYVj93qgWNFv0693TKlB
LotZ6UJgtywQoZJmoyU6W/fNvsysKD0H8BUDN1stnML66DHAy7zjDgmjz8LtBrigNdFcycsI9hX0
5rR2xYnOUkJ1YMVaWFE2EfcPLlY37dx1m1CikP0JJboifKFMIO66Ju6Wx3R2jA4qTbiMR7easvbU
nohje2jjAoCL9rWjj0lL4sYdWyvdWUdleLvZGYgi2WW7vmh08bB0uSW+2XFFdqM9pZBpKS7jscWP
KEfVg4SZoZbeZlWn/XwDO4YUd+reFrzsSK9rAbllcZ9kXC72qVUPXf6cD7akm6Cb4Fg7wL/qs6HU
E5E/w2RNnys6cvHVlGTmuVR1kjPoS8cG70esJ3BVO/joNWpXJCs+Z5ayaL2TtWHGGvB2tqJ2diyT
bpx9Mkez+CjkMtQ1NTJGjs0jTn91cOg3yvLCIyMbNO/bjfO+y2YbYHY9b0WCt/OKhViam8kdU06V
SdSygQ8cDu/omGHzhvY2havMTaneDuoJ37fBEWXu/+VtD2W/PVXLqik3zlSPuD0AOlIaejtyF7E2
W833fe77IxF4k9lWd6Iyu3DLGTrxjbJB+9xNaxbQYXHNdT9ohwxPHK0orokCsNECwRWd7ZA7bJcO
0/t2xGytSRMzs4UqNIC4gRJZftUAwQcgXFkQWc5IhfHBcq4kHjBlUNM15yCLAwJvH7ktjI0NDKjY
HGZiwVGy7QrZsQUdMcgijgS2wqujXIh5ZopslMkP5qWSqUu3q4z2RbdkYNw5lc3lHY+Un2Lmw7oq
gO57KEUwAazVfMkFbOfLpGhCDUlMOFpQPvE7vGWoLxf14kTRqF7YS4z5cxp2XQ7pNxLchqpfh/x5
wBMDVmoI0PYUrBd+70IK0MKcp7J1NronTd70+tjOlSl/LXXT+i85EpIsP8aqmvg9dxVmEhREz/FT
004CZ+Nb8Sigl98QG1CjcMTHbbVmOOpuEUykPTsG9kZd5vHDpMLevxwcEn84gUvs8lQR3+YwnriQ
8kSqJoweIpPEMuH38+Io30ivx6lx3dGK5IL5b+vQKJyKj1O+bed74ZjTBtgfM31FIHT1g2eRCRpi
i8Oop3f/vUibohPD3hTmHiikRxnEn+3R74+rB7hhpmgaEmJDpJe5+bJONFzvamRHHW+w+5qCRue3
SvFmdPYawF6BM43kE3hwoeqz5V08SBG4xJdq4aT2d42WJJNv7BF3JKDJtxoA2WhUTKSMOERb3cLz
E9fSDf0tWWTrcBoO0yS+6Daj4o7QEmhYkLU2wxaW7LHuEhjW0937mirq9rV4SiwSS11MBN/6HLsJ
xlnjagKds/eTdWSsIVSZQWPLbYYpTkkkG6gs85STspOs8NRZAs2q2WODgWVI3gLF4G1g2RWDIbLe
OM9UsZRjvV8iJ7YUfzDWej5/lzbSjDU7DQoQBZND/17Low7LzmEgso9J5P2wmEyx4khBSFulkZXU
c7h4u6ybFm5gsJn+egzwE4dsk9c1ZjrplTeb6lACWL4/yex25rrIwfGx4lMaDUE9FlNu/qnDhs9E
Ma/zYK+uRVpx6XoEHHwFqGdmg19lNdcdx775AeqdxxEgCzKgmd12fauoZcUUOBeMO6EN5UC970Vn
ZUJotScXfemm9gxcAbjKvNhfXrsZ/8hacNdU/O8VNfMHeuZV5/4/Px1fmsun6kX97S/9R4vC/0Ko
DTXEP7V9DDTnHYZjvub//T+fn5A7/es6e+n7l39hQPjXp6wbX8qfwTivr/FuRfD838hbdY2WwYlM
p5Um9bsVgf+EUi+k+YogF93sH0YEN/jNVFcDPAI0sGXkOX8YEVz/Nzp5AdrEkBBe/tz+J04E+1XW
+ef2r5EL0hnkTYgcCmhGfOgOWvCvsposmFQ76iSYM+wzaG5UdRFkA3w45nhSEogSL/EAb4P0lqrv
ua5j0ien/JiW/BfEaumJl2OdHKTz6M2ZvxlFt8fgSI5KVp27lT6jTHIQjfg8QsWZ+/KH27qQ5oJz
tCNnTOWc+0QUbrIl/05j6HSO3IcwbdCHx8uwt8eGMyl7XdlGW/N/5AnpEypP2627JM8VNoSTLNDg
+EDDbCYneNZSvVRFZO1jU13pphA8qUjKHVunG77wJTTkx0zYJzh6xS6P42SnPHibqdOjvsZ7hGEV
ArJd6E961fqEfQwnLgyBER22bZTlP0Kqt6gncRQmXve1bKtHQsT2RD+cDSOyizmP8TkHB5ny9vg7
nwWWzyOCPAg5sm7fPlam7HKDjO1YTnULuy25xwK/tM611kQwchaF8e5fpgklVnB43zmUM93ySTSK
hR2xDTWVePFQpVN77XaAcyyXOXXB8Iwfb9wRjPMduWIOHPe5B/RFJcBl79GOl24jv1TK4sQ8P07+
+qAUVy4rfDIYq/R51sGpDnOoJ3bfIjnEw6hi/1JpgBtpP+yrury2Iv1Fz4yT7XGNEIFuqJLcjEN7
XSAV2+Yr36cAsbadQ8852to0keRFv4zDGRXMtZu7QxWEX1GKbpsSREg5gUKyM6ITLC22i/stEPAk
ZsgNdFZSwBTZM3Cw9Ty0ynafjMRDRKtbnKUN6xDRXCA8VvcGYOsm9ydyeqTFCU0t5WlG8ejWzZ3h
wAmRUqXnLGdlzOlVFVQXVe/usN0CHdPUxWo421RbJ7qhzOhFDUvWisZh74lR3XE2W9hJkBIEejbf
8jATkSPSZlO78VneC9opRAxAWWSP7TpHq4Tv5GOZWwNwOh5t7m1JNWyTam523yPwqpX72ZFbJ4dL
ysVyZf2o6ZbsOM8eEBafSbe4LfP+OhBc/bQbrivqcUl+sLvi8U+z1/Xbk/5nL5LRUvz0/IeRLwip
BHLF+dSTH7QWADMaNxmD5BiWgKBAJx9JGDuhb+hwQ5W/UsN/bPnb5t2Qw6Dt4V0Jnf95tplGCMsW
5v9jECI/9pPo2Afj0Wrqr1iPCPG8nL2ZFXqiUFSor3//Tf9N3Pf65kyqvoclw+b7/vzmdSWdpvHs
5IjM79mBc7fzLcIlSQWi28hc83ohKrWN4vIirKsLotYPf/8RPioEzCeQSKOFmWmRan/o0RvhIQU5
mdCMmj65dnWRpP5p10FvggrVxMUvhjtgmfh4cbG4sV4gDMfJ9dF9Aj+V+MqYixtzJKcfgUx9feiL
q4EkCGzPgylnRvB5u2ibevND7vrwfp7tjr6GB4cPxHAYZwdvqNFouw8R6TPVeN7l00PYhIfRJoGi
7S6rqDvq79RrQHlTwAjWdg+qHSr56NzUK0hCPQenbZM95bM6tRJyRrp0z2yEtTp98buFg+RYPi4k
42xaR15gsSLehZrxhhLdPu8kMmeKlWk6P3VOdFfR3d0UwunPAcNa22l2vwdd/5UA4ppQTodou1He
pC4WgRL8NZZ7yvl0iR9Qu9wlIWyeNbxLtXhYaUdusj68tL1w3TZhelZn46FprZPWF96bMuj/917q
P26TfnJy/qcd1//CvRQCgj89IP+2lzqO61ONHPzlj7zG1z/4n42Ti0IIVQsentcd0h8bJ1/+5uAy
kAGCGw9Vk4HyvaMBw9+QFNkRWyYhkM1HPv/p3cMpf+MPyIrlaUBRzi+F/2Tr9OY5/NPUyZOM3CdA
zRcSAImX08jB/qRMZ44L4QJSBkuXqZLE2zhBTcZt4xrWFGVICle5fpy0dO9hTBEkU4dkM27R2uE3
n5dh+jxDmkPPJAvnUaVhdi3sHtwa/gPrbgX19n3WbWTvVGIqDXF7O5cJRsPBWpitGg5r505LeZ5g
3CkhIwEk89aqdXEzjoN3Id04gEyz9N7DUpAODY2sbmaObS1mgcBlwtmUhVR8YJ2IzzOyJThOcZ58
VagOLrM0y8ipncGoHQQsr3YbxEzIaFLjeefWTtXhOxOQzNwxuQFrAhIsHYE+JyoF9dE3iaP5hkU/
7vN58IDMKfXUC4jg25XNCP1ljsTu0arrAB44PcZdZVtDAp+posbcgyIp9tKGVbjzSUf8Bltj/DQN
SQllN2Tph0VfrTeprIndwMetzohnsWCdVpN11evMJf4swFiCeymCFlwEowSaMEYelGCnXGJzXSrv
tNXsAJOEk/Ilwa6QpxNvCb5Jj4g67PG4oHaxKqL01JprD+odAHSPsZ9JnU2yCTSX6mi1wPnyIqaM
oPBOndn7XDQTOVSoiEYQWg6oH5BT8taqUnafHTrrTy6fL9lRywaSmDjEMSV9HLgbX6ThqYAnTdpH
0IW07a14XVmCUzuHbDeQTl1W4LR8VF6EqHPcfJaLtwBgKSRNGJtC1GfCQVYoUOw+7maSx1jRXLUe
CIvs4s2SIr6yR+/MHDn385zF+DPHqP00VbNHrMswcx/jxZI/QhpC5DCswWIMelKR8ZOU8FjFjK8J
0ITtAvXJe39F7zRBx6M1I67y0V2/O6ppXqhTiR8Lbq4rv18JIoprGwT+ABqt2rZzmXb7oqDUu7Ep
HXPJUI8+p/48UPCw2WtvylChoFji9hFHSZqANfQSGhyrq09K36eqqr3Z7IABawtV93Avwzwk9wZL
1mOOa8Df+LPa2jj+MnQiBYEcHXWmM29ARc7SFAewMpLUdlmAKuIIfLtp++fVisvLmALQuNdpoE7H
LCG3LZzKyt2vHhL1Y2BPpd4If7QhsSnvHIF5Fe8TxMV3Lpl54ZbEefqUGGxJFVqMvGi7JkWlj02f
Tzd9tFY5sDs4k1u/JlVoG1o6fCYlXfrb3s0kGB6in3AjWvaIBIntyJWUHTskkYzl90GGqj/voyC9
aIm3WjauWBZxlH67gt7mgOYakhtbzhXd7A/MKelLYZfx10w1+slquPTgu33/W11yLIN+57bfqKO2
1qZJkKsaigtlPJFjgqWQRtYYdpJ0uQttBEPbubCny6klJgDCnRwfPQg8T3PhrmQSwJ4cSNCoi6sa
xvdTgILM2S0yjL4HKsG7jpkVfIOuguHUYfpL96kaus8AljmEORbHJN9uDT2J7mgOxT8HOwnN0AJi
5fhQY2KR1duh4sbllCTs5IAHCqZL3WByojHcRvJsFGR7XU5utgSbYQ4IF4dBzSnDbyKGw+16Ujkq
TxI6x6GBTpVV6t6/AzpdkNE8tB0rPXaCnEmuojOKiD8jwXkWoikuvVZlwb5PFZybaSiC9VM+p4l7
JatEPFs5HrMNAOsYrXFpeB6aonW+83wEvldQJejfdU4rSKulekr1x2+967G01uGm0Upo2ld1Bmd1
9d3g1pVWap/1KfTYM7KflvisH0ltAsKUIf+jhzZ15vgRVHVmbaJekrGr1lHcB3rGab7q1bK2tRvM
Ypsy6pqdklOPl3RE1v6BreFQvhRlQaR4BMt3PmB1mtpt2IXheiySEdybXEv3S5hW4TUnIk7Bkc3f
7+AYyufEa6zniuceSUTMtYIels1iRyTGcDczNnpXukSpHPJOBaDz3cxfdmpN00tPFPMZhVj9FSUM
+g4fbdUnjelUHqEYsL3PgdJ0yGaa9vdkSPTvuIT7K5pc+SPq1eA8TX35JeaB/l22xCBs5yFaiKzy
4eLu5kIH34N5Hu8dL2nEhsetoi9exyPwNrKH8k0r8hAPvorNWbhwwy/OtETNud9bBG8NmuiMfTf0
am+Hna5YJZhyxpl+7Cb2sYkzAFQ9dvmqG7mdIvy2rJd+fkFlbvxs+7W7nqBr8R6aeS7nLcLJ9d5u
S+69ia4p3vIucaeNMxOizgEdl8ShqPpK74j2YAC7npbemamWF3Dl4yI9yIkayaZIF4JsxriDdOgv
pHNYgeuiRZAjrZpShxS5cVHm9xlKPo7QQcTRd0CkNLBc5Lwr9dHiQkcV34f5mOgAL9HcZlljP9qj
Sz47qk2iBsKyKKdDXkXeo48T/keQRFCVCBQlJZDCSP6tbuB2Y8/gkAqszH+mpzHcUdmyWUHdpazQ
4CHkouk+qN+DxopOpyFS38NsLa6jbmyYMNzJpj3oKRJ6WkhuNytiqGY5stpGtTivqzZ+GPO4W7cq
GTrMi0Aif9C6WH9MAuCidFvB7AShMnM0eoGq6NUV0p2KLJ21+aSqZfhah11J1KscmrsMyjryAPKF
ISjj/j7NAB0GJ+THOt6WIlV/USK2h6YICpWsPFKB8HrqcjiJoQaNnFOQ3GPdXQleHVIHefi8aFRf
+O8bwGFB3BNRlJSniPUg/Du5bd+FzujekfSTRAd7pU+/mUUei62VtOy5ljy8G1RMXmYWmeJQ0NYW
GVBzJb6K2p++IugYnH3i0/QH3+xAiccFoS8BCODmVKjwTzM/C12ibsr8cnST0tAL8xnBXV4l96wo
ojgFuSsfgqADSuQsCtibAnCwQVc9AJhNQxuaeTCuzsFeagzIdd3792T/CnXU7Jy+9mTbL+QPpMWd
Rjt/nftzBj9LWEKhRSzKCyb19GmI3Ol7NRbJd3az63M55s1jiKSTWWgwl466vc2nDLjUYAuXoN/I
tgXS6tPRvc6COL2n/BLG22RkO7aZg1XA7bSK4g4BSgxLNZL+txXawXmd0JA5ICeMorM2QK3KqTQe
5KnKoMuyJiXyoaum5jqJ1qY6adpy+S5tmaod5If2XMbjnO56t5YTsqyRekwad8HpMOaTTS0S2OCs
SfHbOSo3cHjayMjYHTq0KlWBYfcoqhwkZwgHCWAbH0NwHoQQ0Pnfa+GRsZzQWAPK1CzyK3sEzsyY
0b1lF3aR+pIOPinFisjsAtx0XwRU6aJq2ThZZuUnUawyOJQkQwe7utfRLTjLFfRQGMx3bt6l/0Xd
mS23jXTZ+lXOC6ACUwLIWxLgIJESJVGTbxCWZGGeZzx9f1DVf9qW67e7+kSc6K4LR0W5JJIgkJl7
77W+9VgYsgQPhuAI0neuh4851o9vDoYtBswJRyeCZNFErBkQRZcJnq+brmqUahVgWoZeRSrIij0+
uKKEremTqSXALvI1R32lpMwyV05JtuSMEs2ghgaPahBgYuTAN3axgnZrXXRDfoFHrYL+KSaxTyrL
vI/7mLCkoZ74BYVomPQaTItABvpQhKEnM9YYjAGkJfHiRFF+1H7/qEj+r1XA1/23uu3ovx+/ls3/
2XT521dyV/PPI4j/gQWxwLXxf83PP9XD66Jh2nAbvf5QEy8/81dJ7Oh/4CqiT2dpho2nzKDk/GuW
4Nh/gF2hgQceWHPgE/2rIAaFxA+APKKStqXtLG2vvwpi8YdJhqBDi5SN17KxVn+CGP0KavTZ+C8s
GxwNRzw6Z7bKQGNpfn1XDitkEUGokMlmKMDXrRyV9g0a6PpCaRltryWSDJegFf2qRtfoKYoVumlh
KivoOcULy3z5/N21+5vO5ud+H1QjoQGlobXFLsso5ZONesb0ZyY9OWsge7Rz2DjGvrYa6YacKU45
gtxtb0XQs3UkuxVq0Mec5sFNHtXz+dfvxPpszsGPIx1hcWlw2HHJP8M1kO+kDW1cpDfExq1mJ1vA
z32xz6dAu8SD+xbW6bgea3z1awcn/3Yci+bSCXtYoL2vHmagfSfhU1xMs2E86T7o+6oes80caStQ
6ummCylx3AinyLG1yTFqrImgslm9rUT76qMhJHOp7w4EHTlHpI0h7LyJbBFht2s2osxZFXVUn5pu
VG7tsMiv9MwWl7IjrcDXWFvopln6uzGa1jZLOv8yRcBxNLknWEjSxXbbbAd1LtaRklH5GuYr006s
HUXyhTdi7BQRTm99O1McNYDQyoYTTmAH0KrTSxIOzIcUGcEmMrLxa6KZIQHlVylRo+tKNV5tJXm2
YhCpYXk/ALXZVPiw1noeHbHzpRCY4SKmwLhvAp8SjDScjq6mJg41Rs6VSoyINzR1c5wrMbsGiVCb
BGHbfU7dsnZk3uzp2OBmSDVjj6kWe8NoTiiLdbKs6MtcIzICVt72kSfQrgOxi1+zyoEkyAFWvfY7
ZbgZNMLKV4XhA2LU1elbPnMgY88P01XRJzoIDsHeaIfIHb6mACzTC27dg6KFkb+rpYaNYz5YVrHD
rshBon8ohfpksWeyrVQQu9ngAdFlL8pUXxhN+G7p1hdKmNZLUqoYiaRoF7SpCqChqEFONRb4TxKu
Ryt9lQ75VFLDZyCLYV9O40RVK9pjDml224mIbLqJyGsBIhXOaHivRw7EVrNV8E/RyqV1RSCq8cLh
ctOMmkososhcyCW4EmCtn23JqC8JK9J6wnKnlNMbxxTLK4feJNZAIR1MoSqp4RBqcbkrpvwJT5pG
SK3f7hDSoS1JYo5iibhDNdGRRQXjRcFaMttk7pGSe22QqZxCknSqvdqqqpeM5S38b9iIILHWBtaw
E+LTadx0ji83ARSgU+AH026aO3nPDICvtEK5PZeqEuH5g6voU6ddF1Yygt6G60DBaXOOqBvrlKd5
fyBrqF7u5HowPSKmQep2OnITtyOmjF2vGcLLBQDm4rxgWIPegZwHmpyRqiY3CtnRiljuwTkxFfuI
6huFJ/xuy7+0JDX0ddFbA5znzGL8v0JQy6EaiiXNkNFkaLIKKX20G9KBxnmHuWQqNrYYeTvmwHFw
1TnJNXSlUQTJE+PJPUfCsxqRVd0ix1q3PsxTrPLIgGYaILOYVf7XsLwwzEHcTvGM4gHXIQMkhlwE
ipDzaRb6V8wzBHrWc3KqCZXCoJjZ6r5n/Iy2L5nElwxu4TcVv/mNdIhHVvogPxp+1jKqo734phSo
3go9qTYK0+xVWk/9qlbLEH0o/OCK0wgT5cZH9qgWe9+PQtdO23lrDClEdVCN0Y6O6Pw4EQBBu1Bt
7qfIkltH0tDSmmGnD5H9nrRsH66qDc1zkffVXZgzDV3XfYavrS6pjuZSG66w7kDHlDbH9NhcuMUi
n1bMtnLkaUa/hubY7mq9HrCrWGNym3OHsaZxu56yUQBdShoFInnPKHzTCSXeQ5Hxk4eZ4HTnHGNN
d7Y0NmoAmgTn1uW32cFrQVsq1vyryDTjjZTNxEu3seUZ3JvoWvNSHKEoyHWG5sN6sNGKnn07P+gT
8U6IfvOTI4YalEpAg8NMTI6Y+uxFqMqHdU1i1OuQAtwwNdvYxyC40W4TKmJqRGUVpSwNdqx4cCFY
D17cNXSU1MjcG6WN0SnvAOdWzUiCivTHi84n3X0FxVI7LxYAf1X1OEQIikICs1LrcTwFIvhijL7M
1/XkzKwTuX+oEju9h17gowqLOt1Y0k3j18kWd9C6LJo7KGVOKFYImmFIebLbUB6Qa4WIsfJQqT3U
xdqZ0B8NZDj/k3RSsR/8Bs11z4KhEmeDODjp7kKnHnYYhLO7YMpS6mvlxPM+7EOu/7EzuwkHga/W
x0DYgRc1isYAWBnWQ5ymuyjrKEjjPPgqCEvYjnXPDd7P2S1qZ/jtFWN+oNK2c5CkhpaDwYTYgAhw
Rk5pPKMKNUjqHNE53UVKZa5bbeLEX/S02AGTWQlLn1OrK6M2y6MdmtYjvq1qXFlUuUekVnSTAvrx
q9wWzblq6Wq7VYfXi3+rtjRHMswdiTzQ4UhujBx3t40lpyNhsbZusD5rHYYYZdHHV7njBVU5X+dW
Rb5vzwBZIzs89XB8pbdKHtCnKJN7UWQi2BHHyzLQj+05m5bI557kvJiVeYoctFNzn3mSdEOel34o
SNAcuu484TU8BXE93+R9ASZ+NtQtmIj5kGml8tCUWbrGRrCFu9TyBPviQhvmwSMupnpOZzSEBD8Y
z3pbDGvUmHJXEFDO4kA4YlPH1XNQqYRIZpSSk0O5Giu1JNnA7LYsy4SAazx3AW3ZzcS2EaFMMHC2
mbz31aR1x9yPIRxDYH2qLZncdiFnwkIl0zOYa/9yTpz2DhUGhFurUxdAa6oY+xBfKfG2cQfrmmYt
kbAODU3ZjHhTh+qs5jH+ThPhJH0k0rXzzoFupLPVKXERnkixUVMCc5tqM6oRdHCaeveWlpMxluS6
dWOgy4PFm07ZYwzMIyTpNBMXguQ+t8e8vcaxXrD3Wy0NJgtRhM+GGtYgX1ENUWcazRs+ucDFwedV
NvHYphL7J4jAzmYoRbPWNIM4DdyPR7AV+luIRkV1P55BfU65WcLcQv1uinw1gXXGyEhuZ0xjy6Wb
p+70lH6mUWkjhX6fXoyRLJ8/FoggIqEohjvyTHY4SWaEj1yVWpUZnOBIA4aCQnjfRJ/RXHNnFZ6P
rACScg/r4mIe6Ggc1SLVz3WbMYztI/2cdo1Jmg5XdpSujB2jvfMZ7r5Ffc9SYNE02PLljKd5hBB8
H5aTRd8wDlESwj/gWSNQhPRBp+aGR5o6bhtobeGS1TOePrblipSsDB1mJd/zMJAHWTjNW96oklxJ
A1HhmbBArq02FChBJNxglN621vukNbY0rODfxSOM+WA6kaWDuNLRhifJJHetoqE+4ZTJ5AoPszwI
oy2fDZquR19qPbD5yhxPH/+RkwY3ZCwM/rT80qDlNgzlcwjmvHeLTtDQU2LBB6ADwvqGEjpj0Fda
r6HIknfLSMz9mOb8mMlYgkyVYAy8YdTGkwq7/NlJpvIJzSP3p7TjWXO11uKvrL58xrKsnnpO/tty
rHhxUproyneV1FYNrmDI/8xkLuuinxvPVFmYEE3yXx1GbScJa+7Py49/V16bovqzVPlHRfh/QfX3
b+v0/4E1t2QC/O9r7m33tf2WfU1/KLmXH/lXye1QPlMmO/C4AKB8l0+nSP0PnfGzil33zyE0hfpf
U2jN/sPRmB5ITdMFyJeFDvRX0a0Z8Icd9B9QbE0NQs4/QgkDr/tR46ERfGLBtrF5b6RbIrb6sexO
YA5ixsuX5K0x8nIee1o3bUJ6bntSI5SrrSayNYHI706s5WfVrpUNWv6b0ScbPJ5qVw/BLJkjc828
06e9L5Jgryf2QMxMYxNfG24HpE9o2oMhWxea8aLPpOdMZklLehq+FDEGLRhESLdFd3AiM1p8QWJt
GupN4vRPOR1MPIkDuR2cvoKkR3o+Or1XTRPBJkP1LmjIegGScxra1nq2y2TblwtvUhEb05TUOE23
pO46kPm7sIMm3hhA69CGUXTkTRds2kE9B7T76L0RS5mGjvPYykptXRBmORqQOmbjt7XkdWrL9jDh
j97w1zAa+3G6KWO80CtahOnOj4zGdZIMPvjgQ7bqIqCspXY1ci2PztDkoErLi77ikGU4eOwwAbGe
VmFAu79sLjk4RvYqD6tii5JQfKn8znBrCpdjrNVXtOzuVV8j4wR18pZQoOAdqzTGt1LKqyJg1tlN
pPKw2uqsHmnjamBxVwmh7GjKcmVHq65EHT08BVl0NJt63piZKe4BH9wLuLy7alCDYx522b7JHf1r
Ued0EquJrnBEIfAlHdpindPwpnZL+uZCjOmzOljTm7Cr5sDM3No3mjU9FZXSvJCF8VWdp5zQ9tJE
rGAbFbHPEEb6bTJPHU1OWw5M+DMAimRXRfuBGIxrmTJCqQQBAEAOFARweXVudYUocKtRkEegNSj1
9Gk2/WzvJHS8e+Aelw5Mt7cAmhYOQCt5I3CQM31b9Z1+A6zfUI4t3qt2R2YWognEpxnbfAtwDFxF
cjEzoxRr5sVko491mkLpUzEtjkGV77BX+OWjz8iD9JVJz2+ZwVNH6SPDZnXAe13Q/DjMgTAOXd7d
si+NnoDnvEaVQBkzh+wmZKlaQ3ol0ZViSJ3WWZk+6i0eCnxyDw1MIteopztOj+Yd1XhyaRMaTUpC
lQCP65qJyRfF0zQ9lpChqqdeSYujqAxn19Y0xwShkY8jObmbSCO4GBdhXLqcCOY7C57cBcbfwEWf
MD2qPgC4ccjaO5QA+SHLhH/GFILPWrFztO+jcFBDIZ7vYqenaKz026So0+uxibInEFsGHfxChZE4
x2ATOsYW14SwM5nIMyPaoHlXHouM7anDO8/hRq9anv24H+CBZEq8pS1R7Di93NCeemeQz2x7YDRm
t5R8lkPu4IyKx50jo7uIKEMYQGbXqe8/JeroKj1hfMpwXRWo60ZhJmSzWdGuAmaIr2qEoGrkm6on
SCw26XUwonbpUmPbIBR0bebmeNZIY+GcuG7sWvfyjDFwHCi3EP2v9Lh581Wj/daGdbnpImKiqJDM
xCekymToq9wnjeWE0aEOlDRtrkogy2Ii/xm2zOQ1tA4jzqrC1yXGG5SxD4B9LmffMl6NOkneaGBZ
T6LIrRMJ8+ZFVWko6FrUuQpdAfxPkM8ZyyoAfXdVRZo4WFiaFUQ72zdxJF7bliIrHiVZA365zcNe
eqmJEMUPwv6hCX3jKlduraqZLLJK4L6brI/HroJGluZxfJBOEj7HsvWvjYpoOT/KgmNHow/hDaPO
TVgr5Ld3DNS9RjE2opgP4wBgwLcvna4uVuOYv+gT/Q+V7Oe+ydFylN1ax+RDHV7fjUGquY1Ub8Q8
XvpYpNyBdIi1wTSNEJ+RWW5SJRdF9VyNZF4Zol8FCFku86lyTnXqR14Xlv21jEn0VjIjfqAGZGCY
qnmzwrTKSV2LF2tQSw6fmmjJqlBHe1z5tp1tNY2oKM/PiA2q59dUmDdj2XDqVY2h35f4pFy0FMZ7
T0iPkna0vrp+ulnWTPS71hEtcb8Ts3bJ90UT0KKvEOUR/sWKIYc/hsXZohthMzm/dlIl3wGoGN90
/KyboaHJI+H1XIxtBI4ILYZNj+VsWDQqmYa06xLhpjvV9uCVeh3sUBMFHvdvudYiXVOBDah3aa0U
t30z4n4aqydVcdJLTHM2QTPBG+vUZqxgJ1SQDV+KsSb4upMZYuKwmu9aTT4wrrY3oNg3nA4IaOrT
xwBb/aowEUAZhAKsR7hrp0BH392MY7tOaRDVtX+AQTt9YW4NTpCgYjhZqbqx5mGb2WnuFmO79bFV
eWEmh+sWumutJ/dm2gfbKu8ZfVbVSFxP4mwa9sqz3Qb3PsoIvmZcSUVi3/XD/DT3Q3LXN3FFaTT0
B5zP2c7sSR4rxi7cdKqfu5xBcLKZwdqo460WEcYFAeqqgW7kaaTAXMq4lCuUGNO+1fPpkkmktku7
gcwak31M9R0+6LB0VjkPe4tQqUGpt+YtqtiblBtH7WqWlAk2cuxfJ752ldgcP4quwc9qErXr2D2a
Twt+VoaYwapnVqo28c/dOG+QHz3Nc8Zcsleq6jZcqhI2oEYXsXlh9KHZoyIPUfit9EkjXofmgmo/
KGmQ4N1zet2Fv+C0iyM6vyZ69jrX9I3OESNJ8weWbrEyrSWnpm+J9IiU3GuJINow29u1eW8+aq0u
tkMT7kYpj7pd3WDDH9ZaPx2NwkTLSkhPaVnHAgiOhSU7rwOX6gaFV7QP6PSsisgh9keDlDIwbIwe
2Va/9kSpx5j7VlIm1gqo1ckZ6QtNZJcH1JaTSh7L7JesjCHNxYmY2MgDu0O6WP3alUF4DEhov1OG
8MRR9DYiX3AT2pq1U5JCRcGUmByi2O0sN0Uws+KeZ+Vy/OS1KkLtroSUbqfLOS0kBR7borgXQxm6
DCAmN0A2djfoTAz0QX4TkoT5TmtYZEbzdaQi3gDcq28UIC5sIn5bXpdJfCDLQKVp2Jn9oIc4rKco
9rqUg7dXdmg121VRhNF8rCGKElLkjAhwTMYS4ph0lI4x9nBg1ntFtsOwom1OyJE5hXEP5XKI5Os0
NXi2/xvjyP+XSuh/rWbXocL49/XSFdPJ+mvQ/VAvka72nwXTkq9iQGpeLEX4ChYB7n/OKMlB0DEQ
oYF3hDSoiv5VMIk/VN1ASIu6yFRVx+an/lUwqX8skSzApv5bBdOP5ZIQlGo4y3Gi8vqUTZ+mlHaK
aphBQ7Op87lCrCPEnW3O7cbw89/K739+KWJcYOpbKKt0RPg/VmaFZZQijmS9IQFgX2XtTUxpw7p4
Nmlukdew++57+Jt55ydzAZ+MS65BpMUVxriRuvKH+SvuWWcaoH9trM44m77jGRRWYFdihMdTekQI
EfzGzrD8xu8E0H++It8wJjTmBNDVf3zFvsYbjECzXjBdgH2ayhv7yvPTXP75LP7bwJwPY8TnVyJB
jbk3d8Iy/f7xlaBj1XFOqNqmCvxmtxzPvEhD2cPQK5guCi1MLoXdtGf6/CU7bL8Pp+GO3/SlN8un
bLK2ecFugKdIErpm1deq6Zeepfv7hUB2K7qs+g2P8TMDl9vMshir23wdts0V4n7+fhoeE36O2zZI
ibJrj8x/CfRpTsitpkPGSagP1d7tBakAGYYwj5HN4P36bvgw7vxwyZY3IBl80xfgIVR5Qr9/A2NA
qVyQCL6h+CTLFWQTeGT2rI0cWzeyUTyFMthLTVk7HcS/zD7ovrwYA/FVVYfLIhixyqrzK5jc3xFJ
l4/+6Z3ZWO8XkYANHP+zUCBykBgJO8s2vp4IJLeL6g4Ru2hQ7iCcxeo6e5lRolkfdDGYblaaxunX
VweT5ac3sQSyfHgfhUMSgKl/ujwxbDA6nDLaZEMXvCsAer8ARBAhOgVGYArtWNREy2Asj9LsGbzb
2UdM5Pr043OmwwM06hL/CaA1xmvLoE1dRm74Oc2NYWOJXuZx3TKZc3hCXFkW54KhHfFjydPoM6Uw
nDN526GCGmww2bszvR+26SIs9YCzRKVXUAgSWlsAIPF8s1dfrLK1YRwYqfbikA5ylfuoClBvKvIZ
X3v72PDPIxM59QXl4lByPqhnxEdozCkHpmo8xWS26bQb/GnTlLHc9h05cbx+s/QaVDw+TKqu7AX1
twqLpv8WzUYXrgYLVeIatxyhtErrYx/Kpz3LUGJ4DPjmbd6m0ybBE79VI7sYH2nWaPGWWOAJ2bXV
w4cw42SP19+Ae1Ja+RU0mQKUN/TyjBc7GwJh9wLtSg8435pVmajtO6YsKJaJ5vhXadMWj1PQ1Icy
QeWxMsuJ3G+4PjzPUT/3xZbiNj0Ytd2+Y4eGn6MU8jGXjBsRAyjZU25b/lXOKO+o2eS291qq71PC
kaBkliaWAEi9JCnTzk7WtZDigjRAeDck5Uy7PPU5CRKJ2KPXwH1PZp+syHCt4C1tgVj23bYZgIN7
TlD2a8wiBFnPDVleMTLJlxIqyHXQiXLaQ6Eo8bEHBAt6dNVU08MhgkDTN+Kw3XAtl5YCuXXtRVap
9V4GUcmHFE7CCY3SpJr2VS20ZF+ynbg+9CLiDsPIJipXJOu+Kim5AHFmzrUOjDzY6ZOu+m5vJNSz
C3J6TWtFqzHztvdmIGKVQPBm/IqSn+Mdo/m+ukhqzHrkDLZTcJxRb8euSpbrakyS+MZPTIy33ZQp
56AgqoySoh3dvMo1w+uSXolexOwwk0VxYJHYYpfQ8f3aFjckE/nh3gm6AbVJlL7X9mR+c1p/WFSy
Wk7Ghh3tZhUlCZLp9siFA9GABM8Tk3OCkzOuAQDdS0cecc/bb7PM70qc9vc2gQyXClj4HXFjeEIg
TKDzdmrz2i/HJb2U2W9EwvNmgD1OL9+3bibZh3sCJHRPJCSbmyTC7pAFjGvEz/FliL5/lXamWCSA
oBtNxhCxThprOMviHkVv8dWP80eF0c5aB5S3S0scoBl2ArCt9osaOAF6y2h0U+Jy17NWOKumbhUU
KU6Du9AZSgwY+Fs1fKpFP144DGovB5BPOyUE3Z9Gdb2PC7IGkYuTM2xoV4USGB5ugGvGZAesMOVF
JlE4xBnBh2oNOCps592sOXeKnXASBwSxggO0KdB8XquFseRZBqE3Nmgph87O9m3hlMd0ZLxt0MdM
VrrsnnSr13C16id9gGOpqfoeXTKMbcRFZ4Ck5IXhBrgc4+SlCubhCPxjfh9jLbrPWDdRkmbhvo6a
DHl8fhOEqUVXkOx4IuYlTKilpmm4Jm5pt+hWsphM+birt03Qgz2LTB6xvO9m2tBTXbqlaUFjH7L0
EV60sUSjX+tjWLpNWUCsANjnRCs1yTi1MYh061K7HaJILAjIQZ4puUwXPc9FDkUbeFUQpNxVWX1F
tR7eJlmMfjt6NhPd5GgEedkSCUYt6EnisaI5ceWj/b+MrKz3ELVVF/BoO7eIdGQSQ2HvjWk4lEAE
N3mRRld5Ft0Qpj7GqLc5QXqlWZMy3kBF6dOpeydGylj6C81W1QeyJeOxfOxqQwLtCKC4W6WWujWC
4gyUw1pIxExB2byhWMAhrdfVtZbUZU4yrqpsqcS695Zmr0R7FdMSm6c6RU7BsWIFMjxiLgVyOQyw
UY7zwRwteZNncrrQrLZaYJHxhR3bxkPIYrENgkLfKjVAEa0d7bVN2ndC8Mf1gJJ/WxQzJIlmvpVK
ECCdphzsCgQZujEuQazSjA7wis1VYBvmlwxezFOKdOYizcfFjtSOX1BqzZ60BaqDSCmMQ4uwhs0T
1JvrIM/ZlpkhTrDp5CqOo/ZcYG3bgBEa6NCkSLxsI/ZA6jLYN4NpPzCAW0e6Ch8UjFK/C8hA2LTA
0DwtnlHoG+FzHQbGNoEeSr+hnportmRKz0gWcMtqtAVZ2nhOpDPWG+GKVGE4b6MoS5hIVC99Pl8A
aP2alLZY2ooAl/kIBZXqS8Py5DlZfisb0EtqapyMTl+nYVh/hQQYb4NKV2HaFs2+rANP66P6NIfW
dRkOd3kz6pdVqb8GBnPhXp8rL8xj4cLWGgkK0daNMtEX6ksCVIEJrDOlepnSob6u/VHufSbSs+wJ
lLFfI23ytzmhbx4EZlqB1oAHJs++ZLgqTnTkhzWgL8Kq7fgW3iKIQIQ9JVA8r4R7zgSzibDUltoe
ZFy4iWQobzqUhfRloNqtU4hI1O8tgeoSzNhKLVmoUtPqNgRyMwSV2gvN3+5rqIcNGn/RjFczqJhN
OHKvrwK9NpFBS+tq5ulCNqzzyOxGKE/3kUKQmyud/lzCflkzqjHOfep0GHqg/fmtBRk2BN6N4NOS
13UQMVvhTROjFPVfZK1EdFzqBAworcHoEtGXdhimUD4jObdMIBAm8rYWkcIDT0K0Z8yAbobuXvUt
EQ63kAxF+zRPSAA1hdT0qPQD2y0yMIqrsks0f83ty9Q4whQAG3ZumRgj4qo4S2AymN2oREe10kMH
si0ValKv9STAlF1OtX4tQlGcFObcNAAXBvJClFDdUox6tZtHmWPfrKLoXGDawkrTDCTANKUVP0A2
xIOMuqV5R9iPXhAOOzpDI3HwHWOPKM9pNXPWQ/iJmg/DjZhTVqFS0Q4QHrE/EF5rXiTEMvsXRRaP
zdbKanF0nCh+s1InDbxAhsa+sVrjkNWhsysDs73FaObwFLI/P8asAevGbPO7sSs8A/fGJbYGs8Zq
SNy306j+85RALcgyf7hk+jXshjIojxEToxe6YZwwV6LJ5ZepHJz3NKvGLXf5fDPYgb+D8kwOTtlU
0B1Gi7k1zz34Qr+f5KrGeoi2JZ+xSHbpHHjOlEynGLZpfxtJZwrdLlIztkBLuIHdGvxarF/rsbNl
yTgAhxe0If6101lkijZODontxONWLfPxSRvQt6pVJ0Lp+m2LcL8G4A7V0cjD7D610/HVprT6Rldp
utOYc0kir8t672iwrYkrJlvP1eE1vEQ0WGNGHWpxB9ApRRhSL4tBIbtJrFk32IWnQvJd4jq5rVJu
iC3GdOWqrUZalLC6UtpzA9A1zAhP+LfkU8PvDj0ND6drERp/o1EjXEQFBArSUJVtOqXtwR6q5rFB
RxZxoIa4vVLVfnwoJ1RXHKo6v18pwTwKOsiyKPYwnQOTcyckuHWGsc16SCPBQayeQSp+iMyiRW/m
fEjP+GrjTfYhSOuLcPJX9odQjRV+Ua1FHxI2iKmOcyZBK0wf2kXlNn0I3uQoEb+liw4u+VDEfYjj
7EUnV31I5sxFPTcsOrpsUdTRhMSZGiCxIhoCZ+gY6Wjv0Hpe9fUiyDNSKS6DD5kepXh1Ny/avfhD
xqctij5dJsMumbpdpU5UIYvub1wUgPaiBWyjMkL4twgEwSHOW93JQ7cPJHT3RUlYLprCkFDNFYeH
8IhRomdPYBAV5HW18Rc9olyUiSDxFpHiold0HJSL+Dq7m48a8v+bVOJ/bYNwYQT9+wbhCUt/9mN3
cPmBv+QUNmQjCm/HMhkRL7oImmL/6g4af9CpoCsgVGIztQ+lxV/dQfkHRkhSDVWsd7TSLI3e11/d
QX4f/gWH+BADQwQ0JfOfmBj0pSf3fW8C/unSk+AP0oJYgj61BXJhS0ZDI7bhNgw3ku7enW5Pw26e
rcrVnVG/ghHT7nsqCQPOty5v5dLbF8DLDoaighnvGnONJrv3UNGKbdsGVbPCtaa4knUPuzq/BwaM
s7YxWO+/u9B/0wFc+qef372j6TgD0dGJ5f3z999ZMLRUEYjApOGlRHiestCPLiUTqHgJLYzcNhfP
RdyojBNidEd2kocXU0wXFIyAEIyhIrElkibf9Gq0mWMuwmgSAlgR8IyXs4QeZHVwCopbOHvVE0Us
m3LEDuGnNp5QMPhwMkkeWbNEjtvKCPvLUKqT67PhugRYWB7s5+JK7bNoVxRKAxieqPmkc/QNU8/4
sibf4Tct0Z+vh74kmdIBs2kss6X8eD1ErWbYE+hUOHU2ntMyajBfdBWxRhKkyBQZyVOlzuBPu7p/
+fV38ZP7xAL1snRGPzqBEEGX9/bdd0ERmgUOylyvG/iDNBN5D0mTIGInGjdl6W9Su05dyJB0W/r+
QaHUhu1Zvv76bXxuCqMOslEbwcgghxZF66fGaREyy+lHBydOb2hwGBAJqEP6rtjOA/yZec91iFa/
fsnPXWFe0hGk4ND5RBxFj+/HD47Q3e/aym49ZyDrS7ecp6yqb+Gz/O6Ffv52eSFaz44lhAbj7lOL
NS9Z3cVstZ4Zs7tCBpiLrY/2aUNNa7pMoZBS1o5+gatN/NP27vIh6VzyjC0oo58MPT7fLO5/+FCJ
3xbbrKxKz7EgnzpNYBNuWp/L3Ie6gIyn0eaHpdD4zVX+uw+/XGiDKYqwfrrKjRJYCaqX1iuE/6T6
xdexsp5ig4NyxSh7aDXa4NZvfEzo2T4tLzxGKmu2ZZg21vFPtzTm+EHNu6jF4dEIrLYBWsTEKe//
6f3DIZvFfKG0kAL2Of2yg+LcgNitPTvBMDBJRNzT1DarPDF/mzT2iUeFL4vXskx2Fmuxwn108b97
SG0LVmXFFIOv0bzsKvu+0sQ3SIy4NFS1XM1x7XFIoZ1A3a63zeOvP+nHo/DjbuNgJpWC7dBmLxSf
LmhjzozLDF6+NfQ3WJUHday/2Gr7xQi6nebTzwH2j9TActHW3qmK/DLE6BbErCMKG7GABRJ5vpNE
68R+/vV7+/kp/vGtfXq4aIGGvR/w1mwhL/RcnqTZvvDV7H79Mn+zTPI6tso4BJiOwXr542phKRm6
J/AdBO+NdzY2MqcwHtKlwCOkCW1LvAnVEPEdMkAO4RM2Eab4v34PP9/WvAUWaI0bG6ugvZwJvrsJ
Io6mcdGNS0pXVXg2zU7UMEb1m0/608CBkYeOVlMuQzqyRT/tRUB502xQe14ltu+DyT63afuQs9vW
Y/Ob2c/Pi77D3r+MAFkeBdPYHz8QacVSrURXe8Zc1rs5sJ9gJINC6EJzi/1LrCJHn35zEf/u4xnL
yW5JjEXX+ul7hEuhWaC1a88su3OAamFlhfVLa9r004y3X39hPw3X+Gw6BlhbI2xP1YkI/PEDktcx
6/QNa49E9NSlmzKuYW5kKKVpG4VlPGzLNuqRCzpPRYBvgdbMb77Nv71vDUfl05qOiTDs0/PRDb6i
Vm1Ve7VlHiVb/CXU2HiDMNUdp+4b8ACwrVpMGFJUbDm3osGold9c8799E5BF/4O581qOozna9BX1
H+3NabtxmBlYEsRJB+jae99X/z8NKbTEgIvZT0crhUSQAKbaVGVlZb6G+C+yD4jWxYumkl3WclQ0
njaVz4oi3s+SfJyl7rGSqi+kdrfsXQuQzN9qZNnKVJK2/yex/0u+Ka3x6TJ+rY6WkFqBQTOr37+H
IU9yZNDDxhvagfbGINxYqVhu0iCJvE4r/FZt6fTEqa/jfmlPoNkEjupa5GJI5nUdRcVihv+oGomN
CUu6NbCkdRFMEd3PL/Tj5ARfAk6HjISLRDTs/XWKZmFECw16Ni71Ke4Vc59Y5sagXw7nCzbR56N9
DJ1sJXR93+Re6ehcPJV2lHUcMzPJs7R2+Jmm8YOmlCDahGvp7ZvH7PvnzyJf+cQ62taaJF/ElCQJ
pHRKVeS3a3mHOObzAi3BmYv2dgrJK+MAWE/YzCAsczShQ9lyNUsct1B+XOxrqMAbCo2OCEJjkRov
nW4O225UQ7sqcrBNGskEMMq7ZuD9qBmIHyCyjVt1M62lXnUMcUK8pbjiHnv5rkB9yRzAVir7mrlf
RuMR6zR8C+rF6zlAeZqWm3c4RWi2CW7YjYGiX1nJl9H/X+NBGebkyUFSXL//R/SP8i4Z8DpevIbs
/FAmonbXhoF+ZQZehuR1FFWSTBNfa3nNWd+PkiHylFP2WjxgZVR7q+j7MsUvqBhhHiF6FuC+KwNe
Lk0GVDgHQvyXRAU3yossHAvtyKRjuJoKGeEzcvCyF/X1q9xIP6SM2i+OA7BfSqSpP5/8H3AH68Dk
xMqaJILOv/Rr1xJzNUM0Jy+rwbZV7EJyqTwGnZHa6dgqe+SHvERLnszld6SbD4UYn3WzuAnIgJYy
f5YlObEHKyqvxMrLRcllcVAgRiGzpa1W2u9fAPSGDr+CZvYsvD9dlHHVHWVi1HyrudpdeQTrlPlz
WTKWqa2iqjoJLIWOi3CTzkLfZUI8EQNDPAJRHkHqDYQvXnl2yCnBW1BkcPVFetVg9AJeax1Ofpia
lKrP9KAmP8bfP7+mv0wHlB9A6bBdkGe9RfI/ZnlfqxFjpZOXUDH2KfcClqxbOq3G8kpH8znpgSqE
cRb5n4/7YasGk8QmyUlQIwSvh4b3z52aDfEcey4cUNLf9IfTEEJUnuZIExYxzMZkuRmLHnGmDCA4
3MvGsOu87n5+fhn6x1dCogATED0dhKQ/vJI+o3oZ9sLgYWeu/NSq4Fs6xOcRRuYmMLpf6djrj9i/
aXSmJSu8b5Jq3qLshS6hFd0JZrOjqm3e9ENabqfGQMgFxC84EAECA4yyBp7fUt4ZQhOdQYWgpqIu
0s5Ckd4rxaz4pqH6ui1RanvpqkXeBGppbaCyAIhsitqvDURnW4R+IRXkbtYO+akci01N182RZxoR
NIHkHTCK7+i3GHuJUtgrjd0JqmnJRfbqyhkp/UKWv9SjMt3PGXxfE5bHVtZb7VSXGrLEQ1ae85aC
agTAxQNpQYd/AMrtIigzHbOUlgO2QFRFdEgPh2mU0qfUKBNtQ/8WMcfPX8dfZgVvgvSJMw8lvw9B
QphhL6NuA820UB61UH3ioX4vjeqlb1MMENfm6NJuaQ164Sz8+HzwjxuMitaJtQKAWKFYTL+fkZTd
QUNnzYB/bK/9NLM6eJKloNjmqMJqjTVdScblj5GH8RBrhwQhosZ7ecLB/qowIz0bEBQI0b6SKhnh
f0PDjVYMfsR00WJAuLXgyJkw3et4hHyF5po84s5hHEIcDH8PycBETCbh0OUglBH4gWrhNBh2wSZY
o1kqztM9tXQZBaAanDL2QPei1oqbSiklWrtwoz9/hB+jicrCBcgJoR4wpX6xqDNtnq1mBAOlNmHh
GFUT3zZWbJ7NamLu6FGwMwfokJ1sZPK1qcMr+hBe2VcgusHI4Qs27fcvMJKCLgTd03lovRWxnybg
GSTNzHcohtL/ryr4l7iGIZsxhJOxoyeBfidMlvwcaHnxczLj+GtYIDQ6TnG8K1oNHmugBVSQME46
0OGdn02d3ppcDb+xFpNOSWS2BzmVspM5Spyc6qDQECGNTGvb9bhn+kI8l7cYPXwrJOkkGpm0xfRU
PVRmufqA5k8Is70qBUxuNGDKndK28lfgE8YLLabKqcoyOyJQPu0yUDMQbeT6FpMywyFjse4R6ECf
VJVRfUMcLkdULVcVkNBZs43MRH4sRaPEjFFQvIX9dgsHDw5rJ0qbJNALJ6OtZitFhfRbzDbzHOXl
+ETdBusR8BCNR3cLeladoBNvATqwvEoReRA5nc6buM3a8wrhyfDJHMoDcny0OI12QFQy7YVX8mzp
sR0V7VWbalq9GKuya0sthICkk6pvE81ad6nH6S5N+sw3sVtBxYNebxaY8x1k3tIZKmx/hFY2qJMj
w+hGsmHQfe6BHArKIFqhbWqL5lVFV6JGWxf1qQmpJvsplkNIWSfTUasEjO8Qo6r9pIoyBCAF/FaA
n3U8CzpGjzkkFETaQrH6BuECI6A6xxFXUgTrJMVSdUTxBs0M9OFeTKWODhroLz8r6R9boY6IEfoH
9qCjJuvhIZoiLUhZ9xu5jEbPsYG7EQF72GZ0l7wCnJM3K7Df5jRJtnJcpz/FcOhv6e7hUpdaOJFK
I7o2+ZTgTC7HGyOJR3oIS4J4Azz4VkTkPZlBQ0SVdIwCESSGUKYRAh8WSnhKawp7OI/ar6mbKwye
dDGEdMmJlxZrR5lrA7nJhOANjmTTDUGt7OaGQ7Ff6itnG6x9Su4OoAptWdOstyJtPy9JI8FBBRQ6
tx4osJjreKOacX8CvRfvoyQ0t1kDNEQU5KihgW5BKAnHbN4vxhzeGTpJy6JV1k2q0JtbkvhBSlLp
ptaqYtNVjfilgd4FtKbSPLgfiMg0ooSjZFz0+6lJa7fGxoCeozX4U2MaL9gy0VSH9FU76pKiR5tC
w48xdmF7LeYjvC5AIQgFm7aYW/J+hI/gYPLqSfj7ucukCywyKb6HN1Ht1dKwvswDrCskDab7RiC/
QJHUrI/NnAV+OYD8GGaDJ9JJp64I8calVHcM9Nmb6nbcl6lknMqywbI8XHWIrQ5/TAQnkCcGNaGD
pdOEfTeP9UnTk+aBZfKtNxrF1YG8uAJnik3XyMbO6lIMms1Y2C7I87oL1NhH/H0NbwoD63mSkul+
woTwR5XxMjHINP2KoHmfUl8+om7auUWWmieUMfSjYQTDsekX47vMLvADFzxeXZAnz5WWyuDKeadj
m+peNrXqKYgnoFgc1cqDVFnRtDW6FM8MlCgzd46H7gjPh25VjKr1I31ykobC7LYSiGIHg+j6YIKr
PgspchIgBW9xC53uy0mJD8GUlP5AYd+X8SoEoYa1RjZCcptA/B9qTsN7AFevoz5ZGOBi+OqIQqeg
3avd6XnLZlQ1lifHenIbc0S9LcIUwWtqjdD85UVYzl25KEfUkVFvLvBiRdgy1QD26FKKSKbWK0c9
1gaUY7PxqRBqD2zj8hCPiXQyEuYvQzTUTYfK1hM04t2maSDov+2CgJJodw2oaXEgieVyxIRjDL5l
Br9btGb1Te6b5NAqkf5znApANzXmn4pRxZscjJmX4x4AVb/BRsQZeRDPpahyjdI0FCfER7ZNFwz7
OgMbFJnhebDMxkcApt6rlBNPcZqZdwIGgm6B/9F9b5rLy9K08Vd9Vue7wooeirEUfumLoRJ7wE1Q
Q5NOyiyigpQMBYYaS39rwEKU0M+X+hldGdrsfdVCeZ7QuzDOVZI00nYZCvOeYkq1X/JU9vXZ5Jfp
0xlPgzFADp9Ea4Reh+HytEUYMryLM3XCmbuzepcnPGocEaVCcqnSJqgcKkgEj2jPDpteD8GapsAn
7Jr27uSk9YBOzCJVPuTB4g477VW8t9ZLp0map2wSRwfXZf1cwqP+lUjC9DWLLDyMYXON/iBNwVcF
aWvcLYUygpk3lM8J1XHD0ZGPKL1o0oAoW00K+jjqLLgS4s+lL1cttM7vUg26NoAxlKoC7QhbMfmK
rma2iQMj0dEnNU2HXWbEqMsaXoxUSF9TMQehU02hnxcKgFmc/eQOwKbcQlZthOWboA5F7SIXbWJc
oi35FvVU4o2Y4USjZHf0R8vfS4HuIQDBAhqo1Y9P+qTMt5UwUBUJQari2FuiJZtUyl6KkhohmaI/
DDo9mbTagK4fPQSE1NfRkrsTwP/pKQisavEnRDlOQakqv0Qx/l4Zg3EOO635KVQZeWIPEe9pQoOo
ojuLCkUlTWQ1aWUaT8si0z0sNfFUVeCrrQSP1Wnu4MuiLIK4VAozMUmybz26q84woBHZFW1OMIMf
WIYPYjocOO+0aIgKEsJW4QGW/J2uDQVS1LV1I0ws1iEUlR1VR1PxdKxZyo0E8fpGqaCpCdpU4KCc
yRuUmTo3ogP5MiVQFL8AbPk2x2ok+mzSiAr0CBw56InygtqS1RlF1n6e5D2iQ+o2nxoYbTpnng2o
lltcUjDgNTSE4uxIrtnllFYhBKtKw9ZuFPQReCYID+G3jdLQWxZk9SHok6jSduWAfR5olLzeSlO8
N7nGI+lKe0sgzVAuNb7k2prHNJl10BU9Q190uENfPvbZupPD1C0Hsc9DFyk6RJ/IprUc2VSjJ6VG
Ux18U5RtAWPnBFChtDnmtXYvG1+LIPfGiN5Uj3w6G7L8O2BObTWtWFAizjXPrAwvF3rdx8IXTZWg
gDpcjs960gvbDEwVWmkVA2pp9IUnlH7PMQBAjUY0/NTEmhevcrJr09ql2jABUJTbc4dB265fi0ZN
HU1fdT2P920WEoEaHCRFEapuabBUSpD2IxY+tjTidtK3SLqjtAYAdDLTnagoG4z6Bkdpx9Krym1c
TTgphskjixlTunA5pVVhOpZYpShOK7edjppbCh/hzgwkdGG0CfbtNGOb0cVRcU5xzryVl6rN/aap
otOMestBo2F4B0ar3Cxwe04o9Z7Z21AQ4MmQwYKd2+QN6eioW60XG3ruWAS6O23q6aUivXOTtHF9
PypoxJhS/iNANwX/YgpYrt7r5s20fkNsEPt3VOR8sFPGyjYSMDsBfmp6LRYEW85AYIuGetpH46RR
Dwv7Jz7nMLC69tDTu7VqL3WvYf6Kbx+E5S4d3ZJZu+/TmYwMXb9NrWaIrNdBcoOGvk7EqniHYVB7
cZCfJq2QToLK3ESoC76yXGyDFp3BqMWjCXa5yq+PPxQd4ihKDPMJ7vcC3E8ad+KYKk8CPI6bDKfn
+wEdgJ3SpeJtCOdiM8gih5wSN0vdlcRxyl0aphPhU5pvDJSLUYBU5ycd5jbyz2WC05EOrKPO1dYx
BhlpYsBa2lEJC1Ruwc/j+FAKzPqFgxtYK6M+0COJGxs2pmKgkKyyePpFSmYHU4nUt6Ih8kIFWJsz
QqZzV9nYX3qiV6ObI9bE54QBbpZC3em3wPwVpo7ZlC8JxNGHQUirHeBnJMjCYDQRtVCV4a5Fvrd2
EnEZT6j4gBYr5clHjw6lxRC+iOXgc5o/9lki3GSKuppKLToJQCkJ1IyoYYKvcXsV3m8Axw+Yrzrd
w2PRXnHfgMBTa6pPJUvhpYuImsSiAajNRJcDVMpcZZtR1cwbSlFYMC1K4ktpkdzHGbAzqZasb0gG
FV9hfKN1sYobleueL+HD4Yi4wsb2As5Yx7iyNEH3kgm+qS4JbRWeRb3oSLGXeNuWckElV6s8vGxq
REMspxg0XKg7EdWwVjORa1hVwukFzd0yexj8Vr5kCegktxCZvTFWjC1mwZ2nz1n1Y2Z6uWJoaH5g
CoaPI1NHb7+boWzUEGBvtTwEZS701c0bmKZTYQWkSw4eTgpK8RWfU93VG1PaB0lX0RlDzqKizo06
QwcVfCkqO4lBKtWZ4bajRlKnTBGkD4RaxDRs/Ezm5ZSjvq+t+URrT/qyVMJPo0jCL8OoxN+HThT9
pQ/zH72QA+8Q8bJ0QJtiUtKH+1Yroxs8u4ntAPpdBKIUW1NHrLrGwpIeLAzhJ0wLNFQ11ktqdQo9
A65LXSNVtqY0hdNbQ+A0wlDfDKaMoig5XdfhzlNXae0h1NrvRarXm0mzgr20KNkmFLrKlQosxEMT
cznyTAy9wmI89AQre6oazi9CC3rUon3uREsDToSi61ZDWn4AXRwb9ENKsMp2WofdozwvKNLosN/w
Ic5X24ox2zSURI7Id+FIoKCThm/FZlEa0ttQQb97hO69G6ceirYy69C6leGrKqcIb1ZCLTtBmzF/
i0bzqLBheptb7HeN7A7RI9az0R7KxapmH5EwBplJ+6ZiP7UHsyG7W41zs+QxxLdjF0giEtGUJKhA
zA9Yuet4zYWNG5uoG6w15H4XKNLg49ICR0VY/aBFQpKVlTnqDOKCvwIp9YbKAKK85O5ekowppCZz
NeykYM8elbSScdOk3anHQc5m20EHXxl+hHTqIbUF3ywZaPiManxhA9i7DVd0NZUR1S71THeGILix
DABneteO/hIklqcI5W5ZMIIVVOEZZQRwy9GvQkJ6blTXQ9xYym6XLLo3LauSmAptrOmqndr3EVI8
9fI4FPyygqe3061CpKEUe4lI84qzitMOKYpdY1hTBpkXVqyVID1vCH4pLj71/ZCe47ojwKrb1FM6
3pgJBUZZLTUnWAVSsYRDJE8pXNGAV4p8l3GUlFRz0Ee9UYo09tKYqaBFEvSAWaR1Ek/HIulCImB2
H0Acs7UYvbGp6sh3pw2iFE+8hNcuTL7woL7MWrod1WYzTyhWwjQ91uzIqjc0YVW7MQwh/N8n1MCJ
qLOlYTQDwNhUhelWyZJ2L8kkQaiY2waRcrRrVUNrNsbX/tZcmulOjWuw5dWAloiqQWmrw0Q+mZzo
f8WWrjmiVHxd6KOXtpq24yq53/lWiynhrHahE8RBv0GiRP3BeoKdsYb9mckCQ0ZBbaeiWITSn7wp
CqsDt4cQSqZjpSsNytdBUh5NROCdMc8r7B6G3Abl9RWCYewa1pyC95KQd8eAA4rMYG0xIpAQxccK
BinUlkxIGZ1MCjnPx4r1IrfLUwbrzMs4tbOL4jeB5vBPihOpU1vxkzwJPWDMaHDQD/3ZB4gvNPDH
RpXDNeVN+VaTBxkPZUs8okFn3ilmb+JhhGqcVPXJFmxcfgoFaQeu3QSknAWRXWBoz/6QxV/w2SnZ
vlPt1EWdfMwQdT2JdQNessazclSezVBC9aIgd4ANqB31qclZXKO+1ZGXeDakadpKfesMNMpPA6kB
6L5u+m6NQnVfJsgSwsBDR2uRlj1lZvoHukK1DK+hCjpS3W7hpuYnoU6C42qC/t0oGwn1+ri0RLR1
sbzlQD+jjRHWhcBOEYl6/NRR5NEp44BT/6EtBhtUJulVuB6QldMgqiTEISqEldhHrwY1kUPNmrgz
eAeHcKyLQyEqs+mai9H+svQ5YrgooS0xd922SObwbBgQmjT25J9oEgkPVaOkv4Mqn28m/NS+tbmS
3gO+hz1miFS0jJqG/Txq0gb5mZ6Gfyu7qwiPh/IFkwfJfFSSapOlKDfPodzOjzg3NZvJSoendlFL
eIJ9JyKBF0f4MpD4hImY3BjwpDxa9dUB5dEg8zjvTDapj36ANRhyPu9UB0YmAiNKVOLKw9DHrphi
OmhNv0vqKaPuiKjX0iK+ODd6Aixw6E7IaWDaOczRbR8I+UPeDM22iTWyGjNF8tarYSrQguB8NN3H
UgFXF2E+Cu2p1GivITYv7BUpVaUhn3hNPSlDcpA7wotsGtl3q2GfWowR07lJ06zHWoepWSs5rgKY
CX0pZiX8KpDaGOVseWZal7JNcU5wzbpeZSUntol8ESyn6qBuxa1CGc2Ywgdi/D0VPUdUORLT8ic1
eUipPpKoaX6t15sJURYAx+YujNnATLOxDSkSHUlimvRW9tLlFB9alDloQgi/lRRUmRjhOA81y16W
XvUoa28jmg2YFxWFK5gIG4NxRCYt7b7EyC+zdPsfTU+xpsnG1i0jfZW2Ku+rsqYiiLcDrmWxtkc2
rrKNWUN9WxKQQTOs0lsmpKSzIe12EVVsV2OT/YWbGYKrWi776qJpv+YJtSetnxS3J9HTEWxxktEa
DqjMVDcrAHRHvV5AcFXW3AbKb4spTo4co1VkGBf20x59MqXk0VHpowTbPvSw4m3KV8OxCgkUsGGl
x7THcVvsFdRTBq2IyHJDDkatiWay3qJWBGhVZzJN5l1NWevm7cA9R8X4FEaFdKMoCLyiZIMn01xG
WzPJNLbd0TzErb7HwS5DYUb2Z1jEoV2Dbd/gQdU/SKqUbwZ1HnyK1ZmAOFyZbJQhs7bq2E9IOXXV
t6QpjdcCFb3nRuraL9TVUEMaofEmbiJH5SEfJnSu6BIcCppqOyjNeIGS8dzUi16haJQmG8QkkV8t
ErSz5ujL572eD9oLKy5ipcibuoFuBzij9+2WkWZUGoly7UlqouI5X6/kUuupSKlJZ9W5QB/+QeOq
nui5/GJ7ImmRc9EAqqdk2uubVugYmjpG2hz1MzF7kiBJ7fGmCu00LiLqa5p15Zo/6O2v16zSXlQU
nYYvDe/316xSYQrwqQC9WSYqqtJI0UYYp3EIqFInUwFqtWvEwVn4Z4Slkd3SNDgkeaseKxMNq0UG
9Ely1FxBBnzsm2kGSGxJQQaAq5IuWo+KWMCkNUI0vCh5tyBN6EfdISvLdlRHqqsGKerMKFFfAySt
HbH3gAQsT5E8QXkFGB4wiPePw9AWZnQX1x6WRtneKgNYazoWxm4QGY8Vjl7A059m8MSOiV8ZRwQS
dY2Ggd3VZnGbLVUGalF7pfSQHmlEmqcxVsudUc+Kuwh02/JFLoHPimuTCoOqTYoOqkuz43cD+Nam
om2QqSEgxnlG/hE09SkoUG6WcMEtotHa5AuwPY32POz5Iv8hzLAGjCyV99DBUvaFpeTYreuPlGOi
nTgsw7cmlRa3CfAaEJJWccETZWQz+TcT6gGiIImk/1hYO7D4KYCrSzj/+nxRfEDeGejXwBBRLbAN
+kfkLnY0IEZH4KKVoM2rY8oGpTXrRCU+3UBypBpU60b02JsY1c0DsoaSjmB9omH0/vmVfAA2AKyQ
0fkA5EMLxzAvXu3Ad6q4F0uvmxX9Tg9Ck16FMt6+jfKPuE7/V83X/yci07sf+ruu0v+H2rErUvA/
iMgPfi1287rEGdym//iXrj//b6aTbP6PiUs7YXOVYAFyxGL/N9PJUP5nBe1hQWwZ+K6gzvIfHSTt
f+h3wysAU4l7F+h3cFv/ZjoJCsqx2ooiEFcUsQqY+J9QnS5gCToYe1hTNGRAmFN5ti4AUYoQFqQ6
MPkwCMngeeMf0mxQGFRLCiRa0l0BAn0cDhsWghBSUQRASErvQ1AlGEGfdiopXNrO2s8J81HUiYog
FtSHULWQAvzjTfwFm3qxLrg9CgusB+4Q2SiMSN6PR48RbmCGXnstiMU96ZT+WNN2ugKEUN/ggX+E
VgM8hwjZSlUAdYMquySh8E8STh7S3WF39s9b1/dt2z8cfd91/aPD348u/++6jr3lK/d48Hf2jp85
Hvnr3nX53tbd8z1vz5f8tL/bnd0t3z3yyzt+1HF2fJq/sflIPn79Eb/k93eP/nm349NsPs721m/7
O9954Ue4BNtZ/4Wv+Ytn287W2TIuP8sn3m7OfPzBdfmoF/5l59mexyc+u0d7t3u0d57D73ie53iO
46w/5vH7fN76Yc4NXxy5E67ofh1+s3X2X7z9+qPefmd7zslx+Zq73m5Kbt7h6nxve+M4/u7orxfK
tW34zXvnlU/d8qP708N2+7A+Jh7U+tvu8Zjb67APDv/8+cSQL2bG5RuzLsAredK0KK1Id0f//LLz
H7kpz3l1tnvn4cpIl1DIDyNdLLGubTK5Y2747t3z93Non23v28kR7SvjKOsVfzIHV7rlnxDWFiBf
ZKzj8Iqed/f3vGeH580r2R6O7sFxrrGf1gv/bMCL9IpqeZ0sDHh0Xx6ZLbynz98Rce7KCOtL/AOv
2MoV3e6YEe4O/mGd0P7x7b/8eX7xWRtn5urx5ei/HM+1zcI5vrzwLu2bDRNrd7/ZbTYbb7O5sU/M
sL1z2DKdv93cvE3HG9s5bXnfrDyWhevcHRyb9ent75zDgdm3326v3M61u1mD4x93o4rDACReunOf
3UfWDU/s2qzWLuLrh7m2XsIfQyxE8oISFY/r5Rx6LEuW+3ld8Dy2e/6zszd8ta7q0OYO97+3lTPa
v93tdvt7tO8erk2RNxWvz+bIRQDOO1NJ8nVSnnePZ9/5vd3Ftr/x14d+9Ilx7sNxDZO8GF6EZxMD
nfWv7tl/dB9390f3uSS2beznw3efD+BWzht783g78Phcosj9bsO88/bM88r2Tq+JvX/gVbuubLt3
TIgXy37yTkQS37W3rndHHNof1wDz+bvV1rn+2X1eJGD4800KSKI7AvbRfibmDjbX/W3j2/f/iszc
HkH04LgHn4vwiLufXwHKx1cu4eJYARZnxMeCR/1MeD/yFI5rXDs+uGfXOex2ROvtC6uFYE3EZ5fY
eF5NePV9njlbz3bdBdxnXo7/4u7OZwI28+Z8H9r2V2aRzzthl/D2rMJnovbefotlu83uvLv/tQvt
X/frh35/PL/E9uNifw/tHcGOOHS+56+/fjEbiflb5/RAjOXPu+2D97D97RDytw/2I7vIZNuhvWGp
fr05nb6e9lvvabff/ny4Y6dw7tgOHM97cO3XGzai7d3BfWCJ2t5+f0PM3m959C5P9e0xc+e/edxs
rozI3rI9si8fD87WO7HU337wywP/vAaFB/dw9/zMRHR+Xnkjn6/3D7wYMwxKAWAJF+Yf+B9zd3N0
2fJY+rbj7v+1yTlX5gFamZ/OA1m82G/SwTCGkmEZk8dxPLP+WWrrqOvuXdusIvv7utcTLlkXO5sf
JDr49+uuzIvmxfPVPb+ws08kBD5frb+7221O/Ll94KG5e+fuLbHhsfrrrsmKOrFyd2/pwna/Z0Gu
U91f5+DZX8NpZG+ZQjx+orXvEo8P62t0t89HMh13e3b5nc9fwLo7/J81qQMOhRWzyq3hhWYgHrp+
/49gOCyLFYo9B3lTFgYX1X8Kx4raeZ+P8v4t/3sUZWUUkPbJ8hs7549RcLeuAlOhqRIUtDiwgtPs
ppiyl3BaKOwj5H76fLyPdwVFSYRbIEpwzjggvL+rTFrgYk7U9voGlcHYHGkxg0v4RwfK9a4gk2mG
YcCHhD14SfKVehRmGhFX0gTv+a9iXCMeVk3Llcn68dmtlDUkSzmEkJ5fps30BcSog+SLwpwaGVTy
Jgzg0kbDvK/kcN3SlR2jx8+f3/st8u3OJNQl4PiYnKNgnL5/flah1FU+zAgu14W8F4Vac0GMJEex
N/Urt/eXoTj5cc7Bo3Pdmi82Beqq6PP30GwwXcRkDyaAzym9QnQ7z/4RX+rtruAur5IPPMZVtuL9
XWlIKpoC0kT2ELcJ1vXJW1+iu1FxmD2P1BavJDN/mYV/jnfJvZxB6IEoZbwGN4lqm0tBJUD9Q9T/
H78t2HoSBRaqLJyeLx5hkJvLHJca/jlZTeMnSRDtd7u4X16oxF4jgf1lOuoaGCVYwArcnTe10D+W
slU3utkmM/a6s5yi6dfIpwgzY0dTzdnVJ2C1/8XNQUOBCbZqGOgXS3lQ+4B6nIx5FfQNW4O/4cWg
5VH/pir6z4dCAEOhSi4DT3tTPPnj1iQBiUgkq6j4NeiMdXKmn9pkkW2UlporC2xN6d6HXW7lj6Eu
FtiwwARoJe4KJYZzFBnhBhuk+oshKeoNvbr6Cy4fz5/f3d9m459DfniQsTCNqcSDjEBLIqys+XHb
hVeW819HQccZpQlVwdXnYi62VoUUrAA5BmWq/jYtK6ydzUI5/xf3wmRnMYOKgDLyfiVDQVDrCFyO
Xbb04KHr6n48lPqVksXfpvoqB0JRCuUc6BvvR2ksI25iekaIgaDC4JhWlu4zPQ9+51UbPVrEq+6/
WMlr0VklY4EbfsmHTQSoLLGuYFhPvWyDC+03TVW/y7VsXNmQ//aaVtkZiF6EXHk1Qf5z24clHYWj
RsiIAsGgM023Sc2k7sqCuqj9rhGXoo6lwvmGV8lGchFx0XiM+0yD3FiD/bBbWsGwlSIwB1UVbkDy
Knala5sgSNONonWjgOFige4MbdkrUeTj/aKEreoiLlSwLUl63t+vFeccLAd2GQkRXv2uaNWo3UVK
n19VaViX0fuVzUg6uQ4a7YitXKYeUxuakTSVQHViXHeAfQ5+XVfKYzk0xxBFvH2DUqeHgoVkK4zv
TDPwfd5BJ3XWrp+BQ32+VD5GGovNlRWJHAl8zkuFgxGigwkboAZGiDQE9A4r122MeULFxQZpVcdo
Bv2+7TsM2T8f+eMzZ+RVv8o00Y//kB4h+zTlvcROMSmlCZQWaW1kkosrb/av9/fHKBdTbB4qawlr
gjbHusHtw0x2xjoQNjnk7NlCxWms3f/ivnjBPDjwIAhtvZ9LpjEWChklYlCz2cDlmVQADV1x5el9
DD48PeRyRFOHICxq6/f/2IyKUg7S1uiQdsac+74059pT0jbZiKD+vncY0fqf39XfniNTlr4lYwF8
vogIQVpSwIdQBR+A1p871KZwkAMw/KaZt/h/zVbnTiFZ4JX7vDbuxX3qfTjR0VdrO8sLTJlH1Pyq
qF+OQH6bQw8p0hHTRLoS/v72cNdsU8RhlvancnGzUwV9J4NQSltV0p47oZ/6tdGY4N8GhtcGzdh9
/fzxrp/4PixYa0MCuwcUP2hmXOwlvRKOhdaGtT0EbeHqNHhdlH5RMSymf552kkqTwaz9XBHBp4sV
AaF2SUddBSQBcMcT06X3JxQK/nEyvUq6kZCQCMpr0+Zifs5tWarARXHHrcYNYgq5jVzLnVinSI43
4pXZ+ZdY8m60dRb9sRrGEH7upBOtgC4HEu41eEU7gdwADv38Pa35ycV7gnptiOvsQJnrkv3NOobZ
HYGczQax3UemgOpvkYsIi2omiBB9eJxGAQxHThnpmtr/X5aCtXLh6WoBINCVi5s00slc0o7dfxE6
6yGrNfkMRaF3Klmrd2WjA21DMUy7csd/mZl0Pjkok2GD5Zcv8kLOJAijSiOpqBTgTKVYiCZLSQRe
cBD+eaxGReotu9Y5prxVZv94i2YFsVIFy2cLUTkcgHT1u1zptH2s4soHIgpKKn4j/ZUI85dXSomD
ugOJCMz+ty7HH6M2US3DhGRUpdfl0M7i2HTHuMTYr1T606QC/y5QBnVqMN7/y9mZLLfNLGn0VTp6
XxGYh0VvAJDUZFuyZdnyBuER81BAYXz6PnD3wqQYYugu7t34t4sAasjK/PI7F4Z+MW23Q3dzStIt
lBUYDB1PWzueaCiV7CiQq/HNxRd8Ty5mfPf6nH3xBRmF45XGBpyZiFRP9hackc0O4gJyqkyhX+yH
fI244pZXeKfXd6+Pde6JNtsiboAuuZxTGzCMxfA+bBV8Rb9GTikHsX4bhVG6F6bK2WeyTPrdPTID
VO6P31y25i2meAMSZ5w5MDdfrFuthNgo56G/sLecGwrvBQtdwHbQbjydf/cWNSE1bNBmQkZLMKAc
FxG16/KcNtpyIbw/9/KIhVgCuq35+qm1iay8NJuNtg06WjB2nSDWTScE02/+RNsxw9HIy8NI4iS3
ia1e6mO0zBYGsi7QHIhTsqm8t38gAuotn8cYnnFaFF/0pDXyPm6CyR4JLtmods3sgUBAt/P8+gOd
+UDoTnkeThxqyH/rCv8sYNegzUfgGRxYGP/S1ab6sDDHnEZd/0It5swHOhpp+/N/RqqbRcY03rSB
74xPnlub6Ofj9sJ8207GoyPGJ+jgRsn+x75Lif94EHzlaaxG8xfoDqhJmc/yUwXVApSFba2Q3+b5
8Pr7041zI+poXxBv4096eg2D74BptWREK/F5gVJPIxo3izD2RziMqR2n0P/AqC2YJh9qTRp/MGGn
M6Fu96iPi4+v/5xzL3nzlbFROGg6korj58dDuhq8mJnj+rg1iBZCKSmC328fBGqRgRkut09yEceD
OHJas77Fw3POOoB0y5Q7Kuo1LGgvrINzX9NFLsYmv9mY+tvk/WfKxBbtZ+bC5Kzzeg7z1HSwDRV7
3R6vQNkvF0Y79+48lBK+52KVwTI/Hm2gqXGuRgSwrrLj22Jc5HXLLhq9/eXBFfMx/eDcwq/seBQX
v1VzSdgRc9qg75ohrWjHMrMLEeSZZ+G1cYliR+RDnb65om5E4Wc0Jy6TS7P/hAm7ntnpW1NF6H80
MhBsG9xtcBs7fhYP1zIltrlfZGb1rqKfMmrpK7yw577MdGzDbA6UOO3hlPJXZvnPNKiclQbTCvFe
PsTZnVg8c6/L8qaZaGtytBE7DPtjK7R4JyEq3pLvRrHXthfOl+3rn+wsrG80k+TEbB0O9/GzrlIb
fJWUBALOaOg7Nad9fW/N9Bzc2cM0meE8+WV23SGFu5SmPbMMuA1s/nbYkBJmnSwDmpNtOkLpP1+q
nO5ftPdo/drszrQSxOd9zP+/eY5y+BjkoE3c4/TTU5t20hkbGnYRK02zALusbu/i/35hJWw/+/iN
YoOE1xmaXhMV4+l1gJxzgt8On9VJUdKXHni6pV7dawtb5AtT6OUbZCiMVbHVZETt9ELFXomf0NbB
3xR2JqKlKSXuDWhHPkPZsH9hjjLFF55ui2xOn46Vt2Ua2b6wFzqeL2khbfjP9AbhYiciy5f2kxym
9Ycc3DLS9dr4QRpkgyGYzVXVGf231z/hy+mKlRyBATcdIkl2tePhgV7j+jEBENJKQJ+l4/7CyOeb
XZOgkn5dBYN1Kap8ueVsI3JppZpGltXc/vyfVdpPWZ4ZumywozK4tMphuGKp1Be+5IsLB95h2O1w
wjE/OXtOtk8jV6jgGgW8IhfdGmLnnH2V61JZUdfG1r0sxjULCi8lZ+RCW750RpyZs7hkEs5uum52
1pOvCu4Vv3LK27gfxXIPRm2B+xHr6WPTd2Z+YRme2fgolXBVdh0M09j9Th7WNERhTUpj4Tv9Pfti
8ajHIHtHq4ObbPWp/akwK67KM2RunAToWnHxsenl57Sz6Kx8fUadefPUY9FoYh5IE93prcGAgNbh
o8NmD2o+JH+ufkwO8XytzbCBlrh413tPukzSNx9lvATK6GTO0Gvafz3V/plXeKyUtmyZyfZilU2I
6RJcHH/Us/7C6z73bbl4oUGlzwBd+fbn/wxU1XUeozxtgqQf4s/jkpvubtF9IJmZNbiH19/mucHo
V+bCTpJn44AeD6Zot0qFonlhJbN+g7PD8H6qXRGNTjM9vj7Umc0PB3iGoaDoUuwzj4eCW2Mvbs1z
QWKKf2GKtHz2lDseirosryhopl9eH+/Mo5GjR3WMOB0j3lM71tISGNSgTKdt1fUikVLAhKhLRZ2/
8/ZPBteO2uX2aBuW4fjRoGW1SY9tMt3jeIAF1jwMMWW/2rzWjZpc4OsPdmZP9YiprG2Xwz75tJ0j
n2unpD2gDvQKmlfcpBClhaTwRwNnb/xSSzdqB8lZc+HmdG5c0o0Maf4Vk5zMlUFNeokRMeNONRmc
ecis98Zmy9LBKP88NVZz541A/l5/2jOfEYECIQBWlZtj4slywKvFqpRI2OoUWYIYzhZQRNlAjKAH
/fWhzsxQ4AAIB7DeNjdjxOPPuJrA4capaoK4h0ZYDqtxwO/Fuxqg4URTnYgLiZZzj8a1eiufkC/m
sng8noQeJGcPW4Smt5xrQ6xGVCV283H1sktNL9sMPAkDPKIoag0ucnoOyOOhLEcaCluBOtCwtXxv
daSPcsu+5G95dhTOXex3qQb6fw+Sf7YurWqLCp5cE8i8lDvYkN5tKtLpzbkwnGPxwiUEpbPJcLer
8D+j9CmlN2dpGaWkbzREiV4uV1ZOXS1abE+TF7bIc7OCDNV2jyGosDZGy7/D0SPudAO9d0xA9WlU
60PVyCmg27sKXJnLC1vJudHI8W0SKtLE3OuOR2vrPnewGqoD6ObJDZ2h5r4vEvdam+f2dp3W4cLT
nflk7Mhkon0NfgM5xuPxCtdop5mmgGAaITgEK71tI1Q0Pb4URZyZ7AyxJcbI0Vp/eTb/vsa5tfRU
ZazjeRzdKoLkN0RuAf8jyLK4+/TmlcxLpDRJpd33KU8fP1VMx1WtEq+mvzq1QQhqvvxZd5YdB7Eg
kUvm30rfvjtyYpMtJSahOnx6bGOmVs3pbNQB/nFxWAiwmgZ2ef1gi50Vd5guzPoUvf6Y594pQTU2
1Ya15Zm2yfTPSkhVLtpKgIRw+/LGoJq4KyuTRkLLuJRgvzTSdjb8M5JD87SHKqgOoHxk4zVbtSp3
9VKMbZgVLZ/y9Qc7c9RghMpdfotNNnP74+Eq1dFC2ut1oOYVV4nFFvcrRL5I2mC1xQzY0ZVZ/OU/
GBRz0r8SJG5LJ4N2lT8B6sS0psdhJ8iQgnwGlv05depurznSxOgmtS6MeeZ6ttHJ2TE1bvXk3I8f
tPfWps9x+Ai4KekBvbU3fjuXX7CQyX82lVl9w3Wpi2wBBtfA8+bCZvMylt6qQmyhRNT0XZ0ufg1b
wNkssxqbhVl/wKpnCcq0S74LzDXfrZ6Idz2Wqu9E2184+V7uOtt0ZaUQR5NQOD2OamX5mSI/iSEQ
wiFKGskOnwPj4fUP+nIv5dYJKQvVK2cf4dnxyx1d8CzQ2EjYxEP6LVnx8IlU0zf13orn5psa7OT7
6yO+fKHbPZeUmotaj7Lsyb6TqkqkWkcEUamswp8iq+17f9hsnjvKKnvbhFLp1glt83Eb55dUC+dG
/xvF6zaIJ+Lsk+cVjZbRlsxlu8X9M3IFC5PcfZNOoY/xlR5kdbxOUTtrLSYcUui/X3/6l5sEGDMm
MqckuQYypcfjO1QkCJPZJIy5oDW7MAGLWtPBwGdi/+aRSJGSGdqgQ1uC/Xgk7g6Gv8K8pGXOd+uo
Xr1pCfyCmv7eGW2oiq8P93KVQo3iGkFcyDclrXA8XA9wNp9xTA8co4Smp1tRMeVFpBcxGThVN4cE
+6LndnLbA5al1tPro79cLBuzykZrRPSGa/5JvKMGxykGKEAByrEcA0tHg5taG29ekn/JWBT6qfYg
MT0JBFghHiptzOxIbfs3+WK9H71ZXP8Hj+IZ26pH7QmD6+RFovUTqNJ4kdPa3iNKj2FTa9p4SQt2
ZuWT3MZkApN3pIOn5STqp3aFkToGb5oFb17S6ujrVXKN3g/etKfEm0NSBGfaVuxw6SR9oQjrE2Np
5PaJhMjhzY1e+d4m77Wrktm6f/0VnpuLKC8xC98SlujSj19hlWca962FM9+d+mstl6AndKuKjGUq
r1s8ZW8k9fYHG9P2Z/rg2gtL4cweQxjHKyXrhCD+VBtsl8WI9IPgG2gA6GpJRvEevweXPObsdo+G
IewRc6tMPlpZsnQXHv5lXECERQsrxR4y4PjoHz98I9bWsEm/wK1ttGc+RuYENaZSeTikSdkjdSyK
j4mY7f9gw2Fg9AV8ZLad09y/yjK45yOXgEWXfSj4hdejt6ZfdXcoLsSuJ8udlYcXEapCLgDs4UR2
x88YjynkagvDKA2uWKR7ZX/QGzwaXp9Gp0m9/x8GNwmyiCz607saTdyVlplmFuXUKJRfDnBFV4FD
Py61EguQ99QTa5C74j6ese+TVDsfQNm9cTq/+BknO4LVapMiuM2irOsqbGLc7kBgOB0atzKjwl93
jWNisVGR8LMRM+5efwsnJ9bf0RH4oVjRyaS+AJF0TQaq2B2yyMMH8caW+B1ryTDuITFfKjOc+6z/
DrWt638j6NXECQbOCKYufgbirPTgQ/bNhc96svH9fSBcJPikRHNcfE4WiBjTwk6zPI3irHOnGw0V
LDZJS1t01+aCI9Qnt1XxG6O5bVCU9KxGeszxdfBOglhzsSQoRT+J8CFN3tnIm6Itc3UhWD3zaBtR
y6ANgn4c9zRUHmgWiQUJJlgZi1fdDnppFlfKrFzjinb9nh4gt2XHf32CnGw4fx+N0uWm1GJsLiPH
X62J3TjNFiuLqhk3QArA7ZCtobv2k94FxexipaK8dJwOySCptr8++IspQz2fuY8uArE9e+3JkdyN
yrVEXFuhLVVypeFmCvxCxhdGOdnRLYcsurZ5ZlCmhQFxKvcZyowGls2QLMFlZwwXEzYGhlH+Tjiz
wOqU07qq23pvGmtyYTt/sfwYGszcpoczKKdYJ1udnzcw4fPKDHWtSfV7w25H+ZQpZQgrQOPSqwvV
qHPjsS4484nlkKufrMF0tUojFq2BAb01wpVZQT3lRonZ0tpFr3+7M0ORu/dJ4SNw2qiKxxOnpaOr
K5DUhDG3jl0sa0honMtsabK78AFPIoLtA6KCoMTO/1ybw+l4qLxwpD4PE0/Va81tGtftQcRrFRrC
TT6qkRp/PA15mFezeTeZ9v+7oWBRkvxu7v8vifhfONDcN1mt+v/57xfrchue0ghBHcodZurx8Ibw
fWLg1AiZpN5BrMoILKcjMa0Jk/ig0R5ef7MvV4VJhMVrZfIQL57aBrXJDFEtZlszysK6Ksp63Mks
VRde6sunOhrlrw/UP9t14Zu+kIUZh1T03RDHpgZ8BMo7PfUfxtG0L+wz54YjO7uJs2mk4PmOX6Jd
kzvNPCeJ2MS0Ot+3VrdkKXZepVkOgVdbC3aqiyoza//2t2naVEfIqVIlOSX3paQa0fAbIjS9xnlO
C8qYTf9GORAfCbcTRNFkdKgAseKPn65slhK6lQaMjcd59nHijahitBcycC8nBg0QeDptbRmAvk6P
oRxbgQQiaB6BGyFa8LJmJ7JMv37rC2OULUdESZTE1Glqqm/MKW09kUetZRCZ0fK6z7T+0nx4uX1s
fkpccWnRpOJ6in0lVR8vpvTySIxLgwWVxvE26fnVHFOsf/2BXhxxm6KJmAoAEY7hZKGOP07XbF22
WVZEklaxn1BfqkfbhiAic3uOeq/BIpgk6oX5fu75UEJgXEx6lvG3P/9neXUrLziRvMU8SyUlY6Ts
vVG7Af7rbwMQsinx77OiOF+4r5AXOV1aZTpmtH5RwVlN9aFNIWM2mL0/WwgM37yYtu49NEhk1Le0
3sk811aZLS0E2qid8If3+/JPZzqXpAcvvxfzgXIEuv/t2Dzdb3tTxzmIzlYmoLt8HmA+YDtmpXf0
vfbv8DEEn7MKnA5fnyUvF9fxqCdHZ+wsMB5AqEeY6a5XY5upQ9OPl0CiL2MRippk0Dg2aUGnvnk8
LWz80wspuJQIb8juq2JYgwUyfFhZrXELSSCuwGHF5pWVqvj72x+QQ4ybrUEM9IKfPa99K8Q8cx9y
nBk/daO4K5R2KZN07jWiukPnivUcU9M8ecB8QPEU29jCGuO4N9umQEOmX8rrvlxd3GnYCMGAkwLB
Eu14lMbVqlrHxTTShhVT2wbfbwOGfVdUV7IylLqwJW7T+p/iIo/BcDSkYKDFLYrb5PFwgMctKVcL
A71VWoekkOtDbWdllHdbrsofcLx9/VudWQJk/ZDgbHlzwuOTyZjiMCpGd8ojzyXaUEqnZuWKxrvi
oqLg5rXe3ej2fbV7fdgzr5X9GNENo25AzpOPp8QWfMG1jRIOn71d5+t1DJDHDpqNdBa9PtiZl0rw
71CSY+Fxqzp5qX6tLa6fyDzqlUqAQ6FzMEPUB+CTMvAA6VVhNVBgXh/0zBNyjSONxQGHTdipf57l
TlPfD0MV1RRDsUO34kdsvc2r1WzGn68PdWYlbGZ9XKsYbyuBH08aNbhUAdKxitDRu+Goj3ZYrv6v
/2QQTgDyHLSCnV6HNb1N0PMBqUAAPe3SWtOievLXCyfoi7dG+oRjjLofOZtN6Hr8KDOXN4qLOeit
QsiHkrR7pPXddEgX3fny+gO92CCZ7/ZWECNKpJ3nNPFdd4BqEFfLKG9sOKIos+LrbF1oco2auNPA
UCRy8tLQmlpZfMunwTcvTBFKqC8+HfcnpJIEyJsShGb64+flOlfQ9Inz/GJrBX3gAv9Vo7wfy3Xj
IzggF6o1cLJqLfH79zr4moHmVZoDMYbSHZwIP4N8pX9aK3NJv2cFWgys4kuvFU8pWJNWfYmhhtX5
lSvGXvyqq1zEXigyLRawG4uxLrD3BWIWm2DP6lFqQMEo9+YH5eed+TjOrS+a0EnTafvv01Waz9IF
bftHV1o7fVmN1THfd5XbVb9kYakhNIYl03e5aDKZB7mu8upmaPPsRoOhA1rIzcfl65zWigI5vKAu
d/eGBbYLTmkxTn5Ahc3r3mnl5paQm2npPZHeMaxbh15K7Zff0/v0ueBCaOYwJ9IGC17eTOVGYyny
oebHN3N803Z5pUIqt/X0SV+EQ7tko/I4jiqK5AXUI+V3n2cLa+MPXWMLbPZ9PyZByLM09rMslwGO
himn2bWvOrmCddipMZ+FCnGZ9S33qkt7MR1UhdQq6In553SnL5lHM23lS3hsy9KCC2jgcSwfG9AX
9a+yrR3IbAqnwC+y5zo7RmXXtOI9etkmfq8yf0XsPOh9xkVl7PmpDsqSr/qQaDS1mmtdr59ap0XT
6idYR+zmHkh4OLh2mT/0mw9NFQlTDP4XO17c/ht03DIdQpJM9fCpb3KSrsFY52WXcpWNff0qxYcd
KGQ2q4JbRLIOknplrgkrD0oDFtgXZ4a38TmzvVGKPQ4C01hel8M4pA9uOrQjoI+UqO1hmtymnAJV
JtOSh1tVlhg7wwO2+dK5dOxz76pbXz2tiznFM7RQHGMfvN5Myp8WJ7aRABLAFLqP1qnLDY+Kv2YP
nxon1ezfxrpagKFqo5dYTqcJtOg0zLyxgy4E7qrpVJTAu0kYnoXsP+bxUqFZH1rHWw9LYtf1s2cX
Wl4E6CXShbOlHNzpG3vlaGiBGuCS3MvBQwZ5gN+w9CaUJSgKCYQaZQ5QrvGhj3/3XW3AOYV62NO2
IJZF17561rL29Kxb89qNYO6EXJ7b1F/1m8lorfWzVXdD8sn0Y1U/0t06lxE0CXDgtEWsbuBpKq6j
sckW7V2FpRMN/yTj1ycwnUJTUTM4DN5N0r1bltyxnlTuDeveixt2oBDZHVbtEa1EegK0YimpvGLy
ay3Lc21VLNR9pS3YNARuoa1IROpc1J12a3ZG1WKFTQkcEnqqRNqPOy31SANiSlxQC7gdBJ2cfqiP
1bD+slNBFQsb3x4VEPSbRQMhjESo9uiY08W66AG8lXp6RmEp4JXRVR7Xd4aRCFSq+PwgSw6WxkuK
77bs5hbGUqKt2kcnbTFPoGtnif08WBUSmSFgg7WHn1W+5GkaCCPxuyHc9BB9f+PqpbTU+6LRbDyT
O1Wm7XDoZlqDscXnUuA6cPac2L6rzdypBryLAAalEGLI0qCR1n0F3AEPGxsqg4AHE2bD5LXG9WpW
bF+fY4Cjw/ARjo0s/F1f++6kf+7ihrsP0Z1ng0wkHyPcdyCc5vnWQzTUG7s2Wa0pmPxl0Hd9v2AL
FPliyrv7KpeLvJL4eUBR0yvVwHWEdjr5v7zKoOaxV/ni/FFtNrm3ulb02jc3M/rmsXLpyEf1h1gJ
4SGNpM0vw2RPDoyRaAEsXDaOt5qDc+HjwgV5eNJU05WHskwc47b38KOCAWJrP1y4vX2QDYCnO3DP
BziGOiYRk0z0wEmm5J0TG+kHn86DvVH6xQfqai31nsr1e/vRA2Za7Eg3dbMB6jRt0g9OO04077am
BK5hmOS+f/JMmflVOXlPWmAQwj/wsyg56GkxLCA06tI8ILfWytt+qWM7cibC9BASoyG/mgNQP9zT
q0q2d8Iu/PKjUWSlvNM5geN7aWXzcsd+B23e0rEbT2pfxj/dNfOqh7wQnvugpLb6X9ECyWbfN5BV
olRvx+VArLqoYJxrRKM7Kar4d+P3enePbDWr9jNMGP8HU7ZhzsU6cpeHzjHq+pcfQzaisbDjPeya
dezM35k1kp0Gj9kZzGrmiDY/2GZFeQpQpHI+1csq15tU5Bat/dYcl8UTzshKq6+sqXd6d6/ZXTLr
VzMXhXgO18nLuz+jt0za77GwZA3YU+nWICDzCMv4YXTzPJh00NezA4p31ca+DHFCSpI58H2M7+nV
aNJNldqlppz70FlqWf92hwoWVwB0sqdbNk0M5X+XVq61T25mwQVGp8tETwGK+KtjhEWzmDbKFH2o
VM1G6s3dwfPGkh506h7yXSbsyQwQymAZ5DUz+znSg354rtCFdgE9VNnA1qgXeligA0FjqTfwjOy5
gWMQaEVmeU9zQuH0KZ5E9Sup29wjW4kzP9ngVn/SAdB4oclcNENXJl31sx9W7yMCL05sv9LS+cGp
p/kqYX3Fd0VqpnXI7iO/ejqFXw7YsQANUcuP5dLkv+A0quqqBRr50E6T80DjaaL+HgvP8DQ7wB86
xvn1JNPhE5GCR0o6tX2YVivmFgcMTWIF0CC25tBs/M4G4wBuACZBXz01usvHWlZx3XWLpkfkRlMt
SFscD0KEeNgR2LIs833u2PEdt5ulAmVSrt8zwfl93SpDWvBh+gkJtlLVrpN6sXe8Rbf2llYnBy4f
uIa0S9FCO0MXlEZtVTdaOCIajzqqF8Nh4nh7xt1+LkNYTGsf2sXIR8ngNuXhiKpVhUs3DcV1n40Y
4Vujh3YMtzgfJGc2T2OULaKfbxJsL5Ygz2v3qqg6NWNZM8Ea1QTHUKBvQ4VDYxRoPvQhtsJObxwR
mbMx64jskvQj253xpTebGnjm4vefrdxNPtvJHP9Jqew86B32J7wRIbR9mjXUkTS301gPTe5Pge/1
BKsYx7TOXRtXc/HQNGvdHwwgB+313NCjsx9MZcyfCzrNoSPKjTOS2/1EGahhajq9X1kQhD2tCXP+
zoftO5AJX4pmDFUcG0ZIjNK4kbUSi6BLXCoOkdytxsCpB+O7P9nVbWI26xyhbM54Bm1W5iETq6Sr
fM3ybw2fJgMOVIq9See3za+F90z6sK2R/YG4DLnsVPvcwis+JA1LDJ4UXg2JIdeTpw78R3xlASAz
gHqlCD6d3PNhHulQC4rS8dK9a+R42vj94Kg92AiNkr6/Fn7QrH2zhOmIshfSoZ4CD8Iuwd6tQ9V+
nNy+sj9VRZLr4eQIiBDV7IIqLFI5AyR2k5ZW68T0k7BOJlePGr5n+16umnHVJHkFp9AsYQ5XM9TJ
qHQHHZwlnUFwRcAMw59fM6vc14BFPhhIq5ofYFCXQHjsmYF05iGJ0kTyz5qF6xc7iLxEfA7cugSl
eO3e+mXuWgdiXA98cOnXxe9iNefpt4PxyteqbDlP8jTL4En1vt/t1ZpoPIveb8wh2jzg4iD3uInn
zn4y7KX3buqYPoAwNcfkI+iCWgtalPe38xgTXI7TRJA3rq1vRE5jgfPBeMrHdjGds/tFGsa33vLT
uwz0lBUozUwUm6GfZ2Edj2yM06pbnztYC9/gHMd+IEYr0z8ag8KywEbiUH0tOjmSGyt6NdTvWZYL
xPN65uRz4kwT9ylx7eM6CKxdtMbIbhsdqHzY4PxNwA+QLImSJPXMKz6VPUIrS6eeqVpD1abdJN/F
c6biIKFGnV5lk5DOvkCqUwQjbUzuPlaAg0k0xlUapM2sf7UmsQmi6ObM9yQhe9i4I2rQeE7jw2qM
Gj5EdpJUB1CAafslzc0pgNRZZGCXBvYuKhtuUQUTLZLVVUe/6z25NyCe1I9G/Vq6SqdDTHBnYX05
mRgPGJzP+VUNVq+9JVbh1lbwWXKwQz7/jpYPdh/1s0U7PA0s6RfK+tVvQ1+TX2nbTL+wf0m/T0lR
3tU22ry9yS39fs2H4rGORTlHGhPq62DWIC61wqwfu0Jo7JkVMLW9OzslQYEW+yKyCSjMg6PPenFt
llX/SJ0dPGrIfZ/b26pq82NHj92yowOpjdI4dzacBqdWiIwXf6y4tLyMYLDmgjqWpnNPVR5zipVm
Jn+PRl/r9sLt3PlzXvtQKZVVEA6rUXN3azlyDgV9Vptq1+JXlwWOEOlzntA5HyBa06rHfFjA0YyV
jIFZQjN/h4gipsXXXEFmu4MPqHnN8QpASOH/0Tpj/qMp4f/pLZub7ZjHcgkHbbApWno95xkCuzLj
HlIZu9jmeo7uZTOMnPVKfp+miU6XJDWrIuj91fxJsYQ7kPL1ghBZdJ+92G1+VPUizBuT7vSDrjnw
/khndxIvDrLAezpXijbMYc0PUZpK/Wls4pHlAgvlm1PDXHJWK/7uq0U8DKYxPPjCn4pDS8SDfFLZ
dBW7FUUnSFcQZier6rOdr89eHKRDtrybJODdfWlN8w8XS9IisMWifuYmPgk4vdSmE8UzqPVS60aN
xE2yfu81uKycnF49X4FtMn9MkwUwHiJk871l81h37uDl74zc0P4YQwWyUZAH35uyd76PCUC61MYl
g5bGsr+BEUyIZFNMGYMFjc94VSLCXSI5ZdWfWWriR93Dj2N/W5ZPWaOwZYEBU6Yf8kxalE2rsf6t
l323hNPiw2FbhFWWKDfLAVQe+D4uCIv8kzhW/G0x2+Rh4Ai/d8pUgbu3PUB5vLWfrlTd7VxJnVi/
5psHeLDMelgWgjiwLNOtbdfqkS1o1rLhpNJ0eO93XMODfC4UtyowifxVz87udaOa632rZTYZeR1H
o/3YL+MQ5DKz3QOVS/3ZgUXs4E/Siw9WZ7PcDdouXRJV3OGjmbb2LrDc2eVWipLAo9okoD5N5kwL
RwEbE4g6rIT9ZHCx3xlSUfZUllJw4XnXga8q5YTNYAwwdHuXSRaPlvUhll76hPKifJyMgTwQF78B
QlzrSy2IcWBwgsrx5o9Fmdi/x8Yv30191ic3cypMa+d7BDH7bq48FYJDoqICGCm51iVYtf08+/4j
Z3qTRaOd1bc5Hd7qumtK51szmuLdnIvV3utemn5JCFiHGzfp/I+pHy8zvY8FPQbkWOw4XFIpd54+
u8WV1K06DxOrtX550oRAreq4hMfSrU/WNLQq7OzeqbE8WkDbLXyZA2hRDUL0mK5f4wSYyx27hV3t
faMwdpXlqSkELg+kWGsTLncxD8/bWfzlK5du89EuzORT0dHoG2RK2kaQCGKAyCgW7U+Z5dUt7X7b
Fk72ytl3Y9a6IV006t5VIKECPqHOC1gnJ1xpy/qArxuo67RdnToYPeHIXULYbgMDtrRre5x4TJ8m
CLwgq8l1A9az9ZMKX/xZa63+i4Wc/htlguU2KYd8Dje42xdvGptfZALL+25oqx+5vZrXDY/ZhVTJ
uf7OVIlwy0Dzjw5u8uNrs+5Lj3GHhRklYgW2XDNHI9DBJvJm2TPIgxh2/7HE3IPLvoEqgt3Tlfcj
t9QpwMg312/bRdjfxqW337nA6r+XWWF9MV1KaEFvlepH0eM8Fcwl+c+wrxogvMLOSyPoht77ToWZ
IHlI/eRuteXcBQsv8R0wDy2jtWoe7tohIUjR9EGPltgtG9q6pHCAmTXZs0Ca9exljsXvNlpaQhBu
NAerzeMiWMYO9rFDWymX/zVr5CGuxPQuBhxYEqrZs4IpZrgJzLvGG3ZETYARrX7NvyLTj++NwZnG
oOJ+tIZVskVt0hqbq9rBkzAYWwe6ZWLSsH/jdUv33RgX69FZfZhGvVjrh6ZW3hc7MfXl2of79tiq
vPmpkFi/wz6iWfaZk/lz0OCC8VWbSaQGBicwzf+Z1D+WY80REKdYZ7LFOu7DDKv5y2C2XOVQEVtP
6ThydEzNQteP0xVzeaO03Lwtey7JxL5mMwDq0sXXzGuwpuPOEHMh9SzMnHqilrtqRZUStFYpx4Al
7vwQYiqTXSonzI9ybsRhCaLuQ21ynyAPRE35UG5o4m7FKOEQC1+/9vrC/Z1UVn2Dfp0ophwJMXTl
zY9kll0ZIUOOp3D2hJcCFW4R0JckxLDLpG/+XUax6edUKt/ZK9UYe9sZiehr+JxZaHRd/6zJyb93
EPehta+xJAkKuyq7EGB7c0sps7EDCm/Zp6QqIM+2qjZKTFlHYi8P4ygzUGZSfRp84U5hNbUmSE94
XXeWlyw+R6HKPno48bpB1arM3ZveAHkbBNVK5EarMwwq8Yy4iHZ3mt6NPrJLu78r6Y6brgqqRI+u
mLr0BudIDkcAcWMasBeJKz/V5vGgJa3rRp3t0aVuJ2wyFsmym1gv1w+9KqW/W+e0uF3qpbP/l7Mz
2Y1bydLwEwXA4MwtyczUPFuWvCEkWeZMBucgn76/vL25lgULt9BAbbpcFJkxnPNPhwbMYWptINbh
Ol9cbrXGS6Exq6lvTnIPomi3oTx8chK1vXSBNpjW69vlxaRHU8bBchzsXZVJ/X1kGPJrUFd2GrlU
KG+QDOtl4S1jFtMzN1ejXkV1YxDFMKZ3gQIEjnVrjUzmSaa8f5bWWlN25JM9XdmJmbqx3/jd+lpu
whjCphzZBcIf+RUMSnU6w8EqrcNRAIDFOe+DN9fJ+2bX9cO2PC/JJO99iMOTdTYyNs42T09tvQRv
9dRW2d6XTfNIeLr9fWpF0UeLJepnI+fWDQ067m+bKAKCl9yg3cveZZUG7rRUOzFMgb/TU6Lykx6s
ewhNZtVtF2kVULNstMX3rj0AL0ptkgxgAWBXca5KXzOadWqZau4XbQnMYdX3pSY4gfj0rRGh7jP9
PNoFZajpyYYx6hV/TNzOHY/WfucNsbGt+pLiuaOXXau1i2oQvXyHO7+uwdRU9yLW2fXTt2o7Qgqr
0XW3PoOY/Z1JXA/FxtKtS7TlTgMy5R3nUIpVby2XiupV1MJp/zJXj6mvit8hN0+cYFE/umQi6ZSJ
k50VgTHT1qyeNf0zX7tVZ4NtMnp65UICHSJcD5SYeeh11GyMuJ8YtnsxG2JpYj0utELphmyP6XQ9
QfJZP6plb5rUGChgUmTAtar7EoJGN3dFP5kG//W5vZJWQd22FptR7zdQXztym9y9rZkxqUKmhSoQ
t7L2roils7xwVO70E0O8nkLAEEPFLj+ziuteZABWKkhv5pVgnBCgpDQOM6rdJXY0CZ3g0IHPDD2Q
iMsqSYY7SJWa3n5tG3k8vquXXNsTxzQZbvzznGo6FImcH8zNDq5VrUd9QK5f3AxNKs3YISPidgwI
cCTTeyT1vXEXE7pKZhOVgDGYUuynAMjosc6KFI1Hkc4yatsm3y5Lu6RVc7gG69AfJ0fvFHMyx1hU
21Kd570vT3qlxjlU8P8PGatqRFlT+RlYhd2mHMY5GypHK5OGGrkXjajrpIcptfwtJpxYQWUyKDsN
fYLHk8idEv1iN9VoHDK61FMwVeu69Rb3V2YF9sS5lY5rNLCAvNCpqs3Yl1taHkfSmfPD4ohaMKo0
XweyMezKg4RhunSkaoXgeyUbS/uILqxtAeZFD1teLWSoORE87dJR7S/+JSRR/y1BImdA+AOFkGe7
bKB+cjxO/126TURrMqAflTl3UyXt6lVk+QYoaQflQwJDr3a1J4I1EvQHN4EuqJxwF/VZaBjDBs68
ViVjok18vaOGlgmZ+Itt1KNy7aMJjq/ml9xaGgBtO33kFMq+D3pJXy0xXd5B+UggjE5OFELTxKDA
0oeTWr1R3Uw5JW9MJnd5WpcZNcacMsY7npdsfjWT1WBSn7moi6KsK3lqjol46DfbukX7y+RIZ0wC
EFaj6ftdDdt3ubUOAFiWOuO3f0iGMJgD9W5Ovb4WTTI+iqRlxnDQd8W7Y5Vcp2rW2+uyiv7aWpvs
vWuJ8KA5sJJrtTYuR1DSmo9zZZPZO4M+nXgM6nxLJo48XpU1Bi+6TfGkm/6H1wiA+W2bSdya/KzC
kkyUC3lthbPjnrOvYdCGO1pVZmpbqbM+IZIWPxqYCS6yINNDWE1SFJcklsInpWM336vVz1b0/huj
D5iL2L/3BpktVOvuuyDI0YhoRv0r01wKkN5eD9+Erqmss3EyLqvieNLoLEtuG67PMVpGOZ9DjuC+
RcjsiTDJB+leamezXaiZurrVcqXe5ZHNNTOUXaINZ+4735s5rHrPNe6Y71h050PimRqCqZ6dOPUq
YEpitH3zZOpsorIcElaceJTN+osvdDysKDXLSAGnPjLkEbC0nOi2QoaYq+8p0STOCZegBNeuE4hw
c6vb2/KYNLAPGpMZwuNiNbQflPeh64v2F3N4bTtqdNbRCs9We1fogGHV8OX5sA/shtAXU+fytqcE
MSIXlc/NQPnfcxz4GeQT9pEJZ7w2eorsVJMAn9RqDkvOOuxJc+6tpzaOwHffKQo7rOVk1xGLZH2a
p0I8pLLoc6jgvn9pygS0dmaYXBlOelY3LvGkbz03zzVIs7whs7c1bzq08AmQXV0yfuPIEOuikf33
BOTPOBTWOt3Uhhzq88Qdty3s2F7uHjMi/F8hjqHHx7zhXT0M1PKWnwc5ap5B5BES2+yVoaoFhSzn
GfuvL0toIlVmNyZu2GnXj3O/S5MBil8j5eP7riZFRV8Z7m0py7LjU6fUCi1q0FejhJjeNQNHccTs
WVas3xrer9Ey1jt7nebhXPkuV86K50ZG3uzoF3Bwz44GRMgHl+jb7DS3kccfrzkyMZVqLcq/NgW3
I4bGTCJg3e2p0LN8XsvKlwwyLsU5pvf23fUWgGeCnglcLaCAv0+VN3vMfq3h8J3U607rQfC/zPDl
jpLW9iqGJJe+8wvew4HtQEVwJItrPFeNPdBmERxvvIGdAIs3HGpzVEIfmhdrXxvfKmF35k4wszCP
lrzyjzhyAhnvZeC/MVly7V25WOurRsn1zAsxpYVmo2p2Hu4QN7K7eRgPC/npZwA+xhK2LKF7qqWm
ilMrEUbU+puwDqscrWfDafJHVKrZjwls9pk4T5kd4Knrx67Infd+azMdUvQYYP5wc69MR7YvdeB3
S79z5kC+IRxXW2gmBSEATKOwy1OjrJbvDeO7nDMza5I+HlGDsJAxdv5iP2rG26cdPHE+VyslHsqb
bueWIlO7oc/t84G0Cegm3djviVWDBMjWT+KsX9xl7+UbasJ8cgxBx9CKIb1MnaLmnWEGRKRZr+u+
nSarimp+u7NGtgZcMobM91It461qNopakQyJE63A1dbOaRxdRMqoLON8S6o+CQkmcp6FqWGEmtQ3
x31BA3vnlUKqKHCEWE/zPjMfkMOSDGDIjNrAa8lwaUcJOpMe6wDGRyfqumosVXG4L8296KHHuKWZ
+BFuUnm3xuDO6X4RY/3DU1RHUd4AVoeVSB3uM7NSD2OnnZ94LsBnmnJqvbAfG8wXTzZJhvLSWldz
uyh7OxehVSagTXPqeNdodVUZ+9zDG1S733EoCWfCXjeTDrFPGeBSHZKq8xjwzfEB8px1o9wxqzJ/
KMp0Be5xFsa7tuiSbOA8E1hZje4WmeuEeliWW/mIr8utw5o8i5R/3m+x25jbGHJFwnFM3DTvAyG6
dgzjI8/cpU5KMiwD98wtfaEB9Bd9n/EpH9W2YTLWRZC3kSg5+6I5MzMih5u2U3sgofRmyI75HNXi
ykdhZNN3/B5sv2ZKEKCstdJDnNn+YEepUEgx7MQ3T4eC/feCToAD0vYaiC7T4rAtKbPYnI3ZMx87
B2Ig3ARxJLmJA01s7nYjs4FqaR2qkdw3bgMv2dmaJiK0yzXYN/MoigtnXRImkWtDMx98JpkoqhoA
1RN/dZ135XTZ94YjJeMjeNNpKymJYh8NlH23ldV0sdpGm19QnbkXizK85uDMzZxHjlMjqqFyAK2R
cpZ9XM+mAIDZUhZP5jjt87xOvEhn5eltTdP1XdMTYPERLQEHm6+Sb6WfqhU35eZ5EcA/NABUb3+u
FGXKvgZTZ0C0WvsJ+6zVX8lpad9EJZz8XJuuc4L7enpz58rZGWY2dVdA93BeI6bIlUOpc38Fc53/
XOFW3yvQ10dbuUgnEkWiT2SVKdXb2FGax/ms7OsRuQcKMThYcpTmVUM5zHYZrSYx5IRuLv2LV7Qc
glMGWs5NMnp9VJT5wE+xeCz90VeNzUzxwX5kcHLzklVSPxqd509hbTb6pSEkWsZFNotb6okNhUrH
H+/59TfbnvrHUrdGEHJWywIPFLoTlGN2T9Gypion8shtNnq3bRjDnAAYoAYS5IG5lNf7oZy0/eLI
0f5mGd50awsa1HDw5+HNNNKGeoQmSMUJtOZpzQtS0iWTdZ5TkrpRlc9Di2aF3GrCPi2CaWeFyIKt
X6sDd2H26tmLMxIvzZhzcp663I1t4Xh5nPABZYQs12OvJqyDKDetHNkymWHw5wrBVng8kzGt8APb
Yc9YqYvGB+6EkSvVIwFT1c9Sz32LCn+rrpuKypP5zKmC1oLereOgmG291wW0dqfduotWr7R5swSX
6G5LuGDgxn39Q5VG+UJDgI87r8X2YMrVwLUiuuXBTtfizlxnCWgkF1g4ro9WReg1YKYrf2yv5zHp
rmrbtL71DZ3+LbCTZUcdyqsfK86657Rd6/vBLSmxUYAXaMLyxHrMnLXFgb/m1pWA5s5O2ibtXrK5
PSoQ6UEYGk+M23iYjKYU4TwF3BdinQroJMjEB9dF1FJkxFyGS9eM7zOGix8uLSjz6nOL/WlRJFBN
wHEFu9Zd8jHqhi39JkeJmEjB6BynamTQFU678J3zmvjpcJpMeautRd/WDCdTQJd28YKijiZkHeef
GmVxHWbDcRUPg523J5sqm6cWQpgFHVQ6jwTAgBHCHWRBCOgEFLW5ZXaZjarxot42e+7hhX+0Z0L6
lDHeIwMcrwyxVid2nSAcGlI93qZDgsSiOArtQ9teshU92iSe6M2ra8sB6ubLF+Ja9WN6g52G8NxE
NvapKUcw4P4oUWLDOQ4BkWU7+bEHqPYIqKiejXQxnZ1nVOCyc5/LKzSTjRvhKwG4ol9zYaUL6a0R
5yziDUqv5nadGBETi87iB89GqOSYLYDLI0Wx9yQyS+nYylbjZBHQ75zhqX7xlZM8OFQxfCdXTK/S
2mD5McTnjJmRzkqjLpbsUSa5k5wRybpcNx2JMXu2Agcb0jzuytZhFjIM7NylVO5WD95UK5erYm37
C2FztoTemI5lPFZ2t4XCXZNr/Bbz3cxw+NfZHu3+RJIZct5UUPFUbm0CLWkz9x2QiePP69OT1sJh
Dxabtwdj6VD2aFuoc151QNrgmVkWrViu3nPWD08gw30/GLX7S9lZ5e5EPzcvx+OBLg3OgyxvKolT
L9E1sYbwpc+dv0j8DpmVNtxQwgeeAaO4qnrMBchj3ORq8yom+m0AcWgRsq2d4yBpU0VJZOdnm9OA
YKsEnToABuqPfSfW8qoMWi7PuqsXk+XTW2elA+dE5o3RVvRQbnlnjLp4W9rN+5GhB0eQmVnG92Hr
aIqcitQdW2eobVLTwGOYTkZCWe7O1ndWYXGBFP9NJ0PVRVajqPa8nPrc23yTRMimMk4KU6Fn0hsk
Jwd20WW7wqdkD2dBJxoW0HWIjYLFPEWUk/k7ku6YzeQ2wnppEMNxWllcw0UzGyfZ0LElAP6Dm8FU
1o0CgW7iZLGW587k1mTx2cur2TBuKCzKwj2fB7RfYRO0+eOyQpeBSS3OJR7shRWOuDLbTQj7erKh
lE0375WwGG4vjTN+uB6tRqnFQxnoFCHbUYDYOkwcOszdnHPgJs1zj4n0abGG9qoxcm2dFJUy9o3Q
o33gcO3KyBvbMbNRTQAJMg4IPKGaz8oG/lMemUQ0dX7o4SidT3Tg1PANde4OnEAmYC+DUjA6kJUP
vT1bJfuJHyHp0TGNjgvxMfuX5ZIz0WywgMcvMZWBHjS6dD1my/Toc4ElQCu4N7JxNyuvsvZMCgLS
Liarf2oLc3lfGu4gErlgnONiXLt7L5CiukDom58XnBZ15C3HrgqOmT8CuUyehh611xM5pOIc1yI0
trctxYud2cs7HB9P7cuhDGJwq8q/7u0aQJgJhxv9APm3sK6N7/Tf8cEp5zxz2vwbooNxpOCa1YRk
JhdoRjRWljLqFQqskxRIbbjATjtczgjNp8gH7tpOmJCo8uwarlWbDygstlcKrxk9vPbsZHgc0xIr
yK4ngss7FVD5L6R8L086tfR0gJP32zigK0ZjMQnSIemvAbdTbxPPAZFoxHb5bnCVTWWQoQbLfIrr
tr0foPERVhm58SqQRzTxlpdOskMcEiCNojWtY3tAIwTTfdwA9rQSVmg2/txFPneKS4XtoTSD6Qse
xrbzb7fJWgzIyo3XxKHcHVDaLpfbPGzAbxsnQwwxMt2liKYn+CFZdmCafvmYE49gxVPb9qT+oAKk
yCzrFax4cDhyelnS9PsIQySSsXEc0aWIrIRiECwb+FtiHEu1eclJB7acE1JEgRu1hgllCAXXuHti
xxTZTESp+XuQ+5K7yTKh5mxk5GTG9RvtctPPJqSVJdJ7isdl3mUkqJ4RJiNBWIxGCJrjgeW7aINU
ha6o1yQsV453eEQAn1NSwWmmEZx4aLu2Qr44pVniH26I0SRtdS51XFuz/TPbGs5AkTONJhRWDUYb
FGiAw4nD+q6vuuobwkRL7ejq9eOcZnV2Kii84TZyZd16qUnClpaKFTm6zShhDaW8XChuXrpi9u+J
Cw4QHzGtKNlVwYalc7PM8ar3c/NH1pqeExeFNk43J23VdR+0/e2yNo6BdsNHwd4eS/s6sco+so0J
VRgVucB53bjD9yar6HMLYkE55BFxJrFAH3TLcQCHhMcMSa7VVEIgfhPTDcfUNkdWUaJxVAWJRkv3
zz1gj8EctkY7XnI0whOjI0qecGJUJyvJqjpG8AA9iMyne17xxw1xh+CtO2NuivEr1Y1vHQwBxhcB
E0iuEsNlgiSHi/B3crFoP0k/H3/WqTksFNRl+kjG7ny7Zv3MDaPc9KUb1/VX6iGz25d9UL4GXNL9
zmVjwUR0hd8RQVN46EJXSs6IFQ/ZbWeCfYOLgcKP1rt8A6NvXlrl5UsoiYZ/hMUFo1mGcb1s2yV4
IfsFNQ+MsdPBAmwFkmVL+D+rot5ec3or3kpWaNqm2pvtqMgLZzzSec4cGblX/cjJdmVwj9yw29sg
dbCe+dHTMcwBYtGm3WrEJ4bBj59C250Ny2qOoeGZi8M+sEWGyqhI+52vAmTX3C2MVPJTe0sjCNnu
isljxhp7hmtcOGnDsIFcLlV7oH4sv3ctpzJFHNKjyVQc/Qge6zfkpsUNvtYRnWFu1mKHIjy5GTmf
sogyX9Km5e10b6IV/6bgbh4cFx7B5na8qNvKuisqy25uu2KZiNoJ8nk9Mf1Z3w/ZMBCDuvUWMUCq
GpPD2lrF3aSsAeRpWTGtrMYG2kjtQmjqZvqlv6NLEu4ut1vaRT10bh+bI7tml4655nwMlr45bWxt
TthxF9sPwFYdzgfHGvl/Z9h53lS+KRGRtdaSaFDItXj1W4QTByIy5uRypsdB0MWk+juNbu7dpjXg
p5bHMJcmBWtP7Aw52YoCBnnDaFSvS6+Th4RK/yehUEeYddWLzUFADbjDimM94wdB6VFjD3rucs1F
3o8yOHTVUsKy4hCqTzT6zjt6FcVg48IckM87mIMWuXUyGiqciGFpmlWFwgSQJE4SbDLUkZ53AzZN
tengCjgveuR3cc6ISR/yYOJ6QlxjPZprl79qH2VvVFUeVS7uv76LOsNPbprCRmdE5U+RC+2alfvW
qt17UZsIeSZCQ24GIcct6vxkWkLsb6iZlGe0D6WXrz/8yZX3LoSWsZPJZog4CwLICWZDpXlU9jWl
aSWs5lb6o3/H9Mb22RCDg2CpbVMz4jwEPmQ6XHOBJU00+Jp764U8eQSfyHHr0x7j1byT5L6PEX+P
8ZDgeT7btqVFIwKA+nMo8/TZBE1DUdvpOoeJZYmFplWLFaXgfNRdInBDHIAE/nvSrJkdo0jaoOE9
Xx1Q2PMvLbR1Lfce7BvFMZL8cLLISdul/ehdjYUjNEd1JR2wv6J46lWZPwRJGdxAG4K4LEmyiSPA
pdvQdwXWFp3blPsrJ9sLRQOthonKMhxbzA4hxqrk1c2AKvZD0BV2vKKFCNB5jeuZvbk1WRfG8YYp
jK7Kd/acActWKDqsnax97/rYdzocKtN2OrRD2kfJNIPtkd9kXgzzZn9LS06xkIDLnAlEtCV7v1eU
M4Q3978WDH8XeVePZjz3Bnx57uMq4EuzICNn7NIqnLdVPGFA5DfWK5Hofr7JB0t7RLV06C5NoDFK
tHApWxPjTdkEt2OZbE5Is55RNCRSsiEMU3xbcmv7luTzJBGEH3FmwuCmF7sYrC7aFnCYaGMCRXLM
FVwh3MCMbupVpQL5LG11uFqevMQu1l/5QYrg2JM1lX1qeyPDogK1aE566HlzWKF6N10uyR6hqJ2e
VHIIbkWTkaIRBDD259a8wGZAhw9xwrE/YLHgrj81CzsQ4TAyS3lsekEvOkK772hWmwIbYtG2t+Yq
kQWgGRsw0SQGfBceuWnX6WxVcW9oaUf+hgU60sY0vczWIpbdMvWy2AdZULKnssCl0kKAuiGfS9Mi
lkCC+U+dAszspk3IOapbDPAUZmuJ5CLozPyM/LGgvlzm3L9x8rLqYmveKmxaLRq7ayw/kNoTPgU+
RmfVP2XZyGG/Zlui41UDWe3TjMI4lnzFPt44xKktClgqPmylhAQVMpO7vPOoJTpGXwiEnjNFyMpe
fa8azUD1HN/HXTuuJLwcxwBcMhBhfEIza0NCtoN72TnwzpG1rQppsa8KshjtRKK85eQKBUTKlUwk
khcNkooSb0GWHVf4h362iVq/tZUsrm1U6cZRMAh2DBrr0Yi26pefzDR/4LpghaCHVFyFA2EzepXx
g4pvGSNalIYSdO79a6msTh4S299+pGIxLrGYzsY5ZjLr5+JI6wjOVMgzmSWUngIMZxv8qNFcYy6w
JBp+a8qg2RlwECECYkd5ujBuM4YelFFrG/xgs2E4D9PQQyt3kwu9WxpDcLqKdFwOC7/3/cYNrk9s
0IzTAvTkdrRmMCQyzqYLBBHcki3qkyuqA66LyhjaOdwGQIyDn3c9AJaJm+AeTLKiBGlnE71UU/q3
bt0ihuW6Sa+7CiVxOPOVv6NQn6+PjR5SHKPCDyZEO9zgk0zeSgWCHM2WpsOwtV8hE2GkynOQrWzm
VGWrhz6rAq6oC4J1d6Th2W8VYBvJsKbKHjK7Gel8jaB7JmfIrQDZmuotlV2PCiIpgZRwc1cKTXqj
HmSLAoBDFv2F7ZB5HOYDQ8ljdvH6I1jdbaaOt9CCLEC1DiocykZ00nZ1Z+d4GSJYKPfV8Xvvljto
sPZtksJzs3T7nTGmPSV+rywVHU/ndW8WgDu7Qo/A2I6/IYzM/Pr6qEFd40x3+pLKpRnckxRGe91l
tvQ7ouU6cTnM3JonZdtapz6YiBn6BMzTwrdayesBM+DPPjG2axe36BguCCumk3EDf7vBe5aQbSq8
lm+T2U67Y4rX6F1so1upR/oC8SgCgFFoIGWgz3cLqtxxUfK5ajbboAakPXoL0mIWIe0XGsVEYpo6
qA7V+HePqaEBlEvQOBwSFtAYOtsUEB4BUL5+Q106M28jwLq0txRenrCdVmbR/t1xfcwS+He4AcMD
iP4krsEg5AwU8oO5u5KrE3QIfyCEbfOHmNoknMpuOnjlom+EqAh7FUnKTzdOcVVO8vD3x380fB8f
z6xW7Pg+MbawYL97rfGw9iOylTrEekU7VCFlnk4MVIIW7k51DUcRhJtjp+e9rpAF//3hH6eKMWCO
p5uGAetokaJiHp3v/4ppYU6Y60DdNWGZcOXuepmwkWrGAu5KuoocWRMoWoozG/48p6PCI7orG9Qm
FDEA3p07Pn3xF330nn/8iz5ErCB4Trq+5udIW5tzGAozLtLAjCiVHjtKYQ4euPAeN9quGheHfC9/
PTQNCIC5pEjDVyAH9CTBF1/qYwTAP38WQwyPqbfS+iNZrNOc0JNNS9zUKXAr3rkUYUcFGlkOrdvG
f/8KH7Mhjk87Jnx4x3RTNDEfYlLUYjeMeUcJghzYf7Vzz0Ieh12KslA7+pVBv+YXcVifLUMi96Tr
HNegdD5EXyCQHNpygIfHDmjeuMhMKHMlWtzR0Keo54KDavBut5b738Y/HEccuiiN3eMK5Pnywwr0
WxyI6F+g+wjCw3IF/Jurb7XNXXAKEgS1/fdP++eL/v68D+trdQXGFKUwHjbGQke7rJcrzz1Hj2Gh
Fe/GuPO77i5wqnT/9yf/ubJ5MuEzDqHGHvOojn/Zv/basDqtzG1WNhOSjLMUbSsXr2r/Y1bLP9+T
IYEsGxwZgDi/P4VH51bQsaOtRY5nzlH65tfyDFJ+uffQW3+xbv7cF6Rvc3zAHkMI8mv+/jjfDpKg
FqzUfuQ2G4GGIxDH75hr5MnfP9+fe8ImZ8NjGjl0D/m+x8/7r8+Hlavvdc7dkHRmd0oFgxcL+3Ae
IfDEldwD534xdv3TJ1oEMeGAx5rwMb1Q0mF39cSeV5lY3pIVoCsYiyOS2GflDWmN/hc5I5+tEEYn
+BghfOKfPqaLL0yEsGFuOY37iX4l2NSgYuUNc/M/LEVGEJEJL22bX+3Dt8wRk1NR8C23zuvQOo8B
miPdffGUz74fceUS8RRTUNDE//6LLR463TLjKSMKARdrYbCdFJnZ7zQYKww+WNjfl8hnizEwAtQD
lGWcZh92mNv2Trr6xyUi5+B2aQgGiXSaemI3VRQ1X5wkH0OKjjstsDyDr2iTGvFxTEkbTBU1MM7j
Xqb1Sw6hhz60RLqyqQt/aI4jicU4P/79FT85vrgYCCGTnJVMejZ//6Zb4m+Wg0g0JFMAR6f0ksOw
grdadbHvqsQHhbDsg20hePzidT/5NQmBhW0mk4nDxf5QqMxm3mZ+x04fksl/NjFeF9zFcj5hWNm0
T/FH7/7+qp/shmNBxmgWS3IlfTxahiUY0dhVcFnIQ2OHZMv9JKyvppJ/8it6JoluriSliOjnD69F
XE1aNMc9l5il1Kjey6E4WMMgjb1sDNTIeWGs1xL9b/bFgfbpk7kIsLAxLJC89N9/ygTdvx6ZBhYW
/kQfjRkmiZOBvQFIMshXznbErgtWzuSLB3+yTXieQXVB2DX6tuMf9q+TtMfy7uEw5cOWSp8NjTHv
SIIVtwEIyhcn2ifvSPyfxQATtspxXPjvj+oqw9wWp8adj/cvFj3SMu30GG9zCKRbhUz5qZTBV3nF
n7xgcMyGZ36QA4JifPhNMUyTwTyzSXJJgI7RI0fC2pIcUgOXwn9epAGaj4ApG4y9IQTz9xcsMJ2D
J/GCCYFAcTCiY1o656u8tz+3wnHigsGQVYfEN/djJKAx+0zx6JgDIwgQuC6XEj1fVsxflGKfPOWY
jcf/cXoSof/h+Jzwq9SNE0BGe2hElWwc1DqZ+5+3NVU0W84kQ9E0SD/7/YtpI5s15TsiC0Qj9XVP
uE4bt70Yv9pfn7wOB7Mkzd7gkmMl/P4gGCU7bcBPw20hmTSvzT5CsPhF4vCfp+I/I0XJy2JEPOXP
h7cxKVgW3QBy8rrlGYdnvu7yAf2H0rj+dzis1fr8X5ccYbwMa0Si7hxHq3w4N3Jk3eAHVMyWpWjZ
Ml/t1ap1/PenfPJins+5aBtcbi593u9fbyG/Ne3LjlY86KAMq8y7YJjMsPe9KYuUTr8azvP582gB
GGRKffcxFX82jcnzwHWQIIgB/o9xorCrSYrTpjCK9nbSvfX291f8ZIHwiowx45Yh8/+P1pt8fFwr
fMg1a3Kcuy3sQjtu/329k8kDMOZYx1M3+BDyHQwuHndMB+FUGcmNrzE8DUW5fjG98s+6ACjK4Srx
uCuxxH/Yu4mbETd1jM+0GG2HUptUFlwzyz2S/eAQLD4e3DLVUHjDWB/+/hk/+eUot8gLdJhVKMFS
fl8pc27kXcfAkrB17fQJC5DzhDXPHvZVS2xH6JZIivZ/f+Sf1wqDKfiURyaH2/PjpZ0tZhMsTNEO
E6vZDg6qrB+VgJG8ECbt+U2Cg1eGbZeB5/79wZ8sGZ9YT58N6LP/PmbNMveSApa8wXAmreqqcOw6
HJRa/nMdy+sF5F6aGK6I/P5wf7VK4+X3EX4Fld8c8DUmhLyJxmMrVFXtfLFAP1s6XM2ggccvimju
999vshiJhU6VvtTX+YFsL7R1VS5IpU+84pI8wvXSAbQ7WBTXD//9c3p8RqaN+Cwf57i0/lWJeDnY
deo6qP8RM91IMp92LZmKX/Sony1Qz6QnpoZ0aFU/1MxkPimLxHmUyW7phQOChR+WJtUT/W13gk9k
OPkf3opWmqBb2h6O6t/faiNOpcUiyOq0W5XHuNyVi8yLkKwvVuOnL0aXfyw++E//Q69PMhWyUBIa
SHBJ8BAwGRjCZGgDXZ2UtWMMdxvOn6+QsE8eehySQt/Dx+QK/3AxbCYyZbXhs1mZ2AZHhYVrRQff
kmuT1nX890/5ZyXH4qBDdehTuRWsD2dLvZS4bInVwRI1Yi6K8k131RPeL6/TOMTXxfyqq/tnLsrv
ePBxZAqdlc93pXr48OvpOshSF2oiDNh29S6fR+Ny0SSIBfnYnCQ+1JHMu+GQoYxkBqCAngrT1YMQ
rMnI+2LpfnLeBASfcKRbLmf7x/IyW1BmMh2qRVvTpzsG6SLhS0mK//tX/vyd//WY48/wr31YuGM1
GwnTb5Jt027YT8dwLUZF2k5UW8F47dSZODUW+DW/IrFWVVDRBJf7TOUpjC/mVH22vvjF/3+wAifD
h93aEiaXeDavnKIdj2zUqu9W35VIwoz0bP4/9s6sR25ku/NfpdHv7OG+DHwNTJKZrCzVptbSLb0Q
1VI1933np59flHTHlcx0caqfDRs2LnSlyGBEnDhxzn9peaO9PvlLn5jiN3cJN6cwdTudu24ueFMg
y7izDK1Gdw0GkTXn48asLm1kCyNxBXF8jbUUs37xhUEG69nU805AQq/+EiQhfcRaDR8x3t5KBS5O
iDeXUCgH2yuvPiDqyAAEFBKOBhNxL2hABNKoiTYSjoujQCoh8FD7IH6fTgheU1Cp2KZiExzG9gGZ
Ir33eGnBgH59fS59Oex7uFopvFN8WKXxDcm9DamVgaROPkgg0z2rHKz3FYzhD/9kKISfHZFY4wF+
Oqe8ndrOkVikauqqezvoIjqcNjBe0ERj8ukfDIbbFSU4Umxl/QpHziZCHZqEd6ABc+j7DuNLEOLe
0GX54fWhLq0VKRoXIHLM3PCreYFh0s02p3SjaUb+HikL+860B3sjVol/ZR04EUm2RHmIG2KtxVxk
gznHC/uuaMFN7nqwokeC4/g5okJ1qHrYPq9P69LOoNgHRBG0Ej2s1fWndZDGc5PWGXpahZss0OOa
BJMw8vpoY7HO50a1RGdTcPFRyVjPbdQVJ2vBVAs2deNHQf2+tJtroHLmldzEw8bELoxmo7uMfQKe
LwJudroPx16TcBunvW6Mknkd5o70EWsnqDtKvzwg0Rds5Jvn+4PKuoJxDnmECtN1dZZj2QSwL5WQ
2umxf6mUZabmpo6/v75cF0fB5ZBjTCmDnufprCRpMKcFdSYQbSiw6kPY3AHh3PJUuvDtRC5Eo4XH
AUVn8ecvAi3lethRNrj6YpiHB0UJBGQC1u+1no/mH2odZH+/eVpsQYpMKmr1dHhW09LMrInDiCcB
CmMk67n6PS6sN3pUU1jgPaATlgjoXB7rlFKVEJsoloHnXamhotuiHUN1WS9coBgQ1GTWbOM0n68W
cd3AfpM3JSnmuiFYDxUMnMEBz5fV/Y21JMGt3I/a+OboDqVCtnAut4juqr2K7nYO3gcASIoyRlfu
8zR/WgTUrDGTLRusswmZmsIL3JJ5Iqu4l68OFUq/jdTLEBGVeo6/5KVU7dMuenN9nlF4mpJOCLME
JnS6/QCCgva2kBtuoOHWu7SwkcIZ5zHVboe+AraXtA4gOnjyHH6ULuvNPtmleYqwwYucCELH8fQX
ZLx0BOEX9FKTgZWJGy260WMjf+v9z3UiPLa4mLmZCY2nw8jIw/e6KONBC7M9RxufCkDGV6+fLZFr
n1wpVDyFXYjohTvif08HaeKibbrW/NrDEa5K6b0ZX+WydSgVdYfjDQkOpC/8Gjb25Fl1QYwK2Yiy
ri4Eg1ZrCJYQtd7J/Dr1105k3+TDXi0DNzMTb1n+fH2C66GoHct0HzDJoeIKA3oVPGJ0JRagobCC
zSm8Q+0kcPsxH95J6K3vZROeGpW9aP/6oOsd8jwoPX56miopxrq0l6A6ZIzlFO3Q70jfww/I9os9
297ro6xv5x+j2OS8miaM9VbnjSZ0iBwwU4ugOY2ASiRRikVFyYVXvgWYuDCYMAuBh0bHG4uMVdRv
yhKbMkOgEaOAscbK/p0LjRtz6oI3bnzmdTLUauMbZhBYS81QcBNHSAx54COu8taUTYxC5QdvDOpq
RJJVXOx7JQJ5jzojQcbwR7rGNNsW6/D6Gp3vBLqzsCCIU1SbqI+cni8YB0timJATg7iqeMW2EQqL
2VsjL52fk1FWp5gHCZoAE49HBEGDHbpZX+RU+fL6TM43AOUIpFkx5xDdJmu1KlMmdWq4IKWGaZH5
XZnQc8gg6ApdCWvLKul5674MSyQYDEaJgG4J/aW1Q92IRoI+D3Sx6KKjIkPOKEHWttqbRsrrO8C3
5aEz+/4K8VfVneJEPaKSm23ExrO1442M54kCessWHM7VjPMahfU8sv50YhgANTKL7mSmW9nUxUFA
ePBN6diY8noQZF+QEQ6/pHOdO3ut1ozrAq86x3/T6glEjM5DiBYKA+F/sooVfZZNTmRO4w4zvAjk
cmV/QjcFCqmeRBtvvNWMfgxFlotVKz1s7AxPt7wWWHFakNzuzBzyd8sEvT6TlLcFiedRaP08TwYL
zDUSYSlLZKSKCKZNpKLABiP6RpOXrYbdGr73Yxi6C8J8j+eqsfpu6OYM9M8kYPSD0VwlUz3foCLX
3xl9aPgRD2aYXZMBERP+1phiogJRug+PBrotLku6ddBXh/D555i0AsQRJCE+q0fahYqEHlIR5Txl
u1ZPs3cTcgaHGG7bhiH3My7sxRl8HguYnMrGoXlPbny6jrqeI/08s45R0nzsIfcgnaX5S5BeIVl8
ZZTN1z4ev/YK9jl68KEw+j8nOtAzWV/dpUd06bfqFCJWrn4QF7nNhe4Ir9w1WgiKBaxcG4l8WWkc
7SlH/zW9Llq6nA9oZxbpIY2XXP0dTbj42xKjRr2BVrrw8YWNrQxUCcAE4nunHyRoFrVH/nPYAQ1D
w9csSw/8cOXVUZJ5rx/XC2foZCjxU168sWplVqNZbLuoM6Vjyoa4IRnt335SGcXhjIJkE3fh6SgN
tNagyDhD/RJGB9WZpEOlojX1D+bCs0qhBUgTwlztIweXhQzpNfZRmSRfYUW3d9Igmb+/PsqlzQHU
gyNBfYTe7SrqALgIqyGHVZ3GSuJj2RpZMEKUcB/qYXcjV6g6qH1VXWtDMnx6+9DcUaDKwHqcHxSo
1YUy5lALNYpzt5NijI/4IkhHqN7GQ46qHNJppvlA7N/CBp5vE4DzvLeAK5FMExJOF1Aaae1ITYJ+
h63Xt0lalFeR0251W84/rU0HkKWTbZkH3rpeH8n1YMpVPu+g5f0um8bjoNsfg8W8HlBwQbO1u7L0
5m2wFoIPFUkVtQDKrCoQ3dW1CP9o5NldzDBPESv406kQBr+qFC02XSRmqwjNxjakCYNEZ/L59eUU
O+U0zNgK9xZ4BtovQGpWQwOegUyWMrRtAsjWpiDZl1VU7/E6guzQNVuVB/HvnY+n0woBkwx4dbVz
Z2UJ9FBFD6cdkTtQpzz5IwvD4ADOOoHcaFVXaBFv+f+dxzLRDgSiBKyUnbOulkd4DUKMRl8RQSPJ
TeVS8lK9dQ4V+lobseziULzZIYGiZciNfbpJEWpb8GtEZAblwFHlApFTeR84cZEflGRRzLdlbbjM
2NzVACrYsqJXv7qxpQnutG3AwDAmtDukBn2rKsU47Y2bRCDVGYLoCUqRl+XppJwAwNmCBhVCebnd
7ucxSgovMyPjO9wwGy20KtnyGT77jqsh198xgwBo42jgQvWsPEVPnxJL6by8zoaNyZ2FlWcYPhAH
siv61ubqXoiWOZKRREJLdK77I1oluQs3qNjYF+ejUNegC0+jkysV7fbTT4iq6JBYNSxlJ22NfR0N
C4pN5uK/vlDr00XuwqniXLHLVRsl0tNRYGYpeD6BdOmDQP59cgZMk8L+OGvWsMOAaPp9KLfaQ2dD
8sV4uAjYtkBtr998mWJpk9ZCpIjbRvEm9MsN1yk76UFBWenesTuhVzd3+9cnKpb/ZRihKKaSpgnY
IYMCtjydaDaN/SCnGEF1h3jXu+O+9LVb1dsqbaw7mQSN03FWdw7ZYm/WGeNU3tfPhYf3xu779cPj
65N5fo+8NhvtdDaT2UYw/xhF9QEU7PDy2Ct3yLx4+J+4xp7W2+5ds7tGPn83//H62OvH59kMxcZ9
kXzxfM70RlhqSVe6O7qA4HffrFvr+q336vpLigP/YpwpK9CDKBhHfx/4NbT6zwCar4ONfbG+vdej
rK4X6PhJJonZLAe8QVyEA93CrTbO8tk7aT2KOBMv5qLFjaInYr1u6/1fqfvxyfAfP3/Ycs58Nvd9
bVuswi5A5mxWYoap98BOXfQHdp8R27xfXOsT+p3HjZ0g9vJrw61CroNjJeGD4Ub3L0Rfd9+K3fXf
7oeNhEO5EDBeHt314zxvi9ZCClTMCgUsl2KRi2eQa3um9+h/ab1PaAVtLdhGuFgToDpbq5xIjDl4
POw4YPH+j2X37dNdtHtovUfeBDvENjculq31W4PrNUQ61Eys3+z+tRxkH0esfXuI7uJjsMv8frex
fuKuf2X91FUUSXU4lNALxSQjN+d/9B2Kny7ibBufc303r7b/GrKjS1gRRXQudwLRvhsCqBBl018P
qbU1p629sgoatpW0diEOmm382QdXMVrJlYrZWZEiRbLVcH6us732AVfBI7El1UBw7McHzO7xafCs
Ax5w7qfYi72/Id0TiOXd31uzfM4/Xxt4FU/GMMdLoGZg7YN63X4u7+pr7a/ggXIjstvV4/yxuI7v
tQfj48aO2fq8qwATdlNslmLHaOwZlBfYn8MVWZ4b7Cy32hf70LNd292CbJ8VW9YbaBVpZrVIs1Yc
DBqQh/hK8T7m7rJ7CnYVn7c8qLvNe/xSAKAhCIhfsOXAcZ9G7Da180IWWxYT4r3C+dA8h8xBd513
uYuF3/v2AUVrv/H1G+e48ZUvxdWXY6++Mnoyc0aDhFzFG/fm5+wQHcbD7KWH9qhebdXMLi0p/QSa
FoDqaIqvHgQJQtXJ3FTtrkH9XVZg3yJPpc9PfdF4yfL+9amtAwFpP3VPih2aBsgf0MLpVzW7WA2i
TF9cSeu0A/pIqCorTYzH2rxsxBx9FdwYCmQnjX44SLaFLtbpUJmtmpM64JwVwFJ/VzpFAR5YyzZi
6PrriVF0Oli8BgRbdl1X0XGpxg8SuaMOVu49opPWdTNkrSvPan6fVHn+CSqT8vDmr0gFh2cVSTtN
UFPsnxfZRIlQQtNWeDViOFnt0WUlpupd/h65+mxrL4oQ9jLSMEHecBRuAOIb0K9W5wA3nmZxLGl2
rWIoHBfti/YT4m9oKDVGqaUfM2XoEHzNrWrcUdlupR3aiPlDlszBZ6MruhIBgWEYjnVuqu9Bk9R4
DDVxZe8qGd+k17/LWfJNz5XemKlQagIXRu/q9MPomGgUnWVhYqkMA54jUhbOREM0ayNvavF5RQba
GKbkgMPp8NjQefwWtk5oewrdweWQVJq5xXBf55fiJ2nsD9pbSL3iY3T6kyREmmJc4icXi4UUoWFN
3WFGkX+h8I8YwVgN9vVcqVy78TBtpLbnh01j0YCnUQ+mQq+tbieUXKVxhh3iNp39tQa88alDfOge
xc0tlOiFkQSTxqQNT1UBLM/pJMNWWN456oKcXmICpYDr5JVzgloofaqn1xf5/FxTwqTmhWwAXA15
3ZIPLXnKS6SsXAspnH3XTBg81eFG++TskcOywarUgGTSQOYKEDN+ccRCmhNasvSDG0hRsJtwFN0l
eajt2FD5ddwv5d7Kgmyvyol+Szc/ezLyWdmIYOdHj98A7kawlYCZrStt8zKMYVlzumy0nM19WAbS
Bz2VwQQ6HVo4R+SLkXJ589cVcQyCD1AfhUr96bxzI8q1Mgsg2rclCjiznh7y3NKu3j4K4GbRLABz
AFP2dJRwHOhNzcmAzAt+nighoTKMmfabv58ua0xEobJGr/J5jV+sYTprqdUBDHHjsSpuM71VvFhC
fWZEPdTL+yk4vHVWArMBopIOCDtHX+0ZdZbbDC9a9OGXOLxOSmk5BniybDwSzgOKrRpwNpkULbcz
0CGsX1p6s926+MMWniyjf5Mh0n4l24a0t3NjRBl2aodjILU/IVn/69v0v8On8uFH2G//8z/4z99K
xJ4EbGz1H//zNv7WsPZ/d/8h/tr/+6+d/qX/vB+emq5vnn65fazaXw598f2xi8ti/XdO/glG+vlL
vMfu8eQ/7Isu7ub3/VMz//7U9ln3PBy/Wfw3/3//8Jen53/l41w9/evXb2VfdOJfC/lZv/78o+P3
f/3Khv9fL//1n39095jzt/4P/0LYP/7yWHz/ZffY/NV/p3Dz45/9+XefHtvuX79KpvIbPWtwSVyf
yBI865qMT//+I6rnQEUE5JsEU/TpirLpon/9qli/wdASBEtBeRNsy19/4Zg9/5H5G9cwwqEK/5ag
MJm//vtXnqzbf63jL0WfP5Qx3mVMStw6/3WrQ9sjVCPOAK2OIjCFzNUxp1NRUIJtZqQNc+tDPPXt
dTfbc+la5SL/xdtXRZdvSIPDKCv9bbHYtDc65AH0XTpE1lGdnPq9MTXBEcCt/gcxtHUw6J64cuNO
Xv5K1QAt/0WCm26hi7fRaHy+uE5+vWgnQU6iu0P3A87XafiQZIrkc2mMXtQb8+MIcflDahozEm8Y
BKLu6zSfFQT7dwSyGPxgjltu3B+w3sD+SNA9jlgyOqh1W7aCjzzVcgNtoFT7FEbKPgXfdUfdfH7o
O238U2uQ59nViyY9DFO8HFCrXfamhYYb94FU/LmEXiHfh1khrH5gMb03kyS6CXivHB3wb8gu5fqE
5whoNb+N5UHdiNenN++zsAHQdOROWUUK7ms0gdLjhpGZcF/oLARuhc0TVioYUDiVvMViOk11fwxF
IAUKJ9gpNNVOv3qMqbDS5WilYkXX7AH4ydetFEiu6gzoCuNp44d98eO98D8R50XUEAXw/z7kiDDz
+L1sX8YZ8Td+BhrD+Q34ORgcmkdQmUnUf/3lZ6DhjwBkAIUnERbEM/GE/Xeg0X4D6CKofaSG4OUd
Kj//DjTab/S7eM2I9h6sClqLbwk0IpC8PKr8KMKLgPqBjWPrrF5hReK0hYrwKS68yg20h7DzEj2M
hZdf0O9NLM2bvRSoSLuhn49YbdtKquQi9NVgxmaqzXXUze3fBkKBqovo9viEQNvgLg3u1/vIsGoF
e0Nl/K4ENoaibWV+KlEjv23MbNH858/+P1vxxVYUBcf/fit+jJ649aLH/PFkN4q/9HM3Wqq4wMAb
GQi7QMWQSWl/7kZb/o0dykYVLBpg1kLp6+duVK3fVDqFyD7R/xSxhT/6uRtV+Tf+mWcAImoqtKq0
t+xGkVa+3IzUHShy8EaBb/28+U8jmNGMeGsrRuU72DigtjpiJtCY1UYauI6TP0ahvCCgp6I7fzpK
aPS9Toer8jHacfGecHaB7FAzkvQR9sZceF2hRxtJ4cWZkRPSUYMdYq+7uhghLcusmxVcXbXcz03b
uJJctRsJ9bMa2/oDioY4LUnKOMZaBgLn2a7tg7bySxy64R6iz4bSYOSgnyBjoOyFWBpVO50k6mbO
OmneLaGUXWtFERuHRqmNYy3XE3raWf5XrCKsiZ9p2WsfoP9pva9Wlo4P49xKN/DhJfWhV4xQPWC1
PSfvxKP/toeieV9h53uFnZe0BehahyogjDq4a1Q0AOUBIiMmvnzygbxx+h7VDr9dJP1BUtVw3un4
Xrm4BaqfoFZiVjdWpQtFKzgkjTxc6SjPHmalIM2R0O7c+NqrN6hhiB8ksLEkfiYPQGv1nsD1M4pt
qy79RbLNa7hV0xckYccdfMH5M8Lu2YO0aKmP3Z+JVmmheZI86RtAk/ONxa2iAKgDmyCgUOKN+uIN
ZZR6MCCDWPhWgHEWfgH57YDC8O5FHPmZn77MR9dZjKg88hhEoQlpETBXq5ki71dg/BFmfgyX17XH
MrsGe45YMu+1ja96djoJPqTmUC2hYMBjEbvgxYR0oA9KKxcIcedF/U54Zv7R8ZhDz6gsPsnTJH1X
wmbY6uycfUZGhWdCsU483NB6OB0VO8t6Zt+EPhZaKKHLCSbFfdrmV2/8jmSBtLYprhJEoS2svmOo
WkOtdErtY0drX0fone4zm9OD1+5W7+NsRs9DUYFBHYBsQVtFuQA5NB1ni9qXujb5SDf6XYuo+IYg
jNhdJ/GGQVgnElyTUMr/Of1sCVbGI4ZFlR8HmD833ZReqd003OeN09xmvbEFRz/bHBbCqcD4SZuE
kAS3zcnmiLm8HHOear+0xwesjm4EDsjrpWGPH9s3Y4LU8vqCXfiKlHgYkusItt26yxAQBZfCRPI6
t03UhGfc0wsNb9J/MgqIfngy0BPWahVWX6g5FKvKVwpErYFptnt4aW/TCOKb8fEgkTi8D2BDUis+
/XhW3PFFM73yx6YO9nMy/jUpVrsxlVWJ9+conGDSAlQweSOfjoLV4FCzK5mLjiMQxI7CVZUFPdBF
+Zwrs3ljY1R1VasLWLGsjw+1KrTeMSPYiCOXVg45MlJrNgrYLfHnL+KIWmBKpgas3IhGHkrwjnZY
CixwXl+5VePrx3SBAXGiqeOSS6+mG9epabcK00XmECHFDjcBDMb2ao6ySj58jGqsw2JN22ly6Ydx
fQwq5SuS9ckOh8MMP+UADfSw2fhVF+dOIOP7Qyen8Hs6d90I08BQ1Mqftf6jyN4Pej1vpVGXBrFh
kXExmLpgHZ4OohltbMoNg1RYmvuQNwsXwmC4sZ/Obh42LCUYGzKFqNmtgWpta2MBWk+VHzSFfAWM
O/6YEtWuJ9w0N4Izj7R1MBMXOQwhPplgQZ9OaGYxhr7pK5xXOrxj8UnbAywtvEpNKrefMBEz8nre
N/JcbUzy/NCg5kg3RLSMyG0QbjodOjDDINGrEmX9sR2+JL1RAAwPJb/q0XfUyM7e9dZYPrXs4Nsx
T7PrTNewhQmMeGPniEU7CejPEFnK2Whvkdus6WYS4KyyK53Sx5ztbxk/pz3w9GyPjrmGq+2wRdA+
i+fiycA7l+kTl4DLns67RSyjzRGu8RPsZHD5KepQ3Q1s37sk6DCwz8tg3uOGMH96/die7V3GpVLH
tWXTWQXtdjoulkljk4x94Y+8lm5Ni1OLy6+xcTvqIqKuvibPCxxLeM+gCbQGIk7QAaypn3M/66Xu
U23bM0WnrL8K0C9+N1cYMdrdPB4hOWObKlnonre2ts9zkgGzz5cvfDisKKkZVy79ZrPydFS39uFc
Oh+tXv8z17P5fYrz8g1vl8E31ZZFSuv66CRj56EHAlxcQoqZPnnvSXh5vkeqYdjjB5XiC4Lue9Hj
bhbITefZKNzuaflGbmQXsd+hLH5Iwz7w82xK76p8Mb15Ia69eRk0mLBAKIkMPFtWIUTCZ25Urbnw
o3k2cLkmRceI58vrg6ywGIRo3pRCy5AGsHjgrvGMo4pG94z9hw9d7htWjveTKcxz4pgqnDLEXjoU
D5EmfSjkZZ9A3MCawvSjPjyo6LeDiKluyokO7oQlzO71n3YWccQv49lMvRipTp5tp9uwx+ihtOuF
7a9O/XGhT4zRDqxf2gWKOyghJ0AlCuix8jbu5c9v8mJk8cte3I5G7aApOcrQ0RGNdvvBGDGKnS0v
j/vynywy7EEyRHClzlnOOywqyv9j4dvNBPLRRLOlBmi88SkvnGigBGgpEUap0K8f9SjoawHeSZzo
FgV2De1aT1uCz6+v16VBVIH61ZEnEFiM068mS0Ydy5OU+w3C+d7SqxYOMONWW/HSrhAy0FxFvLuU
taSRiVMh0ikJa0NycQjwM/oTzqrhze1Y3ibJaF6PYYefdwO9/x98RZN8CV4/55IGxOkEhzSOe+ws
cj8q9PiznskFkpyjcfX6Z7xwyfBapYErCkoaLbLTUbALn+FP4J2n5rWJu2Ix3hEV4USEse42oR49
vj7ehQ/KglF8YUC0jGWxrC82O27MGN2YSe5LQyv5hob7ZYMPlp+UOMOic9p76mBxzxTzFrhAvH9W
FwAYGipjwj2Ad9hqZNTZsgETrczHEQSF2hY7RjyoG4whmuSDyaLuQwsYT9ji0lJWlbKhKXRhv54M
L5KrFxPv2USV1LeZL9WAUTCtTd3JbLYanheWU5S4YfqzajTTVqOkU6BWQWswCszNq4nM8wrtbTxn
I5ykDK15G1JcxC6CJQFFhyhhQR1ZvdUXKBI1VsmZX/JnyPuXf9IiMr7YdmK6Tm9yB5aRfi9FVunm
AAOOb91M1Oo5mzAYCTbqmsI4Is80lKZc+Umd3hOjHU/vLem+7psGo+Qid9lk8p2VbSFez5pqTNum
7CUyF24ycG+ni6loNVrmYYDbWB137W2aN0Hplolu4TKf1dqTyvLyAmmkun0/9Vgk8gwwWnecAxnd
jHBy8H5eEOSyJsKGOTfml6ZVBsujxiU9jklmYXc0zxOunBhyGju576iCWsvc/S6nkhW7Vd/zbFHD
QAndaRw65aDaSfu5MLr+iJVz+bUPsW1xoY5UMMXH1r7nneOptWTaX7TQtiNUeMboK7i95un1JTnf
5qBASJwFjgZywprpOeJyB60xqXzLkeQvLTf2roubciOPOM9VFcQ+eUwJgRpB+zj9/sWw4I5Vd6Uv
UeAIwukGjx5b6Et+tIHn7VRsajai8XmBUVDHeZIwnhBYWT9+ajluIxuNCx+x+/5o5mNwPcv0Ejkf
4bWjBskuSMdiP+VVQPWlUZP7Fgvmjfv7fN7iR3B9k6SIN8oqWucTvg8qejL+gGCDSp481Nd9vdhH
ZQqFDpAVKu9kVMe/v76olybPBchGR+eI18i6iWyaQRTia5L7EJZToF+lfEdokDzdahJvGrvuLo4S
+2vQWe3OKtvikNTJFvvmPH6rKmUT+D006USX43TNHSnCKzFauDkKrfqYaVZ8DOOu21tjnbhol6bQ
N5o2eZdE3XjQ09Ty/8lHePEDVnla2ZLJ1IGa+z3mdO/rbkneT7qRIjo4Sl5iGNU7pAgtjDm1zB2A
1+1AeW2pGZwfr9OPID7Si1sE+y/ZCjBE9+u4fwy7wv7dwM5z446+NAgaEGDGqO7x/1dBvWspbw+q
LHaZFj20g7AGUvO34ZrE1QGYE+AUuQ0rysY6nUoUpmNfAS6gWq7LXqfk6rNLw8aJOS8KMcwzYUso
b+LFvNo22uC0DfawpFFJXu1y/Lc/TDCmPLoI0m1nxIVb99PwUAQ85wtM10ntpvQJzWZtvyA3eldU
RnoVzn3q6WmXvDkpOP1xq2/Qm/CYHaVlOe1y8dWsmN9LgfU21uSPL02JGwF5+sqUElbrGUWIG/UK
n6DQq+yTptXFzVKn8T7Ro41X9nn6wXygS8J3VajDrUv3QdXgBKxnuT9jRYi5boEBqeVE+ypuvnZW
sfUG2BpuVUWVVG41LheGk9FBQW3L9MwmDI6mZidHJ5Ak7/UQcHE8OjwCcSRUgMTBeXH68CXDV3zI
c18egvAT4D/Fl1p8mqMab/vcRnfon4xna6StXCP0RE7HG4PctMFQ5n5Q9NJNNobWPp31ynXsdvbx
Bd0ia16YnwaggcHIqmiiraILxkxyNGK75uMDsrim2Ud72ygfF2Vp31lLXh5en95zlfs0JX9W8hZy
bCABjTVdWQpLrCRLKfW564admaR/d5Xthl13KMPiXpJjTIkBKSkQ7hOpvo4DvMHz0sNIGWnJ8Kak
1+elfXKITQizZXXQ8H8lFfOiTI42lv7CzUtZmY2DSp1oPqyWYgjoPQwVHUQ9s+SdTflB0+7p1Feu
PXeOlzeKs7H45y8lQIuAhLl3Ia4DzD9dfAtvtahzzNTH6HT0NUsSFao4deU2uQ3NAqlBa5EpnZjt
Rsi8EP5p+dF8AxFjEqBXu3wIy6WQyin157E3PKlKaq8to24roRK5ymrxdSaGWASHCc2aVS4jWfIy
lkGU+h26a25GQ+tgFVF7P3WOdYW/ZXytot30mHUxbBKw2HfyMDkIITSpV+mDfRdnzZa4tljE9U96
lkp+hg7yfjr95K3TFEG+JKlvlYZ81IqODEeOFU/L7K0m58WhiCTgP9DLEBDFk1AC0Rphr5LZp50e
+4Wc8PANu/zYpc4fr5+yC8tJvKKdSvIqSj+rfZSrNYqcrZ3wVglyr9Tq5tCldrKxaS6EDpBLdCB4
1ANTXlcrWnnW5xxwsp8P7Bx7UJwPfYKrPFTpxS/qIfr4+qwufD80FhmQ0/iM/zz9fvTVB96DWuI7
oaJf0wCZDlbczNd2/0a5sufrU0yIZy7YQQRF15c0WptTrHaJH+HryC0TNbtl1tSj2Sf6xv35vMNW
OxD1aIXuIzsDkaD1YrUKhIPBQdldV8aPWIPBoRrS0jeqofGaNG+vGrmRr/BQjQ5mbeq3i2QWR40G
4jvNjoL3Uazr+5mK2HdETAxsNicDnHA4eMUEc0ge8tQ1U/oHWiYl78w0w3e+CIb7dMHOxggmx20B
Yr4VFgGsDnyveDLTbTfXtjK9bKZ1uzCnCdEVzxzQV0dYbktFQXyZ0y9HzRFJGEAgCHziiHK6IZQ8
aONsqGK/hL1xKI3K3A+G3fuTnpS+aUrBoWapN26w813IpcDtLGZFY2wt/KbNUQekNIp9qi3pIUb9
bY9m6l+xZQ0b+/3CE4xXD5IeP/r7qFaezg/iWSRHlhb5fVNK/tjb+kHROvW6L2ttP0Zq7NbwH+4N
HCq9ccSD0Qybt8ksiJNAfwZAGE0YYPtn0JOBp10NHin2GyBHB6PMur0xGeXGxfcsabhaSuHyAbPi
2cHKWk217yXwEo4T+RnYOFKAUFL2TSJjSYRHMM3aQLvKQIjcVHlZHKOgCe9np/iKC6dxs4wDzsts
4nfavGypqzx3Hdc/jGWm9GAI5zdtlW8q9F6Ey5dYAyk4SjF0oXoK2ysjX9TdXBTTXaEOSPQkQ+5l
6mJd4Rho7JYmXvZBC0LqrSEQrhSgDy5PYjtvm9MdYSDBptelGflhaxpfgnmWDwOPIcxlU2MDRX6e
i7DqzJd6NBX9syNstFzPWmekvsz2pmKK50vS07ma4dxg+6truy6ccMIbEdl/fZKX9j1vF9TfkIsU
BNPVN1f7Lh5mrU59NXGk/TQBSyeA6tRdhhHf2+pGn6XbwAjy3VzNqo9DfPPh9Z9w4ZDzprFlSpwG
oXldU7XGvu8jNUzJwutyr9Gju9LKuXcbZHE2ZnshiKlcNEATEb2lfLa6arQ4icz5+VZT1fZaikz7
Oh8KJINtG3K7gSpj35VvxqKA8eREgyYVertnwCHLLKo5SblKZ1VD1EFSGo8m5Wa+d+kz4n8kOBRQ
7eCZnm5XrahtPP70xOfiu1umxL5H7kY+ItoaupWSQn5Mqm70ZJy3D5osxUez1Wavj/VWOAvVND5t
6YbWwTulUqrPb19iSKJ0Bmi1g/xZZWORFmamPS2Jv2TzXWrr9U1iDxXsiFLfIMvpzHIVQoR9sGhB
Iy8mr9lcWIPjL5LluNbVZoJldp7DB9D7NtoIDuf5GCg6OixQup5BrmI1XjxVScakRakKUjFtVtxA
N8MdHtZPiSrfE7fexux9vhgEFwecEdwx3nJi1i9G6xpVjgywRD4vyOCwtDo5c4wd1azn9SGywswb
+kzfuCcubSiACjxRgKKi8bW68ZPMcepxckg5izI+VJUZHkyH7FYbtK2+6XNfer1sgBRkck6uJnib
pxOUnViJRjlgg0jKB4T0UGru7khAbwJD3cPyuUqM+tim1EYDZacN1u8yIiww4u/suPWKkKr72Nzp
wfTJqoar1/fupVtJhWYCl1eInJ0pIFtWKs0ke4mfUfp001i3XBOr8J2lxKNn5qlxGJOmulsMtTwy
xXDfB8vgW1JvAqcJt2oIK12OH3uBfFmgnUiWz7Qe65acKG04SwnO73vk6pV3U948Zn2VPoTt+PuY
GLIHGpzGALBVNzW76TobjAbB0g79jpTG2Osf6LxwTIERaV5etAJ3t6b9FOA+ZHUk8CSVBZ0JFb0d
fJwaNWBZPVa5Rvc4csw/SjUarvD4/QdJE8NTOIB5gpTYuqgyWFYZyQPL44wVj3mlRiMFIJf/DyaJ
WgC4Y4qp1FNON2hQFmS/0swotE3ghNj1Z9mGZUs12thlHHt3tgd5l4x6fteWurbxjZ9ncXZAhDo8
bAaLDskquk8QfiWnHHhlZgqPl+h9Pyy7vjaPo5K60Nf3NY7D6H8czN651woikFMn99QEPzZj5S9K
cKhky+taBY0DoBZxeq3a2XWnp+9whPL1IvnWpdWNFQ43ABfdWk7fy9X4tzFXN4VKo0uN94YRfgzL
6WGWwzul0FwwMi6oGWdnZok/Oam7OOrDNKV/5HX5TWStVlMfeBxfA3o78JS71WzOx9wdUynwZcjC
NYCcsRAvJPuY1tVh1IwrqPBuFQfvptC5htp9O3b9oc/VI8r4D5WZH+U5/Cal47to1PdSH92r6azu
GIwgmHnc3e5oln92knY12IYfTMUxUFBdscf6KLX1h9e3xMX4iOK0aDsDvVzbYFhaH9bjyEGMCvqh
sTbJh7yLYn6G43x8fahLtxqPL43RSNnPmHVT7GAil4r7U1JsP4KetAv7bAvkf3kUnXEoMZBJrFLB
OnUSUGhy4hfYHF6P7KSdKanlP7ihoZWScQomAVC405NUTxq6QuaY+HqvLF4YYGGDwPyWVsSFxeEg
ohSBtwY55XOH+cWNWU3/l7PzaJITCdPwH1oi8OYKFFXtJHXLji6ERjOCxHv36/ehYw8qmihWc9FF
o8nKJM1nXmOkWUET9wxOSgdpVKERmRZhkFZHHdmdSICR6NDT0nEYUr2ejzEgQpno3AyzaS+Pg5Tq
Htpu9p1WpomfpFV5kCvsfCXiO41UFRiZRoXvejwI8HShVWaWUYV/6Mc+eTebOI3/8Y5jFO5JqtVr
Z3Zz31FE6HOZKPKc91iv4LMH53/gzf0Po7yqebwG/tu9YBGljtm6doU51w+mcAaffC8/qPrs7oWV
8UfoRMl1K/TCi72oWtwn5z5RogBxktkfo6I6GXivnG5P6LVYtbmngblhAUWDBjWWLXFnGGQxSh2U
DsQ5IzhFtchrTNlFO14apYrf9+i7LSehWmkTAA3rDG+hSDzeN3pu4/QRh8uDJcl67XJOSuHzsqZf
m1itP6WL84+BI9lJmjrjC9JHdXZKLQmwXjE72ZMyA3Bw68oa9PveqFTD5b/oPkby2EturIzDeJ5m
MyHWt5R51UZdqp8WaFSEmB2oZ3KkO8U9J75WnkO1cfTTMOTDN7MRSe9lTT5259oYegsT4bwevUIZ
zHNWgi/2wqZU/5LJ2xO3L/X8LlfgFVPlMH4CSDEmvLjpKBRWibltPQdqAQfUa6deLG5JP+3DaAPH
AHioZt+rzlHX3zdPFxPdFhSHHGjfXmvn5reskuWXziwhZdld13yNa6X9e1no0HpxH1eOz5udfuPI
3PEvC/jimaGfNDkzetepjKTzHHUw/9LSRHtpSIMMUFAj+vDFYI6xW6dWOrmzZZbPmIWZlz5XqsRv
l155ZM365b6pkuhzndr1Hfzt+kNuxs2pn+OSXvyiPtWj0geyMecXR1hC9iKhTg52HArVTMusl69a
O9k0F1DvOHIE3Mln1+YVtRJavJR0NiUKqVHCupQNcc4NSsOVY//ba23k2k3yQW6q/r5sbf0gENq7
fgi8La6e1TlmKxHbxFpBXklN3epyCSEbaTnFwowPapp7lyqnCJ1min48SJtLro861pPu8Xkk1yOW
UY3hvFTGFKhKOD8to1IHtw/u3h1BCRVpE/4gnNwmIPIoj63BtLSOapidsv30koLMmNufb4+0981s
GyQgUAu+3BsW8pAvFKswFxVm0gVSpNkvUjFTXs/n8YxQvvx3Zi5HypJ76wkZBlgNNWDC1/VH/fYc
Zr064GoB2rkYJ/We/TncaflUnstk+kl/TT7YJDurSZEY6wKAStBbt354TdhbSmGu3vFVnCMaa5R+
VYl/FuhHp9uruZedMRRNnlf9CFh01zOz1aVp05KE37Sb/FOY8ZjINlquNVAaT+i15SKCGp+0Ftml
MYzMh0at2hPuGPFDNMhHbJSdj3v1a9aF+W2d7TypLTmklzFNozeUZecZuZ77Q5SCBE6l/M5BevPg
Ed1dbA3sztrkJXDbjNl13JNWw/lHrMQ56UZc+X01G8FilZp/e7V3thH68wRuMG2wGtgq8nDtRzav
GyHvkmYXYOhyECVJ4XW13p7klhr97fF2yCI0an4bcBOGjHbSTyoA4bO1gNOLkgnoUaRTJWzC2jeK
dvDocUp3ZYKimlqNmtdl2OZCmzsIunZyXArmAC4oKVFf27pjjyh1mKlCorOSO/yh6SqK0sV3NZvk
U+JY+alr9fosN6l0Uav+6Di9kUihFo6/iYZrIWRKyEGbmBnY01QklsqdIRcpTafyVDq2N6b1I9Yq
/y6WedJnEZhp8yXEZxA8yiMBnMd28BFl+2tSym+WGt5lZv7ekhE6yvpPau/MB4d+52VAAgVwA/hY
kJtbFuYANSrCKY0722wzr0kK55T25ZFH2s4o+CetnXsFrBjUyOsTlgJ5lwspokcy2yif9mp5Tu1U
OZjLzsZbecZcz6heY3u7JVLImQZnXZA245MmCOOc/GSmXXrJlym8ox9sPTpSUr2URRae5CY2TqrZ
yOe8Fb9un4C3J25tVJL0WdyNdEY2h3sM+3a2wpqiH1bbj6nRlpda0tQzKWH5o64166DadTTe+ve/
XWByr0aNDMYjsOZk9vUEJNe0pBGa37NBGaCpD5jur8Tx64AZHWyqWZRWqGchpHY9oOqwaWio6AGs
qPil0uLFQKMghQQd2p1muQtA2/5dWw3VJ3Aaglp2a5SfRNhqnauVYa8FtWIViWshcTMQkBXaQxe3
9uwvYCpbv4rM0T7FQwKSZJlbK/dazchlFz0h5SWsOC4uYp5T4jlZmaiPdjPXNQXWPoncuG/k1m/7
SfvRO0bZuW3+qqwDFvkfp0jHHxCc82/CKhGwV8BToC6oJ83gd0u73DWxrtYBwv2U3At5tDNPT0l7
XUVC2w9DGPkFjTUZlaCs7ux7uwjT/BIaZY2qIUv1OIgu6/3IlHKyFMlYXCXTjco3ERUaPKOOyszH
CaeCsoY3W+pPVKeeJxRsxWmexdfUkNrqJIfhlHlWKMnf5nDQnydbYPhXYU6bPdAym2yfVv5oDa0S
ZOhD5b7pLCZooCGfnvj1yePQ5A2qqnORhl7ay9oR2nYHO0jIumJOTSqINudt8+2lDPu1xXJQMFDv
Ug2nT1fSGydxu1JLPH1G2ictsUulYxC6SotfOb+r4tAL8d6uw+FeoJSI6FHb14g+HKHRXgvcm60J
2IK+2OrKvlZfrn9eMjVqJ2rbCVoLSwQc3DzQjaWrFYZfxpaC0KT9Ar9Rp2E2SqDxUteoemagg194
MWcQy2H7UFnFR3bm6Y+vBUjNdJOQ11jTzU3UY1X1rIS8RYHVxY/jolmI+0rycyFK/asicXxvD/fm
+SNWpci1egHjjgaV5XolMJ9O4rhexFmPCmzeJNn2ljgZnmydQuCURGAnwvYkMDKbcP84CDrexFTr
4EyRPssq1Lot8C5TrvVD3IoznH4kWrXogzkWX5QU2c+qr34Z+vDh9mx3B6TtS6iMzQcd2evZCmmx
67EaeMiGKjxnadF9NGeoK85MnVWvDdPtbZT1bg/65l0D1E9zkFeeRSZC39yDhQQ3Lh6YpdybRDBj
5nhFOB/t6TfX+zoKMQxvCW4HMPCvp+akE7yBiKnVkVLdRYZM2VbK4hOuxP1pDNP0IDZdl+rqCK3j
UaiiaE2RHmu96/EKNGiVLK7XPM56V5ewfikq2U+hiWcLjV/LG9TKWNsWR12b3eX8beDN1VJjqDv1
FglPguSpmy/REIRDe4T83VlOXmbCbrD7gL+2GLvJ1NtBFTOAhbLoz9KSori9TOJkyvP0lBqHzL+3
YQlkZSLBteK84hK2MDApiiQ1wfT4jN+4ejH7THupokm7ryJ2amuL6q6b++w8D0b4oERW6YdCQxve
SaRPf7xdDdqfxL2r6x7v9/WHraakluIiigmI55+FoUXvBK6Xd7cHeTWI3Wyfq1E22wfRIqORbBjD
YdwIFzZM4qlS+y9VGtg5qpS59GHunHoKkoiGBCU+f0bq1bPoaLpOmHhxZzcnemm6P65GNuZKoZrj
0yzoOAhe9EmWn8c2+dDlNE0APLqithoX+MMDRRXz1HZde3Ag9nYM0IO1lwjSgzN4vW51Xw2hpabx
GXEx3R1JYU6pKX8Gljb4aOodkfLepsdsGPRVMBuBfAtjaD0nv8Vzk5VLydJZ0Tke6n8skal+Muva
hxTKuZ+HxouhzekJzFj8yAXcUTkKs2A24VkNmvHHGN/1tyD+tiIhuOK28sOFZnclTP/o7FRacpK0
MUIlCGHQUB0pf2SmHtholh68lDs30NoBQHNgBa/BrrleADLGKFcQxD6LtnsuokT95ER9/lEBI/BJ
ifXaK3qKw25WWeHR7t15RxiakgvnlA7RVtiS4s+CLaqIz6NVPkTKErtpGGKDPGb0sS1KiF0qIKdP
3yar554KnzPLutPM+if1jH9qJBTTsR6ovQ+/zDilnZsR7knDD7oel8ixZb9t+icoFAmCT/UPyyjb
U58X3Ql7zT9/myAAk/2uOMO1/3m9hn2Pp+vssIYTnoaBY3VW4CgINdw+7TtXNlyV1+8EqAJ9vutR
KHIKAbsgOmMnNvjsaBV+4WwfHMDdj7J6otM6IcF7TbV/OxB9mqY0EFE/AgyzeMgRyH6cZsodAn8d
l/eaSVBBO9gKu1ODt7GqTIB/2XbWUlngOWdp0bnVnZ91pygnIxL5wU5/WyUgkOaUg3+hKLz2Cq8X
sGxCPbGBHKD0kFTv9dpU3FZZ5FNUxH1QRFrmU01JT8D/pM9SVXde3WTyCeym+Ag4bfTGYdKpeOvG
+2HpdJ9uoEIM21jLQ1IVmTulPX9K2aFI3e7qgGZAsIAq9htdxiQRIuwkmU/SO1iRqkgcmUP86z/s
Luqua518vXk3T0mVliH+Ygwim2131pLcOJlNcWQusjcVomQYF5RsKMVtRtGwPB/pafGhFwQqitlq
vH6NCm7P5W3ixJdeoTKr2M/qRLuJUPM+dfTQ6rhJIzn5Uo+LfpfJdJcQe0aChxqNDz4M6sQIqnmp
pmd0XCwQAkApU5Dwl3GaB7dMG9AsRVFfDn7c+oRtHm2K9jKj4ECMSNVmDdSIRn0E+zzgLel/gCbT
3AjilyfnS30vG21CIs3bAslAd2czg2rYm0GSVO3RKq0DvfkhNiRAJJpoZG6r0MuCInGfdlIw56Xz
PhLTYx1J9mWRcz3A9TV/X1Rj7sVO+IumVP4Laz8CgGWYniujVJ5vr8rOxkDOj8iejskqOLnGBb9d
O5HTjk1rl7h2ZnPtI7CluHEIteZPR1nxk0TbQKhW0cfNY9eWCgwLvO4CM1PxXu2S5i7O0iNBjbdX
KKOwnusNynnaMgt1eTbTAivEAMCf6jfVPF8EynyeqorpooIv8eRCnfzbU6PE9+ZzMiytC95U+gro
2VwvYStmrTGwMA8yFOEVoTxWWl79pBdkyydZT8dzBS7ZcSunbDSvz9vsxQitaXCb3JgUd5QXHuHK
kl8A2s3P4MQkHmH5vZk4zsdo0NPvUwkS7uQAsqULtKj5pzjW1J+1Zs6LV1n9bHrLIOTvPTZTk1/r
9ixRRepy/W5qJkm4Dg3bzAvDVO39TFuST0haZyGsRuHMrsjjMHItDcyg3yqJM/nCKKPQDwdDcjys
e5oE7EsWPQ1zJx6bvA//mkYpXgs+1Q8R9XPmpglERlcFK/s89JX+WRmn/FfRqcXfSRXVAnlL2Rhp
SxoD29kR5AWS+DvVO+edQODI9NtCZqiQMvfELjcnIjBrrICsmBDelyGNfyZ2zQko01b8kEZHyV3k
B8TXSC37L+Yyw3yH/PFFKZdqcRuNPXBG/L04D2rXgxAC1/pz0pX+vSkKB+ClYTaXGXz1c67Q5wV1
pEqPSqOL8KQB3rnEvUaPWpXk7Hss2ePXotLb50xXFrcO5fbZpnvkxUb+mPa5hKCa3csFgCGc7K1i
DD+ZQ208cLtYnzJqo881Vr+nnHJR6zeFMz+UtL2dSyclAo1w5NAkv7HbSv67stLOdvXREcIjJzIa
5DRTUgX02iTsfKTQGQN43tF3pViG2u8VpX+XDHE6nxujknTvf7IuQVynVsGRCCuGi13pzrOUmsW7
QS6MzxkqJbmL+mb4Yaqd7iUCfxW5hZ2CnlZyyaZAJKfRZzszpedR5PmX20dkPd3X9x01KsjjtMMQ
h3lDH4gax5rCNAmDqEUaNIwRaOhLBVe+1vz85yOB3FkZqGhgkNlfH0Uii1ptopzqOGIjD1Ub/+r6
tH4nO604CD335gRADNcLgnjQ6duYJsGnd5hiRiI1COoobx6WKjS8tpe+3Z7TWyQ88FqUyVC84e6k
O7sZKrUr25bYoEEVtcg0aUv+SbLo9HM3aBcektmP9ZZOPwBjPIIGeJJpfnS1vs5n8w35EfwALBLW
Vs/mkhsrDSjdGDpBHpm4AE5m7mKOOgWlXnxW5/4BonTjmqE9ekbY/igSm+JG75QPjdT9GznfE2l8
6LrwL2GbD2asmb/6aokubaJVB6/8znehkAS3kExWXq1PrnfAVFuLLpfstU5qcZ6K7X+yNu9P8KND
9/Z32XltdCiawLRghtB622TMdhQC3NKyMAgNs/SH3KDd11uWTyFbRgki0yZXBwny5/uO5s+qVrXq
aYFXu55fFIoxYRhK01Ykfxs6ZXYjNRkv/LdHLrh7SwnLifoRBxfJ581hwhhWd+KCoZw0lt1epLEL
YKhGT7L7P9OMK8+M37Vtd/c4USn724ZjA/n0elqOkfYjWh5OMDQjMJkyzK2TIxntqV1U55QBs7gb
eXxPkqEMfm1XxV1NJHHwlK9rt93jSOiQ46F9i5viZm3NSEQzlQonWBIlCyga0iCPJzsQCw1rNHGb
T/VEdpIZxdFX3R2ZtgpyT1wo7N3r6RtyHidSRtm8g9x9KgoMWPS4tu+lAWnVVIzR57lMmpOaGurl
9i5+G/8BpLOgnhj08ejnbUa2I+RUmggObg/K/TRXlUJ/wzlSm9rdSgTffFycwAi/r+c31rRpRDE5
QSGFwm8TM/wB2+sRdJ110BDfnQ9ZCIgZiipvBKp1gqA6S1Un0IVZv6NrWLJzxRHYaF2VNztldRbj
kVEoNa6/4reo2QAx4RBwMEqBlNPQaG2gKVP2JOMX8lRQeT24a9ZbazueuuqWg8yhNveGhd4k8QTK
yAmkIq7fOzOiN1GFrVlZ4maoL4PqD52G7V+rxe+LZjzq8+9dddym5AnsFdXYogyEsWS4OTN8qFnj
nRVPzgc1sSTM3JFlod8FGUwW09fbO3PvTPw26FZiaqyUEKQbg7Z0JX9iTJY8aFYuAnh4+fPs6A2c
5kb3Jcv8dHvg3dlSCQWXCTWIrPz643bmtDTgkvi49M8QDWlK39ay7CJ3dYOBS1x+RILr5+0xdyrK
lGDQRXmVwiST2JzD3jSSECknTogS/ygz8hfS8/ifQTclr9fmIUAoZcHCrtDVwEqi4r5Bs9eNpDYP
ws7gjp5zDCdzaaZ5Yn01sHD60Bqd+U5dECjI2SIBZF3zUusO+B/6wwHtexVTJE0Dlom2KnJwBf9U
6382RR693J7d7vZdtQXAVwLP2SLS9WQq43JkRQ3siltXBm/10LcOgTxOCT9Fho5qqkTxg2zhHqY4
YXMkt7Jz/1Dd5XHRKbhShtrcP3GzWGRbPC8dJkNPsiyyJzHZ/VNj6XhkakX5JBtD/mh3luO2SNe7
dVyPHyTyOL9QUtk3Uyu7ww3LvoxIi7lzP4SnDE8ZmtAYcw8yiMpusccHVVpkd0RyK0S884LKFjqS
S24+iUyJTuhbyJ8Ne5jctmot30Hk7yRHbezLKmiUid+CKZaqPCAxiGqaotFaxk2HDvep12ii6Ch8
0UDV464+2/lSPOmo/n9TlCi9u/21dq5QlA+R+wX2QOFrG0TLfVZLcsOeMrp8eKrswTnJIj7yYd45
3qvUOx0qFK/pZ242fJwbIlTtmoDSkKxTlE+InVZK4kdNS6loTjNfzbs8KHlMgtvz24tlV9wKNV1u
bxKTze1dCmUYB4PXdnVhvKtirR4eIKqrvWebk4zNYFrN3zMjUe6qiAOhxim6bNlknWCCTTNOab3+
VyGa/mNX4YLgIfkkP9pyXGLspLUtEsxCEXfxYo1/zGhaWRYrk4l7afXL2txM6ZzaUiata1Yo2kWK
ss6z1KkCnl2X/qLqvW8aGnJzJBSB5PRHIMK9U6SB6OW9W6t8WyxqBNZjmpuSIC0HYjuroe52VZtd
DCU8uIL3tiCALUpFXECAebXrK1i0toUMHhNVxBAFwkZDL5Ij+eBVfUtZYz0J3tcAyAA6/Nqk+u0Z
n0Qu8nZpiPCacRSB0gobK+KxRYBvIlTLPDEkw8e2aaLn1jGW+zHMRHYRUiZof4DtJAcq5y51u8kR
H29v0lfk6+bJXwtmYKuoKFFYWl+p335biZ9oElqZE4yd6deS831KQBrKfX4qIuNSlenDUGbvnJAa
SaS/5KP8dzosTxXOi1FTPff1eBor4Rly8XGgMF51mpda00VSypOKlLHkQKuP2DC9NvhweBpXRVrm
YH13HlKKfitsALIm9bhNAiEys0+hONgBCRJI1x58Sl71utfqxqPidJ1vrcDQg3Vbt8Z23eivg1cg
VyaQ39wr2Syn/bKYdjBbffspFInx3gE2UVD0nlKmW3f4ooMM+RviuvoNxPXYuG3v/JAaSlJuPYj5
/QzZ/GcItrHx9Wl6SqjO525siOQvVVIQuJxRSv2apUYXu02Jhqo3h6H6LQ0TnHpvz2bn4WQFaZ2g
qgjUaZsXTD0a9nEx20Hn/MiyfHlA+ja/KyoQZfaAUnMjp6Yb10160iKYD7cH3+nRrtpMBnAdELWr
2eX1FsxCJbQq+CRBQj/YtZL6QQnbs5Q0n+TIpvWtFIHUZx8LR3mJTemXDlVGFRhI3v4Zu7vIonVE
fvT6fF//CgU55CgFjBYskfNOGeO1fr/wXhYiOjlh3blW+O/tEfduH9D2pENrFAic6XrEsc/QeiIv
DiplRIMoty2vjLmCbo/yipzZ7lRuODwYoBfDZN6ecCGj5NLzvHXR/B3Srh0UeQMxBYC4r+KI61Yp
zfCKhsrdlBbNBcRx7zlKbHy2wwnyqrD0s6lE9XlZ1satKMYLrez4cUax8QExQi3IKsq3kxln71B1
//OG5SqqvmKCVpAJ3kLXq9Ri91e0lWYH9aCmD7T41EBWx9aNI7U5O0siPUWSNB0ciN1PQ4wM4xmG
GQiX60Gphy8osyx2QGUmoYJZm4Ata+MgQtg7dhQqYUutAoVECdejmEtTNVo42kGm2GUAa8mkLDo6
Qb2UyWfDEO0jNmx4nBeD/bHJ6uxg+L1qCEWQVWAGZYKVPHw9ftgMtZNJjJ/iD3wyCMeIJVNxV4KM
8Lowdj5amRiJAsbFla2U6rnZqwc/YnelV9gXSD5exy20TqoE0KuB6ocd64o7h5Z+6ZDc8G8fgtuj
OPLmqBngFScq53Yg4db92LcFigGO1P2XuYCXUwCYAdu3N+tJ1WamwNKyVZUeq4FesfzIRsTlP8wF
LAt6R4S0QNmuv1pmpFqu9wN7U8QRF7L5sUAN8eBS3tuagPDgC8JzWjXQrwdRbRxbW4XbcIoL9X1m
L+Ld4hCISbOdXLTMQjNkahF+qEv15IA2O5jjXp5Kr4tfgIIf3NKt+ExoaWmpo7bM0YgtdKaSZoHn
nfaYG9S2/b0zneSbrqVT6WKqJC+ukA0ppZ0b1fo9GWfquFj3VBEuO0X4qx+oubmOVA62D9DIotdR
GCiPKjPziOpSQW2vcWD6momeDV5aW9X7BZ+4yNN6/nSltF47KZaTv3B9Ri+ak7Xfb3/UvTSFWJu+
MTEYyP7NGwgqI66GOiOGKaGHA3E3iB54FaBojpeEnPrUab3hTbI1f7w98t67t5KE6ShyB8GwuP7S
qarWJg11XqElij802EH4tZl+U5rmo93bL7G1HIEiTf6P2wfp9xE3G1jPbAAuMu8QWso+bZSfmaUu
F5hf3jIu0sGZ3Au+8d4AA7Z6b5KKbXZy3fSiT3te2WzEIzZvyql2K3S9T3WLVkVM5PG4tKjPFrP0
JTY7535EndKfNDv1erv/B3T9HxsEQi7nWV/ZfSAlwBNfr3jjSHYv0QQJIlTfLkWhD/f/j6xj57te
jbKZ9zLETRStF+uMKMEZNXE9QBXQpKvYth/SaBbvJfk/5FNosNkgzShqkXZr1zNj746Ss16zWrmM
JAI4w5trceP2jn0r4MUCoqOzaty84nw2G8jEl1ApgSpSXFKHZ6N3YuKVvPanWIlPbaTYX5qkm4O5
DRu/1WftvtQK/Qf9x+E9zrzZfZxKkrf0wC5u/7CdS3O1mQYVSvYsU1S8nj5qsXo3lCjUxIvZuFyS
7eo5SabUy4aXpznNM01SgsHQvtpyM3y+PfpbERkHSad1TZBIgJG/tazISUQWmhlhQMo4NJ6TRONT
HBpD5Qn4G0j04W/op3YbvSj1qp2ykvpjV0iS9bB0tYHTI5hh1y5IUHyJrvEJM6YsDpJSZOtZ4HS5
qZ3pBz975+aDTEtuvJJCAUZu7h9rUg0pGdeKk6OOT3Pf5/e1VPdfnCxGXmRAL8Wi8BXIbWgecG92
ggLaEfSKoaoDGdn2VlNZoXDWI4pA7aj/R0mm3kuGxT5g3++M8gqB5KRbq/Ktcb0pnCRLBnOxrUCZ
8Wp1HbvSWtfQq9y9/fnfnnfopgAtV54et9y2nCxnVqOV7WAFYetkviyl8UucNIln6JN1nkh73NwJ
05c/HnRttoAuAgqzgmKuJ8d2rKpUwbpED9W2dhfbmT+UjvI1NNXmsayW4mdjTUfm1ztXOmVDSJhr
wQJdsW2bB08jQf0ptgLEs6N7Cq7ty2xQW7AjRUNblXpprVThu8YBczJNpvMO+ZAqKE2amK1N91q3
qj9PGCiTcfSpZa5Q1y0mKO7tMLJbzQwyJ8wuWlr3Zxxu69Pt5X77cjIKPFf0+MB1QbO7Xu4q02OB
d5kZ4HiXXRriCR8lER9FvYkkpTwSkT0abrN1W81pO3aVGcACMr1WrpqTM4Dgla0+9FUx/HmUzvEn
2aOjtjpiv37332pRIpMaaZFmM5i0qjlPHT3YrJLGg9jy7YXDKGuAzh2N2eO2y9S0poalQ2sGZqim
vha20/OgRRoQPInxsER+tEAceIuYjsiF63pdBz4UGsFi8+pTFKbhff35sqhy8myuzAAEtOTNWYsc
np7VdyK1hqNWxNuhmB5wDhYU4tC2slllyOMQQBqBKEf1DkZeeCdPaZ0cXDo7M1oFgLDJoHtPTLcJ
ZagZ5BGkKyPIYil6SEWiXgZgREFZW+XBbb0zFKxaGjUrkhEW1uZx1fsYsYkihtctpBLpvKX2cB5x
/KpcjkpBu0OtwnarVxnwrM13ittYtM3o6EFhiDKQRiRwo1Edzwo8woPNuHNr4wlmyrherICALRyb
RlrTxYuuB7hgw7NNQ8Qf48h4Jy8i/ao0inymZLccfLWdzgTLyCnQYVRDgtpS5mWFpAl3ag0dW5Lg
ekTabqpsP8ws/X7I0gYdzEF/GSP1Z+Jo4mOqASPEC0YE0+I45zg1lPsFLRHfzPQuiOw0C6q2kd0O
MaNHKxy/3L71dtbotUhGvIx7HEJn18eGjCQkCVzoNeS6zWXH3RB4Oki0S5OH8eX2YDt3Hnkn7WfW
ZsVJr3vjtzuIHp1jI/+kB7iiaw+EHsZZmqUBnUMMUGYpH/8Y9U+YBbyHbBdpThCW1+ONWTVyhEHk
hguwzUaB5ZzbuTiY1c6OfmUrYei8ylJsD4+VDEldZYJRzFl/MZ1sPkXZ0iH3z3V+ewHXH7y55Ehk
IajTPAICvoWp4kieFVpiURWcG+V96LQRogTiKNTeAfsjnsUtjgg3zWxa2tfrVufWZCDZqgaYFUv3
kmOHL20aVXSl0DFJXaFL5cmuq+kO97Hp37xs5qCY9OmuQR/iPS0a48ExaYcaoi4XRHeyDH0KJcV7
RcRub8VL6wGKND8YWTwHf7pANIcpZ641Xw6ftbnIOq0uO7Oy1SA1KLJnVfjTtpvovwyySrkgBqqt
EeH18ij1kveIKKsBft4DELmy/W5GdfHp9lTeHhZskknz0JaiSETf/XoUPY/SBDECSsso7Ln0YWJv
6TrSBGAUqESLI+e/nRTnekD1ekBphOSdTKaF2IXU3c9ZU1K7jPN/xzIV9/FjDNdP6QeP9MxC6qUn
ExNTHCALNf6V43QFG9xyXtq2rE+WoMZJDlmc2wqBvdvr8va48TNpq63lYxoq24afJpYa0J5lBbNI
a6/uCQSrUe5dsADawYfeoUQyFtoBFHG5r3hKrpcE3yIHDBf22yJCChHqWeMrZal4Up1MQVhUVMqR
776Tq7L1UWqa/SHVJc8s6uLgjnl78PkhOLOslVwSui21T3fI0GB8WAGOZMNlDNGW12bnqHi0U7Rm
GJgEtAMgzLzBKEXFkrUh7Wu6DhF0f8hKlyiMe7e2a7Iro0L9ZUayMcOF7KECDY1CpKIcfN+9qRKj
wv2EnomY8vr3vz0SZRKT9tDzD+LI0vFcjUtPk3v9j29SAv0VZAx8gdRi22KUK1spV0OmQHSj5Yfz
OF+SwipOt/fqGqJd39eMAokXCaFV8GO7f+S+mWDRqCulzQIEaCvTRVmsf8fYIulWFRhPY5rfq8QA
B6HP3iFZZc7XEu+q3bP+sN8WEUnZLsxqnUVcKuuha43w1IYZVuFKcTTU3j3F7UToDcQUcZJNXQpP
BU2qZr7X2E+FPyR0tBRFJLgqdzzqhv7nicxrikaLCATtSsC5npqC0nUrTaMVmOpc3qm9yNxsiO2D
0GF3Vtzv66lfL+DNrAZlXoH7E5WFwrI9uiYVabgoLiIfP2tTnX24vVFeKWJvdsraiKNUQ/i4PeCC
ul8MPpCTB6jpVBb15IVOr4JBnsNAjbTobtEGWkhUIgCviulexRsS0keVXfIJPV4Cxc5X5E6/kxMN
1Yh8yPxOEv/ARFSf6OQpQH6N8qJ0SnXfpcNfSwa9wlHAJgxh3r8vCks7QXqIXLRAIl9Bit3vFHAo
URIWIP2X+Hx7wnvrSxWN4Gyl+sjbvrRW91o1L1RUpCZTgyxLw4CyA+PBCaD9qClHmNL1g20XmGtt
9dakD4DU//W2SWkAymFsm8HclQU6+73jWayjH+Op4UWRVrkt9JgLmrvmZST+CmCeYAwwNvF7oY/2
pe4HzZWiZQ6MBUOdrNdHb5Zhkgxtrrho6Q9PPaY/jxHvI30Tu713Qnu62OYw+v2ygj3HaL6zFqfx
gIDJpeugJnypmhB/ZJw9tBbVWrO0XUaxzXLCdisxzuqsJQ/lhLbA/1RK00WiaawgzSFQVtLS3mcJ
795Ck/Hr7Y+zd239vlabzV8pdcweo0HUOmrtNl2ufTE6Q3lfh4nm1SjSn5GXMzwH0JR3e+Sdyx88
F0JyDikvRYR12/x2b01R6eitJbiWB6N+7Ce01ZWsbS+3R9m5HUHH8aSjZ7rekZvQCpTslJqwm4Mh
67B9zIzqIrTycTKm/2XuPLrjRtJ0/Vfq1PqiB96cM90LZCaSVqJ8SxsclqRCwHv76+cJdvUdJjKH
GOpu7q5UlBhAIMxnXtNuHCPn6RV2XM9GWq26PDeQOs8ijpEosnaGXoxYYgDSVhYgR46CZW6jKs2v
TCLcCWJgGaSunU0U+Bxd3SbcOlYxHQuvUugZJFt45kuTSDWe9phsAFnrQqGoRVSZFYXCtOlRqFGV
Ar20Ub/pFGsLM3dxKE4LCaABy7s2OhZKE0eWljkEm2m9rz39A2zf5KotQSm8vDIutD9IeZ4NtY4+
8qwHs2vbgWJbzr3niCpowzK9M+FgBZMXVt+UMvszcafOt4da3MQusV5fNI5fZ2pz2xf29wzA/0ZM
9D88Fv0PdOIuUHe6ofDiLs/ZF0ahqkdHwzRzP7ulrh/iUrV9F+4XshTxOL+t8sVs/NCq21t3NKt2
X+OAcWXPJdAzdI7qf6adOm0VTy+kjFTfZZMTeDBeUmvRIASu+PgDn8gUNtITIqjK6XbxnG+at7wV
CqgqVSOBMWG+ieTB6KerQRf3o0Q892n8MFfKta0Vn0ur282G+qZ1lN24IED78uc9P16I9ijccfHA
hkEc7PR4aWk/dnppLQGC+uE1Km/9TkUHcGMRnd9tchQydOkzTJIoW1nPDjE3VK0eMbIlsFpRkw1k
92EavtGG1t45KlTP174TtxEla0BI8FrOKjhVH8YWRCU96HWjDiATZpBYW+XTy6M8hd2r+1OmHzDc
iYioPKxeiiKRs7QZ5XFXUUKQAf0433pWNBy6uEP5Cz+qINfb6irC+cSvlnK8wt6u3hMXZ4d5MsaD
gmXAIc3n5ErJMvON1yfLnT3aYN+5Xg+JvWhf/g90DA0UvIVde4XptVo44wFci+nDmNpCNl6AxrFk
qfajDyYRxGsZvnmp58hJTTuQGnvf56otffR1hn2immi7h1O3U4xBPyp6vjwIrwB06cUUP/LcuqKx
v8m7P1+bPA5FKslsh+m19uHAf3eak8SzAyGxLW2To2KkR+bRCs3cT7IFwV9XiXe51CdUM/tnMxQD
xPMs9YnsB39s1D5ooLFuLC/5Xc++O8UUoOTknVyYp4vZU0D1ZAQLQSvCO0Ki4oOdRvWHbkDMuFLV
n3bsVFc5lN/AWFCofHnVXZoTsjTae+h0wdRZXdT6OKSJnYR2QKo477V4WjArirf8oc/3K3w1lECp
FxGNosp4+oq9Fo4txW8abSXuvFbYj3fFnH0y4Wkcks57PZKJ4XCJA4/pkJ+tIQqSqtHHjWMHvQid
QzgZ8b7WUdJ+eeouNPIYBs8Kk1o0meda9CtvhaEpIw2mIk17HxmlbEfJ/cui195+5r+/jTOSG01j
3RhRie60e+8q1l700+eXH+R8drGYR2YSKSQYagi7ns5uo7eaHWWjHkxz9pVkVd9ZCgToyMtcIGlF
t7Fez2MFhoMzxvek7I/C2ulwtTXgjGwXemAuitL7FJB6f8hycavbpfnqRtDpWOvlyZ2K6mNKITBU
pzvbHn44OnKavzB/GA6hVs3uw7zt9IWyMkytxgaZOc9wVN3eUw/GXJUHp+nISZ15qzJyaQItyNdy
EgHumzKkfXZ7Yck7S8CwFkxO1fklenVvCSOLQ2tp0+HlV7s0FAU8lQIJNW26D6dDFWqOogTaXsAT
CvXQx0DI1M7Fes0J042hLq1CW74WhwhUyXX7E11fCOS4QpBqmuZbo6yqG2R+q0MEDPA2rIp6YxnK
VX16bHIXUxSBoSLJmWuMH8f1nIq45NUWlZLgSFnvEGP9SsbX5YdQrfO9AitxP2Xe1g44PzQZWqdH
ABOX+GPtQwngPNbbKNMCjO6bY4mDiV9gcLMxoZdHYT8jc4T63rrss3TKXGturOHmq5m7rqfChPbB
lr/ZpRVCD5RUENkhyG2rFVL1TYV8KZ9NugLA8poXrDsrTGTMutl4oUsrBFAONy+JE4iV1WZGSluD
WVZrgZq0mZ9Ek71vRK/vIzJ/v4NEvJEaXog/gAdr2Koh42UhOSXf/dlGkyi9ZVSQuc60Ln5QXASD
TDWy/BRPhkPOAhK+gZ743vZC/Uqt1eXa1Ot61xROuwvHqthYsefvz+OQ+yAjI0Xd1q2TsCVNpamt
BlSS7MNcuj0ovhRTN2ijB+hWj6/d+6fDra6FQi21gSMI38PWhQKl1nEwcl8GsIw/vjzS+Uol3mfj
S8UY4rL1gdaipJDnBSNJvY+jV4fjIdOKesN65nyl0krk5qHeSgYJM+30a7ptgcRu6S2IzbXFNSF5
FBTAP68pvW21mJ8Q8qeHC0g07AvQjwUWRAvqdCyvqPOIbFMN+r4Njd2oTuG3pdAtY1+PKP/4g9KG
6X7MwoWoDFf12wSgaRVETSn6G/7KGB3KVhfKUQnTakCYUGnezZNrfB3MxKh3S+kse4Fn35tajH2B
gcoCFrizuwaV2iJ22/e60n+3kqH6hFdYovlh1S9fkiVsRr9reiiRYlB0OhTJmGVvhTuSB+RaUmvo
/ypMS9oAfZ2c8pOajRp8N2M0v1ltzxk8yX7L/rWf3yafB4pC3UAy11dHCK5O9EztQQ2mNu+OzRSr
5KhCfH15lAuyWZy5sp5Jx4KiyFr9QBCcQkVDQz6cFPq+8SjeFMXSIKCHKkJyZ1WzksBzKKxkj5VZ
DcXUHboHL+kNaq6hMd/FijXepn3Yve2WNIQZCM5qKzGVZ9jpwmHdUPKSjRXsntbgiwXSU9ZUWkdF
eUJb3q7Ejv6Hi+bw6C7TfipNZfEtRXfVYz1k2HWGoQekt81sa6QOMprd3gMXektJJHy02ibOpTlW
l11XdmjkV47XESMkXW2AbYjbg9U6yIQadRU/0igevGMUWwwgEJFd/NbAORJKlgsxswR7VfgkM4Xm
A0Go6p3ZluGV0VEFhPms62+g+Sx3sdM671VzwoFMrbui3YcOjmE+amWi2KE22R80HbGSnRZa3uQn
pTrA7hr09m5OqmyXwFeFKZynxWNrFZi7tqqifY0JUO7jEseVqzmfqd6gMK8fXLTfSyAjINV3YYIe
sd+Kxpz2mWv1w53h5S0ZlyHQSxG0I6kEU5Z/eUGdBxAgcQjAQC2AaDLX0MZRTWN9KtI5MCa7uJWc
1r0xivxN0ykAWnJPQAZvi7d2Om0Jz56fl4wMPoMKIonDGdMCt1TawB6t+cZShysdWOrecIthYy1e
GIWs0cBdhZvPQbXi9AwjyDSVMaFI0vXJiJTsgvWBOdmvBohiWiH3vmRfEvitTmXNqh2E+boliMou
vrXBiO1iO3d/4V2ej7IKHdIaqrjRNAvkorrf5/VcBp4Bn+vlFXF+w/AugD6IFZgwFCROZ2x001FB
+YoZS4vaL5vY8M20WHYRJ9xG8vhkObg6KADSgRXkzDTI21ZJR501xlDPOrgOs6e4IKY8+9KQVTU3
maIvnAhKVt+1kxoVt0rawJoWxojPTKTOpeInhuLah24xu8eqEsOd55oiPJrhXH/yqHuLXVMpcN8q
SIFoedWe4nvN0mPaVxb6my6EM7sfai3ZqiJf2FGsNllJkMYL4N1O5y9NMYiaqY4Gs5u6N/PYRbRx
WkmsVfViV7itclDymYq8EM6r7yCJqmNgMFYEMWsiVlaMCY44CZ8uMtV9lkCPp4Ss/sooEjEowW4u
qeLpC0bgep14dueARIg6q5WPe8UIt9KL8zhREgPI1/6NTDkdpVGbHBKjCQVgNsTnxRq6IzjF7Fgi
ALTLPYTnXl72FziWVPho1MgqBnjBdWA6LnbW9PRigxzk823W6UO50+LlS2SECG+zuf2pIhr2Zs36
DFvKe8BFvjo6YCV9wx2K902xtNdqGQ1YgeHdoAwq8m9xCaZp1Osrs6mJwKvkh9mp4hP0oWLjCDqf
L3n6cJpSAQG2sO4k223l9GptTkFjamMwNkV6J+bY/hBak46xb29vBNYXQCuyswXnEGFKlB/M1TlB
cDOEKLtMaD55ILiTOLqJRRveTLr6yZ6MJECkBAIJmodX5Bz5TivN/j6ujE8vf7dLz0HDRgbdslNP
VfN0odRzmNjq1I0AVovqn8C2MshBdP8eyipq/lQUijKABMa8OBj1OL8rNKdx8INzHgtzzLekKs4P
T3I7qfVGGCi5kKuQecpii6XxpOZNT9FonP7OQmhun8+Z/urbALgQJQ1ubYkot1Z3jpMITKMyhhqG
Mfo2zEq/b4HvbOQbl6aX6jX1IGIDyS1fTS8+WJ492NkYUOD+iKhOuMsGurXzgmDMlN0tnXUzOaO5
U/Th2uqSPyg3bAHhLqSwpIokVaRVxNaAok8/sT5bzpDNgmWdoqFksZLwWNSjt5lp1D61vZImgGcE
U9Hnu26c25swwcuhjKNul8eDuXFSyIV9emnxNFSs6O7QfSGtPn2atKL0MSjWEOSxbbyv2mrZj30Z
bbAJL6wkNN5RU5M9T6r1q2tEq13oES2jKLVeI8QftR+6xe4TX1WMduONzroukrIoi21SkpTUdV3L
GUco4cTTNXS2vMZr1MvjL1llzH/aeiyImKNmKX0bCeWekLXqUcvHf0bP8948wH1OyOXqMjUB7kVL
7veRMX5uikFTbnATTBqUErKCCBYmy7vSVcv3Dgo/P7KhxN6pwBA3GVSWDM5f9laytL6K5WtRg+N4
ku0OwLmnX0qtCsVENwwTG8BmB7JO9+uENPP3vjCw4euE+y4Lreybq6TRtVmOzr1ZKZWPjDPNoxiZ
68ocmtsmd/TZT1LV46U05wr4LQhpAaf85YNsvazkw1IGpUID3EgCBk4ftqkqxQ6nvg5Gs3B2Ylkc
opZx2Yju1tcEo7CWEDGhaI1y3bppHzqNFAhI6gDQGCzRnhwnE1Xph/H8rQBI8vI7nYE95XDUdyGW
gcGXKLjTlyIYczshUU3IF3+3IrsLlprQRNOU6sZopuzKXawWTGVtvDMnYV6pKqamXp4oV61V/5E0
I7epHrUHr4Tn0U65c5tP6rXXK/PWOXdh+nW6yhLTi443/f/TJ80A2ImBaDQohS3eOHMd3xmZ8N7p
nd1ca0pJc6gzwgYjiqZ8Dx1zfp84pSz6z0BUEjOp9N3Slsa7xTO3VNEvPRoHMPUysgvKMKsDp5ix
Q7eqvA4mXNph8RkiSMtoy9bhwmYh/GEUeAXUl9YFDKdWcYQJK3yo5yZ7gzp7e4/N1LDr48K6r8LC
vkeGNj0IdHU3ctAzPCirBCcBXJTAmwMGXzOvwlxHfA+rkyCz8s+5XXp+ZKjosDSp2n+YcAh7E7bw
X802/FqlNuLM6TRufP/1cYuOJDV71aWQDqWICsvp58fD2dJHxxiCYcGFPG7s9qZuKF2hpLGlLn5x
KNmokopFEnh9OhQSqErcucisLan7s01n43ou4y92Xm3xIM7mVb6UTTJAckVGgDTs6UhIhZd55eRD
UIf4kKoCVx4nTY0P9txEhzpFqWVCNW8fjlnzMVWL5WAar+YS8AwkxTIy8wjljfXVYkfMtjZ4fbC4
gC6MOO+4LLqtw/PCnMrU2zWpvqr4JK/mNLEWD95k2MN0LVJwlG24I0Pqb3OS//3LZ9qloeBkWcwr
9XQ6rKeTKlrQeE5p90BPMk4yM8puynKub6ZxSwtvvSPl1AEJZV9QLMcMYbUmF8uYRhHRbxeOWuwi
hTZL71rpVYNrtm8sRvse894uACS0ZZJ55hsmh0ZPikozVwVts9VL4tdmNGPV9EEUzz2eYYbmW1UP
p96LGl8TS0GhVhT1h1bI5FtdjnYP8KzXmup2Fl51Feokt2w3KzCMPMXe0Fw+1mGRbCQ9l76FNGCX
QBsJtZE/f97boIURCvCkgTqCSLBRqD82UTUcwApbG599fQiDmJAYa2IJjgja+Kusl1B+7vGWrwOv
q9TdbBIQ9WO4dWE+KX88Dy4ZxqIuRt1Uwt3g5Z6+EQVP8BFRKavoUyoOZeNV30KA5Qu87US7ob9e
F7s0tbzoazHrjeZTy05iNDWNMUQG1zb2ok7nHJU8Iz2omdCP4xhpnW/VPUySaoDC7udlNkBUo8Y+
AQ/FdcVXcqdQ4N628ZfOCsmKEoT+H8qEQjPl9c4Ca5U0cbvL7ML9we9Qf1pm332qTCOK9snQDgVt
VThwPquJg6ZV1M+91XWEFYklAJuak5Ic9Lyx8sALLcQ73ELr31mDhrWurk6D5itaXN7WytIEbZFb
u5qvcJf3LYaB9AqiZBdDq6v8nO3wtjMHTD1e3tTrsIhpRzBV3v2S2Xl+/HuJOZqJVQVZOUx71Uir
4+j5+DBVWuxsjCXPotUnJvyifE+yDpDKXn1iNEJmoNl5FQBxbfa5p4d7ZHxToDW0qCtHCfdofm7d
7k/6X6ejQlGz8V6VFSLivlUQ0VdQPIF2x7xhqwAPjc0s3ed2I43Hh8V7a9WZ19MUHBOwviE/RuGw
Ub9bjsBLepnhpcT2HH5DhGcZD7Mdz2/qPi2to1l2rQhMHYXbsAntlMZUtlSHCc38+dr2mvj9DFF3
8BUBi/sQ112o+wXeDofQE2ilGeTn005JjAkfIZI/fU+bFo69k3cRrGgixj5wxihOEYrQVNTnWf+p
jznYtBxGNzbm6yad5u+qmQ/0luzy2pS2lrOKFRbDmP1HhU2Nk/wyeCX3ggXL5OWV89Q/PZlYj8CM
XYIAH1csEeTpji3qTs2Vqk2pd/A5EyWhb5r3/fIQL1WaQyopU19XG6NgD6Wiu+q6yuiomHXKtyVD
lupaXYbyp9EvMfg2SqV+n+foNM0icRw/rIf+fQ90+K2qDfXBa5e2O5haaGtHFK+Yp3ww0hE2t7Rv
GIu5zB9efr2z3JtjiMUirWAMAIB8gNPXE6I3urRv4qDDDxty0mD2y940lPohnD3FwSsy9qpdqgju
iQzWXLMfpsrLdtUEeexQuqZGpTos/xUy/seJDHj7j//kz9/LagZ4K7rVH//xdvjZdH3z87f7x6r9
LeiLH49dXBb/KX/J//1Hp7/iH/fx96Zsyz+79d86+UeM9NeT7B+7x5M/HAqAhvO7/mczv/9JTto9
DRD9LOXf/N/+8LefT7/l41z9/Pvv38seISZ+W8TD//7Xj65//P132UH+j+e//q+fvXnM+We7xzl/
LH67brPH4ke7/nc/H9vu778rjvc30l6kKwmsqeST3P/+2/jz6Ueu9jc6PhTfORL4xpxIv/9WIGkr
/v67xr+itkvkyEnBLSQvKaiyf/0IwiOLAXYteTUuDb//+wkf/rUp/vWVmJC//vxcy/2s7iBBMmCn
ENqST0FOerq4imkYi6IS6KnEaXdMyALe6rnwpwWej9ZOUdAZWvwVGZkf7qhHD4464WOxtHu11jA0
SYeQE6L0kFueSz9q5sTwq9jVD9Kf/qE1h2mnDcl1bw9fM+x4v9Ns0q7tCZzjs4m/9BrrfucT1ocO
E2Vb5CTPDNoEMuJxY9AoXwwWZpR+cqq58vV6RAffnkT/Zp7no6jnTt/poiJ2SqrJ2JVROVzR24vf
ljqV5Eyb7LtamYwbVaVwVbnFBJI6G/oPjZtW76el+qJmW/IQTwS0k9ML1paELLAODNmtWFUddDeN
6wjwatCici8Omtl8RF1m+lqaNaIzHuz1nT1V5WM5m8X7qh4/4YSp3hcRtiJxXuTGzjSK5GFQ8+pz
Ui/Z7OutFwJat3vVj7x8/CmQx74uRPcVFJtxnatieATqqRMCzHnxrnP7cqeoM01WdLGuG/J8x/cE
MZ1fduB/zayoglnEX1Q7C6M9eJqQq2S2BOJgMdXGpw/5qlPlfzwhTk6V/+XZ8//hqSL3+QunSv8H
fYB/HU/yDJJ/+99nifk36VkuIyTILODNnp0l5t/AZul0vVzka8AaEVz8dZboxt+oNlFVoEDP/6c+
//wsIY4GKUFSKHVXjNccJevwnAwA8jIaRIC4GMZa3cJl3XUpXpfDscU4O2gMLdrHQl82koB1viFH
ke5rUjIWda81ULhSSqca7Ww4KhUEqomiJ1RHkexjxdhSp90aitl+ntoA0R5pNefDkSf6bnXIPoVu
aO4QzlE3Sh8y8nt+BPBS6P5I5Sa6CNRfViO57piZma73x7JU4OShJ3GXD2OLy2MnquPgeRWm8GpL
r1lrv45eY2x0ki58OsqvyIgjwis1iFafDixFKCUse3JI3aa8jXm2Exrl6z8dB7TEf1IOYQ2v4t+2
Eq0WSk0frVKU2yWp45so1xVoZ6+nSjChVHFZh7RMpEvH6afTxtxF3B033XYaXOI0Cb8W3lar6cK0
0XhjMaL/4VlnVM7C6KvIdcLuqKuhRyukcz5QgtmC610aRYq7s+wlX2nthNc7YxxnldkdK7czb+dy
CjFUaLfIvetKB0uQ7wLxnPMBBN3a9A37eVeSurpjpBfNda2ZnV9Rj7wG8+PcYBTq7NBz8Pb4IG+p
VF56PxcvO+x/nsKQVTKmJgqZRtF1x74ngIXTVh1GEp3Ds0P0QoRwvplpWlGjoLjIw9I3Ol0RzqKi
dZfr1bEItXKHfCFGYlNs79B4aF5ZEiG346hFQ4xvxo5eq9GEMBjUtpqqY63lzs2i9851XtrNm9qx
iuvXv5VDSY/7wISit8YOdcUgzCWPaYJTw8LCvsl3Jd7OgbLor7Zv5a2eD7UKFI0aT88uzxiqa42r
0kyt2ynKt17ofDGcjrI6iYZB6Stc4MpjzganNGJqQLai9OoXpk3ia3gnCRRdnURxnsx5HUW8yxLN
V5bQR3RNrRhCUB7vXx7q4gv991Drk2gIRRdiV1wew9lxr6HrU6iL9Z8vD3JpcSN6+u/3WV+Kdg/y
DkZVeawSIE8AQx3kKhSNbvTQ+S8PJT/z6VUlmetSOIKUlJRmFa0ilhXOoeqWx6S1mmPUwZGKVawf
Yjf/zmmYbXypi9OHm71MT5DDWCtwiUhZEogC5TFzYiVQJPwvVZz01R9J9vDp8xJAIf23FuCrB8Up
4FwWR6oDn/tpSA+VZ47ByzN39pEojhK8UcCkjknzRqYwzyqlZZfoONSq2bFzsbm0oZD/MLAHgQDX
4M/28lhn0/Y01lPPVeqIrDH73FZhSaSYHavBnh7DiJCdJCQuN4Y5K1JzmyOEBO1BeoKcU0hKOtq5
KLrsqLqpeKPYXgyhqsXNIMV1cWmK/q1mi+kel+76Tjo9vU2pmHzp+2JJdprilmBDxXLv9Iog4JiS
W26A9kMB62UDgn+2auVzMumSKYH02ZpXHCIeYcVdnB37qPe+NV1ovdHssj4qkensVaQlN/ppF+af
mhTgAal4ILH2p9/aRNavaCMnO+qa8nlWkSDOKBC9dtXClIAqhPAZtCuUYlZRY7oARE/VOjumYdYE
Tl4PB3RK+42pOyf8SkIGAHRUVCRpa83UzxBwUJVeSY+4JYrHKhPGvLcVo6CIaLoUzNqkGnYVrMRd
seTTPw1DeMcaWbCPnOS6L/S2+uBqkX43zrVzlxtMhF8rw5hSOGuXA1WJMhirUivRwh6qd6/dByBW
gG9IWIW0zJZ78tme06GRIKRp0v7I8ADPe3AqDeLbGzv7LHZCOUs2h8HRAjoiMzsdRYk8tXepxR4p
kIdf5woNjnKco2Ae7Pi2GZrmLhznnw5qEh9efr1zLLocGfMbdjptRjC2pyMbFU0D1+6SoyNEMiHT
mRgfrGW2HsuqmePd2DsO5hO2Mb2bEzUt93U11yiAo/G13FUuqkd+2LXet5T2/7dI2PO0Sy0Enbec
Mc63H7kF8R14eSq1Z1rNABS1caKCfAThZ0BXSL5ZosDZusvn3bwYWwXhS9+DFo4qxYXINta4uExW
pBp1SY6A7I0dKuXI8svUY2d3cXi008r8hoO7faxmu/j08hc53/hgXDwZihGrA0wyTj+IwIJ3bkWf
HKfQLg+d6OwdlpTp8eVRzkrCKn4pwP5gCoK2k7K/p8MgFmmPcZMlxzppmsLPVERZ7SGfUOWazBuH
UtjNPGvi00IdZ1fiOXM91kNo7oeim66Rg/Jee03L55E5nSXPCnrdp88Tox6plZUdH9tcTVn8yI02
cb+1jC5MLggW1I2pVXBdrwFZzTJPS49eybEXynQAKFUdtAQ81suTuzXK6hNqcTjTqmGUcXbyQ8p9
7utFuqmofh4OPEGMqJXQ5eUAXx1NIeU9t59NcZyH/K1bqMYHEUcNJkWCPpCPXH/f7qp6NuHYK3b8
MStVusClXorABW15HSO8V/Cfnv5DZ1P9WU1OvOUje2kmYCVQV+IABROyOl26MlY0jFPFMUED4Cpf
3OXBzIzk8PJ8X5oIGzVSKRYpU/bVKGm9aFGCRccxTvPxxvJqjAq8XhyI3IeNTyu3xUnwyjKl+aYB
VKDQyko6XaZizFpYDp04Ul35c0qct21sYhbWOZ+qKgwSV//j5Vc7h25SHaCkgpQ5tXooh3KGn90/
wtWGpZkKcVS6Oj3meMBFfhxG3b4mhX+ract4VBq7u50SdIIWKyqANBjigU9pfXn5Uc5nWVJiaT9A
xQBR4Moj+tmToIipIiMXCyLCbPlo08neC6ltYsCS2DgMzk/706FWh1O5GJ1IBobSCasD/B7SKwvJ
vOMUe9Gd3SOG9PKrbY0nr4Pnr2a2g1qHjEcROw3ssjJ+xGk67WjGoLQE0i94eTwZvJ2uIr6qjO1s
l4YJ+KHT8RJinc5TS3E0RKhd1alqZn7s0D/Dl3HQ7hU6ybvRQXI9DDv3a5aE2p8vP8ClZcUUg/Ln
rkGMdG1eIoxUqVuNdRzVev2uAfv62aHftevD0Lgd+cqH2smzYzab6Y0X1eGhd4WX+tXw2vIDxzGk
EeSfn+pTa9KumErHi7JGHKdRo47Httv1Q9/4kQ0u5+V3vrR+qX8BEJOFUgpup5MeTkOjRWUkjugY
pLsFSUg/nWd3l+nVlt7RpfUEswKyGa7N9MRWp0RXJihMZk50rFUhbgwxjQdwE+EhmWPFn0WWbKyn
82OWkqvsAtLtk+Si1Xjp0CheHRvRMV1EeVs0g/an6hRb7ITzs49RiBmoMuu82hpFXk9J1bWYox3V
Mhy+VLB7JExYC3RnELuJvGyP/9RWyffiq7FCCQ4sYJNr6FlErZFQs4iO9KWrD0vZj++EZowbB8CF
cAixJCgjQHelzMvTfnl2AiiKO02ZkkTHJTPzd+mSzt8jzWxvaEeGb/Sxdm4wUBUHs9Ar6mNJsRsK
Z3oA2Z/7Tlks/stL9VyQg10BugTouCxDU5k7XauiXjhAkpypNrzybUoE97kQi8IN2tYYSqTGe9Ut
rMa3ZqP+WSaacVDz2bzCky65r/QoujaKVGzdfZc+hQ0MmBsWyh/11tOHylVtVGKljo7gTYyfoHyH
XW4PgI83Xl4mO+vTkSMJTU+CQYoDq3Hm0ZhbuxPRsWc9/FHqFY7gDaA0L1+s26oHHzJ7jbj2IlhY
VV5V75ZpnrYixTPcpYQ6k+xLkRdUJ6i3nL4ta8HrQ0dBD21Oln8WY2PuwCX2+05kLVKynUsJ2Ev3
HazmN3izFX4ee+U/X56KCzNOyeEJ/E49HZ7C6TMMDkcWcBIlyLH9egf/3zq4XtpsLH75W1bzTQNP
Qi85OqTz3+koctsJuxgV/FG7z0o3tfexyIOitibOL28j4bw0GNsL2CwZiAv55XQwA/LQkg6dEkxJ
CuSPZO9APGEh8Fy4t5z6W84Yl6ZQgsIQCjRh2BirqxZgHTTcrOflDA+Oh5aOOyV20g1R/Iuj0DmF
zS8ZpGvD4b5ADMHuGyVw+jJD4SohFgynrXLNhQMYdDfpLyAw9sdar4Ymh1iamlGGxkoeotnNARPJ
vY+tMMKb9XgLbibeeDX59der4/mgq30QIR/ewzJXggSW5n1Xjd1t3c3ecWhL8w8HxOJV67rDMazC
LZmrC5MqDdeJtOFgwZNflcDSQqGeE0dK4EXCPKoDp/4yVMvx5T12ISxgMUoGK5pabHf582cnfyyx
6Bbau4GW29luapZoZ5We7mMbvAXUuPBC3GNUcOF1oi6wzoaGsNGyUTReAO3O/eSO9XLbILq6EVI9
oQBXX4ywEjoBxTZSw3VLR+9KtVkQ4grsBooMeDqRH7QwQdolntTvhjYWwZKo8Q87cbNlN0F2+w6t
T8M7XE2Pjp0Oe0xVo4e2N5TIR4MYgCqIRmXXDkt1LwrL3eMONG7oIz05nq+f2iZRRNf2KZNbxTAq
SU3ohDE21GlWvTGzsQ2Pi2Y0buy7OXC6q0TpBTpnjjq/j7PFHHxPFfH3VCnT93pqhQ9idvTY77CL
xPOJT175NiJdxW4eoz56ePWikaGzrEZR7qeXcbpo6tTrbUXr8TEcCu3gVV6M/KuSHZwGDOj/01Dr
tqM6gp9sOmnM2MbTW66J9lrXp/G+npZw4xtc2ArP32rdxJiHMQydErNBgTvVR7Q31CuH3sldLfrx
V96K+xXCBngFRHZPJ7Av0yjx6A4Hvdo0/d6oEtHvUtz/3odubh9ensIL+05KWfClOJ6lJubpYJjW
WgNO1sjjW92yU4S7HLwRWYlfGQWyPQAmhATWOtoZw89Jw5qgct/7XtEqfiWKLZWjS3EJL/Pfw6yW
XupaizplNd5uQ11/xuuStneomHdapf6ZdJH2aIRWT00gtnZqj6Ogb9vgWn/hVYkB4Y3Lc3kdl4xO
poWmisGm0uSKryKn4SOLbu1+YRQEtcHqIy+PO+vpZ1sWL9XitGLla/hq8ifBrObRRvRzcXEQG0jv
7Scdi9NR3DnBTSYvcHxUvT/FVEfIeGMQ//KrXNxZJNqyA0Kitibx9BRxyDdZ7nHdm2+EULLPyDlZ
x7YKt0puW0Ot7uuywWABxDXmp2mX3yJo7x07c1x2yVTl+9e/FTgFeXk+se1XQ+n2IP7lWzuoEZIo
XdLeTHMR772xc35hC9OdIA4AGUGatmqQtDTdqG2yhUvYUkRwZXMg6tA3tvCFAAv9AOxcoVvRr1rz
Q8KiRS9jSPhM42Dd1HMc32Sg1a4g7Bt+rLvN7VCI6svLs3hxUFqfwJogPwHZPV2AA3oFxZDipZEM
Y3WQHTB8rs3xtuy65S1l445WgxFvHPUXwnBYC/jCsa2QnFvH/FXjOYM7s+qrJLXf5ONoBLqrVAcr
6517RxhbHscXdpk0vSaUo7ovQeirl0ytpVI79jK6acW+j7tyb5XjlufNhamkDo4BIuhBwAVrsW5c
xtRZHRgFlsFwGCPV3RfkFHutgnDTpF39qfb6rQv6Uu2Afg2VZzQ0JVNvtTYT+HnNwEwHBAxJTmtS
b9/pUVyUgd0X7tc+44w0K6N4iFo8x6pYdtRGJCBuizTSrwHdb5FTLhwBgMmgQoLKJHZeH5zSAmPG
+gBR7zKMkS3om52qhnWAXO+vfFdkEkGTg/qD+rm6Wk1Amk2K10NQgYF+N6Dm7JvR4G6EtJdWj4UQ
KkGt5Pis6Rm2Uo5qS1Ea/gJrtFeTfB/37av9YHkDrhkAqGheAaFcfceoX9okTBilAjcfJE7/uCCc
e3x5t196FQj6JikNXX06XqcbIcXJqvovzs6juW0kTMN/aFGFHK4ASShZlmyP0wXliJxDA/j1+7Rq
DybIEkp7mDl4atzsgO4vvKEogcanfbaizomyaYfxxdufTt4zgGMgUWQOLT+Uf5Ia11v1tCgwvjC8
DgdSHbMA4SbjzrZcO2egUWDSSScY+tbno6AZW3R20qP93y/ujVBi7S5SkvIZdm53eH3Zrg1FDgg4
SHbv+MTPh1pRjUE1CAX5zqnsgx3b6VEhCzlViWru7NC1oeBMSHtAAB8chPOh8kSbnHVGhx/EQnNY
i6G8aTSnPMDd3A3m5Au5SXpoIxHN0fWEKbgtFGtaBmcDmMdJ66zbNFdgGdXKkSL1V0cZMLyOnf8q
D+XxtlK5M3r9uxjan29fWVIZxG3BN8iO8/l0I5FGeU4vkNtrrDCic6nq5WZ17FpP7GyiDE0vZkt0
TOlCkplf6G3/nEprdoe8VPGV7BtduY9rSz80sZ4EdaRp76xUh8osqvYIv2V6dtt+T4Lk2qfH+4oP
Aem3VMc6n2nsDTlENWTJC9xzfQfng2DirtyJIS5bK1JVhLtXPqsmjPNNgF7jvLykU4stAAYV8LnS
qPIhITm/FURk7q1Vw5EDjZdjV2f1f6Mwp1Najf2Tma36291QgaxQCpARtPTclivyz4KvrabPiL7Z
p8FVy3vTTos71A2/vH6ALshzoDJQEEJwDLNQyg3bxqBoZsTPwbWfTLsel+PajloLEbIEfqlO43yC
J7r8joycaKpFRm+mmoDi4eKtjeM7RlJ00FhTbT4Moi7ncBpUbwonq6/+ouaR4yU1O7yqXdRM9+pY
tHAsITJOH+cOjSKnp213nDRRY/9kaVOFQ72a71xz8rL899jCrKElIJ94SfUECnS+ivHiicZtpylE
H65+15MtBFXlpiandVVvmomwQs105c/ry7q9hl5GpUiExzZ4F1p156M2VpyXugYZwu7a/pjlBcyZ
YVL9quv74+tDyb9qM0FuIalAJA2YeTTOh4JxEVkubx1YkBKTH1NPntbVdAL0eZSnpJFyqAiG/RhW
N9+hLWyXlqooMZNDCMp1y6so//s/B9RLlMTSq3UCH2Auf6nL/l5VnMPKLm5vctuNb+a1n3+8Ptvt
wr6MSeVZEj4ZeKvEkThL1ekT22kWnX5Y4xk5nqR2A+B1y84zvI2yqcChTyn596hjoPO0uQosN1Ni
o7LbMOIZRbtXmqLVKt8/iEdfsStvZzm3F6wcj1I+R1XqcVPQP19OHW3KcprGNpwro0fOWV9vpzhr
Z39M8/moJSLzaaHbtzPv9j0tdqzhXl/b7RX78gMosqAfS4+QYtL5D2hx2XYju2jDZegdiL48cH6p
zmW6c8lenhteDxoT8H4lbG6ri++OyPBw8zah56ZxFTSVPv2a7UlSDuoqvXW10TiU4EjD16d3eXQY
lrq7ZEPxbG9ZNphrkz3SkgnzqfiOcVMWdE37CaLjHkfpyjpSLoJwRYlMSsJtNtJoXKG02lKHkCut
27K1a3+JleXmzdOxAERL6xFSMigA57u1xkK1m6mrQxRVxBdhRMotsXd1UCsl38tJLmcErQyRUuYD
jQJ022YsLccGfMmqMFHwcTGdXvMBQxaH12d0+cGB2ZNeCUTXVNi3TTu1XtSUIkIZtvEI81wbUBa2
jVCYWhz0SrQnvHptUmQ+VPzI+4jlN8d9zromr8j0QqWevADQUHwq8l2f9SuTInGVmmkGXxa39MXS
ZWuZWHU42jkSM6sRZLl50w9l5gsU23aW8Mqc2GSIxtjTygh4E/7CnEZMwtLrsJvV9dkY6uUkPPWt
sFqZYBkS7UokyIHY2u2aEdprWqvVIXa45oOAN/vZqNU9Zf3L75VRqAhI7XSCE3XzchdLhQzSYEI1
WNXoBAOKMj1S4uFcGrvaDGzCv2+onBBNRgBoZEKoEchl/ecly1SrzXNFrcMJxRVfBf9Hn37cU/66
tjmcbgAsOkAWexuKKBSyrWIuoGkIoQV6sw4QDpS9xtu1A4eHC2BbwmQPkNL5XLwZAm/VeFUo8tb9
miy9dhwXzz7m3pQHndNGOwHWtVm98NJ4NajPb7GoxaiVeauvVTjigHZyHSUJSoy83vw24XJJ9YBY
VfrOvoSx/+zQPDY40oiiCmuwRceqL8Dt27WzM8qVI0dDCMIE2AEeY29z5Axk+TsNh7gwERMq12ZV
HleWDcDp8GbJLc4ciaNU3AL9SDVhc6c2xZCWSsYrQYV28N3MBaRsfKFX+7NLir9lMd0nY/WxXrz7
Ju122sJX9kw+HSB2GVwSMs/PiOiiQlBcqENvjJcg06YGxGm1N8Vrq0klDDYyyTECSpsLVuda7COz
ZpS6BxA8cMHiuPCcut3etXcZOlH8x+OJfOnFZmEzEjb2tgIZog6BoSenqB0t3+2NMYyKPns01lgP
avAdN8A+4w9tYe7ZDF5bTnr6dDsgaULRlv/9n8MJpddp2jGtQ6f2lqBTdOtEM/SterzywFBAkxq5
9Kgu4LgEGqVqTbCUksHqn7JVAeSdYrRGJpMbpV/l6rTzOVwGatKPGuVGXIW45rcV9VwrKwXZzyos
+qW9Jz8k+4tr812noZTuo4Wp+wAM2j3ztosumZwpCtjE3BwbkqfN8bTmuK+UKOEKm/GLj8ZU+S9G
TvfO7XTzF9r1qT+OifE0pFV3pxMpfh5B+bw5SKWg8wIHIVik/yiv2X/2NDVLoY2qV4ba4Cl32ZwV
70yVmndvDfBHM316ByLgrRgDJg5GT74OyLVxfW/uBAjvQyfQiws7kGM3GMt4eEfGw07keOW4WsT4
kpwEV5/3aDM1bmvXKvUyVDFGe16TBjEcKgvH16O5bV4q58ImIi8jRZ0BBpyPgo1cNVaFKMOoHRDY
WBv9PXxVBMz6ITng+ib8rE0Uv27H+PD6yFfuHSmbJqHXBnnxFis6lKOeGV1bhmWDTq5KouTnBlLt
q67uiRZeYP1eZknixNcP34Rg6HyW/CngIdGUoWLbv7SmerCU4d2Qeoes6J70YbqxRekRUbi37dIe
ckS4WiO+6Zr6y+tzvrKnlKWJmSlEUhDclr/1qo2rgUcrHMeOGxBhEH/I83Xn5FxZWTjAZPsykwL+
vLlncwsdaRRmi1ARdneDTUR/U4npi4Kc+s4eXoliWFCyDolzpgi+WddhKZQqrwAxz5WW+r0zugdQ
LP6Sog5evbklzi5KIh2HlQCDOGYTpBvRrI1D46Bw2TXItrdV982cxLpjTXzlOpVJFMQVHl3ph3B+
VkonFqmh5Xloefn8PZn1/ogzcufXc+bdFe2k3WVTrO1xQS8sReXkmBmKZughEBhubrJk9bIqgbcR
AkmtBTYleRGWMHZunMJG8ieLxTEqF/151UoNXdiVljNezSfRm/RqLbcI4mY1cMtrnZ0o5KL3xi/j
NaPnKzNv2eo4X5BFQfwXpGse1kY9+ZkSOX6eVHgFmN6Da2aPUZSmJ12N3ztJ+ZBV4rFsXd3PrPn3
mz8eMB/UCQkwCZy3mKusq0z8R+CnKfag3Y2916J5P047F+KVT1TmmTatPc4Az+n5bCk1zqNVKVlo
tqIHEW13d9Fg/Xp9Kle+UAiNcqulUiJotfNB+qpwG3OxszACbXeYk2QNvB6O1OiNOyNd+UJp6XCQ
6VLy8WxB18YM/HbNliy05zUP4pQrrndido/gf/2yxvlePnhRm+e4QJfC1FWad8FSu5ibyJFNhPXm
rkjdW8aMjlMZK+lHHB6ssPHm4qDMaXfoC9fz52VJ7rulzoLVTsudk3ttK1HNkXxiS/a0Nl+yDJZm
LSqzUFOn7rjWpRIogCvfKCQh5yu17EG/0ngHq3O+l66TxEVSqxnM2zo+jSVmih6ImgNCUOrO1XQ5
oZcCLpUD6cfNN3k+lLokpnCisgzhYCm3ZjT/7IWp3u6cTZk+nafZjOLAsudhprm9nVDVRoY3VkkZ
NhUKH4FYmrR9NonlliM8s6gPKoHm1DFPZjf2xdT0rc+Tqr+XiHowspFYf1L+LaagBzmuUxOiIXZI
zLl7Vvu8n7k86uanVTvx7xxFbVi4ShkN96vdj8vBI1y1gxK4/W/UWtNPouxmZH/L5Tipevc+z0SH
7btm9JjuFF1VhsJZ1hh+FDLpNwo34Gd16EUd9tbSoZdl460Zacb31gBwgiKBUR4bu1V/pEj5/lEW
U10OziDQGHM7T/2ZtMqiHYdijG5MxVrbo97U5epPuQN6U0dt1Ddxlk53LpwrcTTrTerFVSChuNtC
66K2WTboBgzxrFm/TJ1nf2szCw9vDR+wpky0d1ppuicgivqdU2E8pLn5WxuyRLL8BuqGQPeorWxz
CFLQQkc+myfHXuPTrE/SxQPF8cF09tKVa4dYHiwaWgyIU8H5IR4FlnK9h+qB3iKkVi9Yo5FovD3Z
8yjU0zdH3AAS2NZ8xWsMq2q9rgiTPDJurFJMjwXUup1v/9pciCeh1UpFJpr053Mx45wlXQUkrqb+
hL1VHEZRqex0HC4fC4Rj/hlks2CJvqRJvjBInma0OTM3D5vUTgJ653skp6tDkUhKlWBS9O3jV8Xr
WDvdVIRTrPYQxHBPjQCs+uO8DDuzunyYmBVonZeaLk2KzbW5gtZZEKtjg/CUvOubQYdPW5dqUGAy
mfhFNe+RXi4DO0bkTaegI1OqbfiYRV3qdRkjWm1vvHOo+gfWIpxDh297IMVZTlNmvL1WxaDUXyXv
CbjLNqzL84xappcUoT2l4m6qjZR+bNrwCC97DZsrhxGCCQeefE5aDW/KYu4sprWqvDxc0lK8K0rd
/pG3jvL2KixdaNkEk/ZXkMY2j5DTl+ADO4NhLF086n3dfxuquNx5ha5sFl8UUQS5BdTJLRypL0vi
f6gkYVYXcZA0rXaLoKI2B9CqtXdiSu3D1DnuDmTv6qg4mEuYCMD+bewPK3K0l3bJwxh22qk1cV/U
hjl7tKNcPdWxmX22V88KX39wr+0bc6QBJB3joRieXyKIEeuyMJWHQ6NNN6k3RH7rpG8VKOOG12hD
UTQFFsKjvrlFWEpT6+shD8Xaxg9zExWlX1tTvXMjys92EzycDSMn+09BZhkS25wR3wutwc1ubeJc
x5+H8he6MvkJE0I7LDJMzIOlTNw7Y4j27JKv7CAq/rSBAeaR/26xXz2eYlHSRlm4VubwOCHyFcxm
jJXlhHfs1JvdrVKW8efXd/BKikQXkdopFSHUxAjoz2ed9kuZNW2LloU1pe2Rh8Z7TJvOOSVRb/wV
rtv9mjrVuSesmhA5zuabRFH00Ibl+E4t82jnRF25xmkCAo7BLZDodIv8L7k79VlpshBquwjgXBbH
atHUQ5sYyc53euXwokkolU04vEB0N7dB6UaLXswkZUQVg58hqn6ssnEvRro2IUfWp0wCUgkgPF9f
M1U7NYJ5GUZ5AqN7XZtTpWYuxhviraJAfCe0lvhSpB6wrJ+cD+XUaqS1FkMlrfc9tt3qTk2TPcLX
tVMKMAJCMW8gWK3NxzjOCaQXV89Cw41SYOPtfGyqJX4wk0UJkti2b4F87mVm17ZKGiQRFDEvmkHn
M8uish4x9s4QF4iEr7m6+DBPdfvf69/ClXeddiCP7EuR1NsmXUibRaZeknA6Vire51giPVVZhL7J
WGGtPUSGtXPjXJsW3vJIYBDvUcfcnMBsaZthijsKJ1rthpZi9idlUfeUCa9F6WSSiJuxdKBxt9WH
QlHLycynLPSKSdypiZhvRalhftOM+VMcQ9kmkCluQZSnP/p+tU5xUq7/J+eNZO51Iegr3wFLi8Ya
ClmUQbZCa32GLa+7xtwz7mp+9hQcDVoV4YoumvboFFeWlY/NomHDpKWJ4flpGcUoZrdc0rCq1eqH
l5qczt6rDq+flmujEI3RPDPgvOPfdT5Kpgsw3EuOWIyifW9LgJkGdjJvvw5B60jhZs4+MnXyR/zz
JlFZps5RJWk457ESUNabgkqzF7/UEZh/fT7XNgg0OEh0icK/4NOUq6iwCnCSUEuUb208R4dU6E8K
HprB/2Mgjj1DSMONi4q2ZzTT4iBMUzt2HNRLrx6xBkh8LXozL4QbEerOS+mNfviFHgtuYDrCCjoa
OGZL/Q9H6ZOpxO7x9QldCRwQn6LcioOdFGKXV+a/m9RZU6kD+QvpAyIbAXsiSk8ONkb9kT2dj2Kx
nSWIAMCsviggeZCMK9YOh+ji8iL3ofIhOzuSE7vNTSWEdIh7vi9ENOv36ZT1wQR41ydSdA64lkc7
lfqL4y/HA2wvS6uSg7W5kvFn7pC8qrJwchwsP1Qx+q45xDvn/8oo9AMYCpyTrDJvzr9po6pLwp2G
mid+tco4HVSti/zX9++F4XcW+RGmUvMjL6DOCPpIdpr+2UB17ighp20aKtQSGnoAPZgQBbm7IumN
D27q5Y+2wEtWNzsldDJtTP2y08t3jo7MYNzjCx942oT/UR/3ftGi+toZYj7OgAnxu1KUQ5cmVpC0
46oEjtEuTwq2nZ9fn8TF5yvngNMILRryNfpS53MoUZbs9IGVMrFZ6A9tWyGCX7t2kfozAe3h9dH0
i+YbZvGETBx68ikZr50PZ6ZmnsWKQJlF19F4iJc2O7oRJdI7ldpJdNc7EnRbdDPUgmhuf3frEj96
tahRrpHOvm6kuXeQtqvfiW0oYb3oc+n3sVW/SytnekxyMz6OY5S+q1fhgGodK39CPDCojNW8HYbM
DatJ7W5KYRq3baT8AFW9x6e/PHtMEWkH6JRQr7jlz6eYamqlgYxAzKkurMcl7zM/N5t05zt6YR2d
Hz6U1og7pN8C67kt99h432hFNiZhpKeeP676SW30D0k7AHz3Pvejfm860RNKfIVvluaJrPjWM3FS
jqouSKrlaa6mT9FEZ0OoQvU70Z3aYjT8Bbme2ph3Sh+XayIrUpKbQoAJ8HDzpcD+9hSTZuPJrKZl
8qvaLDEKHUdl53xd3maMIxMAACSwO7chS5wjmYGAgYtT72p8xGKy+llT9i/p1Rflh5Uq7s6A1yYm
aR00N0GD8c/5Zue9M3cjT8Mp8ibl1svIu4w5Kd4a8IGbk2gHya2T3ePNkbK8FFYizQ4oDp24xV8p
PUilvf/PXMCKEKDLasCWE24b9bA2JXPJhiV5F6ut8JsyT3fSp8sLhyALPLFMG4m4t8TExNXrKRcw
Q4a2aQ92m/iTW/+pAKjsTOfKWZDRHAA9RM4oV24yjsGIhzrpXftUxfFyL9qCFNxwyD0mS/zXLvbe
d399PN4aiT8EAb552VLTGsqWKOtUwu75LkaENnHuW/wB4c2jqDVr5+a+cvQkEQ9AKu82HPTNN7Xm
1aCh62WfXH3Q76PEyo7UjObT6zf21e0iFAInCnkN6fDzAw5530O+TM7KAD2UgEm56Y1lRiPI3iPU
X1tA3iIuTol0A650PpSxuEgPGisUF6q/d+vaGu+nmX7H+mB1WbNzDC9XT8oHIgNEZ51LdCtuNaRW
XRtRapw6fbH9pOvYKKEYOyHe5erJNhwtVYqhPHYvz+E/EUKN++DMMPrJbb2fq51rAS7j3qmDcrJT
x7s2HwAQJtExSSEo+fPFG3DS5UbAyK3zlAKgvDUeyriI3nwRMR/Ar/Sk2Saet/NRFiNWRRwbOm3o
LPPTfNT+U3pt/PTWMwcMiPYMqDWKofBAz0fxkKBM6khgSrcgf4gWTXrKGkv92OtWtDPUlWXj7ZQk
W/AH+N9uztxqIoZcu7NO3N3e9pNp3Y+lsycEeHUQNgeQP65G9DXO5zO3kYpEMYPYRbVQ7Xfcu1Qo
e12my5KcjDo40YQeElaxrapWU4HGa1lq+GlW3acuGQqEVrBuTZ5x4pqyJy0Sfe/naoMfsxNVjeo3
cKvj23rtV4SmVmQ/j6tt4XL3+nZeTp8o6AUeCKBT8g/Op6/G5SBSuBUnM7bzPwWgS/r/arvTKb68
PSibq1SyJf2Vtv8msvTKpewLq1JZZPprrrsgMx8XD1PSNoFVFt3Ol311OOicdKbRtgIWuJlUhkk0
uBX1xAez3laNqZ9SG22meJIuVfi+7dzDF4soOTgEALL1LsVG5E3zz00yRanZmZVpnczJxuEIx7Wj
uuKX/PpWXcyKUYCJ8iqTmsE23Nwi2HUiQDfizdkv6W9zGpyg6xcT+YDhl6JY5U7ueW1OFClIBWxD
ll02H9/cpFnfdqp1mhuzCFChb46xZxQ7N/21OYE7I+gEOk2BQv6Kf1auhamYNoppnrzEjsPZowtg
Tqu47RsH2KiZ7MlwXojPvxBvcUnlW3wRldicxHSkbTOil3rK2ohOYrNOQ4R/SF90+NuawAFMs2kS
StM6+u79WuiW33ax+IwZh5UdkJ6rm8CYdH0M3EQM2rGoNcXg4WjrAWPRAVB2IZplr8klr+6zfILW
AYkLWHaqwTTnNwd6zIikMq01T11czF8qQBfHpVLsg9FAZUM3yX2YgQ3spNCXd9bLqKgMUwGRZNLN
gzLO7qo6MflJvCbFY71M3r2H2Me9W7g4oLXYR/i5XYuDFTdKxRrY7olCYP1o1ln0czLs8eb1D+DK
kaSwAR4N4rQUc958ZjE6D5jBQ9T3qsR8XFAR8tVi6d/6jDJrBEMROaGuKm1Szo8k5bIBe5kBdYzB
XB5M0dhUsRz97Z8XEAveA00qcV9Y6HWGniL+kZunBROOwJpQwB5NTtjrK3bt3KCiAEiR1B5y1GbF
9ErNHUO4xgljhzoKSreYD5oHUcrvMJO+ISUyb6novbn1K0vfEMzoXEg7wi3BfM6dRSsM4jeFRqIP
GAHC7uB1O0t4ZXKuTg+bG57bkIv3fKNEZY5qO6r6yZTK3p7GOEfE1jSMsXnP/ZRLEV9Be/j8+prK
a3bzLaJ+wAkBlUREvRX+s5fCRG9zIWDQ5tgfl7n4lInZOWrN4lLSikbcMyP1OXKXv68PLDfrcmDZ
LIH9IVU5z+fbag665dw9RMVjfxymcnzM0aa/XUZb2/nSXgoU27HQBpAZDHcO6hXnY+XdmDbjuGin
KlXhWXdJUwQosPXMem6U/BBRcvuVYL17ALHtHmlSj0c7czIzwGF5OCIp193xZDhBNlD06TNTu++M
trsr4gTvF2dA7leha+aNdXrf8pX4yaKXeNZrTb9Tmb5yadB4BaXLxUEHf0s781DoUtkf7eRZnX2j
zHkWRDROdj60q6MgI6IzgiSTbNarL02VKsqgnRS7e9/1kfM0RJm2c/LkX7LZFJ5Ief0zAm/BJgCo
ewqaszpqp1RZuXXT6afXlDqSY9Pt0pOrv37crk6JmNChK0g1YAsOr1IjGaO+0U4DRii+OhjObb5i
UPX6KC82cdtJUWLnReYupJ6/mVSFN1BXzI16UiursgIY0t03jMUoC1INcX8qeZl8rhM9S4PZQMuN
euIs+lMxUaj042xUoUa6Wv+3Neao8TtkP/8YTr/+EFE35f6MT6Z5hBLRpYHSmVYRdOCs0xAxPx6v
Ak/cBsFtz/5hlY3nHUxjQdeMf0G+rQ0Nt+3GiHAATjOz+l6KyP3t0dn7o5EDf5pMV/w3DwqOy9Zi
mN+wbshnH5a39cWMeygE0GAGzVdh7YFu1V0gbIUZq3NQInX7wc0n1Q2wNKE9Ar+z/likIv8Wd+0c
B4ZZ6lMwqfXaBVrjzpUkzRSDzw9frOP/uLXjJG5f4b4aFZnt2zEgYV+t3ernztZcHDewpFywFJ14
bGFXn98Bnls0K+An9URq5hz1uWh87IobDKLmPRWnS0YEmSS1UlD7Um0Y+43zsVRr7PJ+bddTQjLU
BuR96y1pe8XbW5Zpdzt32aSgFphk46EYY/sz5iPNT70W5f2YVtEYLIWgSmrmVf3rzasgRZ5owCB1
xEHdnM95bpushroEXrPVAw9S5IEGoubrTbtXgL+84HmrpRGINPyWt/z5InD3xV5nJeupizRxRC3X
PCmqK8AMTnsLfvl2MpRM4HnJJCB5EwaP6qAMbm0tSG9G5J1aGzXP2mrix2uasfI05RY2PPFioGP1
+nJe3ipUJlT61jQkqcVt8QzWYBVJZM7LaRHeepfX0V/PEupOZMCpuTy7PFoyZpXUDAAU50vZrHg3
z5rXn6Ja5N5N6w2LcixNbc2PRrTM302rBT+s1rFR+/bg2Z+n1M1U1kHYoG/bPooOST0X2mGyykz3
Eb5VTD8djDb1NU1oyXH2Gks/8vjP5jGx5vbT7K11EogonTMwyugy3GAdSM2qLb25PcVFDx/dQof4
WBXRYtysImnyYO4pt/pc+Cii4BmQxUEaUfh6bMoSI5RlLZwsKC09/touk6sEjTsl7sGrGvcBGFps
3thxC5rU6WrPb3Khf1LHsY39SZQKUUiUxdNxsrsyP0ZxmT7boIhLOi6xOwQvwu6HaFRjOelO4BBO
GiH7nFpUHAxtsTFCjvTya7oM0Uew+sXz5Mb27zYalY+g0rB0b5VG++i0mvZlNEZX8efOLUbsnGpy
7LavLRtgsC7emYWmgxi2Zu99NXZ15Hu5k1nBstTOfOrxYEbM2FHW+qFEKYi+6lpDZplSZYzpurkk
ZG3jeukj+VeJUfOkDU/Urns4H2ui/tdObpEGeWNMObIXa1n6a2qVkZ8aSG2Erd0kJSwuPcoO9AO1
D6boUuMoCr1vbsqkGz8bVmL8oBk6INAhUd9pZ0+PtqIkhe/GfDX/RWnT36fJqq/H1vREIolhtREO
dVNVgavm9iFz59L1TSs2/3pdZFsI4FgL2DIziQ1cwhbt/SS4Yv08FepnvFjM7kQMEntHjkr3XNTK
VKOpr2GfpK36QF3ETrzBd5ZMuelbOpA+oo5KxC2/Lt/yPm9ZNFfhO01GZcFNq+nJxyav4RtOU9pJ
XmSMv9zIMn8qoz0gjlE66d3K//1zituFnelcgjax5v0DFZLVODX9ZHyaJq8YicHUZOCrj4UX2Pqs
2xhtjcnfyqjNB90S6RO9Q5QclMJNnwrC0Q9u3BbEhZ5TTYehdanaq5nW/OpWgY/R6BSCqSk9LvJc
dgJp8dGY7uokt37mwAJoblH8Y2alt5rHOIuXv02XWx91MdkO0uq6RhdqsBdxEA6RfoBpKlVHLHAS
LqnaHdcbcDZ9GURDrD5NtgJP3aZlz9shYhzsobTflq47g3zJ0uavXlvRd9R+2m+VC8PQ78mKnnsK
3kage6SSAPq17l1vv3em+KFNm+iTaFrlLwlTnwftNPZVgPCq80dAHPiWZaOuhZ1XmMtJn4yyvC9s
k8UWadb9gp1kVRjVJW5y0sckT/3OnbLHCoRtFjjm4v5o2nb6k1JheWZxIugCnKE5UNE+/VN7yegE
kMyVyhe4Z/5Ae378tCxCbcIawWT+1PGm4WCUmlEHI0rOkb82efaJ8mFaBCr9Lc2vINb/7D1qHUcs
t3XrMC4RByQvrOgr/1sKrmsUtp/HIkuC1GqdI8A/m5DcUpwPg7KgGmdluesbWj88FUaDQBfOmg6n
sk+keHvqsQV95SSNbwBHvfeEHrW3EXLk04kvyntvx6aLS9i80Bs3tbqL/d7WaSqmiN85PqUx8YlQ
aO18dlBkxE+ace/W9vLBKDM1EJkBMVeoi3nXrp7GmdUSV9z1umhgtpICDQHCqnHpM0GBWZxj9/eK
ZafPkT3M1SGvCgtDlUk1P0ZJVD7bSdvbbGGt4eVlD9qNRdH/qfZsmD8OjRLCK6Rr2mNv4jWgeEMF
AG5MH1ZEUD+1pq6tJ9tprPauwm6uBamjwAvpBFdpkE558iDtWzgbprDnU83XNp3WeaircBqzpqKY
VbnVTd50E7CRtATzOdf914Iqfh8kdBVDN4pNLtymQs+97IX14I4dlOxCb7VHFZSTHYgyG99pbY+m
V4nxYYiVJbdohaNeeocncjxgNJIILbTsiTuzhSnyqcuz4leiKyIOrdSd49MwZVUaFohXkQcR1xph
agmPGLVJuJqyOG2+M8BM2TIhPIF+6mkfccDI6Uh3CpFARyRWgVxVljxAj13/spb4hYbdODnqDQav
euJb7GLOxqRwbGavnC3fGCO39uE2Dl9LN1WRKshUyDGVY65fsajG5WwtB/3Z1fPi1hhp+PupaOvZ
NwwY+MfMidP+JuIyVg96PDoKimq18zFGAdz2Pd6sdx0fnXPnOI2iohFuFoWvZ1Xxp0jHDqEuVIK+
0fHu7mv0WyOwVlpHGbNxiMOXtVmeIm9VJuxgqpI7vIus2XeyDOp0pphVG/RoUt8Wc2T5NdlAOLaO
Gqzx8ADtqH+a2H3eImK5zNcx/OpPVtNMLAGKD/h+xdKjkqbw+GSmc5z5oL3ib72llGNgdRMAeFpS
2Z06Ws3vmhIbCZw1WpmfmSoRNnGw0hyKrCIKjpal1fy4sev0sCyO8jCWyHtSVLGSb4Y52O/WpRVp
yEVpzIdG0XnPEi1TfMfLMEkcS7Plvmyz+ckas/5bWUdFHRi1ky7cpVYOWUpoTXRYwWnkfi2ENR34
YArvGJfT8GOl/RAiKb24dyJJ85u24+k4ZA5B6o/cyu31mOYi1m6TSkm+O+pkNodGTNoY0JhKb2o7
G4/DnNanPm3gXplG3mpBtTTlA2uZkYeldV8H6arETaCjVfe4FtBNf5rLTIF1zAf7U9NZxp/Es2G4
2n0h1GMxuGjCV0x29DON59pX3Y7rYajt/n3ede2foeWhCxETBLFl9NFCcse12/+JxejyKqnUZatI
Xb5oxlz+mVZNJzpou8X8lE+K+DV0v5PipGXl+hsjZvfbXKwVEV1D9XeOBtAZOjAC11cmx24P7JtF
+xNjyOd2dIdfw1hMX2o0rQu/hbP7OZ2d6Tf5CeFdY2uN8Be9J7wzUQksPsrw5DkZFyUJpyJBAtLD
/WryQfTDx+isYRQBIhhzEqzzCsdG9dLpU9fpzpfGtYavuZv24yMU/+oXzN/cDtxeczq/jJTu0Zn7
9K81VPpX3TCbLvhf9s5rOW5rTdu34vLxgIMcqsb7AEB3M5MtUhKlExRJkcBCzunq51mUtc3gLW2e
zT//VNkuyc0muoEVvvV+b4jNKHpkYWNr7nQT2IUU1SL2+T3lh8EstY+ZWjhXY7OoEGEKBUd2Ov95
E86CEixkNubeEVWUPW+ySpuP7JXhBItWjp4MmQBuIwmKUTfunT3pWVnuz0mdoJ7EJGuvVrkRh5PS
l1/qKLMeMvR4FNHp6H1ULD0xUPFbxUMXecpF2S7lWTpp80aMWrZsSq0tZHiBGG6Lomrul6ZHklVE
Ub1eTyjSGBJiTq6qyaNod+JMcwgsRCjojxGGgnyHbEEQXFbZR25YNh6POKN8SipF5AgaKqU+X5tW
U8JRBaAMHdb72ge3YkNKM2E5u1rTwC3xVYitMI97XXBQ6Yr0Qp3spfrYCRaNoGsNcw2zWYXqyErQ
7zESb+ug9Jyl9wuG6nnZtuoeSbpNsoQ6sbxReZWLX4OEFr6WkJHqu0PqLX7mYfzn04Sz4kPdI9aN
uLe5FT4N3XrYZL0bfyIw1vtW0WOCNefMyer3cN+ussYmBae3VeVrQQLJSiWdJx8mnV3UFwIkam7N
aPX1BJaMP1dxVflKxONkOpZxeWz12pyQEzEa5wUGufquswfxOPflwMlaz6LQS+fCQeI1y7NHamh9
QEpEPQQtnprK8UT+lMCUwU2uUycfTda/RZk/keC7jIeeu/bLpuAUSByiajc0pMkYZZvxdMUCwbSH
emtHqygPG/j8p3rb90uYGSlw8Zp72TYSetVhJGdYjzJlmVJ0Kl3rqBqq+RtES6c+Lkwjbv1OcSKg
GT0uggyZwY1hVMykrHfYSKp2mLsLncze4jBuh9wL2skSWajN6/ypNPrhNoKCGAfZMCZdoE99fSs8
0cYBDEXnvkxXYk+Hslxt3815foEgxtryTaVvP/cqzTGoUoV7m1cDdntoScGbisKKT7Fdb5SN2tta
ujG6OiHYjZ3Z8Gdo4XGY26kah8oaj9yeVUh/vjhbi92oFygWdGdMBbkkWHnsbCfHjmKyB1DXOK2M
6RzfiHK6HDvH/qg4WMcE2tSzaquqcA7H3hg6X41cUCu8YzGsQx+ywBcFBwuseGzUw6bLDf1LTljI
cK50Xe0G2BSVZ8kSN9WRly3JeUGdYPtDVpqlzzm0/4LtTn/ZakSQ+/NaWWngKRSjATMbudpq6UMU
lBwzKgoWGsm+2ywpVXuaZ1c4LuWGP4ylRyhmN3STb2O0XNKD8Lpp1/O43Z3wSLoI3DgZkxO9NLzl
hMqIJAWn1tyjvKlV2GglnqpBnjrtVa5lw2OZsSKGU7Y0HyY6RPtiyKj505jj4UkadTlrB6oCIrrq
qk9OlVppZ99d2nokH7LIcMUWMzNuTqaq9XHfMW+RgndJmNlWfTnPZIwcKpQBuyyjg7ipRjX6umTc
6bCltMsCt2/UfT00FI3GpFbpZhxGpZW3xhn24M+VF/bZ0He+u3qN4aelwY3rDT2uqSfVaqCGmRlI
YDy0wSG/WdpJJlh4jpOx7SsqkLj+7ChqL44yhDtfXBWXgXBd43YNC68kkDufFnwOqaD6XT+AfmIc
HBGu2S/O/FDgVXDcjRaH13ElM8tHG4b5jlo3RcRy5Rajj7Q9PuvQbF66SW3vdcVlydaauFA3i9tE
uj/aVM/AqGnmAJSIxONaQ1YHXuJ6IALrpN67Y4u9ml7P/bcmpe90iEIs2lbz6kWhXXbl/dAZrRr+
h5GMVU182LTN5IG4ynSKx0aZVSv4j9rmyN4UNOKB5x1K9n4yrp0a5Cm2MFULcJIlXgs7BS/xAaFj
k+dm5Fd8Zu9X/pVvQTcMO+GEYv2PqxYimJdIkU2e9OjqOYBUTBOXlYO9wK7cDpKY9Stvq7fgF71F
tMZAe0iU3jT9Bpgmk5bWy1ZUI3vzYHoXyZTk394LsYF30Up3YVcDpr7ui2liXCpjKedtO5pn+Gna
1BcdiPG7kTzHgVCH37GNKh+I9OWNS5dBGWtNnbYqmlIYwEifSnX5ldX+254HgcUEK6Kho1/KFHp5
FXaRLokxgycRakjPijQpLtvCy4+1yDK2TeUavzBp+Jumt2T8Q4iVBgqYrL1CRlfRGKtlxdN2Mkn6
s1iZinZkvzbmTwoGKL5bNmbQYOTsWyvHkSLdpzbngva9KYgW4iFD6vcM2b2C4vfyi7f9SI0S6z0G
ROl0ONXkNpU4Hbz7IXIVHHPgKvONtdfmCpmOsCY2pn6LUBNddet0FDwkyPx8RL6ZYzhm0rSCi69K
FsNr8ipIXy6qeMRrPJrGszQnRgZ82dpxQMiDn1/qzRTDkxFGKb2hJ9uU15fq576O1zEvtk3vdEGb
lOKym8X0iykmQf+XTSsUNZClcMIDY8Yk4eXD4cObRcdz4eHk9HVGilc7vZ+jEQRR+YLiDH73r0jl
b24i3l6qK9VyqIaAhF/Nt3wg77FXLR5VmWaBVqRK6MCHC/Dpf7c0D60B44LiiilAifZqDuhrZ62R
1S9bk7QaX3D42q1YdP9iVLx5VE9XQeqBQIOG9uuMpjwtymkwG3oQtbJuOBGs/qpV7/b1klfhXxmu
ztr7mscUF87kaH250EqZbd8Cl9uKnozHtVP+9H7+zxd6uO4f/8Xf76t6aUnn7V/99R8X40PbD+3D
b2e3dffbdii/3faiKv9L/pJ/vunlr/jHmbgnpa967F//1Is3caU/P0l429+++MuGnN5+2Q8P7fLh
AVVQ/3QBNHzyJ//dF397ePot10v98Mfv9+gfe/nbYj7873++dPTtj9+lNvQ/n//6P187vy14W1gV
ohT3t6/f8XDb9X/8rtjaAeC8ZMkhFmTNkbSC6eHHS7hMYZon3bukfxfrXVlxVP/jd806oC2MOQec
HChweEP+/ltXDX++JAkgaMlpGUpfSu/3H5/t8vt8/f58/l7O+NRrfj6tEXrhIg1AQUsMoeFrV1I2
szTphdaEei+bDamLWjs3dcWPFETFQTEYNKCdGntU38Th0PPx2ulCS4vssMkKp/anXnUfsjI9NsdF
aUDG60utnPXd0Nk26XXA0wDRCgEEWPLMtW/NDpiK7gHGMpNpNNjK0gQJrJzT1p2G09Qdl881+e36
JjHH4pM9aPrHsimGHWlq67HXiPkkmuuq8du6pcXdkEyMQmk9r7W+GbZPT/Jdo/tfjtQXo/vfnAP/
A0e39G7916N71z6Ut99eDG75hr8GN6JRggzpX8MrhRz0fHBzwmb7kzEUNNOlHODH4NYP8HYw0fhh
WAdVVe7zPwa3dgBrhbQu6e0OckST8x2D+/X2QUkDl406SlY3sHDl68+YlguJB2XtNGlopEoadGZj
bxRt7A6tuXfCZ3flz3n1WzkUl5Uo++6P398IyeS1+Lj6d/sBvvHLa2m0ALUZF9WwsTzlLOeM5EeR
aYdet3zVM3nWzvJkI0nXJDXWlzm1PalNwHXuMo+yl5YGJDftpmHlXMhhVFIkOgp0ZdhNRbUtxioN
SR/yANUAS0s363zSCzD+zgHa7KQumHnVelbmvbH/+Vd7vfHzzdiqKEShRMoQnFfkQIdsKS+LuPyq
aPm2Z4kLtLmrNrrVNr4BkdXPB8/216Gwvk+/F3vL85v6erf8fmVqUjnEWO3k68+eH35pUOjQZmK2
V8Yb1KkcDFXzVzHmT0YmL5ZAlP6qhvEmPuD86TXJDERNE4PniXCy0rENW0utN9mQDKHqQTv1ASba
UE/dKMf7PI7uYTnFXxZ8opopXZxAyxT7im7usbNk+o4uNoijlVfGYzK5Yk+LvC99jS7sEIqxigHb
hyE9mV0t/Zq2sxNC5uZYTqvXODFoex4NkzV//r9V7PUeDWv12aiWNcCLTfrwVvTi+Q799PN/rmKO
dkAlhk+C3E0Zbf9cwxzzgDMAe7MnlZP0vRj6f65hunrAvo1QR4fYQdkthXY/1jD3AAEeTnTS0RVj
XBio71jD5Ox6PjiliYpJxo6GNp8P8SYSym0NhVArOBTjOE2+qHBPFnheHVWLMCM/1r0KI6VReaBp
21/Ycxv/ilD7ehX9/gnIM4IjjC7ptcmwnjZZRSPE2cSAy9u2MYzATMiDBS19Lw1ZOgXiDC0d+SXZ
/1UNbhH6HBUAzpsCMDpU69UKkzL/VZ7j2zvKN8KsmboY9iJa85erSuLmaqUPprlRxky9aAlTIOm8
qpA8pyoQ81Yv8v4Q3bFybuND+ZnupS5+sbDJg+zLh0q+NRsg9CqMywAUXn4EyAM0hFIdmp5Mvant
zj7Ll8gL2UCK3WzTSzfUSDl8NuL/bot6Mhh6eVl4SIQlowtFjspHeHVZvYiaXG2tjVrWaexXiUjU
I8XM6S6viU4AvTdrbXzUtxpJmonXlI4fqRYuWV6dVRdxr5gf61WdFvz4cuu0rG1wM3W0m9tM9B7c
lSqOBe4EnnHSaCtgfp3i4QRSWKIo8Ix1znyRRKsNEaZkIeSTav2udRPzWnVlJpKwZt3xWycV5rc0
6SgmXUj20xZmWPQxMUR6w8NKPzi5Yd65WZON2wXxWn9YpBpyDbvx7A/x4omvqzNb9r4HFCw+miDk
hu9Z6LoP3UGxv8TWEpnnRg7p4GNmLvkO5v46kt6UaXqg2fRr4H0W42fCm0S50WbTq88R6+pXse2U
XbCg4f242uug7VAvs/fZE+mgwO4m3cFSj4ZbcH/tHgxUxXe/mIyTahTzDDGArl6AQIYWcKOOWg1J
YHTOoHR0ywbDdPgCTgpLzB/S3op9MqvzOigYFMa2TJW6Cus6U5pQWqMWlOq9XrNnTE0SQsuJj8p2
dRsqhsKAWeBYxVa4TquF5rCsk59Hg3XuJmK+junrebALyZz16fS5p84E0TDAyd+9L/LZghHlWm2B
8oX0LmgI6U4VWaT5i70uc2AzUShG8vpBAfi4WjMIqv44pzBndGRejw0OJQlUmnkmy7rMxsuyHe+q
VCyNn6dEb8MJsZLYN925uY/6qAhWpHqHrTKNziYitGKf905y6nW2d9PGY/IAcQnmjaGokhvkrgYU
grHZ1V3e7xxTcU+KbHHGk1TxzC9NreSXemNUtS/o+R2DhxN87MyGfjbPngtfZNW8/Ygerg3pooET
w2Onw5BVogiJgeg2Ub808A5K1VyD0TWn81lLhiYwC2yVQ68ahPAtXUk+1dmY7Os8y5WNMGtvOMSP
0xZB3uXxhmiCOf1UjNy00o+JebKP6Z1TJNXIbMrj2Uyj9RRHY3Ida73wPgjHa4YgAaRPg6rL1l03
t6jw9MW1mnCISirEdVDWNeySyq4OzSmP7zhk2ZDTvTyVZLXatYN+7E2/8ar0vnYqHBw4r6l4bFoj
HQq9sBXjIgXsioIFl/F+k1G5nUPt7edAoEn/sAxL9cXtV/0edbKg49Eo0R4zWPciyVIHKqpVxx+b
wWGM06vsHhw4t5ceBHk14ByY7heh9fEmjdScGkkUabd1LcX6ZOLV87XV5/LRK3sayF6Tj1+71Y3u
NPjAnPfguGi+hVULRvEmcXmHNaVZdDHm7aLSdAb6DtDhDEOQ5tWs+azlOdlV6jzFfltlzBPNSb1L
G+S/D3XSyT9HBdlrgVYOsMriwqroVopSP1f71Mh82+21IcyGpefPDahImOiDrF45HKOTU6vaDPWJ
M0swCm/90ii2ggw878tbK64gI+tJX6XbshiAUzxDQY5TjZThTFac9kPhGglO7UO7aP5adp7it8qa
xxdGjVtQYGTF6Ia2W+PwPowGxorKpEK3QGiRgzHVc5v7PXMHjobWJDAlNJQ+/qAKncVldOfbeWgV
+gWVU6sblZNvEfSOoaw+dUMcb5q0NaaQACU1OTYjkVlBDZlItovc8taNzeJyZfTCTELeZfhGW60X
9qKUWoCgKbqHE55KhdU4fMljRb1uFCuPmBEIGrHbcLCKaFUdulKXYmceAnS0bqCXyNZDEjczL5y6
0rrGK7Z3DsvKSNuwtN2xOp6GnpE5Z639ccApMfVrtXShrZHR/SvZBvDJi60Ur0EgXDQCxBNx2nyt
M3YrViDIbdZGaQZrn3f7Cpj8OF3z+oPpcK9+vof+3dUk1ZnjCAUZVeHLHXSt4GraXWptBCzGS7rO
azgRcb0djdw8S9L+4eeXe+IkP9+xn+SVmBmhK4K4jDXty+u1bbm2LCHmZlzjYZ+4okz8xBocqHOt
tw6+RbutDaYkTadNiudW+RFiiRKF/cjA3/Qe7c+wMe16gavYmWfqUHbQe2IjRgA4lst0Zni0EUO8
CLolMJdY9A8lO9+vYrGexK4vv4cKn1zC7YCspJxQLT8/yaHrIAxZOhblAwGqgdk5nnZnJmPHRrRm
nn1CrTTrR01aqIhxNbVrYSzJrjlwjz18P6v/H6rzDLPEtvPZUHtzHjq7bQn9IIadAfkdA5VA59Ob
fkA76gFVIgcP5OHEXdK5++exSEKaLMFg2ACRiBNlG+wHtGMeuMjgSHRTsVUypHvPj1ORecCCxEsc
sqR3Gq507zgVPTkyPx9Q0p+KBpEUOnNww9bo5YDKu4FWdJWUHBAa+CBYlESHKQ3AwbeXZb0uxsSE
YJc523ky1jCJh+mzvXbmQ2En0W2tOIckMZKxodeph/x21hsIUsquJG8CIcCsXJk9AtOVWvZapFiQ
OlOa7wZ9okTP6vJrM3TqdYWI/KGrrX0cO43tL4Y6hpjYNCfpqCcXXWFFx3S7k8CuWsfw9aUzz11J
BncKCJcwI1ztm10M1g2wWnu5jAZr/zp3V3Gtd3CK+oKQ6VUY/VWqlESmWnX+uNQ47vvNovWWL0pT
/aRR83xbUxiY/sQyu29n+lixUffwAmfTpACAXADJyqKtl/ejVW2NsYNmUGnLJjLi9ca2I3RObl6d
VVSlX6OicXyvnWAy4phLNvDixHB16EceVV6mf8urMd41mbelDX9ZR5P2ke53/c0Qa//JUKg+JH9H
PXR0IpLmtWZvzGua2izRzZHnprkKV3M1j6H0w6Fe5mHyE8jC989G8t+cc+Th6eXQwNJAjlpgbZm6
9upwBVtCMzlflKFld14It0k9UhflT+HKuxaRi/qhvOrbh4eezsfrRsb/Enj4yWbxX+PDZxVw6EPb
3vYvFxJAhB8LiX5AF1QCvrjCEo8k14QfDRD9QDc458s8CVjn/PGvhcQ+QIdFjhjbO30/qfv7sZDY
Bxi2cbCTuSpsE6r+noXkjTged3D8VmjpG7TcyaGVaMEzjHF0p46dJ5vDwTa6jylM3y9JNu8GM1ch
7piTdjwpk7GX4ZQPcKjsS4SI83EJonzMaWr4YseZDqElG050tG5Hi9DzD7ZGff69c/iu8fa/vRWB
B9Ozqf5m07qk2ddXv30Q99Xzwfb0rh+DzWJrksgOdvOWBHie7VrOAc9ZemmybT2Z8f012NwDfhT2
CIwY1QIDfDbanAP2GJiGuFmxpbEWv2e0scm9XJuoGk1MeqUol/YeQuOXo60UY4wrSlegVLKVDVrD
KTQ75CqQ4DC4w5uYco1u4fGiO1euOsCazcpNbaTJcZ6vKr5ttjh0BCeXpHddf0wV99TOk7sF2t9x
kjRe0JXNiTagyhTK6F3EMBOOm3zpN8/u+98ssa/xK6x2MM1lmQWpw9TzddE91aYmIk0UWEGQNkpE
fRcWkbi0qN4C/AYhdqba9H0C/MtmACvIi2Ud/JOiARUwSSLg9K/lxgg1YNUCHG2iWs1Cw8sfiW/8
6qnFe23HXl/oFUo2ePMqAPvjjWnmX9sUlqVbeNc/v4Gvx4G8Bt+Gkl6OLpafl+OgHwwq+V7EG9h6
rt9O3RRCsax/8ZjeBMFwGbBOssWA/QA3noTIzxY32kIoausC40Z38MI4z0+qwvscCYs8w/ZmbIeP
LamXToaIO121feHOlz//nrIMe74XP30Aunnfw68xpXz5Pe1q1Lw6hVbtZdVpDjX8bO31xs9GVF/A
2b8im705Zzxdj4Wc3QFODBG5L68H39bAO0gqGYdmCapG3CVkOSGgdlc/yp2L0rM62ObmHnnAI8jl
1c+/Lg39t1+YLFGJLhtoiB331XZilLNirpzDN8Krj5HQnOfKqm9MO32Mh3rdw7ncoyEod8VYG0Cd
+R0KyEeyU05rvU/9pKi7MFvwT6zUNdkifTEvB9M9bwSsT6c4dRX7fE2zR5VashQufMoFdHOZFIi/
A3xjLaPoLGC+XWaaVvu0Lb6NuSKCVuU/YIn71cgMv1zFlaU1X7PIvu5cc1+11t5VubLpxB8Bi8BS
rfTOqZ3Ob9a2C+XVQJBKX34M17OJpSid6wm/Mr+etb05xHcRBz/fG9Qv7pJ6/ihfsjLdulKjud8Q
gNz6eeK2h3Y36/T6uVTelUCgqDBCTq3r3mwrN8SavvPrsTgVqb5POxc2pPxmemqeLWOznJiNXPOE
gr+5MmHQ6TTZmci6GwTQfCso7bQ/1yKY5skNFfT0G8x7zxtjAmm07C+K05Wfe2+KQqRPXlDh1uEr
BcR9KxsNvlHn7XS6nD5cgzs7d84p0M+ttK8Os46+ap4N3nax3Gs7smegoXQ9c2tzDJwkwc7JiAWu
ESgC2XnONauU5b5Hja/g6LM6xr7OirtsMT7pQtdDz+luoiLJNwVINhLGcvkon2vklKfgKK5P8m1y
MXjRBgawFgy12wXAWWo41qayMZPW8M1upb6WN/npNs4mOE3qos1O+nj56OCHhsyXm7BAzt2WWunt
lkT1Alc45+RgeDurXZYdjoMuPgriziwR6RlZX29VfBj9GGnbplOQZE+dsR5WlbWvcts6qVyGAhWQ
dTJxGxLa09sWnekmXb3lLIojVKuKkYUWGbcBYByQd8kW1zT5ozvVN3riHD199jwmmFMtnaOyWMcA
Cu3tNOqPdqRcY4xUbyGCVKjl+JJjkzzaS7xu0ezpuNMuCDQ1Z3wYxNgDtS7NIfHk+8KmH+aSAb8R
Bp87A0fbelF3A2NaDa3UzkKhebOfo/QNNVjAvpeIeGuk5bLj5MKoKfub1WIAKJZ4VGKT3Nylveln
J9vMLpTnSQGH58RWYggys716oqbRru09Dc2XGPlkStrw7qg8lZNGBVShh88PRTX/W0535JCAGRzv
/BFjdN9MIn714Ln+UmSP1sgky9fiDhXueTJpZ3o0XTSqd13QJfYBa7OzxmDAozD2diLSO3+YzP0a
kcPddLOLrZh9XpYo58tcOH5feufaYuyxSOh83Y7vDI8bs1Qa14jaG+KuT02lvlEU7tTiiM9Op9Dk
nnhgGngZotBEuU4JnDpLnGTxzQxjfGuUU9RZ70ciF4LZda/VdcULpVCuqfVnX/4fI4bn1eV3ZcyU
xVzjuks0ZSMX3753srDp2pu00PetqJm0cN6RwzHw1QhFJSbIGwBi5Cv6ZKG9QQJqmCwZq9POx7Xo
5+O5IMhLwthoytQe2NdMzpExrFGA5USKPJNHY3V8SBWL7zOV3g/e1C5TtM7vrB5o3iqQ6/iCTCWl
AW5vx6q4L9bkKDNdwqtrZnyXtjetk2DfNNy0RXuDukFa5BJJ49gti7LDOHETPnflJo+5wLHhaZ4q
tXNd5Oq6AwUW9D0GtBZVWx2iWGdWoBcKIQvrgTsq1/OSMbgU79jL8nrrYrf+AVen/NPoRBDE1Shd
drkXPaholEN9NpSNYvKuSNX3eVYYPltmdAvqCAogy77Ik0tjM2unhoO+BxGTpe2MbiIty3KmC63n
WQIXzpeuwSIIbJ9t6MkZR/JU7E8tQ5uk0W7xeSjKYSygY+WtcrvMcXJpuIWOIWlVHQ46C35mVTc2
SAPThjPcqYk3ypZYS/2DtopIDuilPRmdhZXWyBSCNBOiwQkXs3inNiiHhclHRk+97GJY0pt2GVnp
C2PfJgAa6zyMQZ9hL+5H+K59bvMkuciUMt9YrXULPTgLTa3owsnr4IslhnoDomGdYMRRo/BT6y+a
4s47t4yWMyWnb4UOO7nrYiX7IFTlVmuQMARok3l+qYrFGjIqZaNPmr4Zp8b8RjsNtwLNGIMsZrKM
OTAFvqz5Zka0FtJxdLdOM6o34D5388z2LBcnjNDmY4MN28Wbg52qvXnaFqlb98vU6qRtp3XQqXJf
zKL2BCUQch7XIliZcVg6TIOaBcOAfB/qhdWemFqvBF03XdCsEV+rkhX8aY3IhH2udnV5pZTpXZzX
EUdN2iW9bESzxMs9Jb8mbo2ejO0gN2M9ntdBD2hnPQ61flkbw1lbOfdmkn8pnewkQ3VHC4y9tJuR
e1ZlAYIzqjqKRCaczhK3HQRAT6Xm0EXRs/o0LZaTuVGz02V2OKhEbhtWKmQYJt2Rno1XaTcWWz1X
h7CfrfmSEAGaBFPHyRh7uYCK8sYt5dfU1Y6LMh/zrFm/DsKDi5ncCSxl/KwVj5K4HGiNnLSywHgq
FxDC3Sx2dkcmW82e1RlozcZfxTi8JjVRFz8BlIDSnArhyr4sFI2Co145r8kmJ+NtYzvK9cSVWDTT
x0m0erAKnHnhfojg5xWiLU94LypiG54nAgIoocScQA95eeF5KREGaTFEZme8SIQT9n1ybJjjPsrQ
idcaOv0YAypfbfOQeuTM7pVPmtPcpAQNOFmJL6bJfr6aBiUbvk5q26D+abZpu17FU5b6WDhoQdJ1
R1Gv3lturyBqUj6DrVxZdUtf3q23zWyBTMYftW74lur5oRY7tGUZ1mMePdZt2gdJIY7x2aBMy8f5
3FL67LhYmMtlxMJtOPbRJGv3STBp5JizUjrqJatOakjLkZwVsuuzi8WFIeC3qI8C2H5UjbnHlJy6
NZjcpfCLOpsDGRi4GRT9F/7ebw6otuQ5AFxzxrZw+XzF8ahqB1KFcJXQ1ilC4MZTpGn20erEj2nN
6snG+vjzB/tkb/zqwWIojqMqAARD6rXNuj4YZd9EuRKW8k7xcEz8zSltjcTDDaxbvwyuQ4ODXaXI
zd0YueeynCRh2vULb9QD5GEU8Ct7rqyZ1IkSSD7llmJgMbI7TPizsGANQV0PyjSGHfqwo0rPH5u6
vTFqKp1h5VyTGntCIT3kL0iYhCClV277eiLyzdibe92kdJTlprJSORQU4Z3K7MR5ItvQw178hM4R
VRuHlqeabmxrL1h199rtmCIK+1OWtcqhBg0ArME6r1d+koPUzZxq3XXl6ah5uwm5mhezJ68R2/j3
nZEzVzyxMUyLqmzmOUE143Ut1IGpZmFFLI+cjl3B8xZFFnZdyFHlbrCnLJTlliGaG/TX/YbiOTqO
sTH++vT43gWvXVcF//wUx/33ELjdQyW54d3rXyU/zT8J8f8zuO0cSJ6N8zeQ29UtdNffTkTfd7/d
lt9+O38YRfcSfOP9P8A3eL0AvXRkYHChK5Ooxl9IL5k5mrR4kl642F79Bb45B3QEEZTAvwNLUl0w
hB9Qr3OABRcvYpQlYTP1XVR3/Q0YwdURvUl7LwvC8uugrLQWC0yXWA2xukzP7MrMPhilQQAp4nX9
MkXKTVpXlRxbldDijWFVI5SwLsIJjqyHsuMs0M8UEpN2Xw2J2Kqzln0ScJkqX9pKnetEiTC+9bVh
bbMK5QSLt69uPM53ONvZcHZJ5gqQhbQP8P3/7Gn+S3TsjYYLMRoEWWlZasLGxjD35b7i2XBLy2le
wxhbkFuUzdrjrNnKaQrpFQKXYsgDeqkdKRiQX3kgWpqkZImbtRmPTNwm++8b3bsm1P8P/RE0c7+e
QKfDvbh9MW3ku35MGzqtjqQ7PsWlSmj6r2mjHSDMAMzyoDhwwJJ48V+dVgAmWAGqzJfAcZTJ9mPa
GAdEwtP5orixiQHjWu9otb5ViJAmwYiEyc8shffwai9tF6uPamTGoViMrb2kwtt0RNttVaaKRy1x
j1FOcwUNrj/NNdTmdEI7klKX6oTeW4k3iWUi8+2dZV+ujYtkvjDXWwT+yWk/TeXpaqspRKeqaZCC
R8lwoc/tqVF45mWm6N5tSbT5ZbxAVVKE0IIYDllz1i1J4Tcuxzu/w7hwRRq2qNtCGZdy01vN+AnH
cXA2deBwlUfF4dz/KbF61/D+9zaD/3eVIZBwfza0r1sYBN9uvz1tDNfV3W38si0j3/3XEDcls1cy
CujYvWjLoPiQa5a0ipdO/tKs9McQ1w5k7hkKDvYN2vySfv1jiEO/xo/WVNkwbI2wmXexCSTa/rx0
IwKZ1VP+IvYuGfbwcu2E6BDPTYz0OZmmYTeOHDmmef5VNIvLPH5+GRzMyVyAxK3D55Ez9/VEmoSm
2HMG9SZKo2thDMm8ybvRan13apMvWWIqCqFNSmOH6pLO2mYdGcO+1s/zxWKVYtmiUORoYNfq2G1s
yUTaLmJIE9+wScnpElWfT2vDHC5IQF/yDaXlfGdiGkMLExBpF89F/wkSBI19UBjVCsdGXyjjcq37
snI6uMQWJo5POnslhSfC4XOPrxBo/UAecB+wBi0oGzTCO6kZKcGOItxphqOUc/JlypSn1B/r+Xx0
IeJuPFgCClTmpWmDJjLL06Ik6B53gHKALbtGCUQ6k68XqHgiPqKkbuJAB/sDAUjEJ4F1agqr1B4+
NbRVpwCredFiQ1EupwSEpQbmr615pKcowhaOIauPDdq40lCzmskvIBtmvrRfsoIqS8YZiLdaJLdv
QO0POeCabIFVCStagecJlk3g3JMFrdNUpgyTvTzaGmWJqWA0m5EbmH1O90CgdsPTR8n0c3jj+l0W
u/ANC3t2vz2bRJffh91PRC/yeGjR4qLHjaxApYn5cjBiCNjrztIq4ASdd9jNmCV52NJuf36V/2bv
vJbjNtZ2fSvrBuBCDqcDTGASKXFIhROULMvIuREaV78fkLYXB+Ti/FpHe9f+XS5XSTLVQKPDF96g
LZ2XF2v+eRg6nWRHaG6BCT8dRpahK7y+w4OmK8cLfIo+dYOmB5UwuysX5CKqjGF4paVV77Nt0+sp
RKTj/WdYxWNPj4DtIJLjLv5x/Pf0EaK0BhVd1HiJWXF3k0+tcUi6RCftiettn9h68P54y8ytX5lD
hvllK3KorMYTpjFlJjrnfl1MNB9mSwS5QOquLB1t//5Q60bv8m5k+YufHIQiC9XP03dr6jhMOhfP
QSnKRNk3etJ9UeSALo6MFWTz0PywZroUqQUi1eruKnAzP0eoptnOyFPjGlRc7PpTWQ23zcBz78PZ
Ex5Z+pD4AgUU4YPfaRL0p7zZ9aWdutsJbOIV4KHsY4wiD+zsqn22tPjfS+8FBg5k24tP/SohOi6i
vE83nv8dHEL3r4suJzE6zYmWv+Kvmw9uET5ZhGhLFxY5+uUO+ysncvTfiKlwgtCXTbDswn9uPp1L
0eb/Xsj25CkUq/65+fgj4jBoRzRjFsYuMua/ENwtS/7FliDqRDSDSwmDBTIzQszTZSoVqYSxoDau
j5l4lIWJQwuNvcDOzWzTieTPAaejR0OriG7/AQm9ccittuLzuIS1Kh4i5qIqcDruLJ1yRMMORyqE
SjCFNtpPKZVdP1HL/pc597wjHOdF6GSZ7LUfNVPZD8OA+1XuRsjZFPR/kGaczxwuyxOvZxKUISUd
LnjCmFWnu+tMp7C1xWPLdYqt6Ipx54RadqBsX6ImNxXXShVudXPfduMvO7Uv/DSAKwibEMoQSp3O
poWexezmjD2hJ7J1YqjUynyD5FGy09tE27Y1UMBf/oBkF+SZ1FFJgRa06UvYlIE9M5pKebQbwybx
w1I1mN4UV4fGis+wwt6YWQBTSINA0Vtg16ubyvPiuh0VhaZIVyd3ejipgTeXyUVoUdoGt/zNytQr
FwGMQy7ss4iCJfZbfdcFe728JTY0urkEdS8hFEqXMbZFDXyoXD+unXmvSlp7IExdbBu1NjD02YHw
Ivtdks6UkMWgBJo7bow5+0Iezg+pyTnH5Tf2DybyGn4/rOvFMOr0qWaNG5P+L/1gM/d2djPnmOrS
8Y/QBz1zSz+5W61mAOzTAqgiGKfPs7o2tSYdk9xM4t0QeRV0ptD6Pa7c/BtQV+uBHskQePbo12pa
XvTZtdIUqk9MlW4TxGNRLxagHrRQmzfvL8BX1RyOLo8ukAaJHGQhwdLpFIA1qiPRmRxdk0GJps2d
Ap8j6VZBUntaRXqYu0cqmtoHY5gN9P9GGfvI6UnsO43xctRH5XNvT/wUxh1x0EHg8qOyrJtrvYek
XRoOMPoiClCRMq+TSPm9yCbDj+OYoreCiMshtUfrHnwDlZT3X+0VJpFaAKonVKhI+8FQr4OHzKli
chW+bkvRd2cNc3+FvmVBJ6VSJ9UPq1j9cworNNoQn5sCdDHDCZn2Qd+gZ1pDoaO8elNMClFCPdTe
56LobBk0URQjfWfIavv+8xqvdyiXFwRZ9idnLLWH00+Bn5glq8kKaVOHVSDaFOZUVZZow8Emu0I9
WvvU5bFWcfiW/c2cmu5dqvcjTsYyRAkSJXbEy0xDoJ026QKRzqwTPnQnfkPoHjzASUfbFl/e6B7n
mPEuadT4Y0t9Otko1eQgVp1Zd7QZ8k9JbsFLKncRwb+AkiPMPZwa/RKclPUpsUN38rVuotOlSVqh
czk/ZGgRPaTEiz+EKfqd1rfpmaPy9Qni0e7hokbrg8aPudqrxmANVmSYIYjrZHjIa6nuS7exztw/
b4/iAroHqugirXD6Deo5TkPFU8OtF7k0TXX5s6pt98yrvA4XeBW0DTgLSfestZ2pQk9/bqwx3Gqj
LYBXzM6XVjeKTRSVlIeQWd/09dj6si31i/fX2BsjL7ZBCyd0idyXIvHLYzjthAe0tvO2g2WkGbLd
Gcl6Bmeq7eDaOQ9j1MaPils6Z954KVqszv/ljGF5E0EgMbY2VG1jO1Hi1PC2RqUinG9MbvhoDG33
HW3TzAQsbylBoanKDrHzgnQWNNOhArRg+X2q1x0ACae+jjNV/kEp+boZ6WjrIafGBs3m9hjqqXI1
xI5xXFRhC/Q7y/iTkpXFDztXTBhkXno39Vl4Jj15vWGfD05EZyigsDhPZ3OqMW+ua9XbxrU37MzR
9e7Bqn2CQc4Bj+HaDlb7B9ra8d7DPea/mlI2HOQmLJ7Jjk5Hz5CtwHy39bZVVvd70ZqxHyq4AJcg
KvZp1gy3ObJjm1qC1VLSihtWs7LdnKvGXaGHctuU7mPmhBWShuEcmPqMjrHqlIe6Mik8gIPwi3bU
g1qtf0aGBUuvaL/nyJt/ELpxztvhFcRyocTTnADSi/+TirHg6ctE06QN8eA42ybSnU8zx8kmNL3k
Ki6EJgCw0UumbehdJCI0g9xqvIupaKu7sO2ix/e3yJuPgpWITuGXYjKSWaePMpWQPZKsYo+0qD7W
at9+H3rUp22j7y7cWVNunRgQcWOiIw4oZ1GCdq41oxWfzjzIcqKdRgz0+TjsMLywAWOul5fH1wRv
FfMgTXtd9vrFPFvqBfoxyTURGnZxtHp8hHKvZaeYB4oN3p5CQx7UiW6dWWxvrHSKbZxUS+9Hox98
OicxRgiFQmC3xZ7BeIjizL2x2alXnVY2AYB9Z+9E2ncPqakrAILNGVOONw5lgy/CaUkOZxKxnY5e
NWj+pw2jT14Y3oSd5+6Mwmyf44X/TctfpOXgul4swldp+eP3sv8u+pctlqefeM7CafpBNIFQixen
i6LcQgl6TsIpLNOzXIhkFvRRC7Wtf3JwRTNovpDgEPxDDngmrvxVflaQ/3iCoZMxQ1vBm+DXSCin
qxQIuMutBi2OMBsxMILZ03WSjrqT0QNv7wdrsj+7oSlRDVXNPb4E5UG4ot7EiWFcd12mXyQt+jFt
menfSTjRnU+qaqsoXXNjpc58G6FXEBiRMd/SVHX2wHur7ZzO4vcXs3v3vJdfFimXI/rfO/z5gZGW
Q5yP4p9Bkn76wNGsJiiyZ919SGcmyKd53qJ8qgYVV/SOcPqcBsnKnO2vAZkaLn9g8yDKTwdMO6t3
uQG6ewja6qPZeLcAUNGWKJRx20/u5yw3q0tR5unBc5KF6j2CVjGHfPsE1auV4SYT2A2kiBr76Bz2
18MYddtW5A1XNjqhlZc6CLOaXEAcaxdGrMvD+1N2GsEsb0DNBtUPjbORLvkrIRett81MFvD5QCSi
iwb5TeJC4HuUzrd4RNwjfNtdKF1///64q2vhaWAcjwhfNJY3V83qWylTOhRzOYn7KpT9pVR05POj
OrkqetFfeoLjaHSU/gJV3fFQS4VwZiaCdF3AGb/+JIy/yIGRLYCRX31EXHGMOkQD/N4qre4As9+4
duN5uCZpFQdpmd1d7zaYr3Vqe+GAvUaLMQNyViHRfuZJ3vgYmAoSyxLEGljZrw7m2sQbARGU+Z42
JUZaYS59b+zHh4YVtHdkPh3bqXM2WM+5vibL+gO7KdsWtDI34dCEF706uB8Rus8/I4Gm30BHHR5d
Jc8/qBjGngnWnpgtp5vNWErIJIJEGVAbVh/QKBwtz0Wm37tYH9w4cVP/iOsCa6Uy6W5iA60WY2ox
bAhleZ/WdntpDyVLTM74pak4tO2Myp53/HFC4uFat0qiqGcm9DRKXtbYct/zXZ8csuk6n25PnIuI
KsrUuDdB0e3TWsrNrKPhkMIafb7t/jPS4fXZY8D3XxiFnJXmK0vU3MOyQp1M/X7AnqjcUNAr6f9U
8ZiQr+cJ+FVFKY4DrnT0ziirf9ItvCp3SY9G99arMU3YxBq5xBZdp37aOVFj2VdK4mmfBwM67fsr
7fXJvjwh4QelX/oO9ClP8pYOLOssYs24zxE+37dDiN2bOdR7Fb0RDFpS/arJZ3mRkLoEhRlqZ77L
CpXGh6HEiiQdyBs6SRbXy+n40BjrPkeF8t7QButrLu0pxBkAsz5QoKZ6L8JIGvjaTBkNMzwiAfHn
0LjxB8jxAEzVzvqG8rAsA1ETw2phbUFNVqbwwTBz54enoruN/YJ1lRUa0rN2JrEEiW38+zCKip0f
oNrRfenjyAUCV7j9DcMb/UZ6Y9pdtJGNfaHXN2g5AnzGMrBAxmIORK/Ps9+BUkWJhhbccfAaovgo
skAI4HaY/dFUOAM4etSFm1AWS1HXzbojXSS2AiWj+Wdm2FO1iUZbb4LalAs82xSZupcpPRKo1Nhz
7DxRe/pWjEW9j+Bi0+Ac5rpcRN2LxJ9zw5m22pDjj0ALEwF92Wtxt4vmNr1SnRHtDzVsjRy1fk3L
btIqJeLunQ4CRBImhRVALjimdpuAnO6jBcncGtpOtpg/7QcKJBPimXOqXNTWmF6MqmirXaMX8W3d
lTiVUZuyVL/sRszY3l+Oq7bfsh5QyyD3gmv7dKisDr6oNEHnpb1zbxeTt0WSX90U+FHvBqU2v1WW
XtypLe+M7j2uVLoR/zHF+Tn58Vcb2CPppN+/8G2Blaz3hFZVcRFXwrlXiibb60igkPpBkR8QGDsU
jn6O0PfqcGI8gj6KpVCzKL+vDicHGSopMIS4V1BmP+C5AkulihySXJKj9+f3jVczF54iJFN0EV5p
i3HGpoo1zt59WyGiYcRWtMsUjTil06NdoXv57v3x3ng1rjECR+Iiwsa17nkJLB3mDel7NlvR4uZt
s2mzn6Wa62dOkrfejGIkmg5oh9HWXB0kjRlrJuJs4f1Ya9UFXfsowAI7PAwIRQRjG05nUqe3VioA
D+C0AAMpcq+FaUEHY6rjlUgx5PpCwmqN7ZBgsgCCucSAgRstEb2zaaYSn7q8MQ9eltbntsuyNE6u
XkJ/kjcuNiC94EBWV2/oIRfaVop1DyyDo69RQG9dZE2jtkGehG4YWFNhcpSF5txtQlTFRl+wCCO/
LR3jYRZWUm+cOg/PVfteB3UoC1KURBqGi5Da4mpNG0bhZti5e/dW0sPL8cKLOvTKC62xtXujzJxF
dgwpByPEKgPzLKJzOX4Y7Ng+swBfB+bEc4urJcueZAiZwtMLhtMPZjxUxGMuCuVHGHXJF6vyzNsm
NsQfPZMhA00KUCtNmk/f9YpjzqcxFWkBVUxF++J1XvYYC7xeU8OKHlMlaeQG46dQu8m6Wn0wdF4w
SGIHW0hSNZApqiyY5jrHC8VP6lqWv7yHWePAiqhbgOJGeOb0jfq2FlPd9eG9EkPawomKsvRsaxg3
lv1uMtpze/j1zlq028kOsFsFIbUGfPRGbqvFbIf3nt4e8qoLgyTLPs1JcduCrzmzot/4XoCskMYg
JdAppK5BsLo2dnqMneJ96Zr5fWWI5FYPo8XF08bJp5fRRdx0+PaoehvErRgDTIbHg9HrPzpO5htE
AONNIsNhn+tWjpu67cKwAWxOayWC7oJOtHvhtHhx5XUzX0kb4LaB7teZ13hrzlhui4wMQAukaE6/
UUHogLFEEhHmRXgV2+G3IZ3/6Ab999xUt796xjJjBo14OpAUAp4ovy86gIhp6c3YWcq9MUbCLwvj
WzziJ4Qhxdf3B3pjUzOSxQVFB5nB3NWmHvtOQLPwomMVN+JbI6v5u2EhF7ypzGkEqdNYgFdKLF8S
Eu0BV7dIE/a3UcNNcoM7kaif8R7/OdRejrfT448HQrWJ7ANaA3f16TQjEwfJH5++Y263zsHBk+JO
yNnyIZGlBzXtxBZzmPwaV61663qhe0taUl+/Pyvm62cwAU+YhPzELmRrp8+waFu5dI/ioxfl40Wd
O+PWSuSvNWmWuIgeIvVKWryAIWhtn45Sdm1nYzSaHOdMxKjDwUZMqLv/+rLFXZ4WEKgOg0PTOB2F
wu8iQpykR4Hx86ZUuntQdhcCE8lA6+XP9ydOf/31yD25Qql60T/XrWVmXyxcWdqY3bR1euTGRmta
LaPrceoxNcRUu8XLMxbWBzMfdCcIAcmmH2ddRya7rTV5NzZjq26BHMmHXK+9O5x4q9/1sjYv7NBv
nGYPgaozCJZLiOWWcNrD+8++7N/ThUfFYinHgXum47wunNraoHizNqbHTu0uUzvh6nW6hyo3r1Qr
/6FrXXHm0H8dSC0D0lBe0ChEHauVbqUx5rqdkR5HF/nKZlKiXYj9BMy3wTuzCN4aipoj+h8L+oW0
/vSz5KUVFUavZcexpgkZQzMOgBEAm9bg1Lw/jW8NBXh2EUGi/s3JcjpUq6e2ZXVczsS/6Hc3VbS3
MVu8iHVMdt8f6glksv5kjEFFUOM8RnjpdCxMWNOMTnR1zMym/+jarf4FVIrzu43d/dceWvIfxtAr
N2lJOxhSbuZ8iVsFlFGB7xTimn2iPAwV056lcHE3YxtVPzJaRZkfKSn+drWTIifVS6shDpxHcR2i
hj4HLElj3o5d0t2VsFVN9pGJNCYy6O1XW6nt31sMiuVmNKah9IcWqNNlCpwl3SiqNt4qonEu0lgW
+XVkD9O12kV5BtHYHsnsZGtjO5Uv2IEpjUcf2VTd9hMo1fJKjWCeIbWZuB9Ry1LRDIUuK3ZtqmLj
it5e81UpTDrxANrjb2o9GTCw6WTl28bRq2GDg+z4pzZGBtcWpgWpQsUU1YRFWkHp6zzyC7yiP2BD
2uHcZrceoX00DMiE24sIbJJ63bXRCDQgJdjgD5nWPOCXDOQidyR+YqJWn9lR//EiMJaDafVxF6AY
tVcXtPVCxDk5SnTkDZtMa+tjERUxfuCsVRzR0iGFAW5ZICU0dcaAL5Qung/t5Ga/h3YrNb/J2/Yj
xk8jJ4bROJ9nYnYRIESq7nS3Abk8hBO9KaKii1JG9WMeDZavAvb9kLUxrpg29hMfhmbs861wjeFj
Yqfej26cKOXqxQiCYDKd7GdjqeizVniyumghCiwVnVGkX5JJKOfSoJVY/HJRcA1R8qdzsJQw170t
fJ9SgKRlezQz3fthlXgWbdquT7FLGmos14BwxiyhuI/yjVRpsu5tZVwAnxT5PUR/Fy1//OAEKgJF
q23UqQp/KE5muAEi27qNX7D6VaBZnGLJbpY3vFIN7BjFumqTYvSNB6WSUcMWeaQhBFFY5QfBB6Cf
l9j2xZkt/eqjg8kl/3EgSYJdXCeXdV+lTth79VEFf7HTMGO7jLXhh1CMehu70rlyMnw13x/z9YlF
aXzxgCI0ZfR1wqVbXiu8oauOGlXrAGpjiB636WzVdpT37w+1nLOna5qsbqkiGjSiGW+1ptsBek2l
pc0RQ9F4a8OGRf96ms8cwcvF8WqUpVwJDBQGjb4quFBAtlCibprjZGagjFSEdXul2UbhkPqxkJ/w
dsVFF83B7ftvtyKELQuVvhSJBR9uqXOvz2OpmXVSOE537Ag7vqvOrN44lRrfSMdkleLlcFdnIt/a
HH5YAWbuB2ql3s8UfNMhaYvwzIX+5uOwZWiTL720Vzc6KsVEj7ktjlOtTXszKY56iydoaPXj71DC
WeOqKz+6lVbuWssx9tMsh49FmKmXep2UZwLbNz498pHwg3FYI5MxV9EeroxtaU5qdxwbmLdFM8aB
Wg7embX8xlkBxgHulsZCBum7zrWayNX6EZGQY5Kk2o0aDfKHyCqCZi83xTatbAgVXHkNai1md1nw
rBJ8FgolSISjHL3BTpKLyFazinqq0rfuBRguUWzAls8/+rzrejQOFWP04WrHdjAjXXA1qYosAjfk
F6gmDHV2QNLC+oGxpebrQilg88o2Pefc9hQfvVzmFCFYakwmYmDQBe3lAnkRa/aaO5hRIqejR4dt
r4Po5aTqjOaiQUhGUMfZl0bXXfNFHuZySB+KUsfdHf7DJqYrtiuiVFKyaKrLKSyHXRV36O5FgMmy
UZ3OJBQrQCMdDp6VQpZGuQxUDwDk02f1pGYnorbQQ1cd+Zg30+DLvIe/kmQ4QbcdLmOZqx5mLD19
jbXyCcU/5aJz6+qycSLvVofq9jW1erF7f8uuz77luZa9wZbVDRvIwOlz1UMfd5ZdymNTopNeN8lw
1etDvnF7Gf8XQ7EeXUyknuLQ1eeKkDS0S6HLY58gGlerVuOPRohAtRG3Zw7AdSi/vBV9D2PB7rIH
1sA0VahKaBW2hHqdxP7gxN0RYI/rR2kzYFcDIAOaahO8P5XLBl4vRxc/HipCwNoxrTidSg1h9cR2
BgZtTAQVgIhuWnNCCSCiHqU28bkS86vjjbdk1S8gZejFEL300wFNTYdK0gv1WHSe3BkEJ7COoiS+
rrEODbDKaPbq0kyYJwRf50F7GNqqf6jhOd6MZdSeWeJvzDmflgo/ZSWmfcFOnOzG2lPYW6Z6pFyJ
e33ST58qag6bcSy0XYMu+9aaRnlmzt86A0BY8KkBBPDPel+5LY7neu3ORytUlCucWFGHMJMmqKZI
7DvdsrdGq1SYnJf5Tp0z9djReguoJdVX/ShuFNodV1Zrqh/7WhEXCv4f10T6VdDYinXmaH5jq9EY
owuxMKAWGePTCZoxWOqA2c7HNk6KR0hO+hJdebt2QOHm/aW4DgBYGUQZxM4GS4Ny8mplYCHOAWzm
2tF0+vmCLoW8AKqv76wchYdIDio5RjVtpxDzn/dHXr7y6SZguy1kd0iXtP7WLwmURKX27M1He5Dq
pWh1eRemyvf3B3n9eiilcG7BN0ZkByb76UzKKS9IcXP1WCJyFgz88jMmCgXsPsxijA7BnLYphg9F
JIYzEc4Kdryc4xhTkasv0aJhod+6GnqIAA4nhn6sZxOBc1cxPyG6jGhX7PWLP4aZZC1OwrP6vewi
ImdR9dMYCARhez/EA35LD1NVffSaDI+NGdcPehdbh4nWf+tX0czfZKbeB0SW8PadSzn/OekWJEAk
G+d71076+7FSvlrWnN+5LciFHcsg0nxkRo3Ff7668sCSzJcigV66C7ss+dbjvHzRJmAboJ/lxqOQ
Voz4Bgnibe6h5bRBCCZvzqz1p2LJyTrAqEhVn/jb6GaSupzOk5sPSyfOzh7STm2ushJCTJBa1XTt
yASZS/xLGv1WoWtRoMxlFigNlqnqV2GRa76RdLJHy7mocAFvjAhXM6GUwh/M5rtS9LjIFJPuIi6U
J8pmKssySMthQmMoxrXsCqYbsAmUpVJ9UxTN8GnGainaebqwLqUXRuh5IS6TIOyGKxudFHf4YJZN
+vX9JbryZmOhIEcBeBhEJBKYxMXLbfEiOKmUYqxGQzQPDkYNV3Vd9AfNSqsED227jDiBqirZFHHf
fCCtSQ8RyPMRp2y7QhO/UZQGuLipxX4rY7wkjDkfDtGUedt8aPBqhrylWQHEYnmDBB+tZgetS2zd
lDH+3aQvhVhdm6W7YaZ2AlHGaW+zUaPGWNizKXaQpc0zyfpydp1+bop9tHgXIQ4SDnX1uelf1APs
1OphAH65i7hdjA1fLr4ME8/ck6NU28Jyu4MaxabYzEXWnDl3XtWxoVAj2wE1iEoKgrdPigIv5hv3
7L7rXcDunpWNh6wqmm3liOwgVGEFc2T1FxBtu33l6lzGuVH5Y2WnH2OnkPv3v/yTVfLJXMCMem5Q
LXBj4FenX35QpwQqbzU9yGIUXx1kvUDMiRinmyxDj9yPaov+0aTX+pdZxQkdKHkW3ZaOrg+7XObi
Y2EMjq9mMv8v9Gb+h/oB74mMLxjR/9sUZZYuwT9cwFdIzWdFmcek/PETZZlFU0bEP//1bDOZlD+7
lxBOqk3/ECkxHQCHD/mAgG4BL7ywaeOPaIKTOtDdfyJLchH+LSFg/IbZALkwvXFwD0ut9W8FAcRq
0GBerArILFHy0n6FR7nm+8KCo5aL/BMtQzANEAVOF1roKa2rzEu5biip4o1FiTaFvVQy/NrrGpTa
wG7iRmUYjynSoPFGHzv3bhB596CKZqNiJYIGV6WHO9NqmxQpUitFNdFRN+U0VddI14jY1xQ9Orp2
YQcYS/X3UlSF3PYcBoe008+EkKvuAQxNCgeELqRgKDbw7xJdvNjEiafAcE7LLEAYrQsi6RZ3Zo0Z
d5oasW/Jjn5316H1CIIwUGWV3xhtZ37s3TrbIybZbjpDDD6qUHcpBP5Lqp+638faQ2ZH1jbE9eog
yrY7vFhKd88b+yUs9TTufXpm4k6NhUD3jfBuFYy4LfU6RWagdYyi2IlxnrbRWDxC9BmwO8LqXoTd
eCa/eYpw/n3GPA+64NxhplAjoy54OlF8JM/gKEsDDzjXQ5bKx3okSdd66n2VY97qdmvvUhrOPjLJ
ya7uS+8cVuI03Xl+BNBwC0UR8Cq1utNHcBrIbc7AI9QlPn22QYlWmlr5ZdKM3s+t2LlROxT84sme
95qSKttM6gtjTCB9Z8v4Kk4oJhp19qMuRoVG/Fl84OoKfnrCJaMFhu8CFUSR7fQJZ6ckWigdJsl4
TIabHkG/Fj3CQWiboew3TVv5eXqLZps/q9MlvlXXOQ0D29mkSuFn4CekvleiYg8zxJ97NzCcEg3w
r5Lus2J+rqelAqrsEoA3vXkmfnpjcqnccZfRG0Q9av3oTYxoRYEwYNApFQZPhPNBVTqx72XziATm
XJ+7PpevdbqgiNupo6AKROsV1PrpXLnWYHo97mtQWxS5G938SpV1uq+GEcH1Igtv0Jr7vRcpUAgk
tbduNgMyGRWETBHd3Lj4Lu9FOORnHuv1NPBUC152KQoTRC0p1YvzAMXaFrlHnsprKZig0aD7VS3a
A2dsFUgFCfinvfxLrIb/LwSk3nfqQR9RJF38r8ekjZLyTbmB5S/4W2jH/I01ughCoTBzwnRA1wtH
DRd3ZdQ+rOcL759b0v1tCYsp3gHnp3m32DP9fU26vz1h9TDpgNfJPfpL1+R6DRGJo4WwAK8XHyBU
3U7XkJzbtp4w+INt26LAMU4dKEd7M6Chm8s/378LTlN8C0YnjWNyUrq6FN95idOx1C4nUO9SSLyl
1dPTi9Kt3eDs68Xd4/sjPbGtX27Yp6FIM+DtgvZ9hX7G4NLzwoTXmsfYLw3vanAfy4JcU5Nmtita
rDCnYbiws1AJQsSwpTMhjajeIUVdfSuMP4fok4LgzdZSkPkO5aYLaQwbFFNIs4xie5ZNsb4ml+eF
b6ItPQmOmTWsA9O6whpHzaOdilzj3DUwtke8E50RJnuthTJQuGPOpOtPPNeTWaLXzQoDR4eXBvnY
Kl3PEQLLe7BbQZ0izOM21ceoGf7MAUV+xLb2ZgxjxE2VsbqJE2XyJ0PbmtL2bgbUw6gooA5dp0FC
w5WsBcSvavhGNwDybW7q4XGiKbZLNE36GIDQSp+x1LAKXPaQwvwmLRv52bq6H1v74zR001aY6ElL
1PX93nbjreUk+8xS8fArkLjV6lD6bevhaRHV266q88/dIsczDcmZGGtVNWSNLiIfxmLF+mSjtQ4d
aB1HY5IJL4jdfgpap7B8Q2Z/4HmbbBJYh0HfRV8KgWeoBnlUDb3LvBVg0urI3r+/hleZ0l+Pwj5Z
oE5wpdYUJFllpP6QxQPVS6oNV00XyBqmdFpg3Dc3Kay9HMJoogcZSNCN1gnhSxPvOav5PA52eyak
eXVSLDPz78dZ9wE9s6+cjI544Cl1hqVVEwWDASPF6B/bcf419M/zyy8WQESOKoC/V7HuFBUo63hu
0KDguvFGalVRbZ8rWHFWnl7sy+e28Kai+eCq2KesrlAQATLXEgAlSh7S75/ENwNtaR/C0k2h4AIf
pXMgJ9e4rGOIqqFGkcTBug92g0NdqrNz1Y8rp9vbU/GpNvQSOtNwQL3oD6Ps0bD2bvpcC2/mUY18
xeh3YakP27pK9oqp2AsyT9l4A2LUyeA3sffQWtot2lfmFSq9TUDuUm+aCBwCEvfVFhNJbF8LgZ58
4GKPTuepKAIk29ugUBx4JHGxNZc6mZOH3xU1/SMrx69RpDbXLmLbihfNgTup6IV5HClZ8jAk1bxx
7UaDqYEAMOPE26zE2sAbynN6BG+uZRIxMChL543pPj364ylvRpteDpXVXFJ+AqkQ4ZdZWtVBWMox
HuLqSlPBwhL7KhsUtIn/Jsi5rj/wY2fCx9MC6fPa4sCD/EH0a+hrKJPj1b1ww9ANHKyON0Y32pAG
KgSef3jjpu5GLC9icY6P8+ag0JooAOG5BZDqdAbUGVpDjTUtsC+STOHtgLeIjdk2N3PSolaSpfjE
nauzvXmc2TRC2EBLwXFdZytHNCKGJuV6p8TTgd/cuhLpKtyiNxWALh9y2zeK7gpQF+ebVDM4aIN1
QFk4PpeTvbr82WkQKhek+hOobxVCh8Kaq7qP8LxpR9OXhTpQ8aXRHuN47NP/QSCfEoPfRFN7GT7R
MTrhbnVH+VATlVwCyVKqHoI5Ou9nUtQnz53VNUjNeqmOLYkQ/dLTT5NRco0AJriBV3w1nCa/zeUH
mYmNNdq7pWHH5lFpjZrGBUbrwILlDfU0TguA3tu0QLMsi7ijNHXYSDrom6r2vna0jrEgjgsEuD8l
etshAJ56+wkI3UYBzeM7pe0bbg93Lb1p3NHd4gn0dUpkEHltvbGz77ZK91uRrA607rMRFuUYhngv
R6XfV5BYhNLUm9GOvyNcp27iWe66Spuvnei2cUpUvItCRz6/u1LUpg/GAhhhzkRH0ZQGSAA6AfYL
9FKbHFFO84w80Fs3BeBGcLm0dKF4rA5VsBV12YeOG4ypNwRGr6ARKra6SB4wW2mfg5hfSkr+h2W7
4Wcr+vbnv7AG7P6168s/voukKv9fkIReWlT/uYD3cP9uLsLP/jsXgfZGKYzWA2cxgd/frGvFtn5b
CPEU+w2ORBrefLS/K3YuctAGzUvQxkunfun6/J2LOL+hcUyz7jlcApT8KyW7dZa9BMEo8GP7Ru2G
p1ldEkS4+hjh2I411bDTE7mXbvi8Wv4jbG5ZeidbfTXEckq/SJk5KunRjgwxxeaNXuNwX1NwGbz7
F/P/RtXr1Q54GoZKJpwFqt1riJFAjzISUCOA8Y67yiyuq0oGmeU9coadKQKsuKjcZowFoFSjyrYI
/pirg9WzQKmpswwDdxiuYk1c4QeO2YcaNCGWQmXmJ8ZwVclob8bZZVLID0KaBxkZh2V2vVHuVcU+
8/qv7rrlkRZHSDJKjp81qFpLTS2v5gnb6lghLMoP8Rht8R+5ipYP27oPUT6dwQ+dG3J1hpt6JOk2
IE9SqNHnUjIsTayp7CFQpBgCRRtr8s7kCm8t15dvuay1F2tJuHgJtQ1vWeepn2L2DW7mzNW06ts8
f1wSc3qB1ADAp6+ihtSRaJxFgo8bVnezWn6DI3JQGAsC0o1dmDeD3V91IvU9Ud2ppnlufM6KV/sF
zMYi6cWtRLXp9B1b0+p17AXCwB6+1WZ7O4sikF1+yErv2g2TS/ypL1PL+zR6+aEp3Ie4E2cukxU9
5nkKHJQ6aGcvklZrrqAHgjUyhgKTsAIpvzn9qrfFdY2wEVIIDxDGgyqJNmo/btFYuAT10W1cPbl0
8W3sNayMMBiKaO4CKLhgKfwf9s50N3Ik2dJPxAL35c8Aw9hDoVRKSuX2h1Bu3Pedb3SfY15sPlcv
GUFFiagCGpiLuUBVd3WrlEYnzc3NzY6dc0qc9iZmRrmT431X9KCc8/dv732x3+Yhhn1og54QjcZ5
b7esiszUg5xPNpq3Tc25KyFcqELa2juPUl3fUBy5zeT629tmr0U2rjB0/hlioOIxK7SnnsWG6zO8
Meu/OVX6vsi7TWUGD2+beUmG5sujbCzIOwSCYt6/00DQeVVDEQe0CGxB7zMdroYUyZCiybdyhNB7
px8BxW3lWDqJEIMm9AYJiRP6a6c+S+6LbNrBPuNK4bQeLP/ejPtNinxyI4Gv05BBk0dEhCLEoXKm
mYryDkWatTmNa0r4a3nQjrLSbTBOo37hxg3W8Mq343pCWU1oiwJiuHT3KWBsWWosZ50pzge6n+/V
obvxDefWZAYs8cw1dCGxq2rdFtj0YTALIAzxMyWBjZNGx0jTYT8LvwxDD6GOtylge+uHO2aEVmgQ
rooRYifPWKHRFLge8vBWle4zi7YmNLtBb+6nKXoYK/yyyt0pllCBbFe1Mu5QIt0PXBwHdLP92t9l
qeEiwLMRb1JG5cdTiaw1G6Luv1l1vxlKY1/xRn3+/8Dp3xlleeelX0trgFu5PkQwX47Ah9sheBh7
BNC4Ea69HJ3qGARs7Kcnx+o2Xm2sHBr/SJdshEE9zd+zy0/Mo60s5Af9IVk3ZvKlHJub1LJ/9Jq0
rethV4bmagyi4zSoRzTYXG+a1gyv7gUboyFXz2gfHMMoe9+FfrqSguqOktit7Y87RiF3Rp/e5FDV
W773ODngGQoy7qIa3qk921a3P6ZK+ICU0V1YJsa6mOIP3VjkLvCl95HDvKmOfKcfbFq/ubNtCfLD
8IeNfA+H0S73Qwbguk1oqZ+A69/SFvkYiXPBgDJsdDaNBbSdgt/O0G7jyoaV2tuIQJKbvwLerYi7
4l0XYwEV9UYvv1JXRc4l4//SjB+Dr+8zQZrHsbe3zOJBidJT5SUwdzBU3fc3gDG2VSadxJ+VU131
p/rOiYOjFXibuklOQ+cfaYhDy2+Mu1bSP4SsowMiUJe9K2TfUml68jTj1jRwPGk6wFx32/jtStKR
wnKGXaY6pygz96Xk3IuoI4XyDkD6rZ0EO4TnNmVk7P2YjmYbPPQZZTqtcLIV9a5vYyptI7sTf7uF
lHFs1nCIJwyyGuYTc16boanoC8k4CINtp6iUd0VruCljX6lSH+rSRC9Np1kUHKWm32ZxdDQNf9Nb
3Y2WoyVVj+vCaw5JZ7gUitZ1w4tFsCj02wcPTnG7rO7gEdzkIIa0MVn7ZbrOgMIVPk7I1MAK/vrv
dZbGiGH1yOJUh7bWj+JTBwn/GxrF2JY+Sl1z6PV+g8oYMIpulZT+rs6lrQ7QBzY3263R/Mm69tD0
/gPJ8TEeJ0hLvRcfQLXgCNH6rzGedqWKzGMwrSEzeDRhZ9QTThcOVlP9AHYYkcroaKDu5/NaK/Fp
xC2qCr/UcFDqKUzn+EmXpntD8Z5SdViIUNeCPNN/lC1k5tmhFZzFp6o0ExsCxrVmV3cWvAR+hjC2
oS4c+686zS/laHrzgpvGhEByltpEHiQVJSjOde/EvwJ2cWX6iEXl7xNjXNeKfgzHdN+KhjpkLZtS
yt7Hmf9ZnKmy4X0KOjyppiJm2s0ni+urJxuraFhEN16L1syiIdLB4BZsGuLn5wkYIsxZ6tkU75TR
oEouM9/hTN97Q99HqnYc+G/JUY7I3X2bNPVWN4adRfvc9fOlauXrOgsZL4B+0cfh1IBa5PJRGLzt
E6aGnfXYBw9hY3/Qs+lbG4+7hhqdaXH71ZqbrC+fQ6tZlRbBAuXQt0/mq75x9giztzF0qZTWVJHX
hja8s0qfIeC8eI4ABLxt55pzIBikMxcLvAIfmTkhcLhQUhtN9FaSL4Ws36LVhtygsW8m52WPZJ23
sayRUnm0Ypbi81jd6Y601YhCjlcBI+22leOc8io8wnh06IN2oVR9LW3m/KaXQlfDEVjEy89h+iPk
s5Vop+Q+RZRuEzCYVkNYHMW9a0I1IlQuW8l5knxKUCnH29vv6Mr9jyKnAgjToLdCEfvSvhQBaysH
2YGH8utQBxvbU7+H5EFJtnT9u3LvoQsI0sF4obSbF1bhCLHyOCmdtRod0lbbmJG6jqgyFuq40wqd
iLyAZYM2kIefZYCYZArU4t4PfG/2chk8HtIGkDo8LiRiHBytQfOogs2bRLdS1MC1SsiZ+aG4dQqZ
z1azC1Sa4r3wiJFLmV5SSNf6zah323RS98aY7E0zOYFQPtZTdagb/zOFL+Qd5V2bdpuy7zaRma4H
fgdKmo1FFlT5/i3Im1MaSh8pnj0OjAxFZX2nMInc2c4pjDn8AgOULUgT3zjGdXisU/iZq+g+jXrX
otBZmhFVz+wrkoof5aQ8VTy0+P1m6LYj9fCm0PYNpw1qUi7Vuk2vc8YNwWeRjbXYQznwxiiDTZE0
B+beb4coWiltc6eP3qYjCxwn/cgc3s7mmi12Sevw87q6k4mYTJzsRbLU9+2qjf3Pvi5R4hTiq9ER
VsRfnR3vNe7KOlDx0pnet9mA3HzUbU0mSNAEOyjkwSLTsjhsm67jdEv2XiBtAll6sGN/Zyj+jtPu
qI/Dd11tbiZ/eCfi91jpR0/9Gpbew1QkgBWkGxgfOKML1ChJRbzOPmmRf0iGWzPIviqtv/OYKS5z
76Nck4Kb9okyxGpkLlBko97UrOoCL3DCe5/ssyTrtXLYhRrnxGSTm1TBEajnSrzDrinv5NR/cOgA
wIqzE78XTiSGnKjyYOy7QbuVHP7upce+DH8NvL88am9S+0PVjdz0jBVAjG0jo1rIga/GtGK8+D6G
qRK8mcCybqqG/ClJ1r087kQiA174o61TDDU97baWBmTwrCeP+4jnNHdWNr7rGOrQYw78iG+Kr/lO
58pxejJMdBbTu8mKHqKKpLv+CpJ3BV3se1Ezsj3SKqPfKYV27NPuUIxoRnIKNfq0DsL4fhrDlZ/3
NxmX09yI7zMurJGDsKtU8dr45aCLSJKL4FHUQoSPmAOirISpric84YPiiEU4/DBaSH7W006XU/y1
3zh6czCJro2HfyLepFYTg+PMaPJtKqndAEZDA1t6tHJekMS1E2JsY4j3SkUm139gSz+9HexeH34C
PSDalPCD0Kt71RlU5Khl7XQGfelR3AdUvb2ZyCqFG2SRvg9j/9GCpj3Ux13tkQZqzsK19FXA5REo
WjI2CB0B9DCz8k8ul3IlawN9DuDTEI0xBw8vHHQY0Put3l4uN915ABTFGAbnVJkBE4HCuIzuqHdL
WSb59lo3oqOE2DadvKZywYw8WPK01ibS+FqP7yUj2JTE4ahUPpbB8LUsg4diLFuXCuzRK6RTF/Rb
LjKQl/ffTD1c2YMPJC3nyklsUED1oVJNpi4J0bg4PHZT0rqNLdIc8XK5pNFR2rWhsVdGLgU0iW21
3/VmuxLFrskkC0MdfGcWCGD3uscgbLz3vPYGUqFjbmm3aLQfDY36kRU+cP94qNk68PS+c8CkVUwE
uQGg68kuSf5H/TZP/AzWF9OtU2sCOOh/iuwpcKH9eZcpI3L04gaaEKM0tWEGOSMKTulJr8zbvgk+
Z1p4L8X5+6ZKIYgbvE1lcKkoiJdtahFj8VU6IqPqPVSK9ygjQZz10oY4/LL6ZuRGDfGQxGHLmHHw
0Ko+ui1ystf15ptUBT/HwUTc29b2Zla8t8320LF9JUoR6A8/xFFM+6jzHnPTWCkaX8AvpVMa+58a
jRshN8esgy/DK7sNkeDoh+kO9dyjZ2fvG4NLncFxFXBZUzPuwHm3BSUxrGrffyiZmiYiazFnXWOf
UEd7jLFJyexe8RpGapJTKWtHVEVube7TieRsxL6oIZLXMn0/0MrFzY4jl33NZItyz2iNbtsUwbGI
+m1c+Q8izFqF9aT0KHk3LRPztJiYPl6//OFOtKc/FLsJ0soWPO1GmewblUNxqvZmzQ9aeGCQZXtU
C0McwTD2aBC1maivtbZxgEBNQiO61Pa0/m03y5ntt3+h51S4Nfzlru4Fx0SK4Xoa3mn2uGZwdlXL
2TNQ7cewat9piUCKxHuryU/i4h0RlCcuUoXcfAuqxHalVKqYj57GI432e8THPxpq8FCr9kNJcN44
bUrAAscKcdyTuGIHYsJvQOhXqmB+J6KpA51zM4b1wd+YCSdlDo13D8Su4G6dSxvI9Q8y92RI3b6a
6OCJfDtRHJC+xExk672bXNGOlPyPiWV+qGHaccuJAX1rMNzcsmjYl3DGaXb0xcm6ABn6dN3SIrkR
J30FzcrbseNK5ICRmpxZEDNBejur1TeUt9Kxlq217fRkR7xMDl5TbEH0uGKqE3/VHD1XStRsaAqf
3FAuA5UcmsGgIUEPuqG9EflJwK3ZzrJn4enF0C+Yu3IQQGEELk1oUlABfUFbnF3IRrBugM16a50T
9BMu2AzWwGk9yegkN6tQib/KY/DY2/EpDFKUpRhjcaL7lzX/B/qBjDfy17z9dw7f/19/2lj8fxHl
Lyrjf94khD3yOax+XoD5xW/8qzVo/6EIoiMLGlj+AZ6X361B+n+ixSfmRiCooibwuzWo/sG/iSv/
lj76d2tQ/YMxbuR3mOpl2pRf/iutwVeSly/0PHCoA4HnQvfKtfJRjWQA78q6gMX9U2AmOVMjwF3c
CZ1tqpaDXW4cA7LJKik/Mn8iP1a67h3gYLBvDIdWOcLPn71eb1dVGdvtSga+hZiUrASQYYLN2DDq
mLq9oQXbupN6JjSndjNlckPqHJtPbesXCRQog/MlTjL7FnSS+RO2qyhxvdIuD8OgRoATYpvTbjTN
7Wh3cKa1abDlxSDYx7ST98Wqlenx7BteaTTOr3/itVANgk5GYcuBBr3c4VXiT4rhqcq6hgOX2qaW
r5OsKzYGg97rAfbGQ43i8yaVjHT3n9pn/43lNt+mOH98/vZ8uZ9IO/+1n7Q/hAgBvRjQZf/E9v5L
eZkfCbgvfWGGseiZG7/3E/10Zifpz6OLxeSCKGmdtdoVsGoCxSOEaEzrr+yn2WSwwECBdmHUnoES
qmfs+UvHUWAltibPVtdTgyrkGFt7rcwcBtv7X3C9Ihj+geYG7Nxa/732lYOjhPIBYD2i8im8KFN1
ws3UW9Cl3Po1/dZovvyPe/mgTc79RfTO/jxg79rndP5v/8O5SAP/oPgGmwj/CSWiONf/SZ7PT6AQ
/Of41LljaTgW3CMC8wElFJwGvx1LuKOgPoNND4QHIM+/4lgv6lu/q0MQc1KPhV5APBwqC/zJl47l
y8Lrej+9642i+WCnbbuHljf6ppC42sBGu+xTCHjS2SO7nBz6qS83Vj5olAajyGjcvhmrfajehmPA
CHbZxP5D6jjSA6Lg4V2UOuqncZDCD4pRe1+5X2ubnCZu0ZbxOyWXabAR8xiFivUnXxraG4AY0oOk
lto6HLzhiZwcMih70OJTUFnld08etnbcNfchbMslN2m9szaq3uWQLxqTfUxVsPHbvJF8N+z7kpIA
W9r9jzn6f7exQzEQ+Of+/Rgybbhp6wYUVlufe7oqfvFfcVT9g344JX7m3iwyZ5EY/I6j8DrIcCmA
NXsZrTiPowCVRC5qiphJQvPb3RG3J8bKDOEThalY/KXxiVeaZyKhBRVFiwRuB6L2zN0pPo5xlCnk
JaVnrUbLW+nDsw+9wj5z2m5VGyDkKXVW4Sfgd+IGaD6qhr9WdeYKIjqxFJT0zwzBRltvsr75CQNV
VVK/V3rZbdpcWttW/qh6mryDreo+h027iaJx9ddd8P+HuR4UF950yGfhke4zeP3/81/Jz3Q898mX
3/3tk4K+AUAKrR4mG4WEzb98UkU5HtAjSd2LtwpP/heMzvpDIMEY2PnHrI+Izr/P9hdPJHgSzKGp
Nv9KCH4N0QD9ATEcBzwPwejArD5VV22IfAR6S6Mc6OsuGhsX3rWQf3rikN/JvrorG+ung+S1Gabw
6jUhwnbVcLTaxlk1avjBO9mV7aC+4XzuI9goM0ewwUWKG7XNx0Yu/FWc5rcOpStLiodVCAHBqus8
SAwmwOWVInU7a7Dg04yGajNqQ3oDu8iRYZsf/+O51fjwc54piNvYn0fS/00QFXpZF8mo+JV/pguG
84eYFyadFOfy2dUOJ8EnITcidjF9xPn/b2+V+B1BrgtNJfc3RiREm++f7irpGtNpIMoFx4giaFTs
v+Kvl3cYAbexRAwFGs6EJfNuPMR5G9dPYSJwgl49WXdZ5jKIHQ6r/jOEDVm8OXstV25L4jZ0lpu8
ssQOPLc0+egpWEannmJbgeNjA3jNTNyJpv67qryR9L/WBny9MlG1PquHDApk/omGvca6c0v70CVr
b4j+kUD8KaT1svT9DyOkdszaU3znmJzt9kLXI0MqR+VEz3YdJV/V9HulRLsAkuy33554O/O3J2KK
AaZTqFfMVpNaVTiMna+eMgily7BA4yFYxUsE71esUF8THNI0b0U54vKdJR0oxDzN9ZOP9MSHZvSK
VSKH1jpOam3/9oKEY80WhCmuzoDmaB/MoWwWowSZn1Q6GoDQVFoQi64HPfBu37Zy5fsgMUSuISQP
SL5n7t3lakH3VtNPtP/DtdYZH1q/DzZTYRe3Y1cvzUaLY+TVqijiApZkbAy64dkL7GxfKgUBwwmN
qFZlEMBKn/Ie3Io7hAPqRoj22RCrGVUXunbfycc49qvntkqHeF3nTm0woG94PUPcU5XADlZYz23U
F/5WMQTTOKqW0Yd8aCZwxXL0KygrVF5C5pq++KGltu+7sXf2URHHxiYe+OGCE85a+y/uLpDFYrLT
4jB9gUOf7am27mXdn1r9pIUyDTClfKfHob8OJAHQmqzV4El3qd5+BXI0HZNaqplkt7UF6O+MYeDl
KTj3iafkkcjYvXyEs6cwC680m46XjH6hQpFadnWnuY3sMXTrMdoydLHh+uNmjnwAerC05a+9BG7v
bBHImLlzOCLQnZnXc0v2Gm0yTjpDlCvNL8b7THmoBcm73tDCDSMYIGy5pCsaHWKp0u4MazCPbzv2
lafgukdJjpNAYE7norgNDAukDq1xUpEc+Gy2mcelzv7SdVHMFU6lvZ/I8W07Tu1OKptio3ihsq+H
RDq8/SCv9jFnGkeYGCtDTosR/cu3UWhOrfV2Lt2gdmPuRscaHickUddvW3n9zTEDcRehiTYjcy2z
VJ8Se63VaivdVP7a8qbjYBU/HHobLqSGK6bnGMdRID9Am+bWf3zb9rUVkoFySBJGGNGYfe8hV2Lo
lyfpxlaOlUIh0lxAdbwKUmJtvw3M1ePGya/kGP3lG1W9T8djh3SOc5CNhVAoQs9FwEXkRtQrDSrJ
ghNkVnTKE3i+UJdwbppOU1ZKaDzqUrUNIcXmLuTFex+w4ubtN3dlYRcmZ74Bx0aVwivn3Fh3SflF
UZ/s+KnWnt428irkztY184w+DuCCzk3nxpe/9hkTWYc+uX/bxJV1kLwJJkOAPhxas1OeYiGq50h+
nyRpgiTLXjkgygf/vgOL/LalK752YWn2kfqa66w6BcEJ+Pw2N2wazMOnt01c8QORiVLEJO8DZi0W
exa+SrtThxSu6VNftMGum8oDeJV6k/nmTewV420dhPLCuXFtVRz29OtFvQBg46XJLhnbpiwaTPrV
rhz7L5VpvX97VUsmZq7WVf6IcBYmqrECyW5VMIYaSynlqxSWSofF4xODBPhqLkihTF5bFV4bwNt6
7/nd0aZ4y3FOH3sLiY1dPkLKvX57XddcD5gX1wNqLa+7iK08lmqiYdJXYcyFrcu/l/r7kHb/23au
vr/fduYurqCsDCarD05mXO30Hj58aOCHBSOvLhvi/ZFXvnBxCtTopR/IiVeFRocR5c7MwBy77Zjc
cUXe2cxIl0vJ2NWvdWZt5ugQ6VtTmI/BCZL2ndqmR6WSf6QBaueOtva4T1d1sTJ6ayHovZy8s0B7
scpZDqiMZifFHnar4EEuofp0WnDVYArcQFU/dyWYad9gZBXQStuu0vgmSH76wT6tvVUofe2r2zT8
3nc6HB3NrQ+ne58Dv4M3w4l3tWbshrxZZzZwD2nvV+PfiHTnX0h8wbPg0MhWaaeJDE9rT/eMnIJX
uB5ghzDS57cd7loYOrc0O1V7ozFbxFyCU9DeV3LxrpyCH371CY5Y1YU95x9Vtj+9p804ScgZheuh
SC30M2hhvsLNOq3UW5MWnBgcBlazr/NfTv1VERS0Y/tF6+wPPhfSofwsRWsQqV5yHxUwZ1bg3iZ4
JzIma+5Nin8ajBi2tfVRv3r7fVw5xi4ecPbmvagNZMo+RP48cbYyCea7dpADiDHHpWP52l4Xw4EA
/aktwMR9+ZFDeTCVAv2+U5In1bqlx+G2up4e3l7Qtch1bmW2DUZGSpg7H9gG4XPdQmgifWX4kbL+
klbJ1eVAdyf05bgQzPPxKKmNmMtxcGIuKSjydadOf+PbMP/6TwtUMuYvLJr6qmMpjZS4sVO5dnX/
d/IYwYpO6xEAJ73B2Vdpc6SEqnAKTp5y74/aHlgdtBXFwrX7mpsx3EuqzqWY5Gy2lDwsMq0AvXgS
ri91H4vpa18s3E2u2jBRJeV2wtTkfARdNXPZDCMzYCTm1pu0FdyWkbFEaf36AsSOhtfp31Zm70vT
JlZYBuFpUDNUGxtdXdemHxwmD5qaMFJvTa34XIQ9WDHji1E36cbXqmHheL4Wxc4fYubkg+FrHiR0
wWkaAHOVic4QAhybLtTvhmsDyZbzfqlIc9UmIHBYEyg1UGy+9EYvHOUybvmEh3Ts4I4YXBvmHl29
Gx/+xg4+M6ReGoIwua06S4SkrnUl7dmgLsQhNY1LdOFXQ8WZoVkKH4lbSzfYwSl3HpuucAcwIoZ2
tIti4Wy+6pmWILoWd1Wuhpcr4mxjAJ1CyimTnvzI2lTjkxQuJQBXV2NDaSEaZ4zuz3yipePZV1IU
niL1lwXRShy9c+xkrcNY+fb3mTP3vxxq8FUBfRZVAGrJl8sZWnRCqzoMT51mumB/13a6K/vb7Fsc
UP7I9sNKjtwJDqNsW4PKkxac/8rbpJ8MmxhEwqDq5irHyD1HoTWIhTpPjfYUcP9aCiXX7v0XNmau
oVZykw0GNkxd2pEFW0dzDDfFtmFoYSzrnZT8gLpgwU2unCgvuj4q0k02VYdZaIFCtCdR9UOmrPv7
CFJ21MSDv36mUE3As1WTHiulrMtv59HukRisC09ea2y5GktavKm8csFFrq7kzMosVrSmFDWDloWn
ACKnlqYQ/EN/wwRVKIhOYELAD8UjnKWMiLUFDNs04Wmyb9sMhuXOXLBwZUNxUaW6TvMOFNpcTMPp
gsRvsjo8VfJH0An9kD8EAv6SLBQWr/kzoYGhGzHTww6+XEmoeXWQlAb+bP7U0wepf2pQwXh7z165
lNBs+W1jtmXzmu4HDLDhSQ+m9ujHWgmqVi+Y3C2OaWF9Qssqvpft8r6PUJ9+2/bS+mZ7qZnkUmo7
bEO163QfI+NL4/x628SMa+olz75Y38wbJjtUBigNwxNzLYq5M/aojU2d6zERp9H1LV1L2eltD8J5
ZdH9fNv6NUc5f7niBZy5YqNqfRv0WniKW2D6GdMwn8JUdp34+9+wQ/qMjhxaw5RVL+3oRWvHcmCQ
RH02h2fGo/Tygyw//A0jgp6PhjYEDHPRinzQ0VoRh6Jm7fV4F64U6yZZcomrb+zMyOyNmZmCqutk
cSAiQg5wMXxAqA7GxSrWVuGg239jJ2tglGjTcwuD9OnyxVmxjsa1SmC1UEqv/WJtNsekZLJBXXKF
K0kSHQKHOUn4dARLzqWlQdfLFlVOYgYgUzJqNUIWKGzX+oBs3OLI47Uwe25tFjmU0fPKNsLaVK2t
TwJ2XyX3Ckg+3Q3qmzbS3GJ46hF2d6yNmAMfxyUR8atxhS6azGAMrGrz0lQ2FLGnWMRIKBRzBl4t
c9WOve1WcqevGcb03KSEwaAa436Xe0W94KxXQ8uZ+VlocUpVaRTxuiUGckBAuJ70tFiGfclnZpUV
6mCCMpkICvBo9lGnNLAlua1EgG5cSborO0bRhtso/RwKnsLqE5Ma+YGsaE0/beFSI/b0K9sKc6UI
pdD5ecX3K5sUxYI2PH0cc3R9mfdJumCVxzfWoG0162/c02z9zJzYuGehLIcdIU3AkpzkIXEN6z6p
fk7Rx7cjzLWPdm5jlqgy8zhY6oCNojvm+XPY3o/Gwlu7tg3PTcwipS0FaL11wgTszbeZyrj63h5/
1spCYLmaJyKKzteBwR6g+ux9eZ7SMSOD/9cBvB1C/tB/8AtgXq30ow2Kk5xN3irrDk0cL5AfXTet
4peofosMaGa6YPhcQYo1PKWFrx3MCbJSp4e/NFQKewfOEiJLr6x21PeUk1bV/c5MU3/hPV89d7nX
0AlE3QTRrNmLRjIzLGVFZv3qPUJq+TZuIbHstB9pWN1qfAAN2gpRNtQKeZNIu64/hJm80GK66lBn
DzGr6clNBWmzPoSnUrl1mJSS6/vFZtnVfQiO1gK0JeZrZjHANuq4S5qcBKpS4lXmOebBMP1s0yaT
cYiLVncrRD9lo9AXDv2rrqyTFepU/snYZ5mN2UPC0iUYbopEPiqdvosUZVrZmdmtLd+w12E5jAs1
tOufFZw6lxCiOqIOl2GghbYmStqSsG5It235FHd7Fdhtg1KKtHaoR7b2Ry/WN6GSMJsqb7ovb4eI
awcbAs0UTSHXUSC/uLTfQ9XZmp24pUTerYW0Ae2pha171WnOTMycxo5C06x6rihy/nEqSgjvbzVz
SfTnqtf8NjIve1VBAPA/wIiUFp/JTqP4cbBaN63D+y78niQLviK2/KvDAiy4QPqjOjbPPibP06vR
KVhTepzGEa7gI9XmIF04da+6JKzeiCWAL6Knd/l1OoX5UM/EJQd7dIFxIcL+NTGytRIu77urSxKY
S6FuRd1w5olKElVjMmArGuxVGKqrJv8Fz8HG6JdC2VWHgB8WolYgJuBMLlfl9EnRFDWhPE9qd/B+
BONWbbe2cTMl3urg2MWKZlvYQPliruDrdU0UEvvxx9uOv/QQ4udn52/WWBwmChsvip6DKlw14XEK
v71t46pTUiUSRQAAeMrMRmoXgQyEIzxBl+4a9h51kFVQvveDrVWASF6wdn1Fv63NnMX34skoK+7p
BlOYFbzFtQLV7v3bS7oaL86WNE8pMj2B0ZVv16jlymRKoPhbO/nMwiwiWRrwprzmpcFk0ZgPfupt
AjQ1E4aCnY/V5C9Ep5eP8Gorn9mbhad2QGh78OA67yJvpQ53YlYhqu/y8CBaQW14LIY8dg35IWLK
i4HudZA3ro9HxkuQn4V3Ow8qsYkAfJiy8kBQHlr3nhe7b3+9qy7CEAowGwBW1KUunX6aJCewkpEo
Gba/6taaDqh0fc4GLV/Ima4GkzNDM88v+9IYEpOXOsTPShqvkoyUOkX+tqsXlrRkaeb10OXpYOSw
lE0wjqj5kdYNMId1lj+//e6ufp2zJc08n8HettCanoAx+YIZ62ccVku+v/R9Zr4/wnGVV0jonibr
KQ00GFC+KXG6eXshS0ZmDg9GGP4cGTez+Six9wvEwWISd/2rCCUlnbyCEY5LR5MjvU71AUdLlWTX
ZxOj6r9GlG2bcMHRri/mt6HZ59f8LICsjDdmleZNqv20R3uDNNWCk109h23B/MgQlxDsvlxO0fQW
M7Ik34NvWKC4NMsF+Y02lGJsqiRUbmxfWWK9ur6y3zZnezWH071D7zWkOfMsK+MGjyuGYiH6XT2h
QDkCcRZjDfOAUKCJx81+4laR/4oTzTW7vR7+7OQVEk5DJh/+uucxHPcCfTchXp15Bdw7beQMDrX+
IJN3ZS7p8OJE/a6GYmbB1EsTZh7WaSCKmU66rgD0Lz9Z3cYoI4GJBJI07Wtoxm0OrTjZ1EG+y4ud
02zFJRJZvk0M94013RtW+9i0UFrIzSqWZDTtIex4e/3XdoUQKQdoxvwIoOjLZ1LtbnJy6AZPYTis
SeWU7FfWICPZbt62cy1UwTYNrIjmKXjG2aboo7FoBjuBjxWGC/8XTbC3//xrXnP+589CYRR4VJ6k
NDrlGcge09WUGKq+TwXKmRUHJBpqb9u7egMH2w08E6J3QVN7+eKC2NDLqRELcvpyy4y5vp1iKEmi
Ibf2fqHGbp04/qo0Y8ct/CH9PCJFuvAQ1/ajwLcBDaPsiMry5TNokCzkhsmiFf+j6ssrWmGS+fHt
hV77cPDaKtApwbQD/duljTib2mZS8+iEIspTzW3fBR5W/I1gRkiGBkdM6oMtvjRShuU45mMWnco6
QxBGRoteBg207oriO5RRHNaOOfyNOENLliFYmrOUEWceSV24GuV8jE6jfOvXT52RrOL8i+KlqzS9
HZ18YYniW8w3P5qV4BO4zejMiF8uMUwcehQBhMR2ZH0sNFdtv0Tqfsigc/HeK8V77p8L3nHVIsyE
MCgAIeWqdmkx1+QwkRIzOnX1hpwHlnDuLWOzynWfkqkFJc7wuTTs7dv+Mhs0F90YFB+YfGDigF4m
Ta1Ls7VRpEUw+DQqvltbPVmX6Y2SrNpv3k8qNIOycoZTOe50GBfkYxcfJxOpBOAt/mI5/rXn8iDc
6VB4AIMFlvryQXrAhEnhl8HJGU+tvFayBQe6UhrGwAvtM4sVEOdLA2Mgl5Amg5OMe64cTbie9lLl
vUdtAST1Uz/8HLNi1VflSpO8d2NrLnjU65CHeTqTQmIELq75SEJZWGinTHVw4qxx/bhyezrynVKt
mk2jf6GvuGDvdcbBCBh5BPEb7vlXg95wBGVVBsPFqbRq2Ni+Iiy96vrvibkN0mjhWLpmS8zYop8G
mQJYg8tXmxRSGuQ+MBANbgs1fZw+SNYEFBpF6b9cP9Rpu8InCiwNANQcAuW0gRXEOQmApP+KI5Ko
5KjE4YKrvN6KOn13YEnojxNq5vEtVZjGnFJKQU1IeyR9KgcI3J9H81nKfqqfnH7hRnzFMzDHcLrA
Wou+8uXbq+ChNeqRnkXeQ1ciSWvN+6R7WzU+2LlDQvVjYcur/HmXsU0s77c98fOzwoUEIiXMaq75
iplsC09ZdYVxSAJrZyvdRw3csD/8mpqv0iEJG3eponGlXnlpfbYNq8AeenukbCIF0t6yByiZva1n
FUf4HyOkGp3W2NSFvff6ZqvK+bqAYIs7wMLuuJIQ8BiiQSTU3nW+8uVLYEAHwkNRWTGd4aA26kqX
v47RxzEJd3VSrzTty9j6bqctnZ2vkwA2peOA1qZeSl45s+ulsuI7eUKYg6nchsuQFg597iUXvlKU
AEYP2FEMJFBfnPsw5doQ1k7Q7tP4Q94F8roIxlWsB6tAV+Cnc5+Mg7mbEMOS3Lxe4He9Eg5g16f4
jmoXnbiXM+fMwUSAKFEeoGplfVfgAEqiD1XFPPP7KPq+4Msissx8+cLULKeyrVZHNxxTZf8cjT9z
412Y5q7pP0BnqJtQxG3z/NOCzSv759zmvMqiT5ZS0Exhv8a1W79DaCzMbyJvN3xrqocAvnL+0h0q
aLsFw9cWK4hAICZTkJuYgwp8r+J1D2yd4P+SdqXNcevG9hexivvyldssGq22ZNlfWLItcwFJcN9+
/TtQXmwOhhnU9a3kppKoapoAGkCj+/Q5+Ukf3uX6jby3kPWLQURvd591Ow5BMhxct8oCK36GIQyF
oIt1SOIxcL5RIqo0/TzhfYxWcZbYBaEzGnIXTy0Fx+AGVg04yJUlLna1SbuoMcujFUvvoYtRar+U
jRrgyaU56Jn1qJR7s3yTVMmDqha7xHmK5ukfA3zwDQynhE4U7NOPY2PlulMbLZnMRjtIkgLB3RGs
fBYAIqaWUcEts7lF8SZBBAZ4BTyKm9k5apekUOYUrbTU07Vun1f3MdgMrX2t68QFnb6io7vWinwI
DQasSqjmYEbJlqBRo+frq7xx5WHcf76Fm3tTHTKtp6jLlUgZVmAaipw3YjWuCUHhpS/cLIHOsOgu
2DoL10bZ31eT7aAtiz3ncQYr5NmpIEhVWqE9vv/F0ECswyix8QDkp7mtTANNJA6266LsG3un9Y4P
gUjf1pv3zPYXXfOyXt5fN7oRzeJphPIOOr8QavIVXwoqe1NOFORecrRJDJUueYWm9YJbbGtvrq1w
l4lKwXJaj0i+qFK+6xJ139eP2ojEgwgHsGlIwcHNBHHBmcX+vlqpYjKGPuoluAcSaQHgfNBbM6xf
OjYgaCBjWxDlbc4egmXo3qIHCPmec3PdYthjTXV0Uc1AyCyPYLH3r6/P5oBY5yHCYwMdH5zrkb4F
klLCGV7UkMg0bhWZQpriKMwubsUZ4Mv5Y4ibuX6WygWMSAi2EuNkFWCchQx0Ng0HVAl8pR1MN12m
UHayH0g7fP13g+TcY9KMuOnYPWwu+2wBle1DRTNXiWeBG24uF+R0kJJCHRj8Z+fLZVfoFYxAzXdC
POWhWUcrluD6SDZCZPRWoBORPZ6YtMK5BS1vxhytIuh8UEsfRdIIkbKpvOYd1OFRbrb+mZDDx6uY
9XKA4A0Yepjj3EPLa4L/G50DWRfMJiCx++6fV1LQ+78ywTnGLGlDhjbO9DR3T9kw+W2cu+osakXf
9POVFW5pNKOUVbCWo6/yF8UQLOsR7RxL9XZ9ediv8DHCeixs+VbHQ4VgF4wDGMukgk42r4N6uiHT
3ZT1XpUJXEE0Is4VCqdEQRiw8lNftbd2Nh9p8j7VX9Ssebo+qE1D4FFhzNUQ5+Sh8z2RBgVM5ggt
5dnX6xdlBkG5DNbGRhAIMGe6mL2VIS4OAIyrMWL23GyVCrG5wl6AjvEtKqETdH1Im+uE/lTAoBzW
Kco28mqdmqJSnJJgncAL4M0QWUGV8HOXoaym0+TXdVubW3Zli9tCCoCj05IBF2Lp7XIP5St5V8z2
fWcp7w0YraGSNH835YXurpvdXDWw3oB1EwErWg7Oh6i0aqEnUOA8WXJHAytGrwgto08luMDdOsmm
vzn6mDI7KB8Z5ocbZbvIs14bMJdbyLUalOCyR4+hwOe3PASZa+iHMXog/JfzQS1NVFlVlf8H6oc9
3GmP4lNcZITbWCmxi8FmKBuiHDsDOqkQYaIifpCtq4I1TiDThxQOAqPzkURVDWy+g1xHa2n1J2Wo
a9eQMip4gG7UbnSAev+Y4ZYli3u9m8sJt67j0H0JEmlg7fJveZMVYZ470FjtwO0NOv8+mJzeDCKV
yP4QSYlfmqYZDAsB2WxuanslSR0EvwtkGkxT2LrC4hh+568/k3PWKVbN/4CAGtWj5gjUQBdMMYgq
oNZi68c+utEc4uG11wlzXNurzWjydZDswbHOF0KBbLfjpKhotQEare05LJ+vb8StswaZut8GuLFp
Bohs0gVZJgQ8N4AY2kGjl4FlDAXSOwnI51PBzt8MtVh8ais4tFmm93xI44ySXTwjGjaqygmqXqJ+
Mcrg5y9HEhC1IW7dg36ytPGogxpe9bUxqCjLvDmtOAkQ8UHmAKfC+Tfk2Wj2SaTidlK+oXfSyRo3
Id+vz+zWycoI7FQQKIId1uD2UBmDCUSNCIqAli+rx1prfQkvf4hP0re4FZTHP7KPFz66ssbNquJQ
Uy41nD2pKofgT5TnGZHy/IgiUDB0VSg13wptRlDWB7baHq4PdfO4MMDlgmwsuA1AUn12YYHWtkpK
HWdSOewa25v+5vjGWv3+fW5w0QBOdIi9IHCJCl9RoeuXioJjdmxezN/KBOcR0rRIszXihtBrKAao
aagqN+3c7zPoM2ovxuQKg9fNnbeyyP6+uuU7Y8wkbcGgMv1HPkm26ySQjyGgj5qT90wJry/Rpsev
rHF3UyFLqj0u8MYM4OUFYnHs0ujj5i8SM7jTwb+oICuDrXU+qEixBzn76F4gb3X2HeIsf9MRglsD
SWGQ46NDAn0E5zZwMZC+mXFkLYmPEtzn0vbr9vMkYp3Y3FJ4KQEQztLACBzO7fSAUeSJjERXDu2c
jlIvKz4vJgC7nenmlu7a2gg6hQQpirTfzYUtSg5vLRkSeajegp4V9T9uyRSz1lM64jVvqL9yIJ1Q
ROlh+rpfbJxS+HUsFVM9RSmVG6SmFalcUhhpBpTUtBYswLs803wkLaA7TN2xFJwVGxuNsc1C69oB
qyxyL+ezCtgI6F0VVKUBgfOyKLvXoUeYqaARnJ0Xw0iPvXzsLFHZlm1fbnsD6YqufADqVVDVcSdU
I5lN3Zt1dmoc5O5MU/rcpuQW6u+RX8pW/s+fCjisAGkHIBS8JTwtONXJlOsT+cBl5ChRVsrtaAvy
sBvHx5kNlZvHrEQTQJRlpw4FylmPjsSCgs50O/YvTWr7f+ElrE4BtjQUQ3g66mhEDKfFQ3aCGA2r
4xedWxt6EqqRnIcQlHyT6pjifW++X7e7sQWAp/1jl1u2TrfzxZaq7CR1nh7fyvZbKyIU2TKBYUGW
mVEoXbxEKN5YspOP2ckZIUgQQXapfBwmARSafSfvfiAIRcMBiiromOPG0ZpDLzsxjFgqUDrv1BJ1
kG/5N5oL0PAKrWSw6nLbeFJaAw2SVnZiUSIoGtLQBAKzjJ6ur8eW063NcLdkq5URHm5AP6Q56Gvy
ULUP6j5tCl/PXq9b2jqX1pa42xFpt1prZgzImkNpaEo3l+XXyahR7FMgIxvk2j9vadTB3vZnCrmD
CVKSYwXZgOykOW+GdWumwVAnLhpt/t3A2Pm4uvYda+5aRIvZCXoA+gjmJImeWLKHvJC6cfOqEZy3
m/79Z1h8qSQbNKOzIg3+vaBKa0Wt1zKOx774dX1cW9cl5g+FRDQuIR3HA/EWYjiklCIgY0ogtKzi
K1QTDvLY3GW0+1EP4SC/N+9GgpTgQmURscumuwDZAAwq6NAAOjif1SYamgh6UECqQV/JaqvSN5US
bfhQFqksNKst4HD6cX3AIpNcPghEWxEUT2ByVJT7vEcsAvErJQOTR9seoPwaJDH9izOf4Tf+O0ru
GAFfZ1kNkMU6EROCyYkZh02hUZeOiuQ2Sb4vxoEITG66D6I59lAHlw1fV6wWEMY2DESs5kGPMnuG
9GRrCgoJm0bQg82ao9DjyyssTVJboVEFZRi9fwNmM+mfhWXLzdXCs5P1PzHdDm535xU0sQYZL750
VD0yo7lM/h5B9FoCrFHdq5EgAtjeDSt73DYnEk3Ksoa9Ks0e4xoKcNXRXm6VNBzUNpAj1S20A4Hy
q+h9vTmXfwzzbXWOVMsgctCQsFYOpY4eRdMOUPx/uO7821YALWRXJvYbN512V0RtOpnA3iAfbtFj
kzegntpdN7J1a4KqUWadSrg6+cZ50PdZaVfASGYoJ9LkN4MevV03sTUOBqhDshW0J2DQPj83TDUZ
kXWBCQKM/Fy+6RCzFQGHNm2AQAk9Bfjii2J1aRS0N9IUEW93lNDpV8yNmyH7fn0kWxEA8Ma/rSjn
I7HjAVw1ZoxzvnkstQVy42CWK46GZAgulI9WQT6YWVvizlpzyiOwjXe4KJMYOsS5UbgTgGT7rk+m
oEmrxo+1znqUJTAq1nphPmRq/tiO41drtBJXiiGmSJU4dSvdpn4ypzUE5vrFnRLokeaN/cU2Y7TZ
U3TWt1rsHOosRX9fCqVwa+r6UwfoPqg78RAa4lbEsrK9VExvGGTWgONxT8uo0kBFg/zzaYGkopV3
ASL31BJdVh/ooYsZRHst3q9ocQb273yttGjBeywGzNnIQ8Cdj442e1BXZX0gZgCNrmc1/6TqDPUM
lFfzmJjZi5LV3mA+aOX3PkugGQ1JKkhMyofCZrqtoaxCqkX1jDLo8juI1qN+aKbhdQ/bStdCFhRw
IWCjAIbgXwFFBoYJOUE0blY32Vg8pgPQvQs9GEnmy/NygtbvbVcAI17WieMOCWiUab+r2xYagamv
WtpxTlXoQ86y4LTdXLbVh3G7mGhmVrUGINtmP3lTVrnQKNaj/fXhi4ywv68DtylztFwDZrvNIaz4
Uk/vpS3InmweeOhMBlqb0RXxDZN1Pdfwlwax4fSUQeRYlgXH3eYhsTLAjSFp63aWUhgYcx/Up3Av
Vf1E4pfrM7X1SoB87O9hsK9YzRTNBlq2GR7bk30oh+M4HcHpkN9lncAht+70tR3ujdAotgNnwkGk
GneW5E9AX4MQtJEc1A1+wgOvj2orcQ08MIgBADvCBuBXp19syB7U8DKEQpq6eKOF/lloz1DpqW39
rFFu8MgfoHJ03S47DC4Oi5VZbs1oJCl0GZEwgfKwDRpLHQGtWy2Qfk4st9Ucz5wUt1dqEbZ+cxVX
drlVTMfUzglLYmjRvQzkEwamoCHOgDg0IurrY9y0hQ5r1sSDCjWfMJlbdJrMBlZysI55RyKXKOjK
z4d9G6VI+Irof9mUXUzpyhx3g2WWkQ56Awd14jfUlUA08EwLQeC8GQGiEQLUhsB2QuuBO+SdptAN
OqE3QY0m01MgRrvYnrK8Rei4LsDiEnc7CK6/gDS3bLLnv5nP37b5e6xc6gLC6bA95g/R3O47vfWA
BHIr+91J/ybbtRqoykUeySA1tLLQ8wF91ATPkpzuesBmH0uyFH+By4VGB7iUWMcTKq3co0tXEtrQ
EYmom8qoPRWazLY8CWopm864ssHdJksPdsFiVHDQyxCK7mxvLt7MJvMhL+Wi3Hd9pTZdcWWM/X11
VmI7zBRE2tmpsKovipQGkWH9lB3Tv25m+/BC9zM4VcAyINvcbjb7Ou6SBi1plda4s5HfV5FxUxXH
gdKDRJa7qjxWjld8F5hla3+x02xG+MYoRAFnOB/e1MulVSwwW0ct9Gwtr6iewbHVDZ8nKIFqkOXW
UALcLRCTvm558ypFlQAJZrwr0U52bhhqiiZUlBDJqUpheVY6TYcxktvdv7PCDS9S0OfcqMwK+Go9
yapmPyI4vq5b2fQRIEEYTSq0C/hKIlCffT41uHgscNYyuWeQTS+CWjxb/4uFWtng/FCv0d1QTHik
aFmisty84S25jEtuTrwJPUn/ckicO3bIs5lmiyFp0dEe3xSfEFHL6/aIQKSFSjOyu1D6PNtZpJ+M
RJthQoacifbLAFFZ9zkr/1/B9X8SUm85GkvEA0+HmrZlc442m7rFVA2R6+8WQBUOc6IH/3z51xY4
J1PjTCOq2uK1YP2gLRAP0X1dC6Ob7XGAmBG5cDC78W8SKZ2kXBpx3TftEZ3IU+zbGfFR2vV1vMZm
b8pvlWIvyU1YQkyyvCujRuATW+cuWtxQHAINKYhy2BeujsKZLANUXrBgOhwcDPbgH+v1oDcNv0xN
fzHI81/M68oe7/K50zkQOse9VdgH9K57Wl/dSnQWvBu2WmnQuqfp6FIG5xBqXufjquM8zYsJD4d+
qPzGunXG2a3qI5JqYAIcQKSY2G6B95tW+tIEevLPvUh7gI2E39zrL+B8NM3kaihnfIFdvvSNES6F
49mZiJN304NW4+T8lJKUTJCwxyvMCFPLtWXBvSwaBXf3a9XSAGbA5rG5Q/c/7shRKgU+uD0GYNJA
m2EgycH54KAOkkE6PHHtSPuexKbtJZWy+H/jeH+McI6XgZWhjFhjLhJCaa0ebeNHF5UCt9uerT9G
uBOWGG2pjQuLcdNqH8W2X03KXog437TygRIDPSP4ENgTbbVn7aHOqC0j9qNmDdaPHhR67QByy0WS
ivD6rG0eD2iqZ8IdgK/b3DaqFFrNcQZTiWIG1isUQ92J7o0xDvS/mjsAruDMTJ6Pp/TNE2ogrbWw
GrXslfE3BjtvC0HSe+t+Yqiu/xrhNqWmdwYuL0R+jpqarrKMUJsbZyvU9KIEN5gmQuRuzp/BZAqR
vmEdAudLlVp2AzkwGa5tSpCgzLvMQwdNEkoKaSBNqaNkko6FIDOz1bisoVP6t1XuFaQnRbV0UC4+
LW1zVNvFMxV5NyugtqJlsAzOwZoHX33TByecUucnukPuLCM+mdnDQrKjJj0ytBJjlLnuTJt+ix5Y
1BuAP1X4/DWgALW6ODbCbmTfiLVr9NizUTH9d1a4wRt5285G7eBGk/HWQ6XUeTZnUZZ804+AM/jQ
pkQbLGdkjEu5QKRLTlSFpjh9i2RQrzmztwwCh92es/8agmjZuQNFFE1CsyRlH7lyMuhH2epciAz+
zen4ezyApZybwSNSztoB46mcyVdjZ2/qxM+FFMPM3S/uxJUZ7rbS20xiwBewI0RqiILsA9rmnSz1
+u6WNQyi5+Mvri/QSoLvAWwFaGXlrq8iIpksEez3RL6bnpQCY/oLd1tb4C6vahyTepFxbCXjp2R5
n4fbPhXlrrecAN0jTDAP7Tgo956vjkorYoPsGsFome0Tqu/RZ50ZicAHthYH2Ex0PyNwZ+QO51Yk
yWrjnmTklLazCx7qgAABgGqGAoVcqV7cLBMsztbhCPl2PFDRi2sZOhv26h7T0O2rLVFH0P/Tp27Z
z9HPeEktz64H26scSAuokfI3JzJwXdAjYe044Co/NxpNuWMPY0FOuv5alSEu0530YiRe2lS76wfR
5nyuLHGeYYxlM5VxQ07RMIasBzWJwsYeQF+BM8+px3gvayJv3LaJ5xc60dCgz5PgDPWoUm0Zyamv
gZlGYZbuqk7LD4tDoElFJjnA4z1ISWYKsuibuQ7Q1vy2zJ2IM42mqgS96GluZrT4KjEQxfNt3yuQ
FvSADktcFUpOTfYdyG7Bfbe1PRCcsBwmiKHQuH6+pGWO1liVGgQqB+TLVM7zQZ/JazqbseAw3hwk
+u4cEK1AkhhYyHNLc53YNE8RqWpjFdAIIXfiDYSGxvdWM2+G6qUYHb+1f153pK19srLKU0ioc2QP
hY7QlSq3SXdTVhKQxp+m+AigpmAqt+61tSnuHihGFWSYrIpQADLSAtJWN7dtGqMo+Hx9TB9ip/xV
sLbEXQUSxiQThs5qqFumeVCnABhNxTsAbiRChsoaQiLnrj6jDhmNr32xy6YjHd8WOtyNoq3KtuLF
xwBHA9oD8KsA9nC+rr0VF1ZCkbo1m8qHvtVUVOH18W75KJRGflvgJjZFaQxkMrAAzlG/J1aAiRU+
DLb9E32AKBMi1rxoYpIjCzFlOiGGToxdjo50KqOZCDFnFPnjMrhUm1S36/sbKRe1bG866co0twnt
RklptOCl0OShgvM7nlynaEAe33mjKaTmYQtyuWB/BsrdVbZVGAjlEVcnzjPwq54Zp2HXEmgXqvKu
1XfjBEJLR77vMklw32+6CpotUTnVIIt2ARCOMkuNDQbtit/s6FccCzbG5g5c/T53xFQpVGlIA0Qc
9G+qprm3yp2R0ADs0IKBbBtiUpZAe6Lyzl2E2UycKZ+RcddVGkz5AsE6ZbeUoQQ8/nXf33QNRGBg
jGJscTzew9AzRJYMfdcVsscKuVDfDtLWDmrN8BtRC8jmTltZ4xwx0VqCAiUmUHJuIxvID3Dpm9+u
j+iCMAmi9DKq8uBGUYBsQnr//MDQllqHgnBET13/KncoCzZRD3GO6kZ1kiPFMNW09XVQb5Xpk90+
JXPU+Nc/gb/p+S9gf18FT05cp12qA8fY66HVQQkbxLTEBOekVdwMse4v0u66QX5e/2PQRoAog/YH
SPJzg7qM/WZGGLKe7/sh8pJiH9miq5x3SmYELfRABpnI3YGb+dzItABgPQ0ZBWP3T226iWjsLaYb
G4KxXNQJP+ywgYD3DoxiPOGVPMTJQuaOYhfnvq2+Ol6uUE+BsCTUaXfq94F+6pJUsOMu7jxmFfbg
Mai64hXMTSH6IatGWnR6il8k6YhaF8gjPssm+pNKX8MDfXLrn1Ea1vWuRu5X99s+vL6GF2iS/3wB
EiyARGPr80IX8qJXkSZZ9DQe76Gn4bJ/tNBxX6kbqpnbHau39LX+ct3qlqtC95W1WoN3HtXt80XV
kKAaFQsyArmWuF1+n/Y6MLfUK9Kdqt1Wwp77LXushwRYNcDY0WV3bq8YWwOIAK062VP3TJtnnaa3
Zf5aVolrSc5+arvH6wPc2hqgL0PDCPrvkWzmYhmlMirq0KQ+qYjv70Z17g/5iKJ6Myv765Y+1CXX
Fx9bQDxawJWGHjpsEt4UccD3bqX1ia1bvO8O8T7eN4cxUMK4daNdeagO9jG+6Q5kr3vRvklu4/yE
1uxgPCXCbh3+Gua/hptppVlIaedZfdLoVzzrQYDzCqb7LLJ2rSmFVW0cs7Jzh/r5+ixsbqT1LLBL
enX4tbq9RLMBu9M0hXrhD4XtSSBmmZ6xxhA2sGvw+8evMUKRp2H2THrfxJ3Xi7YTO+W5xUApA4rq
SCeiscbhrprBzKKyGvEZxBn9zLoF1zUezr0LcglPp4Ki9Uda98IaEr6owYMuT+Fbo5wYCgKSWdWn
G3C7ufVLdxp8w21C5GPxv799V9zFTfw4SML//It474O3eLOvBJEbe4YH5kBvCmZfdWVXexAsCXM8
7utQL0N3GMNegDWEC6HJPBRzO2EudMAKnbZ30C/4dTGmhxZE2DLCsGq5lez+MJI5QCl839WWYII2
VgPNVLiSURVECoMnwiB6Xhb2WLSnfnxiWz0GxOSQKPcoPwoO8o0DBvsc5wtovJi+FLcJUz2RgUIf
2tNo33XS5Gs52A86r1yOzbTvksP1qd24E2ENj4cPemTk+8+dPbNGtRqGpQUGzlV3i78UrhDicfFy
QLFes1lDGiMnUy84RI2WJqTFCwWstt/UfPDJ3oZQe977uWq5ae0PVXUXKYJ9zO67M59hRhXQeiJD
B/1Fg7sPU4mUjtFBxVgmMkFiWi1P0oxg1xoaclsWKvVaVSNer7X3LVlSQfX9wl9QGATb3IcoA3rd
+TJKkkfmQidIxs456pGjpRgggQMhvlNbzTEeY9Mlc18Iwjb++YB5ZhhDG5hOdAwhGuAWcwIANy/B
B0NV2asj5evUDqLI/sI9mQ2k2WU4DJyUv28jve0nPF8gDp0EpRGAbdlywggMphAUENxHG3N4Zor9
fXUQa8S2F7uCgitc5VOq1a45PxjDE+TIH5Ty6fo+ENliw17ZohAh7zU0wKHh2Y2rT+pr/DOCinwn
2NxbW8GQGeQDjG4oi/MPI3SNzbZRQuB5zr40venpyZ1V7/KbGBnxm6Jb9lP1fn1kF9XqD69YmeTu
sxgVUK1gLEG0QpZak28AVAPM0fAZy60d95AM6cI+mh7lKXZNy1v0dwi0765/xeb8rj6Cc82h7RrL
kDBuavm0Dcm+uLWkB0lwSrNf4fY8Qk9Gv4puZbyguKEObbZUM9P8bYE1yIvFS63HhYgy5pcPNLYH
Vma4wcykK0vTYo7Z7lTa7NKFuo4m7SDukvq3Cni06VOzuEUi8J6Lw5qzy8W6VC1GyYlgN1HfE3sJ
lkn3xtQtmk5wev2PEVrgOWDtNSgLnG8HZ5Eh67mAg4fYehyklZ6CH2dKPbScfVIyJfUKUn5VqvkH
7dD0q1Gn8uak/AwqO1Nw92+NGU184OwERTPIHfirv0mQdK0xZqJWRyMNbHsInBGyBAI7W2cnVJQA
Q9SgIn4Bp+udOjVbCk1Hg1TtrqfqF2vURU3LW4fn2gh3omUFVTJtBp0Waci7OXr0R6UTjykQyCkU
F6teJEWwOXtMH8BgRJJgczhfx74lWjqpGJUjP5D5q2NB29P0OvXT9d19+eSFZ6LqgWjFZlGSzF22
tgFgReaAvpEOPght0VAPIsnjALjl/Gmp3Vn1pAd1EL15t6ZTBTGPw5SWEZlxXhrraVkaDdhmiLxP
pjBFw/L3BkwZaHKHoOP1IW75x9oWt/egXgrmD+DpTkAteGOBf0SsNCILnHPE0aTOEyTKT46SuRII
TPJeUGLYtsDaPVimDLf3uTfYCPbUvAVRS+pGviSIJLfOXoDof/8452r5MGc2lErBlVQ33mR+Mwyo
QbWi3Bjb7vwJv7bCxasg9Umg6saG0LjLF3T07n/YYR6YriD2EI2GTeUqHpDVxpBkCYuRxM96j5yJ
XIMeQgn+xqn+zBnnwHnk5OWszyC+IIYLkUchbbdoxTmvjXST2hnFdEVq7JXJYyskdBZZ4LxWa7oO
Y8AQmIQ1xBtA8C6o5G6dYcAhIeREYyISINzZIilKQlQbS1ErlldD16zMgBVrv9UiuNvmccKyZ+hP
1EBlwQ1lMIZWrxkfHJ5mBwibvzjafas94W7C6165HYgQSMj2xIU3ryyyL1p52aLqtVHFsJg8SMiq
6Oht/pTfzD6A/Ypnlu4gKqRsuvXKIDeXo4wGfBMpq5NiPcfQJ0KhaDRFRj76A/hhIYdgmRC+BxjH
5Nwapf22qVsI4KiPJoBQN6zU9hwH5q4PyE3xzXjUw9wdP2dv1jGLXfQDhqbAZy44flnQi2eQDJZW
5DNAyX0+s20tFZPKxK7zORwflx+Fb9Y3TnRcqkcj10+z9tIii3Uv/YiTyrVE8EzmKRcTsLLOTUAL
VfRx1iyche2bhnpV2smeXN+CYpfpbP/zMwRpc7w1od2MshNny0loYpSRzra46biUjIUPiRJRu8HW
Nkf0hRwra5YCP+z5fBoR6PONCk3Ipp7uHSc7ztBOvD6QrX2uwQBbMCQKdG7Jyq7toW9o42iXZfAi
hvGrOb9MkyCdyjycXxo0gzpQKQY0GuQG5wMZbS1Vuxj9C6g/LyWa7Kew06FXZ7g5uBuWefC0RNRP
s/nqWxvlhgYpeYiemjBazN9Qt0HfgtvsjC+m8m7GcwjmskM0vFyfza1xQhYUpURHQR2CTxt3EVHM
KHNAqJ26EpK5cbCc7IcaNHzedUObg2P5SSihs/oKz2hHDDD60xYtE9Y04Sm0y0vPmlMwd6M1OHlM
Joj9pLE7ivKjF0BEtsUZZgmZMjAzYqDnK0nbtjZph02m4dZJ9Za4fQFKWoO6yJDW8d38RVLu66g+
qtEjWo/V78VhgATRe2Z+tjRRA9pHAxbvV6h2ouwDaJmJvvDzr5FsJ28nCfM9B9Mn/aV8tL8vYf8E
hbYn84Aq2h4T45PT8AjFyvg7ChTXV0HdukrW9rmrJLWtxZEgMHHKqRvdGr7xY3qA0LE7PkKOM/2G
6uuNE0hBMbpDdBd78015yPfm8/Wv2HS61SRw14vaQhtUruHn6vhcm1KADJ3bLF5T7FUrTFBDyGMR
ne/WpY3bGuJEAOgAOsMdf1WckVTNwJqUL9rRVL3e6m+H0ke/chg/iLqfts71tTEunHLSEdzpBMbm
Y7rPPvUqtpboGNx8S4HxBIxaQAGgfM55Uqr0YJDp0Us+aLFrFKZnmN0v8PODE0o7VqR+YGEp+CnB
bfQ1hWrI9SXc3lYoIKLFC1Vo/Me5I9MqBvFKg7YRAE5LlzzSzC8/Za9L54678aGJw/Re9pyv9JP0
VfoKRJLAPHuDXOwjE6Ee3vwo0/LrCaEgZYk/Or8fp0NK/OiFgD/yNXqI3Lp8/SmwtrlrkMVkxQXo
ZvBtqklbEWmK0YnTdNNeHh/HW/sHyAlUarvS+Nw1nuE/94LkyuYmgaOCFR91S+ATzyfYQtoZRP/o
eOzfrH3/TDx6D9hCe2MJpnJzZ6zscK89QCLBLZMBBGUYL86Cap0NUDiQiW/SYWhEMmHbt8DKGpvp
VShrqnDatIS1zv+FtNRnAJFOyx0KlsIUKtvRFx4C2g2AOvHkv6D6LJbOicARDcRakXtTEtYQ/vDq
ZJ/agXkYXiZtlxOXvrTWrYoyqbCpaStMAQXcb/Pc9iylZYwqhvoNp+/arsNhft0nt93jz+9zBzmx
wEJkpPh99VafXccsXKe8tazPePFAUcGtBeb+x8L9sced2ZAWGRUCWMSpbLX3LLN2ZVUcOvsB6HAv
Mg7RdAfyDhXsR9eHKVhFvqQ3KBPI2wqY1UJyOpqCX9++Dv+sEt/ER8s0i9oasziEcxC9daHeuMqh
fZFeHd/exUf0DuayO/+IvlrfIMwj385hbrhqvft3o+R2hToM1TK0+IyYQBFQ+jYM900tyomw6PFi
QyBsZr1oyF7yUyllCY5MtvXQrnj8au1nz7jpvqRedNM8pp/qQKQ6tnmwrOxxB4usU9mOU6DxCN0V
+uOCGpDTPmnjrTHfU1UYX27eCCtz3BwaUjOgvgZz/qK62eAWj/puqfz6ZBHPqB6aUZAl2yyYQC/y
93xyT4SqdzIZyrQo23lFMD8ikDi2p5+LF7tT0B4iQeS2ud9X1tjqrg5OqpkD7ogPa9UJclje5A6/
DO/XdUfcPLVWVth2XFnRgEKd7QbgzWJvP4By4oburxu4hE2wcHxlgYuNwGBYlokGC/0bRAjc/na6
KYIqyAA+ImG36/1pNz8RUXufJvIO7jiGXByexQm8Q98pg0e+6W7ptz6gasAloP8DnNdu/Rk0yf4X
aSfvta+JV+/oXr5BKmJv+IkbeXPYCTxItCG5I3wZa7PMbSxppIOdmRgWqLQKiPlcn/EtK4hZgIr4
iJP4AjfIvIF8StDvAiYlL4kqZBgEp9fm5AJVxfo1ULQEY9y51yDFg/pE6uBpFw4S4j/9OB7r3fAz
3+Wn6VN8U54cZHJar9m3p2rX/aKv7a74rAVd0B96v7qLf1Q7YWqH7Xf+uFt/FHdhaWD5jvMJHyXd
N6EaVH7rQS4vSN4Mr/L08Pokbx4GK2s8entW06rN8ZLGRaJ7qZcC1fajdAsP/JW72ZX86+Y0drZc
GdzHiqz26aKifGkWGFwflP64n15/KmECh07uxzftXg6678uXJgAL2E7ZR/cVrq3sFuGO6o77eNc9
2+60l3YFYDuC79p2tt+ewBeS0jzttQhqOSdfvpXupYPuaQcNrAW5C4j98jndk+P8ou3LNzz6juYN
8DHWYxJYXvVuVsD6I9sX/9A8+UE+ZW50lwgc9ULCjOUC1qvEHdntUhgS9JkRTQCt9FKzf1ve1wVZ
1OO7UNNY4IA89bAdV3mtg+j4JB8dN3W1XfiquCD3Ct5Eb8GtIGk9LO7UNowYMAy2/3L9vc8ftOpX
IUpVbp7baxvcud1LkHwnNnNwnJrJveQObuYm4RzG/uQRH9mb3cuv6960+cZc2+QObao1kuG0sBlD
AKHqKy8tATWLoKUVz/sqWo5S3+7TsXucSH9vO8ndMEZhlU++tMw7TamDWLGfl/5eEspTstFe23/c
iTfNEEZrZ3yZ84kAADcH2r4Pil3uggzEGwLJn1/BqyLY9Zsx+Ho+uCOtB91EMi5YZ3mXPi17QDIe
db8Ia78TxIpbwcbKEF9NR19vZMo9hjcGxmm50V1nlwWjmzxeX+BNvwUpN+rpaMlF28v5vdGSVp6l
Igatadr4jbIrLHCti7SiLmgLPzb9Hysfs7o6K/Uhag0qoa9UaQ5p9kuZEuia7h28mqZ5eJjSyk1M
x1OHysvK/v9Iu7LluHFl+UOHESTB9ZVLL2ptLVmS5ReGF5kLuO/k19+Ezp3jbgjRCHkm5s0RqgZQ
KBaqsjL9kUy7RPOLaAFbU+3la/FlUmxMBvZbElWbte7R5DN2tFHCOGvD3iZ3rtreRE3+6IIAZuw+
y++Inw/knYGcCYz31gdqwlqbgOotoBRq1KtfYwTDIImvx0+ljK5S5F4OIH5sqARFsg8tgqKfjXmm
NqBwfbOrnPyuazcpDV11q9MncFN0Y+zruaz+IHACpA7QywTzggvAPe8ES97ihddBZhHgt3ZMNsRC
9lyt95/2tVMzfL1qiQ3aDeD8Bl3LVTJmwaIlfq/mkisqWgwgjGgKYpwdvD3s+3jiazjIQcsMFN46
+E84qG/SVq0g8gAh+ccCF+sbxa1A6oVGar6Wh6kyrwpn3rTt8rwO6ubylrEgxgU5kOaDRwkwJlTu
ea2mqF2bddHRFQbvHR3TwFk0EubzGgxZOFtdvh0TR1L0YhH9o0m05GxAy1HT5IpeKRi+8HjF/k1z
WOqz19IpzAbILrjlDngHyZtKeFqQ3v7HGvdC1exutrUKWARjCnrrO41+RLKMSLYg7lUKLKfTDQro
gHsb9KdRbLuBUrijD86lt8EEkV9mGLIiv9AmAQoaiTeG8HjaKC1pO0XJ0erD3Jua3GwGe9usm1LW
URR8JNAX+2OG88SuNmo9rtA7bVr9oYSMphZHvtIru3nVwqZWUobtUWZV8p4RXgADBQwXUruMcPz8
iuV60UYmWO9B1Tr9nM116+pJMFEME1KMsfzFDUCFG2glRF+D/3RYVadPTY8lptoeKhlAyxK/Xr1m
E8mmP4V37cQStyrFsBbSlejLYIRKi59aEHSS6yxcMGq7vbwmoXecWOI8EmMJfTVo6J+yYa0yhKy3
U/oRfZqiv4mFJ4a4ZFsF5spwKDOUqdusuupXGhaNBMopgiA6jGfunyPiIu7UjC5o7HBEiTFsU93c
VN+TcWs51xr5lhfb0kY7zUq8uFv8Tqb4zP72h2jFKLOg4Y2JCP7RZxmZYr0Tg5L1bY2Ps2zGRPb3
OaewSdT14AlA/pv+NtVv0m+J6O8zQh00R20kYTxT2uh0trv00ADs6uZ7AZLfq1l3R8kdEt3XUyNc
qtybRV6ZdfZ+h4D3opgAyox7Z/h92a1FsRwjgQxciALEh3aYsfRTCp1i6Nm4N5S+tbps6FZ0b1BA
tDWMQYCY3ODWsZhOV+YDNgu1K6tdtmqseIgOjJ1CgdrA5dWIXqrIhv5Y47KihNpD5FAgcLJkgmKw
FlV9sCQxxmjy3vXooI9hodL+S5V1x9VuRzZuNN0OQ2kGk1Z0kGqenhy65pLDFHrMn5/F0wA4awsJ
EyZCqKWx4k9QUNrQFtRwl1cvPEsUrKBKBEAXikrnIb7tQO47WhBSp2T2EQrlhyn6dmE8738WuJs1
DuXc9wMsALP8WOV0o8yRl+qTZw370TC8WjcgNvz5yAsSeFA24MWjgkmYM6r1ILBCKxdfLkvx+5Ee
uq6+HwbV13o2K5TEu09v45k9LtLbTjE3TQN78CMvwYiHHd8szV98j8+scGE+SXI8UDRYqd0bY77J
h995ejPIpp0FLgHVUPRCQVWJnePpZ8BtRagKXazr0ol2uZntMUAmm+gXOLcLwiqAu3UIOGE+9czt
Lu+9qCB49se4zR8AfLOoge9Slw0ZqBPTfack8X0H1dMlSzUvpWW1qezqNx2h65GBl+rgkvhlacm6
7+ZBNqr9ceoWZFcAv1guhDZsPCPPF/cfKzZTo8jxNY7d/FBaoCGMv9c0eklTunETy7NqFOAJRjdB
slPhe+ksngOJJ6pvbUoPuTG9qpn14/ImCUIqvpoakNngSTaN9/rPyWsJJP99kRPsESR10zU0D834
BZUryOH9OztcMM2ipu7VBckVyFqvxlzfqeChaBJzr1Xaoc0+q3GLF/vpsvjOvZpbhTkNQBw5sweY
3RgFUXTVyPSrBN/VMyvcgXa2XRdLggMtPDW6/0rt54hIAojYhAHWZQzGMbzr2YX4j5aZfTS32Dc9
Q2l2vpqCnHwl4/Hy6cisMC858YImsRM65rAC7si58wFsp6E0SgnvNqYLwfKETA2q8pyRzjCygdEC
N44zQGDBtP2FzjJ4F8sBuIQQZ/LHCpcjACfjlIbORPXcK9uZfKMj22i97yDLYEam36eS7Fd8gf7Y
4xyb2CAzc6sUTXmzP2RW/UTzb3V+r1odUNwyHeyLi2PyLOdbWGitgVosUE0Z0T3Npl6a5576daju
qJ740nKUMOKbqH2xAUmMZnJ7iWKRjdIQ1jbVPr6T3eskI0s32BX5cFyYsUMGzOSjbM4pRsOZK7DB
o4rbx2mYFVAfjJ2k8peGKt4yltmXoVRNzxgouIGyhm5ip/k6k27yXCU1PK3uIh/ZS+YZffN7mQGy
ipOE+Gs6QuHQ7F1/nafvIAMEm7hWPifJQgO7yKIDwK2O1yUkjjHeGQG9AVnTZ3eoI3/U4uRunWIN
hH6YOq2b3IGoxtiGKIqAin+2ZhCVgTLCAL12CFZ+xSuN1gJVAyGby7dSvP1/9obb/sRp6FpncXZd
J1NQJyM0bCXOK7z3GBwDuAmTeCo/hYeo4wwoy6KabUIu+5osu1wdPVOWdYnKmvi+/LHDVnoSX6wh
t7NKhR3rqnDDPPIU048M5MpX6U9lTyrJxgkjzYk5tuwTc9WaoRNhw6mSe2+QsNjItoxzWBWEQ4yO
DpgmIEaNu/Zqfb186jID3KlbY99a1YK9irMobMlTO9l+rN/P2fO/s8MFrjInpO4b2Inyq77dOkAE
dzfQsvlXVlwuYg0VpFwLgu2KnoZb5z79Mks6+MKQ+OesuYzxP7YyVnkDpCfasFrqdSrmZHfJj6kP
XdmGCSP9iSUunQR2AcojBSxpUA6qvAFy3bGHcUtVNk0tvvf/uy08W6UekwWtcxiy0ZedU6j53ODy
eJcPRrgatDKgkM0o2vlk1OimAafPjr99cAGwUqwBt9Lx7DdLRlkhXA97ruM/1Dn4HKZT4rIqZxDX
gYoV6a9H5sJrZDgy4XpsnT3rUHJFt+b8zudgM1BSE5R1zhQQDP6Vne2Bzc3D8F9jSdIloc+h+Imq
NZiq8Vo5t+U2UVRUFYpCXRFmaTiPGyDwqgKDtWEtwzgJY9mJLS6WoRwPreoBtpzWAzItkXwBZH+e
C2f6OhaRMQHCPAyoCnXUsIMhjiRBQOgAJ2vgQprSkKK1VayhnG97882srmowJv6FP4NwxGCTrTrg
5ednAi429mpFYQgV92TFyGGueW2eeJUKIRbJ+Qu/Z4yhHHpnNp6rJncocT0ow8pEbHQ0S8JlXG/t
qVG3cVdqQbyAXB7DaTeGsxjBMsy1NztaLYneoi1lLVsMDAPugyL8+XIzs2OkBRW2dP2VxV/mv5gR
Ba3en7/PfR0sJ6lL2gJuDe2SoKSWZ5c/Gin7o2gVGD1jY5UaxlH42S/SgKslIegI1tMhV5vGR7X6
uu/v5yEHLX/jlXbq2xUQLDhQWhyzwdlMZu/N5r2dZpKAKPwtANJDcBPj6wgj5zs6VJkVzQl+iwbd
8wA1ocav8vxu7GRPYaEhRrICyD50CXheqq5yI93JF8z7rPrbGpVuSFJlCFLcu/DynWCHxCfXlmOA
7BDSM6jkcYeYVv2c1DYERKOKPo31cF0vd6W6T1bd77qvFUYZVxnpuCg0YgfBAAlWWURIbhfNeaBz
2814SdJ4U+xat/SSzF9A9hotsQeJ58srZBftwwpPzHErTIq+0lsN6qU0tfeaW3zJ6wIgA62Bxmi6
v2xLuJt/bPGIjFGvwAgwYmlO9YxxfS+ZWq90IZ74QPQjSdZAlc0fiAZMQD6CxxFaK6Cm4X2y7Js0
W1OMZ5bzxtTooQJbUv7gaHPouIWXZ0FysNK7Jp0kd0H0VbBBH2rqwIUwloDzu1BqujWCRxvVmiaN
f6Me3/vKVGl/EcNOrbC34Umarmbuiq8bVmeO2a4meOJkkGSUUa6KXOTUCpe2Fbm7qEMOK7a+fNM7
UIOuV6Al81NDBnMRXWxM44D4CvkHynzct7SDcySGiudyhHLBriuKHxhUVv00mf+iBwB+KzzbMN+J
xOaDaC9UssaIvRGs1enDYqVJkHcN+Rsv+GOFRwLoS2xDywkFG4WAjxeUDaasoSMsiQJ5AuIS4F0g
u8gdTl9i+JH06EyZTegC7d9vqidVuYXUeEUObv82zPvlF6bhzeVrFpd+vvpFtde7+8s3W5Q7OpiJ
xKwpRmaB0j13RLIqQ283NYaA6T6d4k1S7Zv0drSWDUlk47kid8TYISIkyPtAXsJFLMVu275ugegY
o2I7dv5rkcd+OlqSsxPF4RMz/NklmlPUULgAruJpoB4jAf+lvkbZHZUN+Yii4qkh7hLP0DhvxgFf
M/q7fYUpOnsPqxJaUSAbLxBdL7SZEZUsFZ2B90GSk3DhpB1LhRDr79pHEMhJviRCHzj561wPpQXG
II9M/PUCGJdVvbbNr7RFv8Z8bT+rZsqK0yDvM1F2R7KK59e5uxVKAZY1NqFdzu2D1ZgPSdXvTOXt
slOLtot1GjAyB9myj7qOCf5qDwKg66LPQJ3qGdMj9D4kbibssaDnC7SVqsPaBzGPiardnANcM7dh
g6YFaYbAdL9Qy/GL0vXyZecWWyvZguXEK8mVotqby8sU3SfXgZI2Y4JwbJ5zgqptpo8LNtNuswFD
4u6mBjYroEXZerESJ58u/6Dsimn09xl+TLVx7r4OCgi8XTxl+hmiwD2IHptpxwonZi1JNz4uDJbw
4YLLO7oNArJzL1kH146bFmNXeACmYJgBzYyatuGMgcBIpmPy0VfObXEeuXba0NUZbBXPVu6tjD97
+9ljYhaQXrPxc3CkcoG+cJS67Ew8z+gEtGemkWxXVkXnjVbqeo5NnX9pj7vOK0i7zW4E0TpRMOHi
/iblb9wwKeOJeONQHAcZFZ6DNpfu9m0TV6Ox4HWu1N+BXb0vO2hAQ3VMds/Y/pwnulDHQNcaqQWC
1Ieh9ah0CqeMsR4tLz09Tny7UD0Lb5MmzpDG957lZru8w2hJ932o931th58/wNMfwK1UKfTJWlc8
CDP3STNvqHJDwkkG1RMkvFgmXkXo/2KmGFon506vlp2hdHhUX+dp2Le1hxZoMmVBDIEr0mAEyIDQ
gll6RhOaMuyt6ChPTPM5bxUTJ+rYLFmJWbx8C/CGJiu2CLhO0NaGXus7aa+t858w08ap1TO0drNB
Cc1257zWmINHpwPEIJBj/zkvQWOOPni7CU50oCAbi66yQn+5fJYCVP/57+Buh5XXU9N2+B30+a3z
ras2MK9/RK/Jpn52r5qNcmXdF4/2lziQ2GXRkffi0/VzRRqIbGuLCX1qMF/HZVgaPsN51J66r/Ur
tQ8xc1bK6pyCWg3WypQ6CKqPNuAwnEu5RTVFJW5OXPaYwoey/ewBYx0yLJwVQW+x8chwnaySepRg
WuPcLvO3k3TFavtxLTTsceUplXc3WtskMO6bJ6Axke31D43jWTHEWLzpZfkh2WdRtECzGFJBjgWG
Fn7upU4paDgURFtDMT21/ekOSZgk81Z3582QVDdZX97n6UbXRiw8/2aWiywt/JhOYfUWsnpQIwDb
y1ONtPUYNVkCZQYI7N6qLca/3O4HcqyXplNuutF4laxY6FkoxgKGqGK0VucCx7AWDcRtVtADqFUA
pPtVqkyxt9TOg/nkZH6nvrTz3gSnq0dVyW6LPtTwLYvxIOA7wLPhtHaDpvago4V5B18u70gZ5pIm
h3A3T0xwvmQjj4kiGyINWhI4BfXKFvxTlqekg9/IwIIf3/44uRNbXC5QWCuJFxvCCd3g/Oxdw0s1
5eHyabHD+BAGoNFDgDjBefG1+qVsRxS74BwrskLSKyGaT9UIXjXtLVVuHGXwKtmXRRTdCU4I4kAg
pcOdOL+NxFoXNVktZFMmrr/1DRxPmj5I4pvwmE6MsH8/ufIZtLjBrG8zVVO3CjPXisPRVb21o5lX
233itU0hk+sSeh8mRd55MVB0477Lbebg+1GY2fWsP5dq4jn02Z6/VQAhXj4z0dpA0IwnFoHWHB5h
52tLQRxX6y0u2IyVBMBNjtdLZI6BsY6pr0/0F9geNIlNYexmjWnwoLHc40MOHCXjUrj4Jk/WoXmZ
l3srwUAChIhI6UIV98ppjoUtuWuiDTWAAQSpPtwE3nm+UFpm4whZHTSPQcek+BF06cB/a1Sa5AMh
3NATO5yzrNSazdyCnXFuf6jVI2Rrtu4LyCs3ixK53uXTE11qkOwCbcnKwUhAzhfVrHVFlT6l1/aL
BnoFmTT8x2oDmiEnf55zDlLr+lwyNbVm/TbFkVeDAb9WHgflSu8Tf5nfLq9GdJlPzXFHVCN7Avi1
xDjZZHrVdHRA1SYl+RQFqVMj3Pl0bp80ecuAgaMLnqr7aMoDbT6ac+A6IY0B+ZIC6VlZlY+Lpya5
u1wq/Ty3JUzG1bZsd1n8TNvEG1FjVtqXvttq5tdsNY6XN1Po7ydnx305a1BbzkWfUxQ+wMelPWAi
x9O0uxW1nMuGhBkRCjdMRNZFRZsvoA+dTqN+raAsqG5bC7xjfe7FkwvxkSG5W5R0m5pWOE+V39L9
qEYbrVjD6tEEVdiqVgc1GiQ3UORGoIR08CjFgBV6ueeXYtby3lRMKPMt6o1tPOGJKB0fEG3ue0kR
rTSIyPNLNhSmw5VDkw41CU8bfzOm67izPF2T7a7IXdFKQwEMajYWOPPOF6PqpQt1RgtSpKBwTPbx
qB36Mj4w8c62vCIr/TK23y4fqCiooD+A2gQKuKDZ5l4Ro00WtSMGvW7J7GV4k0oBaAIMPqO/ZakC
QGgIx1xgaVs3mtIGTUEnvsO0vZ8pN2xKdAqm4tt60GpMVxG0JvAiVcNu2gzWp9vjsI+84V0dgA39
ne9qkyhzXbBHIR2ccpPUylPpRp8vbJ4b4W6gkaRLDH48vAqjckNa6rX27Mv5X0XufrKW94/tSXYS
d43bOwQPobzT9/F8RG1yJ/dDoRWALBkhOSZa+Nyurt3JYYif62zFoEapAYDblNp3xR0+r2+AbcPz
5p3HmA3anZ9N7Q5ofDI9sVrJ/Sl3t4mLXrsB2mEPUWg7dLEKgYDk7rLTC280mNZB4wl3NFXOapya
aFGpLD1o94tiHxoMfww4ruavlsfEG0BHqYLhRj9fHsFxtSVbHkD3u4zYO3BomRkeNynZFNUCPQJZ
uiU8uhOL3H1WMTabVCZy5IYue9JshwWSLaYkvRKlCtBiAtksnuK411xr0WwbEvUj/INaXzE7023M
aK9Nz02Nj08r6esIAxTrLDEZbMjKc3lCn+RtgbYPSjr21N/Hha7cVUUzhJc9QrgiB9B5PDvhjHxJ
2LQqGygt5FYDqoys/7FM3u3QgUPnsh3h8ZzY4RxC7WyaLg6G6PXwVfUk30KhW2OI5F3REDQAXF17
NOOhgqwp6to6piz11e9nAzJZ91UhSTeI6EMFrl9oC0P4gTHinPu1ilu76ni0XDvd5Lz2CjWDJZpd
H9iZ5Cpiw6rZGqNsEK/XUCDVfRBrJJ5hDNahHpUQtXcrUPPC2DWz9pQoGkSQSj3f1G6W77WFYFY+
qtega7PuJe1ncwOeCtVzUlRIqzV/GIt28mw6oBST6PXdmOF3xDPUaa2lTndzPqV+ZQFyp1bWEgL9
Q7djVSSHGH/ZIxnAUVA8siRbzyIGn/Ux7Sg8u0GRh7zofENA8tw4lbnS61mhj0tvPKKUYR1zSvKg
qePkNVFaU2JS+F0FwhkwDTyuIF3EfXLa2KqtlMzISxavDTSQovjui/bFfqFv6s/il2YHWesDQXfZ
g8Ur/Z9VvimZFhpVSQardVC53dVsv8btm0Li/WQ+XbYkuvkgeXcxUom2AwgVzveUmpj37irsqdEA
cNiq9EsbNbJNFKXraBu/UwGAGILPH1HjarVBWSgGovTd3L9Qt71XAU9y523j7opy8tS88Yb0y+W1
CXpu+K6d2OUOL8VfVUYXeVdSKbU3qfRp1dLmrjYj9VDMcXmMyzjD2Mu0BJNjKvtI176WsUaCeSnq
PSADMrUT4Tv95BfxvHYOUHCNgvEwaCh59bX9I9Y2+s/xu+oNVeB0Ei8ShSr036C7iR4w3ujc8pWu
0/ohgbE4w8heu8+La7IW4YC9vrzRYkNA/KAIgFYE37NKE+hHu4i615DaUdF90Pres78nb5etCC8F
MIug+4D8FeQgz121Wzqwf7aIQ7b3A4Ry/lW+vWxAfNlPLHAfjmVoh7EEMAvdPQINmmO/A4vJjoS/
Em8JlMABf9C/tMjF+Ny0aTZOI0iU7Z9tiCJfbgyvStnvtGQH6DRKl4tzY47Qd4Y+gJ17YylT/hF9
lBkS9J9d5YJqHg/mMrNdBXlFADrVPd2mXxKZh7yXlT/E7hMz7Jt9klMvSlNEWQczM6KoZ0J5EdpX
29SLv6HE7226awxspcEL6oAh2gBBs4/vxvDpbQ1lUD/RelF0Q0MaCQ3GNrj1jmQEYYke4avarH4G
1pwWbOJ187wYYdFZeJlVksshykaQAqNIBiZ4vDq53AplwtTQiizHGDIUMVw1/YUBy9uCyspkQjsm
8gRguzEez38dlxYwAgBMYKc7zvWV4exBr3rZXQUmGK0wds1i5QC+ymh3a5431QR9zNB8yQ+JjHFX
cMM1ZPBQiQZwxcbX6NxJ0PIa6rSac1b3MIAa2DUjNCJ9Pfr8kZzZ4Y6kM0a7tNwxvy7q38BYgw5B
ikYXhETASTATj4VgEpgXzI1TSh3FWvLrOrc3y3jDxlY79U2KsBYeieUycDO63RY/5J7ErqLmg5Vf
T9rW7G6mLAQQ5y9O/cQEF3djJ3fmNoMJIFe68gomwIF/2YSAGUNnGC/AYnRGH8UPWaDG2yv5AAxO
tDUP0Sbb4HPt9f6y+/Ukq/+IsoIzW1yURxl9JEkHW1n2ZE9XZAIrOECiLqk8NQlKKwB1dVuFU/5A
8p+yEgYROsbJSrmIn8ZDqTRspUriuT+d3FsO8e14rT6tG5Ro/fzwQ9v1wXzow3QzBMNj5ue7Jqie
hi00jw/Lxti1IRoJKSNufQTTnDRSC5K1s+3hAmRptTUp2PY8a4Eazt6612HN9i2v9aPgpbpXQfPy
7HpJeNkHhJ58sjHc5YfozprVyM+u8ynatmY4qfrWWTeXjQgjzIkR7ubPA/SrrRpGzPoL0utCeVDn
F81fXIlDv6OpuO/d2S6yH3LyvZtTpzJMthotGLzmdrjSNs7e8gneD5Wf+Nle29HberMG9sEKGl+7
/dZdtfsEjHxbEoA6PVADYwMKN394hPaXvsmPGrRpk93iWdh54tEg3cg5MdnZ8r+atRpZ6RnfR76K
WLvR0ugMyAod8Xa3rMHl3RehVgDlw0cXZUYTFMDc1UsidbBzBWIKNQb6ibcWm4hi8rh/7vIwbrw6
92yruCtsyXdLdOdOzXJ3TreULjdTLMvO7E0/Y9iFzvq1Zg3frTGRKZYKEgysEWrarHrPCN3PT96C
G8fExBqpbu2zbosqm1bGm3znmpvOlqSsIn/G2xRFPWQYEIvgYrORRpFZs7nUrm39TC0PqG2HXXVM
1Rk81p+vSAGQ+ccYd3pFDuWGaARsmyTLrWl3N/HwatljkLaNp2p0MxkyMTHhwUEpGpQZDBvhcDHB
iVHzq0sMXWUdoH1L3YB02cK8UtkampdhNmR32UHF9lCQNSFWAUA/d2vdDFRk7ohxpVjbf9tnGfK1
uZa9hpm38ZcMJQw0U9CnRSGJi0FqOsd6xyaSau1ZrevNiLKNnj7qzdfE2E/DPtYTL8for03fGmNX
tC+X1yiKs6fmuTUuZbqseVRDQyGyANutUL2K1se4aR8u22Gvy4/LRAeclZ1R7eEuXQ3uoxjIWox+
kVdDNQ8k63dt8ag73xvtPs+KcOxlNBPipf0xyV29GGhhAECAmsK8RBeAYu3N6IHxK6xGsjbRtUNN
/X9r4/wyJoWyagWOcMnabW+5Qb2Mx96pE59YjadAY+DyXori8qk9zmXWVIkwFMb8EkxGqfEwOL8u
G5DtHOcU6jS4WsQM1F/MIfHr6tEwJUFY5g8sbp58EZsMIxpjA78rB8iT5aCDHfCVU+9BvEdoDl2l
3wQYr8vLEp6ThhETXGUVaqHcOS2obio6AQi5vp+RxcQ+nXaUeH39/bId4fahQIhyMF5GH1gMo0al
0cogbFln/1iikfqRFt3Ms4yyU+gHBO8JRuLGZpLP99BsctMpewZXm5+sYaeYj3+xDtBLAKMAzQXI
bp///TQZKpTEgDeaQDVVmECuAFeqjjLaAVGDG5NRf+wwXznxhUhdqGJN6G0oGkxFm4KCaRLD+79R
httOtg7YTGP4eeu8Yrqq98ru3qRAdevzdYHDjDEde3ndorivIxijqqwz1DW3bqLMzUIn1iFDrdDc
o5y/Us+RCQGJrSD7hIAZaPh4HSAFmsKKuWLVQAZ39Y8eT0JjujeoJPcUOiOo5f4xwwWLIramHrRK
aByBMRECx3TGPFAuwy1yVjA5jGF4yBGi12yACtfiMo+V9PngViU5tph5S7I7m4KwfX6+fC5s30++
Ie9GAAHWcCqwBBG9cz9BCZzYkdGSozN9t90joroXI7GK9v0UjpUaXLbGRYv/t4YOPYaVUQ1/n8E6
8UoVCo+jrc/kSBFwPQwThPqQd6GR2kFtToe1Hz/ndv81CNFt/G+YmMbn9tAFiEXJJo0cwSCbDccW
wjhlfhW7qX95YVzY+H87mGwFnZsLXTHeveNYyytcx2ObgeAewweOR2Jt2F62wrn3Byvcpa5TXKB0
1MkxKUCNgsRXwwAysvp8kWANRK4HbSu0LAgmaj5sW94V4MFxCTkaiooxt8FLKxQUZYgG8XL+WOGy
3Rh8dGbRYznA+G0metuS0bOACWssSVotWw7n5EoCIFqFqsQR3ucN5UPSPDuyF5DIAyw0AnBTdcw4
vVclTlx7XdbU7AkuUjdT45AV6XhHjZxK/Ex0XfGtBZyZkVtCpfH8ulbuMOX62hvHwX0EDsVUq/HB
jdRtrY+PsUIasBbOsyQ1El1aMCawyTrEog/ZNGmgMD4CcnMs2zZ02rdIeQCewnPHJbBtffN5Fz81
xn7MyTY60dzlWa3AJ/SbOn016j2YqyJZ51+0JAcvOhvlMARXvl2mjCiFWFVqHPUpezbnECz6Pnuu
JrteV8LLKxLZYhxjqFTirUr4IyN5kw6IQcYx+ZKO36yq8GLyq+jHMJONFwtcEK5n4tGPoV4Uw9k1
ONk73YgXcFhl1jGO1nY/5TP4pHPafn49LMqBJQGFcIQ67ta2raO1Q0xttPYG3XNG8zhqLVrVJYRN
ouyHmcZfL2+gIEzgRQyYCx6p793G82WZq0EtCjquY43bFyh6Yfp2Yx7yiELKaVF3f2ENlPd47aP/
rfOfqJ5OHYRJYW3pzaTwR+j8aQHgsfPgz/rq/LAGFaRel20KbjVyI1bMAHaVNYrOVzgMKVmMFV8p
pbkhMSjDCk8p91np3FaYk23jTzKqsu8IZprwMmZMfo7ucJesKajpFp1JjpE2BVYFst8Z5GSyt6Lw
3E6ssFWfuGNJ+rVpKsQNfd2RESWFAYKu1Qi53M9/rc6Ww21fps7UzACiPmrGOmyAHf1uTTleQFEj
Y3Z5P30uXULYxdAbEnj0R3nIVUOmpBqy2DjijbA11qOypPdNPB5KAmm4/tYlvr5UXkNLCCeOh8W8
IxOo0vwEvUaGmQL/quT9xdb24Qc5jKMUpHXodLGYcLrJ4D9Xozoix9W9gcTh7yXHK+w2sbZrdKw7
CLfSSUYkKzpXF/MlSHTQjcYA6rnJual0ahW1ecyJ7tlquRnpY7G8JZ1Mpkvw2Qa3q4FhXqQa6Hlz
a+vKxVZ7pbWOi3LrKEcjDUfrczO07CacmeBCZrYuddaR3jom65pundLaU5WOQZRB1w/RRtapFERo
BgREKdEGXA9f8fOti8cpyXQnwnenSuODu9SYJSyjShKhRfumo1qBxxZIiMCZcW4FwgxzCkJh8xiz
cWuw04wtFKjgoZejluDDxuYS4HS4DwiXnJnOQhIPWkTzmBhhZmthXibeivmywXhSZxm5usDPYQz5
NZ51yHx4pytK9F2NvDWPkTtuq7j3pzHo2x/l8tTlyUbVPUKfLy9PaNGAo0MlGM1e/ukA8Gg8GhUs
gjHmiSQJvRoK8tS1vY2xPQffoDxN9uMCstq1spfgsnHBFwEIPgJsGr6z0PXl/LJcKNTGs8o8WgZQ
id9JoPjqsJuGq6zfXLYkuM2w5II1H0cJZhcuo2yQJkWq0uM2KwRER9/mAbXRqPOprGEjdBewWjiI
mqjj8Amy5U6zZayReVT6POzVt558t9uHfpg20yQ5OpEpxAxMIAEQAOAVFzjcDnVhhCjrqHn0ZoUC
o48C4uVt43FG75Hj1AZ3Qr1jZ7lGS+vojJBTm5qn2Oo8t32rysKvMWnSKfO2i6P7LJWFfNGJAYSr
opICPBme0efXG2TlU1y5wOUVVml6K7EDfYp8EIzeOVr6W7JMUcQ6Nca5B5hQ27XMFuto6VGVbtXU
UtWwMHNAq0bN/amtk7VLSWrdu3S8Gou1vlGAQfm2jIqzAfPHOngRfDz2O6q7L5d/m3AfmEg9Bh3B
6MdfUFDha9Ps5NYxaqqfS/9NjwevjItvRZRKAirfVXs/bORMUJgGVhiIa/ZTTr6yoIxu/vuZqBbF
s9dA0YKotHd9r/ir5iUQUxmq7q2fC8yxfr+8StEBoJIFVgvgzEAGxh2AkZaLVaeRdZxouM0nycpE
e3j617lkHjTEigayETwZMKG6bClobbb50+UVsJvApSh4rIJUDTcR04E8yrZ31m5x4sQ+OtVtnOA2
6ld/8/rG1uCy43mKaMmDLHMz7/NSrexjVBwqrGWQqXOKNsrSMCeP2qXNNCXOPSBd5tjWmsY+tkmI
sfgl3tXaTTpIylWircKXBtgpUCuAlpr9+4mfLRbY0bpltlCo2ibppnmcnOPlwxDGrVMTnCsvWgmJ
qBEmVCXe2k6zB9d2GDmKT7NQb9CUntV92k5+VmuSNF20hTZ05EDiDPoNm9d3m/IIhQsWtyqQyWZu
oAHU2xtX+jBKYrPo43li6H0LTnbRzUeFjoOOmJV0Xjn6mokqOApyCgrchQYYyt+cGhA1wPYjPECI
6PzUBtIuYFV0rWNdY8TdrUAMDRnZtpS8EoXO8ccMP66g9SuZshVmktZ27gAggdLnNP/sUrq97COi
kGOjRYvnKD7XHyoWSjLFDYrP9rG3Yw+UPf7UyljDRL4AeDr6K6jAgOGQizvLSualXWPEBKXGyG7n
r/qx0DOvL2W8XgJLcDdcWXTwcTg8K9BSz4mCV4R1tNXnCfn22h4izVvLv8iGz+xwThD18wpqVKwo
b/e28+AAEDzYRWDrx8X+5LQg+xz9sWV+4F53pyGaSuZwag+VdYi3glbAMXaXvUC4cUjWgF0HMy8I
K869el0SDIxn+DQgUBhBRUpw5YDN1NfapYMGiy2DRQm8jg17/B9pV7YjNw4kv0iA7uNVUp19lmy3
2/0itC8dpKhblPT1G+zZnaliCSXYi8EcwADOIpVMJjMjIuFuEL7EEqUI63WaG7s6Ci9196PUgBPV
Pt1e0ML5uTAgLShP5lnFbGXnlGnfCH1sjRTpwuG2jcVN80yoJOGrQJZQCuCk6JK2mphzsrqDZv2u
ZoyUObVkLfsUP1W6UrGU/8yIn3EW4czB0JSmx1KoncVQbynJzivQE2ClBmRTO71D7No61HbpfUpp
tRLulrIhE69moVCDVaJLdWndAEc2ntnonqy8xaTMac8G35y/4MXpu0azT9NPevHeW9Fg9itPTk3E
BXnh56albEivQSzNHJg2YBNyfcemmXcaRoQ4iFI/mEmDJB43iWHumYeJlfGa+sXy2kHBBHgFzDEQ
hy7Xzkmu6vVA3FNXlNt+TI4TTY8ogmy66Z6b8Z1up3d5VeXAzpRRSV5vu9fSGcElgywUpXjUXqSw
WVOTDCVum5M+YDwypToJMlVdS3cX7k+0AsGLRjYlKhXieXXmXfNcUnDTGveEzNAfm295SYE8ivK8
DHi25WuzumRSwEc4MyzIpSBHBJdCLiRYuU0wcEl1ofsfjuMn4mLcwSZW9pUa771EwTDGJpzdz8ow
fgEYs/HScPDWGisLT0YYBlxI8JXF3l6uuWp7eGtXeKcHCD/G6n5oAlcJ6Rq8YMmMENuD8pjo3ljG
pRkCgRwnmVCiV7i94d6wT/Cc6pNNZdtAJa3kQUvBCCowQq4VxBEMVrg05vS1TVpugsA1VnzrMvQj
aWtYh0Kv7K3ugo592zuXAixqCOAdooaNgpDkN9OkJArJDDxMvQyplgX8IWr6Q1Dm+grSZXFl6L/j
+WtB7UzGZLsDhsh5A1Y2Dd2+ax0WNNCE9esEShn2yj34MaBHjjlCa///jElH3uoAZmuR0Z5GLbNA
Zpqova+s0iWQQojLcBbjg4babEMjycqNNhYbS8/BJ+n0z2Vcqj6by2nLjVQPOIRznl2M19uMtDaO
eBWxvTJhIoGRtSvJ9lKkEFsjFJdtFGqlSJGiYas2hW2f6nL6AiEwzDGzV+6BZRNIrMQ8PyS+kgmS
1mwSEvuQKLN/VVr9NqnTGvN46bwIFIQF0jGkylzpvOgJaTGazcLeWzygsbZz+/5udOMg0QAL09MV
5c0lv0JNWzxS0EDDc+/yxEyUFFkJkdvTXHDtwTIomnWTx3emnk7f6TgOK6+xRXvgn4JUItI4WbbA
66fWxsRKpPSG7VvTvAVT0G/Lh9Zj29tnc+ljwYVVD8K2BlI6yYkLBeQGXoo0eHCy7eThWNp2vUZ1
WlwPknoDY5XwdJBvjqq1ptKuRIrF+I7o5aEboJhR4RVGvZVMa3FBZ6akdNG1skwbbbQhlQ6l4CzO
Ot8t7DVR0aWQhmTUEMMVoNckPyUx6WqAwmHmnEDl1TGYosO0e2ceti6kF1a+0Jop6QtxTgd0VUVS
X9o7Xtgu6JogqGHC8koevFQCAAMEmvroYYG56ElJalx1I8G0Ujy+2HM+/FYgomTTHR23GcY4WSV4
y9lzsjb/ddE1UL9Hvx15K4aKS0dL8+rcy2HUwtS1ojefG7d8NlPzzrLb6C98HdkEcglMRrgaSJDW
MZ8GilqNatJHI0VLUF3T8FpaDV7HSH6hmwvhEelq7WhiN14xOqeh7g7ca7Z5nLxUqXpvWur326tZ
CoFnpuRsm3KX1LMLU8Rsj5b9KzO+6n299SaM5itWbC0tC+OvgLK0BLNK1ohBnjCgSOM6J15uEvWu
LwJv2FBld3tFa1YkT581leco6TonTferOarGEPXrag0CuWRFKLp5Ot7KqHGK/3+WxQokaaUViHh6
X9xn2RGzbPwJSrkKsFl/vB40pRDx8EgWrz7JUuLOrqKJ91BVzSzAo+tVq7KN2xUFEI712uN/wR+E
BJkFqXK8QSB1fLmu2BMzeSAufBrbbMdmDxkIvmYwKWUwkv5XYcR0JQNaCLVCHE/ge1ECN+VLmAHN
V/dj6Z0sm/6qsyILilHxgtubKH62lGVBwgT5IFYEhrMrOUVbNFbBeeedmj7QIRSE0ZNR3G5mcFbe
ympz29hCrIVsHJIKdK+RWHy8SM58o9CQVbhZ7520fIbmZ64nfmtnnyvTWnH1pY+FQho0r8G8s/HA
kT9WCkVGo/FOufYLzD6vUbY2jNFSDxzj618sClLuwhgYAY7khkjJq8lrQLRK+gggN6Y9kLX69MKZ
Eu+0f02I5Z7tG8nTDNTxAfvmQTDVdrYJuDdqwsKMrxH5l3YOjyHxfhGaKXIlRR+zouY1VjM434fc
OJZfGopROtU7ksSV87vkesCpoL8MPDa4pFIqQZsSVFV0s07gKWdOkNabx/zodj7/hI7S7W+0VD8Q
AzT/tSWd3om4TTI1KnaQBsVx/g4Epxdlh2zwNwqB+OSKvaUP9p85U+4V8mQqSwVDME+YP9q0d3p9
P3611Z+3F7W8f9DSQEwFMkwu5mI0hNJiwJB34vytzV4080vhhbztfS950k0SjmTl5bHoG9Z/BqVX
wWBxy0302QMiLPFdm25U7ZXMz5ivNNTtSvBbChU2WL8i/OEi+eC6nrl8OaggTceWh078qeWfh/KZ
191K7Fv6SkjNxaFVP4YaXx6r2R6nthhofBp0HmjsZJVjGJu/df399odaWgu46yayWQ9lAbm9xDLa
dloLR4/TjkD3pK8ir1GLB6az3W1LiysCTwNPDbTL0C+7XFHSof0xmzH8zngBH90vswi1lfQvOi8i
QKCHgPc3GozSpVGZXck9tYlPTRwSK+g9zFn7fHsl2pJ3g00A0AJeTkAviNvxzAGKojM1qqrxCUNq
8i12tz24GohVjcnyoKtTBh30/Csk95oNamlzwB2uHFnpsF1faMpTPmlCmTSddxgvpW6MgQCbZajT
g55CmbKztLXpcyJayRepAHKgmOUC1S8zLWrTmcbO8eJTN6sPcZM8M+WexZ/oMOwstKYm79vtDVo6
jOf2pIgW5yl050slPgFi77WbGG3qNnlPqvC2maVXywdA5X/XJeemqoL90qw4PqWW/tOLNcd38iJs
UDkBtAUDtKF5UYLXjmlIjblWF1g6OACgieYeqq9XB8edKZkI1C5OGX/X4c5K992t1modS2fGU4UZ
vClQVZEczeHUNbIuj0/F5ND9oHCy04jxravBz0EDa00odeG7YToQJDMASHMgbCh+zplfa1z3YsiS
xSfLivTsd90P4pTaaR2yfHP72y0cIbzGBEYD7gh+q5QFedUMVHBFlRPBcDGzzHdpMQUQ/J6Gxm/y
wCRxMJdrt/rCN0PN0wbEW7wDcbVfrg9jCuhEK0ecgwnoMD9VEn/NKZdsgM4EPotAdl/JddQNhM2V
yVROOdd3A8glMdO3GFh9e/uurQioIIrGuL+hciJrVSVabY1jBceAcPkmSU3f8AZfN1dqqmI/LuPG
pZWrWBprHpA88clmHGM9yjAdVtZx7eDCAtq+GBuBACW/k2JVwBI5i0+023PjNeZpqHQPxfD8N9v1
nxnh+GeO3XO1iI2sxDliSnOXeeZ81GK2L5nnrMSk6yN0uSApcczG1sz6GQtyGOg4YRpaO283jn9h
BQVWoPRUwwFYWzqoRdYiARl0T1C0itgNVHXrAFEFwrZP1ma8L+SnSIAd2NIE1AnFocvNg3xqV2hV
BS/otkX/pE5DYJn3Ey8ChW5t8kz1z5gzvaXe2mTWhXtWWMb0HOCrBcJT+mx4uVRtZWEzy/a7ln9p
DIxcnP2q2Fb2TjeiOd22NRB2mfsUP7NmqyobBYJ745Oaklczdj83xRpb7Tps4RdhMyCGB5AC2kKX
e5HGg4VxiCK7yN/YMPqZHQzlEZfP+EUHhXdNqmrhAKKpC404kLk1FISlrBbFxaZDhh2fEoqg2AxK
GuZlZa7kmgvBRKTpLlC0eMy7sng6V9Rk5rzFNk8IV2SDlNCv11iFCzsHGgruFqE1hLxM2rnSyQhX
FAT8uR63XhvQAfPOtyIRrKZwmn4Uzs/bZ34hO4CaPurbAOsKASW5pqkZ3OxY1ygnp2zF/CdF08B4
BlUGLNO5G7/bA4Yz+eB7FJ8VNKYwrADw3c5v2w6iz7d/y8J3hANjvodovUF+Vlo8Zv3Uisss5aQV
Fprzdf0+mtCTuW1E1thB0xTHRFwIeBqjb3r1ssOEP28qDSwYCje6XhxMh4UQr/eNyQ28bktBTe0e
XIM8gbKw7RXwtf4cPIifIJC8mBwKuVH5aWQxx07AGFNOXD/mzde437ltYP3hKMN/FnpmRdrOqpmI
FXuOclKq19Z9NiaGouHu9m5e58xYiagEIUFBx0o+FL3SNVqTkCRC6QQDd3YO/wJ52+lT+eeURxRn
QKsE6wAoP3RILkPKzHuNQ9cgifJkB/BwSKoHb84xd+fb7QUtnfJzO9Kd4bR232KKXBKlOYBvU32s
BXdvbTr4wv13sRopZGdz3SaWjW3Lc+jC28dy2McWhqulTjCsfaJFh8foURxuiC0K+bLLravHuuo1
t02iufxGjQ01w1xz94aiPVvmIa0oZEKfLQgvjqdWrw/9WK/h72RO/Ycnnv8C6ePZRZpUSdsl0Utm
Q9DONzDMMCxO/V3mYHhOUGUoHQVNHNwHxZoe/9JO41YW9QGI+yAXlBavUxfX0ZBEJvHjaQPRm04N
cODGaeUkLDkOBhThqYOyqOCJXRqaFQjUK7aRRLTBCJmN2+9SvuKbC2mgdW5Cuue4YullPJtJJIqI
itH4tvHo0HS3SvtduoWgLAvUsSMwQ3Iu4xXMddKsSaPuecqObfZrbO66qoZKxXvfPMVqtkIzXryE
zgzK7xw2W43ZqF0aMdv2h/lXreQbJhYYp2KOY6kJGZqoonm7cuUsxS/Bz8VkexSp8IC8/Gqi7+r0
MwyTptoSF6I62VeONvJkoqf34PZrA6qXPuG5PclLyq7Avem0aeT1mt9Op5nEfqyE0xqRY4Fv56A3
juRX3Or4D2lhNSbojC3jaaSTvTV9rdq71P7B3RK69PeAnCEVLpMHvRWkbm1+G9mnVtnWxbDL6r84
F+c/RFqxk6UqCCx6GjXDHU3eWv0lHVfcZ+noQacAFCfgVYE0l8IL9fJxTnUjjSr4SRfrgUpKvxvW
ulVLvoKemJj5Df4I6MKXvjL2uiHGAWVRl4Za+TZCmVMr9nnUOd07cT/fvoeWHOXcmHTW3dRsCO/c
FOm7izTTvCPac9r4ettt/n+G5NsBes6Z0TppBPVzaAX9wmzCwGw1FE70FUvy/oGBhvtbsAxQ8IFq
lny1djjNRpzzU802Xq5uWy2s6q1tGmE6Q/F7f3tdH0f3/Fkum5Pu2F4zMXYb0iknEzce+nw6C7X0
++z8SOxIt7XQnX5O2dbKVpAw8oUDzBBmfOOZ8MFVhPDlpZfolZVZVmyop7mpt1Qxc990edSMEJEp
W3LoMvX37YUuGcRrCzUi0a0F3/PSYKE1zWCTQgNy1sOYBntP1Renw21nZcGQJSsBc8kaHlsosqFf
BUqH9BF1Xjo1NyrtNJKMBRY0hWKmbuPGfe2H6ZQl5tqjQL6LHBxrQWTV8R4A1EYGDGAEctlWoECc
ZpUEzmDdM2N+UZXyiLp2kND+2ajjTVe7K7UQ8ZnOvUcyK4MHpsxJ7InALBKL3x6SFE9tX25/uDUT
UojOoXmBZ2aK+i/RjwXttmh4rhw5EfkuVwGVfhXFbCjhoP4lC/w2kJ6veidLIi8ptrPj7XBd7LPm
6+2FXH+iSyvCZ87qRqbtZUNMkZurI/VBJgqY4QWF9olSckhRk+i8BzQiP902urY0EW3OjNKsiPWh
g1GjB6c1ARK03Hi1tnKahTtfbSAwoBDPAowRrYxLKxMx52q0YMVkmDrf1IHT8gBsUpqvwbLWLEne
EHsTU8jEkqhTjqgujNA3LXdkra2+uGsQKxQTJdHolhMtbrF+bCtYgdhTyDzoutTh6n18lc4BdYNC
pUD34NiK8QSXu1YrleqaI3JhPjqA1SeK3zogH9PndstI+sF5JmDPhdCMON32iuszBctwYqStqIZB
0P/SMqPMbBmUVCOMhiiQ3ORpOGLkw/a2lYVdRJUCWSNyDahPyO1Am5lJG+M2izydHaCh4HdaciD2
n02pccUunlsRHnPm4YmS6iSNvTTSXHeTsi+VfUy7aqvUK1T+qwfihyFADyHAo2Kco8yZHo0qN8wC
iY0Rv5O+2LqpG1rsVI2/6+axaN96VfMn68BH0DKGHQAnm9vbKd8pH/ZREAaKBZsKmtvlQgGmBxA2
YRluSS1MrSxk45fpExD6a9n30ncTDACBzYemlTzlRU8Kt/VSvCTyeN6xwXlQB2XvmCtXx8JJxl1l
uWhuAPuDt+flckZgB12ajlmkWZg+GDsQCX9qVeCfqxWo8qIhV8xahpoAeM1SCOxs1ji9O2WR5e5a
ah8QM1K1CpwxXqmZLZ0qF/kF9KyAUr/SEIRSVkLYoGZRbKRvcYLhpZqakPC2F1wlbCjRC1lyNAmx
e/BCKQJCpIApjFUkKvovxXTqnSqEcOGBmluXlFvAP4K5zn08YdZIQR8drcsoL3DY+MtWAZrBib78
Yno/qW5iGHmkOBPGBDJ/dneqDVL606jM+9rJdk4V9Nmd6bRbtavDhr42ubmy/utNBoAQ7BRIdiBu
Ahx5+SMa6OVWShaTqDyxaE245qoEg80F8R3VCfTiP9zy8k9nJq+U3ElolBTgMhy88kDiaOz7+2wg
e0/F2ObAzh4dUu1cjLBk45OX7stKPyHirDjT9SEEFRPdYLy68ZHNj7nWZ2GtMTOI62AkaDTRH0b1
EzjJmq9EtCUT8CTA/IAyxTxhsdVnJjJ91gYPGPSoea37J+3hj9Fp2E3o//xnQPyAMwNpSq1Sb8oi
ii3LV+q7ytcmJNwPOQr1t0/F4lIwvgSMOFykmNJwaWnK467oeV1EvB8PPN7bJXukpnK4beU6kkDc
Hu6PirRQvpTTnGbumrbHKIgoneyjif6GTr+rcf1cTD9vG1pIDWAJZ0xUJvCIlgsuTlapyRTr+DS0
DbKa+v1rxyC0Qo5l3wbalAe2iSQyXkPFLR2AC8PS631ObHdSchi2qyjltT+UXzLzWI3mjhZVQAYl
rPAvErRzaODi6affSF1tlAu96PYWyM9g4TuQTkPzG9IEUCCWvihEqQDinu0iqofeT/IE4zM/l/xg
I/SYzsOEXvhf2PvI/wFOBqRXWriTUtdBUQTnTZu+mFVnNj6tWINS62gfuKHlwawxus1Lc1h5gl/f
64LOiYCO9hJyGVl6hpaDMkJJB7KBZn+0KV4CTuiqYeaaX0dlXDG2FMShBebhIhQlL+h0XZ4U6M82
dZPMDCelQLIC2MmTmVdZ2FdxmCu8Coou67ZWYXYhmHDKrnQdeh/XvDloGA+2T7qJhO7I6Arkbulz
ozmLc4WIASkmKVRwEB/ZVFcI6R67N2PrS2HTg0Hjw1TFjzV7ggzwGuxh0dehsgook2hwoSN9uRWW
1qZjn9kscrTH8TXlu8FAeB/rHRq/dbIbMAepHJ5t56hrrS9AMuSFHqs1RcKFCw1tPJCPhIIfMFWS
o5c1cDlJzMqoSUBom43a3WhDPq1cJ0uhC8NybNSqUVmy5YDSaWah4+1URu4O7aAX6oTqyhdcCsHn
FqQDZFhTo88qLKRIQTL9ZzqfzBUTH84pZSAoHIH3A6IH0OKW8KKzC6Xlnc5R3mHRrHo+ujOm8hpv
dP7D3LkTRIar0Iz3eqr6nG0a+0jpOzTS+F0Medvi91S+skfIM8zjhneQKM4CS9/2KrostwPJwj5g
izUcMJS4ALSS9qFT+pyNGti5dj7tpq79WZnQHE2btTrrFVcZERLdaPBZoc7mQjFOOjJzYfUaMweG
p71Z+E7lhlmuBh7gxb11VL9X2UuF7nhlBSSGNvMaeGHBoS6sS3mYx+aZsxR1cRV6Ve7jzB8V7Uiy
97/YTPHagVa2IO1LVbvM9sgEgCPCQgzZ9Jz4XU3CPF178XwUVSXHQqlaPMIhGAFispRUqxh1qygp
QkEy79sq9RUMr0Ltv/X8GXArnj801S6fMdBGKwPPjVi2BQYRMmiBTgo/c4/5lyx7SkaMpgi0qvcp
5uIx916Lm6PCV54zC/ECLyNUhyF3gwxR1hbNOg7tKd1hES0hA2W54ET2FVkDBS19XmDBIEjk4cQ5
Msig8sZ5HGyTRTV/T0Z1l0GxuZz91P19+wNfF8XQExcyn2A5QQtN5kWrGiUu6WgZ1c4nD4DXrP3t
xiSYAETzvmPWEo/tlfO5cN1eWJSifj52NE/R+ohc6MnVLKxzFlbkt14X4aBkK8YWDylknYDuBvAa
QEjJgbXUKIzZ5GU0TUFecnyql9J59to2bJouSDL7hfSHZjBRszBPdbZSG1l6LCKjEKJIuF8Anpdj
BAXiDmUY5HJl5TM++mqWPsTusK2hkM6r6Y2ViW/2w+dibP14bueVa2fJWXGqUAWHECJSHClgp1MW
DylgkhFTY2XbdjX7OrWKulJKWLAiFGkB0sZ7CZepdHo9O6U5rUkVjXXrbLg7j4cib7SV1GnBVVEV
QfKEl70gsUl72Sp27TmDWUW9+UqTx4wpu1jV9lqmbb3KCRwOJMTwh6BJRHbA5IBqBMAUV56sNNfU
pd30WllHBencwNZKIxgwbWTlKy0cCRiAd0ApB8U6eWobnVOWKEpbRxBI+azSTZYMeyfhQWb/WkUa
LFyPF7ake6Myc7cuUR2IrAntx9m8S9vpaHl8xfOvPxacXkXJDAgiFApkUKPFCjVra9ZEqrnt+9HY
m3ptbpsxP+Z59ahnzVvXqfrWcdM16uZ1JgvLEL0VqRZw/TIEh+IgTJoG6cGpOJY5nkgeRgX6Sk5C
w4vUeI3xc72fwhwQCIJwi9q7OBtnKVEz6ECeOXYTYVhwO9wp5SNAMytRbGEz8YsBXkNBAt0smXbd
wLbmUdZFGq/vAIB7cts3kt1BQHKLFt9bmW2M1fTm+kx7wuNRrwMqH8meFDl4w/XaafMOW1ZZ24lj
PLLSA6B5+/pZ2D2w8DGJQ0hGilLF5e4NdsOoRu0+apwfinViVukX+ettG0u7B+oNxh8J/WXc2Zc2
PE7qzKmsPsoNzGPLFCSqJD0OLQ2OGLf5m1QJwEbt7rbRhWo1cOmeKdRcUEDA35dWS87slpCui6zC
eCo7D2hF4+ANiY/mT51a93OW+YTkrz1JQzvOwiF/zGm7EpgX6hjiVwBuACwamq5y/C9mmuVxX3YR
JiOE9rjBRen3dNNO30zjUVNUvyyHoAYnYGX1C9/1wq74JmenQiFuzflYd1GPgSSha/pEiSqI9syh
9Zi+OJsp3YzoThmYqB04a8+UhVv3YtXyjOAimS1curCuZup7M/zkfJckpj9q7QZRfGr3ENOCBk5o
4tK9vfDrSC76SBrUEAEyxAw4yddGlDedfGhgmf20rIPODwQj6pzen9t2c9vURwXyMme+tKVf7jHE
QAnBCwAeJjSZdlX81JkvjEPGAEMwoAw91Ypfff9m8CfWJqho3BfeDzQhG74ZV9xsbdXSE9qc0Ndv
k6GL9HQ4WB7UIMYdtd4L3b2fzGzF2MJbQawbpXCEJeyn/AjFEAYHIodFF1U21X+6BlePqBd5kz+X
avO7n3veBNkUd/OGQNyh9904V7UDaRpWbs2B95s5xtTa57pDiyopLPN7y3LMzctG6nwqC6ZXEGYg
3NrMto4RS3mjtyEk6omy01RaFbu0tHr1MLZ2bty5CkufMoOzNcX4j6B09XExswUjJ5CD4CFw+XHb
3sOAPWvCx/XVTbkb9/mTsXf28VHdVAcFYyB83u/su0/ldzvxrUPorNSmF+MXakH//gDJk7PGGBuL
zV3UvVb51vSTk74pyN04/pjVfV73vnNo6nB1Bu/1uwcf18BgN8FNAFlAduqK56RPse4+62lQ2XHs
9zor9qMTD1+dIk6ilVMkNvJqo88Myr5LWNl4kBmK8rH2i6ze68DhOPqBOGXYoepYjC+FOQeYfn7b
8ML9ihYHSAf4JyqssngTzil1K03voqzQjYAkhPvWMCfb21aW4jAQ87gAoOUutK4v3UixuqZTHdpH
dXHXZd9i/ZdurGR6C2U8PDDObEiZghMnjppgllFkW6/qENX0ODQbvinrew7JgvYOQJj2i+33d3r7
0NTvCQDYtxe5GO/Pf4F02zCdz0nPSY8s/Zgm/UPTGiFpfqUEnOhNd+ca3V3D+88dWdNqWPqIqP/A
XQVnHjpJl9tbpa3uKU3dR8rsqp/KHOkLmAHxl9vrW7SCkgIq8WgSoV56aQUaNUld6U0fWVapHqje
1AcLTOIVeOLCUxlVPSSwEIAAIhPtlUszcTPkcUWMPgJ3b2u+uzsbg1b1Q/ViBN0jM1f8XxcHSz54
5+akvUuNocOsar2PeAbKrZWNBKqxY/9mcjsN5yrv76tGmZ9AJQRl39DYnWHHqANpbh9AsCfbzHPS
hahpqI+gb+foYBfugY5s2KrpzLetAh6uqcf1S008+liqM+TVk2ytCnedYAHoL/Dq6B4AGXClxT/h
6WO2mTtEhVKlP42aphiA3mjPJU+0+7mtYvCwDQplA8xqgABPNXdHDWqyP257yNUxx6/AM+uDKg2l
Pfm11RvO0E455YCPG4cMuiRNmhy6bk0t6coRhRm4IWp0BsjYcutbSScAtfSe46Rb9DVxO3uErgsH
1+H2cq4ugQ87KC9D71kUp6SYbCiMJHxqeFSjCx1So/jNBigCmnTClKqsDG9bW9w8iNr9nzWx6rNc
Vc9diyVImCLbY3Hg2VTZzBQq7w0KJX8ajj8WhjaTYBmDMitdqozUzRjXLY/QcvBrPT7SYgidbF65
vJe/039mpEu0BugnN6CbFaWu9RnU9vioD166EvcXtw0CABAS1sGakHVqMrXnVZYO2DZM8GTauLHr
5sjdPxxgC70OoeLyrxkZpNV7JnEH0EqjTv/VDUfuTcGQf6r1cfMXXnBmR/o0DpkrS7HwaVwwlR10
M/K29+1OXwl7IqpdRD3UkXCGUI4EugfkQynIVh7RMxKPPFLzOv1WOjEUTdMmHnyu2sPGBEY8jDN9
CjFabK2KsPDBIJeF7h6kKABfkl/0tMIUA6egY9QrbeBSPATtZqOBNX17I5dWCAFVfDVMt4CymvgZ
Z8cp1TLsmlaOKGZtKjPS28nP6KgFTYql9S5g4sUac2chXgjpfDA5AddAziptql610BDU5xGoEaPw
66YvfUfNf2VpCW7G2P3hjGPhkhfmpJvLbQxjyG0+RpzzrefMrd9BP8Cv4mIMrdhduZcXDjMI7nAY
VEfA2b2CT3V6w4xUHSNGi72pDjs0t/4UPioWdGZCSjDMXufQi9PHyKZfzZaHrfJAzPc4XhuPs+iB
/9n5uEzPXIM1PVDZujFGhH7FUJKNRmrMIZlWApPkDagkoWCLUiruJ/RngOy8dMBZ91g7jA5GvOaf
OjU0jLc8Q4PotpeLP+TsHEtGkDBdGhF6JWkFXe57L3lXmgdjmnzd3uTjLy3he8XIoeu39mKQoQP/
2LSBMQf2BShpuQyYxyxtOKgJ9/34mVvPoFaFXoMB1K67NebcB798RJ/TqTZWaSBn6oKC1ZvKZe0R
ko2b2+tf3GSBmkBrAbxeGYwZK7lGuha/BXJhfjdnD2WRByM6vcRdq7BKB+CfZZ+ZEj/lzGuqifek
Jx6GvqrprlWRSmnaSsIhAsTV10RzAdpkaBsDXXdpYvKqlNsj3gtGC90WN7SRQtX2HKB6Bt7jy+2t
WzQGCB2OMuZ5Aet2acxz+0HpMHIej5P0ZbSPgLpslaTfKeTgVj1fCcfSmftn9wS+wYZPQstCWhpq
gkNHwAy4V4pT7JCgYUc6r5UrFj+Rh6I72qFYlty+bXjVEguk8PuiU96s3JmeVadYSziWXA7L0QB8
FEReV/KDNM1qixiYL6zODNKID46ldv6ACemYPLcSQpY2DbA8CNVjBCLkoqULpfVmjHfPG3JvQloi
YG/l1z93gfM/X7pBuFUA5shrcu+gIj0bO0bTEHImx0otN5zm29vWllcD8UIX1SSsSkptvJoOANQj
Vo1AixboIoMgFgxsDcElv4U+XA3Q23/tSK7G1An60OAz3VN6T0ooqaodiAhf6yTztbjYam7jj9Wv
lqwFxkXHQAaKmqsJ8TV58MhAAY3rUsQiNhxbzJpI669p8ZPOeXh7H5e8XGS6/2tHvr6g2FB2VoJA
xIqnJntq05WYuvidQB4C8huyNlCGugwMLkmcuAXI4r7WHirM9fToMfWUlUUsRR/IXvxrRHLtIS1J
ptc4qoSFMfmZevSTRmwwLJUj79SV3OWD0ygH1nNrkqPHBeO8n0Ssm7aATfup1fokCbRvVbuzS/1+
mt0nqn6y6RwkHCheE9MN6kPlbcCUDLPkrWhORY95G4GnBS2NVEyfUx0MRa6t6Pa3XbrPIQ4A8BtQ
HYB9StuSMS22WxN7z2jgKW+6rWys7qfCHV9RDq3xJfnTGeMiSzk3KO2My6EtY/cE0QzaZp1XhTnI
cGxtdObi1z5blpQLOanrjJkKK13/C49caBDuVe+zlYe04iuOtXg6BMANPS8bib/8aAfWQBknhOfB
iX94ZD+0459VOf6JL2cWxC84SwTyeNQ6t24JBt6Xm6op8tCIqyDvrLUBCYsBRXCP0P8TSHRxUM8M
pUXrZq3ekXsvf4tzzH/nRx73Qb5yOmT28z8LOrMjHXi1zHhiKbhmCnocBx6w4W7M7lxe76pm2Ew0
iOn3VP/S9yyYxjuPVw9Onpy6qt2zafTHsl3Z4EVvOfs90iFoQMfWOrQt78fQSfM9t9AQUVq/rvtd
0q1yNBfDHRq/KuhJgF3KSRcZmthWhhJHDs3Rqj42w7xOPhHH6CoAAV8KKRXRA5Wn3DADcx7ncSb3
lsNf69Q8QYp/W+b3dhlifMI2d7I1sUe5jvrxVUX5FOxTLA4Mm0vvmQmo2fYAk4lrBFzZD8Uxrl8V
TAmy6ju7RNvR7AMXmul9YDvfboexJc9FGgbutwDWXr19oJY4FQplsK08K/MAAkWHWQR9wNT+z96M
/6zyX0tXDyDbVFqlUfH1tLk+pkwB8+XEPesZL5eVDPb2mtBdvdxPd8o7dDdgyaPdnYHnIk26B6Xo
AzUjY3B7/5Z88r/9M2QUukcwICBVKLn/H9K+rMdxXGn2FxHQvrxqs2y5XOXaurpfhF6qJVH7vvz6
G+yDb8amBQs9FxgMMDg4lSaZSiYzIyOSJbNG8q0xnqbi+30bq+uRQRiJ0iYQUzc2RD0u8xxfWQfh
AVAZRu1DWtZQ5ms3IjIP1/3fGV1Y4kKy2hASCdKA7xmcQUoymVapY4TdIU3uiK32C0XWhwxSrtAW
epoB8Mj14qxn5VNMF1dEm6/93vbZW0oHL4owOSLqu3T8Go+LPwtAZmbKtI9JtwAILOEJKGyldesf
EvSiWLkMAFuVC49jEWV5j8GfYzEubxTUR32ya+afohHb0GdFhT/oVeWk5kYQRx2kSOSN+Lx6UCgM
A3qDhAyV/GvHg8ZSNaJsgo8pD8HVSA1tP5S5/C4vYn1qCOhT7jvGqvOhE6iyCUeAYdn/fnHtgOxw
omgAwfky4BMVode8rsjBU1zVkn/f1GquDiZlRiCKJivoKK5tDdqMQTICW2X4NJBqt+hGaZdZ9YJy
/EEw5jcjalwtHDw53wKlrCUKl6Y5r+zibqrmWkyPmWiWtq4Ouj0NUrW7v8LVzcRwKlQj8cZG8ex6
gdISU+R6KgI/mHzwJUMxUkBx8L6RNQ9BxYAN8jI5PZ7xcIGoUd2WIdLbotsverGP08ZP+761gAP5
u6L+n48ZHUZMigFcgkkNLvspU7mtdQxfH4mUvuiTYUslGALvr2dt0y5tcB4odaTQ4pGtJ8LY0/TQ
LYWzmZOubhpLrQCfByqXB+gZdS5BYNZEVOomD1wrVUXQ0es9iEdsLGfN0wAi+McSF0BmE0eBgiws
yb+NAkzmw+//sF8XBjgnq2olTOMI+5UIO8Z0lCaC/bfzs/87+AsjXD7RxzoNURnGfUEeZHAVGM3D
PHgShNn/w2JQ2wYGFSSeIJG+/mIgHwNIJhqWR7M5lxCPaua3hb7ft7F6Ihc2uPdIGBkpBNXgxAV5
g8SZjWCwcebsTPmED3BTsNiDjp+xvV+vYmi7rDHyNDvWaek2bbfr5HOddm6kbb0S/sByOVN46zBV
MUDLTQw4X5sCuVZUF2aPENMmoyXFSOgISUdHVAdTBGwlSoMhCgU7zhqCyZjuQ57Dhz6jTaAOaeKU
AsldXR2tBoxcv+/v88qHfPXTOMfUyTTRGcqhRwFCZ+N06DLN2taaXbWCQRvGJQp1I50LSSQa8n7q
CT0KUHaLSsWn0dtIrFqOrDJ8b2Y0Xw5Eh3hgVAHLjPpCQEfBiqVl48zXfgeTg1GRaYCNnsefJ7o4
CHqJKoMO/YWOuGiy2XL59vdbemlEuj5tcF4YCh1gZEZpK5FnN4FCWKcLGzfziv8q6F4AhKGCJgrp
xbUZNpEPitgcYZ7qTg+5VLTNCFxZzrd2bc2SCWyZhlI0E73mTi/M1bbRCCzhd4BQM3bivvJEPVDH
rUyO/Wb+QwFiAO8haLZjWVxkiTBe2pEO72lUxBNHgiiwXgwAn5P2K+pUJfh/gMH9+9O6NMmFAbPS
cnCvoxoxlxSdufk5U6gTUdG5b2Z1DwHNATSbMVPwaVTaiFGxiDNOa5RGaxji3q8HP+4fAZD4S2ZX
dg/gWYd2C9oU6D/y6XA4j0YdUcRnZX7r/Ex93epprQRn9GyRgDJ5EbzT2GIv889iyHq1i7Jjhkks
q8DEuj2ZmJK5v2UrH+uVFc7BgaGsBRFSBciZvKmfrBRhs5vKjefpqhWcCqPTBlCUbxaodVOL4kIx
OiuirLg8182D0dUbUFTmt5xfQ27tXyPcUqQsTnIjynHXlProLmP6IoyN6sS0M6xEKTMXw4iGQxe6
8YJcXxxq3UD3A2qscBk0jft+GUxU2QWMwDlC3bplN46O3v/9Awjr+9cOFyEyYmJAasAmFhX1zeI9
1kfLLCdb/8sRbObaMIQZIoQ+EAjwYMixqZUlaZrsCF5VP8QEtCMpJymTwJIvgtQljff/wQdBGa9g
HACVEn6sEQq3Taxj9ODY5ZKHh7FD+t9tpm+4x1p9D8S2oDwD+JIhBLm4l1XxImUtljVOEYK4GAEo
kLl6KjzEYmrNfXgajR8j1T+iLrS75RBrg5fSzEpfTdElbfWGEbmNla8ErKufxMVF1YzVEPWT7AgS
5QFPorTw2T029MnGc2Ul5l8aUrkGuVgOxjxjyOI4hG9TqPgiGKk0HaRbk5f3WzM/a6UCzI+AyQaA
WpYqc6ErloAAybIqO5Yz6d77PKP7ehRjewCk0iZ5XpyNyuifCzka3IWm1AE56ndlVCiopQrz4z94
l8YGujBziH4R99louZiVFArkR0BVXokANphKFxxg2jYuHx55++ezYWxfgIerkMLjIVjGInWLSbDH
4ZKNFophPQKPWjSWUp0bKfQE8MiGSr8bFNkOhZ2S/s7RBE5f0uw8xRvOvhaTLn4Lj9OSlyHNJgmO
RVu86gBLiKfSLfPz/a1d86pLK1wtEABMqZwLnLOQfiGlpSjWoOxk9etW13wNa4F39j9bK3PZXjnl
MWrzNRqZVt/YXbP7rFp7liw5s+YXHSMCofM73Ajra9/mpU0urCtym7eygXAhVLKbowuQQ3+7zt/Q
4NxImFe/F8AdGCgAYRdY++urvqMahJcFnNZQn/XWQc8UAWlRDyLdY9whJi9Ed4Htp8PL/fNbqzsx
Dqh/DHP7Wskj7tNkxL5OoUeA58M4hmyVk6d1fxqCmLu2hnpLlnnVOS+scjtb9U0WxUaP8EA1iwwY
tQ3T7ffQqhVMp4LAEBPzoHe73tSozed2WOAz2VI6UWtY5vhGxvP9HVz9AhgPMGZF8ezkB5qHtiEN
ZJ+zYy9+g/LcLsVLp4VuGrGmjGy5CfvFfIKjogCLFAMqY+jqXa8IBDE5GZQiPxpK73aSuAdKxo8W
r9NeTGEfjoMb1WDA/0a7jdC2tpVQL8BbDuMRmHnkMqsE+XukJ21+DKvTGKH1huHebMvI2lYyC6Bs
B/gX/1yvTm3EXGt1Mz82uvarH4XXthq8KZdeK+C3pmQrJb3JFhFNgN4C8Tb6UVDQ5e6oeUKlmdBo
CvTMRsuSCKIXI/9txSCSlV3UblEIrNnD0nDJCIwImH/fGTkG7adxGgOpN8ufhZ40NkJe5MTo7XlD
oX5H+8rwS7o5dM7PYwCrhaeQgTWCTgZ1c74sKtRaODXCOAZdr9GnXI3TZyjSfkmUxfSLNH0U5PpX
j/Hfo1zQ4RiDNmVvysUW1PbmePErENuAh2efC97U18c7Fu3cdySegryXUY/9VhQqiCHqnVkFAhr9
9z/Lm9iN9zOATyqe0hDLwuDntbFmUDFHmuo43OkEdKibKuoDADF+UmgbL5vbWx/3vgjoAGBqeHTe
1OmyIorTWYep7kM5jA/E1u3kLXpLH5QneiKH5q380f6Yn/96fTCKii1qLKgQ31zvZJnyRjemYAbe
b8Zgj2mkrkRSK4+3ECorW4lHAN66uJvw8fPv3Hlpjb7MuzmY0sEy60PWxVYlPhTp+/0lsSO5Cm7Y
Rww4gz4ewxsM9nd9ZHpeaiDy6udAol+i+oNuYS/WPgNMSwB+idApgAKCi54mWmu5nBpzUDaJR/R3
KhY28GvgoSiORlY4cYEsH8wFi/Qxasbu71cHZiWWgKLCczNfJgv9kpWJOQWM+9Huohxw0Kz+S/1J
9qVjNpwNp4O3QLohkewmMWnSDuCEVlBdrRPOTSI8lG1DLbAkbtxGK/EMSlyoi8E1RIyMc/FTkpZi
wWw9tlOrBqcbtNoZqrFxilLKf2AiCAT8OA4fSZTg3t/Lm9uIrRKP7T/wOYz5s192URiJFz2Z51yd
giobrBiSnnDHTTWDVSOge0HUQvUF3/W1EUEmpZhBhz4QQLbf1qoNI5sKkSvfFtIGRmkIDtXbqf5Z
7AQ57ZM56LNPTKdbIh4n5mgbGxu2EnpRFEPXTfmDQuArSaUUKU1fC3OQaT914qnoimXZQTET28AE
/P3DYS9W7jPGp8WeWZiiBIyE7evF4agYdIE4fLIEaCzs8ip6HZb8MMu/qSDZkmSLzVuvTRtJ2NpZ
/Y/2CSEYCSvnENNYkBo/BSFYo1aonKFF56BWsrGytV1EuMXwPppkbPDvemUmMEdxmehzUAEgkxK3
auXPbK5OfaUHI/R/7u/jSjhkbUWMUBgGqsE8uWIpKE2TNssSFEnffBp5BsFA4PKM5/tm1jwQ06gK
Az7IODUuSW6nTCupos5BEreKU0Es4dzIqvw4pIj2pdhJGwwua1EDOpmg9WPDAGgRXG+i3CmjGery
EmBm3BeqQI7JzwGyhHoKvbHFa0E/f3+BK/6IXIBV5TBFiVVyYaqlvamnSiwEi9q5sbi4RQoIlfwO
ksZccifFQXdqw+TKnsIk5k8ZXyMQvpzJrqctyUGqFMR17HVm7pLJKupPud7YyxWHBEkiZnsEjKLi
UuM+tXnRUcTSeiEIW7GCTg1VvpWlHkPBLTZ2JFOyR2EJt5Q5Vg6QtUEAW1YwBQbPvD7AWVOTttCl
JUims9H2XphBZAIKKKGKZ2Ns5YV///zWNvPSHucwFd7gigr2/gC0yDm4AtxuR7eusrWNvLQhcWua
M6MJS2UJBnWvg2SrG11T2mnZQ9VtDUevhCqgIFh/B8hsHaWxa1MFpkULSMHNAXBUO9ICVZwPbjOG
G9SAK7uGJxQbbWOiC4AvX5vpwPVRzEo1B/MkUisJmzNonmk/QJBnq7e5ZgqkTEwaDcEKuKBrU3ma
NkmRF7jDwITapW9EyQXIM0qOoUYbWf3a5l2a4j6sUp8lGSR/uMfUZxEKtLhZwmUjIK74AvB6aMOB
9ZQBFDkbkJoThI5Oc6BhbE1UHpWf/cAmnK1qq164EuER2tEwQKDAvBfPjAgJFTFWU4TeEESXBAhT
afm8/+3clnfwZERypqHmzXpV/MdKulgSJ0XEYqLqXCZPYeQb3Wsl7JsxcRmhZ6IfUuH1vtW1U8JQ
FGIf/A4Bl7sn4ZNLnscSrhSVzBZJFl+W08SKov78HwyBewxoNNCC3XxLVKZyNOpYHdwhCmsokuEl
b26p6a5vIjjO/jxeYYf7ZA1tbGaN4Jyqkjoz+Z2G30cveSzsfj+Q07yFklkJsIzO808rid3KnLku
QkFOJ9kSAOHgRALAqrlFUn1HpUMzz4dYJu79bVz5gGEQrwZGZw5RPs5gKJRLnLXVEiiTCjBuCYrj
GICJEBgLr1qkn/et8UwmLJUxgXAzNBG4EJweZ86UoliHnMQS1LUyHmR9TK0JXUNbT8fRrzAyZc0K
rS0IiRlBmoCqTBaS4lHTM62xktnsgjRftiZWVz5FtN6RBAH2rKBcyF0AkriQWeo6JFt9LCBHNak9
1NWW4vTKhwEr8CBQELLGMXd1onxcRFHdL8F4EM7zr9C6v7MrmY6JFI6RrQImj/nb60DcgY1eEcoR
qVWo75oQc0XPRvYz01MwgGcC5jy6dC9P5cbXvhIvTWAj0KhG5Q6MfNzXTnqEErBQY+u0yQrbwhnm
57zAVQBK7H75cX+Ja2/4S2t8G2tseknJiwG+etA/6vcpsQrPcOYPsFCUe2nL2uqOoqaDfxBkEEmv
dzScavhwix1t9C6oJMHHBKGPcf7Xuf+ZZY9gFsFU04PcOvri1FVQC6400mOdI+mL7Fx9zoVY8BOI
Yd/fhbUPFqVLHVhK3BuIftc/K160BRO18CNZflakBzpCLWo50Xxr+Wx51085EEFj4AL3E8hqwKty
bSfCZDUAsIhE2vimmC86evZ19lA2v1Wxe6eJYhvmY6gdSPj3b0gYRrsOdL6Q7sSgJGc4X/pUV2uc
cvujhvh2hPTWGGxN/Wy+xaoVt1vA0duDBogDCQxuSagw3kyYzII2ZSCDQJIpFCfESDRge5xgdewl
jFuMe1qJo5OpWyzUtwGBmWUIEpYIoCt9vc7RBGew3iEUYtCbyCCNf1mSjXB7e5sweApiLXigWZeC
28qmzzBfFsNEWbjznEAzULYU892cF8AvSy/8a5wvOBdZqxXDjShyKXzi2etZS1QF4UDIJMkvFXR+
8YKJv4nVpvzjbeRhpkxTRjEZBDk3z6x5USZcJUtQ/SzqYpdD7L5X2mPTTaBFjp1xwJMyKjBgFQdT
exq7+pwvR+gE2GUfDWj3j2AwETeefmuOBIc1GLkTLtM/8eui+pGimCTGOe5SMf+KmRNr9nr0RCW/
jY4dCo1/nQ/jXYtPFCh0BnvhS6ZLVBsa1YQlCMvTSH5jQLE3NnKs25vx2gQXAtF+acJUEbHJ45dh
+SH//XsIw0CYykELEpN+IGK5/gS6XNOKmr2VgUD3oNGETy/u34mebNBEr30H6HQiaKJkyWQfOTs9
RrJTEA4FMdDN2q4HzmRfNadpF2kbO7bmlpeW5GtLC6hmVLmGJSmWLCr2nmkmDmaPArD1OKG54XBb
6+LuAgXVQ3EeYI2Sw6cECmXZVme3Irv7V85apALADNPKqGuAXox7FTWzmqudwdygoE6YVU6F9t80
b0kG3TbCET6AGmDKc6yjwitxTZXaIIdBdYEgZGiJNcq9RWNoUE8gxRzjX4XZvIhT9Tim0U6GQFhi
btytK+np9S/gHB7fbhEincFV0FGPxO2RRU0zMg9z6uEVkwnde5ZUXhI6UuamnT0JW5DT1b0GoRP2
GdAr0O5dO1DYt8o4dNgDoToZwBqU6pF0fztRz/YZlDdII1CFQxv02oZKhqzqBlQ8tPF7sTxj5mmz
gL4WOXCOQDPAX9B14b6DUSi6DvcEshRn8Ju3+/54mwLh91/8cc7tc0Vqo8XAH4fuHbjLq/hh0TCv
6d63svopA5KGEhtyIBQErndJgpjaVCUhctvGD0tbJcFYWrSx+9G7b2jt2sD7FWfO5nUByb02JMx6
KHYVDKGv80Di5TEL00/M9r/Lkh+GwysYxXVLLzfqh2uOhjIHPmvEK9YvurZKSTako5AKQZW2Nm0e
iPRYAB//H5Z2YYTbQ1WgwNGoVAimwXyvot4tJ3DCzZFdGZJtpJLb6LqXl+lGwFqLi3jHsc4lk7CU
uHifzC2K9WONeN+8avqTBoZMWXnEzlKK90Lz5f4i13YSY1tor6C1h7YzFzSkrJrhrLBmdtNHS6KA
TO0xJ3R/38ya11+a4RZVmHFX13ElBEnhqoOd04AWqGe/37ey5owACvyZosBdycfgyEyhkyg3QhD5
mXiSakubvcGF3nSxi7YEllY3jj1X0RkF7p3vyc61ooGCCNeXKqF2HEeuSL+YuF7ur2h13yCZgQYz
IyLikSVmX9QtRiOEwEj8GVNag/yoo9M2pBtV17XVgK4GJDwoF4FMjMvnm1COaNMOSGYQJJS4sERs
mEh//P1qLq1wzgb6qbzu41EIxnPffor6B5l30l/P7eCCQGaNdz0qoQaemdexIQF8c8hKQQhm6TDP
u06ww36X9BsbthZg4WDoy2BmD01QtqEX6TLB6VfzLAuYHD0VWIMCNa8pss1hdrc7k+wnc89ZMO4A
XoR/Q1uKh/8Wk4QC10SGYFmQMndTSi1aNNPL/dO55dhATwYapuzagCcoPPQEv11o6BwOAThea/1j
LLywDIrqaEhfifgOkt6QHuZP5Wmku7wIElB9ZPPReEnIAdp5GEyCBrOt/JB7p802bpmVSub1T+O2
W5jb1pwwRRqU34d95jwvu9n7KhzVr/e3YC2HutoC9j1eHCtNwdxoxLDTgalgeRgjasmlo5tuIUPa
1zK/julZkf34bTOe/Elcbg/5393nbtIURy+PA0w35T4R9nK4UwuUni1JPKitn9MvSmKLHyTWrTn0
wtxOXkvyVHmgqmlIZpnPkFiD2s0x9RfFlczPTto12rFZHiL8n0tL8uI3+lxFVtHVfksOhYHh7cUK
i42A9YfS4t4yuGeRoY9DIw/mELSYe08ODX0zQtGSxrdO1KwUnRZdtyjqTX3sLaMdz5/lQ5uXXkSe
E7qDhIxFy70xfahVvFcCNfoQ66eicFSlsLpKwUScky2prfZWYbxR8rsdIysBqwTduPv/dCDvLYNd
NReOoMWTbtZTNAZK8YTm4ARtTlmztMhn5DOLNdjlW/wT9Kh7PXSgugHpXSt9VEtbwynUQQaMTOwn
+omAkPnLbDiDue+G2EnpeynYtRZ0j8l52kcHyYVgemb2LjbNwrE0BzF/Kb3yiUy2ND8qZ8M85/Qt
JSdI91TW+DK916KVpI/DSUutUrImjP1JRyF8NHMHbDfmlqLISt0SXx6QTdBClVDs4Z+51WyQdkLJ
IQBjFiB/c966WlMv+7wuIxv6cVJAyyy3Ill7zOZ8fM3bHvxt07w1aP6H9uX6RCQR70/UoBWk5jfa
FWI21P0wJmOwwF2AwbRFdXgdUO9GZdVeGrAzf9a6YjUAUpS16Gam5srC3py/pSCSp6PsTqo1o8bS
WSRL7GxMXXCM+azYm8WpVQtW3RO72/Va4xusso85WQNc163mC9pG+rq5Fu4jkfpSqiszBq6RHObY
1j9UH1J1tHyUgwha2JEBDK47Tb7ZO0kOqq0Y1WK0JiFiKj6Cv123FOInbgKN6dQOJWcof5VefECB
UZfPZW/hugCV+/3QeJuJYPuBPkOyg2bLDTVmXJXDKGv5GHxT9k/y0/0/vhJ3r/86tyGJHONRmeGv
g20fZ9F4ubTrDODWS5t1M4h4MofF7eb8ay8f2yrCoyneqt3+GXy/8TDGv43pQrgaf/8ZtKFC3tMR
iJL5kQjkCXxgVjnGT2WqHopkscCdDfAywliJhsEsYWDKDsNsV0rmc28sL/Ew/0T97gEScYWVDe3D
UEPFThGfISGMQ7UTUXYizC4Sz5xESFiMbid7shHooK4uAIfWNTsiW4HsJnXAxgIJprAGC0A53IVW
CfKQZ0YxBg3NgYGkTpkPaHa4IXoe98/wz8PkZvsuTHEXWNWICgQpmxG5gwYNxAJDu8CslNoZrCBv
MmSus4IA9w3BQnl+GMbsY0grp3ju4s+s7SywzfiDIVi9/H1sDnKu2JI67aTc3/iVt7kUNoQhDJDk
oDHKa+WG0WCULYi9gyhLdG8mg1cUYuvkkaY5BenosSThCZhxxPxUcXui1k6nDNQh7WxadVaI9tIS
BR9e33s1ACWeAhqKYxwVIJ+YisJNasNClMxRZ1k0PBk7zWslpXu+vwxeswO9SCwDuTTQ9AjP4Iy4
vp8w+ABGDrMdgxKkj7oE0scePKGkVPcK0yxX94axm+bvCoGO4ENtUs+AmoY4eoY478E2b43pd6le
Ni5/ZpTzAKBr0MRDEwQzhTwnMSbkoMS5AK49GuFzYe668ixGkG1qcx+w1HoI4qXbyAxXjhMmMQfK
WpNIWbmH5VRj3thMBZhMG3uhB9BH/pdFQdeByVVC2FOQr3e66vSRdBnQ7wUSAMijdNJJlzK7HaAr
7ZX9oZw3cNm3TwuwK18YZEu+SD0wIgn1ohIGx8mVE8vACIG6m1V32PpiV+52ZonJThlAFaNlf22p
Mck0ZhM2T9R9WlIfOdaDeoqEU/uzeR+y0Iu25J1ZHL/xkAuL3AswzIwwXyJYTKjf2uVP4M33/Rbc
cdUIUhamo4WOPS/90Udg+tZKcQyMKrTy+RskIb0kf5ahKdPn34atRsCq11+Y4xykUPKlKmOsKduP
D4JmG4/tnlCrOLQbjrFyBYMy8t91cY4xS8pcpzMMDfRNKnNko790cgRJ18Y3tfLagl9cGOJeW32b
abluIEbKH/mu/wy/5rb8W8F8p9VuNDfWXfDCFHc/ZdLSYYYcpuhT8yQLFnF7DwJTXnPABaJvfMpb
G8jdUAvqrpU+wdhs588Y4x8fwSKxEZjZad94+MWCuEyGyugt6A3bu8f4aYDW8I/hS+/EB8Hr9wC0
9V827LEv5p497iJIY7VpS+QSQedhOKB+y3fyTjhC+HQPLQtAKe6bu60TXXkG37cr6sksFR1SvGrn
D/2pneCLWyCBtbvt0v148EIy9J2ZCPh++8yqEzv3oe8Jwa8lkAobfhFbcUB2hidYjj648beNr2x1
ifA59HIABMcQ8HVQJFNSFATE+gGmEQ4ZxN3aSYQQ1YYrrmW8GKb61wzniybN84QQfMxRsMhO+dmV
zoRKw+ANoIKPI3uuEfljF/xW9kYKtLVAzkN1IomUsitTSV2D7mJ1Zyzzhp+szBbBUVBRRjcMRFMY
gr7exSrvI9oNEp4LxV7Z0aMclJml2fSx6Sytt8p95gqDRc5Ks5HwrkcUNjMmsCFuEJJcW+7ArpKC
PwQuimrIIC1+/2GqpasXgZFCtlXA1FH1FZxp9qiEG4f6B3POf4yMwAYTjmy6hCdWz5aurbpQxfVW
x2cl27XaFz0bdkpxXIRHVQbpbPSjUSwFSrWF9CAmiaNEQd/uxuZ1Zj/O/CqYXqT4f08SqzO8DVCN
wBwybCgXJaB1MoAiNsPgSfJcjb/J8m0e3++HhlsWoysbNyAxKiVxB9zNFNCjqvng1vOyID5p1uSD
buqsvVjjXt7dt7nmykDIY3oNM14oj3I3okAKPapELGuevrfSaSp3in6+b2Itmbg0wX7CRTamy4NU
95jACsI3xV78zjJP0yHeSsXWcohLK5zTqiCVwuMjnRDyXnQztTRKdksGwIu2a4R92/mbZGDiukmo
1cDXUVHh5yekaswLsEpMAcgy3NKPXLQX9FP9oB5Mu/GHw3TQn5Ifi6ftokd5f39T2XL474QJnf+f
bS466HlhqMtSYKZsN6B7gum8g/Z238Tt4D1zR3T9GYJIArEOZyNHAUhUWthoHOCtfWOf7Do/3el2
tVOeiZd7xkZLgDnbzaIuDHJ5YC6kytRVMDjak7XFfLS6Yxd/nPP0Vs5HnXY5diwfMeJeP4rTj5gM
J5zgxjfFyyKyp+XVxnEePzXhHE4D1kFevPq5eoWC93dwLO0Hy9gvfnKAWN9B29d7SDP60gc96V/D
0xy0Txup4eq3DVgNaFVAb4ppvesPT6Kh0kGUfUKD7TifMqJaYlVsXVNr2RrmawD4gpYxYiN3CxvA
I1YyOzPTS966F+VguCCc9pNjc2r3/eBt+CT7czcucmGOu3plqqVlWVSYcvzd+uZLhy9P9hJXDCp/
fBo/4lP2/QX1340Lf9V3LqxywT8tIN4KSSo4Juj6RxdwSTuvX9N+o4i3YebPq+IiUubCVPSlBjOD
4ZPmZVgeF+U0b1Xm18pMgGX8c2R/7v8LMyB6x3yPXsJM7ee5Y+yqvVZbVuFAbcMRD+2LYi0gUHxS
3dqWz8NBPBj/f/vJ5zZzVIJara+xn9qHMO3iWLTSZgKN7UY6sfoFIEOEdBkDnPNwGkyLCmbZdlNQ
LzuASNHHnrcGUldj1oUJzv9zHQS8IQr8wWRSoFNPIrZyw+dZnL31+X9Xwfl8mVQDnQ2sIj+PtVV8
VSUrKx6K4RmouU9NwNQoEPMbRv+omt4zyrm8pkeamHVYF6rnkSX/WI4zdAgbHyx4nv4g/ETCq/2k
/kH+iucEJDm3KBpW4GAIov9sLFDm19FL6fopNdsGP2B+bC3t0NraL6Wy2hHFHKiDWt/76r/EywuL
XGllbptBSCrsMyghDLJLErftNm649fAFV2SCxOAk4o4yj4imNCrCl4GJDu09j17qJ3ANW5s9/NUk
Hl/xP5a48xPCemzDFp9Y+j4ewIbrQT7SD/3KBk/JfwrKSL6YuDUjMeYumrBdYkGDtHwwSM6jPED9
15I/xtPyxYws7agfxl9ab4c/Swcv3SLaeq6s3kAX1llUvQhnURgXCtHhqTS3IeJS/jZR8ttHn6lk
ocpovNS/2mKzmbP6UAFZzz9r5r77pKmkegDkBzh1dDbN6CjIjtzu6eMkC5B0ayxjPhfmPsq+xNoP
M44tM/XCcZ90P9Oo+BIVb3QaTt0s+/PWEBE72Zsv9+KXcT5Wg3yrVCp2Gs0XRSLgSXIX3ZJ+Fsk5
yuz0v71UL7eCc7UyASf3Ig5wtdCVa0fErVzbe7ThcV2i02MV/rHKneTV3P+XwPjvSvlaihgqdFlC
rJTW++ypmSOM0n3RGi8aXhvxV519G0SkXMa528QarOfGF6a5WNETE4NSFMcvnMMH7dzaYHO3K3d0
IKrnTIfGkjYix+o9c2GQXRIXXt5BXTUJR2EKIqMUnZpMmEoMibxRulnNQC6scBl4IonZLNERy6J+
I1ki3hZmelA2X7prNbcLl+EbhepcpmnUs1AL5oi9NHzNhcdeVCwaWnKlsbZ8SR7leUs1lbn+nU+D
JyhAzqMIc4blgTcptc1T6Bk+9CXrL/cdcy3twEw2BFjQVNEwWHJ9VnnYxDTrliko58TWpt1QIWvc
ooFZNYJxFQzvgeEKlq6NTEQsC9rKeLlLB7MS7bo7S+rWcMyWES7KxSXoVNRQwhNXfo96wxK0fVc8
39+tNc9WLxbCxStaKUPUSrBhhC8h/UEg9HbfwFpAvDTAHcfYjJiTEGEA+Cpjtnto71SuVu8xKDKV
GFbbuJBW14PaFQYc0QTH0OL1wdCqFXuxhDmow9tb1BCrB3Lxx7kDmWKVpmWPP576aAl+kI0XyGoJ
ig0L/d+P5w6DVSOnqcbflx5y6zw9TpAnsuoz/S6eo9fO/o3/8O6fzmoovTTJH49hGGOni3hBJm/g
AQIwLzx0em33ueoYLRii2k/QnRXzS1U3gAgKYFdtemuOvm78DrZ1XHDAGApbOIp8Jma9r8+tCSOl
o7qCDypLct0eVLn6bhhJfKDSnEWukqka9FNHAaAyMRPylzCuFLBXUFGc9mmjm/6AOeXMIUotpKBl
y42DqhbTsVPNPgJMrNrC8a/9XjZTitNCrLmZgTKokUFYmLl1izHhos/Jz7Kus50UQZi3CNU40Bd5
axhk1SiLNlCVwpAT3/CcpElIwPiOF9XwJo3fzXZfVwrePb8q5eX+eax4OpsjRz7OqvwQers+jgHa
LNmYwVI6yYqj1LHmU6kpbTwMzA2vX1kUuLvAmg7CW7x9+ZOP5Ir0igBULbRfhDrFPOdyhChXSB5m
LX+9v6yVKwhgV4BJUCphYwyct89mo4StEgJ4PwhfUHkF1Mo8sZE8uTwJdHFApLFRf1250zFiBSlA
xjohmzwx9oBOEcbbRQGTDGbk5UtqOgbE7fY9KOBa6Jvs7i9w1RzbSBSUMTbLv+3jwijKsQB62ARl
powmCemUXSoYn5HebF1PKweHuSQ2ywJpaiCVuc1MjByaamMmBkoZgjy4seNpsVNMsmvK8tp0Wy2n
tbMTQaQHwIiAyUUeClRXsa51ALSDS2nxktnv2sZ0EkpcI9IPrV581Jr4+fe7yQhesJPAlYMglPsK
9Aii4bkhBOlvOZd/510NuYmf4v/j7Mt65MaBJn+RAFG3Ximpzi5Vn253vwhjt637ps5fv6He3W+r
WEJxZ4CZhxkDziJFJvOIjFD0v//BDj4ZQCcEs/B8rZfFjQlF244ci/St0FIHg+qM0LatBY/jyq2G
60DmC2JgsqAhr9dDlFovUtaDaLGMfpp2tRlm3QX9qeAQrjXgMT2M8VpwNqjISpdTehEul23aGgAk
kaMiVfOTrufMzZGFbcgIeXTL7k1vGln7x7ITCTS5fbjvdUvE+rhyOheJ4IUMC/pSN+QKnZKOYYxe
4dECPJWl/Sazqo0VhidmK16Uft3/gmsZ/5U57jIQLSo1yFeQo5nIToWmZGXWrjb+ggu1s3Rr4AEy
tNAZC2MTQYj03wdZsA6ef0AcgW3UuIRonEhQF+BjPZYEkt8Bnrw52A62Bbj0qaq2max9ZVIlGIJd
uZB4r8F1s8zdQJCHM2qBp7fF7pNjXkSvUNQt3ote3Uvya6lnG9WoBKjTtQ+qA9cIAgsY1Pn7b5Ei
CuwegF0QO7lFAnB5UD3EdbrJ2xCCqnogKEitLQ+BK6Z8F5EhmWexVdJZkUsjV45h5MwyOqGAA4b1
qQ/BHN08JACw3D9Cq+uDjArGwkDEji7s9aVh09QZJXrOx3Lu6EJ8bD/oWbzLgcrOFRE518o7gYmc
/zHGF7uNeRit2myVY9dj9qcnNQaakNTmcRw9sl6kp3gT2IJUFo0QDLTgLi6afJxDsK1YDYlVW75U
7wwW76QamlrP2fQMUYrY3qq1UyR/A9VpWpr9gSrgJGIGu8Er8L9g2f0Ll1STcczUqbH8KPsszU3b
gkMmJlTSN6ZO++Fp1v1u/lNlIPIs92MsqB/cNKVgHp/UAs4PCHDcDC6eAuUyRHN7ZvlKDO7sRtl0
+fyilZHHspdEPSvBSQm9MPnN8r+6+poM++n3HLZUz9w2+ZDjyQE6kqgtbRSdorZIifLFPvKXUSRn
fgN8+P6hZJm5VACsQ0x2vU+dBjGbsG4tP7B/6iaF4pvbQyXPKpqTPuUOwAnUTo4g0YweVbtwqmA3
zW7DIPYj2jM+k/v+JQrG+tDbhY8xuMeqD0keVwOx/GGeqVkcMpH49I3P/t8W8DeDrmvhxeNOZRSq
ZWW0uuUDqt2Zrr2T2BPRT4ic0vqpMjRat8e4ERR5+DeYN8odxKGL2zooNMu3i1fd/jUYAQWM+r4r
WTvt4J0AoylaLyCO1Za9vTjtOCV9ZZWSBTBkUkPF3Z6plmv1xmjKt4IFyK+iMdmMAF1T0xyTndU2
zUlOQGJgmJKBTqUtCj147/a9bJx/zGihJgOyo+tf1Cp1kROGrwnxLlJvg0dJP2a2o+aCegbvtRc7
gLAsTVfwJ6AZzNlhdaLVKbY3zVsqR5WrQB0ROrE2DeeQRoMgoVj7mpfmuGVNpJyCtlEt34pPTPkH
XBt6LAKUiZbEXUlbSqtunrCkBAIxmIVCHEMwbqPUnvmQ9O79o8M/DN/7hxh7YWxYmIe5k2NBuSDt
tNL2816iKXlVO4NW0s9OER2ImxYTb4lzidpQ6WVaFLbfKtU7iMTiKaNFo23bYGMO7bG0qVlDd5PO
psskwVu76uYIaGfgjhcWZz5gIqXa2l2M5E/ZavM2TR8z87mAtLGqnFNi06re690zsw+V+iqFbpK8
qSkEEHb/fq8XB4c+BmaTbJ4LQJs0iPDqre33Q+ow8N7MqG5YTei0liCWWbt9iPyXlBei1BqPnwIz
cMySWULNVcEwWvgw5R1lyZ7ET5aourx2I/6fqZvOYZGAw8+G3Jufy4c2iKmmOSYkAO7v3A3GEg8T
+vyoGYDfAOKxPOVWGcTJJCU4PHH2UusuxMr17idpG1rGp3DYZxYl8X7IP000R4MaWq87TNFi2ggj
UyI9ytsbgwlqFIFBmoF3Cjpd1x4nG8wMHMy4MVklf5QECseJ2lHJHDaZ2grxuUvKeVknw8LhQqFk
Dgk2VLi/pW4vPLtckxhMrgRfkugOU2jVQLJ0B25LasWVM2WAlWr/Vo/12yZqqYsW62JWuV7hkIIs
b2RJ4DNW05BtOiVyBgEvxk3OyBvhnvuWKZMcY3bVb7O/SfJsY66FTtvZ2Dfzb0mFbMz8b/sRi8Vl
CgWzgeBMwnj/9bJAoTjJAfJYP1KfEyX4KGPDb0INkK6vrHhoRaNMtxcD5r6F80DiCpfDnZNeqyLN
Ionty9mBTfOh3kMRRxBcrO7ipRHOqbaqOYM8LLJ9Te88oj6U2Q7KDuhwK9sieRrtdyP4mqTqh+A6
8h2l763Ee2GAY93CQAv38Qq8x2064w4MhV8qySGwa1ftY8yXdiDzbMzNEPXbJozdwXoVmF7d1gvT
3LbaeclsS2psv0Gzc0zfnkZ0znYjRPxokGwBq/myWQYSs41ZepIusr6+cFSdwFSHdfN+yNSApMmi
Zb9JgaHe4U/SbdoTyEMAWgLo2yGyo4bhWzuLRPC+CRp4RwDOVwssLwBAAv91fXoNvWKgf8XjwWL6
/Bo5hJbOb9MxgCOSAODDjO9O8kL6OVP8pxM72+bZnY62O9DCmXZOagliztsoBbqXF7+HOwJJnat9
uPwe400fMHkWOorh9UOOVOVDE0HCblBUy4FDbRp1QMBU4Hy5cx7GLbBaFsNlsgYvwCw/ifVtLf8c
AnvTNNDFbjaBBmdFLKcJKFhl6aiekMEjvdOhXwSxuO4LY5ompGL68HfZbs1YUNZezt3N98FVRCKF
PiRyqevvYxE1DY1otv3CMB4jCeOeTRM+3z/8t886dkGF90UPYuHM5c4+ePJZO0x4DGzQTLa1hIU+
t2VPa+S2inPf1tqTi1IeaPNQC1EtFJOuFwRlgBLlMx0XrVWdFD2hBi8tQ4e/pK1S0KSrqCqd5XQb
g3VbUkbHMrYlyn/RmHqthZlf6zWcRED9lccXMw7gSgE5FqhvebS8ljWRZsYBnkN1Y+jHoA8couzj
ViTWKLLDvRWd0rRzLSOAQq/i1MbFzo6Ug4bULRFUCkSGuIQC5Ks6SRoYmkYPg98sBz7PyQXPxOrZ
vNg1LqOISZlXdou31ujTf6wI7Foox74JzstapHLxaXjGUA0pSwo5JtufAycYHBvSPjg3b79N6I92
j5O5uW/vmzTp5sKB4w0qJsCDQ1v5+nzqKLxmZMoDP6XSi+zYNHodXcVp6esevIRUo+bWoBkFIsrv
/Zev+9bXbiKmOHEbgfmCY+K8caaNWljrMG7qGPZB7IepQLV4l1uFRr1AjXLtxbu0xXla1k5E6vMC
4diwNbXPOn+qdYGJNWeOcA9KtYsDAwb9ei/jNsgCm2E50fhiKq6dQMYZIwTqnqgHQ/TlltPGfzjw
SMLSUiQDQe+1MaMuSFTNLVDYufyA4MQxM9OVIukPhgq8xlIelOF3MwgyIoFRvrXDoJRRGVMV+B04
7kgd7Qz72MjI/GxMkc4YnJ9M24mUSBR0rtoFFQWov0BUczOkD6xWVaZNE/iVqx1YhQtO58kJiNse
dFF+uXpQLmxxj2SnFVWeACDrh8XfKn21tK9aEniS1YBzYSf8v+tZ/NlFPpIHbShpCdajGy3ND8q+
8TSVjtNnkp6S2StDnd6/aSt1A6R9FxY5V6yqzLRLkGP6ENc6Q7pTS0wKBmYaj6cQhHSoKaNfZ5CH
ccg3jRIJcvaV0tpi3sJjA5EwMFtxp7XMjWqecpi3kiShxPCm/FdF/lHDJ7t6IfnOZiqVVZqlh3RS
wQ9wf/Wrfub/Wf/+HBfbPUPJdxowowXWUQKiidLTR3NnDm5+Qp4sePHXXglMJuEf6I4gzuKii6TR
Cki1Iu3LIhca3NH2/lJWbwJ0p3Q0dQwgW7jm6gRHoHc63FiMaM4BG687xrrplH2w7Xtv/MmANtCJ
wOhK4Qefb/mrwf6LLeEDhnaobavKCU5PzJwy36LKm0q7ESwqFezVP5m1qSInDj9jDPptFv6O+r0j
wim/1b29+BncIZbl0kyNAT8j7aD6mNPOeJkrL/Smjb4d3bp0AmggAD5aY1ckwRlac+5QnoEAApra
SyR3fWVbKw7HBTaK4YYdSz/QcaNqSyugZlvilEIU2+qNAcADYwBLLAxVhGt7SWQWkLvHh0ZPzxkN
6Hhq+9p2tMBwIADGWOzI4Alo5NSr0IuRtX0h0m9eXfG3AhPEg3BzuaNWVFMiSzOcPfiMHZJs7Gpb
GUcIFyjKg/VvgezL8UJBYdG++zbGvZ2W0neDThZj89sw0LA5/X8gYJd4gn8zL40sf37hB6xsnsJc
gmtHuBE0jZsqn5na+Q15j8GtRYZwl4OukHbDvKkwrDmKpqxWPyoOD5YIEDag7pwbDDq1zaLcDPwE
tUtIvIMS2dWRXpUDCm7gHeo3XfbLqk5FbO+UeGNKP/6997iwz7/fCeoQBMoEgS81XtYi2Ryz59qZ
IJyg9y8ykv9YOGy1dmcheIGrYy9kHXyAOclJIvWKjXszGNs89XXl99y8N8FRLjPICw9wXaabZg5h
v6BPD8xBejJsYeV6OT78l0eMi9DBAtMPEr/rL68wmVXymEtwm6NnTy9Rt7fqmU4W2NpZ5YDkk5rg
LqvVxC9L8nJ/12+mLnG4F7gSbjG6x2Dd4N4ExRrqFj5d8pOH+J95M25KKqHcgg9QA9GbbjGm6Em5
pwybwsF803+INsB5A3knW9NBU8wPfUbd0DapoknLsTey1I3iTa499156xtApqDIVQRK/Ft4sJDt4
AVFmARKA85VjYOZZmimS30Iog9WSB0x7B/ofNJesYGtWf2Woxgm5uVc6k9jmC7OLQ7u43iQnWoWv
J/ll9jKSR6UDBbJpOVID8KOxAbka4tbWbcCrJfi+K0kbgGOYn1wIXKDXyH1fEsWROlcQZM+UGDUV
mg80B3GVRaeUsmOnKdTIBWHGcmC5Aw2TkAsGo9Ei/sO5shhXbbQamJykmtqqk0QZVUP92JUizfeV
ZwDUPpBcgyC7AX4fzhIruwGDyXh0+9LaW6hSWPExz62dZYCaUH03oa0r2M6VGAcWbQDxZNAmq3zX
s0rGtp40BW5aQhsEjaVp8KKAjsYe6DlnDp4U0juTlHmkDGlnNs4iyqKhgoOo2k2Un0X4ooRvqigC
WIuhgTTDVCpcCPI8i3ujolCPFWjOSn6fRR841XqBfx8SFY4LOR8pKCRjocQL/qrBq0vRTN1yafgv
fmmd+w46gSIRWIIl3wzmHDC3gg66bwDc3OslHUr3/kdY/eoAKC2c3gCg8F3+OGuUwaorWBs3SZTg
WOfdblJjhBlpTrMqgiausA6/8laAZQ7YyEVCEAUzLvUqWCd1+J4S8B5TTBWlc4uzzTZlAKJnjOt1
NrVa1M0it2jLo1Kfi/xYjoIncnXhGBJHWAXeBGDgrp2Img5ZJ2Eu3x+NrVWzjVnHromWMW5zo34p
aBnd3+iVdHMRaVoATID5gID12l5rzFI2ouLjV6khu3aFBk4sEejSmKUmMLXqlyHDC0Y4PMgoUHAx
JRvlIEzDFrZQq3BwlndSJI/7PkqBVcnKU2hLIU2zUj8MZTRB1d0QPcSru4teB1IXNHDRlLterTRF
2QTNIskPcHLtDFWDCC2rY2dPNGEfUfZ+f3NXVwxrC9IWDNFoe17bm+1hGoMcX7PNj0GSuu1fzXB0
pp+Lmpo6KBcAdxB1G9cu6qVN7oumIOPoVAKbeUONuaKVBy3MMfslUh9Y28sFS4/jg4YxZgCu1zY0
fc8k3Zb8xgg+irrcVBnojZqZZp9tAsy5SM5uzR6a4ei8I/dcyAKu7ZUpUbo8xbfrTCdh8VY6t1sC
Gk65fh1FjH1rnuDSFndO0jiWA9BrSf4wzjTuahSbBJdh7QG9tMDd87pgZsGqSfJ/REzxDKeNJU8S
0hqtPWUAS+C1QIETlTruxhmNwUhuI/QyIFgwWrtwfLWCfVWnlJAaD4j3b5HzS6gJX4KuuorOBnoO
1x9J16DIvoAW/GK23USyHRb0fqbKWzna3L9ba44LDXUwr6PMgWEH7vjVHamUIkeQV+k/BuOhMH9G
wd/7JlZf3Esb3FWqM5zGBoVbH4SbQ+C1P2ZrB8wstnDhCYvVP/YfS9SSE6yLZ0UfLZYFcw+btvI3
6/5CNKrqPwTrWgsYL9bFu0FDlVBIMXC8VfggOQMVH4YpfDnYoV7c/AnfZ0wL3Te5dqHAlGguymAg
LueFlex6YHFnyeHZzAYZtMb6ROei6ARR6QpkdYl/Ib6FaQoVcgbcC57HgRI2VQVwjlvTyEGHkcbU
9Crv4w0aaxt5J7K4do0vDS5/fhHz121QBUQFpKUG9WROvN7+1TfEYcR+ur+Bq0uDQgNIKFB1ByaI
S2qsKmIYrTLQqgVBb2qkm3j+pz6Upl8M0FmpDmlziuzNjEdmIqjABw9G8pGL5D7J2uNy+Su4W6eX
kT2DDhwQrPxPF54wdvazsd+QfkCuaaR97skbycCMoD/GIAl+wC+Ruoc5FSFe17YdnMyY4EJsCIAi
dzEzSBcYmOMKfFm1aJUCBpqc6tmGRoGI2X+tZoK60P+Y4p8dA8IpILOdAXGZQs/SaAxcwqEwkl1S
6+fB7lGOek5BlDxa5KRrz00nwNis3Rxj6Y7h22P6gk9mWwxH6mCLhX35NEngoRsF3mDlk+JiLiiz
BWOGB/b6CPeGWYJ3sQjPLXitlTiEQ8Cbl35GGHhQW2EQuPLpwGpqQosMagkI7DlzWUXasFOz6Jz/
1Q6zK52zvXXIvfQ0PpcxDV7CveUmYD3e3L8/y4m4Sl9AI41tBHIImC+E99yJCacsUevejM4Z+qaq
u6AOtJZqjOrxQ2Vu6kEwZyGw9x0ZXjqGaS4GBnnpM4mLU2N/RkpGpelstz8g9e02BUjqBWWPm++I
FYJEGjQ1qDMBrs5dzY6wsBwCLTz3bebVhbZrhm2WPtW29gYWl/u7efMRF1vADekYFcGX5PUu8rr6
P7aAwgJUZluDAJyZ0laIGREZ4hy6NS6cfqkVnrvgsYYYX4AEjOWQGUxf/8OKkG7hQC44ZJ6Qw0KF
qkHGEJ7HXgXpRgDQ/GMy2/tSKJO5hED8SUSL1oIOHfoZyDev71uWyGFUDFF0NnK/GRJouEwuihyu
lpeHUY2PWQZsG4TdDMnBGZHLT+Fa187m5S/gNhU0hkoJqpjoDPzFGKR7qT+0Rry3tNxN29Tps9wl
4Z9/v78gSASFC2BPaCpw0bupVm2m2nl0lpFcsuKnNtSOEeyFvc21A4O8GezMAOzhLix/fnHv+jYo
O32sorOW7eTwD0PNr0xfI/v5/nLWLtulGc6LJXXYRwaDmT6EflzcUUhTg9+6dVrITMDgfWu3eSTu
G9LWpYBtoJTN37eqrvQcWRjMsckh8GEfSTzQIPJDq/f0t0n6mSZEcMdv65mLUR06dph0XUGQFtNU
s2yCpy49bSvthqfkIYIgia9uDVFr7Sa3W0xhQgwFVIxuoUJ+/dVqqKuNERmis6RhSOUhxEU4BfGb
pGwj0UG01+7fUn6AevE3JJf7dKGkW/0EYYzz8eenSVvvfCb0bNOvzea832xyet6c6bP3vA8pfX5O
3M2f1xAoPYST7usf7/H189F//8NoTx/8iR5858P3HmfHj7yvv08/7P0TeH53Ju3o4YE4H7uXp6+d
uX9yXp4c7yD4QKtn8GIhnMPPygrJ0bKQ0NceGW12ICETFUyWjeed1eVmcc9mqs6x2mPA+hyGCWIf
owOdahmKgoLvIOrWDJ5mxO0AiJtc2thCRqABuwleSxAIG9Db0WIapUDfTb8l+TBDhUbJF1IQD3W5
etixuXGMcHLk9LUxngsIvAxSiYEw1QXma3v/7i3O8N5P444mRmCAt5IaOK4DcYt/BM2R1f21ANjB
ww3PyJf7DGnM4oTM0Tktjkaa0agSOKo1AzaGSyGxigAPL/b1zeqGVOuH0sbNynS49hquKpogq3R/
k1a8LgZ3lgbEomKPJ/TailGmgLdDxOicP9NH3VEE2ePa+bj6+/l6TBCjnseWv99MnDnKqVUQz8R0
rmFRc/enMl8t4hrxDynPfAYdFc2tJppWe5n8jaAJGfwXqCg6ZpdLVq6X3LNOr60JG9v3uXa2Kp1A
PmkQjM+uOX70INCJwPqgl2dzVqK+6GM0ufBUpxGGh3IKHajESdQnyGSnFFmXSGT5FqK8rOvCIncV
B1M1MxLA4vwbcGT6armvv86PqZM6rfNTArEd0jzKDu8PH97oeF+Wc6D/7NRRcOtuZy+5n8Fdu8Ga
WRqpQXRWIV5iQZgII5gzCplLv6nODGDDT9qUuJnZUbOzjkSNtiMDwvUoWV+MQH1y+lUpH1H4OowY
1NxCTKPTM4ijxg68BDyQIPheecCudo27Zkk+DH1oSDigNRQAZDcBlLCTG9SY38uspoFdevdv3Irz
vzLIxTlpHrZyrmF/0OJ7jOzAbUEfEUSuJJK9XAkWYUjTgZYH9Abwt+tzrg4tOJa7ND5P8kcNbnmt
cFUy4Uq5uWo4pv6hzz/vL+2G3gY5xRJxYDIHKS9GnzhvohlNkTRlFp/V5iex4NkJ69FhVLaKVDpS
YO8l4MehI7E34jdNkpyOPc4Q8y2HYXf/l6w4T4x5LdwVS1MIwKPrtbdxI7dliLWPJolcAFUDqudV
K/Buq5/ywgp3dlghTwVrw/jcJ5+gLde3XfSDFV7bvNxfzdqX1ND+x6QH3pobJsW4Q07Cuik5sxlT
Xn4ZHoK+SGnb/ypykJZh3tRB3nPf5tq9uLTJnZ7ACGIpl2DTRvyIoVdP88LuVEa6kxkCEPaaKSBs
MZsHyUqMQi/bfBH5G/UUI0MskzNhTj9tMuYBqVlrjwE7ScKy0KqbhPQy+oRo6wBjwC2s73tiBx2D
tVz2JC2ifbL0BodXqdoGITnFfe3UPZTBnqRoUwNj0WAyyo5fxwRbPgx+3f8ZJPV3/kt7aFunGf9R
QIMXv3doNI4IfpJ2D/YekzzEbJ8on4k2/IdDB5Ag9gtRN1IHzn/ExtzNUlIn53hmWzTCAGQz8oec
1A4TdfDXbhGY3RbyTszRA3l0/WECFqeZZGfJWYm/FuZBUZl+7VyD9P8bwrWUybi/v63jSbdTfAob
ganUz/tkPtXZQx1ZFJjEgUGsjonIXpc7yUWFGBAxMWyP/jQCHu5dTsy2C8q5T86FgZEhtadJckBh
VHB7Vnfuwgr3FmvIiNATGrBzRmLTnFlfqNSngpdkdfsujHBODptWgM68S85y+XfMT7rtkuKHbO0i
iP1Z5Ucimr5eixVNAAsXOAdg/9/52cU9JYM6IZzD1hFI+6UPmQwKeA2yDIVIN2TNr14a4hbGRr0F
7woMKeaLrLcegdpddI7NdlOIWJNXTaENhbhpKaHyWEVMCY+xNLe4Taxxlf7Z7tDohQxW8yOR/tz3
qGtpOQSUAN6DCCymlHh4igyhidJIkSspof6YT8XOamTI5k5gOJm8NJhdVaf67FjSWxyLcNwr3w62
wdWOcX0gJvkqmZZpQyYpsN2rz1W1K3SIBXjQC7i/xJXdvLLC+SYjHCUblfzo3FlgxqmAPDUg5jFm
dJyN51Tb37d221lZyCqwHNDioE0PXPO1f5qUWMtQWY/PXaLIxyDNalfOzMkpq6LzQjnLPH0Y5u1I
6oo2lRkczTZOTpFhQqsq1Au0OcvyxzQg82RmF7v3f93K7VTAyLSgM+Qlv+IcDSiZSIBQGOGXHW5b
EF2grP7FtJyOOUbB1cAlLfvUWvLPfbMr/g10dcuoA4p2qDdxe2JIiVlpIx7TYaxe0zR/KUyZqqoo
il3LbyA4Dm7npSegqHyZXIcwPRgE0+wMNrtpO+V2Tbs5aage+hJABAoLEfCBDzdHgRmTEZLA960s
UwXTFZi1sG36zbxfrypQh8777NyAmigdHeNjHkQ0T7ddZANSiBdGluN+4fDS2TQlZnfZeZhoPdEc
Qpq08POaJv+UbvsOlVzBqlbuDwxicBmzlpqGpsC1wUQu4gCallhVY6UeDot8asG7CchcAQYx0taP
oZaLOJR5oyhPAn2IiVoV4BN0dpbw7GKVkQHStRi0F+dB6YHj3ZqhrwOEVhvmNhFx7t405RZjGF+B
ECGG6Rdo6bUxVYqMmakwFsof4G3eANxKlSpDhFVACs023Z58dI075DINTOKkhqApx5+bxT6ICJER
LBhTFG+u7UMV2h6LJsjOapBRVLNHwERS/b8YWdhX8BnB18eDN3I0P+wUiPFzo4PNXX8fG8jICqle
V5dyYYV7JcM5R2yQxvl5Qv9mwP6VC3fHJKJ4vUnqli3Dv4CeL8kHPh+3ZdrQJiDIy85pSjatNYIV
v3jDgJMW7MjBJFuQhO5Jbm00idHIbn0LqaZIbfVmHPb7R4BnGLjChUmPR4MT0kh9Z2FLgWC0XBa4
UDt0mAP0O5UOL19ff/PzIFSAW7sZoP9cJO4Xygm+g4y2aphbGQ5LyaJneT6g0InzGWxI5pWyiHdm
9WrYS4CwsMpj4Je7GmaqRLLaLEucz21XuT3CKxT9liZ5hqJEm4772B5pjZxkrrNdFf3NZ1HTfHXF
kL/BDQVbGepT199az4qgboIoP8t4QxxrwLMaIjzyJnNgNKjagGaQs9jdf7JupoTwcVUT/Yqlqo/J
Yr5JAiaIORgsWNXBxiIFn+W8U8byI1McewC3h3HIBrchz6r9S9Zzl04swdAiHjVdULS7Wf3SRgf4
CX0uhBToMlyvXu7KIIuAVX2yVEn25EB2jC4cnXmaQxSodIhqlLmIQnS5pZf5CPjZEJIBvYrXGqWa
7znbC+8r6ZE0pqodP5Vsitw2Ughw9coseFhuD9diZhFbxXcFtwgP49GahZBLgxkQt7DhD6sgdzKR
TcHijVGBpmB4r9kxinvfTvy49lkmYvC9qQR/L/TiF/CeF4g2fWBW/GRkYKoBd/B07NMHXas+0A3r
ekLRXszG3GmV3yOGGjDXe+gqkJ0ZlCknKdgtYr8CP30zxGx9lx3w0iI+g7oeP1ZTzVJv5h0++JCT
ch+XybBNM0IOaoAB7TpsVDonLQGolTCaDrpxSquSuayNlY0MieRHLbKWWV3GhsPMyAz++CBzpKpF
9xePt1vl7Eeka7+kroLOux0nXhShGHb/9vCR/UJQg9+P/iKcBhgUuUMbFUWdTUbGTh0JOq+Arpvb
4wXaJmMSujnIr/f37d3c1m+DAITBDWMUCefm+pbocxRJEqvZKUL7qsifLfasIDrqm+ceujZm/9kM
ZC8VwzZ4b/dDdOz0X3Bfc2QKcuzvutDl1Vl+CHhAQMYBXlwMTXI/JAQ9pTVA8uakGPI+JAc2vKvQ
fHS7OnLCMPa0GpR+wREEqLSWmDP3j2HkBY9Z9yvU+w1kwQvN2JXNB2YPI/yPEHM8fXuefhgS2Q6T
IB24OWvfv1ZHwQExFphbvoPNi4s+xqjZQRkYmrmycRhLanfaPlNMOmWdY7HXMO0c0v4xMHSC8vBB
LWYosuiupri5sYeeW940jp77Uas7xexjvONFn0ZM4YrAut8ZL7+rmFX4BmghsOf1NOWmYbJiZt0p
M/Nqps2gV0/QvG5lR5kjaGxaoRxrbtYYmQ2BQjM6gjE8Dmg9Wh2VY3S6LYzMgrZQa5T4ta4Ao4aE
o2YdkjoYC6/LG+InaYcZzzpIINUZSVb+e05CwNersEt+17U+hJRYTXUakVB8Rmkjo3irNMnoagWz
5k2hpioQAnMuImNbPNDNylHvwmuPmRzMUF4fbE2LQTulo+rYahoEJ2JX7/8W5JNFE8hEHizRpAT/
2iwHAvTDmDsCtTig0VywT2YwkIYmzAGuFdQ4qe6G4lvfv603a7KXgGJhOgaqF46CCxINMs5Mjkrp
FMbBKc8CnL7mYOrzMZVOWsqQOwXk/b7JG4cEk+goLkLyoIVAMnq9jdEcqg06utLJSA7o9e4HdhqR
Isba2307/MuJt1rFB/mm+gbSgac9Jl3Y9ylOjp861BL4lts1oB6EmTDEY3CqyOCv19CNdm0aEzIh
aW5oZjW7pj7oueX11SQIfvgofnmWLy1xDdK8GooGCsqhP1uzo0gzRI0H9iUxS9DnujltnB3OWWZt
3YfoFMGO1j0g0HSrIjzqIcSlmuR31ojaB0ugeHWX4OAQRC5kf4juTL6mP1VaCrFNbGD1gGDmNAYu
uFX0N+QGPdncPwe3R/za1PLnF461V0u1izqYirLgMDyrtRd0pzT/RISH6EFwuEXGuAAZQiS400hE
/LmID9aMKB08l1WuY6gaWLB2piAxvb+8lQ93uZN8hdIIuxlkbLCo5S9xig6JFbgz6A8wfBuFf+/b
Wjn2V7a4w9gbnaSllR36MoAZ8eBo/UOBTGMyBI/hyqG/ssMdxjFuzV7LYGcuP4AOcNJS2ZBKcC5u
yje4WldWOEeEWHoEpwKsDNJ7bFjvfZD/KALlqLxmT7XmSmH8rBSYgdPnzh0MAePJrXe6Ns453rms
bLUhAU6l+WYPf6b8X+Yq34tbgL8Y7UPk+p0wX5x6owyCIZ+l0M9sUDeMRI9fOkMZnJA01aavq9Kv
O4jH3T8fa98NpAJANQBuSW6Kfn0uzdMQs8gfMnmgCZDth9ycCjzJssjUmgNB+WQJ7lBBQbfr+lYb
RhMjKWgjn2k1VAfATYFotmxz4H6RTD1mbR424Jesy3Fbz3XnBXLYizgEV67Dki1B6g2DbyAJX67m
xR7nGVxLOMWpHw5D/FONIbaWdcHgkZFJzlQ1raARelNUxUdVAS0Fpg5TP+g9cIsuzcyeR5ulPhRV
HUUJwP2I0mYzOmEzeOmcbpMgcDoj9hWQrt3/tOu2AaLFlAciBaCOrhdbt5OmzzpJffAbZz8Su5S3
k1oXR/zO1BmB/gZXBJG82pZ+MjIMbl2XoeAtXHGuCONRjVx6gYC2c8tnZpUo0qimfmn3db4Z51l/
afsGOCDLjsp6ExmanDlqURexG8RpJJrgWbOPZ9KQFwoWTENx35uZQSEZxZz48qRq2yGBwIzetf2b
rIQYQkF+fpQjiW1N0NSLxmxWjhqGX9DTXSJuEGpxAUc9yxNJuy73WUvCcwkGt63NmsAtSmvTN7W2
vf+118wh68XlArcBhCO4nZ6STmnNpi78cC7ARoZ0tsw7yGpZDuaLiOBo8a4Qzz9KGwCEoHWIL6Rx
xiIjU1JTq5VjUZkY5dGDchNGbBa8KetW0NiFSgIo+vhwUE7boDPTRjm2Axu3Smz8NYo4F+zb/yLt
u3rs1pUuf5EA5fCqsJPU2W6HF8GhrSySytKvn8X+Zua2uDVb6DsHOIaBNrrEVCxWrVrrquT0PhZ0
5XELSNCLW2Qq8qXv9B6yAY09oKqElrnHWm7mR72lbQANMSgfVkaQULvBE6ItIomU8JQTyJnAAd56
acK0C5UX00XWfdqZ6Kun+f98Har1wKhbYFrmG/yDw7KzaWmYOqphmuLlZqmumjrHwnTOI5IrVRnG
RvWrz/qwbZ5k+1gzMM4vr011tKFBR6wdVjN+Wj6GgPxj0PKJWiO6GtAHI4ZKkpxXEkLEkCRe3/5y
qtxtyDEGKaFZ7JjaWnu0+oDlEQ1kSIEI406TxWiJKilhK4HWq8Be88piojvpIm3LDFoMwALKlbOQ
y1pPb1k3tBr6BFusKtUTWVT9NMbpcDImTG9m1/LzAlktH8SN30iMdTbSUT6OWn/W4+ILGpv7c2+P
06GZLSVQOsYOk4rMYjMOmqfjN7sg9mpdp24kH72E6mEeY5SZYmSbwfoo+Y62mKfBoIaLlI/id6P0
amhFdU6Rksa0yt/bftIPRV/tVaVEt8gXEnlDUGfjQYfrWDi/zCLFMC66GuLFnp7QDBiHOqXFHz1t
f4wV9JtNpbH9qWy0f7e91KZh4DTgpJASxz5az3daOBrpEkcNF8k8NDG9r9P6QNvmwZLnE27mCymV
l9smt5YYYH104iC7ZaFKtDYpZX0zpXqphSlK6W6SXaZ23r1qeRgtngxEE+j4eRdzEisqDElPjvWC
HEh9nNsDO6av7Q+IBiCNAvnY37sqfVfZX76CHw0Ko+o6Gf3WMQzm2gSRiUD5LRVu+ct8ARel9it5
TIC/jl1yuD2X22bRFYC3OVoucNmsJ1NH6UJpBksNx/hxAAzvARQ90aAf5N5V7o2j89o/Np2/Y3Rr
BaG4hDIq7ziHL1wbbWt9moAKxCHtey9Z7vLMJ2NgyN/sPJguuQume428gqHKLfN/ZuXumBdv1vep
xu0DklToA0OsYG1+IjGkbEa8MiTJXo5Vrjff4pJZi6ejenWuCB0Pg2wuAYTJ2z9NIrEDSyxyATTf
9g2HvdSSAiFhpSuCMaubqG2mnR0uxvDvH4g2W6SeALK+6v5HpRc8eyBNDxVqL88oaPSBqnXGkWjj
Hm3V1vkFev1/m4Ju33ouinmuHa1MtHDRAjNLPeSiHTV2+5IAI1dG6l5G7erFtx4bbp+1wbGYzUYt
MLZep5eZDXfguDyMErsHYPUAZKpHVQCOS3S6gqQCfUxN/ev28m+OGKgEcOvwfilZ2Hx4mQxgUso0
6BSCqLdj7Xcqy75qLT+pCShjviTHelexYuva522gHAaBJm2QNa2HjQL+JCU5hNMy7VJM9jE2Ek+f
1Xtn+dt9S55YB7lm0DVaNFQt21/wIcwaj/OANo3d47exvXDecQkjBkEYbQsxdJw4cZ0ukKmzquqQ
GV/iVgpZZnpZUA73cy+j2i9fZPqQmKemejbr+DGxf4JeZOfq2Ag+4POQYMUa2Fy5YD0lqYVsvobW
hjAm91hpuJ84mBcUi6GV7exBfTYXgN+R4Kfk0Y4IRKqnkY005upn0MYylOlQ1fPRpsW30TRcdUR/
AfWzrgxKvBsmI7SsxK+r5Glq2ses7gJpV/z3CmuGk2CBohnlBv6eu3rKDLOZVkSCRFkjs9dF/ZqC
PTkuqxcHnd4GpD+aCRyeTjKdO+2bWis7XnBr9rkYDtwg8qfYCevZ7wvT7B2o9oaDJB2q+aK0RVAD
nzOPr8peQ5+YKOAj/Y8t9GaubWkNSe2ugS2lvcyAX7uj7oJ4PzK7S7ZXrL3CQrwbwyudEx9zWXsh
FMqx9HZJCzXUgRxVhtlzVMjc/H3Kmy9EqtzRTO5MNPrNXeo1Q8Dip1kvvdsuZuN+A3AG8cF7FgYJ
1vV4HbPPC713cMASu/Ol2ow9xyqTnbv7qlzFR2qApUNxUFxEmCL4blWfMtC8Zni0gSFUSX5DJeOL
Bk1aaBoFlpZeyNSEA9SqugLCCrUbQyW1B/shpf/SWTk68EDlmIHZ8y+pB29aqrNC0+PA5HOe7GE4
r50uFDGx3bkcH/DcorpMqVNUKQuoq3VNP+LVFbDka9YFrXaWYz9LrLfbC7BhDrEoIBqotyIxZQh7
QOOkZs2ERxZNBq51DeRbY5waCMdlgw2VkAba7Oao7Sz7RjAFbwo8LxqPQYiLeu963RUnreHqFDUs
Eyeozd9VTL3K8R0jv+t70ES/5sufkv3Vk0CptMotuj2Jx//HFwA2hY3BMVTC7Qq1EEcapVkNoUOa
e+1CzjmNo16O/8327woNW1L+kozG2ZLatxhdP31Ze8M0HG9P//V55/OAng4NkAZ0tgi+ZUrLOoFK
sBqaXyvDClLdU+fqAASo1zvGiRVP8977Z8OZrk0KLqZuSFKhV0wNDdCM+VmhsYO1LNqz2uVjYM9W
5eu5Xv9t9R4cyKVWQjcqs11U/eXT7bFzQ+uHw/pDePD54X1PcnDnwamroSPl0mEqU/Y4O0t50JtB
frptasMBwBYHDPPwDeo/wqABJG0HYmLQ4Pw/5DqAq6aeIS/o14PhSe1D5jwZINOdpoDGxDPJPcQd
ltfORHP4QzUd7OmPBeVqBV2nPR78LgGg8fYXbty66y8UZiNJ0qJrOhWSkST+q4OdEWI5mjNA7dSN
4+lCyxdV0Q+Z/C22z1UVIfxLlPsM76xe2fsU7g2vFubDZAlRz9JAJ3rBz0NQXFkvaGKBEgnUOcfh
VDKvon6zS3m3eQwck+cMEeJcUd6lFHl/nj0PZa0d0ZfyYI7uMkYNtd0cHY2q/Zfl9KSQ44QKR90d
GuUL2myOXWohLD3MSdiDDinZqVW9Q9jFecDnqMDTcJmfqySyShmRKJ7PbT+UX9Q5a4M6GSZfnpe7
JoZgxWKAErADFf5zPrQOHFgtB0mnPCkxEF1AM/+weqgbOrFpe4ykpZ859nACqvAX/lHo4Nn8qKvq
d6WzCuiml/UTKdTqvu/K3p9AHuLpSzWfh77dI7Lemm0IFwFmDjVNjqFfHzx+5ZvDIL2nQMbBRX5w
fiKK03i2TiSP2CbkGRNQ/BFgPwCBMWz/9l7funOgOwPbeNgihSrsL92uOlVbYN8cdJ9B+1lDIyVF
q3UNbhLTbZzq04hL5Ho4QwjKt1hOJCOE+wbKhFbM0loLK7OH1s4gNy/TABBEn5XpH6O25kjThxmC
om1RnwzgIT26aFFSKM1JLbPZh/6K8wvk6YqXZKx8c0gN8HTJ0khisbZz/vhJF7Ydrn5kbTilHVAO
ws0E7eEyZ8qghYCFHJkOHHPKetUHVUaP/tN4/HS6EWAr7G6OW0SGQeS4rKdByftu0CH3/V1Fzxdh
n7/j4DBQT+E83hBQF5Z7yJJGT8pRD+O6dXPCfGbbrmY+mVnsJWV/gm5q++32DuO/UpxCC82bFliq
HPSzC86UVKBTpl2uhwt0FE6VJud3ZQ8AnJbaiif3eR7Q3twt0W74TVzlANsglEJzoyZYBYao6/Qy
M8JmId/NBEzlWvolBon10vcPbAiTZDq2Swbtl27HVW2cqHeuEfBWAxKnimmiyakdZgy2HjqN6pw7
fUmDnBjgeB4m85AVksncQcremjr5LC8BDha/KTiFDOJSPJXXviS2zN6O8WINy8FxC7DRp+y1mXeu
7+tXAozglcJx2zgXIqTWpgoSUahjhEUj5QGKmJbrSEzbeedtTSKwSyi5QEsEXYJCjABebJLns2GE
cjeEo655Vvpris8pcHZ0jpGqXV5u79KNDA/H/EALgiOUeZPEevIGSTH7jtpGOCV+8syLLPA7sgsQ
Rocejcprfv6r9hDwG0cDERB0om2UBfkbY20TtwLg2FCiCJ3sa10duObSMhyB7/fqYtqpMWzZQuoS
6G9IBUAQls/4hwhPnVjSo4hkhlavHjMTDNhM8aC4dtTqynXS7zvTuXH+3uM71HSRjIaYztpcj5YS
qQNuLIROrL5cjC6osyMhGigLiicA7iNHR9V9Tx76etuATRAzCg5IMGig3rm22jA7S405tsIKxfSk
BinzAIZkF1QirjyNvqlVOTrwpmznlrg+EzCLwi5almD7irKjddIFotCFHapNMR+okp+aIk/OO1PK
9/zaka6tCPfmLKGDgei1HQKG+l1LwPWgZM84hH5sk4PWxj6T2OP4TUuC0knDNoYkWvp3yLOA7lEx
XO8lfAl8OjJSMhcxEfaSJQE4IfeJHVJQG1XZHVLedO5dkFKgDOndHvb1Dby2xQOoD/s2doAvM3FX
hHWaPy72hGe4GWjlAy2XPadzhVSQ4bHxv84DIoPXpta2ymnUmdE04I7gUyoN2a+saCdwytDC75Om
8GrSqJekMicffta6M1kxfrs93K2tBEwIsq5w5WjoFOLBqYAQ8TC2diilg+3KAIC7GtX3qvSbI+UI
R+gO4EZGnms90nYEZG+pwZKR5C8TpW5aGW6pgaqi9ia5AhqEwfOBdS/7c3t4W6sJP4tkGvIN6NLi
O+vDaqrWMPU0wQwTVrHzMk7Tk5HId1Y6yXeaOco7Z2bLHCe5xW0IDhpcKGtzhdQ6NaCc9vuNKEkP
Y/MzS/F4UfaSKFvL9tGQcPU6k0ZmxmY7HCrq4cmc23vswHsWhBUzsmzuxwoWZD1Undd5T8Zny3Wi
rIRWBdREAULg9j+szNSPDfqsZDucpMWN/w5P/YO2HDt6MPayatdPHsBBEeaiDQaBGXrl15bqqjCq
qZfs0CE/YuCEe69P/HIOvHoCgfwn0XL8SGOL4w/8BYVmwX1kdoNJK007rIq483QSNx5VmLHjpDZc
M1ptICsBLnPcdiLZ0dCZ/dQ0rRXW0lcyyd5sE6+cd4ayZ0SYN1o4cSlnnRXmagqKDtmlyt3/txFx
I2t9bce0x0hKiLFQKO2A1XgPwLExEoRaeAFit+FFL8IdHAVPd3VO5XDOktNYxmHGCo/pjX/b2Wxs
ad4Qj0QGcs36VagKvYDRANeIHJpZ5jsJeaBJVOh+U+rfllJzzXbaYfjccDegs0DbMtjIOQ06H/eH
MzTXCxrnulEOKTQKjS8QwdLA97OXodmaPXTQgSyft6ZcPW1qOZn6uVrkELHzcLKz0i+k2jqkUIy5
PX9bhgB7QS+TbjvI2AnXoZVIstypmL/cID8bk3l16jwO4BD9L8xwQA/QgfzhIngezhCikhhmNCj/
ptZdmr/0xtfbNra2Ao/veT7rvd10vTIpLWSqOyBEqljnzs2hBg3IQN+G+huA43vV6Y3wCI7Nxt7j
aXW8hdbGajyKbNRB0eF438V3HSM+M00k6y79zlNz405AQwSqg9ztIJ/C9+OH/ZarySLnVieHkvlb
j/+N5NPpCH31+4XbulXUQk9H/P5lvrfJr//u9yPO4gkhhO1i8kublLw02SCHvc2g5muD7L5wmtPt
pd/axchvceApWAVsMaKCmmfa0FyBmCB5KzXmTUBvKPVOXLO55B+MCL45NhQJcB40tfZDBpX64QH7
ODHSX5r8k6Dr6PaIttzMxxEJPhoECUkxdLIMda72qKm/6ql3Qf/tG9LOydw6NXDRoPoyAH0EHed6
f2mzqecDli7UkWYHv9frtDzrMGkeqr3cxeZWhpfBrYDkrqwJ93TcJXi4tg58dYuK4OKaYLP7/KwZ
oEpH1xJeasivrQejG6Oy4Ikvh3VV/VI7/Vme2UXL3TIpDv+FJXho3D0AJ8EHrC2lkrFYKQqfoalB
1so1GJ6jLhn2SMK2Vod7Z5TjwXGEwtTajF0MY1oh8gkNyND0950SSMgRK4PlyXKKYvVOLL11jlB5
B/YTb2uQoghejQIWjX4YgvJwLD3kqFTj34DX9sftudvIw7wDenHbIDQEvkC4DaocMCLDyniFn93V
yRRmBZQB8to+dMYFRPdul6GLr+mfO5JEk1z68R5J0Na8mtj2vFUR1XAxmINegJM1CngD5w6EA/0r
sR+dAqbmY2P6pHy6PeA9a8JmWUxq0riogDBFZ3Kj06BN0AGBrJqdHBZpDlinkZ1odctZISWDHjqe
mQGUbb1x5LooG6UzEKbERx3sEfY4HFXnLW9Kb9Cn358fH3QU8aDGfgCGSDjYMsuLQS8AIRrBv5lP
TtgjB2Mns58zFxhMkK3vsatsDg/gcwDuQZCJd+Z6eGaeaMoE1bVQBTBYrSAoB2kdrToh64wgcw81
sXUsANmFh3wn4xShiLaZLygVtkpIs2dqXlQ0Qu5piW+UiXk79H9sCCe9WjLiGAXqVBMif+C9cPx0
r7O/jIriz7oKGpwT6mFD9qfb6x7Ymkse+yGeMdC9IN7QuFGB5x8bhafxlpT5JPkzgsVqmo8IN3fc
5tZMorEK/bEI2fnDcL1uSjpo/ZzAlsniIC6M15pRr2v3dOq2zUClDvU80PWJQROuIGMulB5FP/Kk
9W6LDTKWdOeI8W8VcnUo3wD0BqQYmIpFND/ykAxCSLISjgnzxuKYSGj1tR+XaedNuHFtoqeDk2Qj
GQ9qc2Gv1yZtJZ2/BaayWNwJ5bqTSlo1uH2GN0bD3QRPFiFjpItZm0VX5onUkxzafTUFiaa3gbYo
7pBMfmJTaccjbiwQ3jZILqJlCHe1CGImIzG0lBOE6PlLbt0t7TNddgKbbRNQ0MDOhqSfeEPHeDD1
kD6VwxJwMldOzLt6bgcvZe3O+uwZEk7uZLcFZRhsaNJ/fRbS9Gne03jfNIFKDE8aQgdYLCJ0qHmr
GR8L9CVce77g/nLrvQnb3GdQdYfUIMoHwOisz2YlZVKWjqkSagr6yqvZ0c+omn77L7YZnumoGMAN
yLIwWSP6W4xCoUoITrnOpzHYqSXdiMHtnbZ/MwfQ2tv2tvwqjzZtjmTkjyjB4NI6o0H6WgllNPqd
R0lafN1gucepXJArktLAyirjqBQMG33I0VahqGjMlcY9BNTWAeP5ZkgMIkRF5nc9vZ2TIeaRcoQc
JHcT9a514teh9k2pf94Z8nVdBscXhgBsBBvQVf+5OsrmXM9MCZdDEy3tpQN7dOkeiy8IGbud5+PG
5QHifo4o49k++PT1qCaUDgZrhC0gv1yDnuIZAUahuBalB32vaX8jjuKIAqAXNZAsgPVmbYwm0NWT
W6wlqcKqBuczILnmzwV0R7b22ts7PmrbGopb8O4qsIH85x9e3gpK1ixtMLQGN3AVTKhIevpf1viK
6d5esa2tgUvq/1oSTl7X5XD+FSyByEayftPq52iMnlnvrNWWF/lgRgx6yxEkMhLoaMIW7cwQc5DT
X9WeYBX/VOFS5EmK/zMUUWMsmUbIYQx8P7j2kdBjbwX33eL1f8dyZzRbOw8hpwyUKdpeQTqyXp7F
sdlQkAmhhEZV326XOtCtrDkjRO29uqLJw9Kle7fk1fCAkUS0iQ5mYGlQDxS2OxggZSsHBiJUl8VV
4+Q8JsP3rj9MjnMedOpmy9+xSF9vb4+rdUOaibtlxBiAzAGkvx6p3IA3tRlUKZQq8iCxcy5Xz47x
6f5h+H1oRaPxHBkU/uAUnwwlrSRHj6WwrJivOF/MvzqI/NAnhda75NBn7DzVO8nUjZHhKkAhFw1L
aKsR3+s1GDiWRJfTCMTmID8+dgNokMadc7xnRHC8M5z/wMCPFmXyOc2CpPA1+/unV2g1DmHq4ngA
o6QBEymkPU1k6XCC97Tqr65n/lD+MFfC1pOYg0fdOKeReakPzafvDPx2gEpwmpBy5t166z02ZCV+
vYWVGOt75PRd45tj/SinQzJdOvIvqWbPHj6/rXneHkBctAZyAd61SWZCN7urljSaR6CfncZFh683
DTtu4sq38oEhr8T7SvDhogLYmKQoBXVmGiHG9iQQ79EC+oDVZR7+3d4DV/5obUh8Rsm1bUqtqqXR
kENGKvlWZVFsHtF4CKnS421T1zsamSA0GHIgM8Z0denGkkbMxqiiDMeGoYJXJuDe3Jm4PSPC8gyt
jgTJAiNSGl8gkQWB4PZQVZ8+nBgKumF5WAsyb7EwEM9GPgy5XkWL/UufWq8uL3W6szLvaavVpYQ5
+mhEGArEcgqkC7UqshIApqCTPVSW39Di+ww9CSevFHeMG1ft9QAEfhEYiNBiSFkEnKI3NRTNSHvp
i625fWdGByUmUq5iJjRNOwKShiyLnDSihoUyFXgo/M9vkg82dOHW0JdZz1OIxEeT87ORHY+fYdbv
5al3RqIr60OsF6lD2gYjacyvRkvdSnmBGM9OfLRnRPDgY93ONONGnOQ5A7uMMne+kSU777grkkGE
/GiD47U9ADvQ8ipEFFC8yEhTyVXUDqVb2OlpjiFMrbsATNh9cSf3NCA9ccEMECkEpDBvWtkchrYC
XhtCKeUbNs9JbvWzmlF3acad9bx2ZHifo+yML0T+XBPX05HTkQLHRSKqt4AOW1Jx6BWz8jKInQWz
1mc7Tub6vlnbE1bWKmiiFFZKIgb4kb60ftz/f1oQlrUo+3TpxoJEU5F4pvm2S/J1Ha2thyBcy4Mc
z6lhYAioZw59A7Iq2JHeFPOpIaaPtGhgTjsX6d6s8Z9/eDS0RYEnJS1JpBHDB2/3YMk7s7ZxGFb7
gP/8gwVnJA3p45xEvXKcFidcjIsBovBPOw9ktfB8BLMqck/iq3k2sjQpJ0oi8LqMHgq33wcKHxLX
zdttQ1vzxe9/PNFx4FBVX4+myGSCBldGoipdjBo985l+j+6wPTDUxuFBOQjBDTJBIIkRuS2UFjhu
Ca3DUfWsxZZnfx9b9FqOOx5kywqCDNAcgAcGAG9hQ7dd6fQZopqokIKKyk+MyP/09gzM+h4YZWPa
sDJom4OkKWoYYqNsPaIReTBrEjlLTcLYTNWDk7Wvt9dmY6fxcic4jFFBALhGWBsZHSJUr3QSQbuy
PU9Kk/yWpjF3O6Tv9lz81tR9tCVM3WgXKlLDsJUtX2XWnA3jx4Q7Wa/3+GSuYXF4NGJv8zQMosIr
XuZumJE5GUycUEs6lIgIvKXojxQMmZpW+oNceYQlD2Vqntvu8faEbvijlWlhQpFUqjgzBE4VquIu
9r4KdaHqkpKgK/864L+3pDLqs3mv2rU5uZwbiIs6ctb99SFTirhVioaQqHUn+6mU3TQ9WcP59uA2
d8t/jIivVBBEgEtkwEmWR9uP6dc+hxJLbQ17la2trY/8AtL6aA1Gfl+YROBEZR1FBOzKLgXVKSGT
P5dscm+PxsKUCCEjUmggD+GtIWCJ5T//4GVVuzEKPU4ooifUBaUqnKz+HpmwPxnaWsFPqu6wd23O
HppBsB8VVIHEvKhGer2G+AeJ7IzUQTEvJJDKxj4QOd2T1duaQAt1axRhTE6pLIY5RW+YjVbQyGHx
sVVbtL3GRg+MzO0Z3BoRYEVwHlwoCZ2A6xlE9aXCFxAatfbjbDI/xUuorYbgtpWNwSB5wKFfwEnB
vwvr1GUQ6dZYRyNdPkLuAxb+i7gLiRGEhGC+BqWLeBWmXS6VaTOwqMjoo03KkKTLm66mb0atffpq
B90FZ5DllTg4XWEwfVkVteJkVZTnvyTyDa8C3Xq6PV/Xq7I2ISx+V/VjP5C8ilDsmwYQwy8vSv31
to1rNwcbnGcfCwMEsMzd0Yezs6RgK25M2CgHdo7NkKVf2XhnJ89aeZTBTyPv7DQ+LeuzurYnTJsZ
x1zbGPYc5Csgl+4V9dfRPsuOf3tcW3OHaAjs7lyVBWu0Hpda4D9k8KuIto5bJ2ZYZnc6yBk+awXh
EHRDkA8DEwwMra3YEFo1pXqqomnSg2l+HiC9t5tMul4iGLE1KEtCMAB1AuFxyBicJzPxuB/Z4pHJ
cvURvQbDvywFY/0dmLZaUu6M6/oSWpsU/HY3q53VD3jp54bkKeOrBZQeNsS4l7a/XiXYgRoTUqVI
9wCOsJ4/AIsyc5JV2Bn1oEKHlAOmgV0M7cZogDzgdt5pKgzhHM0Ul1BhWlUE/RHPihW8yiokDeSX
3aXi673e3fDSHywJfnReKpl2Biw5/bdsunPGPdahawNAZEFZCsEB6nGAYq4nTLUlBQmlOQ5ZdaqL
9jBne/C868ni7Ugc/InYC+BPIbgr6lRTaEucUOqboJBek2pBc3d9qVW64wqu27o5FgvgJXC3oCEJ
z7/1YOZFoY2msRgwir915zvyKwoeh8WKXXV2pUU9DdIFzc6SDaFQZBJoFyXNWeuywNhroLneh8hn
QeqMyygBmi526tHc6RdtWEB3NttjRK2hDJYRZYLGkavTbZdxDajCywkbEfg9FKtMsF+uR502ObCv
RRejFtIdqf3WpXmgdeQ0SeplqspHs5aRyW/dofyd0eUrUfNPvxc5YozXKByAVMH+sf4ACDB2LV45
Uki1wVe1KEu+1slerunaz2OYaBBHeIQ7H1XAtZGJOJo2dsiwMj0+OObkwjsms3OY05+99uv2lG6s
Huc8h5YH0kEmnoxrW7bRMI0OSRaBs/F3af2slaeiNl5vG9k4eXAguCpxR6KVUyQ5ZCCkLZhRJFE2
sd5fQHYGzhN9D6eyMW0OIlhg7QBVBB+DMBS17NkyIzkNtN0dWFnutfY+15+Uarjo8+/bA+Jeb+2r
8OpFhRv6DiDeBYxgPWtqlYK8JpaQqLMHv0rbM5LTsdYeQEPslfQfMz+do4Y9NNXzVcIJE6kb+xQh
85I6WaTH80lPl8igUuiASOP2sMQZ5NlppCfQtc3JufDX9bAyfVqsrOiR5MyqIWStxFBCqmrwnkqI
ncEb6uWYjU8eKbTeIfGCDgPgfvCnyIRf5Ump4xWaR219kZSvvKTU/bs9LnH/wQR6YdGjpXCGxqvC
YhtnVq0WWRGlFtpzyJS8JBC6/fTkQZ0AzzQuiwPiZ7HMk412Dj2rrohiQNhsYCtiSw3mYfxDwFiY
j3u7XTy4fExcfQh+CAz/GJawVoNWywZ43CKrRYo2d5G8zKwft+dNjJ7ebXCCf+SUsNXFmpLV21ne
OFMR1TUFlTMgOeSXOT2Cy8Cd+i9V4w7Nz89bRGcv7hKEnXi8CZnMpVKzitpFGdFG+dP02fKYE318
gLSb7LO2yc9pbM7HiY3tsWDtHiOXeKz5eHGrgNEJ6Qswhgj7X55AUtvIeRnpDvgr8s4+0d743tmj
34/TUVsuu0HP1gwDI2jyOUajryVcaNA80zMVVGORvaitj45fzYvH7qDLzHJLqcg9A/TaQcXVPSpw
gexs2asoAgPGOxzYZLgx5PJE9KzUS709Qc8qWnobwWrGmqOhlIOnp8jqWu1IjzJEkIJCpf1JoU4O
Xswpd871NPWaW5v1HKiGMTyTLi7DrGrIc1nJ2ePtLbFxeNGfb3G09jsmTPC1Q2LEeaUpZTSVVhGU
kt78LA2p2clLXPE2vU8FUHRYBdD4qCLJAsjca1thdhnFXwn9B7lYoG+O5hcQMcZ3herRyaNvmnS6
PbZrh4v5ByoAQrF41KOlY32IHS221UXB8lPlXzO8pfeqdKle8q+3rWxs65UVISzVe4tUqPeUUVGH
CYKjgrqK9QV8WAya8fIezY+Jb/54N/7PRP5nTMIRNrQOmha5VkZdZUwedEMTcNcYchCX2hIkbZf4
t0e34QiBFQH9B44uSF/E4GJIigJ4LbWMZgK2Rtz3l0rfuX63lgnDAtMT503Bb1svk1EWPRQmrTIi
PU09Q86dOzyK0kutlNYjUcvFpc1epLm1aACpwBkirEb2W7CJDFLWFRDWi/r4cQ4cd3GV5U/K/uVv
t6dvwwNBaxJ5H7xYdOSvBDuznTLZavAMbwfIP+lJoj9D/ae9o3HNgnmUjDPSren9TKTfQM3ulcY2
rYOLE80JOAaQGF7PrFSgOx20OFXEpuKQlpAQpeyHxYDPboJBal6WNv1ZFzs7ZmuHIrhG/tFBqgwB
/droqI8MOFbogU9x4fLa55Q+xc2LHdye2a2NiRsatRgE86DZ5D//kB6qM6OzxgZmyu7SgoxGS+4g
R3jbxtbOROvkeyEXHYcirGDUjH6cZW4jc60TwAuT4lmNO5IdR/XeqiKeaq59imANUwf09HowGXRx
RqeidTTTxyzLkBaSPVBw5+2TJrtyDb49cqh6YAp+NjF0POkDcfxYcoLGTNwxz9001gCy7iw0RmcP
7fhdSU/xkF7osvcy3pr1jx/KZ+zDrPcUnw+x+jrSQKKLgrW7aIelqHbW9noL4TED3ieLd0YB2yCc
Grln8zgXwImpw9fiWcObe1HKE6jJ966l6+EgOc9JLIFxBduJ6AY61gPNSOU6miriKuBskpTfrM9d
eSEe5wQxRuCJuvSrUrzYsoR3fgF06uIOvXFIpb+3N9tGuGA7QBehlUhDhvjqsViPaAabzRh4nObQ
10EMWZVjt/zNqgsChEPajadqUcGZrYX29Jca2RPTGm82/43Z4faXXEEYcGxXXyLM/2IyKqkSvsS0
fH0OgHh66IPhMBzKc/poX4az9kwGtxjctjxA5WUpXPRf3P6GqwKb+A3CtUo14EHATY0Us/99DFKv
CFzIRt7vHb13kMz66K3HKvjIrOkkqeoc+MigD5TDEHVnPVC+OAdywV13KZ6yyxIOYXeygkewxx6k
I1iDjzhbx+Th36l6aVy0RZ2GI/HrAGzDB2vHnV7fVPg+vHdwFvj7zRT8HJuanIEItY5YUTSHQltw
/m2r8ZSy74+ykWtBm5pxUNfd3hJsnEJY5jkSFW8GS3xyaUuZm2qe11GxSG5Hj6z3mtJtu/Ptld4y
A/YmgOp53xcSnmuXUkkIC+SJ1ZFsQGUFgnvobSN3TZl62V46Zmsuoa2HRIyBB6suyttCrwrFOgrv
NTUg6zMAFu2HSItDMKkBj8N+GMWeg+EfL+4uHj1xrlz0KojdEItdzoBQpXVUsrMhs4M0vlkYWP4z
RhN7rKChvARLbBIZymncafm+6lngJ+iDbTFjg2bIuAMqto6a5Y+THlsFCezkR8k6CNe4jDz10x8C
ycl+50Wxa1fwHvFC8yInsAsJ7IM1On7VPpL0rFwc7COieUsP/sf5J7H2SpJb3txGTwRPc+sYuhB5
5CpZ6mFucFSkJvfSos5RiEfOSGnJXo1tayehPMtpUBBaOTaPvD7cg6k+j2iY1OsoM0Dz60CO9AiN
tN614nE5EKfLg9y0etAR1mznuLyHjOKW+mDaERJxY8WWEjj2OkpMw9MK/atj/uzGg+Lkh0Hvzkpn
uoAgLuDZfHFmH+/LcbpkKgTAy7vYbI5z94hE/Ul9NBlembeP8lUGmW+5j98mLL2lZ5oF3hEsvXNR
Lb9VTkmKNhXO5XVI5kcnmPBmwfXl7NwW70Wz60nhnW2goYCgi2B4NDvmsBqTUj0jkXJ+AAd6/GoS
761xFQ+ZFbfzykB1qfvtB9ROvMJHm4lHveyQHPjfCx/xVBDvhDHX4TdmA7kjZNM5KNoQPFvXdCY0
7Uc40PrYZ8Qj88Pyv0j7st3IYWTLLxKgfXmVlJs3pct2bS9CuaqsfaFIavv6OfSdO51JCSlUD/qh
0V2AI0kGQ8GIE+dU+6asD6lPcs/v5i2auOUNEEpKOAQgVVHyk7vl0HIZdQ72toe8nC3f6ZL72FMT
X0nJ8fZJL4P2pSGU7K/9P+8MqkO7E7C+3r2PC+dbAjqvznSDTt3YRHMRQYUlAVMGaaHokl1bgkTR
gCoKgBoeT99RXeJBX1bpxkd2xXGvrUj+Q7nNU2b3QHY5HpJAFujtX4+QAC+6YGpmiPN2O41D3AAy
cNSlfmuZG7W51aND1RuJKJrdC1p3yxxmqHBjRx3vDYXaTntU9bfbh7YMWlgkZo8RryBnB7LE663M
iEvrWB2ah+HZYXckaC1IIgfx9yLdiAPLd9O1IXGmF9HR1UmdO8DjPzAPY/Gh0h56e2+9qt3GtV+1
83nfRYUbK7q2MxUGhPm4ij1jFm7TNy1/8SgPsu7OBRHu7c1b9fgLW+L8LtaUxoy4bQJbDOxAxm7S
IPBMdpvFkGXMwNZdmBE/48JMzjvFjN0R4C4nSGwfo9PAPyW7IUzYbtT3t9e0tX/Sa85N3K6qJq15
sLMPN81RmPxSov6n2JtEN1vLkj7NEy+qui11wLp4g2mu+jF3xs7X9dHXgXbu6308adFkbClJby1Q
/KyL3aQD9LJKGwvsZvOxjM2jk/ehNRxRo/AdYwO3ub5GBF3HETV2mb6WamMC/LQFY+NHnP2xdOhE
Vj6cUauywDmP2rDhkuur+49B6fjqGbCPiWBTNes9j33qkoCeYjOyv9x2k/XoCHrV/12ZdHp2j9Qq
BXHdQ5498K+W4r5ObDfkP6euP8zD0UPe7hX8hHc6RqQ2fPRzDOX60y5uxH+MS2cIft5Swxu8fQB0
vfazlha+YhWo5HeAXfqJPX13tAnNCmAwnV1eeCCzNEj2LbbtPLSrvL5zmQKKTwVM3hvbIj49i19m
g3kRryRUEUzprlZQf1fiAWi76im7J4Hi+MpbceYveuXP5//GlpjZFpJSACRIoc4yKuplEz4PqQsZ
6+9G4xsxdDlf6BAw9YfuIsdpD/+VTQ9lPHSVxXjk9e3xSnxFqIVYxPaTau1i73tPXnT3YBtflOEt
mf+OZOMLJVYh7yhY3gCuRukQ42PSZ7jVNBr3FYLs3Nbn1PMemTbtbq9q7Zai/wVsh6g5L7gjBrUE
gWHtwpedI0MYGKr7lA/BoJ6ruPRT9pOYGy1YTbqn8A0A2dA3hxy5gTRQRvmYvJi1JrPtJ6XQd6Se
A6PU6wOegy2IUPV36sy572SATtp9earixA4ZKw5W+3eMs5Oht0ZQdmV3Z0Ls5W7qrPfbGyLXnT5/
HmSSoKmhQhsT//P6mF2uJV4Vp85T4oKFQrEfOha/FCCfbryv4AsIbXcObcqPMao9EFKozAfLuKOa
u9P6CCwjG79GJCEXLvB/fw3wNwAboBj6KYB4EbIHYMO9GBnlk/51VH3HzXz7hxcgT9Ghkszfs9/a
EHhnh28ktIszgg6DDokJMaONSXRdijLcLnQ0QAvvae7r3ZR+byojUJqzM7+OWzVUubQlhn8vbckp
LYE2W8Zn2DJIyL/GH100QmQxTPUDcf0tFXQp6fsfY0KCCq0OFGdluOFo1GZV5wzGDHtHmxc2Kr5S
Jz7aKknz3dz4VIiQd3V6YmkX1qSQaGh90po6955q+4MBKoSg4tvuj9na+vaJdEs2BOkNQKpxjTFw
KsVDrbMnBeTFKJLaIN1uEsiM/vRQWLjtjWvLEZQEArYh6ACl5dhDkgORlsVPjh4WXkiToErv3S2s
5qpDALwDdAd8HqVvaTEdljeUDszMKMw8z0fWQSExyI8gJCqD5OX2mtZ2DuAG0RRHRREc/9fXXc25
mbdKHj/FeRckeajV70a1EVOkOC6cDi13rEfAQ9E1lL4c+gwWDbVNlCfLrmgI6gzFNwa9Ot1eiZwa
/I8ZAAFV0BJDLEruKrO8NAuelspT/NadtVdT20P8iP8FE/s07e/sL1a/0/LDvDU2s3ZeGGfCIw1t
c0z6yR9GjDt1CvTGlSe1e8jTdD9Zlk+Lnxij6yH+ZcYh8Ckm5kFvL3cZooS2GwK1aKMjvRT/fhEZ
O48omdUaSQTcr9/PfzyGbjN/d7TvqEFt2FpGDUwf2cDboA2ho3opnOjCFsn7HMw3cxoN9d8x015d
/qgWPKwp81F/CwdzI/x+DjVd32fYEry7gq8Ur2BpcbxLKfQXeBaZiE8V/cWDQoX6QuZnQ/k0zw/M
+j00pc/5F+pYfoU570xh95yBob73q/Z7bzw6bYV/wIXpeoxWbFRyVzYfOsKgbYdGBJrUcq43T7Md
e9mQRW78gJnGvZ5Ze2hMtfF3DISFtw9aLvHBr0EIJVDbn1TUC/hpb9FhiFsji+r+Ja9/xMPbPD1M
Vu/HNt0NGjz6D1HAEuHPZdDUv+su0olvmt/61vCZNau+oVU+KwyfJNaGYyxvNkaL4PcYZAAyb4HD
UhnNp6ky8kjLiiqkIIjzyzHequfJDVGxA3BxBBFUWIWetvDPC/+bp3iOS5MUkQWOIrDrhaVanEq8
o1oNsVE5s4acoG0VOt/iEbO0eainhW8bTVhhNtspv6lVFSh2GE/tbsr3DHx1Rjn6eJ2FVbZ1L6WM
8vO3YuYXHyLosaAjLeVPGr4PTjqpRcTTgNYvZtPtCfKkwX7n+nCMK4i9bgS+FWcUk+YAEaIqhjsj
hde01rVydtwi6ry7tHvV+BljzIw+jGQL1S0//cTiAEhAfwaiBVicjP9Ikwr062pcRyl6BcB0+VkB
fjKsdNAtH/zsUVy4cMM4LKavWlw/knFrImy5WOwtCNgwzACZFqB2r12BZ4XTDjGxnhTFC7Jp2kHC
vJzA7KiXB/efbzleHi6+jsCEoO8sHyUek1BvdzN8t2qL7bNKSf1ptPSHuNHyMDWpGZnc2CraLhco
jIIsBRkAeCw92dfLdIZWW6E8ZS3Y5ifw6LpB7SXabi6h4qVOlAYMDeyvt4PMMsJjMAQyRagS4zov
bpjW2L3W6qPyNHduNwd1m1l2IMgiMD8IYjiUE6bY0/w2U6m6UxW10jeKdyuuZQGCjecQuDsA95ZT
OPA8V6aGqufTHCdp449QJt2pWp8+1Ho1BCA2AKShrOpQiV0MylTF16qyuyNSWf1gQX9lI7At0yJw
eyGdxPgo8M2onl+72ZBmdQ0QTRml6qjtakUfQf9TVH4OkOLGyldMoacKJByKsQB+ypI19eBmY5d6
RURHwwgLl4AmsdO5T0YU/W6fstzKx/0VsF9gjzDLIIKqcL6LQNoo02BkPK+i1gVtV2mE4E/247QL
+nsbuQrihj6+4R4/IIj0U1h3eBWX1aGleweibV037qeKvNOaBFuzijImUPw0uJ4IYECEgl5F2nHN
6EtQWFRVpMbebhjwqdcO/VRh6vNZL36CuDVwrL0Bgl92AJV9WSn/fOIobQgGSQQ3G/FFjtvoIDK9
caooVu/M2sSdK8PKOdw+gMXlxvgaGGoFdB7FffczlbzY/8TkuAOOUiOvMe9SEwqR9Nkb84BbETS8
9reNLRNTyZq0JMuEOGQygb9+dvuTSwZfjU/tGL7lj1mJwRXrSTe2MsVlEi5sWvAyPJBwiPJ8N9Ix
2ntj1wB3hGdlqvXNLtfrZ963vzoT0vL4WGX3eZ/xPeHVFBoTze8cx2G7WPUacPflyq+0VuKNw13b
d4zQo80PRIGGCHPt90lvTGzqpyYCwghelDnpaWa94w9F/jMdSrKbTQBDN7Zfxx+9SmKxFXiOiD4/
anQLQpbOzW06ULuJ6sFhgUVN/ZSYTuuToUr2tKPJ0U0SfL0URQntosKgTa38aDSHnAbC3I+NXyMe
p4tfI2TFRFdJ1Haut0B1h8Ghrd5E1otzNO7zFmUlv/fHDyMYCz87Ncxne63eiDhy+x/5MTZBYJgA
/UPh8LMaduHxrToWhkPMJhrn5kjAcpc8d1Mb0p76npaBfvyOe/syDckWveXqkYv3kSArdFSZDxrl
UYxezEkbqZy9UT7lu5gYeaBbs3nIaxX8OMNcv9/e5EUox2LR/cQNBzsUvuFSDLMUAMuUeW4iEMuY
e8XIlSBtuYJWqJPvbptaZN7CFKSqgEdE7odHyPVx2vNEkWtpbeTEPw39zfbebv/9RUIg/X0pdmhK
atl1brYRGvfx15wFmuN3UHIoD3CU26YWGTMeldgz4H3wyoSgpFjqhYuUczfncem0UfHRntpzUfhu
CHQRf03N/09L4vwuLA1aZ6WlZ7SR5UWOe2r6kBXBSL9MLwqIVdhG/F3xwKt1STcu02d7KMW6zPLF
ynaa9Zz+SqrXzQLEylFh4tZAhoQvuvjv61WRfM4Ly51wVHY49dD8/iDImNTkRQc9cTGSjffoiudd
mRPLvthE11MmJIEwB3YtI3/l2vnf3QFzNhgfxZyEmB29/vue4rp1hkG5qATnk0Jf7emuiD9ictLQ
gLfmAAN0G26xzD3ggXjO44WJ8h7mEiSTRZP0LCng7BTY0vYxQzM888cHFJv/xK/1BKngU44u6BYR
/9pOWkgC8MKAUiGwIdcr1VG0VKkDB3Hr+1RJdqbB/ouzurQgfsHFWdEUE5y1Cws9m0EfUySNX0wo
4t8+sTUHxKcec98gjUH2JsUKZEtqCYlJXCtIfb+W5smgflkc8+nA+cadEr4sfcUE3S0kJNHhR1dA
v16QnZeTV2QNiRIbrfBHrXzWKwxIORvf7rWTuTQjnUwf611DqTADR2D1Xaofb2/ZmgFMAdlCNx1v
aVkiZ2T21OLBQyLXpYFWgUZ6M9cXWyFtFW4QBGHFlCbGrKSwUIL1wUKdqoscfue4QIH59mkIC6T4
hrPH5JCGueUpGHfj0aNvWWoCEAUdlSEAGNLS9mirVFuk8CuHd/WL5MhR56Sio4MGh8KOaqEKX/TB
zNer/9wPEMyfQoMB9QrcLLltlCgNEj3NodG4z923EqPS/wg2EXnNlQXpU5JXUIXOW1gwhilQ+w8o
hWXIZ7UcJNrD821nEX9LOkmhwAnULeSEUUIX9+/iFo+qXZK2alnEDaZAPthK8W7Iy2OZm1uqiWum
4JSAFkMDF9OIUlox2D0yx5SyaB60wNQftRyFh+lwez0rfoDZWpGJA9cu5l+v1wO7kzs7jEVQ2wyL
ih3SovjlNNMdGdqNaaJlWQHnhGgh4MRQ8gKk+NpWPlCEWJ2zKGXpvUYPkwPnN18M58UpoK1k5vtC
s4NYMY9UsQ9pGe//da0aOhGg2BMMxpillzbUrKyiri1CI/yQwI3/lvprrISjQTf2dHlweDeDGQV4
S9RwUCm9XifnaZaXlk0jTSmDvG58KE4eFDBV3F7OMtSD9BILQvVPDEotQYyJpdf9zKLazP1Be23y
kz0Hk+H5zVQHZEs7ZsUcKmCC4gFtWGB5pXfbyAwDZH4GQ0Jtf1X4Psl3Pbhe+GsXzETdasWK+HN9
z6Cd/R9ri07sGI9zmmssIh/JMzWfnHT/1gPNcnsLV57l12Ykl9TY1HQJ6CYju/49AYE0Ofcd+aE5
j+AUyTKkGrHps/zPbavLOwejKGjhI436Grra1/4xNHT0lMpkkXkwQucLf9gafFxm8dcGpEttYW6K
FzkM6IcpsAPNt0MDYxBb0ygrfn61DskjYkjQVF0CM1nSBGZ/L2pR8RbWZcURTEyR4aUMqnkIX0tr
0cqqbacmZlHZgngTZPcDCqCQnBzIc+y0G9F95WSAGsfrGBHeQflHMsZ61HndbODRlNd/Zp4FeUIB
X9SATNt6E68kukCoYwAZRL94qC5G2BhGHgYz0XmUnpKn9tT/Vu+61+TA7ooH9hF/7zeC0pqrX9mT
opJaxcqYqxqP2J6dkHm8mqd2Z+ysE+Rpb/v3il9cWRK7fPGN1AY1b5mhwhIg8Al5n73i55j8Ox4F
1SNMiqJGjgKXGMW5NsMtu2yQxvBoyB/jPLKM5KWzdgr4X7oPe2jbIEHL0dOO+VwFntF8qZPj7XXK
vMNIPPALMIKDgTioXSyJsNQ4U1re8MhzS99p/EE1/DS515t9bJ3nOZzLOugcf0pDqzwz1OBa72FL
u0i4pBQor36DFEx0yC5O89hzfAVQqmUPHBPILqNH2hFfdeYfM+afby977XiBUkAxDagcfAikmNkI
NSG7xiXRp2M6/a1b6Bk1+9s2Vr310ojIqC98qK8dK3WLkUflcN87ZdBpwWjNvqt+McZDmZw6+1v2
ctvm2uXHq1P4FABhiyQdpDmVXWkwCW6CwCCRWe/H+ltsbbVXVu1Anhesc6hGLsgHZttLq9I2eJTl
3q9hAv1BqrxX+bfJ3Jz6EG+jhXNcmBJPn4td5LNTDik1edTukRawkLmY2N43zR6cgEBdZqDMZeH4
g25dDHE6S7vgZIfWkJCdklxk7nNtVlss0QOPbVY8MkxNkibz0coJgafZDdD9ZvgNWh/v22F8U2u6
Ae1bPupwNUEt8L+/QPIfhY6dDVYJ+E/fnXOdvVnp1jmu3oMLE9LDlOeuN9SAVEWJ3uyoloKIDCT0
G+v4TMBvbaV0hBUnU1YosGIcs5+U+O2f91Tzs51uB5BvEMpo9/2xRPkYVdTvaMnTY/u3wch6YDNQ
ZwB67M9jkP/dxKFsbbD0OTHiNGsSDtea9DrstZ0zbO3v6hcSLXTIfP2PDpxkQptnz2kMmMghj1b4
HubVw+70Wx/3HCwlv4qT/uW/iAAXBqUvSmZwrc5ssaa78jTu1WDY0hhfdv3EJ+PChBSu+ZCpY470
DJ8M87Ukj1niczfIUkww36F0f7JKyD9kAdDjpxpIsMK1ME0Ghb2RnlRMhbRm75vQIbMMhI1hI7Cv
pI1Xv03KfkqCfG5wsXyyaxlBeeLZftaKNwohw9E+T51+ur3dKw9CIUQm+m9gojYxYXodnlIKfglD
SfqIsy/qBGCMlz3GmUBo6Y/z+KVG4X5GDbBS6aGz1OOYtkZ4+yesxWLkD5gwN6DAuWBIsstWnWx9
HiJl6EBUcKD64Bvdb7MIbttZixWA5oDqBOrF6GhKK60pJtEKTxuQpaDMgtL6+0wm/7aNtUwANFLQ
+YPCC6TepKBrFAWOyMnHiMxkl6sPoGEa2Xkc47Add9bGxq35CuCQBqY5oZkO/ozro6s8rsS6XY2R
UvTBkOYHC8qCiOiE1fd97viYiT6o04bRtbfApVEp4nYK2vDgUB3xWvubFnsH06rWd7s54eF2eys/
+xxS1EVSCUJYgSYE9FM6r6EnXtPYsOQ0mJ7LoFvhdkeustdWx5Bu8W7WP2rmk4xGGW32uQnovfaj
zX41Sv/TztzDPCm+3dW7USuD1oj3ZPjj8RdGKoDnqq3MfsWJgRFHMQBIHDwmZDIMzUrTAt3yMarU
I29C+7vlga9o50Gqqyrf2a76nXn79G/t7sYYVCr+lgSL2Ax5sy7tS3Eaw0ojBegMvpDrJ+IoL5iS
2soohPMubGAuHGNyGhpUcgXV6TKttAgZoxkfgTjmP10DuvaQsWuidHZ9agBvxz8Al985s7W1wcKZ
ZeMWOukokwGujWrctbOX3OKmEQ9TVHJvCHR3OmIsnvqWYsSvSta/q8b0NCRMOWREJ7tU7cKCO3k4
ztqwsQ8rdxyTlgIujqo76vzSF6pX8OphVY5fYqo/SPNX9fgZzJHBoAQe/6l6W5PqK3ELaEd06dG5
QNlHfn1TN8b4IyjV0XqELEcyHiFuCz24YITg3JzuKqBUAO2b2l+V+a0jXtT94kl8V+ZkYwZzOQqB
JQsFOjg4upKoYFwfgVtTt0zoPEWsjvLxaeYYXDbunf7gOruJ7XvHO7TDdA/xy9MA1gs126s25JT/
1lby72VM/BSBG0EPHSoAMpV37+pOwtVpimhzz1vkVm3o9f4M4OWT3u8gdul+d7a0S9Y+lWhYY0oF
oBi00GXYb6zM01BATSlqnXY3mqOf8iMhvspntAoArnRRYMS0dAJKJkM9xI63VZBbOQFBWSxAFAg1
aJRIl8DOINvgWMYckfxbw4cH+gtbdI9paRIQTOsI+m9FDSAQjHGZTjkmHDJMyZ++rv+kxfvt8LwM
ODoI3ECjjTKuoDKSboFrTHzmujpHfASc1ibzyTOzrY7gMqpeG5E8TgMdaOpY8xyBxghCd1WLDtdu
iMPbS1mzAqw6porB44GPtvRJS/vBMjrWqZEF7RJBvFBW/kfZv962srZhrgU4F/j0kVjKoF03H5zB
Uoga2dN0P+hOBi3lLV7mlSc7+Mjw1cR7E1IcoH66vqJKBwhlxZgapfwuHo+2dpcpjyx/KmOKTq4R
Gl4SpGa3cR3XlgaqMHSoAaQT9fBrq3qb65kTw2pid5M/zFOxA7/iVgdv7ZggFQDibkyLgZdMWlta
OFaJyKRGDf5+V8QHwPdeVM/+1UJx7t/P6tKUtKDZq0uVlZYaaea866fHoiHB/58FsaUXVQE3ThOD
EBMW1AnQQtL4nlFu5PbLDwdqKJ9AeXSu4HNSryXNM92BgpkqMDFFnO5V8tho88ZCVhBNwgoaLaCQ
BB2bnBVkTV/x1sHtqXs/DTy8ibhv3Olhfcce659btDtLV8OspYmSBoingfiRcT5OSnsNi9KjxJxC
1h3K3g1vn8xy1/CnkWegogm0BWCo1yfjUUWhOS2NCDRXu7zsdgMm/Crgs26bWXozMik8uETDG18w
uQExdijRNmw2o6kt/EI9MUw3QWYoK7bwtCuGEAswbwQOZOyZbMhRKr0fCs2Makb2uZ2d29j9MChm
SVj17faaVg4HjziQjICLFoMqcrcU77e6muvCifCl9FP1Z4tAetvCircJigYTI6OgCQYgXJzexb1h
0EqqZ9a4kQOcHuivyPRMYw1Re/B8mvMaQyDKLysbgLgAj3uFRsXtH7DcTaBTEIEw7iIChNyByzAG
Oc5m5kUpfeRcDUj3aHco4WUbWPsNO3LvbZz6hKZ96kUKmAfiLMfYNsRQIYBavt9e0DKbFQv6ZJeE
G2KU/HpDx0nVu6kvvKj1Hif9DoUCP9asL7z+pSXaKeuNL7ftLed9hXuIBziGNDAj5kgn2NhWXYDG
QYmslJl+oR+pdqc2w7lzVZ9XfdCkYPfzQjN+9ObnuUx9qvxpBwOJDIXCOMqXG8QEK2nd9Q8SR3Hh
Up7LdKdUXSXSn0npK98t5p9iFiSv9V3/2D0q+9sbsLLhQHNBLRNdeHB3yRtuJLGQv9DTs9Mo4az8
Krhx7BSyy+IJ41yA4G1CuRe+BEOYaERKINQB0Ka+XqBrDQnEzImNSTGQHlUsVBKUnHtH+RiG5F/v
x6ctEdPwNIJD6de2WMe7KnUH+4m71nSXUfrmUl4CKtk5+9wyyo3NFAng1asQ5gBpRZ8fMRuzGpIz
da2BHm5nOU9qH7bcfWrtA2R8X0wb/EZ9sWVtUXAR07tiJgStScBZVSkdTdrWZFTr3SfufLedbz1J
7q3OZw7xawhLYYojMDfFH5crhE3kVrih6K/hHK83tOziBuWYwn3q+tkOG8LOyC0PXR+j8FxOVmB5
GDK77aHLKyrWiUshBszQW5Lj+ACFnJYXzH0iXV1DqosdGwdCOU2iakdgO+4NaOM9pIXCDkVT/2hQ
coC2rNX6VjrbL41HfoJL5ww0UhzF9lyGBJyYu9s/UZzr9bmj1YdvmTh3SI3JkBlnULwM6hTuU64w
TAPPRpDw6ltbVS+37Szr36AxAxgSKQHAAqhSSjlUpWi9mZSJ92Q/Yr1fZ3aYa79vQ4u9YSTGz16M
j+mEmqLJtioei4+pIFDDKCUeuJgUBkXu9cHTzjPTnrfek5KXIDDrMLiIqT93I0dcDijADJ7SSA/x
bsB2SumO5SUtuEJM78lRO/vnlHB8a7TU9L47+kzfCasQpKch8b7PmgtH53FWgDILsabdj9OQuyHP
Uqc8pnPTH6rOHdSN/HJtGywXz14dciMoB4p/v4jObkLVioMT4Kmbk/khcQDZTPVpOGyc84oZcOWK
uQSAhgUd+bUZuwEPBdVjDJk7rL2fkfx7vtZBdWDmcevbs90cCmdyd2YxWE+aAah0bbdJwIaK7xQ3
d3Yt18udVxXDxvoXMQfATggVQcICED3Bcnn9wygZ20LNiyqqdL18NrNUOyRxyZ7jRKNBmmHWEZNB
sU9cMmEuC8wYtzdmcdE+zUPDCHqYggpW3v6UZ9BkTTGG5FReWPdqtivmOENRk/wzHBLMk+CWQN6I
5i9oCiVTE8nKHEir9OzNdPhTVkjw+0zrjhMtVYzPpPzX7aUtH8swKDZXjA2IZ6uU+hR2bfESWnNn
m/42x9dBK8MRo13ZW6tDOycl+1gJFDMPb5tdfI2hpIGQBSfDNAYirORpSdp3GSnc7FwbZnfUiZ7s
u5mZu8Km0LafNsUYF/mGZE/6Ig8NHBXPdqzSuSfDF6J8KTAEYqFGG1QgYbq9uM+n/lVghjVkNQA9
o1QGdgM5ajGWlhSV6PMQGPv+6O0g9xhqISbrwjLUfGVXBEqwh8Al/aH/rs5cC6w6GLZg0cKK9Cvw
eQC1OKqVwG1a0poVLaeMY0D6XFkoytVFHeQ9aFJM653E5XuRJu5GHrJyqEjpIPaHwvCn917fUp2b
pkJ4WZ4N6BbPMSiSz28THTd2d81jr8xIwUAj1OwzBWJDaZocMBXm1Mm9lmSHptg1SRyU6H5zA8oR
mvuvUQjp3OX6pCwEpNfl6BRKcVbBiG6N93kZkfFJ1c7oQfl1+WTn7e62J60d4aVFyZEGpWAmLmd5
7qYnxetCdkQVWWn3XbrVs1s5O1S0hcQ7INCCIfP67BylzXs906uzCQLfuc8OVfbVqIYnoYpxe00r
54ePjKpjphJPcWhWSYtyu9xjYKluzlPjBBWzAuxjNgZeus+r/KiBjBPTRFaOobgNw8Lhry8EUMzA
aX0SjyBvks5v6JpMH5wZlD2U/SRjAPlTirK9t9fTHatOWkn8Tj1oWXm0FXNj1cv9vbYtLdor2TjO
qgbb40vqpH5ZHyueBNO3jTWKVGy5RrADohyFjqEsLV7nDXPzgjRnRTtTywgamhzG+CH37lExRk0U
TAlnS/l92+rnQ/yWVelxNU3Z6NRN05x7BLjirXux3ovnPOrvzdD1swA6HkH10OzVe4zuRtND+5Tv
ysN8Vr/oX6YD21unrau6jPdiu//fNnz64EXCVInSAeO0OWtMCRXw8lijGVTdSVNrn80dNF74j9t7
sEhRMGp1aVH6onXpmCcq9KXPPX1OVIT5+bGme5KF2fCUACbKt5SmF0kJsjQwyuESiYI9aECubyyD
FkCPjKU5gxso6DUlTFz9WNUb/a41K/h44D/4pqESaFxb8ShxPdLM7dkAmT8KAz838TvLapZIN+Gv
EJlBOQsQxmsTcTLWeK6n5KzEYE9CE6IPB0+dfcOgxo4R/H90LFSoRpVNUBpj9Q3zPlVAE6c93T7C
lTuKjiZILDDr/fmouv4h9RRnyFos6CuYA95ryb4md5glgZr7FmHFyq6iOoD+sYWkA29p6eyaFo1a
lOXac8Mnv1bHcwccWo7BkdsLEjsnXUu8nYAUxvcYJQ95RsQzq8Ka+4qc3brs9yRV1cDiM9nftrLi
+Rg4RVMWvHWoCcpWaDqTossmckbbem/Fwx2oKp7zeyWbfmiK+2sq5wNJNm7bsl6FJOPSqPhRFxc8
HZKJNy4l50lpTkX+lXSoinV3ldL7dTf6DkiAzf40tkGtKG9Jt6WJtHaAGLKFy6KnAIy7dC163RnT
qtfIOWbWno8s6Hu+Y0qz8dVYNSNqLEJK3IXK2PUq4xk1La81yTlV0NAlwNkpzN1Prf3n9hGuhEsg
l/9jR/o6uWlmDcA7kLPlnHTSYRj+Vas7nz80ZYS5/A14l/hrsluCfxqoUwFwXTDeJ5xXRWp13Xmk
NXs2m9z+ypvCC9A1pA99o7e7XMu3SO7WwgxAE3hwiEnBJX2UU6LUSsyqO1t5elQZLjfxLe03aquF
8QXsXHhfgZ/9oJTZRtq4srmQ5URbFQAldD5lxIAGiILbghXpPFuNvqvd1564TTjWxbOFgdaMuU7g
KeiE3j7S5d0XzQEoFWK5KNXLpH4FQAhVqVB6npwOiAmtTL9S8J0+37ayksyhaoJ3MUapAPYCJuDa
Q2tSqUpWmVhcNRVHmk72nUW8LDQUKwEVj0q/NGQYv+bQOQuJzZV9gffvceNHiG/rtUPhR6A+ZOLB
JXpJUjCwC5cVpebRs9ER3YdUI2punfdLG83kNE9ANjq94A+JrSpoSt7syqQDtTrJ/3mAU5SQUJ3E
axq9GUC2rjejoUwVRRN65qhE7AAeYcc5r8jh9nLXTvbSipRp9G6HplWG4iIITIcd3iwgXZso2922
srykYi348LqoIIKoQbISY5qbZhX2VOPk3mBxDion+3eup4ckSawgtfkGxGcZ62AQhBgwCbw07sv1
5ukkqwzFg0FLnbyDlmq/dS1uMLLebemliL8kuQuYw9AM1AFcEmiEa0uocDoYYezYmXZ/+vGrwX+R
6q2LN2LqygZeWRGvkYsvVI3K72iQhp1RuoM0JBgK/ZRAHtgYKt2vzQJjIbWzRVgj+wbSETSF0VrC
91gIRUlLmzpM/Hnc6s7AzQxB25IOBfLU3Ihoi1gqm5HWprO2nkfiAtAOonsUz3d1FZbD37gHlwZ9
dtK/00RPmHRp/tFHZLvSZ3ce2rFEqbg7e/bXIT+w6W3Mv972ezmb+TQh9hCZKFoNckBLTHSGS5rQ
s1P81Gnld4CT9rWxwziLP4NeECI4/gww+22rn7oylz4pzCJyAKwiOA5Q8r72FjJXXdvGE8K1uc+j
7E3/Yb9mj/1d/FB/gOb9rkHFyPQdsHeXyV2+JSEt+6qOGRCELXTIUSwSbZ1r61Nt8ziO0VbJSt/6
XQ/pKXftkGhWaJve+fZSF8hz2ZgUrdsy1dMq0djZK1EC3atgCiA+rSeMnfUmBghmpZjuxhHR6WjW
o2PvFL2macB4B45Qy7Hi7BBrXi+m11u9PMaEOm5QFhmm4+yszPKw7ak6H3XQguM50dq0DMjczx+3
lyEHEawCAFCcFFCN6IrIrFl4VyY2K+f+bEx9flDQ/jkUU3qPIaT8GENhZusbt3JE4mLjU4tiHhAM
0pXL2mYwqvL/kHamu3EjSde+IgLcl79kLVK5ZEu25e0PYXfb3PedV/89VM/bXZUmirA+zKBnMAMo
KpORkZERcc5Jh0eQgepDlLXSczNl1r0ZDeHel/qG8FLOFBblpkfzpZR2ZanB42vGvcfzTvUKNMnj
sqTWKEnqfYwxUq9sE3EjFiDYl4WQ0QRlT5ZFKL92pUCakKKiV/EYd77jmmrxxnDq5ms6K/U51WIN
+SZd31dmEd0DmVFOtZ3MG5NYvx/hZfpraa8z/sUtKwTBfMi1sijU4TEa9OFE2eetBJXCF70u230k
jcW7LvKfrUB7q5R9v3GQX1qR1wd5aSER+amm86oVh99TdUrpo2vjYxyo1bs69ccDOnYT7aNw9shR
ZAS6gAR2itSfnTkr3ppZH94x5l3us6AcvsdpnL9NWk314kGCnjM1BgoYcr7TxsZykYrJ9mlYEWfL
2jqpHB1Ym/rkLfSH0Lw7uu/yIIJktvANz5Sn92Y0O4de7oM7qTc/1EXVewA+9xL5IbzmreYaeV5s
PDtXrge6sdD3Qt285PjiAF4eJGhzydEIP/uPrlB3wSTlXvjJLpI7O1EfR59pLPVAIviBX3j7WK4c
kyvTwg1BkzjUmXkfHnPVeGsk/ofaVL6MTvK26U+JRMn9trnf8t/F3Wm9L7h3OuK6mPI1Jdx3I4Tx
j0oce3ah72JIfZmQ9VJVcwsEPbW2uJdKxlYC/bBh+/fL/tq24Od63ndWbeXjY29NittUAHNmdden
x076nvmWpzr+bsrh79Cb5IgEoCXbHiPTWro1+ri26S+vG9hoQZaIqZsTy3OPCh3fO+5cUKgyeUAP
pm9qfjFxsZF8rK2aK4ofSwWAprSQZFuT02hNP3PAYoneo48umlE79Z/7ETSPS41G4/0EVuY6jNla
mDl2bI+PZmY89eHBnHUAgn/rDtQvzxvfcWX7aMLpDHUSr4idy/9/kSkWVtDSRDKnx6it7qIQnRr7
UzXd6wBz0H91FWc+GY3zLrfoddJ3Zq2TE7qFdddYf+UMfiNgcrz9k8RcnNjNQ5WiA00sCnPiHk9j
7Rtlhfh34Ou8TruxgTWX8eNo4iK+ber3z7nMS4KnYPFc3uLr2KnjQMvnbH5MfGNwI5L/vV9o+e62
lZWkg6uIcAT3DYPyFAGEPe6NXAqiWnlMgr7dp2nU3peyXrilrQ/HYZLUp4nGPaTQQXAIKs3agYm3
drDr2jujn/ujkvrWOXGK/BCEWfXQFqlytOTB8sK6y304DTvtyYHIdyPhXckLKZQQWgxKvaAsRG6N
vkwnu7dj7XEKsh0VC30f7jrnl965ZnkwoF+bvNhtMxcajGgHwWL+ZV7OXe2WW8XElVB3/VOWL3nh
pvTFLcnI+CnmyfTyQ7h7rL/HbnTYEg77rbaH99Ec1qk30z6l6y+ccM0ZkkHRcu2R68/N9tVJ2cWH
v7ST/yb3kg+3HWPF07HFi49QCtWtCGeYu0IOTAVbLfl9Xn5SrH3t/Ok82MuCaHYxnoX7MRx0vXNQ
pPZhg4b6Y508w993iKdmnw5IiYRbWeISlq6zD7aOdA5ZHy4jJguvLUWaVtmtWWiP6VdTQo+0Ok7x
Ma8P1NSkE4q1w52huNkW2fTKGaYOqgJIYiZsKYdeW42HCCeNZuOxNszTVE26ZxiJs//jL0Uchq6H
mxYuIlH4RVOHSB+T2n5slb7eWUmL1Gpdn+c2ijfqkys+gd9RjGBYGCoiccZeV/tUHQPVfowNKdoZ
yBXu9E7Pdk4Brc3tRa3sHIhTmYF9qN6AkwmuLmtNm4WxZT9KlW4iZaLaB8BN8Z+Hcx4oxHIoKJmg
E61YUqO15SjZj1mj1fc9WWjELdLFn1skTZ5ur+i3zSPvhV0MUzjDAoW49gVLCsq0jFLnsVHl4inx
g0I7SKo9EqoA521Sif5ujmEZeroa9MWLUwg5UAT8zS4tSyLXR2EKuRzH/2Zpg+sbx6HLXC2ZH6fq
oIPTNuvKDWr/yP+EsjltyWBjWln4KTC38UOYfuAf6POBUhNWPupTHhZafNYg5d5FkvnURcAB7G7j
5Sk8b/6xswyDMYuHvLl4Y3L8/HnWwuRcZL7zJp4c29Oy0dhVCeT3AKLqY+00EFmq1U6iyrWR8Qoe
+z/r5LxE6AXiKWx4MmV808qKzzxffmjJxl9fruGL+PXy10EcQCbPqNXygrrewzhUE1/L5vicptO+
ttp7NNy9oekPWflRZfjS/LP25m/2lnh6cac5Y2CDE8WepQXg2ROvKNEKKD/fPhPLl7+1KuHmLEoc
X1KU+KyaI1/IeZhJ58y2PfVOeRcnj7etrX2hhfhf5yagI6cufnqxJlI7Z4r597nWZ9krsmD0tFGZ
d7etiOnAP1sHBg9MMhhQAFfXZnhhZ20qy/G5MoqDLt/R/KpVj+HH42zmO17BqELZuybeGh0XCi+/
2RUKDGUZapJm8snM7K3TH9usOTjlY1duLXB1Gy/WJxxnI00UtahY3zC604ct/OxasEAI4t/dE/JR
CcaOtl92T21SF35rOZD3drKlO7FqRaejjSgq+mziQ3wojbgaDYnD6pTHQW1cM9PdodwAD6y694UV
8RA54BPlOUiQqP5kgr5skaAfUnlfTD8b7fm2263aIgFYuuZgrUS1bKpbhNlaTs5k+QbaUQkF9SSS
d2odxEclKwwXKNEf8ui9uBxApSXgAvTkrXLt6kHuK7hZlJwV/WeLsEXaQzOW/NnF+Y8RGoQ8g+hP
0sy6NuKz3Ky08+Q86srb3pDfBq3xdpycP3vY/s8M3Q/qYrQIxIGOPsv6SU2q5GxNh6T+bunnPNhR
lN4lW6IVa86HENG/loQFDT3z3JJaJri4ex8uesYbBZBVAwh/0PGjs4t/X+9YMGhjV7YYqORsb4/Q
PPBi2wI8r4UbVDD+NSLcSGYqyR2KpMm5bPb+MmF4svLjvMVcsLoUrlTgt0vaJJYbtF7X5kQe+Pj1
Xq7exhn1Mm7z22dnbSk8gclNlmLVb6CbZC58WrlGcq7DvQ4wzPcc/Qm9wdtWxKf2i4ddmhFeA/QN
9cbSovQs1whtp/0MfeysfFWmQgZ/65v+TsoyABFmE8IDAelM14LpLxAmcOXWP2XFVHqaNeXHWB+k
fVubkEhEY7AD/NV7xtjr+2nS5o+3f/XaB7j40WIdr1bKEkVN9mboz0p11Oa9Ym7cy2u5zTLVDayS
5A0FkWt3bfs4Dvq6jeHRedN1z5UevVMbdKggTMq7n4NWb3yI1SXBEOAgbcCcpTgKWMlBUXTKEJ8z
xOZ3fWvIb7Q6h76ojv8QpvHPJ78wJSytrvV4jOMuPjd7WBA2csL1dfCsBMZMR0Gk15vToVPqZd9S
kG9NRsmlnD1ni0939XDQcfg/K8J1X2tTMKc6VhpopOykPBmwljjd99nsPrzC1XADc6GgXZBU137Q
MBJTTlIfn9vou2E9zcHTkG7cJauLoZUOwB4UB8Mn1ybMFLKutCUFNOLnaaBvCF7HdJ420+e1pwjd
jn/tCDe/7jQwgs3kYlkHgWMJXZQECYM0MbFnewhewXoYQtGxsYGrqacBSoWhNtqV6MFdL4+JDqOZ
IHdE8Kz0wvTdUIMHKb2xH+5MOKtC/y81sDwwd1uuuPxhMZGH9oTy8zIhCFLm2nAJNd+oDSQCKdX+
yv/lFFtkkqvOfmFh+f8vkndwBTo6dzzuRv95GE++MrpD9+m2A64GokVKSqbgysSF8NVCdGYHM+YJ
Z+dHOYLn2NWUvdNQlvI2Sw9r+dqLbNX/bAk71gw9fN4StpLSPszF4I76Oz84Wjo1KWMLs7f6eSgn
IxS16IuIgx2hOUdTMJFC2YEsu3KWPxbFFumkWJF9iXX86UUrlWzNEOtQ1mjWQ4sO7DkwnhzGH/za
baLTYbS/S+q+LT7pH2Ldk9PPfr2P4UdrNFfDNcddOQBxV/PD7W+5tr+mzHQus7OwgIsP5k5q52mE
iurcyzlTGE9qDwuOg1pG9jSMW5p7a8656CFQ6AMhQLPn2jkLn3ZrJJM7pveFnLmV85ApWx21tZCy
HGzaSDJ80uLrdVKcEr2+KTl3rXSKY0o4Wbova3jhe6VmWekObg+3MKQtXMma8zCIvKhKs490Pa4X
15pJq1Qy5Rt5yD/QQfaGMbl/xce6MCEcvKTTmYDzTUzYHkPdHxTjIdZqJhE7bwTK//9nTDh52aJj
JhnGUo46JEN5ZkBWq6NDoI/nHpDubWNrIeVy84SwJcF/08Q+xpJyemekqEFHupsOkGD5b5s03zPp
sb9t8cURxFhMB9ChA0jxHqzu9ffKCqcOVaTez1lDncPNp6zovEbKyCXlUJU+52Zex25qZyBU5U5x
KjdWmnZXTIX6Q89aYJxRWGXAGpuw+yurreaRCcYo3hvDFB3KOZ29wq+Hn4FTZ5FrNb78MRwR4HXN
LvEfu1SxfQ43MLYHKaH9e3txqweNwAyAg+EAU0x5FHtMkq5cYkxKfUhxg/ZuULYqeatGIMxbgJUy
w+GCN/rBHEAeReiQ/MRV52PRV66sf7+9ktVTtUyFg/TndfOCvL24zzIpzXlxJDwCUbR+E1nztC9G
w9yIgmv5DvGe3aJTBoBX8IXYnrvaVnikMe/WDTs/28Mi0iobx3d1LcgbLjgpjYK9cKJCxpVRZiH8
wVLiIEV0e6dWPwdNUAboFdikRJA1JK5J1Nj8dcN5TmJ45gHVhxs3/+oKLmwIAVzWpULPI17MzZAZ
936RS1AH2psIr3UzlGgMUiQoEJalXnz0uZX82ZiXN/N8mFL3i/0wuX3gqfNdHSEC8964k7PYk7uj
8Xx7D9duQ8YNmcDhwbP0EK8Nj9PEAHJqckGhu7FvoP7yUiuf76V+Lt5Ig3xWjfwP+1Iv+cClTWGx
SifnAC11fC8fDpANP8BIsG/qcfeapdnMrFIWp9OwHIGLPVVgkahRa0vOoa7tfDveVbG+U+Uc8KHs
ZvVW33nxBDG6IuWJOBvJhQa79rW5XB56vQx6fB0IeP821HbVCRpJUzp15rH9cud8vL28Ne9/Uf9A
z2TBVAi7aI15wIABRQMQVKkJlZwEg3pc7G9bWfMPW2EiHggAOYbomGWk5UbWS3wrY4JWlkZ55ubO
m17OzmWRv+LdCksdbaFFv5FmyfUWFnPEU3LWkrMPLSg1hXaw3M58zYoujAhZi2SaPtUWlXSpgF25
r900Osza6Pm+vdO6p9vbt/qRmHaitWAsB1vwQdQ84r4K8cFert1ieBqZ8enHjWrylhHB8+LCSQY5
x0gCZUo8+6h3GztDjjbO05YZ4RUO0VjRVhLHtu2gcz4m0sNWb3LLgnAp9RlyfEG9lJSM2Ct7g+S1
OUbWxrDjEtLEg0rD//++iVi4mgJjDLSK7bKNxuvhOqznV/TIlgSLohVdBKLPtR8b4CYK31oODXpn
lvMjjpNdnmzl/au7BQ39QicFpaiIIlPyqnU0iXUY8q+8fgiizuMB95ojeWFE+CT0pTumu+3kHCHq
RvadTdV2O2QtGbH/MyIOTyVlNFThEqlt5VR9T/030DUGG967amMZS6MOoamkidffBDUYru3MJ/kN
P2vdr1w7DuG50je+/JYVIYIpkx2F4RASlJWHfFfHCun0Y99vRJV1K44j08mnxCeO60LpM41qHKfn
xsjv1PCUtM5BS49O8f129Fo+7m8nhdb8/9kR/Diwo8yqyiQ9z/AMqo4nl/CjDdCEWkwxaT/SXvY2
E66ttQk5dtHR6W6TjFr4t9h57t5agZvoW+NF4sDUSwpCQZ+kYAHUM0h47Q0tilWSwV6c8/lxBgU8
aioiiffpMn3Ke0V2G/1nOX+sGA2rNH1/e1vXDi6El9zbzDzAlyQEUn3OeaU7I+MI5ZEmDFxwVvTp
tonVgh81NyhfdVoX1K2uF2gmstIwZUpCqfuhp8rpUY+mt1bf7LP0vTa96wwU1tKYB9nW4ODKw5b5
ZS5YykoLq6hwGw2FrKVdQPCbi68SwipgBtNTK3u0t3/dXuSKq8BNBjMCqQn5ltirnUMlnMaxSs/x
YNxR+tO76oBgYr41DLRuh5UwpLOQIAh7Wc1QPVRKjTiLLj2PevO9H6z7fAJiwnP0z+Ptwrf2r63l
t1wkrYFcVFmSt+nZak+onbKqsN+IUSsp3ZUJ4QOpVWLAI8Fy+ooLMIva3lW1+LFOk6dkTO8cmM5v
f6eVC3dBqsP/vfQdmVW5XlPGiF1T6PiiHH6erc61t9qaK3HqyoCwohT4kYbIGS4nkTDuK3U6Btm9
/RgUjCHXzVHfUrZaXxGlZUZj6ReI44ll3RpKqi6JSmD+lFTjUdb0j7c3bdXpmPdgmo7+Obf89aaN
zmzBmc+a2s7L/y7bN4FzF5Qbl+LqOtAzY4oTtgLmhwQjjexXkkyAz8fsrreNQzj+ebLFFfWfheUX
XPjzLAeOD0MTZyc0gSI9tdBi3d6olWh6ZUE4ndTmtWyasWBCxMj4Tlr/TTP1FUboCoFWZUp0Acxe
LwNuFaUIUu6LzHpT/uice39/exVrX+LSgLAKcygnPckxoBWur6GovnEG144IfS3A3HS4AGEJZ1Cu
5V6nTcwC5L50daDG8+TcparlWqiH6sOTMskfDHVrvHbNiy/NCidznNp0yMs8PYf+g9z8lHTq37U7
B1ttprX7jnfjf+sT7tSRElRsqqwvTu3o7Oeq5LXtAIuUET2mxrt0Ut5NkfMtH3STZrqfbbz+1y69
S/NCmhwofaerJeZr/92cfuyHwZ3dbir3k1F4jb9hbX1XaShQsaFtIxJnR30TpqWGNaR1wrlxVX0n
pSf0MTe8ftUOs6lYgEzwNxI9XsoLpR9fjxmLuTsZxSlPT06y4fqLawtZ5jIGCvgNaCD/Tfh0kqXH
dTBzjWPCH55YyWaresuE8HnS0GqsYMkUdL3j/kmszxZVdzvfuhfWN+zfpYj0u4nlSIFsc7Um+TL6
gn443CHOq4IRBCVkPLxjKUdfByO5ZIiwqvv03NrPKHiAbrgfyj9kGl8yZBWuHP2FsoPPr14bUSap
9qWWLdMkKd9lC1uIFBt/SNf1j5WX1ytcwgu8/NrK1OZqoZRYaRRzx8f35ccKhGPW74BI/3mE5aKg
hwPybMHPXJvKpCG3slZJz05Z1DsH7l6P+ve0EWfXPG0RRcYOInG/jSVJs2r0UPISh6J0dDX/66xG
u9SRt7rea57G64VjSa+DRoFwc5d9axdGquHRzPsck8G1NS+yNt6Zq4tZkKFLN2JJs6+3LFWKug3g
jzzPpCH9p0be2c1GKFtLRhf86/9MiMTsk5aaYQsb5TlTTmUd3039gxkc4QHynGSrlrl2xwK2I6ni
1cWjT1yOFiXVbPTZuamCAw+vpez85z4GIpxZ/gV3DAemsGGqxJs5JBfRpMSVENTIXzFcB8r+PwtC
gSEr+9HQXp7HzfcmyU5590tOnwOoVG+vZPVCvTQknP8wsCJVz1kKw45+cJrinfZkPFNnnvoDFJv1
HyqPvkSCS3uCQ8cdIKZ6SeOWrVvmOOqnzNp4+awdGki0X0h0lmEU4fPYSTd1CRj0s+prR0Qv3KQJ
D3P7zS/qV9ycMDoy8w+Gjle4cKdVWVFbnUKI1uRPRfXoUFWIkA9zMmvD0NoRhUUGKjBQDDqVmmuP
C53WB0Q1vrwXm0i7xxmSzWtt7eBcGhEODlEgKeOWoBaYBlWDU9Oar1kGNA5LX5UXj8juHuud33c9
FoascVt6ko3xU97S7V3dqwsjwr2pBYpkqhl7pUdAk7pfywF1hmF3++RsWRFS3kHvg6SJsFLmQbFD
aMLyRrtqPD+Ot6ZLln0XMyedC4Cevr3wTS/f7eJxBWwsDzub+Nx/MX+lH3LUk+4kOFLrz1vNprUw
DYc5mErGn3iTLou+sJTKviPlMPOcnRo68Tmvh7+boLTB48nS05Tn33uzUzd8YvW04tPwsjC3romt
JyUYYIdKk4yr1Kf1OXp10rha3u/M4eftT7ZmadG+wf/+4Z26Xl0khVJV5Gl2VoxzU+a7MnyC6MSV
6g2Y/5prMNpFqd6BiRDE4bWdcajL3gny7Nzt/cr7Uf+hBslLDL38+8JXgt5QsuuMdcjWm644M3Yd
9I+3t2rN5S5NCGcInNaYl0aGifDzOLxJvhfDG2Z0vU77SWvA20RKrIUeMK0MTMLiDZmicN8ptIRy
za4yzuzkzqbudq+Y7SMbXEqlTMaQiQiXgtrUzRjUrCipfLdLqn1ufom+1vXBtgovS5SNBHH1YmXw
ZxnBYdKfiHftBBnCvnKZFdjzm8cmC58KWgSB3L6JY1Nyx/RHkP+CekDx541Pt+bll4aFrYT7X1Wy
BsNNWB8XqZUp6g9+9pRuDQavubkJPTzFbQSEAcVfr7CNDCOfHNxc6o5WcfK742tankzh/GdC8PQM
3oaxAU91ftmsyJu6Ux/8uu3qW8sQXN2stDgYZRxDaZ4G6FejB2uLRWjLhHBXmGnoO7WNCXYKnAQ7
pRen16ximY6hUq7xQa4/hgZ3nw2mMTurWjAfYFJXvFqzfhmTEuxvW1oLDbwTKRdwU9D6FLKEOMhL
Je+xZI/tACZD6XnIGUwUO/Uoe8Bc24fON6u7uWqVb3OvbjX2VzfzP/viOFCZRmZsWIQKU/7G9/KT
59d9r0XxluNL0BDPbhtI6dLH5AjZJdwlXl3Mnr4FDVg9pxdGhHMqIYOCrIednaNggDpu3A39U2Sr
j+WwUZtd3bALQ+q1a6S+A4VGZhCJ8v2CQKPyYjUbKfda4gBHF/PfMlqzijhXnyZoZFSGn521UHbr
+qGxa+hbJXe/u+18S54rpkLcETzwmTRmtFdw8yhHcLqRtJe1SGhOo2r4Ad7I8GHzRlpb0aUlIboZ
rdnkdq9zA6rBLsyf/eqXDlds2/hu2W+9wpZv/duy4GdjdAT4GTOH159oYOJ7EXZkWb9gUpuBWrzR
do92502+m34zN3Wy1lwCYsp/7QmL67MI7YQYl9Dm7mz15uhWdeHZuemabbifgA8wUTweB+dn0iSH
cFBPbWd8cdTRqxJzI3KtbjQVjheuIEQPhLXLfj90ahzm504+DaF26Brfs/I3rfHBH/T72+6zYouH
wYJXoqRGHiWsOzLGyQa5Gp2l0jHfVZNsIimdZa40AMiymqzY6VDZbQRMUTBnydfgrQNfRhqA8IGo
N2BkVhtpUO2eAbd4/qfCOGSmOzpupSLvVu0dLYIk6SGFoVdOv40DFWXls1JAmxv+0vIt8YOVsMOP
WQq9C8kyEp3XrmYODgq1fRmdVQeq14PRhK65yOIWf57WY2epJnFFcIUL+U9uGKGcq10EXiOuDqBu
GlfXo3EPHmu4A+ZWbUSG5dMJR4jatbz8a5FoEfM7ZPkGYkPLJncg1efEz3fdaKgbVlYOzpUVYfdQ
oYksLcaKBvIZ+pAwOuTmHyoz/uMvJpVFppdAPYpNnKG0mlCvh+jc1vnRUh+zUrr3t2hwV/3gwshy
VC6eemWW87yHnOTsgw2NP/raT5iTtI1rYdXIsp6F3IVTIFw9iZTNpWKxkl7VTom8/zlPnl0nG8XF
l9fBb9/+wowQQqLJmNTZH6NzkIReopwS812kS8fSmLyh1T8gBwzL2JOSP0/yvdOYyFCOO9gRd7r6
tuUxXe+d8WzF36cJopG7WrvjLJ+lpLkvoEWLlXfGPdOz+66U9n7zYG9lbmsxiUFSIHyLdDAkk9cf
oleHqggVlEHSAlXeN9V98rX/Wb5iioxT/68VsWSZFSr0TjpWSEHJ7bwk4Y3VbvGfrq6FOsWiQQwR
h1jmHTOFLvNiJdc8nwbPPHsBTOCfdevjnwdyggtT1NSIGb9YHO/Ce5XRkrq2owVoME79mNrB33Ub
qbvZz6SjEUxUsEuukds2187+pU3hxMyhNKRNx+K4Mjwz+z4in9tt3BVrBwY0/cInxQAKUJ/rdRnt
OFCIh7iH5g/sVQ+N9aOwjsHh9kr0tWAJXokbgDochVJhKUqclmqQYQYy5mN/lu7gWsh3/j28+95w
zGMXZmhXcZEVcLNDeEj2X58/1552eu73xl3wWHuN6g731hHaKbf2kvtk9yl3kdE5pvf9z43fyorF
s335U4XKZz91oR9ZYXyOYBNLmx+hdrxtYG1ITLu0IBxAaeybVEVE86yZyZF+3MEcW7eXP6YoxY+Z
xhzLqTae9H5nWYWbbwHcX+bTbyxQ5CDyhyTI9Y4Fqk/WF9jOO8RXvjF+mTzb7/rv/pf2+/i2Ct3w
iZLf7ZWvewHUR4yO0foVq9eBXvdynBZwvFQBePQ0L3chROIbx0ZZydn541TDuMoAojjCnWn6ecWF
XcdnGE+M+Js/RHvLjO/Kzl0IGCMX3j+XhmCOYu+YvteHO3qQZtIfQHgGYbibNpsea1Hq8gcJh8zJ
RvQ0AhDNVpi7NbiHUfFG1fJ0NDbncSPlXF/+Ql3BSVMWcK5wpMMwk8Mux72aySv9ZDerMOv7X0Lb
TboH7SH/MaqFq/UHtY8P44PyXp4OgfJYULHpt0a0Vld+8VuEc1/FkxQUJl/cNHfW/NcgRe5U3BWm
WyZb3WtROvAli+GBwVAQVd0lDbxed0qn0TEGUPa+/JTHNpid1k2UB6k6+ZN18IPI9dud5Xwso/1Y
3k166KpDv1GJXU29L3+E6HtlRDdAAVLOC3540xO1vLl5CNyocIOP7S9n3CnfYncC8PCx+biF/Vu7
MC6NC34WMv+iZxrg/4WicDS/0bLymnojfC3R6bfwQfWcXBtKEeaer7fZieqpGmdWWN+nJL6qemry
05D9kLVz339ntOMVNxQ4FGZNIWWD/WMJKhc3rzGXuZMbfFYmF2GmX0ZF2qig7rM1mbBWQYV6G9rP
pWjLs0DI6oK49CVG8OJznvReHr6vFMtbunl+VHpOD4iDKM0j8f3toChy9P7jtzZkMxxXRL/Eh0um
JbGVhcBdx9I5VHPqzenBr/8ealc5J7GD7vCzks+neCNVFrVE/7FLJsPgM3ka3ZDrjVXksNTSQY3P
joqawEgjsdgbRuQOxZs8DHY1ZPUzGWobmG46z64ZNXe8sTYqEWv5B170748QvGn08yhuDAgEZOsz
E3feAE0BkM97JCxvb/Oa2+JCjKkxKarwja9Xi1qRYXdqkLDand0e5u+wFga9F/1lcxY33gdr9xwt
BaAgzMU5v7FMKqOZSfNs8tSJjJ9FWQ9eKMXWxjW3dstZ3KELhaoGm4kQaZpkmDPuFNzG2KvjU1jt
te9FeO5gY99qBq9F8UtTQlxhAI4+bYmpwSs+Kef0Q8nUqHv7+6weg0sjwunTi3BOkgEjlrr71g1u
mbm9F0PXjOA442hPt82t7p5NV3jRS4FuVLBmxQWcwgHWfEu+R8Wd9rM7PgWjAkNH7/pbZOxrkdlC
1nNBa3HUxdeQZUfxMiNE0By0yMsr1MTT9Jdf+1uX/9qnWhShAe4td7+Y+0xmEDiJDN9Iq9V3htLv
sgz52GNXeUr4Jp3OQYVKsPlWdT7FsBsPh1Q276CpD+ePgbI1s7R2DGzUYBg25j8QaLo+cmMxyDWc
VHCeaWVyb1ttvI+CRtk4bGsHe1FGYSiC2P0b5XVezNpUjnp8nnv/GKbSPo8Y1w+bnTPCEJ2fmqp/
QsJw46Jf+6CAfVQYH8gr+Mf12qDCAfxBE+Qc9rYH24NVJrvNq3ZtAy+NCFefohS6MjBDf57rp3L+
pIfzxqFT19zl0oLwifyZgo1RsHmh864wu50PUN/IipMMqURuzW4WLM/qrJNOaO7GyYNExpoYblwl
xzJrByBuussrfz+kEWOc1tt42AfpfNC1Y6O4OWq5rXqAtXXjZ2/9auHSSKZaAjy9fPLkPBX7YLRd
P/0WpV6bbIW+9e8MmTp8ooyyq4v3XWQfkEQYSeFwScIEwLxS5EqUFFPlcDsarX5ohuVBtJMFAGi4
tjLDn9AnPlbCGgGNOvKQNr1tYXUdFxaEDy01yjyOLVtWKAyqDqZnh+cCYbHXWLGYgaMOC/hbWEcX
6GnWNZwKa7R2Pa2fpYY1TsfbVtZit6P8Z0VYSxb5VQj5AFxH84PqGztn+EnTr0cuVVV3ubzFJruW
osC8jgwNEzFU8QVvK4Zp1DMHrpAof0s9LxuThw6WTSb1gtds36LtrsI1QfQQFhbVfpI3/vgPFeVE
xuAMz6qyxey6up4LK8J6WOpcWAuza9iV+7Sbnux+6aKe5mbrvb8WmpcSoywz8MtQ+XKOLw6PZSZ1
a/l8qNSMCCeFVxmekX4BqlHqyV7p91RIb7vGamS4sChkeVFuBRIq5HCHIYnuo2kzOVXg2ohuFG34
ufa3Wi2rrmgszNTawof92xcrkqxKZlaY5AiZjWFt3I1mc5/nSYlgCETwA/50TMd467GyuIL4Clto
lv/PsPARQ5gwxyjnnjcXiHn3oOo/AVq9xh+RLdPR4lx4CtXr7xcxNOfPPmy5vqMdmQhNqKI05kYm
tvrJYA6jh0v0Q7D62kjghw1YMWIGDVC30+L78bPTz9wqxdFJuo2kWVnZNyR7aNcshBgLvvnamp77
fdOion62ywitgPkOvkqHl1ZPRxwa+MILH+RT5u4Rzz4ieGRV72876MrhY1KUEW5WygtaLL6FgSYp
Rpom1KYov2tB+aUKKw9JIcuDoHsjSVk1tigCKjCaa7ItXF5WV48pKtnAyeQp34112ntFmyF+DnHa
noR0i7hp1R6M8KDSlu8pJnxRYhuDMbRQIIwaANdeOWVT48lzvlej8K/bG7n6IR1oxiEc594UK8pZ
ZaulzOGjXQ56IEhHykqA43eohsUbTrNlSggqzVTEoQR1zlnxqQBEnauMsVsrW3iVtcIsnsmRXih1
YZ4VzvQQROVEewFsrfk+WsSad8nH5F52/XfFufT6g3GSPCRs7m9v5Mr5u7IqBGnSgljK5CWT8kLP
cn9ax2R328JypoRYhYYVTZOF5o4Oo2BBSqc+6yxwmvXQQz8j2wjgDl9v21i5arjSQAfDcw9bk/ga
RoU2t0q0Ds56FY4uLCBv5CDZz8Vea5R9EWVfoY5qpV+3ja45BpMhOpQPIObpO18Hk2lI46LQbPJQ
cFlJ/S2lji9tfZ+VK4bmFgg0qjSgGcRh3MysrbjlAXVug8ZLHGTagvfGKbQ8WXreZL9dcwYmfgkW
MB9pjC5cryibOlOSZ4wV+afMMQ7RNy323SHOPAb6XrF5oIAU4OpcLb+xvJVlLUMvwrriQnMDX5KP
DGFlXllP04YDrq7qwpTwWJPmlDdOyQGOGAqQ22/D8H6y39XUSapy62Jec3aAJwRbqlo0L4QqdNeX
XZoNLMsJ3vcmk56FvnErr9UpuboWtk9UKEBTCWE9TobQGjTuEFDEbuBU5LwT8zSTl6SSGzXzMcr+
RmLXdeRXYGIXrkWe8ghyMKYmOLwmmckQxICHS81tvvaVx5P+tlesXSHIcBDQcT4krJYjd5Ey0rsP
Yypq8GJN6ce0G1207E8oae6jrTb42uG9tCRE2z6Mpi42oZ0J2kWWNzJLN/ZH1bONVN7wvy1TQgDU
ZjseiwIekir8VWa/+vqbrW8MNa3vG4Gco7sIzggHtzYzJy0sViPrsVdImceAbF4Eh6jbuC7W18LQ
2PIiBvEr+ndVpnNdspZh3PfFXUryslGYXl/KfxaEpdhaGTQ6nna2J+8HM0P+m9egW5hI+s+EkNj6
c/f/SPuu3siRJttfRIDevCZtWZkquX4hpO4Wvff89fdQs3enKotbiW8XAmZ6egAF00VkRpw4p+qC
hT7JFz/CktT958wKeqx5onwOqFTyEFyG4A4oNxBjN2zDu39S1pwaCOoWknIN4ZV2NGo5hcYUge0D
qhJ1VxK/OiT+ZtCf/ty3s+bQLu1Qy1FLSRcnOez0EBIAvyoXZ+5/bgGk2EiwLEI/cGvXZ173FaPQ
RjBn1YIFPMwkvd7//T8gTfoCcmmAusAZ5cCJfrLQKqQEknW2aBcFVDjNwNPm0xB9z/kmRvk9m+2h
L83yrQVH82xW6a8pM0i8jYNNaYFfmGMRgKztERBPo20U9z3AvKiBTxPX1o2O79J0MNJyf8fgiQnG
XVs+VLNQQAPJCGIt5eaGShq1XjMQ+/IJVVcBuGLGeV0rOOPm9a8Jahh+IGZGwQXoG85iLxAPUzyY
6mgBqf/gx0CfSz5PBIAex+rcQtmtOiWFpUyaWwiJJYXPSrSrSxauZe3WtGBasK2AAsBj63pPTRKk
OPsO3xRoxUFUT+H0R4irnZhLx1qSNxBsYcHUl1HebDLAW5Z3z9JrRk10ys9iD0JH8EUUj4JQOaX2
p1sy0tlOzV7ub+g1/BlUlpY+QPTpYvdQN4DSn4uiFMGepR/Ubb7nPf0gWa2j7HpPtJSnxMxs9RQd
2of5CzSFlkxKc7I4wHpaU7YyR3N5orJ61Nfq75cfRdffRy4T1CDBR/kiDpEce7h2m70hexGvQ5G3
sVqQUMrdYYQqmR5FT3kzPuqt/gakr3N/fpifQvksVEZav5ERQriHzOO85JhtfUd48z3wTu5jt9tE
p/sWl8WlFx+rjoZMEMaALZkyKPtJKY5LzOrQzRoORBzf+hK04YzswdquvjRDxa0MO13kQkzx2J/E
yowKG0E48eCfWoaltXIcNFR1UEsjb4d70uK7Li9itdxLsYYaZlfJJ0Op/xhBu5NTBarQ0VmXrSSx
c8AafGjCC7XKiG1rjhFPezxE8KITEBWujTcdl4kVOH73ieT6s2ZWbeiMBQuVvnZiAc0GlAFASKQo
qdkMpElSqhiYPrgKosYVBzRmjmZatEiUvfw7bDhGqWrVIOq1IO7GTkHn2fWwADlo21HFnIYbfaNE
TmbWTzkrjbA6dxdGqLkTxCEAUbMM1CBqNT1oCCvjF8Ts7u/3taiCVsP/Hgm1O+awBwBbVaK9QxhL
v8YmDSrkf3815Ue7stGScvnVk51aGUl2khuXQKjJVrvn/zZP+eO8E94lJ97IJl6Lj2BDcIXxpY22
Ogt6Ii0LQh/ry2+hIpvB13jsGPgWI7SCXfgnNJV3xQFqCpXw1Pa30l5wENhyZ9iH7W50gSlKHuVd
9jHaxYP/O3toj4mTkPHFANjAur8Eq7eay49bnMXFCe3DmffDALsJ7s0GKyz8gR2A1c6eIjND0ntb
fhgt0bGhzWkTbUbuOPyB7HZr8p7GeBSwNjYVjzRxEqN52dgZUlTpa2TFm5DRVLTmYf8dLeLs9Wg5
vmxDqFBhW1vdQXXqA2M67+9o1OCuf3+kpAWvcFhq3rYD8/5S3Z8e9Atc/+5c9odCWVYKt8rfhTWb
vMVS/rp/6hUau2RwiY8LHj5fVXd8th1UT9AZJUTWDC3//2K/cercDekCR+b6Lc4oaQSWagRrnm68
ih+igrPMU0p6KLWj9KX/ScDeg/zG/RVZK3xfeBn4quvBCAh7Qa/DlOUXR9H8BtD2I7aSo2ifg93w
ElXkLzgaRSd5FHcTXtNu8t6/pB6ra5c1p5SDiXlflhNAQvazfihG3NJC1uV82bf/swvD5eF6oLPA
B3XVIRzIwFtLJLGE19ZFBfOBG4j2kLv355W1DSlHMEBNTapTBO5874xvHaOesVq9uXACdPJBUsOm
DpbBtH+mI2eOp8RNkYmaiGiWJzzuIq8uj0NxmFhXhdXc/KVlyj2IYV1MQoWBQaga8rOk3Mc9CTzx
o9lUm8E1jmhlGyAYx9iny3zdWb0fKPnFmZP7EK2hPrbpDG5knRSR0yikt/LpW9JPYcfYLCxr1P2k
0kaOA+FztK8tdG2+916yCUzBDO3/0yah0Q5jyMljJC6OhLOqsHQSKbUrlREvVscC9RD0AKHQhzaK
632fap1RIvGGsSB0h1ugySQ7HM3sbdqxaNPWt+WFLWpz1GEeqkGMeeOhZoscIjFmkYyj5vYG4DL1
BJGUd6EgYZo9RZ0GIHTqQrXX1dWsJ23CAoCv+pSLr6GijT6KYTvpCAVa1MfmPGrPcikx0dbLb7nZ
mRdWqL2iydPg88vO9A+pNTuaxzvSXt/juhE5vcNqaF+NDBfWqNijT9KoIluM6B+RDD0fG22wSu1/
c6m9MEKFn2JIBGPklzOeC/ZUvUwZx9j5rKWhok4nK22VGbBg5L+yYVfwLMTF+rPtYgxUQEEXUqgM
HSxw0mvcybYfb6a4c7LEBpYkGrZC2FsFJB90ZAzvn2rWgaMCTZGqMd8sGyL7jraZW9rCjnuRkfnZ
3LfzP5y2H4zjAq+lfWIdjfVoBB3QqGIC/t+8U1TRjLqki8xyzHLB0vliUvCgS6aBQPx5eIoFHYLC
1azNkJoppNLrRCGPXD/PVHTDthHCoZFLLCq1ZcC3J+Tf76ROSNijyouECTyQ78gj7uN1SexAfBwH
xoysXo3xmlwUS9AudJMJFmZRlZZ+ojrxTXTYEH9y/KGyeu4vY+pXD/2FJcrR8X0k6cEUAK3dpGas
om3GOMTceXxu0cn4IkOgQoVHg9iWJJzum14dI0S2FYiLg5CIzhErjZFyuZRBslHMSBRLAul1w1Z9
aYt1Zt3XV1fuwhi1laWZL/puRNdKGM2/piGQNlo+LuW1kDerHq1SE/TNHH2qWQnh1TMEvVxo26KM
jQ7866AF9dNaCTPAhFv/y0B2NBoeJnEfDE4dPMRAEwGUcn9aV0d6YXD5oIv7RaoInB/2MDg1gwu2
Y+CVjiPYcEIBVSRFscJ5e9/g4kNvDoWONguAfdBnRa/jXEH5A9AeHN7vWMq3k9C8qgL6ge5bWQ0X
0FWVZHAcL6R818MqIgjr6WMT7x0NmnqjC82rWCYBi8dwtRILsMayYOi0h8j3tZ0BeMFJKzCaHIwG
MzoXxd9F5E5cSoT6EY2ppKgApWVhUn/65OhJBKMp9gcaX1GCo4YXdWHRQzBl6eAb95OnbkN3OAS/
hmdtIN1T9qRuEIW/RI7Mu9LLnyanQPq3O1UdqV+QendZr6lVl3z5QdQ8tEOsJ8HyQZOpOYad2JpZ
uPUudpIX2UkepI/4aWaGusV/3psFKpiG6SQNvg+jPMYfP375Vm1z7mwK+9/ZI+ths7ajLkdIxVUN
TDdazf1Mee78RXMZye37e/ZHIPDeeKjDPzeyEgFyh1ZcqzgaUGk+Go25R6Z1Jz7Wz5VXmp0HJ+QI
W/8j2NTbbsO/3f+E9f18sbFod5BBOVbt8AnpRrFkN9m2pCY+Xr2sJ8CaO7+YTvoh59einyUGDIHG
p26fynILHmwIhr3eH9Cat7k0Q8UrAAtnqJ3BvSFRzhPJZMFNJca2oO8ifTDXuppjHNJD5XX2iCKM
b5Yf8pZox+IobwJ73o6udFLMwZmsyE1zItv5V+zMx8kaj+F+eMO/tyJJvkIvNxXGzWCtxwsgw//2
FHSbSzzHIXKY+L4pf60B/DvIZhmSKIXkkhkdc4vXvnxjp+KZcn/iV++hl4YpFzU2gZqBRwsuyhxM
nsSmtpOJbmUbkeiMg7MWwy5NUc5nzvsqy8plL9nKpn5EWsBeMp6MAbG2EuVtArmVoLUEK4fxz2Oy
GUlDervHnvoLmY2N8ZAxch2sUVEOpxfaqYpC2Gst1TaczlrGxVKFYB1DyuXIfKlHRg8js0C447xN
YOP+vP0AWu94NRqspID3B8NANzLaN5GVLkGXbhZb0VYt5bV84Dddb/aH/Di+FnDf3Z9PSMDc/4LV
MaKpcynLArYkUdvDmCM+1mbEaKN+Qk+sMf5qpBetY6QbVh0B6FPQXoi2WDCpXN8EJjQ6BX7WAniu
kCrvTMizxYY1ByZTUXo92KJBAC30uHEAUnltqgCTZJ5J6BKQThrY73VnQOeLHr2OguD0umiiBEs6
9F5onQyeITTPHZTsMwMDyf15XS2yomEP3ZtooINU6/JYuLg7xnymjrGPIQutOZR/AtWpSruHqsR7
xP+qQaWkziMx4szOlP0sbVm4yDUaBQhZAsONO56wcEtd24dzT3VlXNDppWx2yW95GokMrsh88Ibv
LHYGSJEOG2HcjsYfxtBXVxvcY0vjILCmNOMzr4eKXIZAkYt6T+BXx+IjAmUCepE42Ss63mkzF0Xo
pbkf10azlZ/4tiLzVJJFHYWlpbVE5ZsjBsQBdMHAEA2KjeuJyKGgppTp0ouW5DpJa+7UFcYpaqGn
Z6Cl0o7TOCQD0N+g2Eo+GFOxhNB7xqkQm7RlXXMlOi4gRGaFtXCWpY8+2KPHZTPH8rHpwJiWBXbx
Hf4vVARkYH1RwQXeXAHJ5vWwkeUIirZDXw6kX1r9EOn7oXwYWWyNa5O7NLDoCxcuThy1y/MiqtVW
NRBd6n4XRPlWLDuMrDpXoYjXUvs518I7COJ+35/XtR12aZZKHvjNjP6iGWZFt0VjQlBmNufnxNeq
Qzt1jKO8FtsA2sdONkBXCzT99UxOqsSV7YyZTMpviAkW6LdlKketxTPwHoFqdTmzIv20beQ0DDkk
vLAzArOQPnDrk4vcSmJ76sAOVAgMt7+asQchO2rtyP+Cvo9yk7xYFf+05pQKKqPNZ1CB/L9qSF4/
GV6Xck4ZosqErmneQAUh8ioRidt2tvVS/yxDnlE8W51idNKA90UFmoKODx3HpzIXYj0luSac8JJI
6MjVWP13q9cusPkoSASBGBHv6+uVHKa4FBOdw5kAr4u06dqE8ImGvsje6mMbpCtyaUa5idrP/e26
OjzwrSxsusCp/9SqL2KBP89KFrYxVPB6fdFbUEbVGnzGNl0dHRgnFEgKYR8BcX89OlFoxVQqO6DT
o6jY6TkvmYnUhLbh8/GmncXWQf5T2k0l/qrQP6ShUncdsu2MXNQayQfQV0DaLtA94OSpu2Bb97HB
IeO476fHILHqaCBQTSSS4mmaXcy2wkkHCEVVc2MFefghyp4vHzgkIYpFy7oNvP988i8/h9rp0MZW
ajTcAGqqxV4H0pd5fMk51t5ac4TgwUQLO9ga0DNPOXpICefDUCHKZI1ma8avaax3hYbmYBUkjk1w
1MSKVMV/yKKMaIZEGEI8GgTQxIQ/Xy+5XEPDQdFb4STXGag3h9jlW2RyoNyXRJUlZN1/tpFpe3Sj
vo9G8qRVGuE0qpsG51OG0515Bg6IOi03RqipzIQCUh4RBiUOht3J6OqYQUj0cn9X0PejGytU5AJQ
DEDMGlb4p+Yztyr32f9Te7/jY5WYLBIT6pK92EK0Wkhy0d+Dwvoy4ovznw2GBD1PXjgVda3sDd8X
nv1C4b/CsY6tYDAUhjtdtwdmjUWnBhQD1AzKsaS3YQV7veZOym5E+ODE3Jk4jXG26JTIf43sX0vU
LA4GX9QDNwunoLBBvFgZ6GvPD7ElVx9N+gAShWFgEdRTJ+0fk2h9QAcYCHlBUn89mQurw1hIk3Aq
83nY8HWZPvd1njvoo1HttuPnZyWu04lksjx6wShLG8bOWWbv4k73zwfgtoMsLbB3NyKPYhDG7dJE
ecpe4z8ImeNZOQ7v2SO/b485q2lw5TBA7O5fY5Qz5fq0VQtYOzVRucv42k7bxJym1mYMimWHmlWU
3YpSAqHCaejx9gyDh67SrUCft5W0LVvBTPBcUjKFI2qaP5SDsdGTZMuHiZsEoiVMvXv/e1YX+WLY
1J0LhD9CEA4Khh2Ae0NG/ms+QEfGnARpF6Wy2eQ8ZLcbxiysnpsLq5Q7jZMoV5sCVoHkcVo1cHw/
spJcdNqepVnDmG86xTdyRWxoAzZRK4BTSJ7fteY4yxrrFUCnuOjN+nNpuHA9fR8PuHdiSHz2nWnv
oAHYdoJOZqFAz5CILmzOCxEyeHV2Ck4mYLUy1YSlN8VYTToPqKDdvAh6bC4uK0k0KFt9rI9yrO6U
treUqtukaW23EmuO13w8Do8hIBmwiLT85AouBh9UicxpEQdX8YHeQwHtqWQ2t72bP5VQuyH9x/1N
S9/A/muy/7VHHdYq7tVKxSX31Ia6V4IdCuUcu8h6cyxLE4fYnCHpmymQJpF4szEih2F/dVPh9fDz
1gWClvLGhpGggt7rwikHQ5A2xQfceE1e6o8zWFZ7Y3CVaTa7Sd01815uktOEss8ceSoHjmOJkaFb
XfOLb6GeaPUotMg+YONJKXINsdnIBP0rkx2TYY7IyGLwWD26aFj/eUJoAj10PuCqtFGx1NP4UYEo
a3YEmeSsPBZdhfhnhS/MUKNqBL3JB60QT3na1M6cQdKmBylaSGQ+7jkQeiD5ZcZDg0dTE/tmpowA
57blYEt6YViNPidbsRnR99BxwKaL00ekjdVOMxofNDKZbM/i3BItKWYrauT+GGRlvLm/SZa8Dx29
kJIB2fSPHpuyrNvFmRgCo1dlORBPiV89tHVxCjqd+8+vieD2QnxchHsljaZZivS46zUhxiyp0+SB
bFvb6I0AVjq/0BmmVh0cuEdwywFJG1pLqUgB/hG5EaJSPGmJ9CuJVUdN3UE8gheIKMYpAQttyn+G
VWSmSWMrYxGYeWEw4sYSHK/mFK1+kE8C1RGuAyhDL3N+MafaWM4gRW2aM6+UhO9TU458wAm/SzWw
AvH5/gIuA6KMLUx/uAH9UO7QHc9cxE2ywPXNuU/KE1eJT9FYOEHZdqTk5w03l9j3aB1mBGQ6r4r+
MzRv6Gg7gCgM+qQkKo0WVBwY1aSxOTfz5Oht7y6ym8kTDhrXzE47vdfQXuLPQWv3oIsYms08uAD0
MB65NOb85zOg74e8JgishRse86SJw2HSjeY8Ry/zA3iNQWOV9i6SXL6C4hEkiDlbA3n9NwpmU7mL
VCcT7A4lNDtUtu3k8QOp9qHgRhJUZ/Z+gdYrEJPvANbtuIfmxOII+Xl006sFlN1CN6YouMZRLjnU
KqmBxE1zLjfaV/Y3snuzQv/R7PlWu+Mfa1tCPGq82mmdwev2tZ2dhl1rzQ/8cfJY7cM/5YR7X0O5
L66QEw41jeYsuhBsthuzsyEwaeK+jsDok99/Jysm34HFeCasnA8RqSZVwHUZGSca1pB1cxUYOd+e
hQjEm4XZiW+agqkv4DHhO++fj1uPAMY/9PIh9YBMCDYttVOrBti7tsVOjfvS0/L6nCcfRl26Sdgi
Wxjsi0SwZkEB0f7w3XJ/O/1tSAXGPr29eiwfseArQPWh44dyCcj8iz1Xqs05MUArotYbqYqfgiel
sGJZNKfWQksgek96SFINGoFu/DtjFlbchLRImuPdiZZ0NPpd+yTg3dFYlkftWY7f/KEFb+XfOBA3
UpYTsE0QUL6VSbgZX5saMqaHMg28OmxNYFyU4D0SErMUZcaNgC6JLGcXDA34HlCIor2YzpFw0NXo
qkxqz2CdQF1gX9QmF7gA7s5gDCkMxRq772h01fix4oEIy0o7kURGcmGZd+oEgHh9IblEjz7+QT2N
VagE5D7i0zkoKoHExgRC6QFCGozZv3kjYqhA1qDcBVuSRqdX+zqcUBTqu7Mcmk0AQSs70V8j6aiB
fG84+4XFF1bX/WFYXZzJ9eBAqwAWNiw7th7ES67XvDfiLuHjUDnpswe8zXScRlMee6IoO9SwcSMg
ELoYvZn5mrk9cwYvIGsNIS+8JSBjQTuWGNoOWiXqJ4vznM1XBJALLtymqe4YruQ2AFCWqIMF/Xeo
wNewNLklSHZB3EP+5qidz0Q2UUuyJtMRSOi0Hmgbvd6OXN1SrdEU7MgKt5nD7wJnflSs+zP/A5m6
mnnqq5ab+cUNoFCkDpJcgn6CRow5WvEffZtv8n3vVOBtl3aClzqpVZh/gYyp7cYa8MNbqsO5IAB0
oe5JUjdxSjdl4MluLuHUZ1EPkjmV+AYFSv00mALMa3ZOSsJZGmP4dI8zcurXy09tPKEpDOC8fuwU
r7wJpCP4688B+f32CYQMafY+4Qljt9O183+MgpVfBJk3Hnk0zsvguSFTckU/zc6AOZc8xZu9yBS2
MdAjmVWbsfnAoR1gi3l176/3Mh5quVGlQPoHuDZEmB9C/4vlzsWqFceoN05hcdbFQwVIW1x/ROUh
jSNGOFtZQqR40cgMlP7C+EHf16VeDeu45E4RgPKVCaAOGIfFEvcW5GMsvmQspXw7sktztFjrLIQz
tnLFnTTQolfxV9b8x1OHmAgNbREN9xIeassHXEydUo2SUNd9dJbaEjWBhuilA5SwiQuEKQQsRrPb
hRJQA0UpWljAxLg0XluTuaBZEiCwpofElwJSfIhvcoOmJcYyrRpanD2k3BBY6CtOKk99kbdSdBZ1
lLJR1T+XyJ9VXhUxoujtfsCcARW51CLBckMHUQBvwZTARfFZO6WoLYRyahcg3qrQWViQiBftkcXZ
c/voNdBkvFR40ewMMVJ6yZDpK0rAiONz60B35fAlbyfzmyPxQwZBisBNzN7+4K3WLfGD2hJjR97m
mBfzaONXULVboBRL1LvYMbrc8u0opfFZfanM2fKd0mscs3u7f6Tpzlq4k2szVAgbhCquY0CKzhnx
XYUoZLJRnDe/wLG8qe3ABez32Fm1BZyxKZGPl9IMLFYc+RGRv3Ys1x9BnY4UFxatifAR5XvgcYRD
61ZPOrjumUREtkb7EayzJro7SOnqBM41NZUHIDkY95e13Xw55VQ4U+NMCFQeU66RSXiQoMUQk7Dc
JfXp/qTfXFIx52D5AywflOOor1PDbeRJVfOkjc8KEoN6HpLGlHmRaMLTsGHzNS4Xf3pyL61Ro6q6
LioGv4nPzWdip6CMMwi2k6nboikCmZsBsNY56MwgozVbX8+tN7sqWLYjt9grJkRWrBa0TioBspTU
Lu/iDWV+1yT2OCuG8IphAd9ocRuWbMFPvfTms8EvCd4nRUGsoz47jOO+TkQ5PveOZPW7zYzOOg1I
5tkRF64WMpn8trXKTeXGTvD03DmDo5Jig46jFLH3M7Py7TiSU2Rxj6H7v1g/RCd4B1Q+QSZyfTTH
oUW0ANXwue9ABaN7bTdbbSV4Ku4ZsUQy/vm+vZssH/YLMN3qD7U0yDApe+D0MDKur5Jz0aibHGIA
hb9ROQ0qSgzA2m0ql7JEeYO6q/CoG2EJzbWSE0AyrXN8bZdWrmxxyC2888Xm/zY26iyENTryuLzE
2CA5E4eP3Xjso5G0rJHdzqEI/hYEXxXE43gZUheKKEtyoUi4+CxqVt3tsvQc4DI6b0IpgewJgBEy
7qPzrue8wU1OQkzKvw3Lp69+gwGGNsQx3KNoKkx+HkL0VkTJWZ28Wnvwox34mUTh6/6M0iAXuHTx
/9fj8RoTDGqoozji5c0nyXl0DMDsKzv7Lh9jS9wAgu+2HopphC9Ixai+MszeJCCWvoegmGC23UNa
9ql4aqwOuP952zm8U27B/YzPERmDvXXZuCDiFC55OuR3acXZNA2GNBHH5Bxyjn8AtCzxJh8pBuF4
f1Lp9oplUnHz4IHTUaGkDHmM6zPPR3j3lgGfnqGL+fQOkkCCi35kA7RNRvLsPu73b+7fx79//ffh
IXngStKzMKsrQ0VueWnjUxeki0Qta5YZMVCmVX72f+UO9ynYCTMQ32bKMMqFdAqsxRLod+lr91QK
ld/XY36etvJr9yt8CH4BX+EqHvc8gSdiOPlvcKyHhCdFacWsM7p4l2uXD+uQpkSaF9RUBp1AhwxC
m1WhlJ9La9yjKrAL3DfB1Mmi6pUeJtab+jYwXpuj3KowJT0kY1WY22Re9gT9pcyENN+x3qkbgOE9
0Ge8KMfGaW3Dbd3olL8YZ9/mve4NeGT9yH2kL6yb0EpG4fqbKAfMG1G8qIIuU8DbpaOalRs6ij1Y
olU4/pHVwbLsmXszTu3qsuyjOiq0/Mxx4PDRn6T0oEwPcmca9YsEOpPYun+MlqB9zx4V1Euu10ZF
hj3eP4p9aknVLpJZbcjLR1NGID79oyuHLCRgSfj/FzfnSA0mSav58NzUX7zwVrLSXCuDAPkRrm0q
8k6gwaYG0edG0YOiKDwr2p+xfeRyN/JZkKOVw45bP3pBIZmMe6KxXCEvxjAqmTHK0Mg6P0iWbD+L
pGE8qG7TknhbXFqg3AnSkjnnl7AgBM/FmEJg7lFID/zkFsofXXSKsxzs5L3yiVYAEzXc+/tgJXVy
af0mWKAilYkiOJTP8q+gMofX5K/izLv0a7CCA5G8KbblTVRuyhcJPbsM4ythGLMKal5Qsy8QMipT
Lue51El1hSdPRgY8drz6SWWpUdB7EFcM5OJhRIRWhgyO3uv1a+YhatQiKM7BxEEc46gjI8qYQvrs
0iaos5t3vtYGGUzk6JvkfmM4r9Wr+Jltw1OEt5KyTXwyf6fH7HE48wzfeZPo/8c4aKkxkxgjnWHo
66Eu9CmG8bO0K99CMzyp+9Tm0GMXhYQVGegTR1tbTsvFaUiKsSrHxVoxp9bY7gEbJn7/en9C6VfZ
YgS3bDCMLfVutEddG4l7YwYnCl/A9epoW3hJMnOcIQM1MHLxNy972tCyPy9GUw0tWpOquThLaMo2
g13xku6EbXkEyyVrmegQR5uiJk6d0cwjonP5zO38Q7lJHwI32IfPMUkZsXtthS4nj/JXlZHA7aow
pEEsTPb/VOomTtz7C7S66VDakVEFXiDjdEpEUDkp8SGAcx62so0t0H+Vb8ZL7KUv2qMSk4y1UHQ5
A7OHZCc4YZGIROJOphaqxqWwXK4kZ+lBTMnw3DzpD7hp7qTv6IHllFZ235UtaqXamQP5LJdW52QX
ocPS9yqneysY+2H5JZeRkR4QtUoh+p8NTYORcJM+Sh7/IKJT+P4irY4D6ECIj+EtiaLX9eaO/D6B
MFhVnSHs+Ckdwy+pJuKb/3nfyg91OzUShHiUmIGaV5d637UZUUlSdOEU1Tl9D81x9+w6zrgjuCke
ffJmPnkx6RgDW5k7WATBNbzdUs+l3ENmDEkX8E11zp6DiogPrYttt78/rJVThLy+gpcMNpsGBt/r
UQU5l1QFx9VnXjjEqUH4zAwCFpHBmhFkbIGeBnoDpNpU4AexTib0ZdicI2ETAx2WhK4OIMH9kdzG
PzyXluw9ioGLjh+105TUqKuyyoEN0UoUHFMVKgWQz7D/b1aoofAd4OcFDytyeOKgX1qMzJ7V29la
BoJOEWNp0FBoekalgEpb48NEJ2xn+ZPnDAfMIqqKdNRjOZEJ7Kl9YRrBlpPQ4weRF8aWWJ1I6Axh
w6G3D6or11tCSNREgdRzcx771iCZVmVmV0/Mxph1M4tMqoL6OY7VtRkl7PxpCgCvAd0yrxCwbIMK
Oe9NsSGASIrvfPKrn391jQWqGKY4L30hw1ZUgbJZHDs69gAkvDY+cxmgfT7wGeUEfTr+zVfRACS+
NjFrV64t5qUhejIBYQP8XWvObY7qtAy+kPJRYYWpm6ooPZzlKy7iO6eAuyIsAIJQoF/95TSH8Sv4
mzcmcnceUEqoCUZW6XrgZRid2noSyTYkHVGsJfseINF+6vCf//lBWciYF2EAMN/QhepwLpQsE8r2
3GhR+LywT1vzHLIEDW9KJj8jB6IfQURbhHWpXaTN0xzqOteimKBvhV32bDng4nGEHZpDQMKwTT11
h5qvaJnGhhGsfwBg1xEBm+jCNuU7u6pfKGJguyDc2wHFaLO06o267R8aBxlhp9h8Fk5mvUKV3Unt
05/7E3xTR6GHTj06076UhC4IujMgmI7ulg9o+SW8W278lCDH7iju6Glo+EcR41ncj8d8y6p632AE
6E+gj9GQjQMvYQYCHQ1FX9rb2Gx97R00udpbLEPrEY+8xkkqkDS6OTe7WWuAIpTP/0xSBaDMvkuI
qhX7KOGsoonNukDDspUZ+Nv5uQvcYvyrTD0ZRLMrPIN37k/gyq0YmQ+g0BeBDIDcFGr9IOarhlEH
7EiAbrRy3wS2yu2gCf+WH4w9K5ivuTtEPpQtke5afM/1ES07ga8rju/OfPfZywkRhsi6P541n4Zr
CQoXC5MwUKHXFqI4krUxTrpz2MTpdmyLfFPnem3ynWEQQOArhr2b1P2y+khtS0B/LSSWNOSumRIt
5aC0h+eLQg7xSTl4J0Davu8P66fWQB+zSzP0JtNSLQfbf3eeXPShbpWT8lvYOc5BsNTH2vP3rvKL
uIQ89+R5Y9jxp81tnp54Ev566oD3OIHNknwzhi4tZ+veNy2rfeFw+bqZFaPDN6lg1tN3sQZo2TMf
OgaqGKgmIpP4lL2gqlWeZ8Xp3vOEgKsRiGzNqrwJTOiN3b5I8U74boVNI34ZlggZ1L0/WSEr/3VT
6aRXiYoNdda0eduk3VlMdk1/kErTw4QETm4aljmQYYf/mghe0HZs164pPltPTGHJHzTDvfmi9qY4
9jy0D4ruPGTulLgAphf8F/BaQW0aHmc8NcrWyJ6y4aEqZyINu7TcRPxXqaZmqhHUS7LMlLj3GR26
B622DNWajOceePfElvFglreD6GQD+km/y029dEESgXPr5KFI7FE3DYj8dcewPI7+Y9yQoWxMf1Ih
O0ugw9P/TTK3gw6bPauOtIl+g+BqpwfANJNg9BlB8SebTc0DOEJQOEBPFRJtNGSyMRrwJatdc37/
9fAF0AxH2k1F8keOfEWg8ojIUn5Gdh9ylSSwY2v5KUz8GX8JSVlyPG7tLU+2n6n3IoGHI0ZoP4V2
CNDVhJT1Pz8DKFxwBu4fw7XTriGYI7eEa6kk0szEXV1n2ahNuBZqm5Tnf0dqd5Df4k+N81TDyev2
rHevcVw79+0uO+NmxiDrsOC9DVxHqe0rFVHqI2vXngcFcnzNXP2SY+Odj4ODEc0shZy1kKBJAE+i
tAJXCuzH9bmW4jrKO3XB7UrpLpvOjdJYJS9bGjLT6v8j7cqW41SW7RcRUczwytCD1BqQNb8QtixR
UMxTAV9/F/K5d3dXc5rwvnaEXuRwUlNWZeZaK18T9Q5SmU21lptcekmcmBWOR6VWpFZmuLB992w7
5b1WOekPdhU9gb4M3Jrqy67iSHviyUizSfvmOt9WuzVp67NKADwFyjlzgnnG15y1QORmXGpSD8im
Qq5m/fmNkkRe+zT+gKbEoAKg4CNAvNPWOjbMvlJcYTAK0JAa+CEdJaDTOc/GJNNqgneMpN8UaGba
QFrv8h5aHtmRCWF+JVohJzWE7WMlb0ssJc2dXqHbPtow6ap0ixLPX/4LzRf582XLC1kDzOmRZSE5
YZSJYmcUg0MQs6n3aF2Dk/zZOx8fwDdgOWW3xiUVeTb+rmHiz+qj3wt6ZFx4cyhalE8dpQDH3mhX
PXic8CnRFYVPAR5eeQU3a9hWm3FVGO48B3g6aCFI5mZYR5aE6W78GlAN6hquDMggO+hAwasQqgdc
otjkAfNsAF+UlcLpWZ1BGLYYE9hZGPWFCvPSdXmQbs1b+2F4MW/Nm2Hb/bLv6c1a2u6/rDJSuIBb
KyAeC6tcR0pvRANOTjg42TN7KH/QzbSz3eKDYvDUQdc/6U19/NH4JHIyL7xdE59aSFTOU/7PFwhL
TVQgCjINS12qvpm64bZBGn7HyHUGHU4FvRtJ5RP++/LuPive/plpiC0giAZjxRKeZpZEwlxt8AyS
P4a9AT5r5GjvxNfUTRztQe8m9/J4sBBc/tDSR/SAkDwFIhAr6z37h3P/8c9HCG8x3qBTGjUw+Vba
cZ+id5vLY7Vwe6N8uTzeRU9lo/0yYgV0hjsDwkaDrRSlDnrF9KkUN6Ru3csG5lU6G8qRAcEV2lCV
MBOTtI/DQXrVdzoCoevpyViZsMVbDk2u/m8cgjuUpzo3VS63j+xL/ZBe2af9ZB20H9VdXqwMaHlf
HpkSTgbaj5VTrMIUlMOV9wlH4SalLnqc9NfkMNzY3GnfLs+hKIsBrM3Ms8UPQ0NWUxezjSaZ5KzK
cPzRWrd+A27pLbvS9SvuDc8scZpr8zF7gQQJ2vyuGJ53u7h6R4bFzkNaQyQ8K2wwQRCE1wdja7/a
19WNjJDgK9vE92u93ZbczpzCwqWJdxE2pbCOSQ4Waq4g4murGwTV1Ki3evJUa091Ne1aNP9AZaly
0PSjkkZnIDtNc+tcndsLd8VVnYVuzvJdkW+KZm3ZF6bi5MuEZe94rcrhiKAD/ZeU6loH+6S/p8pb
zjxtug2lTfXW3kxXafLr8hrMN8vJEsjgzQGEPMt04K0qEpFri/K2w3MqAB/NBtDfcHEJPnTjfRXW
vsxDMPrXcONnhD0wMOH0v1cAwmtICOGbjmLBGG0CUTgvm4BKd9EYhLbkDdpd3gKxU1+NL9RwVeNQ
dBuVO0iCJeOWdJ+XR32eBcMnABYA5tvcSAhgr9NPKEqL0thum6AzQTt2pNYdyXuqtD4tyEbWJdcw
EWvdxuM+rfYm9arsXpG+pnEEdau6s7d5/TuSHNVyO2llQc482vxlYCDZEAPCJSRWpSe97WrwRpsA
Ajlerx0q6attHvn42hr2TsV1eXkmzu6C2ZyhEfTNQP9nhCunE9EWmQR1EN4EaAHmavTaHmLXaO4v
Gzl/TgpWlFMrhW5l6WgMTcCzL7OF1HRrenZfeQ1BBok8MLZJlF0eZm7V7fLpaYjjlfO1vOBH45zP
39GeIx3V9Qj056Cr3ITmW1Nq/aTKXVMa981UeHLsaqx0oHabsbe3oTpo7L1tnyAp44cUvUauNLOB
KN49uGdylO8uz8/iIiAZO/do1VGYEw5EoeQkNpKpCSZAELpoN4SNm/b7vzeCZNesNq5p6DUqGOks
K65bM2yC3pJ+NU1c79jc0AA19TVph/MsJ5bbUFGjh0geULHfkfHRZDdqR9uulNugR9NeIw79aLiZ
YqCUta2CZshQk5iZR+ouz7xGfei7B3W40rtdfF9dJyHYU1l7gPgTVTYUNIL32E18Dj5sFt711b7o
t4XpcOh+VG5VrSE2FvfJ/DSbAaDyefu0YmCGNdlmGzBJvmZc9yXeOyMdH2KQW7QCrause6n5CrFQ
tMHT1PyFONxp4nseA1mcpQ5LN8prh/ikLb1UI56EXX15Ic+fCJheyGlZJkg+qMR8J7COplcbx6TK
0K89qLhHZaDgivwAFnno92je/sP8DQjn6F22uXBNnJgU/GUrJ5Fu1DBJ3T676YA3koYHdQx6BCr5
T77KF5w3o3AtzRBZFJpslFo1sdYVw0Ei4xR1QffVtiDHG479kIUP4z0fagfv1F2srxDSFs4g1BOg
SQg6yUzDFOKBQQVKNdf5ECCbM3lZycEXiRTmNsSkK6bmV4YwuNm7I4cO6jFYBsL7mxR2TeVxGgJg
rrxSQb+kWVoPOsTR++VVWxzTkaH590cbRe6VqC5bMgR9uzXTEgr/V924pnp09sbHA+J4NMKbymoa
3LENRsPZS5T8KsPny4M4z6MJBoS9N4ayEScRDOiyI5s7KJXScQNaBMqehldNt/1zv/LeP18g6BjM
HowoqIxjcKfzpildysyQDkFRxMWW6iW7bjkZPWsaoXbbKWst4c7vfJQ3QKBBwg7cX7QQOLU3hXoC
SEY9BFFs7tq7VIucMGx8dHX3JoYNHyVrLPDzRQOAAdgMBWaRvhM52L0GmSoU44YgtWykTWNQvllu
rlk5jyyghPAdWJgIMLDhhYkcU72jVqxjIvvK3NdpZm2AY4C0NCmZ19VZuUPnIrZLa8QWzZh/9VY3
+jEa3zpRNkQ+VJwiBxSTfgOIXuRbbEi3alSvJZnn6T09j3OzSgQEcyYPSqzCDo57PbYrlY4BGg47
th27BKhDmVuexTcJBN0v7+elqT+2Jix2Y9uNrox49/ZV4UWNvtOafAU4ujQgqCxaeNij0awpqqyN
SEt2XGNjoALsFT7FOrbRjaE+E/nh8liUs7AFCwzpZEhIQGoVpH7Ba7I0jHUt68aAlsWGpu+k3lgA
1ietO9zV92YEeoP1Qi3uVYBu0/E9Th6yaJvY11A6KME97j/0tzw2HWvW5Bh+Xf66c/cHHY7vajpU
ZhWUEU6PFTfNzB4rPgYViw6xDiiIXY1ORfN05UZeWtK5UTMCS6RkcYRPDRlFZypcasdgstrbSKt3
SkafLo9l0QT4k5hm1BNg6NSEKWldo3GMhcoUIUsu6xgMmVYGsvC0wJQBC4tLaSbCitCwsTDkqjb0
EVqyObQN4Re2kSm3Xq0XrUs7a3zR46bf5RKt3WwcG98ADPqqrevGhYi24l0e9NICIj4z0bEe04vK
8+mg05QXZZ3IY6A35p2OjZN22R3kjbaXzSy4e0S+lmxAjQuVbRHSlaYm9oZBxiDm9CGHKgabcr+u
f45ramNL59JQAd2AlC6K6OI7f9IbQ6lUNgVNn3zWzPZy/HBQJ/IgGfxYtc1aeeb82YaY/sigcALa
VolUi0cw2LVbjt4wcvmh5Y8pAXDbUawPtfcvT+XiBjJQfYKmClD3cPqnSzZB4DHLAFQKsuRK7lRP
QdcLI4WiWetECKsj7ffYaZtxiu5MaL82+Zqm6tI5ARkRkopz5gjv5FP7PJErFVqWUwAM5eTWalRu
JUVda4NxxvC34Peg0ovaHh5wiKiE4zjWVMqq2ETywmQ7ufT6EWqyjtJ6YWY4yQ/V3IK0DBWubSnZ
27KrPHVSrqHs06A0G7N3tPlMsuqqbtUfK/N//nDGh4GXAylPGVobZ4KeStPWuY4PG6Q7AzAWRXWp
5CvVnfyklptYf+drOd6lQ4qJAKAI0Gwwn4S4UtFQKmeaOuH0RNC6VjfAVOzzdC0CWTqkMyMXIpoq
uoeJRS9Fye0BvdqnYBj6FOTyBOoVVlU7BoWAEqe/L8/jwosMj29oOYHjhI0stqFvacnsoY1IIBct
2RYxe7JSSXdJpLYHNEXItlktm36vDWvElYUTC8NQENUgCyBD1up0/wIdbGljQ2H4h3JVP/Ktwt0p
v2q/5O7t8hAX1u3EkvAOyUimymWCIdpZvq90SH5AWpKO5v1lM0sDQrFjFkKb+ZSiQ9CydLLbvBgD
6yZ1cUaq54dCd1XqFmtNMZbW7NiScFuMOYRvwgKWaraxjU/ACN2aBAz8bWI9Nv3m78cF1BA2PYDn
58pqES0JT+x6DEyS+iaNAMSSPdXyRitzCHnISxRIw8fLNpdGiKBkhmJCEueMNaXUEyR5MwUjBCNB
C0ZQuqEcl0OgctMnK2C9NVvzy+8odkwjywpTG3cvccltARw/ZCqU62LFypIjBVUAWOpZ6n3WCDo1
o7WFmVmVNgajDQBiV9wVPPf0IdmEibFn6SGR/BoIFH6vx3ybT+2zhIxD+Ns2bonuxkjPB6P1u5s+
Lk/0grM5+SrhFA6SzCUpxjNoiMB4tvq9kkAYB/pgDMLBl00tzvPRBAjHMLRwCEmHVEqkaKnT5Kj6
KNFv1OQcGzs34VjiNUXwhWcISq7odQJ6PJyM+N4Z84gl6RTDY7ckCKNtGRLfpvs+/aUb/uXRLTmZ
WWhRgdOG7xYRb6E8sb5WiykAuK7b8dAaN5KGUDBRp2p/2dRCWQHwWYxJBnZ2dp/Cji1GA35zKqeA
pT9q5Tljn6n50d5ZiRdPt239nEoveXndZh4wlVCyW+sBuDRUPDyAVAQ/FrgM4R4kltRw9DbDrGoD
22Z582HFE/pINWyt3faSS0VyFbfDHK6icHN6ZhRI99mjjBuXoy/ug/qjGO/U60mJIXCwiejaBl0c
15E1YYPWw1RGUmFMgV6h9tgDJGzFftVFKzHrOexuzkbgYgelAhElGByno2pHPNAjTZoCrfcytFpH
ur0MbPstR/vNrAHQq/QTfddLtcuT33XjhciOsHu0xk7YVYVuzkrioMtkWrrKdKsPj3FpOYybN0a+
EpQsHVhkX4FIgy4uGCDCOodDpQ2WHk4BENvoTVar9x2k592e1bJr07j3Gohhu4XV/ossETgGyNgg
L6qDHCksezU2ZWNCOy8wXxkE7pXGsyJAxPdZNXjZy+XDtLDoeGWh5I23JLDoIneQgek0IvgjAYWQ
oC/TTHbKtoj9ukvL3WVT39kIIf2CMhfaTyAoQtJN7GKSJDbnhsnlwDKjRyMlmVeEeDmng6y401gT
tGUADXmoJRD5JwMKlfokb7qaZLsIjuwBfWXzAzPi2pk6g6G7hG5uzL7nGzWOI6dO7e4mUdBE3Url
+lCywvLzuitTJA9D+VXth85Htln1gYXI7tOR0IeBRpZD0r7wUvC9VrzUws3yXW+3EBqBnawJu7zs
2iqhXa4GRXfI2vomG++tBiUDy1rZpkvu8NiS6I8yGhfV1KdqkJkb4BcAIJ3wEqp9mhc7Ob41UyiD
9bHLqFNo0SZ5H8PrLkc72EF6u7zAGg6usL74EAMxIbHBtj1roYLaX23b+BAi516jIcG+Bog7x23h
WBybmLfz0WOllbJpsHOmBky/NopbswbBAG8J3ilbczgMza0JJCCSqul4aI3RVaBOlPgqUD/Jw78Z
K8Ih3Oi49EROlcwa1rRGpQY6kQ6q1Lsmi9dCvDmEPp/Pf2wIWyipOyK3bakGo5urXmpsM7dIXXNb
X7Har0Ivff1/jUncSEoPelWaYUwxUu86kFmAYF+2cI6vATYIlBQcCcj1gIomDEkd6nKyckkLmmE/
GF+N9tKiJdhnF26yj0rxpc1le+feDeZAGUP5ZfY6RPCkTatMNYVAX4CduYnzuyHbkbRZMXK+7VWU
kUxVM+AiUXgVwhG0ZGkMBhXPgFNQ18e8hSo3qkorx3yemdPNAOkBOM+5loQfhpBvkZoM3bQkQw/a
jVFBRn46SK4UB7X++iQna/jIhXkDrRIcEDCwke00hadAyvqoYXGkB0aVHSpAxyQvV/sVmvICWACU
VCSPUJYAbPosS1YPJuGq2WBIYVlvGrmt0TcDzXdqMrJDPtDYN7TJ2lSMyztempB660x6a6ptsa2U
qNhxnSUra3n+YsYnfSeUcOnjSpzfBEf+pZ4SKBP1pR40vmW+SsSptA8OuJm0vbwx5413uprg12Fn
GNAjhpTemYoUmnlBkryRg4l6OlGd4sMYNvq4RnE4X0dN0RAq41UOwiKyyafDobP80ZgZMiLIKt1C
Tq1wlFq1feTT6pXbfSHAm23N5xr9n3C+heeSjSuU6I0uB/L0Ejf2Cxog+gpK64x4vPF7M3Y7s3FA
WWytCbCrbWwoO4YGzMU+lgDQeqzRSBf4m/735Zk+U7dA4Qs0XmzkeabxjBZ8QGVA9j1G7SrgENFq
oQTa8fuyem2q6Vffym6FnGXaQ6w2Iq6a3CVFjMLfXV29FIQ/VkCKGLnyW52slcDz/DgDD6VhouAN
kekXnYbcc15D6FAJZOnKzAqHj4UDWqJV000xPQ+SU44r3n3hnTCbhLV5083X6OlmGHiUywl+E2QP
Y58BrB96SZEmTkSYK7V4N5DEcvrbynYMpt5R7hM9ccPe3Ed1t3LMvpNBp/sfskbQB55JX9AmFve/
VRWs5yPVAl6Htq+YLNtUoTzs0Lu9CQqtJE5ZSCHQYlrvhFZh7CQgtsFD5f3XyvaYvfPZl9goCuio
PQC4KgSTrG4yI5JiLTDlwdGpb0pvLRjYjZU4MhSE09vWJddVsilN/7Ll8x2AKTgyPF8rR66GtMxU
Gw1TwOwSmpJjAcZLhkjWzewrid03dCXuWsjYQ5cZVQ9FhxQ3DsTsLI4MhpYkAwRVGwE9FPSxGzkE
wLdSkCAFiXZzeZs7OncaW92QcgUHseAbYBruDg0fZkaziIZmahZKUd8ZgYq2d3GmOrb2zkOAWOAc
CI3dOIXM5KYufbVxog+4iaL2y3Rnh+Vu1G7iZB9FqW9bw8p3nXv7+bNQPYByigVGrrAEioUWnInG
jUDSlZ3a7MsIktiT7OWFvgn/HgQr6ypapGmg4qNZJSBHp/PfU1njqj6aQQcKbHWooZM6ZxOTcZMk
P0bgf+9qflNoe5qM16a89pg8v3F0FTAbgswJ1v8sPdvxHCUSuzeDVvU5ZC6N8EefHJLuR9r/TqsH
83mAXHY+JNtp5oG9ALk1Div0+fm2EY7ayScIDyUCHnY9xNwMjNKVpY3CnoE9RfL0xmqvE2iEXz5f
53ff6YCFg61a8pRL0mQGCH8N9L9FyyazHIElsYq1gH3hJQNb0CPAn1kvTWSA8bydaJtpZjBQkCrL
Z4rSm3EtT8Bya0W7R3YiAfDC9NLwhnX3l8e5uLBHtoVZRW+fBOq0qhnY5jYu74vwIUoPfMV5fJ9Q
Ye2A7FBxTKBhDGa34DwAYdDzJlWTB00i2CFVGmqxF5lhDx2EvEkqz05kFJLbSgWmI26h13tTNfLw
EpdRWTkJmNDhbiBN/LNCw5oXybbRVQZFlvw2yQaoOfTFiF5FNv5x5OUkBS+jj2ke7lqWEMstp3Sy
0CwDWF6vj7j5CWpyXLpQ6y0yNx7k+snSefaq0VH6WUxzNgCnYDK3iZrhdtf5ZBpXEAyRuo2mlUgT
yjEwga6Ua/N/2kqpy1mb/mynBr2JoPgBsVI1RJuktAYQyaBseOGkC7mXx0YPmqYqZ26eqGDrFG1l
5i5DI/XXxBw6RGR6Id1nkPOCRhgKpLo7oo+gdT/UeLt/QqJcxSbgAzIYQICPv+qMN7kzZKGe307w
dS9d06UQkQdt48DkNK3csg4zD8pjHPKCnZUOkMhqpcNE1AjNo5BhazwDc8M8rk/8l2HQJnObrEfx
pVOUwt5Kk65FPzO7hMchnV5Um7jQoK85ZkWvPo1o+XoYQyDUVnL9wjkH+geb5KgRpbAj09RIRyAq
k0NpfmVK71pp707P5gA1VuT7UAF3/+oE/Mfe3ORidq5wb6eOdWwG5OAUEw3E2ROUO+BOrywARjsr
uGxH8Ch/7MCDIXkJFAGk8U7tRHETRtaIFrGS9kUlywMjxWkVyf8XVkA0hN416ljoiC5Y0Rhv+zZH
D9UGAoDdZ5SYm2j6vGxEuPn+DOXIiHCcxyqrqm4q2QF7yB2rL1KgO9b9BD1JXnuXTc3fe+Q5zkzN
/uvo2SGhfj40A8aDypBnHTq0nbhsQHhInRkQliVHpNqRpGAHg6svMiVOZnT+UGt7ICFdSrS9FQ5+
nKz28hUc75nd+RgcDSwcCnuIcgwsasLfrckcPR5+TxBKwPlcE0AXE19/jM1NNQApgcixuMdrAqXO
yIKxvvU1GpDBJcZ9nm2s/i6PflrQyLWmG9OkTmncROQ1Ahu3QG/5If3L6sfZhwh5CL20Fa5xfEgZ
A2WiPCkGc8ppe3lJF/fMrKxqmDowSt9ww6OptVlZ8KjH9pSjyDMz6tDUWNk1i6t3ZEJYvREdSAyp
x66JGnoLJJRn1s2GmtrvDI3qLo9m0W8cmZo38NFowqrQeD+PJm6+SAnddPq5Gk0s20B6CPA3FOFF
HLVeajInvGWHmuSuJX3WFqT41zTZ14wIa5/abVZ2OG8Hawok9CAn/U0/miuzteiagLf535EItwcH
2kwD4ZsdlAw0UQj6S49yAfV5KDsV0du/WZlvZU8U29Eb63RlFNKPERrQYdZkBCP1U2lqTr1GRluc
NYQX6EQI7CnySqdGwD7lPZ2bYptNiDhL5/3OGopw0wJ6srKp10zNvz/aabxIZTksMHdh/px3mcer
YGRrdcLFwwn1bmAT0fMObfxOjYyzEECocnZoavOJT9an1IQre0DMVfzxMva3LKgMvsw38eRoIJlJ
DS2DjMoBWc8Oqmj9raxl13mWelHbbeKsvW9xTJU+uZFK5la9b+RR7Dcx9ZgaHbgRruQqFyf26HuE
NVRk1ofUGOYxowcKhyrHZ8meL2/GBY80t8pCXgRIbSSGhHusznuMs8M+ybsOb2Ur2RpKWXg0NUeH
kzVmthizzFN8Yk5wgKUC5dxowDKCAgGRCrgL/kueyJNF+Eteo9lCumfmXmpU8NIzPy9zL15Td1h4
KCJWAtIJHBd0MhaVsKQh1Ix87PHUSWqHNGgnI3WA8kw+Vdh9MgR0+Pt75cSgsIzMoGS064kdWqBC
nKFCM1D0D7dWrCx4sBMrwgFpEHVouYZhjcUXoo0SPMMtNyKnZP7lHSOmdP6s4dEECv4L74wuaQus
4dg9UCMoY+516g30BPR7hrOiFU5Y37RoUNWtRdf/xTQqKyjkzjg29dQLaCS1CAPK8RAbPxhu56jc
ILdD0I1Zjn1LH129QGA/PgyGcosX4N8F9/8ZOBgbCkJuWxVzmchTkDGHuOVh6jOPtYjuoAKTPlye
3oWHJXLvpo66jgmdeVHk3SpT6KFYXXKIvwD2rINQu07Rsy+dDkhY4pX5edmcqHXyZ1D/2NOEOKZq
iqgmaJd8oNmG53t6YDuKZJHX8TtSMyelqNm+N8rjmKdoXOhH2mfd/Jb1uzB1cx1N3J1y8OU7aSvL
KwHd6pcJFz/avckt0zETBsrpiqO+hVtcZfGOHuwf5WOEeHNrBTL1JchkVi4ISEikEnI/Ez13kNZ4
s/eXp2rhCoL0LDY+mgERaNEI3zOYSYtU1ogIU/sajPfCWlmKxROs4Q9a/QCEL2JQpaQjMnxFctAG
+Zry57h3FOpF+pdlKyuZFbE+8WfVUWsy0dIAmShR1LJUIrlVYkTLsuww6YVnnqw9Ky3Em4CHU7NH
RZXBLzQPSFtBuGGTD3dU31R150l4/hvG+7CST1r+IES3kJ1BqQB6P6cnO8aH0sHGB3Xkyu6h1OWx
W8DzN5Hy3uUPaXpdmbbTW15ebmPtSfHK7n3SdhSVBBu0yH+x0HPXOqwEemeJ7QRNEIOmMZ6Sw9yz
U9ff7Hjl0l0840cGhFtwAhsfeGPspLB5Buthy6thr1pXevVRa9bboD5DPHVlTLP7FwJiVIn/GdP8
SUdvGznBPih7mMzTJy2+ihIkzFLVuzxxYqX9z7aau1CjqRQUEMSEHXxmISeZBStlUvgpCo4+QzuU
jUIo7lq7bTfozwnhVDIwL9akcNvLcb9yES5OLsqp4FsgyX5Ws84MXnFKJTjQ8qf6gl3kI27NCQM6
fnItM7g85MXXBM4R8pMGuq+KEMSeqGGUobHmYdT0O3grb0BKseE7vc+v2P1A0J74ssFFL3RkUDgo
ISlorQ7IB/XtTTQhgEAL38sWFicQOoxzjdywoLR9ulVYXMo6s2IGhAmDcO/PrHPlxs1/GcwP89KV
9LW3/bJBHeQYJNMMnPRTg0kJjRXAKZKDqVP4ce2QDJOvJakfZejRq3sa8am2JoIsVgP/7FWER8Bo
YKCaCDeoWiClkoiyA215CgkGcPTR0NrwOiUNt1k32A6aPE2elAL7otvQzTDH+mG0o3hlvy6dTBkA
VoA7QWg/a+eo5nYbsw7fkTmzIpSrvFxeThH6+D3QYwPzBxwd/UiVuDyAZAAFFNXLfkY+38qv2c7c
0I+WONvHwk0mfzzoW/oA6DxEjH12m+xRhG7u1hRKFx3E8bcIb0eg2Zs0ofiWuQ3xVi6IL6tfvc43
WR3U3bscHmi64mwXH43HNud792j8w9RLeShjgm/G1Clfb6baGyc/jz2OeA5uAd3X/pKF+Z8pN+bQ
G7kk4BNOTfLQbrWBpMhZMNOh1ZdivF1eVFFU68yCcEiLWlINNk8k+MqbYd95LXPlgxpv4qt4B1XX
XRM68bq4ypL3AajhPwMDzul0YO1IutpqGBJxvZNo+U+F+8M16fq3vOj3Qzur5EfDc5Q/RdBynAj0
1YwVh7u8nDPfQ50BpAjUTz9BQ4UnyZDGOBht+cn6vHTMUd6kSQE8wXCXmuk2ggAq6rtStGsi5UrJ
ld3K5M8vPfEynWUuQM7AVIDVd/oJY5IOZdQg9y/J9Bl8HXQogW+cJDcDvESpwWlQUNbPa7dLpM2g
/Rt/eWxe2F1pTzABFq4AHf1DtbB0Kx169L9lqrlEdUntqeZfYnr+bLejEQvbTU4SvRrK+VLtfoJR
Cwwtwy2+prW+dBHMoLnv2jiEPQRPFedtQUY5BNB6Sp2W9IAG+zV/VaN3UhwyvdqoWr2SY1n0SIAH
oIMYBDnwrJ13/JF3YMxmOm0IPBIQAI362g5Q/kte4yz0phzN4eubkEM9tucr2aalkwQygQbBBwvU
cNGuSXulGk0TqWBmONaAV+1auDr7UnGXarPeC7oIzTUq4aD0XB4bJsEJlfaNKkF6Jn7uhsoZoq/L
x2He7ZfsCHFRRpWWShGS87k2eGkbxq6aQu9NVzpcK7hhEU8wvvJGWXp2HY9NOV21diprYpXIoU5s
Y1XPw2+reO88ZdaQ7dfUs5ZWCs8DFNlBwUbaSJjHqM5UkLFquNriSworx9D/Tkjj+3Ah7sHfWb2c
iN0k7QHoc3NCGn36kTQ30gAJ+HYNCCKiYf4YsUEdseA0wZUTnEZC8iiyUyQv2rhVdjG4Mt4YF60H
RrLkNpIq70YeQec2j21X7dPOMzmAarVe6aDy1uV72jOAhiyviMLQpSafX0tj7Q9FbblhI2WunUbq
yhlZehrhUYQ3Ib561mo5XWXWqTSJiYSnUTu4rNlblmP0xspWWjQCPisKPzgjYJqeGpFsHdVpVqUH
qCCXGULdd629v3xClnbQLOQ651ln6rBwQuIu1CyQN9IDSAKO3H/lxRp2duk8IIqHJwEpGVtUuJGG
pik1SjAI5IpcCbFHBjXnxriBu+4U1Mr4ittcnLQje8JuQgcte7CQEjpESlBn2qYvuLuam14aFF7+
2LooywBEKRw8qvd6rpgNaHqK4YwMLkWefJ0Mvg0hiK5IoG2x1h9naaWOTQorpfdSU6DtbHooo5/I
U3vE+lsJxu+DeGxC2NQ2SfW2Dnl66CrQnSB7pLgxofzarqpomyOyg+5+O21LYhZXUlwi+aJiu2Q0
lYOqtcla26G1EQvxZDqlUmfqGDFFtMcsQDzWEAxLtzpkqqC0ANwpQG/Cra5bHJy8ok0PbRHg+gk9
ObmBAt8BjOdwRVpnaVviSQhdf3DUIbQlhBetAVZp1pfpQe+vFcBcO7BKpafLh3npWoWAhYnaATT+
zno3M6rXdSjP61fYbp9z4Iz2nWx7q2dscd5w6cwdMVGsEL1fV6vl2OeAy+CIuNMwbTXynujvNNev
QgqloNH06Sr7b/F5jWsCkD28G9C9Z94vR+8hyAdJUimb6UFpgN/helDkHFBJ7apQH3k/+er4kpnM
NRPUSSn3Qhtq1JcneOk9AUQ38C4In4BVFRwyrqEezM5wHjcFmA3HEP0n8sRtB+tqNHNfav6SdDcf
yVmOCWJC0IIHYF3wZpPGi0IZMlRkpQnY7GsTkgva3Tgx10jfoWrw1+ObNSRmBXWsLfhvpzMc5l1F
eYp1pcpBYS/58FH/LIvbaa20tzCPaO8EuUcwHmccujAqljMTZWADuLz8WgtBYtPvxqZ50rvJgVjn
z8uDWkqnzOomkHP8xtuKrY2ZHVtmP1trzExxph6yFWUDjRNWJxAhYfZjamf9FU/N1i1AXXMJ1dBn
Oa3/kuTwvZY4ntAlmWXWztayKuWayF2WHaS6cvvyY+o8C6/Rbk3EfOF0GtA+Qq1m1o+RDWGXtugl
nQ9DmR1qDUlOjhbp1r7aq7YLAKamfeZs7Tm/uJz/GBTjXl40eUXl2WDlxYWPCvv0Qtorea2l1lIq
3sCugYuTzblEKtyBOOvoABxiBptkB4C+gt7Roea11LUUJ32IkGp4mbbDlxE7urtDg9i1WsCCgz2x
L1yQZRJnQ4xuRQf0g3FU8kMqY0+2IeuZTCueZuGBgQQnHt0ogYAT9D0TR75OjWRu5j2Aj0XoSyTZ
sEQBHt2gG17YuxwyiMhZK2sHZb5QhXDJwCUIhgieauAhCA4WTVfBAA3b7GDKPLkdGvImhwbAE3ZI
bYenRelaJZgJYWrpt100lVvFGvKngeUUcFc++WgzhOD78ulduDfRDAew9JmsgvqisOQaD3PFCll2
yKM+g7BM2rkxhUMye2UNzrO0jfFI/XZ+gHKIKKuaQXOJJnZ6MKdPox6vevI/pF3Xjtw6tv0iAcrh
Valyh7LboV+Eto+bilSOX38Xe+4cV7GEIuzBDHAeDPQuUuQmufcKkILGY24zSCJgyhp+DWcIyPrg
WeBSwEsRVIqWKENCi6PSNOPDEFtREIEpCOxhTAJDVRJoW4KxmwAR4M3KCMwHTolgGvsqyMemDZSR
DoBCyONhWugUym1dCiZ+dTYYuc4Bwpn5qF6fBZ1GC3memwLd17LcZGWlbQwaO2FWmjmoyHrypEcR
3d3/2msbDEBPBuwD0fum5NF2ibZ0QGMeF6t/IJb2NM/fGlh3ujJ0UO+HWrldMhcJWOBqH0Qt7u6n
5MBFA6heHKtmb5jPeSnawitjsaCjyDhNH8pl7N8vtjD4BXa3EHziyjgPyVmK3FEBv0rf3h/Hynf6
oCZCt4w15XkkZJcQFFKUGd8pxnlqP+SgkxkgTM0qDGOmn/eDrUwa1GFxq2PuieD6crtRoYVDzFjB
bqSPaXcqqEjLZi2AhnzHJDPQa+URaFNLYZ6ZYjQtpKqDTFPAAmo7a3N/GGufBvxUJhOFNy+6LNef
JjMhiD5EiPIKJJ1TQGfSzXX/foy173IZg/v8Jq0SUk9sJEALMXXloKBeCxzAH9rbsmsFI9v+Oxhu
o85YxtBPR6AeLQNtWjxlekEBU7BdRMPhrmxyO8xFVCKK1G+mat/Av8HeLaWXlH9GQroZDnd7iVSz
lkYdgcZ5s4CD+F69jrNvinbn6kIDlAWtZ8VEWYL9+8XuBLEOGuTULo6Ojk59g0digC6aSCN2baEx
qXUNEj9A7fH87hZkjhLt+vIot9GbEz1FsQUrKnsLuQ7Bkl45JwHLQTUVzwTQUnjj905rEq1edHyf
qrYOjd62rhXrxTbRiRbcX9krg0K3HiEY6h91Ke5dXjf2FFPJKY62lPtz/VIV71qbQq9U8BpZe/Ch
2avC0BZ+TswM7/obGQWtrKxSiyOrO54l/Utv/miWIzVkd5QOtrdo3giP+06wc9cK76AHa0jeoKRi
jFyWi6eI3S604iiXHUzYYB02nB06HkZIKZgTOZVGgwrWwYIF4Z/PLPDdAK8j/YEFrV4PmPROhBYW
FiV74Xa65pLy+zS5svryF3HgW2pA+xXqM/z7q5Iac6oVfEFSw2pucst23zcnKsLjra3JD1YvSCjI
UfzRRFpAs6s+ocdcfa/HkzO9KiJJ6fUQwDjATwHFCF72r19wX5Wtgh4n6ZVarzFwYWP+fH+2VlKF
DZsIHHiMmo6j6fqrxMVkx6kJrXEMw0AbsS3+5nNcBOAyeFnJU2NClP/YOCcgvJclc+vmJOyGrO1b
1sHCngIIBaIT1+OoiFKBp1XRY62cgNnVLB8vtEiUiNaioIYAfS0NuIEbYzQqz0NjKik9KsOhsmG4
nv0YyLek/Hb/o6yGQZkXNXhUlYEVux6MNKtwyex7egR6eFMELRhgtdp5Qk1/XsqZnUdQRv830Eey
uDgoZivLGqkcsMJ6B8qLXYCAYZ4lz7g0tsOBvXuSES5sxuc095NwIebRbp39MkGU4pfsfP7jYQPO
83E9Bo4JF7HrYUMBqJq7GJ0zSl/14XtkniXzKTH+/DC5isId9qTqx1KhaGTnzrh3AiOboUIl0mhd
S7PM01mHFTtblbzWJJhlamLp6F4BcVHCW2zcYC5rWfaiHDY8sH40XVUTeVavJAymDm2zzAdUlMqt
m7SolDpVAUZO5E3MqJjSk9IJDq6VtQkWNfiGuGaZaJqxhHKxZNCutSzaz6B46bM/jMSbyzLMQLiK
oOhwfz2wn8s92a9CseFehHIawNNrG6Fm+WSmwyHJO1xmdqh5gc/5K27plijB/ZBsid0LyUZ/ETLS
qNxOHbD/9vRSgxt+gKK82xqLr8yV4NIpGh232uNmkVXJQqjKCKIvc10+peaB9q+N+VRn3yOnEszm
WqkQWozgWTBjIHgwcAcwNkXUzNDuOy4thABUt5Fid67qYNE1f45jV09gRuypFh4MRW3/eYvgKjh3
r4KYSKGoFb6lSt9HFZr/2rMpNJhgI+C/3uUIubVpdbER2zYbIepnqW++SYpnwWtPdqFz6cjuLLk0
39SGyOqP/d17cbmFikcymUeKwSnQFxuq3idmLZg/lpXuheAW5twtEZEj4CXa2Bs3ACCaXuu3O1GD
XzQSblHC3QI4MaJkx3EfihQY1v+2+fEChn4932AAg7ItIwezhBqtehQdHmtnGVbYv3+et8IpW3NQ
ItZpz3fzi74pfhV7x8s/AcHy2AT7UvLmwNl1MIe9nzEEo3K4iwccmdtq1FFJlLqmfWgJLB4iRbJ2
96OsnieXo+M2b+G0OZwWMDrgxN3On9zcLT3dzQOR7P1aWmL4XWbhhlocT3yWqNwpJDNQGT2h4SMd
YgkQAB/tf1RfBFMnCsWdxGjTaFDtQ6hRLV3NGT0S277SoOysfmu7XdafKZRy7k+kKCb794sEL8kz
ZO1rxCzRy27GEKA2t0nDdoZHlXPo5V+OtLsfcXWB/J7Qm4eCGktIyjpGqWyybgOi7v2/v1ZuBQwa
Fw08RODCxj94YNLQRjQCO8fSPOd4rg7ZXgqsH+WmdX9qtdudYXkXJv79qGtXjcug3DzadJT6wULQ
xifBWeQAuXYMQ0MGGlOQMWEGX9dfSU3wcpZ0B2BD9bsCi0lZ3prFCx4/eSrAiKxdZy4jcWswsmJF
iVNgXazaL5PJ/VEjt+pFeH+2VlfdxXi42cIDa8DRELGDafLGsfIm47C0B5K9qFQBb4vhLERFrdt1
x+T3cL/H+w5vUYMbGVVJYksG0C8tAA+hoozQX5JFy2DlUsGioDYrw1zi1g/bnPN60vI8R3sMfk65
FKaDV2vGRh0UtyU/5x4s2Ck5DF8iQ7Cvbr8cIqOM/lFMBYSdm1Pcr83epsDeDIrjhpCSh6SXL3KD
FgT5gHddpAuzrRLcp4Fs0NXTCHFNPF1b7SXSBbieFQ7s1WD45l8+JXK+qAD25LW8Lcm3tK/wuMyC
DLDSpvuq1i8KqibOdIRXYbEZqAX8gwLBJKkS0L9WVw0qeujJy+Ba3fDgpEYzYeGTH83iQUPz0Vhe
7m8FQQCe+KYVTlPVeQkch1W7EX1NRbzPlaMSc8nEQRjEk7XFr5NHZmt90ViYSzXWt1lrhFX7ROXT
QJ/SuXeh+JJPskvmVHCy3N7QEJbhzlF2Z/pS3H6bDYfdQCaEzQM8wZp/VMjDJEXQybYvxC6uziI8
DBhkhG0/7tYxQYAnGyYWLLZcS3rCY1ownNsEj+Gw5guIanhSfpgEXaz8NDLUeIkRIYtN3KBntwcP
sixFtoKiMGygF2FQQAPMk4UpALFiggktPc1G/1eDYchVG04aKEFeR0kb8KP7aEEPqYDe2PgMOqVE
BLX9FZI1bBix5CD1hnoduLJckBxtT12GvH3xoBcuSA9Oi2fjQ9pvdPXVaDWPRLDbmTPokxBA1QX7
ajWFXIbnZhIae0oSFdhY9uzhjf5QmJ9UWG7a8knKFbcYfAlKe0X/aqdG0Kn11iohQyYx0UOhpMft
8c0MKVGxRwUL+me89ZndlnZU6NiB+qZufpKkAZ38VwpmuXjSGRjx+l10HYrbdRPJDSmtMeq0oZuo
DmPyMCdZWI6zVyR+Cd8GZfTozz/PYZfj4zJMFZndMM9Fzgqzlv5SDqKzm/2B21HZYDng9oMznBtV
3cilLC9AB8oyvqAV1MmZkBeib83N9CJJgt2xlrk0eBfBXwe0M9CfrxduvsgV1WdES8gQh0oF9Y1o
lmYEbrOd2Vu5O/Qg6MN8x78/j4LAPLbGajRq2ASBC9bv2JLRz2GhbmyM7FMMFOj9YGz938zp71Hy
KdNu1Co1MwQbk3/s4hTNgr+/dlW4mEUeTp7mAJK2BbuPlLZr6C/EIBAIpq5CBZfJ9UTDPGxYqY+p
6l9/LwvqNZYMw5zjjCri2L0XpHuo4lP7s5T2KqzMtY2qRYEM1bRB25sirO7qR4M7CnQcUAlH1eg6
OkPtFX2PjK2By0p2KKYoZ7jAevX46/4HW80iF4G4YQ6ppFeZAcRnM/0adM88pjRoezcHBf1/C8Tt
trSYp37pMKL0ewyzHHf2E5BQBM+0tYMOYAyUTdHIhBYvW54XB51aW2mlVRjNVLyCxp60Jxq/3x/H
6gpE05JB6nEA8TINdhlPFZxkcOMPJLfwFE90xVn9IhcBuDEMAMtkk4oA1U7xYefowVVRcP/8oMfc
bNOLGNxRLclWPpUaYpR7033R3WwPoPb+yQmq7S8ovHuRC8HWoPH+oXjdep7tfdPCOnjXt5Lgl6x+
sIsfwq1zeUnzVJvxQzRjl3YP8hjK9af7H+zjjXJvsNwSh/RVk7YlYjRHOMa2h/qQvcU/tfd2cqcA
sqjh4BmNW52lT/a29nuBHAFv6Yy1iMPzYojcwmcii4WyIHwfWCHWvbe4xR6iBAVEag+6K7mWV4ZA
zBE3/VIFjZtgYzS+8piEyoa+LV/UH8UPJVB2Kv7l/sysJhlAcJgMACAMvBZAX2Ra2ksakvWb5huA
PB6Vrbmzku3/FoabADOViUpqhMnyfRGftPG9gVQM3Wr1P0DV/k0GuBgTd8wuU2MvEQOWGxNxIU4N
1Utv1ATtmdVVC6sc2PRBaRpaJtdpRo+cXLJ7BLHiF9D2XFP60jYim6wV8AIWzkUUbt0qBWjbqQq0
uoVvk/R+H201/Tga3wfrFa3XurM9yOJlgK1CxfP+J1tNcnAdA2ERAGtIDVwPUIOHZQJDOlxWlH7a
kEXT3dluFF8pmpq6ta2JAMArnF8MFi14vIY/zlsu6+k26eADbuNtri9+X4NJ5OZ+1vuGdhqr3sXt
02tw2TeeM4LmTQYUhS5YOau74eIXcDlRgUgaBE3xC2RvNL428M9N6SbfA7xhpaLL4Pr8/h4tt4Ac
Mx7xkoiQkhZolMS/puyTFEEDJP1y/zuuXXEh9KEwUR+GB+F3g2UA29elxdH4FsMA3vJb6ytN5ieD
PKpwB1drkT/ECiEfkt84FVmZCrL/vKvCpBrQScpjAFCcRt+3I0RdO61LgwS+MpATywroQ5lLiCd+
suvnMg5A3pO2Ttf2j2NWaR4zC9iPXSR9Lp3ojVpFj3Y5KtYGTHw8Cl6pSyHsEAxFD34R7e19Fjc6
MEqTc7KVxDkAxkp29ydx7WNB8B9yRQA1wyiLo2rlcIloASHNj5LdhqjGws8n8To5Cxr7z5VMMHuw
KPrg+OCVq17vO9gpj5kJtdejgcNJbQJCa1eSw/vjWa3dMGQkY/lAK54XwWCkwKiNkVimn/0ruPXl
Bg3KCTdMaMq2glS5Onm/Y/G6UmWX6kmmYlehME/rvVHuDWUnG6LS3toLFbpCuJPhPQfSOrfQZX0x
LcJw9QtRI28ZZ+JX9vBdp0viOeX4lmZ9HipN7ul6AUHKYQ4Ec8oyIn/JuPgBN+Oshg68EKDMKx9l
HPBfPque83X4QQZXGv3hbyo6kDaCbShMrYAT4JKVCuO/ksBs+1jkWyBQ59BwRCNanVJgqKHHAlot
2mLXazHRzaqtRwk5qvGh6LbA/y3M9VOsPdtfM+oO3+/P4Nq1l0G2/xuOO+3SKU+A50ZKRJP+nyZ/
UaJhQ9QqMIvU7zrBpYwth5uvhZWPzpsJfyVe5GCCCVDjwCMBMjDwCA2ln3k7PaT2zrDTR6BUv07Q
q/+L4TFjCqxPBhnmksgcWfXQxkNxzIrOJ/XB7EEvAwUE3b84E5xk7OPfjA6AI1CNIM9xIy3e9Jk6
Kxkw8GXdhLVUBXLp7MtKdGavfrGLMNwCsRZUpYq0Z2HAECrjzQCdEyCLfDVa9gkMvQUvyNU2CEMs
MdKgxVpW1ytSjiNofVpgCanll6nbphCwbGiz1eE0acheQ8sNmldx/a1rdUHotbvBZWR+u+UxWqhm
WRwH4kNM3IfTmkGmTddKe3wYzxmf76+WtS8IPTYV3WFciGA2cz1SJZdStdZBnVDaZ2omHk1O8CQT
LJO173cZhJtOc4KvghVhmeTWNi4VN01Lf+w9J9v0hQjTtzogHJ/wbQNzFdA+bkBmU+p9bADxaxa6
Nygz9RYJ8pew1RANazUUjJYYxxMj4OXfrKVVrH4YsSy1wTykyjL7pWzvVAD2BXuaLXB+n4HGwBiI
eAmgUXs9qFKbzWWuIqB87QquaZPfx19kSJBlIvfztSFh0WMsWAvIWtxyqGgOA3mo5B/nbF9CUBcm
5H8zlIsI3FroetrZswagdNyeyiwY4FEf7aioer+2jS7HwcZ5UZ5JM3mANCTGkRihtEBlfzjLulu/
2BEN7H74fH8TrX6eizGxf7+IFkMRvrcYoB1PwSlYEg1Eyd7ypsqKQ93Cg+p+uJXBYR3Aq1UBuRe2
Dlw4Mx0NeJ/gTGnjyZ2X/Wj+gMil2u1p/VBkggSxMjYU/YHf/I/ZCi/C5JR9WY09S0j1dm6P4IPH
ZuQNdnB/TCsLD50cnP7AV35ko+spzEB/IBSosqMMNrRhe3W/NyTRhl3JQ1dBuIlDc2EyNMYGyGjQ
N948nCC1TWtIrgiy+Fog9Nng38vk+5AdrkejzcYyOxn2KzqHMdEDaXo1pdztzVegjQWrYe0DAWQL
wDeaewBMc0tdVedCSiMJJBRlE2VBWu4h8LiIHN9EUbipsyojU9oFUQplb1DICrlq/ZyKLpsr4Bfw
R6FcCaQ/6kR4oF9PXC/V0EppMnosVDR1tc+2jYpVr+PUt8qj0+pHrX2XADiT0csmuv2eyfom3kRo
acTKQaOiJsBaZQRaMsBbQFyIiS5wz6SOzh3VQWBEPyqIp9i1bcBIpeaklMSNyZOee5rj98M34lA4
Vyq/7m+KDzkZLu8jPHC5wAHDq9LgkqUudfNEWgC6aZbAAno/jrtaOjSxhJbf8IxTJyTtjPpM6zVT
L3sGfRnlGu4Bp8mEqMLBkH5FVthnm7F/oMD0jnBr0X5RFDUk9ZCom6KDc7XgrF+RyIGcAwMbgBkp
A1PMTVlTyFIfLy2g+zDNSdA7Mck2d3QPBJ/Ys/4pDLcicyApi2dJg4tfNchumTxk40mZUreF9wue
q49jK3rxsrm6mUtVQz8ftGxIRXFLS57MAW9egLQltSTBhEvyptLrTtA2Xtn5tox6PajsGiN6sH+/
OArIpDexUyUApOV7GcLG2hveS471JGqBr/DLgfNH4Yy9Y5j+NheoV6JWNxqoLTif4nE/xD8t+p1C
GKfUUi+X/WZcDlNLHp23tPkFczKYHn/q4amKs8+Ssy2o6YLvvpIgWCMElGSAh0Dr4n7PiKVgAUrO
9Pgzr8v7935RN0tqncdKlMbXQkHhkbmQgj2GSbie4yFKlqhmXgZFkvl2vFON1C2n1HOoCDWxHgkP
GxB28ElvRKv0JbH1CrD/b52zGeuHyvw2i4BPa10DKHb+DsJd7tDClejY14D5qzZsphxPyn9INvUM
YjxY0z/tJjVQTZiH0Na6T3HU+jHMlbQhJKgH43MCCSYduz8H0sF2krFa0dpitBXuc6aSbcLvFYDA
pfmmRGEy7s3q+ySir63syaso3J6kcmV04AiCErCptoIFyX4ht99hmQgsDeh4KDTxFHlDGdqliwCx
7do9iKDF3nAOjX14v5+iV+4tSHNgf+ORCHYuX7+eIa+E3j4E6NAHtJfKBZbLjc5/EQPHoYPmjg2k
NXcpNxsg/eFXgxq5+tlYjgUBC1hEJ1hb6Yxd+t8Y3Ekzy3kR1Q1ioLgLwKTupVmIvQ71S8e/P5q1
b45lhdsrEF3AVXErC4liqMwYYNCkfNAT6I8TkfTuyv3YvozArarIAX6/KBBhXrbyBECVE0IFCrQB
ECMMQzCc1YkDLRtOFyC1gkdznYxgi4yJGwATSs5GEsw6iqn7OLg/ZWtLGSoD+Pus2g2B3+sYQPU0
6hwhhvLNsn/A8a9/qQkYn4Jb6+q8XYThSpsWxdPT6hnS7lUC2hM+g1CDlz/L1rkV3RJWymK4I8D4
iOFugPnkllupUmIvFLhtmrePlt5+coj8kJvov9ip+VmR5A24+yCwFJNgv658rqvA3G1ZgjJInlTI
OCqZ/FZXUd9vXUi1urrcCBLQ2hhxjVWZBwGg3HylmMDGjkgD9E0X3BkXZeeM/1SPzMLuRZNbLzfV
8P4qWbsSoGvwb0D+1YFaSp/lHa4EUVkrT4bVwTJeo9kDmboiKJo+DZtc7eCbp4A9EcEDSgPqxHOm
ZvYSCIG545AM4YyC/edizBMTBEWDlqEKkcgQpmOToCG/VmS7+rn8zoH4qmYTCLDahXaMnZe4Tp5S
WMpq0SFx3Ba9m7Qgfj/Nrm38+aPWYakHCxqgrBt7iAzMxEyNMVMGXoKdMruD8sOW0V41JUHuVlly
5o4h5h6EK5FtIz043KaKKK2tSsVlRWshMVwHdtq5k2H7EEuFb+lBKw4EXnToCXqtTTdp7CpWSOuf
NNl2kePL1cYxvXJC+Rgi5XPnpk71TetFO3/tnXPxK2/UObu5JXlU9uCjFMHQfkfFzJ3nx0HrQwki
uQCCf43H5Rttdu3woPXZ0/2Vu5J4gGn/sKeE/gCe6Nf5TV0qqY4zXLNyphz2bEbUk+AzOswuiTQf
sNb/MR638vJqzKRlxDfpkiM4Rq426jvi7KqucAc0/6S/Cgc0HhTS0cP/ePRevAkSKbanzMLkQqLU
lewXSWtd0xpdCaYfkvq5J63gTPrAl98sug/hE0bPx7l+PaEVkhk1ZpjLGCO6vkMGSmKauLHW7RvJ
9CvI7Wl0O9OXJm22+SiHSWR5dr28FHO0i5RzsRwrTYMocvrYlWHphESzv9z/5Gt5WENZCRcBNCng
rXX9C22zJlaTgEajDgPwGRKI/arVhZU6B+aizQK63VoqxtSz6cdVGxiU62hxZfVqCbuEY1aWgZ5r
sPLCZgenTCNPdWu4bav+Wqi5vT/Glbsh++YAKDPBRnyH66hdR6HGBIQwhJM+SxZ1l2lrLd/ux1id
R9B2Gb8L2Hi+YFLKNfj4Ne6fVvrWdSZjNDCp0kTk0LAWBw8BSMIxnAjAgtdjiQrS/EdEVk33lTO7
8DH1aB+aRFTOYn+IX7qXgbh8KamtRomJi2gb92FRk8+T/QwHk0HvNlMTBVpLNvdncOVyBU0rgKfA
VWcAfG5tANxSDt0H+jd6mYh+ovpJHrzKtvaFKpK7W40FFVZ0xCG0BPGy61mEL/1AOgV0DDvRofE+
9kEJudLKeeiyZAvnLpFe8eoZiyLEvwG5JdhEXT4XJvDUSfHPIoV5rL8o8g84Nvhl703keUl1P8I2
hxrxX8yqiRYkk6OAiQn3ZqG5M7Sw1QWvnPq5q2veHPuF6CmxBp118PpCMQecO+iVct8OUsxGm+qA
ejaWQ7aDxGDxbb341tLraC/Z0oaaUX6gWU0OpllPQWoPz7FCnE9JrRonBdoIgtS7tucNGfws6G9A
65ovGLbWEDt1PgIr34Jj4bzbzfNERDfL1c+Kdh0rZuE/ILxdr6O6s8yh1xQgiPTxYYQhYTlZvjEU
e4WY+G+3URPHbyV9b/TPWbeE97/t+rRDTYfxL5BNeVIpXTRqTaOFhwLJ4fwWqYNfz0keyFWMx+NY
Dx5SX+fpGY38tJ9scJ4m6nUmHq5DX0lHeYG18P3ftDrvwLChxmSiBs6/KuViKvPEYDgyGCZnqeUu
82vWi1Su1/YvvqytQHCQmf1x+9d2aNuXIxMdbWt/AfgjkNPKcaOkTzd1Xzy0xfP9Ya0FRJEL64jJ
uOIkv/7Qjgmx4mEAH69NzVMxfldkUJ9P+tLszSTb3Y/FfjyfeS9jcYtqccxoWhjRqo2ZMawaSQGZ
dUtwKK6uXfhCAsuI9z9ezeykubgNlbqdj8TBnk2dugohWJMGcWxHITTh4OQ6j9PWkPs50CaFBma+
OIpLadQcZ7swN/cHvHbUMEoU/APQdcL3vP4lWtnM5gAe9lFfKujwDgAcEghjhwPJJi/X4g4WBs7n
MekGQZJYO0xxDYQAFriwFl4h14EpqWM9jTDTg/beoGDv6Ke2T337LzDPqH85CIPahHnjBFGpWTvp
EQYIyBAuObaebdEnqP1uJqIH/eqQUGkzATWUoRLJ5ft5wCHQVjjZDA3w3qY7ZRqsf7N3PP8F2Wdt
p6NYCigSs6dC1r+ePL3So7FlhIWiOYOk7yZw+VKL+S/yCYybNCj/YmWg1nwdBZRyCMUO6LGWuKWf
8Fx46bTY2i4OiQRVl7WZwx0RtWz1A5LHbXG1jB1i2Giwpiyd165VPkz5TyMWPLdXp+0iDLe754UO
SW5D4hEdXDV5J6PhOqKu++pQWBcAzR8YDfDMIwD9s+4Dv+g0z3FU+ZDds+ArFxdv9zfu6lh+x+Hf
i2jW0camOP6StmFG1jHMP6pMkB3W0iGe7GjjMhl0g1epQ2KqMhwkSIeKBqmkwo+w2O6PY32+fodg
/36RCsdZolJHAcKsog2NbF9Xn0AklP8CRI6Hwe8w3Fq2cf9r1AYjyYG0UF56Z9dEv+6PRDRZXCqd
mqYvCRhlRyW2XamuPSJbgqS5/tF/j4Lb9xGQKZJeM2lsxYKWYxP7Nshm0I3/mwTj4HKDI9cE5ZH3
+AD63CFWhEC9noWa+qZl4MfY7/cnbO3Toz0IfTMoOoJ1xSb04tOXZkxJNgIShe3oWK+tIbmg+/hT
2gmWMZsW/lRnqmN4/DpASvPpMjGrOVocCASauBnmz8nwBn59CaeRWPraTCRQpj++sgAHDkQUgHP4
/w0eoc6A8rBGbM5sAsVjflrs1pUJsPxqthub7386jSCugfTyIVkJ4AC37rKphuAIBV6gpTC6fJ/L
YzW+Emhl3Q9ze1OApDNKFUxfWMHX4pKnlKvLojYoUKmbJMDiDqpA8XLBHrr9UgiC6zxoEPCw0Xn0
t1xaheM0QIyM0PcwZd+Wi7AZKhxwM2SPTA8nCFyW5+39oa3cx5hcNZQcIctqoXrM7StDG+exiFGK
h3RtmmwM7V0bo9QFuM2TIIGT6Zk7JaWXLfNRjv54TyM2Co/Y1ZhasLavd0GSy6gC5ejU4HDdVRpk
oscJ1FHRHrjdbNdhuDyrl0mn2xV7jNatmxZhh5q/qZxNO7w/lyyRXu+16zhcojWNWqELSNhHeyyC
rAb8djyNWudN8+dRFtmE3uZDFoy5HWLB4O7A3biUeklTaYxx46KPef6otB1UEI73B8TFsEHLASUV
7QusS7RSeQ68oqttrBZpcsa78im1k4BkbxA5++d+FJbrLqaNRUG+xd+H/pwJhQfuBlQYRe1kaASc
YYr5VYq6B3sEE/Z+DG4J/CeGjQfrB0wPca5XWqQpA9EnKT03ReoN8aEY97Yz+c0fQgH/EwewDIhK
sj4TXyeTtKiDGGGenTtILE4kDu0EthE1uG6C+9zqpF0E4rbtNBGqRFWaneXuR0Rflubl/oQJ/j4v
7DHAMweY0zI7A73+w5El1zF7AWODp2Lxk8VjdStjLsEmKrJz5tqnZvBi/A+mzaE5evIO+jMGkyAX
MXd5UspNVC6ZR7WRS5qEkcGAOZx/RU/6Dq5kx+jrIjicVnYP1sC/a0HndigxpcFsdayFCXQemK4v
bpf04eQAF3T/W3Enx/+PCI9YuD4zdQ9uA0GwTu/gNpGd09xTPTt11dFtClc/UiBwBLF4YYqbYNz0
DTHApwuM3M6V/Vi8jQ8ScVEMyR0fpg975LoT3cyu3wuOqfW5/D1Efi4TfVZHqc7OvV6hr19vqwIM
rayPdvenkjvpP0YH7JajQjUan47na0Q1sAlVZNnPeaQ+LaikR5Xh9pq5n7vnrvieKCLTiLV9puK6
pKO6oyHVcgNL0oRGeU+cZ238pMCaB/qs90e0GgADQUIC/RagsevMp8pDa6pkcJ5b56jbjwv0IO8H
WJsyVHmZ4w/KvQZP/esNcO0bK4qey071IrjYL7ObtEXYoxIwvei1LKJgccfsxzcC6AZ4eJCw2NXh
ekSQBl40tY6lZ5T6itk1oYffJ1+a8QusuXdF707gVvefnDK05y9y4paQb4mc0KgrLy0FWfJ2WbID
GDAGfD9wbj5yzeU1vhyysq4m6RlcHE9rpqCAW6yTCtpXfMEVI0axCL4WzNvZRNGXfYKLMLlUW3VE
U3I+/JjP6TfD3C8bYwrKXfJTj7y2wo67/01vM8oHoUcHIgiWnjLPA7D0meqxkSdns9P9DLmkXjb0
KX+PEyUkNExEXgorSRmFFhRBUFBmJAf+DmBJ8jTRDDeNUjNgPVBsdOergyqIbyher+T7xYpPMFkT
DHMtLLzBUIWE5B6TUuWuBamllaXZw/KiRU/cN+2lCAtnsIJIa8ZzWtR0ZzkQHXeqMd5lSa28OBkV
3Rpv15CF3wB+JIr5gKrxzUlpKEDLaZfkXCUziNaShe3TldKuMqLav/9Zb3cOwK/smgUtPnS6eDyj
NczjoMgpPVufSOtCEjQ9t4Ir4+3KuQ7BnUVab0Q5HVgIxbWBU+5dCw1Waj8vS37IyRbskuD+oNYi
InV+qHXBq4p/Aw4kKWzordFzo/o2cRcHxN0jcViHa9B1dNoFi0YUj/37xWaEFYOiZQbi6bZfyIsb
V4FqBEu2x9lg55/V8/3hrRy4KKj9Hh8vWhfl1ZJkCeJB/tbu3szGNfpDvAC4Um2L0hvAxkh2HWjr
WqN78TMow4WIFsSDupGAWA1MxRmFCzq0atgavhhz0ebykFkRPaMhAfWGZn4YpLeInJT+c1Ee+upn
W/2AOYn9PinPHcyAaKl4bZLD4yM5oOcOlZdivwBHJJialfWMn4VPj/wIeqrM/ay+QQMP5wN+VuFL
5Gjax+K78qbBWdWVf5BPLcRAN8Zp3LWhelxEyWNlHTD0ENu4mB4gvK7nJO1ypbbMtDwrUFvvoCWA
5A+/EVwZsmOdnyzBxrp9weATfCg6oYwD2By3sWjfp2ajSfQc6/RzdlZtXIOKFyKse/LKux/fGjwc
+FTj6ccctq7H1bZNN6dqXp7H7k3XR9eJDqOPfVUE39/rwHlPolNuf26No5WUsBODysn9r8qjV6BO
h0QIkAbsCxi+ndckn3tNTsxW1s91UB3Lh3ynP5vP6j7dkT18XJ6d1/g8fjY2Uaj7jefsTEE+4Ssi
N/G5VWXY01QXIKmcqdm6Q4teceKSwYefI/7zZCUqnMofnZnCRjcSxP54h169hbmxcwdSUxE6IYPr
Z9WjuyrM9sWmO9AtOKjhdJi2yYbszDDdkkdjpz5rT5BGC2GWvsk3IkDw7dHIfgmDKbAePqAl3Hob
a3mBITVmwVROevWmq3s8miAduDOkjVaeOyMcJ5F0E49D+5h6yD6jeQ4SBQpS3GW1NqtqqpPaOMMv
+b0COcsvTuQI84+nyC0f8839lXb7pXHRwD0SFxzcclgd5Xqpy7Nttr0qmedv+SN51Sms5l3zsTrh
qbakviy4xt1kK4abQV0PAhmAuQG4cB0tQ/ktI3nmnFUn6IddLh1q3ZvBERHpzd1uYRYJto1g4rDr
G7+D2qFuUZDPnfOwHQ7DV/qpPqnfo3A82tvsMd20QXykv3QR2mR1fBdRuX2TzTlK6hGizvF79CyN
70A+uN3GihtR3md/6WqXcOPjdknRN6SdWsxk1fhR+RWO28a2Nt3+3MhHyLU48xc1fo0NHct1C8/K
DKq891fOzZsHT23WUQXL3oD3A//ijio5tWZtis694Sbb/yPtu5Yb15Vov4hVzOEVIKksB8lh5oXl
GY+Zc+bX30Xfe89IEI9QZ+9nu7jUQKPR6LBa2cXU91dH/eU+yoKYVyjytcJIiVek/dR7zylx3+j9
b9+eb0YE5uFptrkgiiM+3h5HjRgP5/7Ra0lBZGwZB2r+FLNdqLCCKcfUG4xiYlvCyiSSB6FXvGfx
CUW2wm/LzU7eD3EDxY9C6r1ZjxOn5JJtJMTIJ7wjwM8CCk0U/IGU5nrpvFH01VaT/JOw9ndhZw87
y3KGbeqe2rX4qzqYx/xNs3nNAEuLip5zRDFRXYxXPVuYo/WlNgVqEJwwzRuvlZr2EVEwgUkhlVO6
NeemXNBCVBohKwGDid6Qb8/xwivDdCur7LMwOGX7dmWkpFdI/eBh3iYnUHfjemDn4GbNjecGiqU1
xuPVMaQ1nIQ4xqMByYDPvDuNQkMw3IVzqm7fueAXQeII1TXztQ/DfL1rVe6hLrQOkhN6QsyV/qcS
SfAWvAm4DfahG/zRPgcOP8fNEjKIzBEbZM/H7GQ/OUm/M3TvvE1gW0W3Jel4oxhujCMDxCik2g+l
L/oQLfTJQLRno8bEmPX9g3ZjLxgMxnMb5c5IJFwxp24m2ONFqri7M8NfqNuAJEoZKfh8cM6PNY1s
4xjr6/bdBkcFZh+iip1HHH8bIWYkYgx95ymeX0+A7J1f/UsiUyQxnxyz2Xr088lTOIbqxqNn0OY9
vBDQErsJJKZAK6F+CfEeo9aFtzcdrEeVl2VewkICGH4uUqTIKTKLKcmtVUq1jL3KCZqJBYRYQK9O
zbXQE9QK31eMmxggrBF8ge86MgR2WLanYFDiqUe++WQKQfTQRn1tg8GSNyXpVsVhGpBaUa0ZCw3T
18sXiI1Q9kGmnuLU7jRHw6Nw1+SPk/p0X5pbNQcOnnu4TeC1gVjkGkfVxiSJhFY9oexZatBBJtDQ
/HEf49Y1VK9BmP1J00kty35QT+/xB9QhfA7c5C171X93H/HbfazbB883FliWZrYA+IYMVibKmHEs
TeqpcYf4p/oz6wge1pbyO/Ue43ijgVAniXd9SnXEvKUnWfZJBR7AjaURHfSZ+4Q3vXpxJzHO+f//
IObY9ZjdFY2JpJ7K13R08iIiEfgAE9kVlQ1H9lkprnyDWXaUCM9dCnMN72ygL86cUkwtWmE09bTr
6btF/PVP1ZkwDCWwQzrQH/X54+NrJKeWKJwzcWv5r4HnA3oB7Jd6FjeBop7MF5QPmXb04W8CjkG+
fc9cSQdy92sQEbRghjHJADkUp2Lzy9vEK2srbKwViOrc+0t5GyhiwJjbExkAhGfh9Z66ai0iMPRg
PCs+WZFmG+514j92R92zBd46Lp+U/+zgzbHHNGJrEiMsZPyqgItMpaEjPRkH4YCAqnNfxBtHhJGQ
uUQtjBqQIliFk10+bbpXgRNiufUame8zlsWQhjZuPOi9/JSWNJLt4HFM7XaiPjGcGqcytUHB/Hsa
HUzXui/a0jLiMsCoQwTBUQrBzjkoFKFHTjfQTtUeTK07b9843gP0ZFXvxtW/w/p2Yy90P7LytNQ1
Tz2Jq2Ef2eT3o0YrJ9/zhtCzLYkoY0GI7K9Q30JfANVBOKlCaMBUn6qzqzSk2Yk/1MdsV9utbRKF
Vi+BY4HT6BH9phwhb14dDPZseS6wO0wyGdXUUk9V4Pg77/GRTCvhJ4b1fYG7P5gbXO8DLhiUK1kZ
5SxRx4n5i1hUjUyu6HRra1WR2L4PsuARXa8oo6JpgcHG5SCop55Gm+yxPPiYu2FXWFCFdi/Btn2r
OUZs4TK4kou5ndDYVGVeCcU0VznZDw7nTM8/+OoC0OboLXwgEVXKmMQ5L+vFNqlxMyhDpOqnABMp
pOLNT3inet7oGwQUes9j8kDjwPZkhFaSzi9E41S8i1+GG0U4zEJNRjeBK+7EdsDzlG80QVOQZEEN
yFybhiJiRqQqzLU0VCT/XIPR61zlCBVWONw0C4zINStUOmCKsPrcWQHPGN8YyBkZvh56/8AbgVnb
14sZKOD8n9LBPxv5xsRLt4Tr2nMH88231vWCzigIDYOjFM9c1p30PD8oogjyaWXgKiHoSUOMPkfh
wUqtp41uxHaykhpeo9bSqqJcEhlJxBJUUM1ey6agsKbR4fucUTBEJ/2ArBnFlFgCPkAp+q0kE+c8
3+g9kuWI78zxT5hjzHS+xmsUJajAGB6cx63o+Ft/Izk95wF/Gy+YMaD9CEDOY6vY3F8qDKEVdmpw
DjbqdtgPO31T71U3crhlfguacYXErJ6nlBgPq2rBuXKFtbBG1/W2PFTrmBaOt5aewo20jbYVrzbg
1gFiBGQWMRajsO0nwPbb4DFcqzR7lJ5+RMdyY7q80Wzc1WS0PwvaSRBQWnuOj2cM2VVPE8VaHso1
b2gCVyzGJpay6HuxB7GEtbkyXH/rfeLBs5UccR0ceFTHi4p4oSTz1l5YyD41lSDJIFZ4fJDesg+0
5K7v3yo3j9HvXQJtE04W6vBYqoJMQSNdLCrBGYzUjr7118NaWXkPiIPcx7n1BwCETBnKa75HYLP6
jqB/rsd6FZ5zZ3JlOtmJre26nW7Hm4kqmHCQYy5xT9r1Kwf41mSp4GhEAk2fmWxhvK7XsM0xfsMr
5Ohb/f1nDZmU5MtYqbuI/kskZrfUQQKNSgekxu42E/HcwnlTnHqXc+7NW08AHaSXIs1qc6EWQZ+H
3jSLpODZdPzZPf52wV59GN3g2f+BxBjvGuUtIXOrFWM0CUUDvBGWSqCG07qtjYiqxHkSLhxjCAZS
TVBJoUcMHdTXgoVJqpZopY/OCGsivW5LR/NBcgJSntTn+5v1XWB8fZNdQzGPwDycjAQlN9G5dKp9
4pY0sX92bkrSdegM674g46P8YD6UG42Ka2MzPg+/P9EmxuuW5f0OnXknRinu27LB7+i3yUbCyWj2
aHvOiYgxp5nrO/4q3PRu+x5vktfoaK0U2lAQ9Gy4SnV7TVwtiM68IQOzNOFh4ocUdmPXqAKnwnPz
9vtHRKpDtQpdz/Gc6H8u6IImK+jNn6uAMe9dZ45MnMqYudRDszoX1Q0gA8G8ismjpi0+lPvmY0uj
p+JQvkm8mc23hvUalzlBaZLNwSzg+h/qVtrJEvLJIkfFbk3rNQajzEMRhCZ6C+ZTI5CJ/NJt75S6
vCtiNl+sHmNgKOb3aCjKhjd7fWQEOQSFR6PiyGhoFX0ctU9v5BlvlsoE0xIgygUIc70WnlRU7QgQ
caVuvZW47b9z8rUbosCiXXmrelWtpe3kgDDfze3c7de8cNHtY0FFl4eCmB9o5jCVj9GU0Wp8JUzq
5KxnIxmUjsQ8Sut5P9iVvERgdCJpowhD16vk3Jkx5mkfUzCxgcRdiInSPSsNl3llCQ91fWCikQ1R
1NmMEcZuRG2tqfG5Vp6GljYCSu0cv38WFLTOS46GEgQvFTd5K68qzY3QVZ6prZ2jrbzY60FOity9
bxOXVAkviJlLAh2WusioUiWnLY6ijCX2MPoa8dXJTpMEsyu76uM+0m3IAwqFNPj8MANhJJTrWmv7
CfSeel+k5/arPkq7lO79TflbeokOPMaXxcsS1a8g4UBqEGzTjPtbxFGDYQplep6SaZQx5d4v/qh9
Gwq0DYT8j9E0mFkRGM20R4t5/T7Kw6jTxPf6gy41uYxSNivCQ6cWkt+1prflirMUs6is2l3+PmYp
Qj0afb9s0nOc74Zs3FseGsIm0NJgxqucfOa4E1Twro5+aSsvwYBCjJ4TVV86WpYOBgyUCIPCkq0T
1sRQ6NMpSc+FqW2toTsJtcpL8C1gWPC+UNWjIBlxM+CiSNPWRxw4PZuYDblClZGPmQmdxdHgpc22
0Lk7lxDBaKFv/lqv5gZVVZvS7FzZnT3ZEtxZc6PbKkrUrS0S3mudU9lxmxqD6QUJoKoqSDrLaJi5
RsykVBVkKcvONSkR//Qdiz46H8VqbTzyHMylNQRHEvjEUCCFC3P++4XbpxldWTRejhow+siLry6v
3MXHGTksbzCysSqys1e3/YMlVPK7NkbVk1C0LQ3mnSXSTK1N5MEooJNFLQVERmGsQgcdMYFVY6ZS
QusimWvBAwucV/cPym2uBFxBKIpAuAZlYqjRZ35h4xmjD3KW7iwWdO7/DKqwp+X0VPp/msjtUQ5l
PffdJpLDkxBYpGwDe6zPfhuA7nnle7YiOJaCOocSc+g4h/i7gOf6EOO3IYqFbDlqEdHRdr014iSW
iS5U/Vko16UvuYX3qwVLXxFhcFJPvQmUS7UTayVJDTcUwo3XoW4L/AYpZq/kNH0frPdG2KNsJU9c
XXOCdJ0EXy1o8MwHDIFy8N9tdYhAytihyBxkk8FAdXCC5YUjIKIlIqlXvAuqW2uHsqht0fudibkT
HMM/abeq4l969G71pEY5/P09ub3CQKOmYjfQR4g2ANa2wog2Efr/+3OKagSS6Z3uiG0iumoUftUq
WFc62fzsWiF27uN+3/bMeiMYqqDxAOEgxPWYuxoDUvUQ83hRDDi8edqwGUQXM3ny7HnMn8XwUTFI
6L1aw2sowF8OSGFJTvGg/NI3srAF0/gpMuzINGl0HEZa+FSTHoIalZwbdaearqbb0mEMDRsdssaI
js/wUQaRJOjbiooMh1xfdSEtlRfrj8zjtbktt52ZFiEWeJ/B92+yJc2ZVveGVwn9WYwDFPhizLH6
YKnrWqcG+K6nQ1tizmtoG08a1Xeaf9KNQ1kNxIhW5jGdeRd4ta7KbDLZpb78RYxqD5U6xGPg9ecu
xAxMty/duHyMLVr7DcWUwtWo7zEJB1mRfK9v9OADE8IDUgmPGJeRNu9CZ6Nn2zPXUMbDGDiTYcsp
mJZwrdoSCpe9dZxg3pJOx2bn203weF9Rbh0NlNdLMkKGoGQG8Qab74gx8GmY5CE+a8T2Rmcc8HJ1
TiPRHgPOW2Y2P1frxCAx76dYNkIV/GrxGZTs2mbQJIlWExhwepDsc47dzctihkJd1fcUJ1x0zEVQ
emaXlNMUn2MC3hTMFkSZTDUS3hv55r6ZYTAEGZFl5KbA/nVt1GqzjRJUYAMGswAoPKSWymbDu9W+
Y8bswsF0YJsM5GUN9gUjWXKRGnKdn+tqENaZr+YyLcTQi1dSqecazUcDvTxJo1arKWnB3p+oYBen
fTzGoBAvRdQ+CWBrLmgmm9pIM28Em7gXGD1qv4qwjlZR23b+MRSEICADWnYkoiiefCoLxYJqaihw
p6k+Yix70U4YGiIGcQ8rW3kWAlKB3n8kFmj23XbKAgWTfITuZ5hHpUDFajQEjmG7vYax5so8sx1t
TqgtZ7knRLXK+tSSkvPgNpvyqNj1KnBDpOii44e6TgYMzeSckBv/k0Fkdhl0Ut3U+fD6wcG3P4TK
Nu1puIGBm9yGCrb3zK0vXkCEkJhagHg+pv+x1SLtWGEKGwqi8M44Nm5fu6gu7hH6c+vOabJXdVd/
BmhlgB/MEfUmjoU7Gq3M6GbAdBjwyDAehFSY3iiFaXquHYOo20NA9U3jjGf7Ps58+TAKfQXDrGhi
BGPatPCnW5q+/Dh98QrKbsNkjBzM7VdbRZD4BQC8lbFryP6oOBGh/3tJIwPDBDBEo5uKop7lcEoS
wcyY5BigIIPeX65bF5rBYW4YDaTutZViW1AE40Ik1/WJujExltbYRoTX4LZ0JYCfAmTaeA3Ole6M
9ewq0axCZYaze6fZyH9qm3SvYIV8+7wv2I13NMt1AcSoWzBM0dgXYXp+L8m0w6xHJ3U5qnabjpgx
5rkDKAJFyIpNs8NHQnJnzIHhPmDZNvt4f3rixmWXTuwlinx9E0RmWaKnDCgIO0jEldbo70RpyctL
Qb84j9GlRZs5IdCmBm4k5CSuoQbJjBMp9LOzEJD3fKCgpvDJen1/ZxYuUET30OIiImEKrmFGnryy
lFJVWrykiPdTecg2HRGbFa05IyEWD+olzryuFy+2Fq6vIGTAeZ88Yh2If24Ssj2ZvDbwpUW7xGFU
Ok+UQbFC4HhPMq2p/oCEisNRtRs/EJp2icFos1oGbVvoTXbeeRpBX9fnkHFeUYsn8xKCsWsCRr10
VltjuZKNvBKp4Ag/FXripV7n1WDt8yXMvJoXuyJOjaKFEiSJNvrWrfZzk+LGqJ7VjJyCF17wdOk2
uERjFFqSOskaawiFboSPOCT0i7Mx88LfEYcdipEgWKhXOl7uzUa1oy3n64vW+eL3s91ARaaaCKzh
8/p2ZoV3dHKs6PpzpAop3+4fS54CsCFRo9L9rgrK7DxSOJyYYS3Q0saEOvTKcOOCS87ApVzM2bQG
sevyrpr3BY6AK0ckdkNXsDnaxjmabNAm6vVBqCYoW2MPpw7mrKKh7fM2iacDzOHMk2HsxxgLV35F
rrr5Y+02aMrUnPg0ruWdjKfV6/2t4onF+Dh9JGh+MQLQDp//pPvtmicS59hYjC3IvUT0FBEA7yqV
1upvzFva3BeBh8CYgb4ohXYScTDNw25yB4LHNu/sc+4Z9jILMDYyiTVsfg92jnJVOVs80Qnnxlz0
Af5qMjroru3Z2CaCbGBWFDR5pN2+JONn727XJhU2n/eXjGMMbgh7Kh+z7ioFh8YOaGQ97Z0XUSQ9
Ud/qgGSU1+XCuT9vXwrgfJZEYTZtrq2ZqA0uPlI72RaUt4RLDs7lEjLGAMPjJc8vvo2BRjrbpJU7
2dq62qlo8KU0oZx1nIMB/91mo4vnesv82lTzSpmPT0x+KrvI1u39S/zAO0T372y09V7DNF4Z9c2I
9UPYUN3UG5GsOYLct6IqO8FX7MVBDivoHh6qzcl8DHbUoabxT15ul/vDWIOsqJteAP3HWfwipHYn
SgM8DHhW9L5FAIXd9XJ1mSJlow43qqdIc5oUFcAPAQ2pSrqPDO9T46vdg1ja4T3olnHnakhEqtAE
wBjT2AcdH6ITsN5OZR9qkoaEY66XDdFfBGb9Ugz9FsU8yc7SKX8WaLNVkKiNVveVgScGs3xSqfWV
CA4IeNU/EYp318rjvwNgXClRH0JETQCQTiQhGTF/Ry/3Ef6LxfnPQrHlGFaLdplxBMShN22dTkdH
yZwtHf/nkuFvb/ovzmwgLnxQL+jgV4G+EDEC8RUEwA8vicM5m5w9Z6kLoWumWjbQqp5aRECH2+Bs
iwMH5L+4bH8FYSxnVHTaWBkRTIxrrlLUPwskXtV2dEzWvOM5v8pujeZfKMZoJn2VKmmDp2G037WO
hqlopKM/pkNG17yo2LLh/AvFGE6pbLo+0kJk9bbvIdFPHFFuq36Y7WdOfGbVoVS12Bup3hpEkm1J
I9JROCJ3Q8D9SBxw59rPz/GfkBoDkeFdcQzCsqJj5OY3pxIqeRmLIGudVgTtnEwkMh02EjHWKDYC
exjl3XWzBtxs2wUSYxbQ7dkmhYacrPyn9GmFkE5ALHs3HAq65jjbS+HTOR37H6kYC2GkWZKGHaQa
0fbi037/QZ1kvf16VeClyBzdn5XgjmAsZQFiYz3CwQALNsGJlu59U7RoTf+KojIWwiyt3IOByM6v
P6eAPKe/T/e/v2geEAqdKRfm4DuzLSWqgsEAAffXHmw7XY8vUUrgWd0HmT9ys0QXIMx+FEVZFdIA
P8dc4SJdvaDn498hsEPvKwEtSIEPFzt4n4gK1WpW4prjHi5u9F8pFGYrlKL9f17v8+qJo7GLu3zx
aSYSJY8h6jhrLJD82q+0rUzUNWefeQgKtujipimaworR3ApThtq6xjl5z/9SBMYse6hyQ40MAJLH
jva2w31CL9uqi0VirDEY0voxMKCqINp5/pXTx94W9xXlyMHRVTbdlVgVqJhUoIxP77+sD3iYn//q
MLAmN7CERmplAATnaR2v9rlbre4jLF5bFwvFnOlxbNJcQwrpnGz8F5GE3HDzrOl3zrPCnGczx7yu
ZH4nqavXylZ2ZjDbjNDmJQU5grCm1VD7KYpLHIvy6JP4nFHey3xhs1FupGkKijbAOMPm2dLSw4Oi
UXK4LXiZ53R0SebzNGrJObpCmcW8PHtoKbeKCii1o7i/JLKJN5hEg5fL6/19XzjjVzjz3y9wpLzM
BnGWBu//zbxgI093FzYEA8xQ5IL6QDxR2Cr6WFWyACV2OV7irpygnHXgzfa9bWJFz80lBLNY01iA
bUUAhPezdfrXh8KtXwpHtKVXGn8GhHPaF66/KzRmyawil6am0PPzu3dwxZKqYNDo4P1Uf+5vDQ+H
OZKVbPZNUs84qDEfiHKk3pH38OJhMKcSd4ig6R1WbqT6yntCpNFG7TzGBp7vy7JwD16uGRtpjhuj
N+IZB+zJJO+4wYQF64IxbXgAozAU5XTsWBar6SVJmLBW4Wvv1MTchBuiwF/kH/+lQNYVFLNkntCD
v00GlIYuWAOPFjegKYUGBA5GnL3xAj6LO/RXsu8b7uKA1hFGJ0azZJi94Qq0o8fY/eJcL8vW5gKE
cVNk1R/adgBITKLNbnSmI+IkL0/3dYCLwngso9ZYRiACpXTU1SHegRT/Rfp6Gd84QLwlY/yWoZhi
lEl8L1n7Ia31k5P9/Lovy2211TzjQ/+/IzrBb8imgvNe6qveUOcnsneIj8Vm3KZHb3X27PAQHlAK
sf8xvI773EYdhHMf+/vbzFV6hc04NZj8YmIyPbDTgCaflR3adeF0dhWsUsdX1221y0t08lcY8W6j
FLwe7E6hojNScIYMP/J05goJd2jTUL/SreGUW8VNcmJWJD2YB3kbq8T/U8akikj6q1KIOpLovd9n
vu1769ZPqXJIUotIa/HDM1cCJrW9mTENhg9UHYbVuZlWXeZEyQaTBTvetJiFyxesFhp6K9G2gJof
JmDdZRkIwCsJr1/JLnYYUPQS2vb95eVBMGehM/C0Vax+jonL1NX3Hyde48WSV3olBXMQFEHWR7kR
s3NekffSkaniY7ok1vGJ19u7ZK2uoJiz0DZqjqnskKZ2ok2R0HewIVa0TOicdzE2KeduXLDzV3Dq
tTthBTI481PA7cQ/KIWSftzfmyUTcvV9RvUxtSppJlSMnqcHZPkNVHQFNCPr13wtP9+HWnCMrpAY
n6JE5YLiS0AaVzI91Cvz9/rfATBuhBprVaTo05xEEukv/bHiCLBgBa8EYNyHQarzLItwVBAa3qhO
lZCP9Rdnu3lnZf4NF5dT2Ydy38ZQ5BA9d+7YOqOy5sWb7m8EqgavMarYq/TcAEb7dchXql28epxK
/PsrBXLua4RYmRrTE7ET3ktOunNvEZrblHPH8sRgzrxX6p1klhBj1yFQ/9L/r5xkM2vGfwzjTQdO
ItWDUorIpuTkEJLIfracmNeJwROBOdxg0c/8oR4R9xGRlEzs0u44lbALb4UrKZjj7QmZjilAs/kI
t6gTdmVe2TnHgOhs1mmIw1r2PCAIO3F7mLMmoNIa3Bff5vW+3j8busicbxEx+gmjPXH+SmIS6qMS
oVxz7ftCFu1qxZhTXuSggY4b7Mk73lYybnmDlnvjdctxqe7bdZ0lmkELWq5kKoQ5bzBPfHXfEnJW
inVxodWqFSX4uNjZ7kTSP+GhKbnBZM5KfWvGha3K01St+wD2sKeK+3Puq9QJhsfznrscY/Kdcr+A
8VQj0LwcCqYR1xVP9DN3OEZ3EUEGuTaGGWBEw81bRzfBj9ApOCQGqqnyiWhPpP/keEFLtdXoy/iL
wpj2OlOm0LdkHJS1Qew6WZeIPrgN2HVBmJ0TD8ntbiWiqDiHYxEf9dW6QSt++/blfIgPW14cddH0
/P01rIrAFw8VQYTMMcl/lvYP1FdzVnVRCS8QmEsgl/PcLz0gNA2xMM591+O43tfzRet2AcFcAWiG
LDI5A8Qrtk0HSs6bC8kTgvH2IiSHBLWBjieV7YbE3AcYckg5qsHRv+9MyoWGJ21Qyn0PEI0EHanx
8rAeXLTF5Of7y8XDYS4DtTXrsGywXCP9WU2uhaYI6mgv90F4K8a4edVghrWOXTnvqr2L2kS7euVN
XubpLnMRhF0/xHkPCOPB7XbRmmfZeGo1i3ixH7Vu5FZZYz/QaDzYDciFT/fXiAfAmAIrm5DXhv0/
T6d37bl1uXXVi6b578H4fmxfSKBGQxCnM0U9uPc3FnmPjwNBWjPZ+u59SThb8d0oeAHUDgoaegUA
Zb9z8oCTHn5yzrjE0VqZOeS10LZ6K2G3S6exJVekGvJKGRWQaA7RU9pV1HhyKnL65BXDczSZnZ6u
qUE790DOiyjZdUTetj3RPu+vH0849VrVMEOpGIsSGNGmd8zX39LKWE1//p19+c6AX2zSYLZWkRkA
6amWg3bLluiP6vgvQZhzr3jlmIB2Bee+fIUBO6YbNF1RXnnOUlb58hZluw1xwTZjNyucPVgrtMN2
dNOcy/fYVX/t1DUP7pZtYX4FXBwkxhREtdf1XQ3le+/2ku6E+8MZXYiP8YDu4mGrvFI6DDbklGLn
C92j/zCycfEDGFMRtX6igQhgVsKDv/a36skkJ8M2/8mL7S8Mm7pVu6HPgvmyfhdXu/G7SAWdhPmv
+9q+HKe5gGF8gikwsqL0sHsDrgbUwX1+eDRbcc7UUvbictO+PbELfRdhLEYjwJqhlrR3ML4IU30R
RkRiKZAPESlgPXjcMVzJGEch9EIDzXFYQLvJSB6RD8TRQneN4Sf/cgkZixH0UTmqIZYQr9L0JVy9
fWTUeORF1Di2j83JJaLgGamkfZf8DsTfdI74/C8FYQyGgQl8qTYA4pCuXTf6zGqXJu/3QRbFQCPj
XFljYiA2c3zN0CqHKjfhKYDU+UcO8jh9Hf4Tw3eBwZzQIg51QcJQ7zMmH8Vgy5W26vu44wVRFy+K
vyg3N3qpaUhY67PvFv1QnlCHPxf7GhxZll/zFzDMAdUxM3Uy4L+d7ZEGjxZRaUOkbXNc39+X74oW
JuKOpvH/bAx7qWNyg+k3OXDiYmU4xk+PzKxjhDrg0Nxsj/V5F20E19zWxMCLqABRLzqqOU/w5VDu
xY9gzuw8810vwllYOd/5TxggpJ9wh7wFRFilNu8uWTYRF3DMyZ0wjH0QRijK7iCjW9aWurlIRl7x
xFp0/i5wGDc/TPM+zWtjftohM0HeO9vfTl9f93eQc7LYUa5V2iUhxoujgCIn5etO7gleRmhGuY8y
24B7asJ6+oMVeCBvRkkOiIZIj1E0/8jXv1gsxkKMWRqMZTcrok5UG83Nn/9OAsY6hHKD9qYe3x/Q
C3LMuGUNs/d7Z4XYixtN4OMYa1ih7zSt+8t3wg39iBweG8JSZ8PliWULr4JeRlRMgCBzXYNMHyaC
ql+Me+PW/3M0i729u0H3cs+HRCkB8TNtSfD02qJJWHgIHotNJa46ZIXRtmOc7+8Ux8Kyve+C2Wdz
Gnp+hVsn4aE7gy/A1QObo9KL4oGkY671Q5E5u47oP6tgXy0Ynfa12cWbl9jmWvFFC3CBMSvNhQM0
9mEs9D0wdvoq24tbyR7IqNCPf/bONNG/C75KUEex7AegzYpDPwxz7NVrcgbh8qtPQnCm4Gq6vzmL
78wLIMam6V3a1qUYzUAG5rmgO5BXZrys4BcQjD+CSc6TlEzxXIYkwTsdnZr+GSjucjsgvCjzoq5d
YDF2bWiGETO2sG5dTI9g9cMLIrQtns+wfONcwDDGzZrMqTAiwLxP9rR/1B/a/VPOCfMtrxumdqKL
H9qMcQXXylZ304hBENlc6tC5+Uf/Ab+U1vaYE9WVba7KzR7IjcH7C2fMun+h23WEcWGCWOR4zE7u
+AqWQvI4Ue9dcjg33PLqXSAxvlBpZVYXaUASMRH7IbBVzGVKIRBPGRZ1+wKHOa0YudoKCkZHnm2M
XhBwzwn/oPfZMlChgYEgc4s6m+Rve7WL+7SCuoFNUqez3zGHm/mV7Ev39SUQs2SZ5w166jXzMY2P
ISZmdZXd7H8NpLTl39CIel+eG/pPNuoSlVlAUWg8dRqxgAqZ3lO8KxuQzHeICfGA5g+xuncJxDiM
g9QJw5i2+dlAXDD5odKaPGdkcqpjseWECBeP1SUW4y0mkehnTYk9a1x4cKMjzafKre0C1oI3tGLJ
HF1iMdZVG1sooY5t62a23DU6OXIbdP32fRsu8bRj/vvF0TVqxcJgb8AUyHfOrMPgNX3ApAqofEcb
B1PIfJhBLi0cD5YxtqiRlYzGqmcDNbnVBiSHtvqhOqhdbpzkOPyUXnX+fPulQ325pIzpjROUL8fg
M8RJmHLSvo6O4Rqu9d5/BNRHoswwqag56SO31YirOIw9DjtlMLUK4lZYZTSw0WIHChlwxxYrLhnF
rIT//UDcTFZR0kSXE3VWHFeemdP3rrTXaao5ZDzxtGfJqfm7omDJvtYePLMjoUGbDJQ0+ZQdn/zu
7Xbj7Z44Wjp/555MjDXp+6Jv9AQ4YCH6lTqB+6dxsqOMIRJcn5onEmNPrCku/D4H1OSqSP9jwBAS
2xmqHrnOzfyle0Ix1kQTVFkMSmyUYUZE6ztXUf6M6pOF5GMm2hX86srWu3XfrKz2oyy6/5m2GnFU
DExVv3nUQG7MKGVihGEV1ONcdGkgJ6TgMnUKvPgzen/3lo/df3C+7/QLEwOPWxP89hun/tm7kpOt
/kH9KGgzwZAFAnUTDU6MKIKpCk1iDLMeovdx3jPhoH3wpxgu6SFmvhrI1YuyJbNZab+3hNoH1y3Y
CkTqZtCOR231Eruf91ds0V5c4jDyaFI9Bp0BHPDo/8aoXRJuRtdaSUg++zav1v97A1hFvEBjN2gI
VTX1ZKBhqDD5Nex+T69bHluSvGSWLkEYUzF5fVUGs1nqMaIuJcpvPOdsfSTgMrIfnifbxev10d+o
qjN8ReutteFNa1lMU1z+AsaIJKEop52IXzB1Wy3fveye/GNLRHLsN3C7TI7WL91wl2iMHfGmNjaE
CWgaWAcQyGjfm4/7WrJ0ri4RGPsxqOMAJcWl4n+gtq4LqLG5D3A7cxkW4hKB8UEMeRQbrYYMlS3P
pDaTnaEO3CDaJiXvB/8ppAnp3UfVt4cXx/7YZvSLZyWXnuaXP4HxT1rBsCZfm10u8A3ECOTK5IvH
7c7DYJwRI0wxy2V2tdrXTeE0zodv88RYjGteysH4HmWdNaOpfauDgemnZ1QRO57dodrkRdxZj/c3
jicQYz6CRJTydDYfyoM7wwx0ROLjPsb8jTtGgw1+N37u1WODexKBIPlDJSlGt2G2gn0fhaPjbC5b
Hic5HEKg9FA7kDtPAT1+3YfgCcKYhUwdalMQsFh2CGeXxHSiMSqmeHWFi/YAfJGmDupCVWOf5FZU
SHneifn5p+JOm/hRXd8X43a09XxY/wKwj/BCwDDnsJwgRxY4rr7V6QASiIjIOalwqx+zinLHpS0a
9QtMxqhHSuJHRol7F4zwNCc6mrVn71a3O/p/SPuu5ciRXdsfOoygN69JUywrUyW1pBeG1JLovefX
30XNPaOqFE9lTHfs2D2xo/cUCCQSQMIs8I5Z3vwtj9RZiWVeVHEKISJ+l00OSxHFh8SJTfXUma+B
za35ecC1WzG0cNlDAlxfFHGHJYlW9q4vJIBtCkg7rDoreq7NgCf5aRMNzPrHUvgJaNt/KVES5WQY
o1ECJUWExjeOQvZDbk2rVmSOE7FIUcLsNTUfhECcPZQTWfF+twGEPrsKO//MD0NxxhHlCAHnG+qp
hDOrYxfpYux+lon8W7DNfnJY+sGiRblEBLRZESVgaXI6II5HASDlJLO+uQsxosLKES3WtM/PinKP
da9kKZA0MeoDBCbJTndGhURAs5pfJWgZ3OYuymVmsLp+0Rft1Zk8KY8IVNYh5ztQlfRVXT8W7a3e
rJQHPnngWyflyXVqi9VHpCux7wuYy0iOUyKNC43n+FjCK+Vm7aDdrt/vBnSP/UnF9pwMJUuswCsA
bSjPb3ODtDIRtsWL+sa6x/Pt+amL38xQsosbQMcLPphBT19Jgqd5GHTnEe0R6IbX5bZ8St+UqJii
xcrfqTbw6OHt1P5IyG5+QrJiTObhzIHA2dOqMorWL+fDsZLdPrOAsA9PL9msa7Xsu76ZmZk9IxN4
msypAchkt5YzWK1dP5Rr/ji89iQyK6tlpK/nr75ySnT9jEuwciL3cIufpowUhwLdnRkTY+rLZv+g
ImOHOUBI5zXTs3k8Y0rgAD4alNC4GUpPcJ5Cy3xsQzN2JTdwxBM689fdfWJ7LCVc1IwzupSFR/uD
rBYJ6FaoaLyUD7fl7d113VuU3xkFyrAX6GKMlBoUtt4ew4cm7DrjhFg8UDZ9xNJ7lMtAAVtXUtc/
DB7g4W762vX7P5neRYr8+5woA6RklT+WPGhhgM8S7nmSre5Y04azdbnUBYB4Y7waAOgK1mPQyXhZ
9pskN+T2ZK1Zbnb+vGs/fXnc1w/2ZzR8+ZnUwSpTOwb+JLVAVKmddN87JqvgyhIEdbA9IKB7X4Yg
3u5vWX2prN+mDlIdmlRtNfx2ajL3hC28ry5FQ/sP3+BagGm3J8m6ry3A9dg7H873+H58vH4GCzMD
l5QoH1LAEnLdLKKYrIFa3JMtDMZRtYhjHu+z1fbFwn2zLRujhzajI/CrEH1NmSiv4mGiMq46KMDe
eekfwgfdTs0PgE/vre7mPrCw7n1tuuHRNlvr6B5SyzN9x1i/X5cA6xwpp4OtsRHfVfgI5x65UYbf
/OlqLqVLuZq200d+1PHjA/lg3fKFtNr5j/+YstNbRal9X2lPj7HNHdJV8ZYQYLhHDxbH2qB2/drT
43Z/I3Dsu7z0VKLgTZUizgK/ZRwl6yup615yteeFJXT5r395pnzmXbuplQxvNlXAjmY1dl5XQJWG
bRw5Pg37EV+tEEIYWfGFPOWljlDXO4vTJjRmHQH6/X1t2GL+cJfcNw5SytbufdcCN3Tc7qTHRjG1
ffAWDCTaRSwo/q9eu//7ov+Yq+sFb9T0+Y5hmbUpkRhbF53dnNeuSeaWztPDSFau/fmX6kDd7FHT
so7jIdiBmIyflliqRl3soUDjZ6zit/Eoi0sS3+WrjX2zG8m9ad21ZOe+mu/HdmuurBnbbSNFVsmK
YxmfQOW5r9/Jn+uW9As9+QrNzxQ8DASMc0zgZ/vSElS4I8vZe+uKiMT+wBaA69SwZ+9qGKF+mbYz
cr1oTFqfQC1LsrYMsh4s7i0m7zFKprXLkXXlYKwwJXlJZNmKD3s0yChrzl4HznY9Ir0t+kR6u1EO
T01mtuL2NADUH9tyU3uvEN4npe0Xtju57eqpXt3ovC39Vu8EbHdbyVjhuzJ2EvbpkUAnIZZPDpsS
yBZE3wv3QAUhfoC21GTdJqS5VT8FdFGuAb+A/8NkhdsBmzqx+muV7H59ShFK9PqhsoRjnVnRbedh
hcd9tisaO3/UnNxs8Lncb/1Vib46IqKM9CvJwW7R2sx3HpJL6UrAvo/9bT7jpX3s+XXjrArnwyAK
JlzXqJiZ/Ka09z2IhrE7WFGLmjZSGsobb0/b4aYk3fFGtwMTiWxsIlPNwCqcSCdP65JgwTS8WW4O
N+jhdbiGrB1lBU01UhPPUROwwRJ53a1cYEHca6vQtjUbGem9cedviwxljDt9k9qA9uydAqXz5E3B
Br2JjNYgmMaHthXXckOUFBXfw21g5QNZq+HcN6VukaC7a7Bes/esdwXTGTope3P3yr+lq82vcnso
LeXxRuzsjhyxPi2zUuA9SWvOuvM2xYN2UgoCxFVAGmNpkM0hNF4BcFhAXUM9dL01ury9bjcP+Vta
m8oqsEy9BW5M6GgH+D67MbUCSF6Ya0OLBnQEywTiCdk7b20X7rEnEjBxs8/33hJv3PeH/pciERJs
LHUzrvV7DFxs0C3rkupD7clqo0L5J440e5NkiDxMGabrN1Y0nTSJOBVWV0QfmmmsowNaXW6IfaxI
YpdWbAHpq8OO41+d2WGP0ya2PlsBMFBuRdYbaW9Od4fQ4YlwXz0EsIAnBL44j+5wWONfdnpSDBAa
MlcdvsXyTUjfVd8PCjqDTB0/Cklw5lNgZW/TygE6e4b/KdjblDjYtfSLQ7H/3bPztx4Q1wmac2XS
W2FhG4l9cH+ZyYe8usm3h9YEpwCU0FASXoXYj3IqVsatIGwT0lrxwwe83AjN33k7gMcW+3cMihK5
IO+8K5LanTRns0o2Obk33v2MBJ+hNT55zoN2i5XVxUOLmusmx8ixhYvGk8FGvt4l0mqz5jLL86GV
gd2a2R4F75WpvL/GJtBjpfsZ9mfTWnVtEjchEO1vZEK59SFpyHhTbxO7iglx13YJkHjDwsy0b4u3
HOKd+KYg7mh6kM0nbBXwSEmzfXh/Sm8eU2e4C/bRq5UNzuTyuAxtst+o4P+6QVtyswqAjGRNlmQM
+dLmUw0ijeNCr0MPruTg6g/kJTzMDRmJ1aREv1GdGQbeWOOoNiH6vhnuiEmfiqmEqZaqRDY6wEcK
qSlsw9PJCYGn3zroHbrN1wUiZ+nWgBnN9owXxBdvlHO/4J2KutQ0iPhMB+1yJC8nAygGoekRZCnd
60JeaO7BBMKZkGeHeOY0eN7XMA7OdacnK7T3QL2RDuUTLouCdb4au8b1M7t2SY56g/l6k0xqhTMt
CvLrWXiMyFZwcAFYbC3Ef2BLwkoVSZRUQNRdsiUWXSB2nt+fDIJqf8Y7sJAYpc9v0eseAQ+rvGUi
yC1UAGbevmlSoozLqE19HTSB7J4FcIPY7RI6nz2DN1aIcsna9eNn/Rb1yYOUi1FXIEKx7hlf+TP9
cxn7UAcd+LVQYZ3bHIAbJLaVgwLg/p7kDDIiiw4ViwOCLOfqBHSeHACqEbK/4cyX/cm34eqIi2VL
j1ubJ8dHl4WvuKBhZ/kg9avWdnZx/LguhXR+vaCYxXq9sCJhegBK04ei5+bny+O2c5zAOkXoI8nI
rxMCEOeeuPZaWW0eA2ICKv59NDe+xWqX+eoBpyzQBX9UMO7JYlI2A/h7sqz9/fvNjVuSZ4SWzjYn
qY0mSseBnufmttt6FlZNAf/NJ9aE4qj5ubobTPtob+TtEa6B3IbW/Sec9Xrz4X4ceHioXxLZ7wOE
YK5uX9for0nSK99N1+E4o6sB2IAoWHBuPGu/3ls9PvXFUdwazwYMq6WORHbYYJjfsCr4jNv09R44
U4loErCMek77pKbNUjf5Zynu4kLRo1dqH2RDOT8mrJNP9utZ0ivTfjuhJSYgCNMyq7Ws9xBvwRE5
nTlaUywToZVK8HRi5Ha/YPyvCfnSBv2PVKgJF4v4GOxdsNZP97/8O3n9tNpb69LUbxtiuyuTHPFP
TM6grUC1bXyguXKPWLIJmAyXpa2My0hXoLhA09VuPnQgKrJc8cwLzauB9L+EZakYmfjhSoLRT5sU
S3PxYKkEhEH9k+5iTJSz6i3rlJes2Tktyh4rAfrKAGnXwWqGduf+9shxPsvrV2QpuMCq6m+OKNs8
emEaD6oChCdzH9+/pWbyimkGJgL8AgQAvOEZHco2G4le54YCOhoefL39Ir1VWAkCtNsMwOUcWvKx
5ZTYD5+Vc51BlhSpFGhbR6jwJl9S5G3/RYPvOWo9YTXFscjolzFGEBnjFBZgz0o8IqXE+51CKRLc
wOvsLGZ6MKiDHaKi8bV88ZKQEmhx7g06YrS9gOEt+IPK5fDiDNAcVOEVkVq+07vaOvmYERZKxmVf
qiicU6fuulBIxRiWM/X2/r5eZ/b7dfYWU67nBCilH5O6EmoJBITUSUcr12zRM5/9NV/bxuPoWTg6
1uKi/4Mm8CE1UROw65w6O37yYm40cKn3BuCJ1E2ExHhjT7aZPfwRd9+UKD/KYVtrK0XgzvIeo8mq
LTxeY6t1eRwYx8hMLqaA5unc/88W7fwAIZ5VXQi2CkshPXZOCsRb85hUAoS/BlQiwmBuySmd07us
XP1PLA+TnwpgLnmeXOWwMkUUYoONf7xOZ+kpBkvyzRf9FPOC2pNDPIeQSMld2ZI6h7OLLVopxG2K
BV3J3kNcgXf9JkINXT2UGmEZlaXw/uIbqHsQYPtLHcwHOSJhFNuNq+8E+1i+/bVQqfvgRRyH6XQc
4ogdOpgfwSod50E//MEk/2yev4VKuYFIFEujG78YmlHsUgAt9A62a62YHM236acL/aZEOYJQ1eUx
GcDRvC/UAHRWh/F0TM8d5uk5D7FShDxFiIFKJmWWglKuIOO5yjCE+Z47gK68VS1u5YOicHtdQZdd
wTeDlDmJ5CDjAh9PvxQzI/EqAebya8jsJhJnFbsmR8qWtJJuYOUSTky+65FRxc5fEwDCKDAWCGwN
03NCQI2uOljPTbLn1v5N7bL6+RhHSTdeJFydip4M3zqa9UPbAjNG9QtLDezO+/zPMgW+rSqLIgIv
gNxSR5f2Y1HlHJjtnKcaIGEVJg+OLN+6nP84o0KdnNoa0+RjG/jp0SCBGQ9kAGKrT2pLRJNMYoeO
fxzfmFQXDvKCN+og5TSR5FSGWnbOV0yJt6pgIxfpbJibNxYO7IzUj1mf2hNDv5zvXkp4zMYqtmgd
WS24EosI5QcEVS19HyCPGK4wttlzhjxZ48p2eWfcT3eJPo8wo9/NLBCo5O5ndSe6O1jvjGwekCO1
LIygWkCvsXjXYDbZL0WhFwKgfUeejlk2nzBkzetmaRro5XnzdrcfxfZXgQ5Aoroj4dajhyradRVe
8hmKgGZQQ8bwDNa/U7QzhffjKIJdGE3MAnq73WvBDA+/Jtwpq3BBhHJMaR/16AcFkdJOD8ZBvmkf
/I26LleKHd7FmOmdfeIhs93tgFT4Z4uGrM/sjkMKnYwYtGAlL5aeFxffQ/kvI1aGstbwPZWzF21e
JqvB7g4NGrRY4+VM+VIuLOW0olVrkLK8uQ4TAwP54Wg8s15MC+b9giPKf/Hot02UAGT2b/7mVofK
9ES1r+vK4hU6UxXK3IltyZfyCBrFrberbNm5wxueEcqz+KCMXawKkc83yL7uo9vQ/s2tKjzB/sTn
XkiLMm4Y4xGjigcnpV3bud3aaMKGe0/ZC5WXwvhzUnRDe+ILgwLH258wo0y0rbT1UXI75E7zUOxZ
fC0lPS6IUUbOmNALLXOQnnAjPPEwJPu1huqnYDkYNnyRN+Pe3ySWCntiPbdrM3tV3NzkzJ0tyQSm
zSNmud4Eewl1KBTBbM85bNzu+boWLaW/Lj6StjhBJxbJLBF9wLDCr1BC8Quzzlrv5J0bqKtWIrlk
hdUKmPGRcBOOZFLMYDIr3kxS24tQPELj/FjYUWBF06Yq7upyxRdHxmfOn3HFZmmUzYogSbVpUHbg
TW+j/PK3w1flc2XzWwAEuxExIaC39xKAKKHzyCC+fNVUTcKQhYztNdRBDqo6KnmAgxzN/vUJtcqe
NCiYZ1a46feJjvreZBYTscOTfAPP1eJvY9JvDauwGF8yU/ohBuyAVRHm6OKPdZm8yEk+h82SCIyj
DolyAWVwVG8/yvXt4IYYZXpG7e0YEXmLKTiLNdS0bKm/iz88ZakzqfKMoMOzSmrN+AOLR9M1LumR
weWi1TmjQhlpPy5UIfMhbt6s3jkzfkZWnoWLu+wJzohQJjoBJJSoRyCCSOJRxZBOiNdgf+LJ3fUj
W8iGnNfLaDTrli/5Si5AB5jD9+JRwgvQvU5h2aidsUJZ6alK9bSZ1RNOrbv5eE7c3GLE1kxxUTZa
UjDaW2WgMWJzhuAW225Tv5vRirUHYfGqffPy9R1nKXE/6FAz+9IwaPew5u5Vp0OO6rrElo2eokmy
igSZjBwtrtkZlVDmw6wt4h5pU2CLeI9GbEpb9IogrNadxDWf5/eYiO4sGVkC5bFavTNUfDnIPPsC
SsflIPGbSQr609OQEUAJ+ptua6BzYR6riwi/zfb6ATiU2LycrZiviUVjekac0v3RkGRuiEF8aDGk
vc6It7NJZ9sMo73U1or+Z01VZCw+NQyZYjKMglYKlKrHHZPRqdCFOFOAaZhDhl1s+9CVNyVRJqv5
1UakPmGL4LYoYbb4CGCR6q/4iD/dgtU1tmhdzj6KYh6lHm1Skw5xE3Y2JbEpnx4A+F//uq5iyxdG
FyQMuAiyJHztojlTMeyaycIEC0RO42ZCJenZfGAWGmbx/XAGOtwAz6uYNqBXnXtYijAE3jBzkj2p
L1v5LrlR18P9kJIMu3pf7liNtEv5BAUj8RKOE3kgWaMONMf8usJ5SX8KP+PHee/snFkOzZ3z6/cB
VRyfaHvhbkLfzTFYFRFhiHT28TS/ABVFHUIXVUWSqIh3zPl8iPi0hykdMV9RnWIbmJU7Hstbh9WR
NakszEbgGjnKrIa5UIR6XPaAm8FuiPLgDIDw99B9ZXIrhQWH9lXr+0FNxF4FRdNwXehxAT+r+jLT
oS+VNTjRqUlNXzNVUEtc29w9P08IBvNnHhPR7wyxLqmReEaZim4ab/LysKv7f2Dx0VG1mzMbWIH7
LjoiKZHhY7jEpRt4TpAKOf1R8nKuBauBR/bSLiFKQninYRn5JSsHVTUkTZu1RqXUpYunKakAII5u
Np1IWAdYZmYt36UFdhjzr4PuqJxhYtTONID1lB+85Dnl3FF7jQKRdMUmF9DemHUdUXNXCDDMzzM+
cGHWT0GL9fcHUgpWi3koFfNtwlXSnHjjE3//4QEy49k3eTcp2bCfS8HIOUXKi6tR1km6D8lLQL4r
N0kNq1xLcxci5z2p6vow7Q0UhAKzQ4wPPAomqu1S/CrCJvKGqhqKqlEfEIScpI0RPkABXuXu3sBQ
wWAeOGYed9lSfRPS5zzvmfnV+2qcmlnHHoHsjqGop5jItuFkRwHY5RsZmmAdXsVtYbYZiTbGbbNn
5biWqnA43n95pV8NUid2MV/iE7Yznnm37j/KffEr206rdP2KKVKst3ftyHajlXdgJZKWwihRVlVM
Vwqa+AMQd0o8MUmKEU/qcs6aodeP2c+yMBwO9T2jQZ2lrCfowctBY9/cZrE551I2CFxWD8hLErTQ
cBYr5bF8Y75J0uUqTyiLfuynHoVoZZviFTY3y9q3AGwP9pwlrMs3ZuFv0emckaSso+fFxehFcLLW
vNasvsPGbmCOYdQYWsMGg1mkpkhYkqqosiHrlEz5KemwpUSGS187IW9mFuCP1Jt+17xEm5GR3Fl8
zSFX/r/EaJfjtSnwU2oQe9SQa0FtWMD6JhHARAkrElzMmp+ToqSohkkMrFqxP3mr5h0AUsFB1NZ1
7uA/pR2gHDc8KKsJace+ZVRalkqcWM/7zSXlbYw2GdU+BenG0chNJNpNQ9Ankdw16MlAVzgrSFqM
/M4Jzmd8ZnrSrExj7CuZc0yRgBQjDBxg1giH1sU/8dyKOi/0k3RNVKlQNsabbEwNZQ4AAWWCdqr5
DTGYv0XLDWx2X8HiQxOBgiziDYb/KpR2SrHKcUCggVUZJDQC6y3XTYSv4ulGTbEDmXRtbjRWkWoA
Ie28MixJk1RChUWIeqvaXis2nxKnCb+vi+FrA/KP0Akjt/q8htkQv1r+zgTOTzGXC308nBI82WRT
aJ9GcZNIZGh7YgS5owNTJnnhAcAqYLJGv4+m321MSukuQYkoeVJejQQ97Ur5lgh3YkbE8RdSd3Zd
7XPpMxVLM0FbpvgWFyTm0RhO4sxUq9VYrwHVoKmMivyi4QZADqJsYEIZNC+5EvFaL0XDCSsHI/Wj
O2Y5YElf46P0cF1qy4f5TYkuzJWa4FeiCErR2gD8NyYx/Ldx2MTYhYXTewmDVYSsVr9mkF0osCqo
zv0vg1/jiGeHNUdrPsDJBow6CuixQ51OMjcNM9O/FOnMa5PRqmFgP6tGxVbRIE08hxryKcQi0+lQ
37JyYV+vDVrrzilQl0GXuDzG+Mxw0nL0q3IeUUd7tKsM4yDhZtoNBunW2U0hm8qTGKyTYOUVmGvB
cpaQtIMLeLbaFCWLl7BatN/zyKdF0NbJHIu17q+4DZZAduoh0a22cA3mU2opNoZNlHhJFtBRpdBG
Uer5OC3gSCsr/dx3nKmuC+xbsc3io9uzw74lrT4nR5nEKZP7ipP72QbPL7f9KQMkmGb/musiuv15
RNKUmeRY0oBzmlSOZ/SUoUaneo+96cgj3gANLMd+F3WdArxjF1u5hdjPVViQPIuB5zlZ6omcFW0a
ThPI5sCyBh7EDSAUYIqI3CO6l605MuLdHg2N5TbfVla0z21UORnppVn3aN2cky7oAVM1rA+ndDNX
Wi/Va35uL3hLLM2ezNdkxZq3WMxhnVGhc3VZhEecX0o9rnJJ3m44ghKKiVV9DWmO8S7aaiVrxGIx
ADwnScUReSMmgIgCY6Mtf0wny3mxup1s+bfdSnbj34HNsFZL8dg5PeqeDFzGo5MT9PYF9iuFhfkx
HWIs+kZBZn6fvbPSn0tvcQVIToKAi8ljMfdl7NBwcZGOHUIyufMSK9DwQh3CJjG5CfCN13lb1pFv
UtTzuB89XhRaHSnvlfRUK6TULA1DWhzAfEVnkhnUFt2NAohDWQN4tI4WmkvO/EYNvUAGZxZC2/o+
33gW3Mu9uo2Y/YHLQvwmRdn+ths5oY8QFo3Ytjmsx5J4FroLUELLbKs+cms0DbAUZelhe84edeP4
chpCNDjPD1vebA++/bu1JrROZMzyvTzrwM/L/S979COoKvta4iSQSlLoRWMKcmAlqimgD2vaxK1V
ZImdvA/pPs9Ds22txu6np0ifSA8MsmwjyXujt3oPGcJNWK8V34cqm1XreK1pvLTGKcm3nmp3ye8m
eKqLvRG8TwAwydwxdgJgjPl2jpdX5Sm7Xr7h60M0uF7CWGe6+LZEp6UmaIYiS0AJutQWJI51PQEK
8+lp+8KrZo6OTtu8M6zPAuNzFrNJ6SvqoGV6To86Po+X8rqTvAHY3CO6IA1gjzyitGet79f3mnlr
/3rWRmIqZuJumhXwSbA62b/BLML79Tv5FXT9+A70fqDNTpQUTaa+I4+x7jbT+/H09IScxQQAVeD6
TS5aFQaMjZAdsV8jdBN0q2NhFqtPbBZHLXJ7d/0rKMsAhHdsLZjT9byMUN9QKOGnXjLwkR8kOzk/
iJNppIR7jTgcuzmeZI1cJ0Zd1h/EKI5HvpoKXfCTXRHx91JpEL0p92JfM+wPgyeVygellZ7rcg6e
PIBOTmTiydgTLzF99LrmZu//HVcq5afKjvNSjMolOxUjzEm9L4Q7VWMoC2UHviQHUDddV7GeTubp
ELdVNb4PpjTZ8RE2ytcvRuuTfPy4fjwsItTxNDUw5RPgP+9SCZnQ/l5IgYwnx+bISpctHZCKaQUD
/kFTcOkvb3wJdoouyZNdnwK7Pl4POlG6j15QNhqnOEWKjtM0ZSjFEnN4ISj8nKfDH/Pfn71FhErV
hqkrkp0W8STx1oXuO2EXWbXKsGdLSn5OiHJ+ktqLvZjWyU6vEzPmN3n4zqsSg5tFIiqsJbrTEfXp
VKxiKBNgiGYiYhBAWB+NuDJ8xoqBBRoC+tJEZe5Ok3iF0mt03bcRX/PpTpMjJys3o4HlQ+gM+c9K
J4iCjEY4fi5t0eXZqg+TUTHkdJf13J0KrEK91k1NeY6G1XVC8qUrna8QCGmKOvfByrJBKZ3X6W0G
NNh017TDzE6pFQwK88meGfR/KIgCD4Mq66JB1+h0r6mivhDSnVDfxX1hIvtuJuG+NHynVl6uc7N0
OHhX/0NrFt2lOg+jGncRj8PJEsPuI7uRsfS9/++qPKcmZHnOtCBMnT/i7M74SSB0XiGlu1rVml0m
5YnDVR2/k+vuP4I7/SM7eCHUCVSssqbLx1HGZ5zYJdku5FdNk1qtsQ6riqFrS0LDO1icPZ0ElC5K
aKGu6FKTRdnOD++wh4EISA9qgmT+96NRMJgOyalAFKeXDsl+qgZwbNnO4mr3TYjXf/DzeKegbVTg
ZZXO5HZGX7VFnme7KrAFZa9lKzn/g5sPs/wvCermN1okj3EEDvrJlqenLNno7ecfcIGnj6pKCirn
dKtMHHE8X6BKtwuLyQRAJEllFdsTGAq8YPQFJNcBeSQB1F3VqegmygQEOB2o1IJq9SFKX+Kdojxj
f86fnDkA3bHCANVOVOgvb4qaVIVW+0K2G3PbkOdD6bLX6xJbsi7KNwn6KaB1dSknsZjtDP9ekR9q
CUn0UCU8j/5krrCvE1sS3Cw1VLSgZugRueQnAXiQoFVGthvCbB0BiAP3UcgzK5g65zqlJbN8Tomy
Ma3AFZPfqtlOIM+sFmAWF/Pfn9mvUAXATlBo2U4JbU7e14Fdp/uhYshq4WDQIwEV1tS50i1RVCIB
WAxBwSW7KXkZh3YtZO7Eh26azE2UjDLAAkcXtOZvOeOIH1WdCzjQ6jfyGFoNwHF2icDS5iUq8C0K
mnkE1KwViqNKrLmc67J0xzcZsH04H+t3yt8T8tiWxqcsWLUvzaX85uzK/iVHMTWNURADTBjkXuqg
JnV9X6eVI/vYZ1St5PKkDO9KRSQ8xSJH93fySsV4bb8zJN+EGbH40eVYEljwFBefRBmO1M+jNDIg
gaDbttlu6m8C1f3Pig8SwC9B6z/8uEGFcOhXkLDMq0h34ojNSv69UD1cJ7DMwzcBKuDJk07pg5mA
pmGQQVpn1W1vOH9Hg7ITpVZJY81V6a7Vj53/0OvAIUkZRpxuzpljgwtJzYyeKb3Qyl0E2EpISlFb
UxTC5qjXhm6pyuCbQ142N1Lh5w462AN7SuKciBwvOKHcxOtmMBLAOIsKav9dfH+d+QXTdfFd1DXx
AeihxbOAdf2Yje9c9/Z3v0/di5BvRtnzIVw1mWxDqbdtEDNKUIs6gq4yrCJRJYQ/1PlNXB2rLY+I
aADs+ZETNnd/wAJqMoi68VbhFerouiHWfC7G7wtAPBeDzVCzburiIZxRoA6hk8JM88Yw2+VtZaao
o2ush8OijBDN8/88g+goWIJ78lVuSndc9BoOGz57qTOGLZg/8ocFPCNBMTFKg5qNFUi06KRLUawQ
Hf446jUj/l2SFcpAEgoFvGqgX/HyIsl83UVliwdK2L7yzUstDQwCS6I6I/CFU3F2U0ev7QU+xGPO
kIsV17f7VOX3kR9/XtcqFhkqPq3V2I96FWTkDhj36EMMOCYQAkNWsngpq7GXJW6YRLDit0TQT6L+
fp2JpTOXBEmV8UrAsk06As66VuG7WVZZL7rYw/ihcodC8yfSTKxRgkVeRLzgkZdQcdOpd4+QyVoQ
YHvNri4eh04lucKCO5j9Ia3AWGvwLwXqRLhCMQYtADPeVH5mWoyRiH6dl/VJk5+GeD9pAYsiiyfq
fLCseGo1ceYpiQnA65OW5Xbmb/7Jk2Sg0wCbMXSDupRtGgkoeGnprvOTzqqE4MMQK2uK0UQnqWaM
NDWvYwxGecr5cc17unNdP5bCSknUJB2tDhL2nM8COLtL2VhM4yDrKcLKAunLINiUnbzRssepl1cV
P7Aa5ZcF+k2PMtX+VOD9pMLLdspDhNJwx3AFi/p+xg8lzlpsp1zl8PuO+Ck/PTN+fdEkQODIVgAu
Au3Kl9JS2kaWkLFKdwPnKHpIRn6b5CydWzySOTuBUjqPZDmlc5KPB1eu+dkuHaO3MkFq2R9stXYT
UbZYGd8vlIkf6ocFvAD1AMUfnS5C3Pp9EyIj0icdGgow/ke60Z/cSR87U0BrtsnHinrUG/Q1AVs/
cqK6vCui6LnTucasikk2O9/3LcGIDDf2GkzalgVW1BjtwHrDLQofjRfIeqlzIE8JP1WLqi2bGO+s
TiH1R8S3kMx/T3sArA3djTKKJXCVVEQ+JLmsVWmGSML3TGEyzBy0hujx+qVbVNIzKpSHNJpWSkUZ
VArfavpVKB+m6kH/fZ3Isrj+YQUg0nQaKkID85jgNb3Tmk1jOGF/bCIGiWt8zCQoe8yrUR/7s7Ti
zB6KTSbvi8JkpiRYjND3AXlQzg9ApWzfxuKhqw5ttfo7WVGPGCVCE3Hfz4yId6jlGMJmmuw/IIHF
fxKQoEUNiA+XpkPO8jzSgyrbeTqac0cFsKoc9gAh/2VdJ7R4KAYeezpOREbMfUnI96QSew/wnOzl
yhGGkGSBQFQV6KEDI6yf1ZS2HfPTHZMbKtJedGzBR43ICw1shwa4Xg5A9r2le+/c+LvXIzdIX0fN
Y/C25D3OKVLXM9HRqlvUabbTeY7ExqNX5uS69Fg8UVdT74q+SjlQ4PrBrbrbsuBJo25KHQip1U5u
7Dh6vk5xydx/WRtFw14XZKYvzwu7qfgsNnBPBx7vFzLmJlq0shfZO12ns6QXSLIjww4wSuGHAkp9
PmlFCQWcdLeIbpJtOzlxzCCydEDISosGjz1fmN2hxDemaZS2kwzLpn1IEfo3oz+4RkiAYUYJTl7F
Hs1LadWtoEZaAec4BFn6rCVlZapaGuyiDjDG1wVGt93+P9K+bElunGf2iRShlaJuJdXa6nbvtvtG
4a21L6R2Pf1J9Zx/XMXSFMP+Ymau7CmIJAiAADLxkREglmosaCgTPDXCYmyjDTEfB1bBmp3YrR4a
kHhGabJR9aBWgUoChS23fhVoBr0ueM3gLUwNxEHuHUCv5c9PYjKWVnbdxAPuFZs2dRp7TvILQOg/
FmKgII/Km64iWBejdTtOh1GPxyywrZw88ToCxe1ojMe67UNZjLsStyPARZvvkrc2UeI5X1Cd8G6I
6JQFVRJuWZx8MuJx2+utP7PdaB/DakSooaL53njRR5ArO/0D6Ttw2lIHDb+Zhj55J0EpGtNbrm/C
yp04+7BFnU92mgx9q2ZOnwUYUf81djDBFHBBkqT71JbYSrFpfFGmM1HCobZTacdW12VB1k3bUnVZ
fEzml446rmF80ox9WAdkBHY/2YxZCveT+H+zVPQ0EyBldNye86VWVq/mITIl8NWNO0XvOlqPK+ug
51+uy1lRXqzztxzhgqJeODkNsbIA7Dnhp3YoioOVTM9NX7aS+7kqCXBbTVdxQ21xzC21ZsUa6jkL
jKj0LestjjFBcCTb6+sRgQb/HNyJGMEK9IyEea3rWUAAQ7SdxEO2wZ3LcDtr/fesN2ED2CZr+W0f
AdtbDVvbaXemPtZuoc4bGnWeOsiQhKtLx9WFGXeW0pPwTZyQmdkDLlQCGiv9AEiJm0pKvytuCSaP
EPTkAxmJuOVcX+ZcqSZUunFnVZrsecn93BpfCGcPhdq9jnSUdQ+uCsSgOgRHS6XOEe7iGA4sxsst
CyLlc1xZvjq71dcuG/xsfL9+pKvm6ESScBUNC7ExYZA0Tc+69qykaBwHloJQJPunLcAI18WtZZYN
JPbwH5IiNqzu+VammZPGLFWyYEjV2VNZkW6sekCLnaFGXjuCunFkGRBdQN66WZejybuP2N6sSw2T
RLPvYd2OfswBObz+XatKBOQrSqOGaWF61fln0UEfe0vFZzXlEXVml83c1bun/02IuNdT18UaqA4D
kKMAiBgMmsRZrphwE4GujcIYYgLLEsLdEk19darZ6A6euOOb00O3ZNKi+gFsedPm+mKWHRECXsgy
YcnR4IEAW7ChZQjxYw3bZpXGG+ftPu6a++sixD7FxdxAho1gEFEUnKbwTkirvlftEhvWzuxQUnB6
9nh0E9dpAIfT0evDXisgpYvKZST/qg+pF42jb6MAMQB4Wk4oW7Wyb1rRlLNv0s81hekWCnWUZoGT
GV/mZN7naJowi8RDH/owPhUYu1xqvd+3d5w3UGb1W6pXbyZsZWYmkmBixUycfYtgl9owxbznCH1w
aCc0D6TPbVfNpvpodzUgWLOC2QDFPOyun8rqwQM9g2wMDO4FXUuZxPXQDjgUZqWNV8cNXh+aOh+u
S1nd5hMpwjarEcbPdJGDkCzeOeknAqbT8PW6iLWY1kRryr8rEbZvSBpw4tbYvgKTuRBT6Yi9VP5O
o/cQzGR8wtBY29grTEbJtXpNdbpAQ0B6A4KBcxXKOp2XHbqwAlPdkeIY99/aF7WR2II1S4vV/ZYi
XJ66itk8m3MeKIkF5JY+tps8x4wVXrda7ie9Nt/YxOGf0yHlh7oblTtktwC1UVjkaQqoh2jaYCZq
GoaS8G9dgX5/mHC0eVPF5VCledBs+ntF4s/W9eb3jwtnSrpmCmEE0baplm5jMX8afyX2w3XNkR2g
4C0GMzMaTqE4XQTAamS73fTexKDWpzLAi0zSstyToFwtW2fhskSnw7iN9Nt53897bvz58+dMU5aP
OBHSNtnQpRH0ceyObKGPDA8U1B3X92zVVuEBZ2CmH0qTIvY26xhy3UvPbptiuk+3hblMm+8OGFiq
b9clrerXb0liu5ZetDMOH75cs4fj3D2mCfkb43QiQbhaJELeftJhnPxSvdP6+4q8XF/CErNeONcT
AcIViYo+TdsUm6UNFqzrsWCxW9j3qfq8BCYRwKCT7AWxfj6WSmxLR1eomGknlRam8YT+1rkvmt3c
hNFDU4S7CM36BYwVovgulaxy9a5aeAWjBPKBWTzXuwpmEAqB1wQzv2bOTUNS11JkHYgiZOyfIOJE
irCXM6HTWIwEnmSIA3P0qtQfQOAymoCb6qAHms3GxeTfpw4B6EA5xmJkDVCoeLP0yOM6BagtLLA3
W5iOxEffQEtWa/llFyLX0j3ZWinLuq1E5Ch1LOV7TEohlpgc7cd+6QbC9yZ17JJm8of4h2Ecc/VL
e0ts2VN49QzIAjc2kIsABdv5GSRtiqV0SzxO+a0Kt7RrO91j5uBI+qhkgpY/PzEyvT2qbVEhbkLr
gGfZD3aLl0Y0udcvzurdP1mOYMowG13pc4LlZOoerfSdJPYRQf3/KBMOBQ9titKrLqxCadB5lnKs
gpVHDYwnWnnIys5rC5RgnsuE+FG7ebKlaLL1ZTkm2kbQRIt62/nmVXlRN4g7s0DXH0w7urV7R+KU
V7UOSbb/kyCkKnLbHoFFgA/onModDdvVE/UtiW6UmmFkaByMpiyQXozkhY07kSi826cyTOppgabk
sbKvSQxkXL+xuxKRPQh/Y2dPhkOqqf4c558bJssAX99R66IihHkqamZjvZyUB70t9hWTeNVV1/3v
+iyxIMTTBqHfiPWxwXC7ObqnifmpNYlrpjJsgmwxgonr4m50smUrE9RrbmXPVtmvCyFVp7Qgzhix
Vew47vbX7+v6hQKcgmCaB0AV4i71iVINc4ZPr1jn8bTf9RXx42k+lLP2JamMwUMh9Yk73VPM4yDu
ZF39q4tz0JoDOJZDbDGvTQfFVrQFGNNg8IGrA67yWDI+fr++zLWGS+Sv0R0BRjzk6D6QtyfWz9Hj
wsjTMg+Q+fRmVMvHQvNnC6/GSPeq+gYtdO0EYskjgIdJO2+yXt2GebxvM4wStaPtpLEDT7XtyJJg
iMlfREynXydYzbotizQZ8XVqk7tRQ906e72+AWsBDV7zqmM6GkWgJxgwo7ONrGbAAhX5IeLNJk3Y
th8mgLURHeA93+9LM/Wvy1yLaE5lCiYtI7SsFHvZ8+hb2ptelHVeUT+H2M6seb8ua1WPtQURrqKu
CTchXJLezHlqawifbOO1QANhwZxDFY1fM3A9zSW5NcFqw6PNGFtvSYbJgRLx6/v7W/yi5if6Ras0
Lmg05QFwZKDyyHYo3QOuxnY9U2/b9jFSYn8kaNzlNwwVonKIMasEyQO/i/2441s0cW4dxF5zOHtm
KRuEseb7tQWYQenSWCoWcbS4HeLCwuZo07ZK7ornrJFEF6tvec2AEKyOolNEfFNnxOCVg9duhZmP
eQiOreZRsyqviNTHhmoeD8MNbQDA7mVbv5ys6MdOJQuPAS0Hp3uvqzC+w+wmDcboDHdl+2usf7Hx
l2GAwqVEhxm7URBWaqG5aWTG5T/WvswisoGDQK37/PBVPaJVb3P4brX2bPZQUdCsKKrXT7M36+hZ
d4pj1N7wpJdY79UbhgyQCfJe9LmJefG2sIa+jwZseqgHhQVcTGN4XcVdmzY7lshAjKtqdCJOUHI0
cOQ8iUdEDNFjNrCdEj84UlyJbE1ChDcnnGiV2SFtYnCXMQcDAb5pxbFw6oOWFZvr93ZVGDBYgBQi
72wSwWrQamBAyUF3dO54ybDhFoZvqG81EnlzIvFBMlnC7lU9oyVf8kFJuUkbvOea75Pidnj9EJPJ
hqmvBT/aycKEXayzET5lERYXmA1jH6mmb9Hu6+W4C9e3cN3ynogSnJeR9GqkKjoSC+R7waubTL8J
LWUTpZU32d8RuvYpeuVZUNe9JMJb1UeTgrUaXZ76BcB1VggnTgmjq9HYa4d3njBvqCVCVi07Xmc6
ytIgeBB7IkEDV2lth53UYrqj0bFJCz/rYczDbds/I5XotpqMO3H19E5kLqp04k1sdJeRbIBMhx8K
/a00gbI2ih217Mfrh7cqCFuHngIbtfAPy3YiCKA3WvYtg4vOx2lXTeCDbNGF6Tdq5LhtV0neHKsH
RpET/af8TIXrFrcRZ+0AP5RHhavpL33CXSJLDn7EchcOAc2riGlNxLQXyDQ17au2hlUcwHzV0qY7
hDbKsVateUVH3YbkLzxVK3f+kTb5rkY7Ra9t4yLbz+AUn6istLW6xw5cow7oN/ZYOEzeqnnXOdBS
3t2xBuNXadW5pjlvjBRBwPXzXNtgXQO+BsyIoIcSId+RFVZdqJuIgtBxClF9/9JLb/xiqMT9PRUi
LMjU1bZJRgvo/7j2eXks0NN1fRlrpvJUghA5gt5k0NuY4ASr3NO7n1q/I7Hhtqjz6gD/XRe2dj46
5pGAlAJ1R7TSnl+2ycFLO0L4huaTymNleqzH6dDEd0aH23Bd1OrxLENxFz47A6+Rc1E1WkgQBNA8
yEjqcdCnNOiukkEAZUKES1bY7VTEBJtnOS9l37hJssmL/H9cieDMzFAb7MSwwWvRH6mieaS8Vbjs
5qwq2sl2CSdTZgAD1RzbpQ4e3TMZXeuiRRd6jEZ3MAyaiNssYQ1zl6aWMwNZ2BP2jPSqx+cMM5zM
46iru6aqf0SxI9m2VcVGr7Zq4amtosPuXAHAmapkBt6iQZKwwCJorTEOSY3KITqdkeS8rm2r20fQ
PgyaGSCdLEERasMMWdNmAOerLXwxmPd2NDVq77qUVXUj6JQAGBR4J1Gn+8IoY2UsgBvMQK6b6sz0
TNJp8MdDubsuavWmEgp8OpwV0NpCxmpUUsfiKiCKzmBua/OVx9F2BNehnd5dF7S+pn8FiXX8Fh2r
dlgB5lZ3jsv7ceMML1lHJOcjWY7INsHaBm+mmRWBZYfuUNDvnN7HOaYWkWhzfT1rmgCaNLTYIb8I
Rk3hgZJNVd6YJCoCsPKj44qYXfYDyASZwq1pNwaIgAoCfC2Axghi8t4wu47A+wxTfzMpcLF1VP+K
O+3R5KiMF+HT9WWtbSAstuEsUHd0GQsKTociipgKFC3j3Cvpr1RH9kRptuXwcF3Qai33VJJgKkD5
Gc2D2hRBCqIdT59idEw7jfXQmJRsI5VmXj3x9mBGWQ8chvOrI2HkdYaqgHvHCVKFEa8pjOgv7sPp
VwnWREnSpB9H3IfaeLXpT00F1ecxLmRMeGu3gVoIJhBhA5phCovXh7KI0ZwIO5LVG9IeF28ytDJO
oTVrDIoK9Omiz2vp4T43jSSn1Bh1AAL1qolAvupHXfVmt+zY6Mom7ZCTTjTJtVjTH9wJoAUsilYo
kayTW1Fboo5YAEg5G27c32PgMfhVcxXcqjIzKZOlny8PDWUtxTzjJcqwv5TJpstTP0JCIAxn/7qy
rt1CpPmAykfDjg6G7HNJiJwqcINaRWDoY5BaWoAJmhutaXeYAbyt80zSA7P2PkIvGUXvLiaOoAvw
XJypcbMuWjRBg6u3cElH7prxi9E5N7F1Y6AFCP/X0RmJxEKLhHsfhSD0sekE+CcbtCPC3ceEETIq
MWC2VoysUtw+hEnzqUSSoKDGzrCQsZ1Lr6jSW5UNN2QO3WRo/sL8OGB0BWMwIECOaO70KU0m3QYO
15nYcWD25yI1vDrr9zaTVYdWtQeZazQt42jR8nW+ydDJrNIsoBvKeQL36nBnozmwn6xbKo29V0Sh
GgO+IEz2IHjWC+dZtiVxHIwIDGj5SjkmYXWjz0ob/QIv1/V0VRBeggiEQPEFFNv5mnSttkpm4wSZ
dmtR674s3svpqBD7zx+dlgqkAYhENA15DsErWQ3NkBYDisJU1EOEtsZCbXZ/A5k+kyLcOmaOcUN7
ICdqpK1S+yGxIjet/iJkPZMiWBFjbuM6XlAAfa986tGTSZQnXcFgH6SU28QPbdmYibV7BokLrY/z
4QOEUwLJ/mAl9YLgsQnG6ZDcc7IHYr1OBB693lS8cquod5n6OQLNHAA6h+tasuJ8wMaNsGVhmcF9
FzS/ckqlHyoV99wc3bp4x0Pjb8h/zmQIz82GoDKid5BRmLWL0rhBTdcqvv3FQlDjx7QcGz5H7O9I
8hy1yBpkNqn+bpdIRfCH1JE1W6zdKV0FgQlFaRwlcmG3upmpPavyKpgTs9p1E6ndsDB+1Sr7BEYt
LvE0q9LA4wqWA1QQIe78BnepOVpORoENieYD1zEhh7EnzETyy1I2bXDFqWE0z2Jq0R0DhKig+KoF
0sbEjKogdl546M7FISU39rA3ZNzRa/qmw48hW4MUkiNCUZiq1zUJlTIgrNqUYXtEfvg2643HP9eG
UzGCuRhT4qAgm1VBM+OltLML1xkkeJLlZgrPW8Cof69E2DKdNmNpGWkVDH3uav17h2EZf7MIsJdR
dMrgBbjox0n2sGtitbI7LIKwVwggzovav18XsRJdLFjwf0UICm2PLZ0TIGEDDQBkN5l67jrtjPaE
TZaAY3s0fYXVN0pBXq/LXYv4kfMFRkhDacVCauh8bXWJ4LC1LZBsVNzYOXVR7+rE6NwkxDizQqUw
vQi0duOoW6+DYQOCXNteVqbGhqa2eUDpM/XUegJp5fUPW7tzgGLb6PoG0hHN5sJ38SEeHGRtA51N
O8ux8RiZt5NxW82yvNha9zcItsGBt4R1cNHLVTk53lHrGzwIcBW01DpMlG3n7GAwurEHx6Otp6KU
OiTOHkw/XnTvtNY2tAd/qpL7gY6ezp+IKWuWWlNpEBNgcACWj0yqcGv4BPaIKKmqoGQWcyk3Iy82
w967vsVrJuBUinBx+DDoVW9A58ax4bCf3PL0GEyQNJzq7XVRq+4V/hUgQgO0uMjUnO+xUVV6os1l
hWTQu800b0CbWZ0sRcpBBYPRTa3tR/1mKtHo7dgHwsa/MOHozaML5RmAJh+Q/JMzrqMiJUXJK5Qu
jxgrUbw1de1K7vDafuJdZ+MpYjgIKYVTmwaMDGk7hlNrFD/JdzMP/XiUPENkQoRDs8YC1BE2FlKh
vQ3xFwUvti4j11sVgmQDXBFoO/EGOT8tRw0bI7dHCIkfkBPwGL8t++EvjgT9MGgCRbUJ+yVYHmco
5gohTw1AflO5dn5b9+kv3QIiMf+bcAEdUsu0VfQGoGBwvp4mBQ1d27I6SHmzS0vl+6T/0IrkBpf3
up6vuG94CNPAtUIVzRbn206pmoB3qa3AktOGrlMrW6WNjtTG0yIdfKv4fF3cyjmdiVvsyIlW221Y
IA/WVAHtJjesvmkZ6kwV+3M7AUTuR6GJIrD7mHl3IiUcC6bGoQq9Rk9w2Ta7aJ9YmcSLr2E1CQWG
cTkfE4jJZa2nUtQYGj3WddAodDc45n0cvdRdcgvC+e3c1H5VfUMrrVem3G3CYofmES/LW8ntWjG8
KKeBRfaDRRQNHucfASBFmSddUwe0qg8V58dSRr27oiEA+CEnjtbOxRoJVwtViy7v0rwO+ELWH97F
5i7CDDGjiN1wlLm2leUgWY2wAnUyw6YiAMQmUUntfKqRGtGM2Yf2szcrjvFku66Ha4tCVR3ji4DP
QtOZYJQGswvnedJhL5w23xZMLw9kKNNtX5qaG9bA+dE5NiVqubI4xOKoMGF1IM4WhywUqPsNPUja
AiuvN9ncYSRpqv8F9B1bZ+KoFngkSHvOFaLVqKU4o1MDgeHQXVsr2TGJHeVoVmMjuQErm7icEtEX
MI2N8RHnokqudkjqol6S4C9sR6s3jibrEpfMxNiWZeK4dtUakqTB2iZCILJoNopD4FM9Fzq2TqcU
YcmCPOTflHhpUXfC3XXtWLFSQAkC8I5MHZCPIh1iEloqH2OTBXFzS0G9wZ0azBUyJqw1KciR0Y8G
S/RnCVc3s8K0rOyUBwbYc+35BSVhrmz+fCWnMoTLm0aj3hhpxoO8MrwdA/5PyyRtGGsHgs4BvGoR
LTlEzIC1/aQ3dEg4vGK6pzP/VaR/A+IG9RQwYWiTw5mIj0yj1SzeGTUHkpnsIhsj91i06bpwf323
Ft05f5hhEeqS5TbxtACh8blulRVvZjB54pFOooCbb0TjLi9aDBCWEW7KJIm3NK1zePe4AvTiyU6/
FiEwduRTpny9vqDLs8GCYAdwNHisXZxNk9qknYwe3v27Nrmt7Eku+3khzVCD1ynqEBEFmM7mW7Zf
ZsT/3xYghFwmI0kUd1jAsGm87nD9xy8vIJ4q4LtHeAWnA7bc8+NGw8LU1gSfz8Od7WAcdvtKY4mN
XJWBXC2yBgYUS+ziVlmJxHBk4wT4A01eQV2s6i/Xl7F2CrAh/4oQfJml8yZiI4HW0skt+1cQ0F0X
cKmsYKGCwV2uBRymeC3MUo2nHANrg6wZuRsTtQu4VqMqX9epNyrDLPGTHyHF+T08FyjcjnocAEsC
FU3Ae49Ou7r2m5eebXi0VY5Jeav1EkWQLVDQ46gszVFFvTIgVWh41GThYSyUr6WKxlSDF1xiMRel
vVweWCCA4bYR4i8HehI4FqESl50xY3mKMfhlC6iViThAG/hG738yo/VHrVLccBok9u3SYS/7ugzm
QnhlAT5+LrgP58TGsBnkbPpdUW+LMvIxEyBsYi/JHq7rzNoal/rBwqkOAJXIdg7oWNqVOgIsx+ZB
AfY7G5OXMLuBFls9TN2K2i6RBXWXFwHoQlAKwUvAaRNb2NcqqwwEOWoTGMavdqHYlrRSr2zf2e8L
21fqqT1kBn5/GBMkHu5CN40+VYmbUcnmregjHB22DREIesVEKoiFotMxZr1BUP9zyO+gCxYweYU0
kbS6oEUMyLUR54izT4qiwUz6MWyCmFj72gYvynOnVN7M+mNuSeqCy+YISg8XDkEIFPBWEjsdMK+3
mHU1aeFbE7cCrY0Z4zXx9brWrQrBHJIl77lwvQghFa+UOaImhETYryp97btt3rxel7Gi2ZSeyBBC
KkUDp1QX5S0IZVSP5ukR80a9EWMipkTdxPUvY8jcsdUTyYtlVbmpjZAXsRZulqB8vDdDMk1FC/aR
x7J8GAZZznhV6fCaxZB7VCnAW3luHHJaAUxXNW2gsvt8DJGjGX1YpFHXN9c3cGUlqA9jwBYoWpHD
vVhJyVRjGsYuSEDhsDEG1h+aNnFkTmTx3oLCoa8Gb1ZUvtEBJXqtVmnj0OnMLpjK2cud/LWK6W2v
adsha11SDI9TVzyac3m0kh3Jjhp9Jf3b9ZVeqgrartDes7DR4t0nGnr4R1Q2idGDOyUsNzE6C7ap
oiMrrA+hy/Us38QRSvMYbXKwxqk4XJd+eaCQjsShhaEWyCWJt7utERa2jPYBAHde78xujol7FNhe
InmSXZqRc0GC3dV6WoZRaPdBlu7LfDvU2wHQnuhWIbIzXe7v+Zmi0g7HhWojuIoRpJ/raJOEnDak
x1zqIWUZSLxzdlSNkm5KEOd6yQwGS8cpQg/d59ytx0jbKmpT7a7v66WRwUcATYMHL14jqBuef0Si
FSRtocFBMYf+GIFBAgN5FW5KLvzK8SEvi+4eXBQUDcUE9BiG5WQNoGOkwya9b6IFKhnEdSkRc6mj
y9sdBKCYGoHHj7V8xkkw0qB2ktsZB6ugxdSb2ujm21gB1sno82+tDVZuMqnN3synJzSiG5KA5CMT
d36goGkFOgcUc2gKx9i9c+n13M90rGwtsEBcNJkYhjVjAvFt/nNI/ezGmR8nPXVVjIfstlZ2bB/x
Q7spfO7fS/MpCw8qSTwZB9vlvtMFxgyWReASkflfNuxkQwq9tIAojvUgGZt6M3GV2w9OmfbMs2Kr
AjCvRkVHYhJXgEog1wORzwKYwFGL5eG+0/O+zWeMM7J71wD0rHA6wBupC1JT12SOX+X2ZprTDSd/
bo5RtMXMEEAPkQgDSu98vZGW5lWTa1pgFAqm4GXECpqkZc/XL83KrqIZCJ1ceD6A21TMFbGc9+h/
j7CrZaId1J5wxa0Ax3M7Aw/tAVQEEqN0eUvhwxAPools4R4V82AsnUdq15MeAF2pg7KPgEvre84t
XtymY5VQiSavvFlQ/XI++MJQ4b8o/1UcdY20arRAJX7BPNPGNDe3NnzQ52PAm3NXAIYz/rGFP5cp
hCJqGlp8oJX2QYZRD/edX1kYGy6jml4xEWCJhVaiFw8sJVR4YGYMjwpk+rTALsyee7PVaoWXV7zE
uyXPWOWhXxdzQ2jdzn4Uz4CgFQqoG68r0KWTQeytfeT0wQFxweuMwWVUGZUeH6Fo+g45JuqP4Dzb
aim3D9acbIfOTCTXck3mEoODlA35E1Tjzq8GiPLnEfR6WjBONJhIfDuhAuhWhsMx6kMNIieVLHJt
p9GtgYKfjfY5UNydC8wVozFbcBkGZTn8iGOAFcE2qRdosQTt5L5MM0+pGpdlXKK9K5cFXgDXH94V
bTBiv67GY50nI2weugSVDR2H9lulF47Xpk0/SZz4iiUAgQecOPA/6JEV2dGdokCgiWkG4HiKHtse
MPaMbToCLiLEJtd15jLShFdD/RRpF+AILkhzs0GpeQ9COEwCMONvjPB+qytclWzeuhQkitHUiXsv
9uVFVlLNGixQgL7qxC2muttn9SDrFF87Irze8UNQCxQGl209cUvD0FZDbqdGQPNiDlSjezfjqPUY
OiklVmVd0gIVRustSiOiT8ZNy9IsN4Iwt76Pg/U0We2d0oe/rh/Oqhh4fQQfCNHBmXa+IJSjUT7N
CwONNjoIfMbI2S3Zkn3N1FmShFtcmBBlYC0E7hVhOBz78lQ42bs5Vi2liYgOTvj8iMYoz2CfGVe9
or83FGWHf/94aajIwWpoQC1hmK6wNGbbetyhET/oxq/lnLsOwG26jDbmUu1QhYbGoQMTuUubCkJU
M08sEIQTkCibgKjX09eUjJnEIK0KQccVCi3LKAMqGKQq4dDnMYIQs+lUn7EKZb+B1jT5G0EgB8cl
t1BNEiExTpfVVWkxspBrMk8vC8Q90Vy2P//0ZHD8qJdi1AnMOnB/55qgztxMMeSTYCBqU6ibxrF7
tu8nhEBuVzItffxzcdA7FbU4VEbwsD4X17UhB6dbbAe5zTu3t/snM6Z78udUHei7+Sf4WNCihiBm
7tgAEurEDmKFBYsUkLD9cfrGQa8nMmuY1oOmBJHex8kLUuVKZAd9m7zg0RKiymf/ZDmVIfEu3cMi
CKy1H0lKGO3zLTNTlH9DmtkoKr41mfJcYcRRYW4TTZYgWBNkoZ4Nz2Bi2pQ4IZUPnRrWMSicSeV4
0QCG3giwdhXMzrLjuS7pYtTngBZNtVNxPKDN2ujtm0Frf+jAhkllvvUyYEGg8u+aMADyfPPiljl4
kEKSEd5qFb8DF1OtNHdaxPBIlWRD11cFo4BRe6DrFt/iA8M1nhn2T0+T2CsjPd7yOrmviqq8KWkj
ubgrhgjNZeizQJcp2nzElXUgbu8KdUDUEKMy7ypa9Gqj0/nH9fu6KmWplCHORAQmoq6TTLfCUmc6
mInSmrmlofOdhuDv13Uxi2k+90egif9o28b2IbYUdJzVWhvVBQjiWzvP/dQBbCdXVMNjRBs310Wt
rggQEFCvAAeCXvtzjagSXSuHpkVkZya9B47gHvwfNpVUNNalLMOfYR5gwJc/P3GwoN2dKY17UF2k
hfMIhGW6JWVM/etrudBuMPfCaAPAZqtIIIodlsoAIr4IpEdBV0QuD81HDIzzGwPu3DafjKqRbJ3I
j4cqwqIDcNZotgTCSmwDQOU+43mv6c+Z69/e9gfmfj88H1zmu7X79c7yvL3iP0jWKGYCLoQKsYpi
aLWjVxAaH1rfT478/bi/+Xl9I4WreyFDOK4R3SkpkjH6s//2WRIMi32TF7+96P6JKmitnWRhjt/e
3o6HT9EhdY/ePtxIxIiJowsxwhXqFT1sHDTaP7/eWm7lfhrdw+7HfeB6d/unvS/Zrw8/fXJhL6QJ
IXEbzpzby6Hc+F+07dvt8Pjp8Phjt1F2d60H6i9PpgYf/vSaxCWkPdnGCXmYjC3b6N9qW36Y/bfY
OxwObr3fuKXbbwzvJXWf3p2DZKliHuNiqYLBmE11ylS+CAZV8+cZSj7spatb/NB/r+7iJofk/1Z3
A94r198+u+P+kPqP9z8+T1vPU77+9K9r/PoJoot3GVKPbDgRQiS03HczJ4r+/KX1b7eN++kx9h93
P9xN7Wpe6B4f/FdlK5G5usoTmcJV7tBfG4ZpqD+XB3Xe3U3BV+rebSq/+XT0BvfpSXWf9q/XZYqt
4f8c34lM4Won+TAaDjJtz358QH+qN7vmT+1Y/YSy7CP/4UEG/1i3VycChfseDh02fXb058GLTFf3
/X3o/Uy968tafuRCX06ECLc9jYxhqVrpz6an3oeP/+umCdfbrkiZ4tGgP9c+tDGbN/3z+H1Kg32+
2794/OUh92QihSfpxTkJ99sYCiVpERo8T16VI7P/5Yfnlbf24WF/RF/F9kGqjYLzvBAo3OvM6ZDk
SSLj2Sc/9++vmiRpIHK7iL8vdrPZ88RNNYHi3dwqbuNV+Gf3VfePsbv3ZerwgV+6og8XcIMsUq1+
xm3GbEfvtnBvP3369Hx4JIdf9/eut/n2DWKPg+v/lKVC1/3Ob00UO9FiJW4MRYPkmy+jfxt728Ph
3g2o+zXyPO+nREtEcsSLTRUsiNZ0zWipOLQ4uPHf3hovckf3njzv2sn19g8/o+/SrZUYLbGJgnMg
H3qVYIE3W/jV/in3m13sowyjvU/ucLPPniY38tOd1ClILrnYncJpZeRou9ef2+3r7W18f5vtt9vI
PTya/i6wd4GnebrPvf3Ph+vGRXIzRLBUlGWkygpcxe/PiRu5sg5t6SEK1gXtCDwvF9dz64/+dju7
j7t7d7PZHJ/epZHKevh1op+CXbFpkUTlAI25eWseMJjw3o/8vSRG+I9LgCgR+ScHyGfB5s9JqqWG
lhlY0ds292co5eEevvSYurX3sH94MNzrRySCvv7/RfgtUXAAAMmP2rRIvMkPb/3BLD0EXv3t5O4f
ZKQK/xEq/JYlnBdPumjUQC/6XLiv/pvmP28fYVl+7Fwv37w8PTz8lGznR4fspTX7LVA4s9DUyoiR
FKbZ/949fppBK+5j1L3HRnd2D5jc4wbuuPmWfDnun6LYfY/d/GF5euzn+8yFj5I87Ndd0+/PETyF
M9SmljVYv5/tp8EtDsWTL5v/9B96+q8QEfvdsjIs+hZrrrJ9/dniW3f/cty/du7/tpgPVT6Jo6ne
2e1cYTHW9+zZC73OtSSh5f8j7ct2G1eWbL+IAMWZr5kkNUuWTdmyXwjXYFKc5+nr76Jv45aUZiu7
z63CPjgbG1AwMiMiY1zBzoGwsvktTzckcqXE9vUkkN1X66iFdmdtNlZHVm1HOIIy75sDuOS/9I5F
lUziNBhzTDK6MlHx99LZiLEWnWVx3h3u7Sj30UebpnUY5CC0FV6CF6+xPbLyX05XkWw5pP6bp/wf
T4wtyXvA3F/DSfj3FyxMJwMFWxn5EO2P5BxvffeUw1mmND6805eQMz3znZh4oHpsJqZrjMQTq+uk
ehfnw1m737ZsSYiNsPWM9w5/efIy/87945ixL63uV6M+0Wzoq7apFOuwgbsiPG3/rLjuCtMw80M2
GdOSDU0RRjlkc7sd6N4RiOOsly1Z2gggNwiUH5tpjuVg9zp2RVcMoQlqVuCRxal+XX3xOOKJpjxx
fKNtaGQB4ow4cYTVA5v91Bfu5lsM4KUKz3ZwaU2+0i2tDPXffjFp9t7RgMFNYX8dweXFULz3lM3f
D7Wn5dr3LV0Gqi33H7+IS57e3t876xMBOOeWuGwxXiUwRABDF01Cv4CLZyA2pFcrphbHr/ouFD5Q
LpmxIo0ZxKn4/ZBc9vn645dAEOPDoSO6vSQG+QzJOYDDMBC4DByzP+vTIamvAgFhmvBiWFQxnSbL
SiYjQKjs8WRtOb8/vYE/WLv5fYY1DUswE+CiwzE3EYEglV8T8c+w5t3UrPrekGGMowIb7KkTG69w
hvX9wZ6C68c6Ox+43dBgXKvWuHpVZIKVhNQOjMTeuZJ2a1ytyA33wTK3ek5nDpciYwD7yPf8NEmn
y5GWtXUxCWa4e4qIZsV7XuYdxxvuGAN4bWodm/US2S2d0ppuqt+VsXV+WZ2+eFnV76HcR0LBOE7G
6CedouAkG9CxnMDSdjbU98RjiiN8bJVCUkRlVDTwFGIwwn356oj/iyMUHMH79kRuLV+e6l2egMTr
XqHFuSUxZqoNh2vNJz15cGTfpuqGjhQV2ALtg86w3F605UeyEXqSHlargndo887TP0lgmwBMo0wy
T8Xt7PchmmBteBUdKfDkcvN+vMNjjEPsCQXgbEGpsC/W0XF68pxuf8fEhodLt6/Z6vFlzT8fN5wx
VgIbibBkNMchyiQhF6Q318/POn2qydPufRVTg3KvbcqWPro2xmZExdjXHno33OurJix7aq9WJ9NN
3tDOx4n8uMwxxiKLfT/EbP9kLODx6gTcrZfPylSFsekGFoPzan0DKzzijbEYReZdB0EDQayg+9ju
j866JuOh+k1XX6fTf3CSaHZAwQz9KVMZlY2DWs9ED59Sw52ZYI4dnSinoLBaaYOBAuPtsaB8F/vu
WbsnxvgzHYYI2kVUQKu3F6SvkNhZL5fmCTUT/OG8kDOZ6HtikwzdqLYptAVAxydiSHGScYf9UYG1
JvahaqaSEI/cJHKPeGNe/KJSynbsQA4L2GtroNKmIEANtvT9DsM6rtojhqGc95lHk1F0X0mHKLyW
souOvSS1M8yOd+ILunU59/bTm7k/SkbBg/SaxP0CvFkXREYAebna1eBsUvtltRoFrtv7037dk2O0
exEK5qJrwNb2shc1kn6KOyjaY55+vmH3NBi1Tsv26neYgnOLznIuAVWeRCyLovQxlZnn/54Mo8xD
2WcGwEdkVCe2IlCA7MwnCR2OSkObBRwOnhROUvZIChkXQDfCWhMq0LPk4750I4GMe+TDuFaKI3ls
FDSMaJEtpe8rSv6WZ57ATcfygA22TSqHizFqBW4nGsgFQgAFhuf0+9Jaip0EzzqHHke+2fhHME1p
zKdT279ePwOne0p5Rp1zLzJjHVo/qjCxCoaG02UbukpnaYITv+ZILGw5kj3j3t7JHBv2COpVT0YD
tF73lkD2xFu3FCHWS0d4KfOZ4ts9KcYw6IFUa4aHg0PnfliT5ikAHV42aCY/eU+FsQdBkil1ZoDK
6/7SvH4MtknGfNNYpTYFji821ch7TMhBeN/ut8Jxv7VocUTdGJWf/9/3kkUb0K4Z4M37SfCvGmmW
fwF8Bcdqxe/D4EkMYzkiMTaaccDD3FHUBLtwrVNgeqUasajFEX+OLZQZo9EsQr+q/RY5SrK18pag
1/x39MIzTRwlUyarf/MejxUAELtuEkuV7C1jaZKPj6NLlkusjQ7IK8fwTpL3wIIojKuRll4QAddQ
di+9b6uk3Fkm8YGiYaunNtjz6x4Khx7jbVRSVkoBwMFQkjgGxWaHaqpOrcWTaTW8BN5MgeBOH9jB
OrGQKjGeThKPivcBlzsjznGNso6/vq536A3ivpa8d4yFZNUbr/aLDuxZMMfHPUn23ZpyXV+eiDDm
xK8Kw6tHUGlot0kGgqRXnRAinNUlLCUKDTyzzPE02Kb2ahhMYJNDSsbjq3EqUKpquKmgmcDv/roY
V6MMstrrumpy6C/WiIxXb3nLfRTYj0Wed3iMwRixnLHuzMlKJmTcppxf55n6H2NpeVCKbQsuktdM
I8bmmtPKWCuYpXbMd5P3hnEuhkVQTqtqAKL/95m1lvhqOtKfRiLSqlrxCs480WZB6EIjBoyRDFLW
Hs7twnLEfeUU73jJeEnBmWz/nSSwqE/NUF7RTQ9SGnoGLhoQK/H3iCpXRdb+RnwpU7tfFlDfL244
xDMabIN7kWqVPOR4T2SUOfaOZKOf64qIKNnrtrlsWkIlcqYNza10zzHGnPeFXachpVETJdNTFte2
MlJXoLFhqSMvGuLeJGM+Fh5c0qYEnWFStMBC+BU7yFnCxeJwNJNqu79JxiVZVOOQyH0uo2PndY8R
6uZZPYwfSLb5KL1xE24zJb57cowJkVpMnhVTAIamiH3+yyCTM7flVrmnr37waLIj+Jj+TxJRBZmO
vl70o2NJdtfYKEaNtr2qVfrYYM1kOu65YvyOUsqGSJtC5ld1Af9+O+ZEXHYU6CM2JswoCclqpVsG
j+z09D/gkgXy9WMlAWbUdJjYspR7lIoksr58h+cdzxtk4OJh/hN1ALZdOMr6sOyiAc5xQ7E5QDgp
FeU5VfO8/KPBuDmtuWgG7HCcjNe2f7OR4iBfvDrKf5O2+UeE8W0KIyn70QORy9QFWtF1QtF0dEDH
0SZdrv7D+OUfOSZW0qMOGCcDvIDt/rJP9rSy6AvSiJyjm4zBTyn4R2Vy6G7cUU1LZW3EAmD3NRcJ
4K94FmI6lEe/zxijtpaMaFHi9yPyupetxeGAGGzF7dCaV9l/bDCGqMja3uv7bwGoPk1n3O4d/EGT
af3HpOmhuJJuR4cVXjPDoV/hmaPC8+/0P/KMYRr0xFPKBuSdo4MOaBsTwBxXYKYTebIS/0gwfs01
LbRAUScOL3ig0Yh8dF00vflLG03waCvdfJnWF0c45g0ukE4m3IzvBX/30iFESgeQ5xEhUUDCXXSI
38W/yrFZpzb2AXsv4YrbvzhzkhhiwRKVCcIOYJcMm72amL7XjqI7eNWIvVyy/+5HNRbNh7mIGt94
lXaZYQ6rqylhGR1GQQ/wkf6XU1Yo12MnFAbk1WkoEpvuGU1Hn9hCFQRJdPPqFMY+kVPbyN4ey8xM
pDS1kAASBUMU037S+6PVr94gZlUhuX3kaguNXIFD+ZjC9+gPo3sgMQ0G/d9hMYYNQ8WEgVSUEtz6
iFziNbL2H35JjzFqjP7huF5snwW6TFe7N410Vk7AqeQ0u2p3sM/t8oUjTLMMA+MYm+Qm2CsWDD8C
kLOaNjmahwOkDOTCUiseVsecP6KKgKsBlAW2OAEY5P5Q4wTzzn7tw7ur6QW4pQExddLlJOoIErUb
9ND3oaUdPM5JzxhRAL9N2L2yrAMOnXnBfUPylaaUQFaRSdau2h4oeVwPfZII5joBIwigaGA3YYku
23aEmaHYLzITFuBYfLRv3k7YbL6A768+WY8FZ07t7ygxj0Kkdv6YB6BUOludhK5pRwsrslbbhhi0
dB5TmwsHMCGimliUMK0hYTecZ3GhwEGAZYtIRPZFarcSGX0kRmR0yTy3VMGkRTUehH2vkXZ5RonL
4ojmXJEEHSviBFMx4W+xFzj4fV8qngCXeSMdfvWr+kquKzjourhM1vTqpNQajzwYuJkGEANUseBl
MWFpAvzlXlpDVazHQUwUVy7XoblqOo2KAPej4XO+NLVdM9BGB+wAeXzec4E4zhrTX5BVzCays2hi
B1wI3VuYLhLjdruV1sU6INLbiWfLv/uMGIGdxnwneCkg2mCO/Z6/RAi1tC9kELKGgVrFpzj1F5Sv
MTlqax9NlQJJPlv8P3m/COgbNiUXlrwRCdpJgUu3eOK9oXOe9t0HMeYhXJhpHQuS6Va2f9jHznVT
0Q9/JRD9EMekPYR2FpATrzNx+tVHx8BYB68LPNXHlLobX4n5HO2gSC+rx3c642PfMAaU6PuTXjQA
ToyBTe0OrZUGwJDf9ltlfVV53tyMm3VHh5FYozGrauGDzjZcN/Zg0rZzzINCKpfacWphoJ9ssNb4
MXMzcfMdUeYZC2sl8RuM+LugOdoA5GlFK/M+6x59pKr7mBZHRH6AkaZ+pCpFrk0yK226T9nqKhI6
CVU1ctjI1NYumcVN0z6WEE1k7G3QxUI4JjhWq1wLdk8PKfU5Nn1GGbEcCAP3wMxSgTTPTlEKVSXE
WeeZrmzJJF1il09vjcuR+mfhWK/bN3VZnUNEnirR1b0fYWGpE0XUR4FuPT7nHzEpaxLFrq8ueQgU
P7kHqKmIpTVAPhLBPCNUYt37CabzPXcsLK3CMG6yzhQTG1nQJhzHjs4Ds/0pT6CHbRJA75igpTQm
VuhTEYtJishzL6LtugFF5eLCe6y16crulf6eCGP7NLR8mnkJIq+X41/H2Rp0i1yXs7AWLUlW2XLv
WNs9xhCOa8y0+qvg+PS+2djB4fNwOMib5AnR+Ano52SzuTp0s3mhn7zkzXc579EnTvdyE/r519HX
PBWfaKHD/tcvE9nz1srQzrwviLs8bNA0NW42CzraK7QKYJMI7yGaFPfHBwDNwgSOAVoE2Vd3vPoA
zS09D9XA0cEuYXU1rrr3fCDxKjsK77weltkr+UeOTXgkABmLxtL0XMXIaahd1IIDzjDjfuLSbygw
kuwXMtBhWlAonXR9rchHQUS72BTUpMHBf89J/1pSiWP7v5uj2WMEvgmWWgO2TMRh3t/jtciNPs1S
ZZqKzUhBFHq8EueZLNF3tIM4ndExwxOemWka+BDwRSdAEmCffFdfb4Wnir2wunaKi6BiYaGhFO05
heUdD58dyezG1uHLvXw+Ns7fJVuG0zuijOZilt1bKDWIlha0piIYS7r+9ay1s79s/5jWnz/Zyura
VZFBbTYppScNa6NycvrfP4P3zDPKjX3OrVAX+A4FiSAn28TW9eSfvKc1GS6prb0pvwT3MeszNvKO
c0ZXJdFQh7BoFDe9ko9cJtoaKMw8L3hGH++IMI6KH0pVnKkgYpnHD+3vMyBz+iWKaKfHvPx0Vu5O
j+21CqpU70upVVxjGRyfn+SN8OcxAZ5wstMmwzXXPdEEhfEoftRIBMkWJgrWS6JYu37TXWJCzx3H
ms1MUIAtDZseABwGaAR2Yi8aEsDexgNOD6PimGHwbbfau0SYhgW3z0udLqlKX8TtQK4p+TrJaw7T
s8d6Q5/JtAlKj73Zaj8pR4IGxKmK4xTUhfOyX0f06W2asT6cX4JNYCNrzrnTmeToPfeMasJDS68h
9pG77eX6qW2gmf0KDZcw6vbT2y5bHwDUEPDaEOZM392ZM4qIWB//eTrzaQDVco7qyl1rAubgnnXb
RlPJ5mv4NZ24b1ncKtasttycN6OS8lBpSGeANtoxfJQCX+OXNRlPtp08fSq7ECloav4n/RD358zo
KDaftvqItW4IYZzUcmH8lgpaMN91njzPxMSghBQcFp0iowKYrPtnRTOvYeobC9wo1OfXYrtexmQH
IAIb9YirNRBe99EMzsc9wSn/cfOkZFdfrxcjCG6t/QdKgZChZ8N61qwlWkylyWelSEBwqz2zpvWG
z8ltuCWLdgU094Ms+kv2ubNQ1vFB2v3R3e0p/piGnngFkTnH6+5kGU3VxyTTzR4UG7q1nGhVLNtV
/5ZR8/kvuoeWNSpNn+dzuY9wyub6pB71tWHHtnLgGPx59blhnVFaqQ7URZDgQyJ0vOyddg28aQyG
LK+73U7e5GSTWegsEv8Hddg5V+nuDBjNLbBVbaFGIF3Yr+hnw1xFtiwHOLzi6sSdv5rx+O+IMaqq
eHLbt5U48Rk+tanbZFTVSSnakXbUIk64OpM9u5djRkUlQRayPJ+ojbRNYQfFl/dNhTbH01QVtR6b
fd5BsljrAMMVfOzIhtbsEV4YpEWFDRM90zwPEEM4Zn6mDfyONxaIziix8VguYfSMfbEBygshS0wT
YZgNY8c0ta+WznnWZhou7ikyZigLouga1aCoooD04Syj9YpzgrMP5z8tMBi7U411YsQdKOSWo66w
o/dg24cNwh14Prxk5/w7eUOMsTZXWS1lNcV1tZaxqYhELffbP3gyrKWwjFeJI1iCxdtxNO+c3JBl
TE5gJqG0iEA2Idv9HsMk8IectWER8pvsOguh3mblO39WvGEcnokxGBMTY31UPGQg/HrZwiVxnAUs
THYWbLL8vbMRVW5eBCulMQ0pT1ane/sRLdzwzJiYsI6rTulAOiPBk0YXBBMLeEx2aJO0P236glTf
yfgPQsBbU8Mu3EgGI0QuG0TFaaQKd+sm9Hm99JzlQUJXFUd0eSwypiYMothUGpia7VbraIkC8VSJ
/k/GI+6UkN0aUaulEQUA1neD9+BF+qOhhiq8d2R74gnqd/vjg0tjoXd7cyFoYiRDXoKdeowOmK3e
N6/lbmH9Wk/7HcjzM97H3UHCKP5BI3Dnd7a+fAeO/3VC/oh+/f+dMJs2C/1uMTaTvkr2guA6SUSX
O0ztBrby/JjUTGvS/SEzdqhO1YXWNzhkaKhAxE9n3RNCrhTieu6XmNE8ffFU5Ge19Z4kY41a9HvF
YqoiZsmd+Ah8WXGNfoYVFSzT6rYvwN3xLfNd2FW8IsR3p+Sje2YMUhj6ahnXYBabJy1sSqe1YD07
SE42y8Ij6O9F3/JUD0KXLPRoa21fVi/0/f0NrslI3w9oMXp8+jPt4vdHwRgqrJkrg1zEK6DtC/uX
gMhlvVi2NkX2pCF/HhPjeYBsZcQQ8yoYKpx79AXEUxsJNwdYWOvrcpEQ6ff7NK6o75DMsFb0E/lg
GMrHHzCd7qPTZxwiLYiadAgVPKq/fke8VQYzBab7o2SsUiVncud3uNsQakuAz2YfPu3HDHCCBWxM
uPfa+7G+9uIIy6f6W6cgEdZqPAUUYyUCyoYC6ZolgrD6OSR2Ya5Ekp45qjOd0I8TBPqhJqLADoTK
xT190Wv8a4jFJ+423am/lN9AjeJQmHVLbigwjk85yDV6AkAhCk5SsmsbaxCoKpDXxyc570De0GHM
DhCl9UAeIYsiRf3RXj69vS3o1HwJX5UXsM+Lxg0xxuAkNfY5T+GWW5ukzI/GV5ucsd6Z9KlducO2
QUMtD318UtxHN8VYGtMY2rRa4ByvX5cK62eETcNbFDUfK9+wxRiPMggrb5EYqOSSywSDNeFXPJ/P
E0gS57p4csc4NWJf+1o14AC319Qat4o1GpbF9VJ5ssfYh1SKQmzD0Sd38YJZo14k8a/eBjzG1frq
VibAjF65/YjzNHVkVLAKUDFY1AoxNPEUKYGKmS0rPsIQ4iH66rYIYlZ/uAX/SXl+CsX/I8YObpVq
K2RdFKqIKqy9FWPBh2UQCuwKLqXZJxZ7BP6LLXaGqzCGheT7VxXRBQaRTJJduDiO8xHnDQ3GVAwl
VlirkvedwvhoA4LmiaVENgAnipcc+ZtpWoBxv6HFmItsxGrbwQMtc7W3ZPRlOdK6t5P3Q8MbFZfn
Nfff0THGAi0h2FElCbCAuKSpNPVx3Dd2vrYq6rjPz89Lk+b2brl7b3YHoFhsvr6AEMidM5mPQG84
ZgxIb3qB75UQTNNJpylyb+00a2nLayKc6fC7P1nGiERXpWlCz4cCbFsLSNEI0CaUjnSLfBBqRxv6
ktLTyeIBbc17Pjf8MSZl0bWxJw/g7/Wyv+hOsx9Ph/MkPpQbHc1Zr6nNB7uyRQV49syNtk1byF4X
q261QTk0w1IjpEeE1+taucDRgrP5Z2s9ft6mX2QVHRs8sEJBQm5UYZENfLHIyzKRVVfRMuxSu5Ke
18YzeTMsBaw5RJcg6m8AmGfEQ019L9PFiSeSL0hJ6OfiL+8Nm3V3bokwstE2QSwYbaZiPp1YH9Vn
dBDpZZt87S9Y7ywj1WMNu/8B/O2cmbwly4iGomSal48T2X1tBddp8L/C1LPn1qSylgCDsmu6gVD+
eXxps1mSW7rM+6NkzSh0QzIZTR38foMlAVNyZ5+Ba8dzSuaE8pYY466KmVHXZZKr7thQozgk3mb8
DOKlafEQKWY17R+lH05rXamth2WcOM4LeqHlt2i3ac9AH+RxNJumuyXEeKdtEqlBMxGKUAkCgrCD
fDrQfZdPmGKQHJWPZTT94H+vBOjjw3+/SaKHilErzXRhEQESIbq86dcfPgoF9wCZxwcLwNu4QsAK
MqV1MZY6yt062rjybfDsh8SyeCf5PfT5iDHGYo2h36gydpG5yNVf9ipS1RdhJRZkNC3tN7VWrxNW
7bDBP8sTJm3P54090rc0RlM2BbwN73tmn/rbm2WsjSwXfTvI+B5UnZzEzpb9c2uv5I4bFszdKHbi
ArcJFSCsOGFutAQeXNMnHQgJKdmbFwlwso6P+sALT9nnHL9bSsylKq1gmGEDSuML3GchpjoxnRaW
Bm2gMKdTIptAmDgmZk7rb6kyF2tKQ6L3Ra+6oUmGyEqWYo3U2fiEes+EhiUh+/uHV2+ZfpMVJuy5
MNCYrALXne10arEqvS4HVXUvlwXgljI0PJIFCRzVtPJVUVoesVVkYk+0WSUe8EKHJYdp3gcwl4rl
pXATJUV10Y/pfWL3sOS2KzGgfvKpiBT9tRkmCYZiKV85lGcfsFvWmUsOy14Q+hisp5VVvKJCK76b
dLdrkHqGq0H05RsV0RcZnEbedvTZAPeWNHPTSMj6WhyAdP5bsvvSVaS1hlb3xkMfXGdJ78a7aVLR
20boFo83GWbKOKc+J+D61FWMS19guSLDu2imYHwMdCSiAep13L9mz/4piMn53L0FqGv+eUxvBvDN
RGz2jx7DcJJgnqPRQW8b5vDPgwXVrJZ4GATM39DOjPz34OyAy2zuVCCXZnawHDD6tZL/g8k2Ey2H
kqJIWOU4eWH3r4LfiZEK8D7djTG3JCok0E+do27qqbYyrLpfp5MyEjTu8PRsRrfv6DLuQ1LqgYfp
Nh3hOHCpAZpxKTDS6v4aoWvPylpxf6dA/t2MH5t6vxLWXzp3Voz3BYxPUWB73JBK+AJ/pb5hDPkX
ZlpPrxdlc9lWmz++M6w4lz4n5dNkgI6dfNjfhJmd+7MecuBqJGgTc7vo6epKFgo6wzZxpjTOqdoG
S/X9sZR9Y3UwxuyOIMPiEKdXP24FSBl6u7GJMKDH3rquxNYWzsn6c/PiHV42Nglev+tLaBpAy0AN
wOoIMwScT5kePeZTFKzrxMwQZjOxJoT5lAobLHuzqwTX8J2oT4iiu8avUliW1ycVc0qLfNPJ79mo
E7X7SjInak5hZ13NnlzFnOTSZ5Hv1bAkIUxgDCTQVRTuOqyQS4+tQdt+LcQNlQy3FA7BaBeA/f2b
8PpF58LqWxa+6yI3DtSQZ0OdYxunu3ipvuR6LZkBIH8bc+8t7PwkrAuPto37+Nzm3MQ7ooybOIza
ojOSQnAF0SrhOznhH2Fhq9sR7oxDiXGki73onkX0spx43ZhzYfUdceYtioNED2ITHKcNmo1foli0
/CdNfh5yKyuwNlh4llJO2numuxsq8k9QWMiIQjYKpTdywVUlWlSOZ9CFhLVwf9vtL0AGy3+Lct38
9shvXSWjAptYhAveY8CRVYUxzmMsYPJNwpnLEg0l+vf5OJUmc7sXbIyRYh/FinPJ0zneKQe0AnNJ
BhaGYov9D2gzozFEQSx7z/UN6uyzQ/6i2KGj6yRGvfBg09ZGRw9Njhyl/JbYR3QZ4SpzI1QDCXSr
xbp+K7dYJAcQ+YrKKyRSLHcvoqAWO2RZOUs3tZylvwzhPofB+iW2TQ3Nm+kypvLT49P4mYD+Pg1M
2+AgAM7EmklVzHpN8yTPLV7NKzGqiLS/UHz6VSRWab4IYkO0nOP7/JR0hiZjnoy29tJAkdForf+W
t+ZJpZszD/LqZ0npnsiPjGYG7FBM3nkukmTJCo+eTi7b3GoDW3uKlhi2MZ50z1axOBmwQA5eYBT5
vgAjIY3/awmfvgSt9dgorcoL/Mv9S2QWQxtLqQZ2ZQ8F/+Ov4wQoHVZW6mHCZhP0HEn7mX1nCDLn
KxZqGSSt6rl9uaprNFu3f5q9vh/t8nBIXJhs54rsoLTi0P3pZ93TZXdtpG2eejhxz91GX9tLdMhI
YmNZbPThOW/RdWqWQ5fBFL2YT6eX+PRy4sjyrGb/O2id0TAjzuKFXBmem6lErEgtktoWTskTvBoY
7MfEfs6PTMxiXhV7XE0NS4iZDFTjN2YtKoHgbpWldwqf0p1nDyS00dNElQ1gwtFniqUY/nLEPNB7
0k71ecxyvXw9/o6ffg7zHYxPid25RpYtBA9wAsuowPJqW9rRyLpaV+crtOuCfG01+zHNn4O0DE1G
oo1AWGBdsC+4FhZUWk6/c+LfrnONiLvek+5Dkcmn5qyk7WZ4O61Wsa1/fg7W5xleLs+znUSZNarY
eI/2YmzfQzzBvB6mX/iVN8DTwezIq48k4Oi2x+CSHBQabYxlt+8WZBPbFUJJZWVu6o9wU9JNsSAW
b6pt1qrdfgqTiRjkvhS8Bp9SxSu1futFqsrb7sVfkLDHtL2wfnwJi4k1hnUT0JyIXSbeMehwb1Zy
o6uxfghaDj+lOcCO2j0WXaAmFaBA9OcxsR8Rm4k1Q3gtdV3DukMs9bynlYh6kpkahEyt6QB8unQr
GJiFOpjuYzo/E53fhDAhidV2Mm6VIVRfw6Ys9BAOCbGS5+ajjZBe1Y7q16dkxXZ7XiHlr3PBBH5m
ke7Jsk2DbaRnSHlirWeOlBnOUgnJrnA0B047b8XSnOGY1nYjIMP/SHBA7s8y6jszCzPQaqfejlO7
cuRVd44+3MleEDTzYPWX/aK8ZUfUq9BW8wtq020byusvnnv67z5Evv+QzCj0JkvxIYVGlENobjTP
lmhvnBr9d02ThuQdZ6/Bz+zhdM43vDPqGuWD2I8RSL5u972V/3Gcj4/9drtd5UCzq44ptFijx+Gv
WxWkOduJu5iyAsU7nueUn6Sd1SCU0xRVxk5kTCrdH8BikUUowKiCG/t2kwO/aiv6x7zGUnOnMZdG
TLX+cH03e9q1y8p0OKI+Gckf+osnBOlSNE1g/pihnptK0DQdjKhOvH2KGaUr9UOrcyRg+v7Jpp0g
PIjzWYZxBRqmkKWF/G1SboKqNBSiKGt0bK9dHFscrZilPB/gR3kXP6+aSHIg9MRqZo0909zz+6Fp
grNkHNBkQJNwLUenXLhoCsBvU0egia0BDsDzX1P53djKI8UBD/lGlbZqaI+mx/E2Z/UN8+S6jMly
QBJ8m5wbprG2vsyu6Ok4j8IpqNd9cVK6c9+/Vcju5dTIqFS8SkNN5OrSSlY46nY7kvE17D51nbaY
Udb9zJJHksd/hY5ezSsdM6fT9rpsYUt8ea15/uLkObCCMS0Fx4p4BUtF2VYaX889LNFu/bPs6B52
IcQXRYfDWKdkbIiSUUO203JZ+HRAiJY8xT7Hpfh2SNkPAKCCil3nEgAi2J5Dve6SKi7U4JykqOE9
GUDgt+DHpevus1as7nME8rRVvY75flG81zmAMjQgy+u/soyidSUsQkt1EqAUOEZNG3nKbSp2JnyO
z8U5MenCJ6L2rJjkareDLap2ojtYMrtYejvToKbTR2vtLR/peLiuG49gAn1hWtkm0BwPE+p/PCQi
3HrvUawcChMiC6S5WsFnh91f3p/HKjprrkzZVAy0NE1SzfhWQdV4quhpwVkIaXAsSHiRqLEJaGw5
QISnUCDLRj9iSp6OihWvIsvOnzeR86l/rvS1atWOuep8bnpn5pHUUSsDiskUswHLhDHciRQouj8o
0LFxv8jJdaT5U6OLRC39VVHs2/01oUJMshcjs1JhpXovZU/a51qjjcLTrp8mBd8iYQsh3GBk8Vk3
eECVKx2H8HquMZmcr4eFFX/ihou/augMUU/yyC19Ki0sQd1MflBHqrAlA0oK/tWWYkdYmypNI3vR
vnUCzzv8aYyQYMYf6BL8FlSj701skodFlHXJ9RyshUvgZN5TFa7Erwqh98ErSI6h6oxEwu/xbxJ9
hOLeDDEsIK6k/3UTtInvUCBCGK/GWjKZ8ZezvtfKuiuv53h4Ml+gPuouOaPM0AwnobkCxccp/2rI
wI+WaCyLF73lvLszkRmAZlBhWUzPHDajMQdxFZKxXARCeC7QYNDSaqSZTrO/lfeW2cKw7Qogiuxa
UjYHuKtC+dxnTuHbnUGyX/4xUveeALfPqcJj+FyXVOUkISan7t7e3H/dJGM3Frrsg2qUp6+rMa4b
0PCKhwkmeNyb2bMnkra2Huv1TICs40VARUDGJuUJ2eWeYFGOzVCPQXIOpV2OfRifomc3oVWI22zv
eQ5MzNUVy9VCJsE5C+lYEJ/XwfAzwYlN21gZDmAeERWwBesGemkZiq0cpedmmWLbzZP3jhYvWFer
e2vW8Vn0Oc/KjKLe0WNEINGwZNsLQS8Vv0w8d+icfHyqP/2ZiSEFvjs8KQ0LxO8PtU/She6baXoG
eqWPhcBf3a//wXTa5BUxsnJHhZGVhYepSs0v03NrrJtTv5WdemtukKz2y1VmKVuh4ejOJAssQdk0
dCxBQEeLxCYV0O9RC7IcZGev/KoDp69f22z3+ORmQkdgid7QmJi+UYDsOu3GLUAjX19qiYjhVnOF
pbgtB1SlHtOau6X/w9l39raOJF3/IgLMTX5lM4iKtiw5fSHsey3mnPnrn0Pvi12J4itiBnt3dzCD
UbG7q6srnDolIriCuSaiRNTJ/jlq7PJVU6Vn+BJ1byDblYB3vDS4V2axk3DurK5lTa5Z1uRBJA1l
eiZ/2gJ2R2M3nrcNg1emOsjvZU3LxoxS4/ECZ/KscDzh38ro/Mer9MtEcbWZQZ0LieqT7OxhpvwA
B4K8h4ndMCbGDnvCtin1ODTYJ+GSR4OGfHYVntx6xTy76paRPn0u0HhOy92VAjhWq0mBzsc0SlaE
vFfMa13aQ2kopd34yLase3gmaNHr4ScGNK1fnKVc6b32IUeJx2u8VnCnp/FwlgiN57dtfvZ8XZI+
02Qn1guByL31hQjkEJBBkHlE3KM7erVfUVI6jKMO+Rls31rXvRSAGfhHtpVWvZ08y8fHx3NfclAV
ELwJMtil4Dcgc3ErDmg4oWfZMj8jGdrUGuFoY3uF5dV72S714sgdJTRmq2EIf/OvnFvM0mUb7dDt
hcYH4DaryN7BX5nSXgRB3Mac32G9HcB2oERzkf4HcrjVmp1TUvWpXmXiwotzz+k1rvpK6CQ1SbqW
BXoTQnfdiT9/m9/BSzTo0YYD48y6QmOHaVBigeTkRbJp0Kweb/rcEatjNIF7j7lj00uflY0jcG2V
n6VBzxyt7RQr7IAqVlU9+fIrKpUsfSzxl4n5bpdlHosGAQgH3sDbY45UoXLyuseMJl3ozBR1xSTh
NI43lEv+WoOqKNdUI2Gow+pRYnC+WadaK9LhCJyN5m96mSaovH3lAXK4fK/DM4vQalRgaJBHi4gO
Li2fup8kox0gI7Wdgf3Wp/Ww67xVEa/kb76kDbPKMyNDbLLInHU/ewCB5Eg6h4URkLRNlYjreF8Z
Gqk4e4LGVhGNircgpm5uFmFPhfbTTy3WeVU9M/zopWMn6mL7IvygyCRJIO2niQoGN1NQDDVeBSjv
lABcF3YDGBWvswhFUQojK7XTPbKpOT1VTfxNCfnsx4f023w3OaSbVUy0ksujTGYluTijpd1XdQLA
EdkJYOUatuVl+AZaAiUgx0p+MAvc/RgUOwhMjlhOT4myKgMaDmuetXq9l/WgWrWJpQ5PEbsVGSPN
zMKh3lESDukT+fSPQmb4wpvbYqIkCsu94R7EP5VjkHSLGYnOW8dsCkuQ17L6TBDU/eSBVcQ647+G
qlWGh5AzB2blhCYv0WKfIubO9n2QGWGTU9HTBguNEh5+xVszkhbIVID4bZkbbGFyDe3bJ++79vRc
5ZHKwZ+nFthXT1rYzvvezolSjO/hlSX1q1KQC0Uszvw6sHfM+6G24lyLkEuzWB3knZ4mw7XVhp8M
I3sRvRqJVVi+uVT+l8Zjmx6rjKYBeJcgQuF+o4Gr78gbxgMxmVKchUN7IX/Sfb6vbM/kQALhnuKt
mWDWzKGngxnuXY3sJCvYY4Iq0vPnSHujYLvESCIWM8jQa8jSV8zyPa8kizf9Q7AQPc6kIBXu+ksn
gVFfpEJYMqQ4s6SkSXkZ27Xll+QoWTjV0PSW5N17P7fyJunlPOsEoXCxM9yhMEvUa8aJtQNoQRTd
Mx3bMbm9eIgwu7hesMAzZZobydNypJCwcgybAd14Dl/dTSMdhw9x1yq0LDW5/hh6G35HqgfhOpWg
GvzL46vOz7x61zstTK56G8oO1B87ra546ru0Q9IZaKB3FzdB803U5HTBTjcJlT4cWq5TI90I9ghO
efwd/x/dlEEmi2YwEPNNTkBCJbSN4/E7NvmX/FzSbpPoxWDyMqLPDa4LO857jOws0eoL+5Y9dbme
I9Gyr/6yAVX/kFUcx5q0zq20MYJQczSm1NScMmA2qs1Ra8JDe2I4qx22Dq30WG/2Lq/V38FzAyOy
DnWHLKxpxn3H2RIBmAKgKXjyW4q+um9c20dqTPzy3Le618F5vMipSpUkWtX8lmVzGuTMviD/OGqG
VPhQyCkoKpIvkxNV2CaWfMmBLouGE2n1a9d5Gvn0Nm7zIi8xus5Um0ZpBGlqBUEz+bV9V2vMRR6Q
HCYozx6yO+WPV/GmXO2K9A3AIDFbDcEfqfG1SrB8TCyoaRLxCx7F7NW9+oBJLi7waq9l07A8i6Ed
ASQKt9uuQlspN92ClZhJ+92udWKV5CEpPEHBWtn1jjkEp8Fkvw6gDpJpvKrGVjZk/KqxbZ++1aDy
iW3EalpEE1oZX5mWm5fIXmFyAp4q6ppLUdVMRHBzEJMLhI5BoY/F8eNCm8tWcSBqcnd8fEvvCaPw
khGkFxEQoDfl7pbKiYy0Z+X+anRQfuTSKZJW0iEOwb9KznK/yWuLyUwCJiEGiIldXiFPa1TdRwde
xN5i/cPjD5rJ2IwfRBDT4XNQsRkzfdfqp7hR38g4fYInvPb2ndnC74PXVGEGKLMdMMJHYqmiAsSj
Mc5TRKW/0TpZAnDO6SBCS7Ayyrh3YFa+/QqgleUslyroIDj769x0vNch/eOUABg43UKcMicLfbSE
kHFcsDjNXeZZGLat7FVn4LGrP3BkGGS4kSxE/QGZ74Xt5Wc8BmVEpgKkQuDUTmJAj5RNlw55dRba
jcK9KxcGnMOEgPxHC11LkEqquEZehms+XEivzMWD3LXoyb3m5CzO/CSrzsUf7jsUBCr0uijRtFJA
HuXTUqtFPX2RJavbl6JPE6AM0mKjLAXaMyVgIMKutmBy6dOkTTHUuKzOmCxsn4IXCWbug1gvCpLF
B6LzC1ds1qBey5vc40bM3IzlIM9h1xg2GPK7HDNmswAVl+eqtZWacqHGcpQ0K3JSmwVrOut5qZww
4u5/H5DJiavC4KRMVVfnOkZBJdtkoiHm1Ol2WSUZhRrQkkMbQK458mlB18Zfnnqn15InB94ntcyV
aDE6B2Wr1QmcYhLTeDBcFpXAn7DUh+oryf/E/UtZb3jVdvu3uKLdx+PPuGeAGUuB8JAF2BSWFX4d
piuLEnJeJ0UEG9DDCX4CC7qo8wnNd32gqefs86LsnyXUcHyTo2fJjjeKERi1Vq4km1+6AuOK73YE
ZTYRmeCRtXK8nVef4oV+LeQpTHoTfva7JjeQZlTGzEjfYpjm8MWkm1C0iUf9d+6gtHqarR5vxq/3
d/cFYB1FgkDB604mZ8KPY9f5Mi7P3HtqSE8tEoIVH2kia7D+BnEKIE6lBbxw2Zn9BtwilhOhJB/8
VIi21kWBOpj/joG7O8+lUkeJbwE+2LTPj79yziIip/ffj5zc0MzJeTWQsE1FqvU59fG6xps8Q5nW
pfAaHwu7b60a9UPlMfkAVPY4lol7JXEx5puWBZ5ACoIsWbMH9Asg0NT79/DU256B1N9CvWr2ZlyJ
nOhBTZIQ7FVlea5CZBMRuHrOPgn0gCwEAzMFxNu1jcHClcIVdZBi9vjv2lRQjWTbGm1xgo6svYG+
CBvMpVsBRGeRkYBS+vG+zh7iiOj9bWkHMeSt6CiJGpLVTXlW1tyhdSNaDJAS1IeILDyg42N8p9NX
kiYHyA1tpkYeJFUJiOTbhJFMt8zfHi9npowzbuX/1jM5M1cIuEYEmdoZKbUz8y1fgnyVAMMhbOVE
Y1Pb25XOQjJxxgMEV73IcTKnSjzmctxuYd36rkgaCfTUlWcEsI1h9iEJCzryG5BOtu9GysQk1E6n
+CDJKs/tuqeiUf/kIxd2pter3Kj06MndCN8dknIcZc2G+vhfgbZ2Y7B2hz7Ybh++LCHkZ1QHWgNC
37FapqAH73bdaiEhcxsw5Tlq33yCUdvNc4O2VN8UEEO3TfdvtvlK3ER/Wt+L8oFxynOe/NQphqso
31noL1yH2bMU0RA0HqeMOSu3a4IHHgwVRvOea5WGziUW0E0RLgGC54RwioKXheWQ4JcmR5lxXc30
QVCfXcdwRUzMrUB2vtRWNqswgP2gnQvlF16ZviFMIYsMPMX6XOiR3emcLv544CAd0JZaoE3SUGyf
xrZyCG2EjN4RLOOgN6TCAdAKQ1zxeqFdHt/NGeQPIP7I87NINaDKO82Dqa2jqHma1mcu0XIrP3Pf
bK27hkpLs0KOi1AkpdFwLLKg8dCl7QaNV8QU6aZBY1in5Zto6aGf0+DrD5qcNgkHtU7EpD4T7ujL
NI02TLv2Q19XAs0VXQ1wNKQzzFjReKFdD++8JWPYxqvcL5jGuQcAA4xUtMWhACLfBTId1xVK0xT1
eROj0A7uMLs5DCty7A89uqGRXI+MWGu2erbmdsXCMz5jl29kj9p69fg4Qq40IYtT6VBUH7hd1aUL
b/eoz1PThZFJI9AN00sImdjkfhDLLB7q+izEAJp1uyrbOPUqKp9Ex1xQsdEIXItSRxwOehhR4wCK
D39xuxi/4RRSi257dlu9egecCZAsC8CKBOSPOzRy9lsXbDQKbfUVCouPhd/lnVB/ENG3AWQSUKQK
maJWhy4VhyzKm1Ma2O8Drlj17RxA9t1u04XXYKq4v5JkVAkxlAU5oOmUzyaqnTQK+PpURxrfxuus
ZXdegEliXvUc9DaQswsbO1WS/wgEWeEIm0Hz3sRkyT7LB1Wh1CeGRz4YfYONWC7Y91kRI24cpXdg
cqagHIwSj5JQ9ZtTFKPSy3tofvmHxv13EWg+BPxIUlEIn4R4suoxSewXzYkbZJNRn3Ih1Fw3X1jH
XdlhFAMICY5m7HNkVeFWB2u55pphFFPoslVsFUtZK+v2VVm7K05PdMYgho+ZNrnNUdVK7Wxf296K
11rYuwWFnD4045cALSeyIspiYP2eLJgblHKAs9ScUGjxV4ioFNARaDGDcUkbj12xWz616+90U6L6
8c9FKyryMhhigcQMvmOyCWwUKIUadicZlQTf6HcppsMH+/oYii9SeRJru+F3Mv8kJUawB9Pegvyp
ycHKFWCrkB4V8IhjdtFEvJp5eZDm3cn3PZozwD0qZ1SjStEuyULkKozneWtzRlkCGjuA4wA+dHLe
SisyrevWkEVYDU+rGjyLzU5EsY5BTzPsOapfpIn1ABGcTKxY9GhT/XVKQxYKrS/evHIdZq9tuYnQ
6y5sQs5KE8MJtKyiMrcGDPeFq9ZyanAh0I65uPT23JvM28+fnJRUOC1TEGxVRWwePbCchoqfewzV
SxRqqqBFKo0+/412cADVigBTQEEniul7ohN6XtOdQkWvylVpCPUm2zRrXjSyt5R76cGTpNpNuJc+
aqAD/410TJlBcA1PRJ06ruj1rwg7VN2pLo5iV9MC/ce9o+E6aw5gjwKn8dkqUQrkYWwmMLiUpu0r
p3QL3zFu7K3eqOiFxpMIKwFvU5zoqAzEDALLjj2xWcjQjBdj+Jp9smAExujjRgoQHABag/GfRZ8I
qpC3NyFPeabv0JJ9ipRQE6Jd35st+8QFxuNNvevVxW2DHNTgf+XAit/KgRo5oY9/fOoO6ktaaOW6
s0uKcvDJ2SqMVrhas46324/W7jfe2ucWbPvdi/grnuDhBZBqTJneim9Ig8l6KcRLW7fb+a2R+R8N
h3IiNwJyh4XV3pUPf1crwouFfZVEIDhvxfW13CEagTguO+XciuSrMjFiAXOYAs0vCa2GbOVhiHIZ
Z7ugrr/8vPzC/Csa9Fa+ZOZnTxi4SVmGIiGQn+y8MIRJyo3f0hUgL+4iawh2BfMUCourHjdxqkuA
Rwoyjz47mPfJJg9SLqJw6nMnqTTE/jk5iQlVmGN85Mf6vocYpuh1tz50DKcBxKSHYbzgss8dMxqR
gJ3hkasAncDtvsuKk5E2i7hT1F4G1aqiZ76GSBbs89FJytkFt+cuKzmeM/ZVQVMI5gzId89Y2idh
5xAWRIPgQ9FeN5hg83k42Ce7ATX19q3WAfbWXjw0Ua6eXx9fqblzvZY92e1YKHnV9cab2+3r8rXY
5AD9V4P1WModPu93iYoEWBucu7HGdLuldRD7bUUS7rTD2sAOKVqIczDeTjNTaoHs37JCMETbJ04L
jUEDm91ZMPDna+y677XLIoXQXeD6nw+CDwVWHxz1FB3VECeIctlhT3oDSuWUnj53n+/vu5AOtDZb
K9ejfWFtVi8v+/0z2LbeHu/HXeFhFA8bhqmkqoLRh3ddsy3AyF1YcidSGuU5Bl1DJBdUQP49SHKM
OxQ0Hh7kczN8xCRZq08L4ufuGAEiD48iyNruOLjivnHhWhbcSUBKMwK8u1gVXgS80rPafHZtjEbl
c8dLRiVhWGGoC+0pj8dJaI8/Y7QZ05s+csfysG6CCGDArVIQtCWFnthxJ14208jIW1S1v7JXPjSb
9uzDmXks7rckP5UHKD6MGFooUc2b2LCilpQyCznuJKf7kMMUVGvoVLzGe8yHr1p0AAzSSoj0zjFV
Ry+zc/AqYuKdHFqdfBJiTXa3skQ7DB8KBoNtKObDxcU3sF2RnXa7oUy0PjaypcF/dzWjUVXgXOKw
YJEQv/O3u9R3FZg9Clwd+Are+7DxURQTVxwYtl4uYEJ8vEczikFQCQQueZz+e0egAtxbGDGYSXsS
3oFMBwf1z+Pfnznym9+fHMEgu3ki+BU41P8i/SGhV9duNopkrR6LufPMxxrq/5Yx9UdUlFaCpscy
PhGD6L1eL9zfhW2aAmti0rt5zuD3Od3R1R338fjz7wp1OPOb75+ceSX1DSs3+P2RH5Lgv+1eXDe2
5vk0XZA18wDciJoEFqrQZiRTIcrZffuGtAueH69laatGB/Uq85P5jiT04+/zF89ErX6xz2ZJwPjP
rwT4fVjX0qhSoYZ+NG3YKmg30ust+u4vI+/AMivcghL/UrZeSRwcL2mBXRMxfqjElDdVO3AaIjCA
Q/4AS2f0ZrdfXZZAVDNOyc05jSp/JRQtikIRx1gmhlfIlPlaKce/j09q7lGCjUF6CelBREzTGDNk
5DLsxuFZO3aXvHA0XTda/RRgiNymXah6zVzQG1ETrQh8vyNi0mOU20e4IYboa/xmiWh1ScZEMdQG
2QpPgAw2pyXVvH29tGHjAzV5UBREVwgI0PmCmHxyd7yIsBUTcaPqAVFHARqwQFHba0ty7qLnsYXs
Ss5ktzAJghcZPKMnF2Vr8ct2bcEKnwCh3S+xPIy/9GhFkz1jwswpEh8rAhu/sxCKzp7H1SomPiAC
JCkNA/x2XGrAxrbbxXzQ0j5N7oiYSkVWjvOUTpjregR0XDQF9BUkx6XLOGMBbg5kvKxXl1EGrL0Y
PAjauEfzO6SC0eoLztHMfb8RMX7ClQhXQrdCwIDbX17v3I2jN0ZrswvP5Iztv5YxBVgFYEeVA1Ah
nvxjbUWvqr40lnNWAFxsUA3BxyZTN5cELu8AWAV3QuN0F8DnxxZr6ecnATJmFmWpGOPny0vwlFpD
j9HojyXMeV/Anv1vBZOXWHE4vnJgAMaG/VSDVh077WetWi+raOHAlxYzMSakT5OmQ6bzpEvIntQ0
PS0sZfZ2YMAsKo/oB7lL0kRh7DU1Bz57cLimmq/9lDq/ONdt5jUek9//FTI5kirp8yZqIcTTM0P9
x2nE0RBe/frkNFiSS3lf49dTRMo8NUG3I2FI1ZIXfFfgh/91I2dyFm7gN2GZgN9dx1Tg59fElkxu
xbWLZMizduRqPRPD3g5CC6OF9Yy+S4yJ8KfM0heOfdbsXsmYmHScB5v6Adby+oq0PJAf8Fcwy7ty
NX77/Py8BFW9w/ZN927U8yvDpcp+5XR43U/+yt6RIz2/YEbS5n2vb8+Xx0ubNZFXK5uY+3TIitYP
VbiWz5Ep2tsBHG5Ly1navYmlF70wDZQKqwnsUvO368vz4zXMufo3qjax8z3akjFGF8ez27j7xD6d
jhX4HrQFMfOKpoL8DNSQPHD4t4cyhEpSVJI0TiZN0B35g8aYc7rEsjcnhJNQVsMjD1a5KbquActI
oKQeiHWpYvUGh8gILABaseBHzBnKazHTS5Ohw6yvMRFBsfwVYnXLXQAez+nVtYDJjXFKlzDVAAFA
wVzyM//+J1j3S9dyzhpfC5lcEydtq75jIYSNMI+x1ITn1JYP3NrVy1X6L975a1mTixLk4DqSO8ji
LW7rrFJ7yZ2fPxLUAAlqYUBeTKw+eI/A6txhvsegoo9UE+1ggE+0cFPm1AvEFxIyiMjgqL/teVeG
pZKbICwcQUAE9C7oxVuyQTaGZhQ5UVixDcaivv4bici5KMCeI/0+zfcPrNtXKcYqnHwt3WnuOu2s
bt3s6QrIw2dJ/8uYNe0OS6d1NwNjtKBg6vmv2Ilq9KkTOEygCJhFoUusFrwkaH0Du51+eQa/2+WC
zkP8p1wpwKZK4DRb8m5/s7HTKOD6Ayb6wmImakNSfAB2ejDxBL6+Vnq4I4b29HQ8cvuXi2d4xmX1
9/F+8+PzfSd3hKiga3bsOpnc7KRx2pjNgvE5hGT0VsZnGZy5GaiZ13tqcDhu5xSgXgcMsba46rlo
7hek8v+kT6691PB+UPGQ/voK6RuTC6ljy7ZrfazRJvcCzltfT6wlgNusr3EtdnLamGrBVXIJsQ5o
wZS/yRoDS8cJLo/3dvbyXG3t5Eg7PxNZt4AUVtYPIwtppyGM5LwFJ3Y2h3C9msl7ScqqZqIGcso1
OBFTbdce650U6cBWPf9dsKHi3ON8LWzyqoVVWDFSBGHibkyUtZEmrJwn9fgNhrHP1gjeHB3u+tjx
3WHFzSaWn1Ju5GDOqJ9hiFOlMU/JDyhAXf3lsj5/nVFqWHh4pdFVvNNp1F9RBkaBR5InprFyWlkK
lfY/Lt77e2QTJKmIplgjH2i3Go/iZNviU88Bgs7SMDa0P39CkJVjDHCxyowKcMtSDwwF6r9e/b2M
CS3XTOglsy6Xv4s2b974IPkPSIMERMcUhCPwbpT2MZJApcE/Z9sOw3BOqeWZ3lthm6VVaq7t/Eks
ga79A/gV9VRHy7b9WFnvcNi/FvDqIyZaFHRxGg4RPkI4RFsBzazRS7wLz+ouhzTX9Db50xK14mhb
7s4JIAXUHNHthhDp1kPKW1IIWT4gpZs1GR2JoSgcqWzhGs66ewInsPDBMI4KdIC3YrJWSdHEl2Ny
1DuaX+3BbkXAM3SAq4wFzZt1xK9FTQwL3zKCHJNUPAGiNtjSW2J7lMst9fNCAoAweQ00OxfFdHV5
gfpozn+6FjyxNY0CQlZhyMRTsfUN3D4qo2FgyaDdA+EwgQuPFA9wmsoCCzWJ0Yoy8IE9IsMpK3NN
6t+C6qUPrFyUrLcuAjSZKzQxWSpZzSwN7UKofwOAh/+fQneTTuyDpmrY00aVjNJy/oA2KD0sMXTP
vEQ3UiZ2LRKrrOERt50C6eJ+MTVtMOVlMKPub/+3Al0F8RarTPdPL2772IsC1mJJ4snkxoVxExEB
4egpw7gRJxJMdXgtPdTa0W7nJjRriheArUuROtLZ482F+36/4FvpkwVnVV53ecO1J7bRB3Q/5JVg
OqmvZaKdVSKVyaoI+Q0omRbk3j8gkKtIoDITwMbIihOHo436WumVFLCk3oyaNUNKbUgHoDYzQwz3
Xn8pVDNwQR/WbSQJMztUcgSU16pS6jR/q3rhPZtxBfA5IAEcO4qBY/19S648XNF1eRKqRXcif0rx
eSie82GVMp/NRW5Au/CCN7ReLdFDzpiJW6GTPfBF+L2cCGgWw1aGwpVGUWtNt80JhlMGq75/ZyrQ
BNlK2n6neh8cWg60hIyvDclXL+6q5LxwJuODeGuIb79nYiHZvGl9aH93GnK9TzYkxMOYGnKCZs9n
l3vqNT5I9UWc1K9veS8WJDWgT0CKadp6OURtmnNN253YNe9SIh5J2VkuL1ll9hkoHwIxczneBxE4
+V9U9CN26S4r7XCwhWYnRDTOnzqu1SrvJPSWLB4UP19wrcZ1P/rAyTk1HlraShYIwKAV3jOV8Sy/
9jZMwg8Lt/GuERjIWKjh/7ZicgIk7D0GdJ7dyS1eQ+eFgO8ZWVD04YeZycgngubBXhcAe8IWxOsi
p7yzY8pjwD0X0QvHm6z7saATc9aJAMaHhgkUw9GwdvtqSv6QKYLLdSc18pXOSOIspK4Yil9qrwxm
IuU/FbDhh0LKHYPlug0TACWJMvZXGynxQhJytEVX54A2B/Dmjx0VIJLDqLtflMH1JfVKryzSotpG
kSnlq88+tJxViT4Y0fD/YU74Vxb6FYGbARAJkOLpujFosuudqt6GLKNFnErVRKWxKbr9gnKNyjNZ
FOwfICEgIB0zOJPH1OlKNKVwfL2t6ubVVfrYVFVGWBCizmwdOG9l7CB2bmw7vj3GeqQTcOty2BZS
yjRUFvoIXQdJI35HTpRVuhQwibDvMOQv2gToXTmqgqeoVtjIEdmlToo2FqUQlEETVYx2w2vUyX+F
KpMyw5GI/6lIAXdKHZYDzVCnVujZL2txL7RtWOs5w+XHuEjQ3Vplqfqadp5wSfs0/yNV/HAAkDg8
JSFfPEdVzxiR62C6iUiE7KXhu0bQaiGNUj0b6vYY9HV8QE8SGB0DojK10Qht/odP0vA77h3/FDhe
lGhSkqXPTjiIEc0GSd4JGZt7Rt+AZIDmhe+9eyHPosbWoJKMNvq2N/mhbFQLiLgIRKpNGvonMU28
FHBKtd8VYsGIpufzzBq4HOFbdgIWnMVpJbDgY/Wj5yZmhmSf+AyG0Axs71aGh6QiGApikA27rB++
D6RJP1tSEjtg8/4ddjAExUZQJykVkkL5SoIoyo0yThvwdgL57xsRZnW9uDnfsGhNRc+bHktcHtCq
SvA0R15Vxlpe8/IZRI5dbZRJkALfisa5L89PpXBVdz26BZwaFLwNG+QxOFvzKtXVEgGvEeaB6mhg
U2o//MRNB7vG3sma1LSY+9J3bryE3ZwGi+NdQpfrOHcTw6pBvjjamKt76/OBV/Jt125BlJx0lOub
tESmVW49kx3UNtIdGI1jXaRgB4sj1X+p0or42BABE3GbOsVRcLnaYHZHz8VfThYBO0RCkEnyGJAC
TCYHckfsiiTKOp/JSmNEYNsNaSb7MYBuIal2SkiQOPJ70AxQRyAjjREeox1Y7WKjyIb8T+0MRa6r
3FD9MJmbhHrSKD64ZFswCY7IbG+D9kYYZD+OmRVXR3Ftoom/6KxKLYBQFKKoSzTgN8mxK1uW1Zle
ckGg3g09ZoJLpTtkGojyCBrqi0LpF7z+8fJOTAgai5BdHntjQCs3MSFB32ReIvfttpUzWrWWLHhm
k/8w0RLYeJpjGE8SFChIyHGgTxSFaYiqMCiU1azbbZXA5Y4DI3eaqpayCXIoFm9DDjBu3VWBlicK
gmzwIum1QxgzJX2OdkYVHKdiHiw1A8xYUHAJSMh7g7EPztvEhe2ELpQrMe62ArLTVCAY4RfJ8uXx
QzjxV7FyRKbYXrSAov0ILF23OtzVdZnWvjhsZSKZGIVKPVKt61JG9qP/wYjeBYM9J27sq4A3KquE
n2LYh0FuxHRw2W0KZPChdkSMzMmgvHHRN09pPBAqYAC98XiN93qEJ2gsUyASQfPR9JGIlJK0ZccM
Wz8LVEOq63iF97Ze4zlP9RQNMQtBwPiG3urtKA9HhhgSgz3IRG+bsktxqB679QKfUNcVs53aMA2q
sA2zENhNosff40MHB8vCRKNThp24cKRFgq7gA3bLSk5vS3LyxVdKa3U+qBdEZxj2icxVNOKY3Hy8
pzNXZqRBRzcoXvgxez4GYFfGj2UwpyzlhWHbdTlVc95glWbV1uozusJpL4Lvsjs1FdCvgu2nJWaC
DRi9lTlLYLBpZnncgZF6F5UmVP2R5518B3zOUm2qhNuCnp+lTQr3SiOt3GBcRgIKBEwOBCl/IVOY
ShDEDz4yMUGD5ki/DvGvdK4Wt81P7hOR1lyVbOKaZXYsOwznqi3RgO3FhY5iRGQnRaeuktzLXlCQ
rrQ+6R0ziYN8r7hp9fJ4c+9vPtY0UkAJKpwatB9O9jbz+azka3YrdP0+4/O3KhPEf66kMtRUxbYh
PEGh5VZG1vsFRs8M3XZwq2rHY6KUDn32vwlfq6vHy7m/D0B+IRfAAf+JrMq0xyIWGj/1hIzfpmEu
aqpU9asyHmIqdlW3cB/mRCEPhmQa+LPwYkx3LpHToIP3sEUyRW5p6ViAHj9ezb3LiS0bqynoCB7R
1hOzjHF53hjrCNuC9fMNX5Vo12wk+ZgA+b6BRwB8by2DDLOTXaoOPebGP5Y/jemh8eMHoDVu/AMm
o0kyrFCjQhJQtdpynSmFba85KuY9hN+MKOpqb5QgtREH8L+wrdm4KU16+998AGjakdREchMjzm9V
R4kVQY3lcQfEWK8718BIWxqx+ZqIwyvHnnMutxMibANGObBtqTV+uWDRZ44ZrhfCN8gn44Dw2y/I
a8jvGw5mL42bc8GJ6TogkSKC6sJBlu7xemcOfPQO0Co3XhfhN91xZelagQRVIFbsNmaFIoWLPmDq
VyOKJgnL9rVlfMco+SY0E4L6kjAgtfBY/v3zhbZcQYAfMY7MAcr8drGK1zEOtIkF5zCnbqTebwxo
eQmfVo4+k4T5h126o37xv4Q+HEqUCtgbbuU5HMMOuSqxWz8J5BXhkmTtOkpkKi7fPEWhE+8Zp0U+
IiX5UoJ5XMrty4n9xT7zIhKxI2forWg+cpRWabDUiPeok6rPfdD/H2nn1Rs5kmzhX0SA3rySZWQo
22q1eSHa0nvPX38/ai52VCyiCO3uYHaBbaCjkpkZGebEOa/5TPXZ9swoWU9BHrzUEbPl6lbl7vwl
nU2bJunk/KAtX1LIMILBhP3LLcVsDgqox33LI1fVYxs4sxPWx8u7uqw2z5/5xOB8xt8dKyVEs1xt
MWiVvS2U32IzPtRK+oCOog0x200YhDdZCaV+b0gbtleuD0w0OvtLLEZCIJ+anuJECXShlF09NdOd
HPsSXaIu5VRr8Yap86dMVQ1VZ/p6brNTdTg1NTLICnQ+k90D0icbweSyrDR/wvd/+fINCwvm2cj4
ZXfIc5JwOxvaGzPT7yYv+S2G9X3DWKIQl9dFGT73U7CXf/Z99yWyaliihL0XMwskArOO/solVLK9
/nh5i1curkroTlQ2B508gadrN0fdKKKhkV1NYXZWz52w/B5lvRNDdXTZ0uzyF/fmxNLiLLWTn3pZ
jyUj2BcCVD+0IYPk9vNlK1vrWdxOQF86ooC97MZxtxO7u0ZvDp52XVhbmlKrhqgZ4uFpyUAyf/rh
YMez6sGrZDerrfu++h41xcHsNaYiN0Dja4Z4QFH2gNWE+cBFuKBFw8B4tCm7SZTsMv1HXuhXitLv
hdjYOKtr94DUklyOzi247oVTtTwDrh3VV1wtarIr30g/E0dsEXSvhAZI7bAe6AhgJEMX7PTDSQDu
JT+JJVepPd/pzba/rhPJn+xKl1uE0bVpryObdFWZs8gK0sb7kTAU/lir+WypRrfxec8XTUtr9uT0
qnk3l3FsEwhqF1Sx6Na1PNldPdVHmlDx7vKxPPdmSBMjrEB2BxU8xIqni45jg9eTjXTTLrqedO+u
adprX9+ILM/fBwJYXKWCeANViSX7TTOmQiwGk+TGMqxmyB2XhUYVb7pFi+wHnGJPyhaB6PnhpG2G
XB4U9wgs4D9P15WqVm911K9dNcumJwn69V2cefqNqbeTK/T6Fr/Pym7RnVcI7OiBssrFrRMo+Jj5
VBHWNXJ2G+Q6Wi56wEz05e06N6PTFiMXnyV1QOYswpmoooEcioPq5qmKuJEa18c+9z9+3wCOEaYD
daWzyrk4/XiJUMVdUGMlUFPwTAMVnbxNzY1bfX70sDLzauKjZlqTxX2bjDTzhkZRXXPwSpfUEW4g
gtansq63wGrnLp5jjLVZUItxmmVUVqfSFEZJpLlC0URHrUh5scRMvEoTWTnSQh5fA6Hder3X1jdP
7vHOUmWHMOv0KzJC7KVZ3mhuWKlMTwZtFKF0S4VZtdU697UPHw1G4GF0xufjJEluTs3l2dgWU19q
7pSWmmN2U3to62aLFGZtUbNQCqko9YIzxhariLupZL7ANfzMzqcHK4bhJJI3vNLafpG9Q67BVZLl
5ah9qsKAKTep7oZmiIhApybXeqL0V6aXB1dWQzMAAiN/f/lurSyNwYKZjJOOksYk8OIDqvrQWa2q
ubFedDszCOgyx31hj5LVbJhaiV9BScx0k6xuphBZbJYyanGlepbmlqaRHPN0FG5hwtGvdKlq3dao
/OssCdqrUdAVR+3l6DYdRmkTszHfsNPIByVREaowlUIm7GSLGxgOnS92Xqa7lpiRFQw3jerv1eyb
nsCcJ9m5BMOyTufCVtJPxmbSsPa9ec8hTYLCgLrD/OfvYviiskTfm0TNDWKDId46GHZqgCoZsXex
8b1XTZFr0yuEYJYc5dSUPwiG0Lam7po6w/W3mlIP/WM0hglK60I3KBs9yXMvjZwLBXEV2iRdNZZY
mDRJglJFiMAVcpSYq8So/xSDJ25kB+eLmq0QHWj0ColZFhFlPekC3lXUXbkyqx9yZymHRKHdZYdx
vYWFWF0RcZ4MdwoudEl0nhsA+xIBfkirCXq4RpW6R4ARPVp141FYNQSpBc1cmLxgYTjdKak0tazu
2Cke6+w18Yz0Cqn4YoNSYslcQvIzv24zOdkbusNcwADriIZProeeq/lW/tUqUsuGbFx4qPqqu2l7
Tbz1h0m6yQZh3Efwzh/iSEyPdZq2z6WUXKtRlDhi7CGrHJXe0RQ69bsI/PFLVIzFgxH0+q6rmvi3
QWtxw82v7DoqmoyFshUQny31EI2+IvUPa881Ut9zcp9yqp5qn7RkExJ/Xk/gcr7pCQKXpK6wiLpb
Y6ADq8me2/B8oRsjBsFXnbcaStJMCH+VuV6+IJ9aoi6jdwFKk3Gfv3axJm0teYk/nHeLAJVwmBNB
S3zZzMkTGf68KDBdz4yiXRGJw0slBFazM/34UEaGd9Whvr2LU8K6CmajfTN692FqVQ990Md3SWy+
qlWk3CY4/o00dWU7CF+Ix5jR5cAuFddEqe2spvVN12z18UX3aUvmqV88TRRbNq7G+aNINofKI+q9
EBkxxHd6NZp2rnJlRXzXW6mjp78UZoaqlllXNBQ/KnrFJ7eYPIaiCOo+0JFLJslR8etWy430Ljfv
dauypQkeq+8ffXDnlgPVQaro+KllMZil0F2LoTOfMjqz6SD9VmFRc3SfmtVlS2fZAOPA9CcZheDe
wKOwcJVKbGVK4OfJncdj+pDE4Vx6DQwn8bTohqvTHS7bm5/vk4d1BqJAsMSG0R3El51uVTBrdbd0
1++yVFQ/jZRZdp3aMg0f9H8mr9FApzTTTgoU61kWh2zD+lm2hXUCdwrd+Ae6E4vVtqXXKFXT5Xdd
7Kt3UQYVUiEPw7EOmj+xEIQPeSBWTmDF0qfLyz47obNhAt0ZGcRbsezdKW2q+FNq5XegB63JVhQf
FS/B83x4zGEdGQ7p1FR/omIYP3oLMYyDotJMrkffZ+GqQkQxukwKirt2ysCZEFHuOU6hbSZ9s/Hq
nodusy1YXIEp4oGBHZ3ubaRlkLopcDxpZe/tsqqw3GYgTJNySXqcAjH4awK4v/GaAXSa4Yfyo2QN
2dXlL72ECRJT8CtmNQaaiLPS3rwV74Kn3vQDoAxFcTdJlf5JFYCtiNowoxcM1H5lVLiifswOIiSf
n1Kt1Xo7hGjsacybxJ6sWL8Bqm8cGs/6KftTdpgsaBL0Ci2wuCl+XP6tZy7y7afScaDxQqFt6b2L
sNOsIqyKu9iL1H2CKHVGlH0sMlP5ednSWfCAJfww3Uxwg/TcF9kxbZ9Y0gVwcJMlhbtS7+C3FYd0
ww/P1+f0cs+3a57dA6o6twFPP31o1l4Z6qVCB9Rr4l3ZZTLV30pPn5pajHpHzxptuL68svNvCAME
fFRzADuXNRa+n1x8TLjVuluqkz99ysoYoZkMfFH5UAw5Wl4fNafSFhY5Wdznc9IvrVX6qWkT0437
FqCVQdfWvIMVWtTsUAz8+sNojRl+xo2aFfp4xZa1rkKt6lIYTcP15RjtM080o+6QQd7pb0Tm598R
0p6ZZQlGlxnTu7i8HJmpirPQdAcgfg7jFkFoAxWLP/VeoG0RS58fx1Nji1eACl6gZVA7uS34HpuM
Co7TITI/7O1J3QDxURICfQM4+PQ4mnUeTGknGG5YdvJRmSqknTlFnR2qAMb7HmUHXWuYYa0UPd4A
GZ07fMJQKl50fggWCKlPbddeNFa9FljuZA67ovNuwyEEHVC/TJ10LIWXy6dy5XvCDQY9GoTrDOku
a5V+M+Z9RITotmUyGvaoiYngNKYeWxvhwtkpgf2KHAcaVUCYc8nodFmqWUrkIEXuinp8FRq813Ir
CXtL3uqbbRlavNR6aSpepuUI8Okd0hd/8/7JKMKNt+Lss7EaMkRRg2+StsDbDMy7p8LzxjoIvSEH
NtREhyjPXzKxTTcqvKtG3uBWFM4ZbJ7//J2RKhASwTOREmy7ECCj5rfhvehnWbbhfFftwF/7jyA8
2uundjQroWRkmbk7+KF33adI8dBX3mINXp5rXnXONGEMoC7mEJY9vqBJzZmeTLvVR6dg8LBtI9uL
9pUxHgf/g64dW8D0IF6TZ852sP2nK+r10dAKzdNuE/HRbAan3BlNs7t8c87ChTcj+tzwsyiAACM5
NTIm41ypsPRbMdIFMKxB9DqpRvbakRLdlKPlf23IVW8mMHpHX5lCx1Rq9YvY6v6TPlRo8QlmZleq
X99kRVI5Q6r+ynNLQTcvUn19I2BYxq/zj2XqguT8jY5/meKS33mROWX6rf9qFPuDdpT23V337fIn
WU7WAQChN0WlAUVWGhLUZ08/SaFMY2WmiXkLuC91PDXLmb+0BIeeT3WkIzjssrFCZ2EozV1khvG9
XjOCIDR65lMSbL2bXDbLvWfkwb1R196dIYT5SyXmzXOSmsWuH3vhOE2BF+2q2hd3TSNZra2P7cyj
aYDvtgMJRO+G51rGJiwKBkMDaBmYT+qmC4cCuDqdhkk3b9VkJDE8SnJ9LbTfY+oblz/flqFF/FmI
I7iO2jBvu+kWaAN6q4qdhg9x9/pf2OEZpUJIVZum5ukuTXLWNKGKHUMbbWHS91YWfi/Ucj9MxuGy
qZVLT3r4r6mFaxn1NhfTwDRvG6t99FL91SgPzXjXaKIty/2Gv9wyttgowYAmTYZJ8DZmWf7uTqie
r5ottoy1TbJ4ECEbIFOgTHX68eSkDZUO1Dcs01Pm9EqaXdd5ZV6ZY3uvGqO0sVdL3zwfPuAfBvPy
80TlkgRd7JTAk3LM9ZU12LGetbtKDrONk7ccDSKDQAqIAE4ymIuD2mJxJGJqXpFllIHby2GBBpHm
e2jmBE33pfY7AyEbo5d/1H09+9IxCQZnqBmfccRBbkYnzq32pTXFLNhVPhTeNnV1xVfsMY9VxVb8
cfrZ6WnypGeIZO+zWJU9widfkX6JRYVehji2VW/uaPqQzoayX251xc6cny7REmPaF5c0I0MXFytV
1GHSIk24BcJffu4MW79CgUyIUH/a+JBnmSwfkggXovR5/sOgXHF6PIpajzLTbH0XKsvmUN6XdvZz
Hn5NH4qt9+fsaADmpXEpUyoj+T6DY0tjG3qGNPiuFYHJ6cwnEP1XaoXMqpgJdiN970rUXZSIzlj6
ZeL/irjuatvtR2ELu3l2805/irFYdUq5RsrD3ncb4SZFz1Ruy2MC+22P3JeQHT/oU96MMSGFbDwQ
tGW/tm/yUQua0XfD5EuoCPtu/NsFLwmqI93w9bKpZSzJbhri3Lgy2M15qOd0N4UmVoCjT74rReVO
9m4G5hzGYIOL5cyjMJFK1YPnhfx3DilPjVha3sliboRulZp3rffqSfGxDyAQbjcyizN4EsvBEmth
9BbfZS4cZGdZnhcgkeOqknCrGXm/V8gzmlLJP/UlQ33xkA/7RNL8g+5L8eMQmPVhDOA77wOzOzKP
Iz+JPbD1XCK0LolcHj3C+oc2U57zjsFRAMr9Jsv8yudBbJ34l6GteQvmuuC7KFj1mB0J+zByA0Zv
1GvJdwftmn5v+mjdSPFO+1H/9rzdwXvK/vCbL+///He/L0tgENtk0PhfNmdZTdUzL6glGhNui2g3
+sG5Oz1Br2BFx6FHSOeysTOwzKm1M8riMQTCXipYK6PfgV9eh8W4kyf1iJs5GBaTSONtB9F/9gVf
mhjTxlpXzdMcZhJgVuCiHnP6oUvGf6pR1CJXSjtbLXNAaR7tS62zGVWyS3HgWdAeNe2bX31pa3UX
RCD0Ln+CFT9ivf8Ji6uQS3GsxZrO9x5/+NGrMTbwn++6RnSULaTVypswc0WByKDPN6f5p6sNBkOF
W4vVeuNVX/4dPMhNu+8pU46y/1mL240c6/wUwxrEl507AEQOb6Nb705xnylNUslt4Eqh25m6U5kw
rYAJ19Kflz/hyguEJZn0B2gXUP1lWmJ6oS9HRNBud9AgkCvvErt0Ah2Js3rjwJ57R6pmsxYCkBbe
1mXVthcK0cxVJaCiJc8TFyiifE63jCzpJAhNsIIXnmsxFOmWLdlIqic6iH7o9vvB9W5051lX9/5O
2FW7Ld32tU16b2oRJ0RJxmxogqky/yMIjv+UWbdNtZGJnQ2qzAsCUAyNlEzMpSx7Tno01mGe1aEr
H8tn5au4ZxrProzDU/kzGWa6ls+XT8TaNr23t4hY43LU5KjFXi7VTlLskoDW07hV3jx3laerWtyn
WBtrNOywEk77cH8A4yTtqyfrz6bOynnYA76eNBOPbFDAXQbgguErhqdrIbMoXwwlfRT9/JgbwbNZ
xYdispwwq51K/Wr5cAmYTfUwjcLfkjlUob26/F1XHCYZFIkhqTWwBJZ/6kJKwujCSNPINR6kB/3V
/K3vfuU78QoBT/65bGztaL63NW/yO/8xDWNhzXArt85uCpmBJuNnVbZ2P2xxRK2dFu4zEQIJB8nu
7DffGUrCMigTs49cXYicDEm7VoNZKNqIec7az/MlYFSCgj+qrHPmcWpmhgP4WT1FLg3np+hRvwET
mj6nz0gCuOj17vIYrvmrdsNjrX3FWdWEcQLK/pQ8T60Gai4Ek6pGri+2NmpDNuPONjWaTt0ItVa9
1oz3m5UP4MBZBqkGebzEMQ3dr9pBH+3ptke8O9nX1yRAG/Hw6jl8b2vxahZTNEiJgK0e4kvL/l7b
X4gSICVsnH7jgV67fO9NLQLiuoI4jepw6NZ7bf9f/eUAp+gog8Dh9TrdHVHq5MD3mHGoowYWq7S3
58Bs9/GLBCb3P0YWKyA7lPRpqAgnUcLWi+ahUHI7tp78aouce/VbUcU3LNI0Km+LwyZDOGJZcRu5
kZHCMiNED6IAH9fl5aw+94CvCCoQzaKMv7AylHlRVQn3dZS74VgFEs+kNWm7CoAw7Qnz1ygoIj1T
Ldk32WDtvd7aEuw7j9qIkYH4QRXBVSaHOd030vlBp3+IHwy1YCdY5m3FGPo+EJW/Y11ou0Elt7i8
7DUvZeE9mBCGRw8kzalJb1KrwYvnixxZR4o10xXJb+xEsNpufOAVl0F0A8wBPB+z2Ms2uF6Ibdln
fuxK2t+c70dIoMSVMw/SfnhJJ4YWG+kHbVuokRC5mpzswajfeL3mQoixv2xm5Z2ec03GX2AZmUcg
T7+cz5R+l4Zx7Ia9Ve4LL/N7e5ysn3qEqCTNSOSvYYS2m8zsfab8+00I1MrWnfyAxdZNQliR3OSx
W0viV1kQj62oPSSjcOWJem8Ppnof6cqX0i+vxlmzjBYn+MmohH8mgtJ1SFJkTUEm7y5/lrVfRY0N
t0Obm9ndxa/KcrB4sDvEblAhsTBE+2R6Ngpto0K5dphot9F1pqxHkWiRy5aRErRg2Oa113dl+SNQ
HiQ5vLIo1Hx8OeihUYoCmYnDXlzJkDpUKFoJy1GqvaQyHmz8rMsPt3Qg5H9vZemwW8XovTqN3Xav
g4EIss9S/Sdnxvrz5dXMZ/I0DZ/FbNAEtMDWgp9arKZXOivqqylxBdnKnKorclLSfn/ZyNoJeG9k
sZhRawrVz8XEDRKIXeXM/i/ut0G5jlIYM+CEP6cXL/Ur9Jy1gueg/ionr5F8VUV/Ly9h7XjRiSLH
hEMWGoVF/iKVqQehRIkJ/z71nof4uvV2enp92crabgCC5bEBVIBqz+JDla2nVYOGR1Sgp/7D8Frt
aBpzzhuOdy1PAhj7r53FS13VRS70UhC7xdeEaFAIbA/BY6/zbNFvnKoUj16a3CRFaU+jmxjBfSap
G/d17XU9+Q2LTcvrpC0Mkd9AESz7TddK/2N+K24rcxfk++Dp8oddeUdnBYF5jBm8PPW50xNCVhjW
Wh/Fbi64Y5g+DAnKlfVVH0NFW2yNZq0cdwqolApQ5+YRXSLz2ypUfSOSYiSzJ7vR//qIOyWGtnGp
Vk4kIzygZ+n5U0GTFieyE8qg96qRPTR/iqiTCv4BHho2cQvPurocisFMh4FYOxO+inyzLetB5plu
K1vOfWeabsZsC/O4cvTnJuo8/TTPUSqL5fRlFtaRYeBWTZ3T6DtiXf0XX4ytp2cNdkcFXX96CJK+
jvym1mO3rH6F01PXwUQGK2Bcfbp82NZ2hsE8xqY5agRui6cIUQyE4zSLpRAHK30AT5DvKMkRqq6N
i7y2NTiKGbtJwgc9xumKaPQgFNr6iashSNyqXyyYeozo45nd7CpmHO9MdLLEuMdd2XlpV2NED23f
3Fv+gxTclckWumQlfKKVNCO55mYSCNvFYpgqGeoUO3Xs2WEY76sqvI71EvlVt8v9m6A1bxiEOF7e
rLUUD3tMtnAseNHPpsfSthqnXuJxcuUnJgZaWzxmDybsKrv2dxcDydvYtPPy6Iyf+Nfg4ngUYsSA
VTwbfJH3yU74PO2zvbLxkqwZmdFpoOFIkhgrPP2YsTaJadqNiTtJj/GAcL1cgPc7/FaLLxvfb44Q
FhGExqtI/RCcP/Xexa2KIO0HuqgkDKvY6d5ELueAKq/xOv1B4m7c6lms3a331hYnPhOLUqBuymHs
fFDlP1UfvkmxdraLo/PfdGlds8N6V62Zcl8KNEHlC7a3k5FcDd95GrN+3+hOHjtdfBtGh7rYteVN
fLj8SWdXd8nyfOvfWS50RUkHS2aq6a4I3GFf/65b2/z5vxlZ3LbOn6bQN9i2oT5+j37E3yZoSZ8v
21hzTwxCkzoT/ANZWdoQq6C1xiR16yb6nTN8U09MM+n17n8zs3g6hFocglFIU7eotassC66nZPxu
qNFW2LS2HELAN7A6WcbSEQJ185RsilO3ZwrabhmvOcS9PzcatK1q2tpryPsByGnmVSQ0Pz0CoEYA
QElZ6lpKpDuSx6Cujub15e+2cpeA3JORgSOlMLSMIAa/sqx+wkdQW3YCDSKBWnZojYKJ27D0lvou
jjSTwDg9ieY9TZrFtTXM0kxac0jcqL1p68DWmns5+VLmx7YAefFL7G7G8Gfq/6D1XEqaMzZb4cXq
WmcSH4o5M4/OIrKOvCpXhp7jnotXBklbER56L3T8rWDp7UyfrZSeCuEfwDVmJk93LqjhduTf1IV7
8aA60+5neoPok61Qt872mhPTXrm8jesf953JxWGZYn+M1T5M6Xp0B/Gm34v70A4a+1G6Ka+HY+Zo
GxZXLoIuGkyPWyRDYD7m0/vOQUlSrlmdiGv0kvSYwwdGd0oIHi8va8ULws+izuRx834tmYdavWDu
o/ESFwE7RnePUyI5lfLUeK9CvVEyX3ksCWth7lCZP4HnaeFwG5iZSy3mtmWQ39hd6kdQAkbpMR3V
4bpoySdTZjDvQiYw/4svOas3zzMHc0Fh8UxTrJHllP+4hup23Z/WjbqPA0gYNwOvTo8fVwJx2ulm
KZ2XF4EfBG7b/CyA4Ysao5DtTcroqkUj+vKmrZwMKrIAR8C/zeNli3sOh1mtC9MYulNQOFl5U/sq
gtsbydzKXSY6JIQGwEs6vqzLQvKZyrGm0g9Tn9Kp3YnaX92ip/Fx9Mg85/WvncWxCI2AwFClHWZo
z7pn7FrhR5Q/A+re8I4rJx0fT99tdo2cwUVAaEraUEFbG7pQnu5NEoZdqEm05iWCzzT+PnWFtLFN
q1/wPxbBDJ+eCbWWlIK5g9AtjMRRSf/l6DmDY1VHTui/OBDvLC3dYVJEmZR5tBRrDyhVL7JA/cfQ
GhtJyurBe2dn4QOtthxmysDQTUs6eEq001LSyC1ikPmuLJw7gQzlGRXoIAW6xV1ifs2LNTMDRFFp
w9GS4qtO6bfS1HUjIBMZ1gGVuNycuK81sY+oZtGFnXT/L4zavy9vyoq/Yxn/WlhsSuf7cZtIWIjF
ep+oP2DwdSrRuBKkO3gLdqR2zmWDa0siE6Yr/5biLwkSWitiBFjHIK3ehwxmBHGsXi+bOD8Ayvza
AmSaIRp8vNMjDeePN0gpPlwoTCcPYrtpfg5bvZHzDzcbgRpuZgMGm74w0tVGPLXUyd288A6Jpd1H
yudQV2+DYXgI0ga6FuPq8rLObyrQfh4Ierk4I3zq6bIqT1AtMNypy5C23fEQDY+++dJFH3YIp2YW
10dtraQR2jx1mSCAX9lo76fiXt9CyW0tZvE6hIXXBFVW8M7q+yTRQjusqTCmZWJX1p/L3+3cp7Kg
ubFE986gTbxYkGwJiRmJfQoi6MELi9cGbptiqFkWGNpA3122tnYuoBqggD7LlzGYcLpLntgKNAqI
pIOIzn5IcUwYXku1ccqq+cu803ZR5uy4z7eXlhnR7DykuGTPE3yjGcSpaF01iapdDURzB1NXfqW0
wxZX0IopYgeYG8AtEMAv0wQDbFU+BlLnxqGHVNKQfB1QZj1MhtYeL3/GMzfBkw4sYqb4mEeZxMVD
WHm6LJRl17m0VHeCUeyCZKMsMv8NJw781MISG5F6iV5XBWvhtgp224rtHovVYcri5grwXuQIYiUf
VK22dkM8SJ8vL/C82DTb54mnbwrwFbWO04MSmLmUEYR2bvdLlZ9U51oykETKwHjCnOlUTr2x3rOD
+WaPggk5F82d5ZyTmeZ6XJqsd6id/E8AGgoe+nY3CRvP/Nl1W9hZrKsrvYCRTxk7w8HXStuQX/xd
pdzLm0351dNo/LuixVVTWjWSPYsVceLLV4hlr8M/FjpX1T50Pv8Vd/FhY8+2ljb/+btkx/fDADEd
DN5Nvx6DHRqLG4/jmVecvx3s31Q+6RrzhJ0aIGL3677k202/8tCZnFze7S8fuy0LC2eYF1Qc0/kU
1PptAq2pV2tQm8KQ/OuynfNMdLGUhYNneruVS03heoXPUb0Lq0dVtZsr1+vsIrHRhvgyoD2uIX34
PxqePcu7TSq00p8SH8Pag2wVyNT2h6B0vvQHRbzSbr5VPwp745uunsN3uzb/+TuLU1PGUiCxa434
Git3qv+aKBu0L1smFkc990JxDCOVr6k8dsPP3rzLle8bH+6servYscXpBrc4pel8+OIg3UH7ZQWO
+rWo7XjXPFvZ0ZM3HMWai4cRkYF04mdy0sWaYEmPFLhXO1cMB1v0eIyVLZW0tc/23sRiSXXAOHXk
h70rD3Z/rd+GG4/91hJmn/tu5xFjyLDBEprou9w8RN3zxp5sGVg8g4EiCXWpBr3rUX0orhkcKIN7
5Uf/0t2Z9+Lt5/AhcpKny0Y3PtqS4j1pfKCzht+7SVbucql0cvCJ2Za226oV+DYgOpyrLeb85+8+
XRHCPZBkbI03OLINEKDa8KVr7x0kU/8xsDhekOj0Sd3EvZv9BrvhRNpLnR67bl+FR3WrFbHq7UjR
0AUxafZBDnO6miBLPBkmod4dpe/iTEN+oEJlBzYSq6ajfmeTNla3Fr38x+A8I70w2MVDUxmzQadQ
HDF0jJ8NLC090jJUyDaO+fqn/P/VYezsWWrj3ozynkLm+Ney7eHvjw0k58ppgAiJHJd5DMLjZYxu
tkbPMBtnrqiesuglCe7G6OXysV5ZxImJxYOU50VhxJCdurL0LU9+c13L/KFm/v9Ryjeu7Xy0FqHl
ian5Vr8723JbMHWMxIubJjWFjh+K+W1AQUTaykHX7dDspRX7pnFxamd2bn2ncIc4AlZvOplJIQ9l
GNXaOgErkQ8r+tfSwtHNDBjSaHCZmjxyYvR61EzYx4ojeIOtb3y9FZ8HabRJSQURTQssz+mqfHGU
R7NIejDurZ2pk91T/bp8FlY/HNo9b2k0fIYL56NJytTEBQe6F2/S0j9AmWir+pU6pFeXDa19NwrW
dJSZgqEvvzgJZjlovZq0A0P/rR0O10nxxcy+zfU1qf14fE95nPb8rB8x40BOP1uSR30YKvkATr57
qQU7k/ZF6YA3iT8MTYJI772lxaKQzfN7Ua0HF8UDmKiUKHDaKttKpM9RQbMZoAb8S+eQwPh0QdA9
+YYWoiDYKE7hinsvP4rC1aDbU3Isr/Ot6dw1//De3OLY9SYSp8LAVgVKfKv/FmR/F45fZH8vSUdQ
xh+kcyHfO1ncYrdG6pLWELM4rYt2aS7aKarNH+Q+BKRGQ49XCbwwQBrGOU6/YGQJQxbV0/ACsgs9
QS1Tr01f32pcLD7cmZXF25fFQRIqCZp62teoP0Kl0kvQLD4jqif0Xy9fp+VAw9LWcnpOjyolFWps
xYIrpN/MFFKy7/p3OXNDumpNZwfxVXSfD5/k8Z7MdqvbtUTL/WOfZiwkVmTuZ83LIDRLBc634YX5
cJjldmm3t+GY066jO6Z+zcPr5fW+4ZDevSRn9hZXLdMzI2SThxf1mDSftGnXIaR5QLE5o5eXHfur
8Sf/XoWHkf8WrpPjTt9f/glvMoSXfsLCV3ZzzanWkPUxxW+J+dAw5JNn3T6PrmpGVqNbg8GLXgof
2rjZVfk3vfkxAtqbsmsaho6Z38bBn7zc64gNDrdN0RCdPE/ZMa61e1NA79DsnUJ4rJvyutGlm17t
nXGjH7B+aEAsmVT9wR8svb3X6HrbBsbwgrqE6HjH+Z/qGmFY/jdwhuowyMfgZnf5uy08/z87ByTv
jaWWls7CexWjxYylLAwvAzA3dVfkJQ0df1RDu4fJeecZ4wTnG0Prl82un5h3dhdubCj9RldjfXip
ZbL7bhdm/UEjPlC9Rxo8sRofeuGLVBz97q61rnsfAjDLDmVb77VdoH9NY1C/Wu+EKHFmt/nGr1sO
7PzzVQw6ubBi6iR9i7A1MRHfmjq2olIjWw9/J8U99b3EpOt0DUeR0Qt2deNtNh2WrKn/2J2Zd+ZS
IpDdRSKYCCpDqD67oQXdIdJhf4FpRPcQcDeznWeNtu8nyN7tBe+2omYg3RXFC1ULCQ6IqQ3tdFJu
DcTS9ccxvylgVr68aWufhSwI0BllVZhCliFPp/eZ7hVm+1IN9ynSRUX4zFkd1NCJuwydwBe/sPvR
3ZJHXzmjjGgp8AEy1gJt0PKrGGWGSprQvUziay3lx0k/1nl5GLJ0r/QfS1jmHcAWxGXwlNDaWQIF
LCtl1EE1uxd1eCjUwO7611g46DJV+VtmZdTnjU+6qGb8Y2/GjwJngXduSW/aqUKmTZLSvYxxm38a
Bl/eF9hlxFt1RMaE9kqCkE3IZn6S/d64STL0Ky//hpWHEZJeAEAwaZLYLEWhCzVJ5Cq0updnM5Cp
MKu2yBCl8DuZKifZmqp9azgu/DQQYDBJ+DgRKsnFU5FMVitkqd6/xPqY3U+qJjwnRiOgXhj7OhQq
TX4ztJx4pajGnd/AtpzR989Gq92H4yS7wmQisqgrozN6kGwRHheH1ohMp23K9rYNzc/oRio7Qx51
ZzJg/O68InNKC2eGyG2zV5D+rKS6OAptIB2EHt1PdWxUu4W9+6CKI6XgulXwN5pSThsufu0g4/Og
AqEHAqB3cZCHQCz9MI0piyTZF/jXn1Thp9E/deV9rXy+vKnLuv3bwQIwDOKA/iJSY4vILTGbHm6W
vH9Rvb2lXqNVem1J6G0FhV30fztIB0GDfRnr3kkNAVTxVht9CSv6/x9AWIy8Ls3AJcqy6Fp/MoSy
fynVgzeYx7YMDrMEbJHvID+8rabrLLxJ6eTr/8fZde04jizLLyJAb16LVq6l7hbbzAvRZoZk0Xvz
9TfYi7tHonhEzMECswMMoGTZzMqMjBC/2OY5a0BwXMigi3lLqX+6PxtLW1wGnzO0KqHqgGfgdYQp
paPUilLenRnvV9F8DdoxykkpEyV7WA3QZymPf8aNwhNq4QBuA1F9bQtkY0kXpE135mv6CRgmiRQZ
MVh4lL9aJtehANzwK2ig5cW+sDnzpn7Z83nGt91Z8JgvQbWpZ2c5XKi/zeLKBrzFGBqw6XA98dLR
4OtVtNw0gTenGn0s2lRqZsEifT3oMa/BZsnV3TkRdyLdFM1eig9Rc4Rab22GvZ6hS6fMdxzFFToa
6WFcY2JaXOGLD5gdrbJJCnGYdpsQMKYUJ6SXUss7iSAPb0AtpqTiSoy/NuLpgy6SJ3DhMqUylpkO
3EPPVZsi0fZSs5Z/XPS5OMD/zuzs2cJ0kFDTKGZ2YCqHiwqDxas8lzch0xPI2CFbM+m9BRaVSCLZ
94/Nf9lX/xqf51i9nle6QcQg69g6yLKem8i2q2/m6D5XzkrQtbyCUEaEq58kG2Z7mPFKJNkr2FKS
94J16ug5Bb5zeBK8F23F1PKkTsSDwmQN787rxQsDv+dDtuzOXfq7Cw8ymKo9vN5TA+1ryIVlnvUn
q//8L5OJTizwVU/k+DfRU1anbN3ikDbwXSrodiwJz6UcWss6o5FWctSm3jS1E/y+b/iHqvjmcF4Y
nrkC6FWpcSZ1OJwjGPieQFXpjizgJjnuQNyDwaRfnFHChhCz8yGTsem6Q16rjobgrqupDlnSDRXP
QXEq2Gfea0B/bCPX1SOp1vAtiURHbVdelNN9ce+TZ1FCVXR132SYK3ALxRsVGTa/c2pmrWdxaWqQ
VgPL5cSpiXBvdm8FfZc1I8QqzlQ7SFZgpo0uVDlJXjzJln3IWxsxeAHAPBx/Vq5WnpkUjQ+jRzLN
O/HMAS94OTuAyGxbAnty6ke7E5we7/v7K7hwNIDfYdEEBI51vEZmX4lO5IDLmWk27GTc9t6jJGwg
gm4M4rGQ1hgOl41BmAB0w/CW8z4MLxz7iEkknMMUBMiOL3RQJiBy9MWiBz9t6Ur0ubDSGNt/zM3u
N0DGOVC5i91ZI+Xesy1l+J8m718DcwAF7SUJWuNsd87jSi9Y2RzSD3/r29KIHrdujZh+2pizjXs5
nJ+b58ItFEzeidWA4ewk0q5M1Q9u5d6Pz65IMRfqKG3x4zx99gCE45UK+RZxk/qFUYq1UdVHpiZK
vVFxUryeBVGTCCRPeSy9csuH9SEa1lLU8/TnFO5gwOizAzoPvUjzdlzwL/M++tewN9nspCle/hAM
8aQgX/OKrnZD9N5y0m8E98pWolWZEqlJ/xJ4/c83oE8SHwD0K7Sgrq/zVswbLRCwZfPiMeCfUEuH
NLjs+7rIb+6fxCWPOJG7/GtqFmfQos+0UpBxOgrlWKRO/VYgHzqE1Z5ltuFXKRn04IGHxVtTgV/c
WHg5/GQHUNya3YhC5HllyTEw3GQqYbQOWsU9rde22EJYMz17/zUz/fvF/q36NKeD6nVndnDUcLDa
apfpfV6S5t1v7LI5Njt1JKAmigeQT6Yf3MoE/zSv3ezxiw+YrWWdc7SMpQDJ4E1vtWfIb4QkMhu7
0uvTUbIE6xdDRuNAWTIYD23s1Hpv1zpeEZnzuLLW01refIooottcnVIPc9oW3xuSBtUkJOTihx46
5cCgsCATLY24fKPURvxHKvGpeKurmgij7o0PWvNU6433fv9D5oSc/+zviw+ZPSmKKMvGJMyQFjq2
GXnD/HNPVeLUCsQJ7ATKojFW5Emheot3K9/tx+iJK6161KuoMerCAgNIdAzQoZr+JZ3UP1+G7D0e
eFOieU7kXSEE1tQw7M9Cm72FWvE91Lsg+bg//sV1QD/WRCkPxuj540IV6kHiKNYh7TkGWV2QJ3ts
aMhlamZeDcbLNfzg4lmbConATcPhzs9aiopHlzS0P4Psg26Faow+hoCmK/3ki0ftwsrsqPWa4MUK
V2DuokbcQ7TY3+VCEFiZVGvP92fwR0roZiujtIJgR4PE+ZwiRW3YtAxrTCHiqdaqrWHL27yNpnmX
sQI7f8Nusfovg27YbWUOwzGz/f1rtBks7Vdj+ZvcbCzO7qz0T/AhKXrVbPBnaz6HVqyvBQRLwbmG
h/q/3zq7AcDPCkRBjhuA8gHJBtJzyAp4B2j+RDxP1MLx/Kf68L9k4q7Mzm52D3wcoVxjKzP5IWR/
Zd5zK2zU9CgBBpaccg63zP1FWVz/i3HOXpBZpHJRoMb9WWnDYZv1fWlmTVtuZDVc67peSsZgcEhh
TeqMOKezwZVgeU78sOzPmdlta4u30xNnMF/y87S6oMXfy1ZqV879AS6e2wujswG2TD+1JaS4P5nO
20ERLNTzMhP3ZRVIJMgEnwAArKyEe8se+sLqLKBMwKanpgGGyneZ2TtSPQLafCwd6KmV6QHMR7yH
rK7JJGu3xvJ6/jvH80cl1yDS9FDZPrNSfeTxbkCBSWW6lcvwvxyP/5iZO4MYSnFNnaPQpSHNf4o0
VW/ZbegRXvn239s0IAr3zKzFnkulCaT9+YlLEq3T0hwwnnh8xDWg0TuHrOMnmq4gZ1qHUMwNDVzG
G6kf9dqzAE+2y9Q3gEAyRO5Upe9a9VEoG+bDZ/7w/Q6ca7osrj1ZlkpnVx83295cybRpJOAoJZ7p
U7tqHmt6VkVj6DYJWgN0iJdnhhTtaKOSGhRH2t8ndq/sz3Y6E2rQt2aw9Hnq66GZZPtIMeu81JV8
rf6/+F6C3xUgUQcGprloHCOkbSuW8Bqe+MYPjty8ywzYduz7R/e/LPd/zMzCTU/203ECT5wpY4mg
aUApRFSf6+SIVh+zQLMSQh4eUBHViLHXJGwIFXC1DPFHojhsduyZnMThjotanQ+5lTO+Ngczzxky
YqHybd2fwRGni1Ggp54lMdljs0qAuHxxXkz3zBn1Xqa0HNvAK0SZRcN9pD0UBX3PtZNGndTPdyP7
LoxPCbulteM1jQHeyy2j7gttDbC+NGjQFcBhTFKUN2q+oRrUvZQNuF6Uov8Qw3ayI/ZGn8vcvk0S
aW2Wp007jxkuDQqzp0CtiTQoACLwHyr5JLA1ARFuE1phtk34tXLBkq9AaZEFqfPEkjhnIFGHWuD7
zMMJ/vCzzyrYsKALbwrF7j7v7+wlQ6ixI9nDa2gJnnddeYzUqROT2bkvCmPMcYkxjZuXnTNm4VEV
127rhfoeUE5IakJ+b9KXmt0MQ4T3udeiNDpmih01btcnEGlrdbXZCtpOy7mtEP7R0r/sav2Jyy/N
zpygz9VCJAXKcA7BEFJtw+ItWuN8WNoeFybmNfJR6ocsZaDJ2FZvXXssyx56e1YYi0SNzmW05l2X
1g1ZUw4oBCAywAFwvRuZ0CsEJmOGcx0gjRPh2ac88o2jdo0ToFL4t5sEjfegfsP9h2I3lPaujflq
2dMggAqmCMBKabX8h/Ar44kSrfiN2zN9bWd+xNSIxqEPO4y2rZVfo/KWoxf06f5gbl8z10ZmV3nd
xhBgpEDGAOlQ6LzosVsmG1jrvpWFhzvMQDxtqv4gmzpPb0PscGBbQOXPUs/pvfqJ6KfnwUlrjozh
V5AWaTfZGx9+M8NLIu2U4XtABiEPGEMCaqAQqRPUX0H4WwS0Ydimau7w4obPDB+epms6KE2sTMvt
/r3+3tncAy0eSkoH1FmSnYbxsXYqo5UJWllkfwU1vGZptgAJgCpol4GlUtkE6iaSCjPyX9GXp7OU
BVpjBbO3gK3ByOAgkA5Dfym6tK93LwbFBFGvYWRRfBDawKlys2yfe6EnRdc8p2ALUq2uYkkXjQSg
EiqyOhpsSejZNbtpWp1LP2gKPsIOJaUNv9akfhsny7jmUf8AB5iK8vDs87oWNKl9xQ+og3CeqZbF
QKIc/MJtRH+v7MmF8zW5FAVIOHBD3/BaCRmnVoD58GexhIvudQ69XpmpDM+a9ASpm7w4tnJAIua5
9CV0QRIpe8yZxxowo/APlXY0oF+J+q2g7w2a3c0bRCiZxreyemWDrHzmXCfE53JcYZ7In1sx4i1Q
0pq1UoRbJFyjUzDUa+0gP5wG154d/g8Al4nKdCq2zZ4QoGCLkwhY1vMuI0inFeQo65+fn6L+edq/
vr6+v78/PHxsXaTYyJ+OxPr3Xy8L7COPg/6+iWdn3gqaB7LcgaZVOgd74CyIbPeWZIER6eDboV3v
BNuzhKfEHh15w5nZUTZZW6Ek3lJ3lbb71j9PKmTKxL8O2Y2b1vVQ81U5hubZWQIwgVg1BKd8kFsx
75WzBlFcSJWjrAl/AgaSCSo8V57hAqqEZaPIZ3YbvGvW6IDU5SE1ZXCE359gbnLv8wWe6HZAL4me
lZu03MAKVBgaTT5n5DjoYAbX344++S2Swjjt37cB6cjLfZM/2JUbk2iTAofMFL/NSckUtEbk4CKX
z8buUJ7OR+uXdTBifdC1kHxamyNap8nZIrhWnqqT4zi6szVNm1AM3njcrfjVhQchpvria2bxTzCi
bM5muXxWSGhmrVG5APKFZ+roerHvtzGySds1aNOaUWFWVcaOhhBtjynAg/NF/zV8FrEpvAr78QGK
Zu1LDSXpZ/95Zd4nN3Vn3ucATjakeIIHBebdOBi/DkfreEwN6xjoDPlVkM9p0q0EanMk25QPBub9
mRL9gyfZ0XmUTg1xVjbCXFcGoec09SCGwStFm7jxrr1PmcayP/SVfPYOzdPBKvdxaO1feUszbfT9
6NzvR+A7/wxbZQ2euLjpLwxPt+xF6QIqQEgP8zA8cgavZwftuWztIsL736qFt/vTvpBlwihBEPXT
Fy2iJejaWA/6jixka5ywhIz7VnO7EeQdp94/eK9KqNOnAMJjK1N7GwIDGgyJJzBCoc0AOkTXNkFE
zHRh76vnHCsqmW5uZ87KsG5987WJKZS5mMM0hJJy53nKmbXFLQC3JrVCk9Fb8vqKapojOqtQjDWL
s5MKIEIjxD6jnHujNTrdd5iHche53BNvZBY2qJMevJXr8acqMTszIHIF0FODxDA4F2ZbVOaKgffj
CqMER367C3TNLPTPwABfuR4TlP+tzErJU2EX28KuDkBDWNMcJLZPWOspNkKHGj05SXZJqEkfwZJN
IjJ9fYO/5XZoxITRXwFf1LudtIkPzKbWfcvTg00BnvxnxlJXRrS4My4GNNuNclImIaOUytnILf/R
zY5rfXw/BYLZlAGRroKeEQShkyLt9cZQUKavk1ZRzrUh6sLOOzFPuUUtzJg5OtGvwBgdf1vZ3Gtl
lUTdZVawC0ht13aERfSeeMwDyL0d76Fb96sLVyBqNXi9AFu5QPdA1TZM1ThUz1CZMxvzV7lRrHHP
m8Q/x6Huvd4/IwupMWAjLszNzgjMJfGYUvXcmOhPBzTfUkzkgYhmfmRGaFE7MBFTE8W4b3fevDld
rFd2ZyfF96pALAUMU7bVbb3JHkLSkxY0Aq/FprXbB8+8b3DhPv1BW2sQrQArybx3cywhxE3jXj17
NjUEp95hYS3WKVbunDUzs2BUgGgYsqYwgzDQ6Tf+o2ZTJ9eV9/ujWQBPQJsF4PH/H87s2RFD4lkp
uk49v6UbNOBY0SMQsU/+Qd6PdgOFDAUuEknNd27N8PTD86MD5jnopqOVCnytswHKCOWzWBrUc70v
tvKHvI2N0hQNxR6eoy/pdH+Y0+abG4P0ArIXIjC/ypx9h6VewXVtoJ2FwgxFghsKRTQf7QFr+hxL
0Syyz/+xNJtPvxYCiOFR7awFZqdLAXCt+0owouZZNjtO51dCuukKux2YDHULsAvh2p620YVnqtC6
Uo9Jqp3TPX2Wn3ljTfJseeb+NTCv9kNIkBu8yYB8YBwgw5/8PWuJK5t9edbw0IBWlgSWwHn6HqAU
TWnlQjuLB/aj2PLf5R8QmZn8E7/yply0hChhAuegSRVJrOsJaxJPbJS6086gzyie6JcC+TQLxUyw
O48fysq2W7ycLq3Nchx1JLeh5DUa0nMTXAxNMtmj/8gdyp3ywEZ6+QvSk3xC1l74C45vCoX+HeTM
k1M0MHs8B7PaEbwGz+I397tZYz9euqAubcycq5blChdGrYaANmhJ94GOsGP5J7PqFfKMhVqDCh+O
3h+8RtF4NIcdcKEHFaYk9c5GVJH41Lkb/jQYuqRXe87chsfYvX9XLCSKYBAALg65GDQZz1kkY7ZN
GbWGQXarkMIO8CSVdg38Z4CqMHjmCW8lwAAIOgRL9WbXfa6yoCzO7cUXzOYW2sM+xKzwBaWBhq5H
opiBJXxWtrx5feANkHu8xy6118QVb+8S4CCm4hkwJWBuEmcPtUEtEw5kUN5ZYUfL4zdFyW3HP0zd
WfcneMkO1NIxt2BKnCQSro9gKRdV1eQVc2a1fIs49KsYfcUB5Vtr5nzPrgQI069d3ZAikgscshh4
IYCNat48NggRZD7yiD/HDC7hqCtTI4M6g8kLjbASb4o364Y0PCjrUI6CetaEoL0eGR8AHjOMgnRm
xgeu2LL5TqWbXCMKOtE85tXzvkMomdADC5iJ/zz2JykjEu8iStMVwe6/Wf+jcRTvOY/10eVQwcb/
f5cfWeZo6nNX6ix6nvzd0ENxzLM832gqo0bzggzpJPD/JaR5jWJSt6ZcIDBPUANz+2gn+CsInRuX
gFHChSKunIQNb3yOCHmWJJ1elGmgemZRDRA6VZBGpCBOMOOQFk7A575ZNIO3snOWLKvixPwPDRqQ
HU8768LbiVIPdkCmlM9yz6Cvuwe/vC/w+abqMcmhpCW2UkXpo6QNa4X+paWdOpSQmEWohGLLzG90
TFn4UFCQAb8BToIjjAeNjWgrpa7AkfyQBFaTbUGULtPD6G+peky1SC+4A9vpLOcEjD6CLPlTG3bj
aFUl8eUT1wCNmf/ifSdSTQFUzZXFZC/xn7A4JLWHHk67id/9RG8l0kS6uuPf0q0kPrLqaIWUeJ1V
qnsBf7t/OG/j+J8dDFYzCak/NBfOBiqL4CytR6TjIGV7wvupBPYYXJJNkftOXtWDUbYxb0Sl0G4K
qXqsYxlcXUPx7MtJY/Ccp+qS5hldkv5JphFCLybTayFRQsILiUAK8OGRNlX6zf3vvgWATFg7Dcg0
xLMYwjyeFAK+k0dfjV2hUuMNKP6SB56RN0EMfYMQAPa2h2Ke4PWWluOsISTOLSmhfytujetKkSTI
FOMxOGWS55dbmwEoT8vRO+cUUg41lz1SHFmx7AgoTEiBlYzk+hQoLyG3cvvcJl9gWsXLHVTjEMVg
57Gg6MlCwZas7yaZ7XW64HSc1bJ2Vxuh29VbwDEl77e42mU1bYjrCxZmMWbI5uAdLM0lWeQoE9io
Sn2XNppqsgzKRZ3HeuaQtYFdhRxEeduqcsbAE7d8wLQW+kpIQ8fcUCHcbmpdUa+FkzdvCxGMKrwm
QdsV+iCI+mf3RFuDd51WvltGIjJttNJlNpL0SSzbKoVssBpACo2oLlRb89kRmmhVatUhpRt14NcQ
CrdJAnwNyOZRVodwDa6Omb/zKRvmoNjwXe5ZDfQkOgx/WBBzjToaSineWaLRdWYamoJ35ESz8i1A
czKxIGxyjLMvfs+j/zt3EuhtxYSiOvY9tLZEt5lkKtxOEgxNe1FcX9QVZm0ep/B0trRTshK9OfDT
ILae/N3FfZtIEGfIkg476sWTSeDjvSvsk8dGeShEjVT1W9b9HnZ0tBN5XLmHfjK0N7bx+kSFCn+C
SeTa9iB0PLQNct/l1QdcHp7hPw0MoHEkyLeNqvOtE4mnWrJYz+CN8iN+ZJ+6F9EcekOiO05XTJEn
wkk6J6rReUbLmBr499cunVuHj6W9+Mi5Q2oKSQmKzHdBl6gdmcruBVNQtv5BQt2wPnKmuIOu/Jvg
O8ojg1u/NDidlVaW6acwNJsqMCPgFE4g1gm/cT1VAjpDu0ZSfbfqIjN7HIqXtDB73/YyXfZ+18y+
ze2ieU9HSgRxHwxfJWvInK0AF9RLhEtt5BhaE/qIUNYmbG7GrSEy9jigNeEhjk3qnSCUIZYmEzmN
RrjYlB6Fb1RIvWftqaabElQSNZK7zG9RfgxAQdBwh2Y71u+KRnrIvIab8DkaIMeSbmtpDcP5Q3t+
b/CzPILIJK2YQKjJlQ+VbKHZkVT9U+gftFaPtiF9LQqSOkn0ipYmOG0057+nJ5o5kWSMwd6vLVl6
5Xtj+Jb9jc88iUCGZ1tlMBrc2Fp1lL2YCOUTbhuS9i7a0Iepe0QPu5MiW+CzV3554kZp3TjaFOkR
KMNg0iDfy4oljoc038XAlYakZTa+qucoHGcvaWnkiln0u9IOlcf8DU0q9z3hggdHoUkGQB8hGnIr
0iwhPihV7bOM7Lt1ZMmFDmx84W/AhN8aAGvFhA9ttdaHQ1ajXc1E+1ulp+jn2sqqLg8HcU3UY8kt
XX3OFNRdXCJxCjGjrvJ8dzgkItp+rSoyOhTRA5ZkwUs96KJoimxkqPwancbC6byyPLu+mpjvx0Rk
fJdJSZLE4DnKda1SiCRbYFYq04Sg43xl9m+f/IiNEf3jsp84hEFPdT1ctHcLYln6gVuzDww8Dx37
Q+CrpMqBp0gnmkQzqgYC5qQth6C5VXEcg2Gjqau0djfvLHyJ8E8j0pRfm7dcJzTnC7ERAjdTpQ4k
faH2IDV8bxetwundUKX7SonVc8Z1J79m612q+b2RJQNIwQKOf8vkRtMHNo4MvuCy75zx1qDet097
fCGESaEywIMED/R713OFfiQlTKogdBtPcMqQGppS6oCyV4qdV1bQtGbFbFLaQknuiTIvcbnXSitS
AFf+vH9mbouUKHaDeQthIRZOVeTZRS7nojDISRa5sh0B0sS9KtZwwGUViTrvbXjJKQn/Hh1BFeTe
t3wLEJosQ81XgIcFhFGaxSotsBh8pQWxKxcPqWaVPjh5nCw6KZ4ryF9UOSQV8dBuwT7UslmplZF6
7FvOn3swBgTpJKWRAWj61rFAVseerubhFqagBVjrgvQdqOCKCVYegDfppdknT2HDxYnmxFhkEHdF
Li8ngtvjGrJoV1VA8cSQEClpqot9Fqz42oXdjCIcIhHoayCJO89OMCkwviFbxm4JSMS+WiO3mbba
zI1c/fzMjYR8VwKnjp/nhgdleOm+FWGbP7SqvpbY/6kJXVtCFgL9OgAjIfeNHNP17Cll4mVCEMXu
EI9bnx7EYcuVysFr9oVbjKLZZe/54LQ6YguDEb3z/f12mwBFegcIF3C5QHSQgzL7tfmEZ8TGC7zA
LbmJBot2JBrQ8Wm18SEtKUlKm13rXbndL9cmZ4crHsAVxbVa4E5iIhHfkFjg0ID1Po7SbwZJpvsj
nAYwm18kdxXUvEAWBEq92YHqk6wHU6USukLQxUbQjBVhM1ZnOiXS71u6LepjLiELCWSfJuDWmEf2
WVH5PadQ6mbpbpAf/XYE7Q96zfjfyOhIH+ArjVOzsDhKur2sHrXaGg/g5yFNRVJ+F61VcG8BLvge
8EYihQ726Um48HptlTqnlGdi6tbMoZvoJXg9YZ6kR89iRpKnm+SooiQ5kOokuJp8KnvHz5Hmg6xc
ujI1t3Wl6VNEpA8AF50I0mfnKWf7pMzAleWW4neen9vysWJOQgJJqMD0QyJ7aOqnrtQbAmrF4taD
XB/CS77hoUxp3l+mpe03XRjAX6L2A2dzPStRVvQdByUOtxEEhENak9qlQGvgcrPRoUoRGwgS1t4v
S0ZBzgROH6wFPMvMqBRVAZcEYeTGgao6Yluxm6555+p2BxTSiCce1VZeTAsZkB/+BKw8BMYnrojr
cQ6FB3GOAbM6il/isBkUDpoMeG+IFUmeewTjVWhyjamuwYKXDpwE3h604LNTdmwWZvFdk1M8wqmr
yO144MBwEiXodanLceXumvzK/GQrIKDikGABid+82UZoOnZQ1CBCggPyR0KIy2vFySxdzvyliWlZ
L1ybh7sZXf40coOKI5wakWZE3P4tALrwwqbvg0CgKVVFe9qTfqU0tbRjLk3PgiHZFzSEQ0Xkqrmk
gJqlZ3Qac4Ak5Qqeu0qmgnYqSey/PxsKXvjoXZKBeJxHYGMQcCOrVZFbDxQNs2dPKIxA8HXa5ziP
ydoWvfWykziSiIBHAk4Innw2vVkbBWOGMaJdlbOyTuWhot4X25EbnyB6Pik5KJHhI1Z1uCYHMoyi
VVcMmtComRJUCOqYmhEw9lZTyd8KHQRQWzHhLhn51Zb26YK62WwoNyHRjfYuMPhcf2oNYow8GTks
R7JrJKRd0apHVOGhgh7cuEVrKlvZ0Rpfz+L+wxSBVx0KZsh8zG5wNpMGQRykyNWSygCVN3TPn5lR
T9Izct1CaTV4offqrmIN9Pyy/loUNB3V+aDRQzfVRjWQaszZZmrW4/ORz2OXzdrwwGQqWqjVOD5R
MXAj0Ngf0xEKbpLqJfqQd+9/vReRv0DdDQhNqMv/xOgXZ08S/Cjv8zp2QU2EbtudIBldYYopKFl+
3bd02zqOLXhpanZVglkVAlBCFbv8AT2XmzcltmrPfG3eQh0EAmZsoQlzm0e6Aqm/5Eih3+X4R3m1
Gn0b0wLxq+IygxTlJGg9O/KQ4xXGKIwTF+npysh4DoxjESSm/94BXpmZXdCFmsUJ7aLETUaKLuUt
uKYCfgf2mH4t17nwjroa0Ty45Qs/YBsVpoRn3h4zoryq7xBPVqECo9cmUmCh1XcEta/nlRXlb3cu
sMoAASISm5SUZ/EGePxpW4Z54gJuZiLh/jG41YFav+mxIhY1VIBLOqM6yTuIvw47+I+14GvBOV19
wPSBl7t3kEPAFNPELdlUI4OsxaYfDal1f5wL2RRM8MU4Z3GFL2ZA7udZ4uaG7J2azgB1HA+1XnBh
WgzvVGe+3Mqps2J1wTddWZ1dhrJalVA8weCU43f5lRDUpiJDfOt1ZII3pS5sdXP4fLxvdMFXwCao
sEFNhwffT6LlYkJZn/fBYVAnLhPhRQlq1E84DShZNG2kh23I2E3H97qYZmuA0oXU8/QcB6YGwDLk
VOe676jg+CgUNbEbg53vSOs+5+CKfbHR/ZzhAMaSilF9nnJvLz4bDTXp46yU9nmW1ZkeDlHyEvi0
/Y4YrWq/8d6rBqSi24YBJYemlgHaRwowyZacmJcGS2VlPPjSCB6RsKxyGcWITvtiIB0sWX2UiRlS
ippkcnEffAp96IdG09MyOkDIu0/1LJXhEUSpTjvj/vQvHuWJBAxeGg4QRaXrDc1nrSQVeRG7yCTU
TGuoFeF80CN4j4qmd3sJBWtVj0KwQXU6+nvR2Xr/A/gFZwSVtv98wOxIiyKbUohi4aFMnUZiASFt
QkhTR9sKauyCHoFx9gvslL2lAl6K0ogVVETaMQ0Ylus/JfMWvGCW4/qp9jHjIdGS50I+oNryP3wm
oM6gRwXzPDI4s0u8Q+PrkNMxBnvY7/CDdeieCUSQ8pZW2BhtZ8klaVWCR5Je+I1eSm+M95AAid3q
WhnrPYLzaON5JsqUEa+X0abtN2UIj08KhbBrOgq31F7wfCLK58D4Aq2Jl9n1qjZIkDNjz8VuNjiF
vGuKiESBhfyggF5mKvxuutCskdtvKUfa6G0AA723DaHAEqH9BwXMYqMKL9qgyx262V4H+jQA3pAY
ZcGQbq3ovnQD4A2Fhzze89PT7fpbmaAMu4FqsYuqfmv4jZwbRTJ4RMOUmyinyiSOk8wpS2aNHWvh
STMhBcGbNDXkQOHm2jK0lbwikkXMksz6TtULFYAGw/ggJUW+4pyXYgAUHiE9gugbnGWzkDhXCl8q
xxAXusCJ4LNuBpNq2QvKPFs2KtbKJYv+A0EtVLyB0cd/s0PFIL4MG/C4uGyCNidOs2hDatBi1Wd5
sFAPCF+j0RiCNbc1XRazwFK4NDvzjp4ahB4tmsQtZCIXJ0U6NOxOtXBAmWiX9/ZQrjxsblFc2Ogg
70VmGUVXAMhmS9hLRcUFkOxzhxY5CCCLoJb1yQOsXpGGf0UxRD0FiIaoyQxGW+mKxcKTAtSvgct6
/MMNW09c+aSl+wx4GdDcKoDOoEJ9vanYgmPChmEQGwVauwUPLaAjtfTMM5V0gAh1sOOywtdZJgn1
BojdleflUnpAwBWl4eGF0ji4sq7NR4oXgNM8Sl2IEhGZvikDqnuiwyhbQbDTvrZj/7FUKzNck3pb
jLZhlBcnHQjkHmc3pMglQBG1sNxJpC8eKzY1NAiDeNSM2kQv2Uyv5Ne23qOXn/iJJckVrka8BXMT
bfYjh0JeAJFO8Io99OGLGhusp4OF7/41vnAModOKEBypQeSs5seQGWqJcgmXulCq1hlh41ctODEO
2hq+ZqE+BAQTXtzalJ6UARK5XoaiaGQ1j4TUjfflM7NJSKVDPIs8PXFPXyXh17gcl3KCV/Zmu64b
07YuA9jLyCGwxD9T08bT7/HhFO1l8ppDz9ytoJa46r0XTvyV3ZmjSVOuUkfKp277hXdAJO7S4CNV
bCnLQZkBFadSJZ50AEcX2z9XzM7D5+RGHJk9Woea3f+R9l3NkeNMtr+IEfTmFaApq5KXWi8MdUsC
PWhA++vvYc/enSqqVoxvN8b1TMcoCZdIZOY5h5cez1Y6Sa+cv4svmrfAWUApTboZ4tlZPKFIPqME
SreTc+z6gSjRZzOskoVctYdWNRn8lAB1LtmFxjGLraaEvXEAfHKDZCvZ8iB6GLDm6KynMqHlcUbJ
eF1F6aYn7ke+Dxvy/PPO/tspsfC9c2zy39+xOH55B8hx5GAH7EFDQhyioSBMQOeKfffZ/goa91Cg
pbUku6eH/vfd3Vr69Voq+ML+4hpvik6rlGqed4J2VnAQ1ge8WngSDDseYvgRHoWxe8d+/zzua5WO
c7tL5qF4bMEyEWPcLR0NApA9Htk0CyFvEbja9mdjVx5IF7aW16rex5kdYYy2te/AApuI23B8Htjn
amPMtRTRhanFVZrbqc5HDcPSTjngNcjEABnc7ZseT1tS6zfJW48WxWO4ltG+7rn+3UfLworBGIKK
CCd6VDa8Ii2n8lF+lqdd+onOnCl1JdCucK96UM2VfM1V53xmeeHDsH36Ppswu7J2ZypopUv8AcJz
q8HxVZ81p7JB8orGiSWbRt2bkm4y9HQa0n7ueTT8XAHYAQz4Wwm6w9Zc20n9+l19kY2WyrbvJDfI
T+YoEjr1Gnv5vGW+H9t/P2bhropWyaJBwTon5bGLvAHvGolCdQEw+Ax9O/vcldbyYtd38b8m598/
85DzoxfkMphnzTgoiS/Ai6q/oq9YWaUSWR5OVITA9n+mD7VY0noYemfUxHBQ6xu01JgUj8ruRs6P
eMRJnSet4GSWTuibvcV11IeK2fcGBKK41wFUn5z4E3IXbkgEUYA+jMhH7kZHZ/OzW1hcAf9lFT2h
4O9BMmF5ZGoFDXSNqIfDWO3jsAZRMHJh1a+6Ilr4YWe+3kYrccxiCWeLFtBHYJufO0ARcl8u4VTV
adYWPXS33OpYkvfdGuZxXpizbfnNwOI2aTSzk6R4GA69duRGROrwP5+zixEsrgsNSWdZbzECMx28
Pk1oWxKwD6SGRjLVwn1RstL9eZkWz73lmP5u1rN9P4CGJG0lmFQqaPEZRzwMIMaxsjJLx/3NyuKO
GFkWOqUO1TB0Afraq+aL3wdjN74KL0Q2kr/8PKbltf9f5vDggEgnEvpLVUsB6uNc77HjexrdQtpr
C1lLohMjaHwj0N0YWdImALni4WYaINEmAYuaA1z88fNnXDvoWM7//xnO8tmRAPRllxAzP6TJthsZ
mTSTVoArdK1J0sSVWUusiWqyuRL2zPvw+z791+5ytjO5TlmH4Wfb8rH3wl/tobyXV/bq8k5cTLIj
Ly5jEKwkU+5ATc9uQJHvKi1R+3hWcH+r2lct5p6MDkvu/NZTg4xIA6Hg1adrKYTr2/ffoS6eFCGY
ekF4jqE+3tI1EsGVbYS00aVDCXlRg+UaP5ypOpGgXQwyFteMjgJDTSTaII6fLDfM76vIA83RVPgN
tFQqkqFTGcrebdBVPu/CrZ6WdJoCoBeEc9NAc+PnfXbd7yGLhgLSLE61uC3Rn96NwsERbuWgQRsb
YNcOaoteqHj/N0MLB1ubiV2DKA2n2Ife1XbXbtaEnf6HTfXvWBYuVhqgWZJGODICjA0JTq3iW0Rx
o/cOlIZ3LjS/6c9jun5IkStB8Q3aeOgfuVxkW2GtHibycIgVtChCfaEWNcm6zxYNGxbg1OFNIvw2
XmtZWMR1/5yeM7MLVz+BEsPII8zlID84jJPshekhkdjaKb16QP7bzrfUR+SYtlzrsKM573YWZLdS
F4xPgBPOOzj61bG3xi07jUxCxT9juoYKvhIGIIcpIwBAMgqNX4vUi1oaLAFOBl4iloHZkby+/IIG
hz+BkF6NO18anqRwu7Km86n/5gDPjC4cYNb2Ag1QMAqt5jtbQpdgBIwW36GXwTD2DGR76rNuZVsZ
5zUq8CriKzHXsj3qn+WFe0fyygL+YVlCV6BJ1auTAtdv5EWgicdWSz0RNm9K5ety57XWuK36CqlV
NwJ1XQEpnFR56ACWUiO+TRnUkN4s59hm4S5nK9fDMh327ePmPXN25/c1FOXAcwe/Zhq+EeaucG7D
NtAGN6yPPabkXhm3JQTvf16W+SR9W5WZCw5OGZHa8lFa5DwPp342GzI6sUBoNMvZsZac92kwPNuW
/sO83z8DPbO42AfaGKn11MKi8SBtHsNbZTfs1NvKdbbxSshx3XGdmVrehnmcRdUAU03uKf5j6Jqu
Edx4EH0NspvDGhPDda91Zm5x7xVVXCRoex4OkuKOE4Wip3mQvqTcLe8KupbOWTYrf5vHxUUY2U4a
A24/HMrC2E5Tu2EVOmxVYhxMkFtEx0ZX8FvPGtKZBTIADGKIKOZMuI5q7X8Tr874R5BmOVDeXiyp
CQUxXjIVn9IGanc01MdSW9k23/epCSQdRHlsvIYBZFu4Zt6Ug8a4Mh5e0RrhwSOuBRbffSIMoFKP
HCh+gXrr5fmbxkaLxxIGLFY8SjVtQEKHfEase1XFoRz9Sy27lVj06phmrTP4YIDDljiZEEyMYkId
56C99ujfSihkC27bub3j5zP+F192ecgxpDNDi/VRZQHJvBGGcLpVKn4jxahtxmfNVUi8s7zBi7eN
/1l7kECrAERwndv+98OaRtb10QKZh0IfLpO/laAzBwdAgDkYNSZYNSmjNdX3krvW9PD9AsdAoQw5
Y4Hx85a8DU5YNYWZmeMht2kIxQ+78pTEbVYJh6+O5czO4uylkMabat0YD8mjbJKiDqSc1C+1fNeq
fCUWWlb/cc4vx7S4GCQli0shW+Nh8FNie8IHt08AsdydTccbMoFiypn/oLUHdhSaBiX8264gu5rO
7DbhagT+PXi5/J5FZFulDk+V3Mb34KmUJX5oNlDoWxn1dSOgmETAAJKFZe9oNXSZxnoYMXVfoMw7
TlhFseK2rjjseSj/WlnEzg5a/0pTghU9eSms+z4oICyMGCjT3nrmOVZOtcFYGdn3hwHQgxB7BuUf
jgLOwaWf0SN7hBYPbFqpnzh/+iSwxE3pUAdg5J+P/ZVNivLaTKI8TyMqPJeWRiXXtbKphkOYkvox
BDXjPjzVO+f2ZzNXlgoUa+ZMC413PbTiL80IxR6dtEmnQ5nImLP2VDqHKa68n61ciY+QtELvx3zH
wMjyAmhLIYZ+SqaDxU/8vj6UGFVebrSWoA1wAGE8CM4z/NuK2e/LNTMLgIACm1Axv5XDLQSMVlpg
dPZRIqdiK3zZ496ER5Dkfba+FtERtB9rSa3vS3dpdf79M18J5M/UlwasNrpBVb4v0FMzUEN7ZElC
RbxZGeQcmFzeD5fmFjtFn2EhhoC5KfXD6KjX4J+pH7t+F96nWdBakqdrnjSzLEeQM+x+/9/ML3cQ
S03oJ4p8Oog/9lOPjiOOKrAPzaA6YD4IJWIE4GvVg5V1XZKrigrYD14U06GIS6rLr5X5Mr7KyAX1
/dfPw7tuCfKuQFyjd8Re+Eu9aTPcFhK2SfuQSE9y+BbVX1r4ydcYcK4k9LCMsyY5+guwWf+K+p7t
Gtvp2rgco+mQtJZbJbGXVjHBhSshkdh0fsVpGWaAHh9GRbor3zrRrHAaK9/v3/kLIEulGnOP8rIj
fsrQrDuKbDpEW+6JyOXRBr1qtRc+RPfOLqQP4DW+iz7Tl5+n+HvsNpudMS9o+QffwmKK1VwWssOw
f0d0c5jopwiUCXoIRIiMVtZOvf/Z3JV749LevORnE63mrchrG75olI/S9NC8c4r8KUDMsU3KaYt8
ycqlcX1iMaFgp0cf0DfeVlBE5NwqOTgsfRAWeMf6hKbD+Y+tTkLykaB4y1Zux6s+6MzkwinYrTY0
rC+ng0yVPYjQdsbWImuZiGVbDPYKpvJfK0s21tpiaRdNsNJ6xUmljxOJ6LQ53f/uyC8GdDre6TQL
wNjnanQl/L66Wc9ML25iC1hSkcpwAWKqaKyjBj3VIAU5Af26sl++X5GXg1QX+8UxhWJwWNJB2Kky
18wn15j8VH7k2StolcrIAPV3oMqMlqWyxUuBjs1WtCuOdo5Kv7n5swHP18DZtq2bwm4GB5vICX/F
zu90WDkXVz3d2c+f7Z/9fHsCiimKqnkt8/LeDp8z7aRWbqqvvX2vZHKATEGLOv4CizHenZeWitoI
m6zGrhl8ULo8T5uBlBuxyVzLPxVE2ykUjsAHPw3AMS+r1q9dl+fWF/PYs7bppATWzZ3ho3pAcwpJ
hWO9sbyYDhQfQENau/oxAaeovkeKnaykspZdNH+PDVrJ5jgSj1bTWXgg0I8pnDWYauE3nnRCz6nH
fMNtvHKrjsjNoh1SWAQpZzXzoQfK6Wqy45p7AF8dYHUQuUFpejEJKH+NTRd104E/i5am9/Vjcau+
W51b3PQv6h5oX0iPQZt035/WcNrm1QU4s73YaJaR2YUut9Oh8ioyoge43ta3wzb8AtPnHdIuuos+
ooDR918lfTbwCmrpB8g+vafg5unJJjF16H1G3hn9FTw2ZAuqIyKh78l7PzA6eIeb+kb1DSqCh6d+
b96vxZTX/M75zM3e4uyYtFNmqTzHzIFV/SD2+QFiHCsOZ97/y5OOdlH0q4PPEg/IRfxYNkU2Zs0E
382yo8GjHJRHjb2RZDlD5+EkHfMemE+taDrKTRBsWLza5nWboDzENP/nj7nmdYCNwwsE3WVAlywu
ZyF3yljF6nSIqz9WdCqyFe/63etgkGBdRZMEulblZcyRocEv1CPDPgidoomsPRQgDv95CFeq9Wj8
V0HQiO2O7NMywIjVRs+sPgkP9lP1LIP9Di2CNPMHKvvqdnRNAha+zOtffjZ7xc3BLLj/0O+uKDNn
++VOMSJQ/zVqHR78MvKml7wi2+63/oiQCiK5QUnGrf6Cdn9QzoBKRbodVl52Vy5n2DcRWeGAw80s
6bOlnGl9C/Kvw97JqLlTn6Wb9K34GIi6dd6cY+/yx+pWgAi22RhUu5Vv1mC7350MmAhAxa/bMrqu
tWXLGjqYwrBUzfDAchByQANhvDWkWyTIkNDs1ZUn5t805eWpubS2ODWKKBWHG1aICjUn0il+l8hM
o6MGvWf48T3YHv00MN2BIC1IHu9Nl5Hbmxd0Ld4oNL/tt4Mnu6rfBTKaAiYPQjTuz/vh+0mC1jNS
Z8B4o2MXDZuX28GJptTiKQsPUVERHYDlNbGVJcYC18qlhcWGAzFhFopBcg56IPnGaxPwp9JrnroX
56m+4Q9FoNxGa9nJK9H0pdHFZR7mALmCMD08NPdiP4GXefIKmpKCrrVVXPEUSIeAkg0EWJALXV6a
dl9G+WDj/QNZeahW3eSelt7pSgpP//NCXTu4jgz9ThjDOql/w/kzFx9y0QuogUuHHKxEx+i222r7
7IEfS5noW3kbbqKb8WA86Xt2Cm+kwxpz5nKgqCjOwHJAaB3Q7gBAfLlRlNzshqrUpIOEFB2LP4qy
Ixk0OmutobxaGew1YwgCkKXDWJHKXhgL5VE1+ZSwo2i2xS1ul03OJmIXAO5OK1QKS3cwj+vc1GKn
iLGuAQZN2VELwy1U7YDRryS/apCoY9C0S5AlkNnaE2X5uFwaXQQ6w8hKUPNgfPXjyU7c+GhuU3hb
bNHfP++ab0HdP5b02d2jRokO3ctlQypSKyC1hP0AMdODSks/cxO33iOlmyFogb6qVxPu5yfndk0E
9NshXNqeV/lsx5pNqyct0AAHB/pDLXs0p6DvN+wYb4fyi03glIw/fh7u1XlF+I6uc9RzAL6+tDhy
NbQaCfOqiEA13GqQifyacEas8H7cWvF/GjL/HSGcJire8KG4Vi7t8bRXsynF5pni7CEbuFt1BVEa
hrTaVnuK8gc1fmLhjGau+CnJ7jKrpA0Y22cSLeCPyk91isnPU/Atrlh805JEJlOGGvIcmAMnIkgw
nsJde0yfxh5eIj3wAwARN+12Frolqw2I184SuCdQrkOANOdUL6cjEn3RRmkJaji0Ux6TP+VL+Ks8
tYFFGaRXJs1vIiIdtKfRl7ZrGixLSjDcXrB8Znyx9kpftaNdwngFJYDcG/bilL+blNP0GB+MiCI4
H/edJz/cSLcdkFxrwP9lCA77uopOgJlmwEF8vAjBuQ732ELK+ciKIG9PTXQ3hLeqsgbbWjOzONBa
0Y9K1cJM89XtJrriDZfhwN9BgPoW8PwZrP33lXR2ZGVDiQsESHC8dvcrjOsta9OVhN7f9Mt5SDTb
0AwwmaKEAPauJTwrgs4J3tlddAQVZVD69m5y811zNDZHyTM/miMHonHnuNOxvAMH7ClElmazQbkB
Rars6KCm/58fmIvvWdwAWWEDrwIe12NTP3f2G+qAhIMiD5xlv+zqaWxcbJ4assH1R3NIW9KBazV/
MpDb+fk7rhyei89Y3Am2E1tSrGJaMtDuOmhtd7Q7XQKr/k5Lg8RYsfatfotVMFBggVrPrBKFZ//l
Wa3zCKg8PsTHiEMkKqXKiyjIOBJw+EI9YMrRNFx6+mnwkHD4GveyG1WEA7pBNz8P+1sR5p8PQXoX
FJxIv/yNe862XG9loxaZfXx0hgfVIIV20zPI58YDiTbpCcnPo7H2BPiLxlpsQQMhFJjA5z545Hwu
B68MQJANzhiDeOxg+dUAEL9fW7tE9+O7odhojq9XwJ5DROSD+TmJ7APeQ9xeWYNvyfV56OefMZ/G
s6FL0GLrmTnFR42990pDS/SLhs0pvw1Bdjbs2/JRLd0SOmGAZUvGy88Tf+WuBPJz7qEGazhqbAt/
OdQRuCiYlRxT88UGXW0I8lglJOkbh+JaDH2+olxl0fkW16EvAa4FkFwVGdpvcCEoG1VlmlXDMScc
CRJw1tKGmFT1uluTTq/4z2+/b3+NLhiE6UReapK60JJB/qREH8OEaOXzryLRRCeKhuJNSxy3x8OI
ujKC+z1zSyTKQEQFTZ6f52qZbMVT2cZTHXVPJKZMkGRfLtRUOmnbogX22JWPscQI9J2NaOUgfHO9
sw1E+DMiHyxOSwRhFkUdC3k3HFurJD3IG1PAVn8ehrKEKVrzQJDbkx1ARjWMY7HorZD6zImi8TjS
t+O+czf0tXanP6CT2CDrqdLfA3mJyVuOGXzVPXLyCxeM/OjrpafHE3hRCdm+PW7/QEXFfZkFaB7u
7jTi7g4d/fWVk13v68Qkt0gN4QGb0c3cVHOjBPhl7X519P2r9VLI/mW0p1/mSQckS8O/fnS+gf+X
1v6DTQZqk3SbkRsk2YwTUvTBQQteevdXQZ4OGfFa+vOcfDsGixlZhHB2LaMTdWSYkWBqHg3Jlf8M
BbamDI6SrVOs5AO0eYIvPM+luWVdUup43+oWzO2Pb0eZuil55mR7/HjbBvdH93ja1h7+PHi73Xtw
+KyD143783j/6g7/9AWLt1UeD0neK/gC80249cGk27eT/+n7t57rweeTB68jgUkC4m28mwN93hw8
Qm7JjgTvrk3XtuQ1j3C2IZeKpeao68ya8DUpqbxXi65Ss66s75LrvYvMOHF6GBAQt0C/Ai65r/ZT
+mO2HlCYBTb9dvKavX7K4jsgRGW3eIWc+c9z/j0mX6z6wtE3tg2O8AofwctbGc256HVWZwAdQYwO
HeXoQwr3HPwNAIky9P6gdJwWwAavBXdrk70IUYsuDFmh4zP85wKH+vh64kSm+5QcweZCHwkOH8Ue
ePX9e4H7/xB4t7vg8PCiUbp/usMJ/Fhb/u83MSjVQeWOcgMSy8CNq5eeNew6ZyxjEDPmKvpjtk3z
1PDCrd7i4gWs6rxJ3Fw+gBCkGI99SOUG3fYNwPwEQAQnWZMiX8qjzu4RIpYznzo6D0FuuzgblmQl
vSFN2fFVgqqbK7ZsX7jSTXYa3MImBsTfIHjgKkG9sbeYIBGA0TaEs3TBe+1W/ldyFE/FWtv/lTlS
8apAnAbOXTQZ/02pnocJlVQ0ShE1x7jgaGIGgv6Iyyh1wzKUA0cNhacarAqUcRAeGOnEH71QnS04
ifOb1MoyNxuLyC9sNfYKZ8yDvuHSUbZM5k2xvIYW+X5T4lt1MOTP6VVkqxY7fVD1yeJq0hxL/qvV
IKycPyTDGuD7uxOdjWClZiJbE0+Vy01TWU5UdQ6MmHPW9hFA+wmkNDYx17jCQB4w/6xLd4n6AvaE
qaHxdd4fl7YGrvJKq6XhEVENOE8ytOhNkCaBurreMuWd6V3yZ4qGTKaQ9QEkVZLE5zhCWjYANCmE
3uqYF4e6B1+qG0N85q0uKuVmHKX4i2epOWvP9g6exhqwj1mJcLx3eHiakOp7rou+BEdXb4CWpKs7
dFF2tdSxjYaiStBLKhsCpZ2KxwiEaQZNzGiA9ESYodHGgLRiME7YSyQcuKRsM6PLXqqut8GCrdUD
ANm9Lj6qIbGfa15F2rYE9WxLQd0IgmLVyqZnuWqaBuRgVc7H8mCUDciJCAjt5OQr0qyQAeNnhxC0
Qotp008+142Cb+PWyUc/Tu1eBeS5bZPfYysZCOY0rRZuYnQTIol4BNmOycQ01mRMtRjUMWWqg3jH
jMzKzZo4MW50bvN82zgFAHFKGYMlL9RaEEGZRjaFdJwSdF+mXaPJXjdrhlGtSu08UCezjTf4FLTf
SIyLD8Gwe9ClrPOMoroLyvZMRkucbeEHg/3FFC/cDgccakPE5l7vJfCZ56DU2ALlPNxXWVoDp8+N
8hBlpujcrlSauyGX2cuU5OJ3reeqTDlIdY9qkjoCXUygTKos1amCRJa5RLJRF72rjJ3hGjwFpxMr
mwQE+qWdgn6w7evPAWRfimtYvM5c6ENVuKC0MUn8MdbSEG8/2diWIlc/KwiOSEGhFxLqz4UEDhNu
D5NfWPNyD1prGcTOchGB+kwSLIAIRP4YWjLwSGpsMFAzJVEtuQJg/QkZ27TXqXAKOfdmSMcxa2Zm
7r5Oy1NRRNmDITKeEQZceezndRkKMo1ZfcfDWEn2E6QIMaYyEkHcl6FCuSSr48aqHLHvB3mcFeAV
9pmaPJa2Ggfb5Dauhdr4HMiThIxcNj4SXlsQDul55niqpGUaqQfAnmsNfBk06oxw2LSQS25JXTWy
4jp6Gv3hud3+cbQOgKREagSw2cYAOA0vbPEsNUoHzkBzwnoxJlqImptqDfoDe+pyLytBkOuaeucg
U62n9VOaqpYMlRYHHPhS3sSaWzsmg8BXhwwhOLOUkY5jB46QJJKjLwMwSVCW1KMRlEmkKFSTLA6T
Mhqh7Bir4XMFiAe3jW10ymuT0o67HmrP0tECNtY+NhJwa55SxBwZDGPSVYpKTPc+9LXzOISyeddj
Gu9aWThBVqCXmYIMfPjoQIwI3bQYKXKqyBNqcTEX2vOkx8lTLoFOnBlmFBJ1cJDLajuG8fMQW4xY
Q2u+yHlvYUUhe/gJbESBN1INQkeWxDj6ArdfSjQBLBG690UD/aUQrF5gLSmdjFhNxoEZGvr0WWlT
kVLkquvfQzEMW0XKxxjkJUa0L6zIqbzS7phDZ6zaZuAOWJ4wi7zHF4wpNoicq6S1S+tVqrSi3ihJ
m3XIwybh5E5hHnlyVc83PDek45goSD6AUrV6Kksjbw+drWaYrTSWZjUdNf/IRF+BMqZt8aHxZGY2
FUauxOD0iFXI03IZdE4CinCP6OyoUBAJAR4A0aaBtxoQ7caHUYc9CCn6yMGgTTNHM2JYK08W4Iuj
ixSE+bu2BOK+qeEQLYnkOH0s4nx4L/sqjYDOTSyok0TzomZOjJqklZQgtepBOjJvMjgERxX1TgqB
QiFpYcJhCTUzCm+yJlnbJMBp/m4h4GQB+BXKhqcpFYsPaIBtQIA0hqjd4D3Yk17WUgVaASMWouud
3vQUJRkNSA45Pd7J+iRKKoNQ8dVUBNdBi97yjjj1KDteMTAVzINxY9+1SYEYM0lZuy3MKHmO8sqS
Aqst8hen0KR6azsNDyZ5aMsANG1cIVgTKfUznjv2MYqcOLmDwgtTXanJwWSNQky/H1qWzPkhQLlI
nZnZsZkqbgbTIIkHp0ylG6SE0+yhB9MPyMHklivoFNRnESKNAWYHr/+KgnQ/Ek2ZxO+mtRzhIUUQ
vw9oS30YedJoRO1s4w7sqKKidmHVj5PIUBXRysEwKFDFGvBLVi53gY2gcfIyp0VGOWZDm291PWzA
u2OzsgikODM7krCKP9YpCu8bxWwlM2iMMTwNCm4aaqYdBi3pufV7aIoqPU1G1QmaZ8AYPMhGjWqF
roVVeRya0j6WJmSO4IksHrkaz9SU9nYlWlftDTbuIR0XQT5YViAJ1IxaUXgFEw6K6SG+nirYnyU1
0cGEaUySDGyGAySWEWlAXgu6tca0z6MKagR6rdugKFcFK6miIotMI61ufqER2rrncR/9wputT3BB
K6AENpx4qA9NH1btJs2l4S5Fk2biV7GMGCgzHI6qzjRKniy3kMcA51YPGvTIVnHGU9vYqkyUkE5S
E9l5BlRkkojNoEPjGkXddsSWxPTGDBmTEGKiwc8m9fq71pWSRgug/6GEWOaqHxXI45JQkcNha1Q1
lEhQHoxjROjtyB6QhndSN28b8OZ1EbiI4BS4me3YmDLrrosd7KIyly1Bu1LuQDw2d2e78OcGmpxk
KyqA1sPmpqHTlM82M2VwqjeDhBbpjIkk0EWpF57MavY1GOlQenliWCc0FM2ZE83qUzfrpUyQxuwr
HNAY3WJuiGRo7Uo9V1sIPVuSDGFmDVaCllXod1AlhDRDXUdih7WQT5KZjOG+Udo82kBRQmLBEDqd
GXQKF49WbBcJ7cKykf3KzNNqz+JY2kshKz+KxMjuR6ODSI+IMrQVmKxsY89hogcXWMX1ZutMup4f
uDTO7AisACsEaACQ+uSa2ik+6Na7u0wXHXvgWlrVJ7tsIvZoCKE+5YLb4LhG7azZm0IdO9zmI8ie
gLKr5Pi5EIOMbK4eosyEyAPuRgzV2EPpBlEqHcUk0NghyvaFgyz8a+qysgBtjK72G3TBxowgcHcU
PxRVhlgPMSg6eXKti/BK5mbnt6kSQ90G1J8etyq7BPRY9MaGqWBEvZ8KR41cu6wKvNVS8Ho8hEOo
MFceQ1C1yxbvXSaHmX6wOmtK3KlpSxZMUc3RAQoSRGeLBw0ewcqQdsW7xByLPYQ4QzmRJLSFuX1r
9zIirBTxE6IF2+rHB57yTr0p8FXc7axBexHYHW9qaCqlH074Wx8Jlt/xGE9M4qCd91VTpCGiGgA1
943Epj+GkO3Ig55bfpejcrjjnY23Shdn6QMLjQS0n20u32uDjSLwfOkirMxU+wMJhegNha5xvM/D
1GZ+kbMK4UNbG5EvR8VU0qhVItDjl5wlNC66KiIcEcMRSlzDHz3rbJv0cVM50OeKQzTbmTXWsMYl
phGo8On4XZXlHxEUBSo/5239lWc8fKqsTmm8Cq4xo1ps2NAstoHXQ7WpZrEX5pYWkW7KUeYdiw4c
Y7UmNzROLHaToNsIgYtcqbe4Q8yMpPZY/OIjwhzSOB0eFWPc4xwN6QTq/Jxhlondx5GD90fWjZ+K
sJI7JQ0ngP1E/seBV5tVETs4Rmghgs4EoYbzohaGiahDMosW0AJtPDpxE+HtImtT7qkJboNSRM5d
O1j5czkoYZAWKio6kmME6STbLwxs3IdOKro7SLyFIc30EGJhWlcrb04kI3MTtVWC5RC2Dk5RQ083
UFezsKC8NaPAYnIlvKhqh2KntnLZebEBkTYyyBMYSFDn13W30UXd32CKEH/Hdo20egYWNlSbqlLa
MQMPY88Y0uo5VFskwSMbYT6ZMogQECkagKdrhGoPnhhSx/LSmkd43lXgnkIwEuqxa7Rc5i4eM1OB
0H1CoQgJdaC4MisqIyolllN9jr2FOdcaFoEnM4nzJOgSpxFwW7h+jnh+8TqoEyPfGqyO040mdbrq
qnJdNncWejNzHEzcWVmgM6lLXOC9wfRiZVpGC7kF4UunI5UisznSULUMMZo8QPGRQiDesglXbMhq
4u40X9uiMF40keDBUeo9NHslO6nQHyO6/kZqaycnvZmmBmoAaLVDv3831HTkkB4knJWTZ8BTQ+i5
RsEdQjpGgfR7D6EIYqpau2cGENe5kWNUjt7zg9rGuYPISrF3VdwO6JQ00WhLJlsqJ5LKzoBiY2y9
MjUGa1dTjC0ab4cRrP6GXjinQeN6SbKKmShMtUZqEr3JU4hFZjNjJyoj45+QWZkM9lknS9xImB0H
2qMs7niaSh+y3VrIsTldDgpEUWcFBTcdyIs77CdOnTgGV5lR63dN1gvb05vaakglsYGROletoxQ5
RkxHHYUSAtA26iOViBGJ9mhj/6pRugEPhN7p/4+iM2tuGweC8C9iFcGbr6Iky3YcO3buF1au5QmA
BA8A/PX7+WkfUptIIjiY6e7pfpz5M8Lu9nR8ZseMsV3Gg/y3R3b4KIa2UZdiMrySfaaKrhrpmppq
7IY4xwc+T9mh6BWfKU12/xKGbW+uYUShoaLM+WdOXvu227YAqwvbJjiLcsTbeVSReXZON+YyHmwk
Y0vFD8Dfoe2LbJKwvzTz0DFC7QXJOkc0jFWYTcpWmd3Uxy2DXGhEjykqjdvRMMa6HZvw3YZkeLKL
8G2Nx/4VW/0MnKmjHQ71QJaffA8KIZ4unIl34m0gtC4R/FgymoZ/vTSC4Oy0oQy2e1H6S5kd7R+/
Lcfr2tnEn+MaiIP/pe8f+WUNHrci0x9lytDKr54Hbz4ak19Cxzq8hKbP2LMUQ5ydIzQHzUkQlveV
au3keWj6Yb3Veeuzc8Fk96MY6yQk3y2Tz7I7XHYpg7H94ZlWgYW2dE1P80Q7hJPvWDyzmKtwJBg9
VTcyQVe+2nSL9V3SDS3Wi1kabhe7pR35epTgm4RJRVlv9ChOUVI0P0SS7OqBYUILWsIN3LIrAsZV
hJUHYQb1OOtL7kUjLk2cDbfJ9j6/YO/V/pnHXb5o8Oj2Fs1DPN9muczT21Q2I5f1Fi66srtCRDLO
UjbkVinTXYv2WJNzoQe5369Cmu94JhfcjEuKObOU01G9X6H5KTnCiTGYJOC2amQyidsxunm4Iwt4
ja+ipd8tOnxxK41pzMHlEQsSpgMhnrOmp3I7FS7PJhKa5noIIt570qJws9NB1H7QRpjtMTUbAyMr
gvAjCGRLen0A/Btrx+2BT4rY3itlxJbs1CYYJrerjKdTxhEEand9zc8VJdN+XlqXFJXpmAPOYMNf
+evcHcs2IE5tk27fjkJrV62z0QxjAVTlswzCBQRmBY46lY7tjoc4Fa6jo1pNcSZII2eni5MQVcIk
jSC/gr2EU573ZBk0jM8zFWqJ1GPWR3V41qEdP8alLKcTwxHV7ghVElc2bpK+ivMGvfuwNDq/1PoY
8FiRakafSfCIoPR18cWKfjjelNX0kup9qeXk4zqYq2XM4BBA2CHuC8aTf+Ghgx/HnK7imtFdr1ya
QxITlMx2+0ll21o+T21T1oD9Q/48mcaWwIROKLrLga9BihKOJNo0UXEb41T+LMV8fI2CyLPxsQfu
v0gejlkm3gRm5Qlu1UXt69dyDjjxNhq4//K44RrfUBR8C/piZ75IB+CvEshq5k1W/joVlGiG9+29
6h3sWV6ZpyfEYWOyZE8bBl94ofsxJyAk6qixG5HvxWXsAxJCWp9vS2V7FxZVX+P/UbUuW3/Ei8Im
r+0bk5wYr0F7Wrsdvwq7xX+VjzPgG5VGb/vsF4zJFnoj7E4TXmadtzrGWl4P3KFlLP/sQ1aqKnvv
8AEHjaSAL038LsfQm6rWVbANMJYjdcx2DE+19EHA3LXnbPhEg36urS+OSxG6qTkTLhLHz8LVbq0G
ysG/cRrK8LQnoX7SRsVAg51evkUiHbGLDY/1qShm3Z29Bqc5dS2urk/lMGTtLcv3RVwjb+Po2gc7
fHA7SMVLJup4v8L1WLxI0nfvtyEyYXMOdhH3t53a/lKm/Ricoy4DYAJKyrtqPlLdPac+6LtHG/eq
OS1C4KBiLOlGRFcVXVL5eVv/xO0qpnMKtFJcyghBaDUJ2RV4aybR74JFV57NMcw7Bu0miS5H3Cym
2k1kvxV7vn+UxNVyC2Ctv1VRM5ufwRaUdK/LluLirUYCPVXbE+tkxZR9t+k7BOlQQt7rMtD2ftJh
O1eTF7G+BGpLbyVojj9L1gLESTVS3PKNAeRSlqPs7pSXsjhB/ZTU0iYoPs5rQADS3NJV6dPuKA1n
8gVj9kM9F3bgwWe2xoyvsxxGIGOrs/yuX3H1rHoaq+K0+8IZ4H4ds6DD6hMZJX1S1JWQTQi4LGFW
r+VsQIZn5rKWuEf8CnGXDoYzYk4Jpmfa5HFJ5tzcmuZ9tJgHxytWc0UgdgfQRC+XS7NWYnb5fN5U
5H72nDJNRvk40PRORQeuVbbT2e5R/xBsmQwQywQxIAw/IqbtAzcgbVYyPZICA5TjAEs/YqxOrnnJ
1HYzZMYvRFS60IJ9S/1hbbeQj5BuCAowkcCe59Ddn6ItqIGND78C6gz+LDDDpGFSLH3SysyaoEvW
LVdi++jaQIrW4j/RlZiwB3pfwrtoyrlae4/U/4yJR6huNCJSV4Iz+mfncdEV+KTN73IPLvx9i039
i47Mt1Xbu450z2meouWmnSDKPZ9DGTz0Qs32euz85wSTBAdXxNsc4e4DNvXud1MAC/nN52fU/YW5
pmrJ3oZZDA+2GTPWjKdkTkmnZEf2a7O7YfoUjHsjwpM9wi46FX1J9osbEFDPznkPZbXVhO6CqlTg
K3F6Cke9H2cz1Fja5kDE333n6JC07u0rsdz197Q90j9z3R/q+6BoM18WrpD0c8Sl7e+PehDtC5/S
kQ0WLilXGz510WOY1lH902pz8MDUPH0Qk5V7pcqx0RXv1465WZzPxPXgFPLDsDjFYUhU8Xm2BesC
dbhLmpPQ1erNT4OlrEmJyy6tkW8KW42rlpgnFEuGnWUdFol+tolb9H0TrVpgdKWzWb2NPhA8i2nP
uueh7/vgnNLm8qSN7l7HUXeosJiW9r+j6tcCgByygDEfkYfMPphYERVUt0cor3XdBmXFvWdxF9n2
tNke1j7IIwq2aoNzQLdqH7AHEV9Ax9enOWeAuxvoIogrM3ufPvnDmt/NWBjPQrhK1o/xGOKSELde
gmAzLTJ6l7qApedvkvdy2Pf5tmbOjedtyd3+sMNWUabf/SXo3MT2JBfjp6+Lz8YO5EFnrO+CwLP5
uUzJbXRbKG/rrtEnn9LCrfUdwt5BXOa+LvDxwyyhJaHm4HFtexD+oNfN+lNfDCFOH4VM4YNEfLx/
JhLYKzuFWKxIbfl4m8zyRwC7ZbnQmaYYoastW06JMKi7ggjIoxrWPZteDTPSeOkK6uiZbJ56vmKR
3dR37IfEX5KcLoWfreiCc7eO/mdLoik95DbV9X450JARL2v3sb9fyyVRj04UW3Zue9Lyztmwyu6b
PSiJ931Ne1OD8XnRihPXxJr+i8MsRFV3iOx+bZI1O5U6Ln6w5Su+y2CZ/N9ubfL6D0idyz9xvcYM
IV69KxONpElqBYFSidY53FU30sUqkBpa+za4LUmiAbpMq/E3rYG2YAUQK3oHOGaS8rhRqUxYHSWp
Iv+ZXR/yMUhbaa/tlKtnwsxnZHHBEdOlmeXAUbA10Vh186SO14E+5GvQ0+BVPsvGz5DoUDk4tmof
PJRduRffpjHCCWk+6CUOjLHGe3/weKqpCOV0bpZQ53eZtDp9Lq3o8BKZhuW36OIMRa6343CaCPLK
bgW+xs+5Xfrs5JdVXLKerOE66lR0mWpavkus5fHodGiyU1OXyCMTkh3/Ru0Q5k+7nrcQLAogjCY1
c1lFwVlaPOB3Y15THTl4Di1DFiz7gWa3GWQCJO0KCcK5Fi2jSMRWxa7kcR/NRf+5fTe5voxBhvxz
24nbmDftX3e66+4eSQPwguJuzE7TpJmI2jqMvvJjFi9MGO5pWG32cy95WCedtPtd3h11ccozufw4
0nKNTzIdabnaOYsbTkE+I9KfuhWA1JrskwDHlOAFWc7WxzwX7gQI4Ek1sFnweQByD06oOGvKvSJ8
AOPFhvG5nDx5FbAYieHTaLZRcu5o3qI58pecav3Z+kn9MsB3L/2+0ocFodFVQljlfTeCPV0mz6RX
iWHlM3XJaGbyA/fwPyVFvJ6SaRbfxzbQv5poCLbTtDv5mtBgJeeNodtdlsiYTxb3EfK8yMv7to2K
Vm0qVHo5Wj+T2vjeYMJfZMPXNjsYymXWQvVkUVt/HUayAjr1DtSvDN4Xh+iho5ede3tu3d7Z8z6M
Wcn7kJi3Eg4ajGrtPEpCgBRVLe1Ufvctysr7keb/48ES4VvT7XB4tZhJZ6rt7p/HwABBC9/uv5o6
p91vuxHhhgA5e1hUP2RXK1R/Xy8Wf2AWpA48KoAyeY4M8pzRIClvUEApDU0vsxcPBvCVyyH+g84H
ZqiADYdjq4/kc9BzuzMxbdPXmB8SL3jJnX4KjCSUIVVd9CvbluLjMs4TDIaY56EKinWniMWR+bqW
Yf1JJPgvFOtRfvZFPYRQOztm1KIzAP3jNoLYuU6YT6y1pf2F6khXIpsm/bZFtu3u5hzb9zZJQ+J4
4KE+OKsI4AoGT4iuK1fYGZ30u6kyOsB7VyZSY3ZZrn+bHA7kBPgpv2SNUABhgIavWEEoe0H6v5TV
oH2IrZ1ol7hKR5poZoi95km3Pn7IsXzrT7Pr9j9tqNij5FIGqBWpne2NHnJPAOmhsiu25SWk2ZS4
/jotdfgy13OYn6wD56oK7Xi+WxLa9c5MxPWQws5OkLORhEveR/dl2Ov+PzuVs6oateawSP2afVaB
0jEWbbH+CttPJnVpmYErtYyFvuNbRx+bNumO02K78q6P6RjgIGoWn2XXvZr5iJb7eVg5VAlZR5oh
Edc3XnKvb9PcExdNRMvw1s7LIYnYLJ26pBsmUVUY++LP0ccsnm2ytq8IBIYXycd83prUciKWd1aD
oXj9roNVfwAYaP76vV0YHenafq1zfDzJIQLCKXz2IMX77sq+lulb3LYpGxtqzP5T7ojKy95vmXpz
MVQbZ9BP99vKsTJhEn1jtniHzPccjdneKP04b+24ALhFC/1QGN23o6/zyxKnHiVaNrS/ytGtn0im
46uuTMv+Cj7p6srZ2P0KEqXU1W9m+o5Kgq6naNIuO9NWBniHgwc82MhjqWltg8e/Cjvycwbp7XTt
aXnf8jY+5h9ITjcSbEyqF3kXB2hoK5kH8zVwjZkft6WEac5i/37K+nk/bpmN2uQGXxG10OWhlPfb
tJM05jJHkke7Bkd068dSfut51RKQWpPGv8FiV/GFpdrY/KC3bFBXWFx84L/j9hoFvRYVhVv8AIBX
2d3qli68jNqu/IDGZQFjFP80YH6OuGzbBM4NSKDX9CVEF0A72NXT/JAedLLnCEb4R6agxs81NSq8
qHFIkExA7yMlZ/robsxlta0KZ+vyehwrzkzJADx1V/ZinNkv8zMgRW71v6KEgAJ569evOUNZwWnP
+CF3hItDxQux/hmLQkrE4QfrTOVmA/Ew09ubayw3QPCT7Gf1RTWQNH8K/jh/nLow6CozkTJ6IbGt
2KAjGhmfD8Ljgu7koT7yszn4Cz9Q05LycaqXniAw8HPqSZ2/pD5L/ttmH9aXtRCTODW+y38WxF2A
RYRbCBsME3/N0j6wt75lTwQ5NAMpYqYQC2S/JDu5mmbVQAZkmQbLJbWOIusC4Mkr68nZcuHYgQrA
VSfo6A6vWKjfA15U5QP5Euuh656XVIONZqAnKCES1DUP9K0JBmGdrjFs7RIURDVXrqzGNOlUFZvI
07nORfoWivIgfGryjJLpMg/w9jKfLcNe2QKlxeEwXpHBsCXvEyRHsJ65gqrbCvFliMQ7zzHisXPv
vK3zky72TFC3y3StxrZk+Nno6ItTkAOR2hKOtwKOL37zHjtEI9O2wki6dWnOuJQU/ks0GG78Qto1
uCCdmvoH04U9B/NoocV2ZBTZZc+YWisKar6xJdX4+IxvescP5Hupz4OMYvfc2EXA8Br4ueMSREt/
XLZJ+vbFmSbD1WiBgXpJY4R/LfV0z7cXC5pmzyrVR/ugp10OzyYL2/BuT8bI3pfGAtfLpQ+DFyRV
rr112VjmjJtOPRWLblaa8KDc+y8AeMPOoDMZ/Rob34UexieZus+iTofyvtA5pMs2BmnKLwzM/K1p
JzHfKSHB6MsjtJ9jxrPs1OKy/26+2y7j2fnS+ruy1jn4XR+wfa6Dyf1FKwYcRoBwvl+R+ZGBB1oZ
6+swHMVyrT1kq068/b3HwbZdRVArfVa68K4KDkPwhk00Aj3P54JgYbp7ke2+NbcdA1fuJ2Vr94jw
biVSooCZrdp0B44IgaBALqVVZbW9hy9W9B+WPSQZsScn1wNEtljNNL02sgWp56K1x0UMKXsTc1e+
C4tCm/m7YS7WH0w5zafcNfAhUd4tUbWgY5hBPrDfuqyD2p8MPP9xlcHcNJgo0Fh87/d8ZUOvm4r6
ykNGCKdG2F9y06ZmPU920iWqiugogT5UPX8oe3KXT8RD2f7SOc1hkmvsEJWZWbvvI1JFkuNMtOxf
D76l/rTUKPMuWyrj9nXfYM+/N0UwJIjQagy8U6FHem43yv3ZsDbwNBPQtH4T0bFP+C1lM2/bzuVb
1XOHeWwjFqxspwZv0vJUEwzXvUkJQ1PVCesFwMCQu4Ba7VE/eaUT6KI8H9oTPEam7tFKuuRBLchs
LwDWnbtOW8ku6D6VTlzpUIvsAoijWDHgkdf3vmvMcwCJpW+edZb+bSsBs76GxdRGD4qrp/27qbxY
H4VnbfnU52Hqbt4O2Qeh87W9a2onj0q1XuBSmiFEeardyI42qkq8qrbjAJ1rg+Jg3oZU6L4EYR4v
JDbkuvy4lkGx/UimuOd0JY2NHg76HAxf68SYyvBl5flYbQ8diWBkwxdqFNxaQ50XH3BXysu7zcEv
3sZxLQew0oxurloX3p87mOBlO8UySsQVG8veX+Y4rUtO2ZojyEiXpH1QheVUWkRW7m7WYab+iTk8
OvRaMUK3dSpLCSe2aBd8KZJBppd+C+r+DpWGG85Buovpmao8vkxScA1qkU/2ZeTrlTdl3Fh/VcQ1
7q8h/u58dK6r+mmwNe2tk3vzRwTsZX8QQ05lzsCog0fYQ2IKRvBeTBqmVvR/rcsiQh8WHZtL43QC
ewoOX9/3HcAAio3DwUhRuN14OZwdBfljRbp+DqB01nfaBr6PfrNAkwhIXbf3G3mYf0AirApOiG5i
f1bG19lph8Mb7zeYANjkUproGqgysNc0TLFg91FfNA9ZoNfoLiVl+XOu6u64Bb6P2rt9h/8+LSap
/wxZgzxnY+t8hCXh2tYnsBiAXSQvDBvMxxtrVnkwbWeYcdT4wb5mXB8llzXiNBO9S0mWfL0FegvM
I685QobikMnwW43MYycfzSK92HKPsnOybykwkYimDNs0p/rHTOf7Yzn3jIB+DbBlWpMjcUQh9qS9
hMSzd9fADwhG4lQnSRUtKYpfbkmu1XDyjAWmppeeB1jYO4322J0kTY85hXuxBmepFKbXWx21MNuA
PtAYCLTYsCmhPi+9mrP+x6DX8KdK5n0GczDo8NBdlOZkbJ7/gCFOSK4qtHhjPsLjyM99Qunrl7n7
CGki7Z1TUD33vYrf3+U1dLz7vXQZtFXmuKZNks3VPBhDPuURhiuDGxvgD0ETRByCIwXcjtKhP05T
8j5fmS2KPboVJYp7xQKAvwWH7qFkZUNDFiRp/N5BLMyirF+n5VnVyCYYA8cCO6LtaIifnJblP6lJ
smuyvs8uEm7l06Ez0JpyUyFrwHV+fKVysGk0M4d+ikvI0Lu5XtwXG7Qs+JdaLa8A+tNzWcxdzQi0
+LcOQw97183KHNeR4f5ATTjH/xSnKT0B89DZdCL2CZTpkUEuZlagLiqL9b80WHxya7JN8OXx/BhA
h3yHb0eeBr8gUdYO1d2UvS4epq3ayt7IqlYrijLThPsTHhk77it0KOImfFniVbh6T2SmW9tvYVdG
P5jOpo+7RON92mwZDtWO2ljcDLTb3yBK+gnheCZNFZKu3ZzhXRd2CvN+fsLkuGGxqu0R+XiIgy85
QkB9yz0aod8GuHtDGphzbNGPy+4BmCKZcb6Ue3janC5QlTWc+QuaMbvSAUYcuMHMIejCkrl/+T4e
BAuS7Bpc12ZHVeGIlj/uUJKFH3benuGsytTSwvIsYJ7SmObVLF10hwFoiTRAFTK6qBhs7bwh2eWe
SWLf3epQGw38MKzqTukO7z9eVzar82ztgXSKNrw/4iLg3szjcceuoUgfw7BEp2gmgki4C7i0UBi4
trlmW19E1R7RdPCCLWq6rGGEHNFlELiMWO/6wSzaHKtpGt0SrIIVnuSOmgNe756Bh94odLdF9vvH
FqW4Aoqjg8AMq8cJwwAt2wutcX8LylJMT1Do5ecS/n+85MkWoJNfZJZWWzAe8X2PHNU9wBzwNgQH
suqL7Cy9gI1nhY61Bxaqsq6ZCQ6ccvelyJiPKlBOsmltNsLhD0tpuovJZCKq8NhDWD65za+mJ07z
lOaF+mGzdEJS6/c6u0VbwWc2bvkYr0PxL9V98IYkJ3/Za4PWYFpQ+z3wYcC/XB+NYzVldkdtPhd4
OTEG+D9rPqfquzNTOJ1y5aPlNGR9k75AVsQtRnoykBE0S5OI6H6Eo+PYQS4LVPhojS8mXNLjS1sA
355AoDosqdcYl9MhmbbxumRH+lHwdMpKp6abP7xraX4BicuxksfcLVWsdPNa94aOXnKyHiBKOPtx
ykx5Vd2yvLWE9JD64iET79a1CUA7l7D+Tr0/iist6FGfZT0BzZmFN7zKDzWETyqP/S0+lgatrV8V
rXa3Ai/zzYfge54fhslz6Fia2W2c1D9XmKDbe4hEilCDI+zv0lAuaPzN4N6CIFl9tRdAHj/VGhvm
lWnGgA8f20Dgvk8lBsoY/CdZe4XGKzPkT+QTeyXXWETGPUhK3Gd4mOKPSVE33o/Fsv2c0VC05zlN
eLsi9MX21plcsiKdL37/pIkpIlqq9Uv7LU9sa6/8tooyuMbB132Z8+zSN9Thah7X1D1Y3dQmR9uR
xB8s2xw7YiwTs+LYpXl5AkU49ms+1GV23btBv8MyQ/kzn0TxW22Rm1ABq/hzIM3yPZkD0i0JYfL9
RWX15qutO4pPyzT03LdUGnMds14ELLA3eEwh4JigZ1UxxPVHBJndcl73Aqsy2o50foNNyfDY0zSi
VW4zLOXDaQLRXr0Mf27J3r70SxsTnxV7oMZxZFz7GJUHsdJT0znUMDaYcRdXaxGd3zc9ZhAMZ75G
VkVzhT6k/mwJxpoQwHZdw5VAIbswGctHma8Fl1rSgELTV7GAAZw8flPhtP6lfx7ckx4MmE1u9624
BCbS7X3HU/i3ptMw/ExC1kHApKg8532zoBWxMVyh5UT28HlJm3a9ZO3SDL94gC3SbCbU7exYgcf9
lttYnrM4GX5NXI/PoQ3dTzS4Q1oVR4p+aRZ7ulTHEma/NhfP6XWlcnYMhtkcfBHD+5Yc1DO3tNJ1
6X/H7DA8DxNas9/G9C64X1BFh2f0et382OMreLwdDVRm1WU9qAIsL3jwhSUaOd6DJtfLX9qgJLyu
Reaih8E5NT0HwhjqmjtsfNpjCz+SGhMLlA6iHuLH1adLfUYguGX446x78ppOLsHWo6cI3A7uBcI3
GtuhxZuivb0zx2KHa5ss83hLl0bmDztXdHAPRgwBSiosPHwmklWcuR3b8NpEKfx4wzAG5lE062u3
lEzrYZrMX207Zf40ZQWMr0Az9ZaVayfOXIYjpqkRa+1IK1ro0FUWM8X9yKaPkydinXbKJPsVCbbg
U9ceWTwpHA6B3RFTNCDDd3U3m0AnHziOeXNxK3N81QiA8NPMpkVyRx08tkqyPxvcylCg4ltRhfHz
DhPR6aENfmLiML+NZjXbp3IZ4+SibVj/zhYUJ92YjvXZqrr927ikjk/NGnfdk8t9ACDDSlb7IcIS
+TfIRvl71zkj8ODCtHgdmfZDpCYo2oa7AboMiTFM4fZWs/+EFKOVC+1nmjrexSOvw+vSrb69tyny
X+pU2NpzaOLZX0e7FPWHMKwjbi5bRNML8Sgteetmedfv9Vm+FD+TgFmBQzr6b1avg7gTwiB4L+qp
FB/27ID9cerw8VOdIIC5ijw6aDSEiPZ8uiiWLOYNhc+IwA0UTLmpvUs7n04IGrSYwAOSNMfdsT88
/1KAyFjJMgmehACWbXh7RcoaMkT09FlCOaqrBBA4qnmpI2pDKYe/HecNPSXcac74I9btIgM1BNxz
7yFMfdjb+Fc+xAvLQGVs2V4j433Bv2JpD/BnejFrd/N7ggf7V/pEsUQYYWz4GjivmvY0BcUIjDF5
83no17CkCQ+iQD+u4TBQosZm+mZYeoM82kP945jc/tmEfotfS9cQBaWnTX2PjNySaperDU8pMbHZ
d5IFJpSjHWreU9Q6yQE87AyU2NNMRZV1qS+ucYERBrs6+aGvzi/uMUoM4w8ytaN9tiBVgpG5A6HZ
cCHWf5LpADheC70SrM72Riwviy2Or74tixfJspKhX476/CkErpSEPddr82GP2r64oOLqhqckNKr5
5GJ1xIb2qewkSgbaK4+AUrvik0fivH+BGBc/lhCG6IKHRzBe2hWtC2W6zblowRfsqVEbviFKpO1n
3OaG/bYLVNbQPM7J57iO3vdt2LmzDIBkZVzqMeDWqMe2/wOxHgLvIRrYypfMYBb3NhYYRlacRO4X
5NXFj3Xp5echh+Nhk0ZKYFnmV3FdhjLjNNXtGlUIYdcPUL9Mr4tO5Ef0z++r1W6J7CkSPv1h8vCQ
L/CfdE8Oo+XmnItF/gS3irnF4CLR/mypZnNCALzvWU8qcnp0GTsT6l3gHHbCFh/QI0C1jVu+oI5i
CBurZuiGknt5gvuvU/70P+DfprnPQJH0tcuQKtF1ILSniq1iPrP4KeRTTe6luHR0vIhginFHFDmG
sbTPDR1jd2/z/tjuwlCZnz3sNdarR+x35n6xd6e8b+d/LnXZzzacJ8qEEn3V78XwomtbfBesgvzM
g94gRGzYdj6LvFjSs9o066FG6OGnsVsgHrtUsCeBlL3bL1FTLveDXVPyitHKpR/i1Xbb996kW33i
Fc7J9IBMNec861A4b0mA+ncqYxz5ezXGcOGzK77RVhMgmrGUgMtT3bCXhuIfPWRZe8cTyrfave9s
+PbET0+/tQ9rOlesf68hTXpK/ua0SGF/bEsMPEjqvWtuRTIl7IyW75t3kEk09FUAhdSy/+jZL4sQ
cX9KzR4/gVasGxjruP5RrsjZt0lBQoGbWKM5/tEvua8Osm27NtNEO3ptcvSz6sQsZc9R1o64vDHf
MXwng9uqoquJn1hmraJz3RrWLFTSyjddZu2EdERmplr3fsa2X+yBRq9Rq0/sbXLYymgPH2jU6+Ic
BnP7RsJBEjwekRTm3Lut9h+XrJX0vmYqk3MJyN/QgmXUKl4KxB3GiPUbUVpLVm05jF+NVc0OQ1e4
b3W3tfbb4Q7AaBNl3Ya06/2Y2mZI/gHX8Bx69i/rW0jCKb03rzVPyR1x9D9p57Uct5J06ydCBLy5
baAt2Y5GFHWDoCgJ3ns8/f9BJ2KGBHmI2Htuxg+zC1WVlWatlTbNQ42dVFumiqggsxyjUAW0Nrqp
wOGOU6hUeApM3cqiqwmgPhBvhsCC2i4ngfpQeEXB/EZTBoije15FPc0ThIaBRE3zQOM3BZMTw0Gg
/h+4rmPIZXfDeJiQsihf8kx2Hp312oVSRCUqS2wta7pmzehssV011cSS1gSRlm4A3VNd0daUb6iN
ND/aSGq7Vd+GwzEh6Qt4AF2336btBNmkCy1ee5GPcmprOhZ72mptjkhglb4Cns9J0zUtPfEBw54q
HdhW2iCBUm4kK8roM7SqBMEIWCMciWwsL5XQ5LHjxRkZv2DxI9aaWpovitJAN6AUCgo9UeWGUNxD
fJbJnSOcb65DUoBOmKCdnZCQPopmKkLfBSRoU9a0nnTD0n+mYpjx76lqP9WxKN6SxgajndF1+ua5
hMy22o0Z1IHGja4VJDZpZYJapMpLcW4FnJz6Co8SmN+cMvMr3rfwNiDpoQyyJb2y6QO3l1aaEg/c
d89CCpxoqTGOwSjWFy8QhosvS6no0KJOiq2eWP2fpICRsgq1mv6hSYr6SB8jf4SCxDNlKnGk7aQK
FP5NSefyNYlcWAtjpLTa2tf96A5Z1ZaUv1Cak5bTpp/gADzDfVUk92pfxvIalTSQk97YhweXOW0w
8lIRXRc91wySf0lx0xQXHOTWER8sAP5yNdkESyAJQf5DBY+EAg4snyp8CUBEAljkRCQHSRWKzik1
zYI44jFv4SqK5OEXtUjN8oDvav+gOqAWtyRajb8tEi196pmCpoHvCrPqIczVTNgEaWyeAuqTvK2B
yMayEEB1rUhpBCkBBShCHqo09EhTa/VGghNZQHeKe7VbJymVzG9jonmXrqexd0upU7yLRDMub0JL
p6pdK7kSnDqj0sobN1UmYHZjSf467oneISJF4ys0YvpH5DkENqSBNJ5pFHvPZkXsxP/C1f4oBnVd
dtfPGIuIGVq7NaDDXTl2pmWnseyeEZcKmnXbW9W1E5iivNfoFkvf3dJVHtQ6rF5GVeoKcEpN7q/U
OCdlBbBg1QYAiiQS/FUTWcwhNAxXH/alGIvjDWyYzLzCrx7ulTQCENGHBbT7KTCrD1Vu+D3bGEPz
g+1BN62PQ1NwwrwsAFAGneKuZTHhsQBI5e5oFbSPtZwqT5ReQuYGNXWIsHqlm6bt+V75YzRNBZB3
Kw7iCtJH8FKOVv1sEclxAXsVOkoP+PSXTIREG7GijmMDj+7bp06IGlp5DV5xQ+dHUW8rqScvhlNU
38aQX6HIWR7uiCQ+cqwh69WVZyZAplsKERlvwkiLsFFUEdYE6pj6RhWJ869W11nWxYA1BMrP6Lw7
gaphe+71zkKcQSG1Sam6CwBuIXS6yFIJKaCaBJJqbYtFVio7VfFBokXkFIYz0Niz7EL1qoc00lr4
cw00ITq/hrtuVUVU90WV5bRsfKN8zkuhqrZtEsNl9ZsmdqQy0HW8t5sWoPOZJ0i4JT7n7SjSj07z
jIJrqCQ7iXrvRGMrkzWVCa3i/vRjYrehTB7XqLK/62KcxQE+vAu+PYiE7jvRToLsEs2u4BQBoKl/
k8aliGjELuJAK2qkscG77g+nHBbBt06uAc+mNbHESpHlrrgfVEsFzzeCKeXnmlr8jZi0CfZoe7W/
Ih+C0grAUoF/yA3lWUuF4RSJA4cwC7I82rRFkz/2YZ/cG0E8UpLoiuFHw2P9qwWmok9EqeaS+oGQ
O2h0DzLofhFUr2H22r3mDmAItdJUnmI/n1zBYLiJDekujdkPQj1wgGArV0FRo6RTq8DCHIvfaawG
fNE3Da0JEFdl4H2rXT8K7hXwXPT/8avxfSH3/mOUmP0AVrFuLlSHy5yjOEKmaTzRbHc0hCjEa16d
aBtRgq67yilA/jYG4kynUsbwVA8uDF0YZxWIF6hxDzEadC4YXRnpFkaNDpBshiD+UY+5CeGyE4Cr
8jS+iFzv0gFEmv4wqL+jPgUXsXUgc6BjkHaiYdOi7p5QiBtUuIhheEav32L4nikK4rYmxDyCjfCf
QCOBqNfyMUReFemOJyhebblBotgrti6oJw+geBUVLyPvODGYGCn35JmmbydKCrZfDKryCvakDw7g
ljz+Y73r072OuEx2O8ZJsyvGsuSU0FIKOLuqDhCaxsATyv1sgVHV7SkaM/VHKQM6XRnMPkZEt+wo
dQsWhB4ARTqoKUrD1YNKkv4K0yOpt4lbSn/Q7Sjkdc/sJ6YC0aNnambrTbvRyAEIe0TNxoYOnzhq
kEXynAZvkcuZYhtRPiCfzgKEk1GO2TcKZLR+PLdLn3C66aknJhBt6rQm0VIVNNOYez94xQM00gpS
WG/dDqhW0DCWQ+tAvVjRdkBhk+hORRWgZZkZ1cCyqU3CRCvqjoYKOguXl6MiGhSEVKsginE4baxV
+mOLLpv/Am3F87ep3oa3wKcUi/oiykYcWrAZOQXLfkdxpSh2ld8gq6CFgChtXQ6ZqTWooiHbY250
cAO01Po1IayOLV0EcTtWZqcRsBdDeTPVkl8CBCsiIAqG8hhpskXtvO9885xJXVXc0a2CY5aYk7SB
EERSeYqVtI7WjZFq3+vQGxAdJjo7u3SeiOUBPn3PpQFSSyunI01zIRhSRhwPpMhWG7V0ADIvTqkc
TdgNqvAcBK5CAcVRbEvifaMYpFNajd4Z5Z7wtpF0eNgrHFwZ3SfQ9qyTbnSpRJRWhzC/bVEVBUk8
IcJCGrHJwkJzTaC9jVb9HBPm8ZUO1VvgsqvEVI2u3zDvtRWaK3B8qZAu5tDAr9pKvhwkcHrgAybe
nTWgsFDcmArIYDJF8i3FW+sw6jUDggrs8GDPND9TYG6zJsUCcWrpFy96ro8iGSCoJycK2hxieqob
7iZwGZ+TOlkpy8iShibRNwpQrZj+ySuvAJlJ17rrjkJmqdY9GPXRXMtZ1xF5iQEyCkpWG+6qUaTh
t4J2S3YYXQIOWgxqnj50gZvkBx9PqDkN0yd+WIg3iZeKfv7E1sbJm7+ENum8i2wMFp0bU44sFCr7
IG72kZAY4zZVOuY/T3oiFF46L/FexkEvk/2Qd76yq6l5ekerQ/zzgOofPlOuRj9xOjE0+vuaO80g
4tTQdbgZKCJ8Kxo5HG8qM9LcIwwj+FYyCSosLnqigCEkbn8trwDkQctapdwujbgVCsmaykcp3FE8
gbrTRzRwDwISm/1KRAOG2zOiUYCOUQw4x6utgT9LK71dkXl3U6GvYB5ml6RA4ixJuiDiG4Gsb3pp
hEps0SYAdxE+am2pv8iQaHgv8s66k/IxZaCxTMlzoMEIWShOQiIb3p2URNxytVVkuMNFdTW1PdOg
4g3jRqqPlWIygtPjjp9aoW0RPGC7rYOgldZr7xfez4gPMK59gOEihQYqO+um1KvXxO8IHzs1oBBq
JHSRXKXjbwbu2MGcU+XxOR89wd3JUS6UO5p4/bc2NbpNqutyta0rt29PaV8ivWKCKrhvLQp9gCdg
Au96N4d1ivpPx1kxItRPW07gacx4YW98AwAQ4Em8A4JBobum3V3uxmSsi3VWF9ndMPx97xSpfywU
WnFOKfv0MiHQpLrtY9ew/c6SeirlWgTXpGjUfudmkf+E6EhA1tAk1i10VhRPOjXO1rEqacYKvAVY
1UADjL6igNtkO9x7js9SW9R/Rt+/UuySyhVpO+W6SiQDmwpXkrKuYGLe08inQa0UsXAefJ/Cbekl
UNfd1mr+dJ1ek55ygfJ1CKqCVJ16cUaREF7ayYMi6iL8kEnNvqeGcmOONdDpnhntDFBFw0e+aZTc
BGztVSAoRBq0BRcq6cO1r+QVS/PceryVDYqhkNNLt7W7ito06iLSSEJSIT98iUulD7ZmZfoTTaso
xFu5hV1AA0GgbpeXfds7YkLGZZP/iiAohhBElpFVEEq8FqEF+nLhyqtkJXPkyOt+A6An93OBnSKS
6RuNus0qw4NIwnu9zZAWHdeog2l3foFmgoNyR3sVO5NGd+O6JE6g9DhnMai3x9otVFrGVlU5hkrF
GQCdWF4RgAmoZ0FcKG8NhMa+DVnXu6eMqbNPpjiUTiTLTfs8KDS+qaYPVkjcS9ee+023FrosgqCg
HMvWWtHcEVMbmVAEXqSQUuQa5AlIVwWJAWAXpGYSjM1Se8qntMdxNXSC+cV6nuwtdXQfS9GA9Uz7
Vrs3cnFwoJa356It480I3NUDTa/XvyDxg+CBH0IVHp0+ko2R4q+4JosXz8jNWBNfmW7pigpkBGMd
Cre0FmA5Id0BGhkkIcgJyKX5SLtdTsr4KUq62L0x41joQXrHopOEOnIBlmTyr61cQ+Ws07rxWJC0
v2aQDaCqC11454+lJkOlgxyzAofcKHQrQRhvQok+P+fMqm4yUXJlJp9YZXqXqx51lFRMqz+p1OY/
M0rD/IIyNUnSqRgMP1stKY21aRX9OaG01a2C1FWs37oo0EhS6NBvPSmyGN80SPU9IhJ6DnPcTMiK
6jxNwAsUyqFXSzopVar53j7TK3N0LBpR+dpsZObqmGDvb6RJaGg9ZH57xrG20Zp2E1g0CXcgbKfJ
bcopT5qhu4EPAG2iQ4FE2hcBDDGLpBo0oFhVP3XDsPpbeCOWfqF+bamwYyF2GL2FoFQrxFw5uIa+
EO70pIEKFqiG/wJvIAQXXFldffa9Xq+OStNP6LRWCo4qHAr/HDVJoh7F1u1pm0BoCaINaAaTg9tF
EAMlOMCvATXgFwvmxQX0EJhvAorWQCbIgvHIv5azowHBQdiTtbQy7OA6i9cFvagMRQiINBQlApBq
K5dYSrAtZoxFmzImceJmBfQG7aBUBNnRY9d0D3g5lDw1RZigRIjroUbTjl1zAZaPkDkHPzeRNPFG
cH+1rQVqo5y9ip6Bv4JPHHQ8aj4MjdKWcNbJHTWgEYYmo8e0TVdbXraztAh6Ii23RtmMaHOqN0NH
622qBMscXp5fh9R09O0glupfXVMol0RF1zq2rYYqz3Fg0CBSVKkuurhMb6iLG6A2ifpdQlCCVrAm
CN2VEpVffgMz6UOoNsASqE4I6AVMjEyTkNoguirpt8Bo9dcYRwMGRKFHYYytSten0xF/BNhmxE5X
AkYHE077dZPkUe3u405vjS1aPWW1tToCFh5EkByWLYZllIN41i0UNfsybA5ZmsBJ9ttSOfa9J3oW
VWpfUn6OqVreyinV/e8GsC7pUgNAFO1yHGrzLszrwr21oEpSvcgFAZ30ETPbAtqt8F1SqzZjni9/
7T42qPfvrKKkpQ8HRgaEB0k8UhNHdr3iWgt1Ku8bagsmEkyyfB/KgYcUvCgTXBdRB75HmAiRKc0I
8UDM64X73uPG7nx25a4uJbJMq6yRGkgM0/9BgtlXW2Qzm0srG0W1Djq9aQEr14K3h1nsiXbeZgOc
LqgIknBjUrxHtMu1fPfqRrn8GuaCV+xzs8hN8OkWWQgEX/0HLqVGX6imZYeak2e2EcUGQzFpoVUA
Y4rv2cgDmMOiS/zo4PuhWP8wReJtagPw4NdZMBTKSUOdzt9lIXgEhNFQj1ppFPIYEByHXvSEUEvn
TUhdTbzLiirPzswAZsREqahVdamsAtDbyJaJe9hCHjG7LGhK8aA2uU6juqkoerQdim9OUvlqcqFs
3vcHRQf8I7SKDh/AUDMXMlvTqkSKvdYdEZ0ef6lmqwWAc+vw54II7keBaxkJQ7Akmijz/MozcdWo
TSQT/FN9BD3cBPdynKwTkHgYBOIkrkbBe/DGeNNk0t7c1bbNTi2oL0ufqZOaMiAjkeEgTAmZ/YRC
T428t/gJTLUbkLv21giJOKBDjsmegRW2t1mcLjAJ2M71QxmXrE2S3gqUxZkgqsCy2tjwmmMXF8O6
LZmAUgLEoivcMV4QNgHQCguvFvVFsxF04zmFuLYXW18+exAV3AUp4g/jIyTZAlPKvHtDREJ1rmSu
Najp+FnWHGl/rNthFya/Le87Ml0Lm/1Raniyg9g7HxvtH3P2pcdOamQYSs3RvPb1Q2YP/d44asK6
tg3pIUiPpaN42wQ5BjtjmuM5WZrM8slOv7M/0xWmAOLLaCzAQH0ho85rJppqa0h9wy/t2G0AmO/o
nPjSxrcWPrD06copYlpMx5ZZ+3zlRsAoPrFumL+S22NzGlHNINnxxC0KBBYPpZbDK/hD2knZeZ1P
wON6Pyh/5E7Y5Fm0cOQ/fgcKcKI4bfc0afrvJPg32sFlDc2zRbnsSHfn7BUbWmjHsLj7erc/NSIx
vIHzbejS/FDRo1X6GBrDUVKTK4i+G6W5C9X7f2GEVJU2AJGZPB89HqWeUuuq2x4Rs/1m6dJvuOtX
01cWRLLna+FaEIJACjQs6oqaObuvumBVoqnlaCkFT6V0JxuPZrFgYn5CMCGJQExQE9aIGaXZzDUp
by0mi8vhGTRqXq9LSKX6rox3YCy+/mTzyz43NDuKhNBabRKVncP8Wkd3kftHtn6WzflrK598sXfL
mV21gJkFY1xK4bkqf8rBL9M6j0tDupa+2EzwWfOjmF4lXyxW7ao5KzxewxoYuF4u+I2ltcx2Pxd6
1+8DJTwbwaOrnVz1l5otzHlY2pTpJ7y5kUix9arV8rk696J5JzZFDO+G6h/elvnWz8a7+K0C1UrE
CkqCdiwhlmF+V/Xr/7bz07a9WUoAW0AFBhqeFQgokfAbEUHolwvHa/rkbx/Q/7cSAktFEmVuzmwl
4ANyIRf18Dxpka1onB3EGjru1yv5dFNMmvEaj6IO1u39SkjkQDUzEOXs52cTRdkQyVEp+FV2+YKh
D8/DtBxZw8EoBoUURZndFqNNJdEfovgc1LdUN4Lq1myQcwZFOObPg0bVjj4XKpmbUT67xvcIgW8l
Me2ezowPAtNCDOzrpc/F1Oc/aHa3+npUB8HlB/mjvI4RQQs0mVav55RCDrGOYSpPXxv87Fu//QKz
O8YIDFevKAqdW2srv6ToSyYmfc3FLz3t2fzgvLUzu2ijUVA0Lbz4HKFimoBchm8HOgjRN2uLqJ4F
ATPqNwYMiK/X9/dEzg2bisGrp0iAvecntjEjSYQdEp+tVDhDnwRXd0FiDz4A8n3CfXRn/CRTbG+T
g36bINpEGXxpzshn39hUzWmaAcGeqs++caj4WjOA4Dvnjt+sfYFZKvD7tXRpqdML8mGpmqTL8Aw0
JvvMvvEgmS7Qwzo+F/UdJd8VmmkxSZr07K6Mq7pBVgtAX2wvfOD5TA9DZnIT4YwuEmDpsj5zCREQ
r5IC03CRkfMQyWMrtCEY0By2d3r3IGU3FAZDCjaNsTXln30RX6a9AAAzIBKW76h6bLQ2WfhVH96o
2Y+aOcM6CIYe4bfh0kC/HPqHADkEC4GxhuqFlG2+/gQfnOJkjNhaQV7Hkpmd8d5f5WiAaonLFzC8
Oyo/q7L8/c8N6Pz9aTQUMkzzTImSJRAjLR8uHV08RUGoW3j+2sLfMOfd2WENb03M1iC0vWaSmg8X
4qGVbt766i/WfFKjdYd4N23xPUIgbWEt7NP/xy6ZmGFoBGDW7G5Q80UBMW2HS5Se2vwZUURHmMh7
1lkwEUP62TeITi5Nd/twIVksn9FgQiCDTghh329YBaGloKc/XgQkpesEggR3EuTKUfUX7uRnlhiN
LZFtMiKDwSHvLZmF65adV4gX1UOAHWEpN9yjHg5QamGC9ZKh+Xe00j5SvVi8NGgMnFD7FShXop/L
xY339WCZztcH5lN7hkx9/m8yY87e6IHiAhlxL17kKlrF9b1F/IRGfpHsv7bz4UGU9alGoMoy5VFD
lmdbpXlgk8C9iNDgjXOtRdu6ePCKEmEllfaMfGkz8f5ri/JH34FJg9iGqgRJx9yhJTDcK7UbxIuR
oa4aq8LPytXNx2Sk1ZOg+nWjqUp2qGjbHdRqlH5R7St2KlVQB8XY6pSEtLRGCZbwyvXC5Kavwbqj
4aYd0BNZNXX+o4b3AkFbq3ct8hSrmtaHLXTCKTG1cI+yp/8M0dxfuGmffUgFLgyyWJx4WZudRMA0
GTQUWbxI3X36HEb4QXtsnbo85QtH8ZM7TW6LUiR1FtyhNB/ESjtGyKrc4nqhHR7l0ibX9XUwHhSz
t3M0dnqYOt2IutM4rL/eu49bN7kRZpqbOEmDwO79dcuqSGZsRz9eDF3YoIGABoiwaZODD36tUn58
bezvMMT3PvO9tdknhewv8fK146V8BZheP4+/pHvxYG3Cjeuoe3nfeuggrqyX5NZ7aB7yQ7n5+gf8
HXfz4QfIpN/krZqm/x0w9ybkVwUEfACjjpfu4N3RTrhhWKRw0u50Z9zm307BJWG2q7WvduERRNaC
8Q/RhszqVcVkpLjGP8iTh3hjPEIcCYSwMV68CgknGFY3vq7t1DD5LiX0flF7RiGu/sksii3MMadW
xu//5hdYFFo517JCkeD9L+hlDTQ86iOXqhK4XOU36rZ7t3e6UNtDV/8BWRosvm5Gq4a49mvjn500
Ih5Gb2vSpM0680tN4I1hRdf/oqTVg3moDNtK0/tk/GPm2//J0t9T+OY7+3Tdoa/of890tlJhztOP
PyRjvBc6eE5m+u1rex89+1Q2Ilan0KnxPM72NVWAPVmRJ15Y4aHR3Q1S0ChD5Hdmu2DpU0dB+RfW
L48xj//MFEVnf1TFBJ90LvQM4sdrWD0wFy6E8ia4+aqIxXWRGUv+6dMVvjE7OzcoDCpJVGJWMKpN
2W6DuoTAkh/j0H1wXRlM+dr3qqOXlyhFO2h9NUJ3CKxonVOdL5fGj09R+fwS89pQoTQ0JNr02Unq
5azNUGkVL2kXB1ur7f8wbqjb9REyAV/v7GdnlgxIEy2JQUba/CQlcqqBZmXdKv23aESmeQdwMu8e
NTjMX5v6W8qcr+qtrVm1ayz7vFDjSLx0WgPri8kyNu3nnSqkj4AqTp2sCHao9rdjUV5pat0ko3qf
xONtiKaVjc50uK4SwNAaIvsrw0KzK5UUKF3i2UMs2h/rqxdIqBgK5ehkVBBRuKAx40q/fFPbysAb
7UJ213rbAcqWqwXHL30M+GnVon1hWqJM9dOaLc4owgD4aUlQImvoGiv1qYmaJ1EbQzuJ09wGP/kT
QeR9Vqg/6A0eA9M/xGUmwyNWduCyx4W3/dPfo/ACUCxliLA1C8YIPamAu414qYklVp0mhzbYWnXB
yifX1SRA0Jh+o5DuUat872/zxmLeViRIl2yFruuh22bdOjyDBw6LDdJ3X5+gj5f0vbFZMlvC5BcU
xZMvZgl/IpdvE+M0MmIN5La4+9rU5wtjcIBOX0gRZWvmEBSkIJUcQs8FXkinb0LH+OGfkOOCMP/Y
/6uFaYolyyLBsyXOFgYgegwaKtLcDPJRNBV99FMBGkDF+XpZHx0LX5AQFk9u0fGaR3xIC8WjPmBo
bCpUW+Ri3NZMt9p6meItROmfmtJFGucWsim6PAWfb94oQRqSvCEBupT0v/9AGQtsL+jSVz3QX79e
1EcfxqKmdACon2yJ5nyrkKXWLA9LKYAMIBt23B6AUyQoaWXxQmtAmgK4904MYxZazZZuSiQiM9cc
xWpUMbZEBjSRIwkM6s54ZLjUTjUeauNHAoggCL7BgkRwdRfB81T8hfHsHy82bXOdLAR3bdIinJ2V
1IdBWHQMCjEHoOyEOAnd9kT/FweFLM5QCWUksJszK0icSbSmO/lCUC+CjFHBE8qpLd99vXWf3ei3
ZmavvVpCyGd0s3zJYpzgQQiuqLqCBfvaivQxLuWbTSEMK+Lcz3u8eTXmgosk3SVUfg9gI4XooUZQ
NU12UfwbwNJKTZiuDsb7+rXhz+7AW7uzrzjk1N8VY5AvHg1cNVFvjG4n5fXmayuS/MmZfGtm9hUV
PVe6MZHkS5qhbGC6ipMxi2xdlVT/J1QoEz3qdk8WVJ4Q8w4OCFAmx8iIgtsBiYKFXzMZm10QRtZb
qsrbw7Ogz26jWqfQ/jvPuAwgd6g1kPmisrPySkNZI0HcrL9e/HTfZuYsg9zc4vlhZ+fmXNooeqQi
AtiGPxRUxamV2V5/lXNObA2zx2tu/KJauIMfjVoihHtNNXXKe6QZ/Kg3vg0qTQuNLTIuQSHthHQ1
3sfKpRuk2yi8M/WDpS/Y+2SHUaxQLUJBhUSWsa3vDSpu2IOp7KyLLDXrAgWQKrgW0R4hdyTpylXR
AjtpHlVFsg04vziPha/8SV4LSNmEkjl5PuLS6Qi+WbEFhcYM1cG/Js2LZp2hrK7UcCsBiYt6uwHe
06PCyCdnyoGQXMEvjsPRgDWFIFSBeFijJwym/GVphfP19n/2ZQyTrMRSGCRKzjs7+xnMaaA8knuJ
oNwApRIr4scDwPQWYLzPZFUKQ5CNv+ubYGlc8we0yvQQIAouTZk28dR8WHs7KjXIW8+7do38LS/3
eWTXzYYCIyr4R6Pp1xYCraWACJU1brPkqAUXSdh5QbVw5T55lABwEMSTnBGykIS/3x3YN5CkpMi7
wpl0FO2bOFJVKe+zVxnsxhEAr5h5Nlo7Tpc/G97C8/uxivTe+Oyhz1OtbtHO8K5Ram6KAZlzRBcs
9Qei73YO6k9yl6b+Tqf9/Z3nYyO2r/A+iSiOz25DwDAT6GSKd0XCCeJhAKoNOUlrh2jKUp/mk5s+
BRdcO5CFqjHv0zC/axyMwfCu+hFxSTXYp/3J6KxVrEfrrHgWzIWLtmRvtjQ1ZJYKo9q8a95MzSjU
ZdLbhkF9sPkdpES/vjwfy5oKwBOwRhRryLeJct+fG7B8so4OSngdh5O3i9X94B3V8E/LBkbhQ6PS
ZUcXP98MuneKO0rIttS/hg7aTIItC1tLuKkQRXbRUS1ywS66LUxBH0XzOAyWEo0Pe/7+pyqzfIaR
iujzR014zb75z2y4eSl+F4/9utnHB9Bojy5Q9YXP8yHSmpmcefmO4bFML+zCa9U9K4z0bn5//fk/
vJSzvz/zqYjLGZXu8vfVFtERs7AhChfBS9s8/3M7pqxT5dV5H5V5yGq2ZZ0O4xBe6+5JLauTmeOS
En24Bl4nLOzTh1icNZkq94XAkXdZnG1TWmhdLUQuazKSdCv2WYwEaUEOPObZrhqadg/vcyHK+pir
KcCBiDZwB3hjSvTvj7E4kJgiIDceG5tZJutuy+ncw30IFmFrH64nliiuKlNCTYFmHhYnGkTFoPXE
IxVrp98Lp8A2N+IuWHjVPp6M92Zmj9pgGX4SCky7bg69E+0Ar8pL+e3Hwz2ZsGhqgKqY4qf338wK
jEQU1EA81nuq0w7kpVXlvHoX+4Dk1O2vf3oC3xmbd4aoVzI3b+SzRTvfsWz5Vtp/beDjsXtvYHZV
4yk+GsS/+9Ktfdu8BT6wsCfyRw/03sbsuhaihURS54tH4x5eSAKpBf7NXX/L53tyz4HtsrLOCS4U
vU/dq3V1V90eDsrGuG0WLtmHF/fvKfzP3pnK+72rGf1bJF0oHqu1RV/Bsq1D4BgL6/2YNM2sTCfo
TcjXwa6pEBrlhDjdGtW6jemoryt5RS1rYT2f36r/rmf26CF8ljRtyHrgn92EjmAbV3knOEtmPvUT
b868ObtWSBjDNk7ZwWoNmsehIIifSF/a7dJxlJZ2aOaR0MVAS7jFknu1ds16usTwS67RY35jneS9
Yhcb+YnZX5ajLDxaSzdhFo0xwB4dNRnLsu3b+Y2y9pa/49LqZr5jLNqogM8lHseNtUn6nfKT8NtO
b9SVZCNXausn64Jgq9U43uL6Pj+WVDQJyACzErW8P5ZFGqqB5sfTsWzW7iF25H3hgCPZMPtpwat8
TC6mK/DG1sytyLLLIEIGNhynTRzW0c7YuU6683fKOnPi9dc+7FP/8sbYzL+kmqmME3HquL/bLb2Q
0//3XcQ8W8jMY5QUrQoFKMCx5SQG64Rz3zn92iYvd4Knr9fx+TXTdQP0CEUAOmHvdwg9nEQQ0kIE
Qx7tUGxZ5zfRJT+6drjgNxYtzVyUKqBI7ytYmi5YtXId9L8O6cG1l27VoqWZi5IQOxaLaU3dut1X
q2BNPOiot+U2WwC4fuoL33y8mY/KmU0Te0M++ajeUe3puTQO9f/+6eYeKm2GzNRYEOqI+34fOvVK
+mMj6HX3P56GmUNCD8SSQoUFlRt0HFbVyjpFtmQzXWrhNCx9uZlXahh6n7oRK2p4FWNII8SAdn0V
Fxb0qfP77wbNGytuLjSKbrGe3pkeX3lPE99e8jyfeHFQgQTsEk6OXvZsd4Dq0x6F4IwR3w4xMtwm
/+KavrMx25gxVBlAZv490ugMOat6tcr2wn7p1f3ke70zM9uW3GIAFkSTaVuY3GuLPH7MpFjY+4/t
N4B2bz6YPnsVPDQQgjFggnexgr5v17fMGXVCfHWA/Dhkktg2l0wqH33qO5Ozx4EhXSpyUyxMOevX
ya8KdoqS/KpxROfwZ8kvfPbu0Q62yG6oeYAam31HCW3AMGuN6d3r9/lzftNzi4yXwGFq38LSPlb7
pq/5X1tztHXH7FEjr//aSk4tys13Hd6oohzBLLFb+d49S3b2S17FB/HGvVt0tpPbnr1W78zPviwj
+kq4kX/NT249doCP/r3NxYbZDLZPnrfgpKa/+MEiYEeQmnxfoMH8929iXVnSpRiJPj5usIJffpOv
1VVvM/LdRuN4wcN/elbJVsGFUkDUVG320NcV5fe6iqRjkkCy9mnr61eNFOz72F0171AlVxmEkvLA
iNxVB+XbEPSl9X6SYE4J839+wnS236xX8osgQmtW4jmT7dixTulPCNbds7ujr2qbJ+HWtbOforhg
9y+FcP6d39qdPdhjrwlIYmC3WgtnlMVLJ3BMe7ztTryrt/K3wE6Q0GZ4neOe6xc0qZxqqYH3yTNB
48zSyXtphX6ohqD9wrcH60lurTHb1/EfgrvgbvKyTFzaJLfMbmPymH+XnspV5Cw5qk+v1hvz8+dD
qGIKbowePfq32rl2juWteqhvg91mI522DOd9Yarbn5Gjl24Xzvhnt0qzdBWKJ+QG/nm251qXyeJQ
sefXZq3tqqPPm+/uJjcir+Sb5Tzhb03uw26/sThzWaLeDp4S1NIRbT3mFK8727jvtlNIk+4qe1iT
WFKwQbXqpt932ymRdXejbSHo/spkxXhVbJbzI/mTUBioy38+gzZ7KUIhgFw88hmsnXY2r3T3r81h
3DAFhmCLMfXpz+qVUfTb3GauBQn9/5H2XcuNK0u2X4QIePNaMAS9KBFyLwipJcF7j6+fBfXEbLKI
S9yzT78ootXRiarKysxKs1aBh8XCScxE+lefQNm3zg1CYKPhE3ojNsBNYGR794Ffj3pop3sQU+vM
eSmgmHvKXMmkjA6ea5XMgB8bx5DnJLKF34c2ZuYNtKt0T5q9sMZpG++cPd1poJSC1Alqye3fha2P
uLyHkuW6ZiwKWjpPyqTU4IpPYhYLE3CdskOlMzowYXWAo3QGuLTXC+tauEUS9RAoAcbijtO6OnN6
17sIMpJNi+UlDy7shfevHqFXJ0e9CPDOUsoknE4Ol2V6hva7SlceU3sw0Ju+FEUvKgoVek78MCLj
Qjn9XWskBxAa/Z5eZwCLaJMvOYSl7aSMUl9PqPEKTEQDR9SuMaYGNjajNoBVZfJr13ZhBJiThBA7
1xUoDzjCketaPNVZp3BhFChLpXqAMShlnCoYeX/zQkCZ0tvjZKxEA9DXevUw2QHNYBaTecLka+/c
FDp0lcFcCO4nnK96cjfFAabQBNPmwXupDbRJY9ePSPMd0fJma+CVJe0mfpZLY9TBVd8SZdMY8SE+
gMD1X+YAL3VPpiwVaNJVTWqhDJn5XJkVcpwPK+nEkiW3OBvdomtY42TMeyCsppQcU/ZR2EQdt5f3
4x/l12KArdgER4i9mMidC/YuZVEaXjJNJ1dAP/lNA3JPvdWt2jXYdGH/U9t7qImyig+TWwxxoQEZ
Q+6bkEmlb8/7n6VSKg/s8AZMBxDfbICDqSNxDKcXLjW0Li2S0uhQFtwAUO+wUzoidz09BqfJLILG
4PivXkIXG0q7VNh6DnjzkIWqO/Kq7dk12sl74vh4Iv67xx7aLDGygBZZNJdRWhkLMRJMA/f3toY7
dQ/YeNgLHN66xX1QLd+8f2SzURtCRhl4DCIwLWXqzJJO8ZIUxI57kCf+9Ab/LNTrc2Fwq2LHDCbg
lux8n1n+PsNDk1lJSzHr3GHCOgEaQuEBzEdvcDMABikBn9pew81QoaHoe9WBlWUgSl96ncw57ktZ
1OYWjcrGNbCn9sMKL/a9pvePNUk3/x/voOme0RfhUhIVkgAUsK/EEKtSjgCL/2jPih3Coaq7+qf8
SA+FJaII4OrD4/3DvG3bmIbyLnaTevzAzgA0t8UKQQ56yg4tYlJp6xrlj7LxdOGbJTWQRhZkzp4g
+uimrijQetJG3nVdLiqlhoefY0h7zDaeiVNcYU6a3f4bA6NdyKJOkAOETFCMNbTFnoqhwXe1RkP7
QhA75zEvhVCH10pSyUUAJPy985PpRFi/khDg3d+4JTHUWUll1U2MMNO+Rci9txugwRN0cS9c8Fn/
c7mcKU65eBCXQ86jYN3yKOy2x+okbD0zQ6aqXYkvwcK8/NKSqAiy5jteGUHi/VtDBrV2ZYAvGdq+
dEKLa6J8agAfp6Icz8OnTvG+Z05mudddwu2Ll/vHNJcfx4zVP/pN+dQIXJkZ52FRpYFhm0Ng+igv
+DaCt/9SIShLnKUjkJYm5QZc/27KSU12H4taMoPTKdwYp4sFUf4zy7hKnhgl4aUnnxbZ4sdwmB6p
AFM0gKxvjNlK+/rvdlGh3qZC63J15UPoVHJlkZhJ9HEDBD/dXbBHv2Ng1PIA1cIKSFWroAWge6aV
BAjIsTjwKBN2h8hGM8NOMP7U6ALoDMyGfzi4aGbx9OQZp9PS1s4EQFeyqSOsAKyZYDCC329f8wfe
jLYjASa33uoQLOlArzUTK14t7e1kKe6tmDrQWimEnO+x4nGHsi/wcpG8Bw3OLnnoDzKCTOG8cJgz
ObbLZdKZngrAdrwUY5kK2XOGt82t4/rBzA/Vg2N/LezpjE25kkWZ/HBE/7MYYnGNCc5YPNiiXUga
W1q4fHNx0JUcyuprfR8AjxdregV4+BurM2gLGNfrbzT6krc33gLaJsj9oK5LrWrizOlxv00+soJO
f7rNswqimtf6ApspNoekKJ0ojlYLBzbjo3kO3UsiphUw7SZO33DhAwL0/XDCUE1X/m/ZJdrn2/ow
VekXmyvm1/OPLMoJAOFbAMzyJEv/TcH6BNDXU2Q3pZ5QkzU0ZvGRNaeQ6FWdGqU19Pux1PqaYCib
hiv5fShXGIE0GfZNSX5kZRF0Yk4Qz6I1Fl2TwgSrdr2RTdJECReK/F5ctXjJo4qJ5Nr6Ed2xJm8h
12iwcOELhzdnVC5lUouTIhEMMDFkckf3lDw2z+maNQXjDMIkvTTT5/iQnOuDYHb2fcFzB3kplzpI
PEUyBkxD/B4ooyBssCrp+76AuXAVc0H/7CblxsEY4yliBAkMsBgnPGTFcPMt64KaJTPT9lC1qzL/
bFJmnUsvamGUoABe6j+fsy+X30C5dwBocmmNCYM9q7ubaPsZmZ7J7if/BPBOmNHOQBkDtJvoNlm6
+XO9NFfrp9xFyzcglWsFfg/CWDM6tGthx2GkuSUtiQkwhAdDtgSz1GHuzgtbv6RUlM8QuZzHEMHk
qT73nwCmJefH1eoBhYF+9dSRpSrUXHXkcqW/1vfCACUZFAncMnh66fJqND4LcnyPjTUwUeAcZXjm
cnpPbzvy9d9u8u+nXYj2ayBTcwM2GWROqNMyZFwfz6uHKQvyAf4kJG9PS2mDBZ36TdRfiBRLXulR
Pp3MbQeRoQVgUWTbl14Qt4BOwCEF2saEAYBRI4FGOlRKJgBPlDTpD5gkwl1rHa1jQL6/S7M0QdX0
4ek/C3ozuUE61rgUSblJoQYOeuBhN1GrRXtFtimQ5qk35aNs5/piRWvWBF0skDK3IESrG7/AAn0f
GWlrf/Z+rwb/yv6RNoyRG/dXtyRu+v3FufEiowRJAHFSlJGRPYhZuCDh15vf2z/KqGptCNYJ93+1
UdRFMzAzHec13YDYLvUf8BAtyJy96phi1UC3JmK4gLJwDFIswA2Q+X366oGXsDXyF7TdFoIJCuH7
+0dJwmgUGqQliZ/K+JjClCh7xvMAhdVSPnUsgOI7HCzqEcxx9n0hdKT2V8qEMoOSNgbf6IRqx8Y5
F+Vi6jyj7SY8+qihA6EMhAj6BriaBAQedmc/6R3h0qW3BRVH3YimtlJjFM+LFSF1tobVfPvGiHap
1BqJ2q5ToEzr+k+8zz673PSsqNIXzpEGwLiRTm2v3HRdlNZYePmnMvMAo7QJac668IyuDK0xS+vU
kdNUqLGXJIvXt/6vZHS9ocCNAXBBpm59IDA+aKKDxImFP2Cr6oE9Lxc+CccAfcKq+lz5QJOMAW68
BqB1OXGEL0Hx/Q7VXlyc30+AjQOykMyjxEunmRQx7gAmXiZODz4vdVWBrBqgBSZvDsBI14fvJLIG
cMhEq1Fca6toXx7LApVm0ZJB8r7jvsfE5O2q3oaBnUoP91WSigr/fhsmMFVVAt6MJlJq0YVeC/JE
NnE0DkzhTKbymBZKITrMdVANLtV0JhtxsxUYTUccj7l8lobsGUpOLGRNSpykH0DHEKdELMGco3Kr
+8v6BU+lBcFk4EpDFsZLqfhMGKJMbOU6dWSUqD7BcJcxDxjdAZYO+wyctYKw31UOTPwOdEubaF36
FlNaI/zBn75fYaxHCY3YNccEwPobLwBj1CZ64XfiI0Z8QUjvonD64yXmGBl+d7r/6fTc2O+RXH46
dSRgW4ngOprUUWWj6xNM8IA1k8TdnkU4tWXCdVqQzO6OS0nmXyCYmz1TpnFcAQMbNyg1QQRWKE+B
DXRlXQFHADlHaN5sjQeA4OnA3RpWNajrSfEVrCpnYtwBB2aN5MAfwGJXu0BcN9LCMdJ9AX/34uKT
KJ+Djj/fb3t8Um0Zgymaw7e1lh9WKXzpn/xHtOG5EwvjTStMnD3ePwdhznJgou3/toNSIZ+rFb/g
xtQJ1/Ip+ngVf47Bo7KV18ku0MutF65q8weJQn2TPAWWtD5gxvWIHhH8vcUbSwlKOnH4uxWwXxpm
6THGewOwxTLZUA9FkjkigDCLNei+ANgPesjktW059rkOQNdpCIBIx0ufD9KnZkzYZ+DMJ6+ZoMXe
gj+ZsxtIUkkCZt3xBqHjxMHH78DAkDlN7Y8WW2UpiOmTP1XNSk9tyS4Ni086T6km8JiB4iMKSGdi
zB6/vwhvtF4B7XmlZA4mysW1GnC8lbMFZygMuJuEAhyPcRmLC9pHP3KmLQfqOl7L6PgUAcNOJXD4
gYu4vKkzh48NWSJlaOJKlpktPJZo0llxw6NoFPtS3gqcraB/o0RxZCkgpyPlvx+B+pYIGFdFAI7R
9dKFwR94KW8yh7Flbs+DnVgkxa4AGONAsOtobFxXopmCQqmxAAea/1HW9y/CnObBiGIaCbiRqCjS
YF2i7/GKLxWZ84knZqEn79m5xqxE8LkgZ0anIGcCkhVB9HvjHPKUF0bWx0pd9IlgodV4Lnww00Ob
ighcuCDNADkdJwHolSFN6enjaErPEUBnCuk/HW383XZ0onEAc5hgj24WDarO2BNTnH1p1dnG2Twx
xkbc+QRBytfzQqZwzuZjQhggNazAykDrm2zRhX6XrR/0njRkTkQQmCAE2JYgPUl16QAK2YYoqZUz
ZCk0ooqKf5cIcwLYb0CQY1z6Wij4FxiuAROo07F5ZzDFoBC+4UQ7B18gYbJ0IEoLGrDYV8+d5rmr
sWWXSnD8zMXG5cJhI/RQ2Rtk/ZYrQhc3H9/guuxLH3jMV9oLmmCkoF4ETkKZAWseAVR3Bs8kSrpa
plbKwY0kDTylbhtFRoTRXFDj9bEHuvOhacIdBtuqyGCHiH9Jc0F8AVUq5uFZv+owH68EHHyGknE7
r4tZjWh85z+7OS89l2nVotdQYURHaNN8aYh4zpdhzhP8mMBixJg03eoXgwi1dLWJLhZ9jbIJPjel
BShSRMBwozPFJ/+Gz2E2vECyh64AyRGny5/da2HJrq5yOsDSiMzWC+8euu91UgKAJeB7MKCOMJAG
iOdBfFk2Puc5EwePgr6/iEfTo6ysenCIbTxMpHQgY4t7cxQO9+/77+vt2qhjXlMCNj2aPgHr/Gv5
LpS+aDxRjcAv7Riv74OZrtExUK8Z8p6Rd2wEOVYYBSv0DGVMdQ1/T4j+ZPycTvoGQ3zGbgcziNJZ
TN503T7hjz2Qp6dUf8p1kKqjM2mz2ehPS++JWxuFCyOgJwY9qvh22u8BFTIpBM11z1zxBu44UtXr
yH/w+wXXc3strsVQ2QPfzSS1AcD0GWk204sPFSBEACCEid2tACr3+wdBD1FCB66lUdbHywo4ngjS
vM4Y9HytEDTe/OS7/X5vgYVi/f1n0Ei/6XWyG3+ih6VOipmbcS2fMkRcW5cd8KrcsyGv0Ou9tz4r
HcRDZC0+PLywVk5kBFRgO9KB+b8Qx9w+SK5FU0GeykeqEk2iQVso5j9cdIxApnp/f28DyWsZ02Ff
6DkobbwEZsU9+7FTNAUJ6oWbRKdm/h6gJExwOkiVAF3lWgIDVrNuFDLmnNjuw/eq37SbAwAtv1DN
3krGsKAvt7kSrEdCZAxxEycDtWdsIXutUDbMGdBZpK/XE/XaABLR4rOWXzppoTI/e0KwTZObUkCD
wV+vzeVLcWSGFtIkTB1Uq0R5FtAOfv+IZmIcjQXEF4wgLjeLsPZayjCi/q+mDHPOzMhMVupOJZsf
D12/S0ndOQOCfRHR5w4ICzy0rgXJaN5Tqt5lzr2XWH2+CSuBVNW+qP/zkBkruhBE7ZtQiRmoYSFI
Szu83dBCIbLgkVVIwP6J43FpA+cs1qU4ymJVVSNWbqkx5y04JDGZwp/QLUrwvv7D6WZq6ht5u/BQ
nrtWCEkBvIN4CQBj1E6WQiHEo4gFxlpryiDLk/Buv68WM7qHAJCbcoOocALX+/qw8riqwaKbeE4s
ly9lUO7AWtsQP0jM+3JmbhTqqCBPwXLw5Pht/72wEKoSdmE7Vp6TVtkGwDlHV4petTT4FIqBFElr
cTy7cK1mslLalUzqwHqx931BzTxnbx2BtQ+wAfzokYFfk9WawNnqG9s9xHjTPi1Eu7+TSpTjvxJN
mSuulOSq7iD69ZXVn2XzudPB92hLxLCstWbiEz6RLvcI8g0l+N+2oiFjgEuvV8gSVvY2N4yfhczs
jPZefdGkCBcHoDCCFkp14TlBoNnyCK5xid0VPWckZa1XFb+w+bPiYGSmVxVIpWRKr0IuV10+8Twn
AqkybwaNBEwuO6q3eZYsXMw554r6MicKGFVG+vPX+V8sjW+jqu5F1XOaTaHqlYcNFUiqEoyXHuuH
1JBcvXJJjZFt4mEW1CWiewZ87UdXlCR7c6uF76Fb2SdfdfU9lPcAWy/gtRneczApzr3uQ7RGWKDN
+wnRNaS7C56RKmfdCKNcLxh2pagFrb1Tjavisd2x3PZDQiJJ2g//KfDUX1kAG8UMF2oIyDpe6xDT
12xSRLHvbBOyHwnHmcPX1/Y5Rm7qq7OFJXjKuagNhYR/5FE59dD1pZZFn7rTheu23gLyMNr6raWA
cZklgWsjPxCMwLKPjdgXDEHctsGRY18Tbc3XW3QysSRnNkpqgiHb6NNd5CoLcc/vA5K+55dfSGVt
Bj8eXbYNfQcz0+A4tFD0AFIsQXj55W30A/fOTxPOtfl9Ph6txx2DDm/96WS87rf2k/gZHAMj1W3X
/FKMjnTEXuqPm78a/+wg3cGbCko+in7kO7y0DXlSv1QggMUcuayHygbY1NlmAMgxX655Iz4N8r44
VxzpP+pHJtUH5ZT7C8n4mYQT7sbFB1F2AbmRIOgqHKkEugP3jWM4U9Jswc2NrtYcKbMyoMYKyD2x
JTC7N1VugF9X+y7VPZjqSewuVcVmXof4IMAUgDAEWQnA7V/rNEB8+gJAlr7D6upGNKvV+MI/BDr7
2hmJ4boYxGQXbuycK7yUSLmlIeW1pPYz31FKWy70ocLUeDq8IzXvL+Uw57cbhQgBhBYTWCF1gxpk
eFtpwHYXoiUAfiExxKfy4GPeUTO7Q0xSQ/GPFYtiwGoEbTSJMQd3vu/5582hJE88cCC/Q0h4vcPN
xDwODlAceb0a5RL9P8Im9D46Ty945HfTcJ2o0Yp3FbDFV7q0VJKcC3xRpQaQISDbBLgiympJrQyK
6hTyh5VEih8Q1IcEzNGcrkfWgt+nm2Z+LSQ2G7kekA0AHJBS73YEMW6RDr6DWVvLq57BGJ64vtGy
Jz7YhvLEd60H4PPk34qceIzBKrqkPC9s+FxMd/kRlEqPuTYB1Y2+0yhPjaprqs1hWqEnamYMp8g/
DUNlcFkAYDdrWPN44sslv+ADfxs3aMOI/k5QVsB8A86N+oYoH7l4rPENKIVaSWxwNXnDcOkhPTiO
k1iRgbEF8gOTd/o3i58yycBPBp0nPUPeV5Jae6wMi6cnpgKIKQaDLqvWND8k/Sv7lBZSx7M+CkHO
/8mjTjyoFLHoJchrNmhmLc/pQ2TWO8XO9rLhf5S2cBg3zOoA1gewZm180nxilkxfOvJpO+ntRgMB
0GnwXpUAjnt9x0qvbPgkrgJwuD6B9zo4KaUJcjfe2yjaIYl23hezEZaYtGaj3EuplPcLfAm4gS2k
+oJuvb7v/T/NqtIrYk1+8BUv83Q96Ao6e+TAfJCJTIYAxbSDcwCvFymJ8zS8bJsFzZuzrirm28EH
AcW7wRbUQGysJYrrO0G+8utz2WxT/k3BMGifkaVdnyw1veuTUUFuT+FAPEHF1KCezMdYYJHe68yA
eJthHxAVDLUHnijgifs3vhOGZeKLxTwHkGCvD1kr0YAqREzgZI1nSuIfTyECb+Y9sE00q5Ef2EwP
MOCe/dTAKNwloQECb10W9aRcxdrS43sSRq0duwtmPFFF/fAGyA1lsKIIPD50tHolxzbHnjp3FUoL
AdbMMwJD48jEQMAENEppWC+EggC+7NBp6w0j6LVgRObgP6jj132zMf0/1GrQrqKIUBpEAohvr7eW
FxtVrSUmdqImN9BtDJRZIjbrYF8KdsB7BF3OCw/vmf0TUFQUMUoGAAg8za4lBlwr+1GvxbBTx3oz
WIvjRjPKeSWAssBlFQ5u2kBAdhi3qcF/51v0fiDeQ1+xdu4+Gev+Fs4vCJluRFJoBaFBPYsUIUAt
Qp44kLZ6kZRDOm7C9OO+lJlyChLTsiDDtgNH4Yali0uSkq+KMHEwGJqVpDYUEp7rXbsDGOsOb+qR
PLYkNx9SoMqkqVk/c0iTP9n3v2J6vtPqcvkR1MX30eDktQ0+Aozxpohpqsz7vC9hZjdRI0T3IIvY
VICFuVaPjm8UrqsKNGr1cNzjOgAialecvAUtnFkInIaIWAUwrCBsmT7j4ulcpm6cDxkWUrbJs8LW
qsWVZW7eX8tcBHYlhVoMkJhEXwTnuRNrx7bdCDs3iHWw88TcfshehXFV9WBgXIrFbot/qPxcrI3y
iU0JKuUx9xNE9pHyJI0/1XgKi0PqnbkK76F12C3EAjNGBBGuCCMCiEs0l1AZ1jILtDaNosTpJNLU
EQmjx6F/K2ur59E46J+W3uM3OgKDCEEAJUbSGC8X6vBahQevoJylTjCEQMiNc5SNV6BJCvQ44hcU
5cYQU7KoIxTVMum5MEodrlKMEMR8PmslaAEPQHLUsH/uK8yNVkIYgugpLQkYKizuWiuzVBkqJUB/
ELiSNK/9bMvq676E22ffJGJqfMCcAHL9dKkyn3B3OK5FnyIaK3zUhNrXVw5QcZLlPfDbLbOkjDcx
OeYecL3QYgE6OrDJUmcl5CBqAYlDjvI3DBbGvhlAknnkW8bU9wi4DwTD91d4+/SnJFInhjq83EeM
kDvbvN9+gh9i1aIb+Du0WgKyM/3UkC9bj/4Y2dJtnzm9KekHpwZUQRYdgdTpBW4QhV5QOHjdGO/a
FlBCrkU83vioV1poLDaR31w7LBTNFECIhyOV8Ni4lucFmay6fVc44ipDsdv0LXBxjBHJv/uFpOZN
bElJmlzuhbUMEw1pRgWSmuArlo2nhiVPw7Bw05aWM23vhRApZPi0nYQkRBz0VLRljTiqayw8lJbE
0C5MZiK+dLnCKcyp8ThEIlozI59wb9I5CKz7ynjb/THtHLDiUWRQYbB+vfrFohAnSiC/lQuov/yu
vlvJu1YdmjUwUJ86ErdLKngT+0CciHo/i6FnEQwG1OLk2q/qHH2XDvpeFbINPorMqkTjRU4JRgvl
ZHHG6TbRMkmcaJt5HoEkDMv1qbGumFfAtS4dVNcGMuK1B84eEOocFWStMGQgnjFimBmKq7fxU808
xt/jUkR5m2ihvoHSnDYAE1sFBjEH0xTNBBxu5AmpfR0YHZtNLy3o6bSHVzEQJY3a41xRWrfQ+tIp
LWC4b5dgSecs9NWOUhaTrXxVyOSqdIpgjXtNjL2lFoSt3vrIsIUH5bzIYTiF3PdWRFlMDMdFfOY1
pZNqe0leta8MD+0Jk1PhbrQKbbNkKRW4qDZUjBIquRTVAtRGyPYcY4wJ2k9fRDNPrPBPjqEbjOwD
hD/h0S2NxkDCMZEuvKFVRlq8MjfREo5zmtCbGBSRCZUon1t3EToQmaRyOO8xAUCUmhKF24yuXgM2
sTuN5lKN/bZjHl4QbM2//Em4+7+5tAubgBh+aILIrZy+fI3QDufELxJSksnUph4eVKLs0y1I08aN
aglIFN23SDPxDEiiYI9APycCn566KyzbCmGsaZWTN69ho7eG3D4lOVHFBTkzLgNUaFMrgYKIBkMe
lF3wm0TlsqR2wvBxFGzF8co9FKkjfr+A1iFMF4JSX9DCcKjLaKjOgPP0WhRyIgXYAYXaYc0GOZhP
9BkplrcJnPM+LDFh/bHhkX0BugzAxlbeMdV18/Gp/N5iphbTc0sDinPxBz4HuSgwwQEyhe6hGItB
k9xOrp240X2wf1pJYaa7YKv0PzhZG4CVq1HbRvVaGm3eJx3y7YwhHtSf+LWMFhzCbToSunb5MdTV
9sYgbLtSreFU2y8MEgL2D22uBEDSCMNQ8SAkQl+abyqkAyLddil1M2kTfTQSDx1AoAkWHJY6Gq7K
5ZbJh8YpZbA+uZow6kkOQuv7Os3PuD0ZnY54FU+dhgjwrjWg7BLBbYC25pRjScAQxD/H5XoiciRV
YoaA7bR9QDcpxBtNsVsVaKauwP8ekvZD7V58dRuK26bRM//t/nf9Zr2vl8+hoRnz/tMTEz8pV4HH
fNgoCd87JUfkRxd80Ku2NIU/gDmywdY3eitfJEOud8Vu5I0uMznhGIckYW0lNbpoi2bwZjVwRl59
uQbopEUNvJymO35F/Kjf/9aZPbz+VmoPkzjKIs5je6cie2glEgzvqBpMnQMTXEBgntNtfpD0p1hH
JPG1IPw2KLsWTqkpsoyBmhVjjyfre6zvBxM5ywiUD59T8vS818j7S0DePqQVpzv64eVjQf5tJ/ZE
uzYxM+BxND2/qKQUo4l9qhZSjzANLAOROdoJ2g+j0khBKOAZEukwY+/qC2JvDde1VOp2JIJWq6Kk
9U7dHwYJ8VlcgUnTTrilziTh9h5eS6KiNB5MlGJQYX1WQqyj8T7ovdWYI0bFarRfmPoOWepPQDKS
ZIXxbUyMl0RntzqsNVnKU9/OolB7PX3rhfvT0qSXC87tneQ53QkvImDER/sxhigf9qjQayic96WF
xDihbABUjAXPRGOnAEHtejOoWzlyaDviGnyAV3xx9Tb1SS3uokYkfPoWhfnU+AlIcLKg4rc2ClI5
5GUm4m/AClNJEibwAAfKMVg24f5Y/tPD+5r5U69DSyb5x4egoBvWPboHgcQr1iMTKuXCB9x6ZHwA
iFKRjoTbh0W63nfJCzR+VL3BgfghJnvM5J6jjUcev8Wv1eM6flphVhCTx5/i4cv+ARTvUlH+dnJr
2ni0JoFtGLMlaL26/gKGiUPRTZLBed6+HvfB9hP8O4cjSlUBecy3q9XqYD4NZLP5qNYHZxObPkHT
78l+vr8R0/HSRvnyK6jj5+Kaz1w+xj4AAbF8UaqIACFu4bjnLhyOEyc+YVugL/x6qWg9yJWyygcn
GE23UsyY08z7y5g7zksJ1JUuKzeT/bIYnCoB5JwUE0HAxY1WHqcYUoTn5rDIknwbO07l+38WRZ0f
N4Q9MJazwcmN5/0exYKMbIfT6+v+3deP52J/hos3Uk5/7Ml6JGt37ZGzsF0n+ooQ03Qyjjg+IC3R
vvpgP4VkY6YHDMc6P6n+ZdzfnDnLKkzsbBjJxHgonSEUmalAm+CydclExnsKx/ccU82JunDMs3LQ
Yo23A9plwY92fcyhO45hMt2pHLnwKfWpIrhiZTRQ1D/3VzSntVNhHSM0aPQC4eO1pNwV8nbQosHB
P+qIJGFgUOY70iID+l8JuoHR6bB38XRJteTN5bc16wjc630Rs7v2z1puuJu7ogJVbTiAhhrIz94u
wcOAi168fKlWt7BpdINx20ieBm86OI3Y44GV4h6moCMtIn99f0Vz1/3idDTqMkp1NjCDAkFuhzeV
hjp/Vv+LcwH/JUJcmM5pouhaARqVFzM2LgenjRqDi9E86h2kcCFdS0NI//rGSymUk+gUcNAWKaQg
VbRLpsfJ6/7ImkfrIbdb8thvHx+BG9Wabx8iTz5YYmA+4/5W/tbLaPt8+QmU6UTvROuKJRQwN163
GVE0mJm9ZR0f4apW4+FBOKVk9wFCmCcbfRSxvmA65o7yd3BGwFwg+huoKz3wmBz81f+mR5N4lhI1
er+/wjmtvJQwWfaLAKjKQ9kLeyywitCz4Buy95xzSx16/4+TxDTL/66DNhhSwitVDClBaCfkeZ9N
3QnH9aOEjLjz2D38EUmH2KMFyAMAVvRpLzGDsWAfF5b6G4pdLFXpQhC7qviIerKP2rfkxJ71n+8m
inh4+2GAEnAS1L3g2r5oFG/AvcD0dpVKlluo60Jb6hefeUmjWIieHqBVIa2BQaHrU4ujUBQavh3R
7wLca+hkv8bwubGO9sQE/ZmnlxvlI9ftpeGymezmlWC6ugYyt1QG5efoCKT0V/JHEG2rd/ahaImL
QTnR1h6yz/tbOhdaIEgE4y7cJ2p6lIKyXBnWQlaNToImpiE1RTQFhM0j3snvUbiQvZm2jb7tkINZ
foygsngkX29rOoDlp+r40VGHlDTxU8PlRi4Q9pUJT5qQb5JiaWZn9rF3KZI6ybBOsyyphBGPve0A
jG+0C+me/Q7wKstzSNLoKfoelnqGZl8dyLoByxYUqhirnq7KxVXo+DQK1VYdnTGytNgqepb0UWYk
wkvAkI7dNY2JadX1/ZOcqT9wCBn+kTq54gupXqP1qVa4o9OC5EEmaWuiiVgR9bb54XQteQBDLiAA
kleXt+9Lnj3XC8GUGS3jtmD5HIJ57SHYcOAuid7Y7M0XVuUmWUJAmwtML1dJKVGmuJKipZMw79SB
El76zrNV3J+Wekto7PBf9zh19rGwAgpiSMrPRxis9RJBGp39vtK3FrJIdnsuHMZcYYpRDyzWcDj9
z2CZH6cEJqKx89VPaDbb04KTml0wsIlFzDDjov6+tC6OlStcIeg0bXSQqRdUq7YFXwcH9FJlZfYQ
L8TQ+1pljagNEJPm+/Y4FKSDIUiB8KZqzzUITO6rzGwKSgbsMzqDEFADDeBaWauGA61x7rMOR9Zr
xnz0zPPx813C0Ojxc71+XANcxfKYxb7kW4+voJkNJTPk6FBGpfnTiqZJm6ZmWocdeYeRcl0Slqyc
cOsIJxkYKwWqAgJFllKcrPT8omzCzkFEA08s69ont4UnJulx/Z3af15Aao7+uU1VkyfbcYlvf2xs
AOcohveysMu30ff1p1C7jA6DXIm9qHOeBSIcAf5BOAsPOLQQJauJqI5dr17eMCN3qI5Pp2KpT/W2
jwlX8XInKDuoMsD9HSKIV53X4Qez//qRI9YkHPGdvPvzIh6BbXk41PpA/PcfVOvvr3/+tP85Ccoi
jpFYyVGNk8iHl6Q+FspCrXxGi68XSFm+uutixROxwNwAPrv1aon6OE1f1R55MFOUeXYb3ba/VHOR
mmNSomtfei2Zuq5qw3ZKmcUdAssK0FMsXqSG5hmJFukxgFyUytbilc8dS+khTrdJvjhtvPQBlGcd
a5Uduwh7K5DX6PCOYoxvnAV7vSaisTJZa5NvnmARl6LMmdjsauF0DKj4Yx9xk9xti9AMOF+xdf5+
DF8AiL/RfdNmHmwMy97Xo5nk/rVQ6qmUMEqY8BmEdrrUEADPve8/26dzdDpnm/V6JZkvMZLXKWGt
NwSHpOGmEnxHFvHhZpzS9YdQD6ZB6tIs+LUthTld5858f6/PGmmnBM1e1s+h8bhKtyTZ7d4yyTzA
hpOnaewGoL8LXn/pdv/GIxeOideaIstSKD9jP78C76JAbCXr1ho4zoDSf/xWzJ2pYMqfJ5yzOWnG
aeF2L37AdP0vPqDp2yFJfJzKBAYIJDJEd/Af2ISAANhxldsPjKK/mOYGOxDvT/5q4QV965mvD4My
b8OgSknLQL6P8UK326q5wwHaxE31sFh4R95izl2b0t/Z8Yu1hqrW9Nr/kHZdTc4jyfEXIQLevMLS
gpzhcNwLYiy8aXjg1ysxK2nJJkSEpN297y524qbQrrq6KitzcqXESlHS24vWYQ0Vl6PFbVyDx0Vi
Lm36xemlnJtQFUXTFDAJVIJkc+Y6OPl6O8UFeFc+Au6026UmHPcGHf0v3w/Ct/y41Nc/k0a+nmLK
zSmxx0BydzrtIDXYTkAFoBXYTbnDQk/k1v02NhTj+PICaQpQSFjCoFvQCcx071DogKhj6VerhWWn
Cb4RGV5/FOX64iwlftlOHwWlogNyjbjbkf58dL50OL7wCJ8Pbu9vYX3fC/09G+74/L89crEHRi1g
0niyG+viPtXNere3FfTaeubjY/+405kHbAWg7PAuXThqCzv9zylfWPbArOPFLCwLhKyRr7KHIt+G
tW9E8WjnLW/dH+kMbOJqhmm4W1lWeZAWsFear+RjL+wQD+pOZ6NEd8QQT75tLizqzJvt2iQdtWkB
z8QJTBamt/ccyQ433ko8eNthyW8uxId/2+tiMpP0v26wqVdrv293Y64fDhkIf33d2zlHpNwyWQef
8gnbaFHBYmkpKadVa32Va9OJklOnrhwPHfcppBjHNRMv5lGm03lvw1LxV6x6RVFqsDU4ZhTqr7ii
iG6j/ISBrh+PivGlnt5y+DHz/PsAeoPtwrYVZj9AASERhGwmdU9qUdUhqaIoQ5QkghC/QWqTGPZj
vH9Un8LOgADVOn5YB3a9FR5RtchxdELbyB6my2qljhNmbxHIOQMZwT67+CTq0iJ+qJZ1hE8aHsQY
RCh7uHJ9rYzAj3r2l+4iRXcy8BZYmIrZZb8wSy07WgNTkgpYCtBTmbJRqG9pWBgecVLOuH94/1BU
N6t+YYpa9VyRtKTVcG+A7/ih/ZoexyyCf974zNAFiqXHf7jtU4ldsMapdl3eRPE3RwUQXbp2+bx7
EQDjZUEW1Oo/Za0/8uuXxn6LXGljgSTIfECbABi7d/KwNEnT3N/7curG45OA70Ux7c6Nx7tNzJ4Z
Tliqz8/UxKcNADQvIEzsVCO9jlqIl5FQU6ewCRkpZYpYkI3ycPoVa3SBSENXh4UellWG4tnW/1yR
xfax272gsjyryYqAHOrUsHr9BSPhq1apUbBs2MSM6nrdeExpsF7q8qqiZ6ySmPe3BDeN6XpiryzS
hSaStVwXBdlwNhlej3+iCGrY4vaBMbEZF0zdetdrU9T0DuCpiscAg+sM1pEO261qbPfgwkLMEphk
4VTdvq9hDEVSeJgp/0Uj7Lg2r8u2x7i8wAiJjn5Xc+E0zaAnJxMy6kBYLdAYUjnvsEK33zCiEAt6
janp/v3dX4GWYNRfhoPa6K7xMGb2/Tmc8VFAzoNEDMz46C9Eu+X1BtFQs+uj2h8xh1AWBWDs8/A4
rmSzsoHzzde6cY6sTv+NFtWRZ25hoOlFNEaAJghtC3QfsxfjRcE00nCOms3QWYUig5rIrWpAusD7
qtRfIGzQs2IpqXh7T1ybnX5+cSW3PB/wIYFZZE4t/HYGQeYu8g1mIYS75VKQrg1RRy8ipdIG6FY/
PyPJlpkH5EPi7RN48tDzp20r47NyDiHEADlkGydt5sN6Z/FbyA+eQTfsnHNbXrXOZtM6EDU61Qb+
2eT2idVZfUDv7RKQZW57g+II6bKpyxjkI9fTItfRmBRSMJ654ZRtCTlroR13wcIWn3loYFIuzExu
+WL2ObEiWtlhu/Gb5oGI6OL4SnTHstypUPV7SixjVdur0+ojNhPn/lafc4XIB8IViyrKPSq103lS
pEUqZOPZ93yj1g6eADxatGWEFO2Q6oKxmYfDJBCs8eBoRklckajXu+ZFqELmqAtkO2ZbgCQPW4DB
4+FRMT5Ro3tRsYoQpdwje1I6S1ioaWvRPvjSOLWYvFeVZZMgwesnK/m5kBHsKMjy8r8V3FZJEIDU
i8QTc37/0ia1sq0WaK2fYsDcrkcLb7FSFCNkwH9cCvqAaugLUR7uL+icB0EDkgw5P6A08BShAh2u
y5JWSLj2rLzA5YPSOLeJaIravj176Rp3+n17M7N6ZY4KdpoS6lx+z7ZncROZ6IkD5yaXGkx19APH
qxdYNWZ265Wx6ecXB0VMRqlOKoxNNBTGHjKTlK/kUPsLdbrZOURkMCF5UbJFY/K1Ha2tZagE1N25
Z5PkKEvxXu1yogfeIFkNKZl1F6WcLoLBOm0CzZHEYUmKjJt2BrVbcVDA4w9+tQlRS13jQKhCZlrQ
2nPYm2zkSMXEZMls0hf+Mf8kn0Knp5/3V1KeiRyuTFKjTkOZK1oPJkXWKcq35pPhPsXQKMItm+kc
McNYD7l10L+xWObelIo9yR4K8NhmTq/tE+85HQ414JQSOG9/Yg1ap9lGhSzosM+9RxH/by2xZEQl
WDzpYXgHdYHc28FoprlRQcRCdZLMaaAUfxo3AqqS9XcE1txNxhqkfgmSL1n6yrpHuTGEbi1VlZF6
O7mwemUdbkjUguOkNkDsKg9L+jQzlwCmBc4KTU3o7ZMov9H2DWokJUomYrEdTxVnMHYjHuJhaqnK
g03Tg8jZElRwsx8ztGC/9EtYtJnL+eoDKCeCxMOQCFmItEdnioOe/g7BL0rUaes08sLOn+kvAK8C
xECn5hAEXX975OKECWxR8zUuozNPbEkvINNcQLzNjg6tXdqZk6y3amAE9rhNz549JkgrCoZnp3jC
npT3P2Vs8GAwC/fGXAx49VWUk0mKnoGCDL4K9JavkqfvAZud4LOM9cqAqK8Kt03gGMV5wZfOuBtw
6rCqDLpyCXoXVLCSyoUMOuGkP2ejjC3KGhkEzjOklAna9qLX+8dv5sALnIJuWBTlJrIAKgRDAVZN
8o70Z6VmwucWr1NdlHtvYTfPlA9UgVPB0QfCS7CI0L0qkpYHvKcCpq9AsAY6BnbimVofmKBqKlq9
VM4jyquo0nuIcFMzFACK6IykUwxxOMnlpqrAXVcyqyKwOMG+PwO3/J/gdlOggwvUHy4wgFyu3W6k
+twQj0p/jtAF1dtluhOlQn8gwQ8PLgwUK8EojLd0ZXqMQYjjs/r9D5h5ml5/AH3U0yiEQwZ0PH0G
w5f93lmvpv8Z6w+/K1RWVuB1Jb7Bv7Wsng5b/JulHNzMSQcLwASYnqR40fN9PQE8afHYKvGcKoFd
R7bI60zIa9qHUWcP8qHbhcdqHW1WC6OeucKvrFI7r+5G8DnxAC5tazsBYkKPXaILUDJ6ekydn1rf
dfbuSzEAa+3Wm35/NhY+YO51fPUB1DnDXCA8FafXMe4BzgalT2v2H7wPiNbJvD/YuRlG4VsEaQDa
6UGKeT3DQ84ysj+wiEDRfyahUNE/Z+PTmK4Gba2oS4dt5kYV0GsHIDGUMLCnKc8tI1TIqp4bz0Fq
CK/NRwwYBZJvR102v15e3NZCeyyoE39OZYyRLk3rkvXp5xe+XAkYonYKrNdkDw5O+E0BjT+65o36
IBgEoQyIXeKVEhj8U0DcJWHrGTwOmJmAoYZkjQKKWBrikMSxHBf1AGiVYpN9wOmq/wsgwDbASzbx
dr50GNuVD1lC1vpfL/KVYXrgZaeAr6nHeypa8dzGl3Ve3Sliq+e8EeQLr7eZ8ACdNNAaASgVneka
dTdppGgYtcSzohZ27aeo/Zb9k6YsjEiauYpEfkoLqIoEyhD6nUbwQuRqDbeDoD8PkHWUXqNv+bff
cTbY7g3JJvr7aLcma4w71ek+OCh1OYA2jEbxgVua7Fpr94Y2h43l7HbWx7DmLBGyTeuX0di9bTa/
SzqsM8dMFBWQ8fMgd4AroxypkrVsF+X8cE6KB9BVasTUYnTa1BCcQdB8f7VnykKQErkwRp2yEk2t
rBLC2HZ/kD8SE3TrZ115rFdfjmOhKxoEkgw41/mXbtFhz7jOK9PUTms1oQEEkxvOvEMQFoX6p739
ft5X6CJLnjVn88GspQUPNuctr2xSG66risyrJdhMdfKs6K/Res+5xXO04D7mHusiENiKDOoRpAjo
jZ2IdcWMLaY1RwIsM3NDxpsDlNLsGg/YCvGXZ9eW+pqa5MCsleO39ATai6clOZ+ZUhhW9+IzqDux
9SJvCDp8BgjjOfD4ujUml9+Mr5Z4YM7tJ3otezTvgfN1feLQTygtbK9p91APMUDQ8beMFgvQDVBL
LHpVjlnAyRvynypyK/Xx/vb9A9PeGsDjgkd39i0CdYxGFFP7qj8DzvEOBUpz3InP6gbYfRlwggSq
9b5TWvGalKbinE8ojWjm7yQSAHI15tiigbGGehC0KvWlUzw/9H+/jLqX8QQmbNrX/TlU2Gob+5Lq
Smpyuj/+af7uDP8P231xS9WdVgtcUcKIx7/xvN88kwzRJbqWsv19S7PDQbsboO6gYb/JrfoDGhca
gokOouBEVPTaC0sX/pKJyS9eDEaQKqmNvKY/PzeDkUIAAkt6KOw/TNAuXaP9UBaMt80JNer7Y5s9
rdLF4Oi14ntm5P4sv/KbvT0JiubOY+ggcDeJab3x2B+rX22doKqylFmbXcJ/bdPpcjkT1JY0bX9u
ZWnVsc+s9snKo3V/hHP37MUAFSpyY2umBz8RNqOf/9SeqfQvXGhHQWr+H8yg5WSiFkEHIU1/3Fcg
8GmFvj8XhW+o9acv2G1xqvD0vm9n7rGDeOFfQ9RWSccYPCr80J9VrrLSDN3aklfq2EG5nqFxOwBw
OA6RTIv4XyFSjALMe22L8pQniTZR+rXPi89any7s4MnqzWm8+CpqGwkSwPAai6UcUcR84is1toOk
BFCyBv4kCEj8MLTiZ8mowgKUcC7AkSRUPdBDiL5NaTpZFycnhTSIJzHoiq6K+qHjQ4uQh2F8ljJ+
y2pLGfcZWDyqO2g14PECRnsonYjuMwavfoK8rFcBLBOacqlnGhDjegURvfFbrNHat0leajC5gK6j
/5VTYxTAfLiQz5y9y5FuQS/An6IifXIkqdUgXAMUMPlN/VePE81EsPJ2HwkfimhHPUR0oKozaq8L
m29K69PLPJGYTUU1VUT97nq2g4BvIfLsswB7sEaONPGecQs9PXovwUIOZS6XChpL5M1kSBwAg0CF
K9nQt37Gp+PZ5F44kJp8Og2K3ZlevTQLPnAmGMMNCiEeFAklxMmUJSGWx9LLUMuI1nVj9GYFBBw0
nJPHpZcNiKNv5w/oaXS8SmBhEJFov56/Jq7EOi4Q9GtQLNlr/ejJVlUjGWyD3phT9YTUfGCQ0RN7
O+EV5pP0ovc65H3LOKya9bLuTw9DPQ5wJIxcCCTQyLYyk//0QlDHT00GYUP0SKiir7M+wO8GZMDj
7FGR/Qqgo5IgDxEmeZHs1FoJZUsuRC238hTZ22+o13usDTU5RkWCVc1DQxUldjBLsWWzQx+k0iQ5
ho5la2opzeysAZJV5yEszFgaRCEE3Y+HITT7zo/kdTd22oOQtolwyJW8T7bikPP+vgzCkjHlgPEE
HdrdBeuMOeooWxAr8NEhzWqpfFVypc2PbRSW2rqvgZZ0yioRClztcgiM6Ngloq31icBt82IYyg2f
yt5UQ+A9ec9zLEFzSucJnJ0llf8EHxj0p3QIk2ofSFKgGCU4v6FmJxEQzuZlGOGVp4kgPddkMayP
cdoVkT0CMdY4aa6ppSmOxYDWjCGF+l3oMTGYePiEbSzJ44VgxZVqH4LWibDxOReTNvuSpBRIdj0Y
kSX7TPmCh5ZZ7OVM4KI+IBYPctpp4krpQcz/oJAmQE/ZUAqMztc8ya2kUpIBU1/24WioXZqn7xkY
q2QrRMKg+qpV3i+/xKpJfbBXjRWTrZpc1LqNzzBS9AxGmyCyAnTBJk95HPEx0csKnXRQNEgj2W1b
RQrPkF/w0caGGhCa6LW4L1DvKVsNSXnfbxToeldyxj36edeMZoL/TWqdSA3+LLQsO8caNHytrvBb
f1uVSIz8Jj4XJt2mahMpcJmmkaU3/JoC8IhU6dr3WqjrGvJ1mfaUjMkw6D3EDHmLNGmSmx4BIbPF
Y6bxRVqk9G5dMtCMboaIlx0/T8Jo1/BaAJ0wXvRiaYcEDRNuvdJjsz2TICHmwIGo+KXoMN8Ko9gw
etq2eW8NYZ5BED73KpIaVZlLsaES9AOD/qrKhvLJh7qhEEE5ReuyU1EUyrjLFALBkYTvE8YQGbRH
rYQs5iG3rGCSOL1AsqIz8S21v66hr5qBrTvLOKthSiHdkpzNMHlBV0tQS0VUw6H1rY7VXkezpMbo
bdWlZJ2mHUeOYCBIFMB7BzIMKy9kKvYkqT0gM6Mml+q73ylK9DnmZSE5/sDIFQofctharZdog8Hz
YRvYnOzHApZK6EV3lMGShLPRkA0XDDJIKwoI1DtJVSYZGFsIp30xWQpBBNZvfMkcoff2oyHFE9hQ
sfSDQ1AWAeNyZcbFVpL6pLYYNexzmwt5tij1lmWS0fTRjKL+dlnGWKBrGV96UPv4UD3q+p+FS2bm
SgddMiq+4EpDLwjN/SSObYxbOB/PYQ2N7UjbttGZZddKeEaNUtekfZ+9t+oTiT+Bx9FJEP72fWFq
3k+YgudV+134nJk77x/mKwEMbih4U9dDmY4ZgCZTqdu3mVqHaB3nIJ2s6pxkqsS5b236ZdQFi6o6
kn+oGWH0dJN0pnEeA95V9pzJamoLjPosqaGdsU1kRuyQ2vetzTw7cOVBxgpRCxg9JCo2FsopAG/R
xDhEEjGzOvQt4Gbe7huZK0mCTgvlAwBiQNXyBza8CNGEulEjNkD7YsKgwRzP8aZwuQbTVyM5Lz1J
Ixoxah0Pr9pKfFBqaKWZq6opL/anUhc90klg4LvQU6dC57jJO00g0FMXOD0dDVnCGznkTfar+Q6X
kDHUQt7YogJiVi7Lks9Ufo9YPNo9dgWQ1ffnlQq5aQt0DFhV/ijKIUZTIGjBMw3g5m9VA1ujXixh
7xYmjn5DSaGfSEqg8Ht5H6YI+kaIpwy64BvDCtn2+8OiA79/xjUVTZEBRMaSZkARoBRZ5VIk7NPI
s9tgJ5QmqHNtb8zhe7+10FXZ2hTAgrdgd8otXhy9G7tT7HaxTeWqy7RUhV0UE8adjBo9RChCtKao
+JvbV4fuZQnoS/ct/2MT8DQU1UCCdlMjltguKbg4EPbdYKWrTtahbqsZ1ReuLHAHcHvtbcnk7FKK
EJ/AUwl8cDSVXwUkldhEsbBHblVNdFY0M0kPv4en6NxHS0s5+Y+bKcWrEGyvCHr5G67esFKTBiKk
++YXxIGrdsW4gts/x0+xDTja/fWbHdh/2wKP2vXydW0zSp2WYSolHRAB7klGQPrkf+em+nnfEnU/
/bNoF5Yor8n4UIpROlhSVUNqbZA//hYEYcPShqQeCzd2+OsRxWIp8/Fkh9HZffiuRpM4CVg7WyM+
DqvyXH0q607R5fP94S1NJJWDr0rWU0chFfZtakRhZhHhJ4U0KQgDgh0TIc55+f/Zo17wAcAshZdg
mGBsRyaDLWyl1ONj9FhumOP/zxR1xNlQS0gfYT8yp/gRvE6WByb4p4HVl3iOl+Zwuh0ufInHtCzn
1/nfmNRn7gU0x2GIPhPONzhhYePf3gPQJgAV9p/qA6IlauMH3RgnIFvW9n2toq+E1ZOksPjikABY
y0Ct3idLG/PWU4KmF0kAsBFML/O/7MTF6GISFSogvN5eCiA9XNYW8dR1xoEfcWjMDOcOAJ64bHUm
iiFhfGygZTMw4hJ91O3xuP4K6ngUTNT4+Zh6e4X/GWInz9CnuhCNLZmgjgLDg3yHGRJv34i8HSVr
vLM6calXa9YI8lcg/kYsBiaC673CadqA+LL19pVf6W1xrMmu0RYQArf7EWA0/AWmSxEJCNo5itLA
QHJnDFw13kiv3KEQLDb6rrRDgo6ZqlxIBlJhJRzXtTXKQQ45RO4AEwpcX/A1o0kzTmcqsTTuH2Ya
3QMzKurjMgQKQKiPVNjNxg/SqFDCyK3HbJ3mp1BEedjIEx3PKjMqnvEM16GjYWmjXo7rTgAQTyl0
MK0forawIrm1vGGJQW5arOsb7/qbqKETvmDqGAkQNxK1DclOQqet/eShzZZ2P10l/xs9FEdBbgDW
bCB/qG2TNBN5HBqJXTWsTaK8FBmkohFk+oGpPbB64PKh3v9o0oILpTlzJrsQogU0ARR9QNbfvBnG
EPIueZO4DZg6UaywUDLNzMj2Hd/iTMaqTNUEoEsvnRSVW4BlHRmKTrV95r7VhTQojTq7+RbKBYxa
VIMvpE3chNfb4Ih+sLBGQ7HQ6lmzbblPLs6M7FuQnEhVDBWKBEOtM8kKIECeea2hNP8epqbabBnG
6oguRS9JdkoDk4si3T+UxIzIYZD05F0o1zHSB+yLtqgce3tWoDGACBBymBBGv2lTiMZ44EkpJy5J
8m+wASMw6k/3D8qtg7k2Qe3JoADZSp0oiesDj5m36142kTW7b2NuO16Ng1oKUWl9UHPCCJpHoPQ0
1jobWX22EvajpUlGU+t8YQ1LQd/S0CgHLbShNPADrELEMWa3VWjx/MIzi861T5sMMk4TTzHAAkja
Um6G7Xxf8qoqd5mS2JVy5MqTGDdGB2BqNpiJtNbAoNxVsRM0C6ZvA81ry9TCeV3fCGNe526qnt6F
vLTUxJi2b7ekyDbz5rq2RK1epfFyVvhN7haxrXCmr1okAvpB71Sn3g96FyyEELMjg/arqqJFZ3Il
13deIaRppNU5Ria+MTVSTAryn8UbcoR6yC8FSDM+GWQa/xqjPCXbi2nIpQUG17RGFB2E5kPJnRK8
bQtnYJolyvnDEBC/EG5C6YJ2yUpExjJusF5BR4yKW8vBBkG7gvYAJtpz3qmXjwBsBdMhXPCE8wuo
IsnCQ10W6BkqtaGNWcPlDMldb1yXAWNCTofVyxydqmeFPZbero8WLgK6FjadCyAbwCmN6iqEZui8
GDhBi04N5MINP0Y7O34yRncUIV9oqfD7/NZoVslZWVYQuQ13r81OW+si+GSrUEVyWCncofkQf9IW
0CwvQXxhVQwagldyZ3lffOSI6r47DLF2blWj798UaGTLvnV/weni+c0UULNe9z4S+rJQuMyKNQQ7
suMzD07tfgu1jMSoI2iqjAaIaqwSdBKdPqAoAyVRK38RF3WFbyO862mZfn4xLeNQAJ5YYDWi9QjG
WKBAkOMyshUaQl+1PdlFq190RjJH1eLW92dhdkFQfJ0YvNHPzlKTEPFEZZUsK9y8yI1Bwut08I24
tyMeySEIWYJa4P9gUJ5U9UAogG4gymA31H6AtHHhVtIriPUNtttHnm+ivlHlgBotoXtn3Ac4r/HW
gQo60tJ0Dz9RRsYbGr5w0yFwYy9zGI/oOd7GjbYU0U5XCeVAJBEOcZJZQI7mpsFUYFMuLEMy0cJ4
ZuwgOaOf/QO/AGiZi+Eu7dCRsy8LATdGsNPayVP9NILln9OjA2MRs4XcOGMhmNujOmB6dm98DLp/
Cix1lQLID4XKk7ZeUteYCYLwPRqUUSVBVYBfuN68rJxFcF4pccsiMvI8MrpqYWrnLODhA+EhuEjh
RhmOL5qol4SMuFWYctteUQMrUlB2vb8z6QbQP4cALOekyTYpOdHaMlpetFxJauIWa96YwNDxirVE
S9r2+s435NVoJY+Fce4mRFZiLOX25gf5r3Xqoss1BlV/voF1tSqBDSm4Ix+Ew4LX+6u/0Lv0cpDU
aolSl5ZNiUHym+yJeQ1XeN6xemSCeF7cqXYIBd23hffr7Mh4HvOrYIcA6X+9QcqshYApiqxuPIIx
Kt2iarngVOgqxT9Ld2GCCkkkXyJqHffE1Vb8JvoCkZv3JpulVe04y9vKUGZdapyavUHB6fjfo6LW
a6w4McwrjCpYS1/CKyb0OTLLz2wbrlGb1jbRo2oH1qTIeH+bzkULSP8CwoH8rzxln6+nM/SjsAo0
nH8py3WhMpAs8kwWClxO5u85vBLUiCwcwP/BJnimJXSsqhwd8kkZNHtipJ/dGnLovGUfE1CqbpZo
rubnVEaUjvFpGipo10NLevTkC0NHQBIvO/EqsRkLkVDgGdVOgLxJsxW+J8b+32hJkH7uBSTBbf+X
5b8JuLiBS1C2pdwIy9KhN0sQKUmPQD0cRuNDM5utsrCG03a8OoQiWA2hYgxdHkRgyP9dj1Mq8qao
QKjjojcoN0olaFYyxLytEi8x8/52odnaoGB7bYu6cAOP06LMj4mb9k9p9P0zvAfQ5jaZejtovq6K
hwqlkuLBAxVLrUv1IXrHfw+fZb9pz/66GuzE55e209L4qXXuysbniIpvkoVXkBBzyjrgTkzwRsbA
YAM9XrexE4EZED2lgzN2hsIt+Prbd+HVrCB5d70Cgib0Ci/gC+ru11t53m8KRTZyGIXOrEYbyt35
+MyRJUr7aV2v1n3KuqAsig5ThCJAyVNWC7YOW7lpXGBDrEJ+aLkNr2RGAgXj2v++v/A3cwx1NAXX
Mg8nAT0GmvQxVISGEFkuXZImr0Xs21kB/Yumeb5vZnJz1JBQVge5B7R88Rik6/1ZL3VSAvF3txp8
KxdOIZpWuxwlsaWWi7nxXBqi/G1cYWrTBoaAFXqK8sJQU20/ivnCtM2MBw0dU3Js4raAJPP1Eili
VQACFGI8hVtAvFQNzkph59pSiXlmK2AjIM5AkIv0Me3FuVAE33I3lO7wLCa6aJRHIlqNZt9fnZlJ
u7JCHf5C7lo1F8fSVdjMqKJjaI3IGd+3cXuWJOxp0JkinchCEJ7WQAKvTwF0QlS5nMyg7bclArg+
ubI18a4x80iSjbjyYqNoY2JovE/0vmJiq63jpSrw3JzKOGDol5n+kCm3wqZt2RWSQFxWafVEEh02
/IrFzPCUEL3wS0ncW8+KcePKAK8Rmp0AQKS2SpRFHZ+ofumOxdvof+WER43bFHgU2lCDFrp8xRTH
JA/OfWFr713tOzWo4zg3YFcS3xqoRchKA6wnKJcOWg9agvvrQrPnIZcxfR/Sk2AORpGJ3spxGbcZ
26nEbUptVWeZIX8FwiSj8c5tosqInwpFD4QVw26SOLRVYV30+ypQHNWzBnFfQgk2eb7/SeKts0BH
BVKlIL4AOZXKXx+uphnjulcVxLgDeSFaaNSxuBBszux4hQcoC7USQYMyGrUH0E0V9FlHarfgRpMP
Nz0awWJ5wUnMbDT0Sqsgz4CY0nSGr8cRNpVCxriq3TzecOMv0TQzijSDD0ZdEZKF7OyMR7oyRp3h
JPc5OZPL2pVK1eCbQ1B8tcVPKL/fX5vp11COHGuCa0kQUd/BDXU9JlRY+rYM8saV608GaDZVQ+uN
D2E5fs+zZwmlmPv2bp9beAyAgwRpRAEVCWyIa4NC5xeCKHeNG6iOUEeoP/ipKVWvdc3rguZWa+DF
QsUavvIndhuv8yeQFGjxBjvVlbeVuLr/Obf7RkTyDYEnVE44YGOnrXsRACZpMjCJGDZumh1r+UdN
d5GSL5zIORtIL0KHC72DqOVR2z8Q84QB70rjlsB0hhDqy5Fnav+3eWcMYcp3YBGnbn66AbPIWLmK
mqJxR7vG+wDkgeBqBB/p0nP5dr9c25kGezFhaDeXgIeGHXVA9oy11MiJUqcdoRCzcKRvvcZkCWca
b3PAUP420oWlQOjEAsWixm0EOTBqrj/w4INdWJuZ4SCVzbEIl8FQBobu6+FUxPdHNA60bmbasYFU
sy4upHmn/Xx9wCC2cWGBWv1GJloEEHPrAuICSj5Izq1V+2EpX063s8PrQ6N5YhNg+UkokHaAoaLl
ZSNErZuI6b57kjtE8PVaK9GqGJ7T4GFsile2T9dD5W0SiH+C97EX7UoWDSje+08B4MHo/0/2eWYI
5JSH+U4eExs9TYz3eP/IzawrvlRBgMpD8+emvVUdGg6PE9K6nlox6zppQ6uthp/7RuiWm/+cj3+t
UAtblGVfFkPVuum4b3zILhtJgPtZ/AiOYtob0sHv0J2q5ceezZ6LXzmwo9Hy+WTBv8wM9k9BCRIe
QAlwf2TLF5u4zWWvULNqcAGN1rW2AYX//YHSJA/TQGEBPhURJejEaLxWmwkdW6TtgIQE+tyF1/gx
emqe+119BG2KI5sJaETDoxqYwWhVa17/lq37XzCdeGqDSyyCZsB+EQaizen6CDFB3MVMxQ9uBX0J
OQ0MLt8mVW3et3J7HWKYaMsU0TGEq/cvKruYSDnJ03zsvcHlsn4lgzRCAk9Flr3wSwm5W4gCJpTH
WCZYB8SfxWlJLyx1dSazdVWO7mCMZr8WtsXJB/twb3RmZg1bdBgffeM3csbT/RHOzeOl3ennF3bD
NGwyliGj+2oel17e026n1+jyd0+ze/G7RT6qeXSSjK6mi85nu63BbScZD7G9hDqdiY6vZ4+KkYZS
YUDHAEuD8Zk6kZnv1bW4zlajU71W5ke1GhzGll1kpaE9WZqelS+cuJkDgbAcDbaoNqDtCw7meqyj
OioZ6XLe7YcuNoDv1z3mJWJDXfyRWAsyKCheGooHmuzHnH8uKzsvAzvOukPogUseScpCHldtvhsH
i1/SVbu9boDBmnQCUZ3AM/PvTXWxDmUA4iXe5wD/BzzfyEc0gY28HKySvgAhi5jKNiOzDcrwguzc
313zlhEjg70AdGx0DkJRc2Rokbx0S2BMOmAvMjXV2d7x13n1GkKB+r65W78HgIsAgTpgfRD7015J
VdiIGaNIdMNS3ktMYYPoZiHimYkkwbLBIp2GgFyVJIHaatygpKgpaqJbB1ZxjDxUbdejqqtO+pO4
6a5weUaPeb3blakpiHYN8UDuyNmhyRntYibx1j9dfwy16yIP+p+xp4ru8MCClOA/ODuv3cqRpFs/
EQF6c0tuK0OZUqlUdUOUa3rv+fTnow4wvzZFbKIbhWk0pjATO5ORkZERK9bSbyWor8jCQiccznV7
MpFLfplekWsbm5N8sNrz9Q3/XERFxAlYFV0ocZ4NWJbbc7PsRzglVLdUBQCfjiI9MXNjZF+LSLb1
9iYJ7uX2JjZvNMk2JtMxk0Ok/YJbqv91/Zd87lS9/xKuXnRcKFcvq8aCVhqlPjFAafw2E1Dftto8
x/6D4ISPWviQwkUiHNPyvryVb4Ib1Y2e9IfqJnme/kreXrblb5JxAnplnRTTgQZo2rhIPudjMC5p
Jk1wi0sZ6s/L8BBXtZwXEb9ubH630F821lOq/POPin50KfAs/3Z9Nz73KNiNj/YW7x0B5rheT7E3
dEfjpr9zLWQCvv50v/zZWJgyX7SXQR5L8Amx50DwP6G8/DSZxZhizVUeEPs1mdB4HKaD/8yom3Zg
6jU59qbdD8/g+6rc9m/LV0s6yPfd9+mH0d0Lh0ndy81hMp40/ZQJg1MgK10ehGOobglqfL7qLn/p
ImVo4qrpDD3VAMl0tl6iCT/daOoW2OHzpYcVqiFAuwkTjL5efmk5kAbfqHvN9UYnribbUnlFPIdM
kw1BZauBraqMsMTxYSsj+jwiMH9zclz4vaR55Hhh2WKwe0yFTnPD8rd2K8ziobus3nUQbY6nJnwY
AYW34vMUbix5dV8/2F2kLtroSa1WNxqR77UKXzK+ePGfvp05z+QY5px0LgoGVdMLY5xPmtuGjTsZ
8akzm6OiDRuvvzl4f3LmD2YW+TvNwkC3hkFztUQ7an2iO8ZY/K4oyiZWl+7DpC02rqyVG3K+qKiZ
8+1kCtuX7iKlpYearai5SfE9rmD8P9Sx9syout0L4SkYhP31yLC2QtSZGNmcOVmRL760l+uxoUy+
rrn9kNmq/02T+2PkfckYmxyqdGNxa/fxDLilBEfyjEjspbE0ZDYVulbNhWdSt4UJ1qI8y4yNELSS
/QFqfSf7pl3I625xJQetoDHOLKuuDrlYZsLiHD+nyauqMZOj7nUcZdhbCMTte3j/DbipfsXZobTm
GW5G5izlewTYqoFzsk33mwWF1YRBNyX45ngkM02z2AStDadWjnXVzaLkpilNG9HmncD3ZUAj0GWb
qWNHg2/O87zcmX4iXsDc6UwarygvvnUqtG8Wqt5fkPDu2rsk3CqNfW7SEzYYfJ2pyuf5viUSoRqn
RulNrnD4D21NcWQ0fqv65O1gyvzp7YBGt9pz+IiS7W4Uv9ZbU1yrDvnB/GJ7BpWCHe5OcjowlNkE
cFKHUVnuap8BMnYTbIQ1KhunYM0xQZ4jOmcAngEXfemYcFAavTFyaXlyXR8pcEXwXqIjuHHW5t++
DCdoY3Hv84oEVr8IJ0ahMBDcK+SKL2T4+71qP1vO3bNvH35Y9uH3MbTvRQdd54PhCjtnv7+7+bb/
a/+8+/n1S3sL1/SfAJb6LzBqfT+dnk6nt5d/nr7AG7i73fnu2+2N59w+bUGm1j7Hx5+8uCQLs++a
esRbm6lxhuirMd72RnnopAcJuMb1/VnNUj4aW9xYXupPtTmqqqsAsS+qGwCPsvFVzQ7SL6E8qOo+
/arcmHdRcetBxH7d+Nqt9dH24taa9a7rKOPbKMl3leJlX+2YYr9u413b85oDLKK774lF0QyG6t7C
tTgcZsYeCNSgYZIhOjVmPad9vB9sc4fCjs9c/019x/MYyfHd1hN5LQE1DTjMAONTEV6e8lhtFSWJ
uWf88Uc+nLr5nvbtZnoI61tRO1RZurG/a0eMngi8VkR/EqKF75eNWQozZ4JbeqKtMUIVbPQQ3t8W
y82lSEvsknhh8Aa5PMQgCjJgXInuHtA3dM4vk/1X36n2b2NvOH+93d/H0Cl3ur2PQHF8ORnn5O01
tVHMeP6zNQi3ds4//pJFDDPHQZWnbl6rdju6ntLzAvsBEGLDnd4/0rUVLy46+BmCMTNYcWqPN/B3
vlnoBvyqbcuu7t5+HV7O5u7vu8bNznIef/dviDTZhU2BGVa8w8+Zxis+PN3mSGi+ts4WbdzagYLw
UkJ8BDJpCq2Xn2MqAzMLixbuCBg72vGmU0552m141epOfzCy2AFBaypkhGrdHYgVJghLqFBaGEXz
n9dP7qr3frCzuCBqg2px07CY1h8Q3zJqBkXKeNzIj9a3jFn3+SJiYmD+FR8KM2JlZtbUDboLjxAP
hbtuPEnwe1xfylqGafFJwF0b1EVU+dIIxCCdH2SZ7o4mkMlXZhKKr8bApCjFifzXdVurn+eDrUVA
l0W4o6oo1V3fup1+i9GuKCtHqreS5rVgBmHre8uZ2/tdA+LDvkld21d6UOpuAZl3pJzrWnTGoNwN
wxPJ1EAz0bKer69s5V7kO/G85Rq3wB8svNuEldkvEkV3LW0cb00pKPdNKB2nQr+vqRLBxBNuWFxx
QcRi0cdWoUSY8cSX380aVQQ5BIKKUsFrFFHh6eqX64ta+VwXJhZVAiPMZQgjiCdSrNoKsF6Vssl0
SNMtzZgVRzeYN+ARIM7/sRaOnkyh38QShsryD8iQgGn5cdiYJdyyMf/9B6eYGtHwjQobTfyDtbTG
SRo24NCr+0UxU9UodGgkb5cmLH3skmbEvYdEz+D3GF90nSe+KsDxFTPGcf3rrLkcw14A9zT4MHg6
XFqT/SxFNrzXXUHOg30X5HBWT2Zse3XA6FQaBsc2DzYO8Lv++eKKoUxsGNDGMSvJ57o02hZe0Eqp
yBIhiL434Gp+jY6v1a5H+rFESKN0Hnwb4cnj8+Pj90dz92yPaMbdSWjGOb0twwDY21u5y+pGfPhN
i41IBUCFcD3gPVbz0oSD6cRmizQDjRgEle1OK1T7+tav+dLHXZAvdyGqYEFhGk5HLeqLUj1H8jkJ
Nzq0qyYIJ1ABcS74xpcm+mxIYRSSdFedHnr/y8QYVW9unO+1EALA7H82FkHL8iFSDxuVODn1vwep
+S3k9f76TunzVnxymA82FmeiUcSqpZLPSMXNePNa73lTOw2+w2uaP7FdvaEP1d68KXZ1IAl++Zs7
wuxYULnaDC/kzvPf8zPH56wzEBQ6aNMgN+kF9sC/zqSkUFWRw3zrHKSRRPuk7Z7+i3vpCgUR6CcA
oyxPdVer4zDmBh9b89WD7CfQSaX5WzHqZ7mV0wedmandxq6tbBo1U8SfAP5BgrbYNPL0WOqNxHA1
4+uYnHkB5Sh2yXn87xMMxv2NWV2duX5Izi+dLB3bsa+k0CCNYYRBzJR8l3R03/va7DeOzNoh/T9T
NEsvTSWZVpWaJuDPdfUlUrtXdZC/GaHU2NCha06Aluzh+iYuVY1oQs8jICBpQHi91zwvTfqJic0w
Ndy3BsHgigfVK+WcXeJEvLOY9nKSh9qGT+vQ7Mx977zJe7Sx9epEM+D6L1k7yyRX6KxT9f082JRp
WjkkamW4lnAj6E+i+Nci97luY3V/gaXojHCTyS2lIgQj1sbOzw23DKbIoQf2iJ48pRmNmrLyOEXH
6+ZWl4TKDz3vWZtqya8NcGmSQ68xXOjgbI15tNz82UxfrxuR1y5UuqbUyRmEAUC4iOzGGKhCOLaG
W6HqE/S3PaxZ3NvjP0PzKCZ2Zx4sk+FI8bHUqdCpRxj7Eu82m2o7O4XC89DFNn0OexB8e/T6ez+A
PAlRr/ZR3IIef55KmJ2NQwTsFMAfU2OXztYPTVVXzWi4XpACFVcOQXPb89Dzz3Kz0yRHZzzDqWXr
P3wHg4+gzrNe9BsXIbzqFRPWDsVwpR4FasNongQY2o4excaNzuZ7Z2IZyT+amj3wQwJV9cwJCBGm
Wqc7DPzRaJaP8PlTrmBECRTZc3YekIG2yAQeSAMGO3Z8iN8nZhcT+9E//vX39l3ILtiB5QQ3T0+t
Y/2HLM8A9gGiE+yRuLw2KaBnWgKDiBtO+gtJ0IteGaXjDbK4cd7e06tP20GyjywL6FEkAi+3I0CY
DSpHixjNTZWcY7vbSYdxX9sPtLFO0u4htP929u/EvsvPBSRvkETQ9ZX2xDqbhV8/Ke/vi2u/ZvGy
kmbK6sLn1yT6aKvtzoLr84/QH7Xm6GW3eupGQe0oOjU7i/kchJWA3yO/Up/HfK/2MiyzwwGSJVSW
gGULt5ZyBre8K/TbsT4p0a0Z8ZyOnaaJIQh+k4KbdAjtNn6o20MtQA3M69fRTVt0Q1TN1LTe9Tpi
D/5ZK0ZH77YWy85eW+uc1nxwRCGCEXwaDKJCx7AhRL2Mbl7fzrW4Q6uYfvX8pqM+e2mhjuOCM+6b
rjE8NhOcneGLqcCA2G5cUWsVG4a2IHWfwUMAMBZniqaFHwYZn63i3OT2G5xMO4PciJ6cza0ELYbF
7J/u4EzPCFbs//427d+/VVt/V1Ro9o74e05/RtvcP8U7KhH2LnK2GigrFQK0YFDRmNV6dEVfvDS7
Um4MJYhMV/F/iuPPbKhhNPtZZj8trdyrZrpxW34m4yCUfrS3yEqiciiVpsCeYf4S/XtPOZQI5tW9
awTc2kVpi6WT9raa7KzbMOodazh42TkgKdTHp0aO4aEZnETaK6OCAyIKD+qeqmn6pS53ifR9lJwJ
rcFUsIvyOeleze5L7NnaFJ9iYWuyYvVamPdtHuIAE7KEcg5tn/ullppucjaH7x6cegHNprN66hBP
V91ho9e6VjI3PtpbRiUj1q2gxF4HVeqUp98065vYBo7+oOWObz0VJpEacoQp3OvxE/SFnjZtZHpL
wYT3vOvjb1jGogCignkawR28BzFwvOwLNON2iM6MtLOsI9MfsvpEBuMoxmFKITod9ob4Uwyr5ypA
18mzpc2p3dllliGDvi3USLSLACIvrslGDMQqjHGpnu/vKiUVoPx3UTi6fpP4pzLaiB8rYyhzn50W
Ktk7MojywoVLJDKE3C9MFzUIpd5rjxrYM9cfvpdOk9b2BP9Hfr4es9YaiR9tLnvgVNkLT/dzth0E
NBQ+h8AZTsIe8h770bS/ZcQJ6NB2CFy6DGLv0o3e+OexRY7thzUv6xGjXtZBPdvXhkNT67ddMYC8
7FDL2+n1MRhrp6kfIMpNs1tV3tX51mDoHCs/f+P/7fk7EuXDtdAOftRoPfZLq7hRhDdTcQzxLCrM
TwbBho+v+hOZLxJh9AfpLlxeEJEaaKPpVRzrUbJhj3KsepeQkUbGraA/ykrpxFvNovVQ8sHm4tqD
uBqaVYC7rqLs1WNvoFfN5tIIBvlg68234qvk/XPdp9ayfHrvPA9hFGIuYrFMU4tKmGN70w01cddk
byJonDx+uW5k9btRq4WrGPZKQA6XezlWraTmlWm4UZQ6oXzy+mRnePtGrR1hS1jz/eX8yUnwERjT
qdDx6r00pgsdePWaQMD09y46R2cRWXQOpO3bKl0i336xuIcDWKDowk07wf5FF+yk3z3md/3u+4yR
8uz0fPe1t/8kTkYqBzkKXRT58PXP9V1Z9TDechQe2JhP7+VA0OU66wnkWpC5pocHj/Ft3O54hRzi
cfgRVyUU7m/Xja7d9MiSgDIGDgoiY5GOiFLe0g/HqFkrdhaTjdylx9aCei0nJ5E2nner3vXB2uJb
lE0VR6WGQ+uExEL+pcp/Rl5r15e0+oYkn2C8ETVT/Hjhw6OVxpksBIR+4TVtazvRf3X1ue1ffP8t
aU5JY7cA+8SQ2+g+ytxUOg2aAflHDhbkV2TdjzNRQAsN1VjsK6X41vjNsQqPhXks+tP137pyEsgQ
YP2BbRwOlPfi64cIFqvKFPTQw7t+PcKc/131npkctOP+sYq2CK9WZhGA4wEnB5xHa8lavpRiyxhz
K5lDGIk+eUl5CoLjZJzGSrUjpF4zw56aeBdTpOvsYeK/lKEEftH6jeO/GtdmbCCcZRJFtqVesC9N
TVkInelK/j7Q9nl+TJ/bytEoLARAo6Xneut6XnPzjxYX2YCRqn4UBXNYC3mr+5Pw3c/ife41zHj9
ruL+rScluf5pt0wuTlbr5W2UjJgc43g/qeT1zcuQPORMKftJv1cFbWNSb8vg/PcffClleVPdDbPB
G+8mrcO72PtT+s+INeyysDtdX95atJolEgms3ImfOpVaKyt1RQXHTREqEapbyTz1gq2DYoRA13xr
hY0Ea7W2xwT2zKI2D+2958EfltdXfQZ6ApyaDETGvBl4Nfmn4lE5wBxo/1D3pa3fzD0JyX6JIU/q
7JfamQyevvss2fi0s7csrhSTEpXFsplvhbDlcqclvxsRHKc+jCPvDf+XXNSnxjDtvN/iZlqLDx8t
Lb5pIhQJXBtYSrwfjVjZ81tIMttdElMdEzY+6eqyVHRamd7j8l/usN8FPqrGgeHSfCKDig6qjEyL
njuSuFUbfgc6fdrC9xEN8Ce0NOeb4sPXjItu8ssyNGb0SRidGQSYjLOe/552nfA9HvZxUOzirygy
NL9G6S6sRwceCOAw7VkZXkb9KMdbHcm1qISeItA3akkE5SU2q4ytKhNSisdpj9bu9LWSnlVzH+g/
CiE9G/mj4uevivLt+jFa/cAfjC5ebzG9BX3IMNoRc4XhL8jFXZP/bZkToX+5cTPOedWnTedCpOHK
jU/l+HLTRUHRsxBlDVcMU9lJEhCEQlJucX6sutEHK4vT0U5hInZTQUFOuhlTOnF0gzqm4Hu0vMct
wMTauwteGO61WX4TpOfisu8VyAC5uimDvTXi7teEircH6U50Zz77r8kGwmh1aWwdZ4QXPpoAlxs4
SWWUZFFNWT/6bjYEcfVXXX+ThS1Qy9qH0snIAM7Ms9CfEmQjTJQuHQ13MF/CyTWbjVRzzetmhO17
Pozi/GIdldF5DdMRhgsXs62V3wdIIKzstUT6p9d+XvfwOUQtnY45m3m7GMX5NBJfKn0URYy5MRG6
n+TKzuUvyUQP5qmmfL0VmdfKa0BH/2dNXzSd6IckMvhpw81q86zk92IOs1T0vRLOUvYzgFTLcyqN
yBYkt1ES7IpKguNnuhmSao8guz3F34Yavfj6bAavxpDanvXg9U9BjoCKI8B2P1DkDm9j1FLE8zwG
PNU38E6c4To3Ow7uMyPCsIPYmcDkSHYHiXU72kL6bPihLY+76zu7cgVfrHVRs4T62QshvzDcWg6e
++Zo6oIDJJ5JqltGfvpzI221nNb8EmlO5jwpXRJHFrvbkz0iecW3TI3IiTLx3hSK8/VFrR0xhBsY
mONUU0iZF/3hYrC8th2hqTTcOFdVu0tkyzEUiADElIpS4fvGxqWnzAHik39aNF5RGoDoc4mGMsQg
TtvGM9z7N83egXUBivk6V/jfftz/ina/UOW23/inb9OSdua6vsqfo5443dfrS18Z+SRBZ2aKxxiN
Z3i9L9ceBD3T5jI/RR32Smunxi7Vb+PgpLdncTp3Q+z0blPD9H0jAnabAt4tB3J3WBKbLfqOT2VF
AGJM51H7ZbYNmrHlsxk1XbPqgyl35QYwqs+YZKKfvTA8xfI9KF2na+4BgNutpDupJDyo7XBbp8pt
y2TE9V1Zxg9+CKEKHpn5SqFrvfC5uA6aQNXLwi2nkwxnCC/j/GgxQIaAZwsna/ssC+FGgvfpVpmN
IkNL8FVE3dDeyU0+eGE0NdJUz3R4VW6eOv+nUD6V6TfDe7Boo0BHr0XNKRy/+PK/7c+/G2YqXQNq
Y8o0sS9dwBxzSGwlyAYlNfunMfx9pPUV4g1bSPQ5v/ro9bMdhoIMEniYoGiXX9rpYy/uPNMq3DiG
mkZNUt3WX71E0ze+3vKmebcD/bHJjUkddjkFGyViRG0/L90RgmVkB21z8h2tDw9q8qJsEYwvw9O7
MVo4c5UOFaRlzdcPIXALBQlaLeAaT5KQZUffbKyNsLu2pBnRSI5MbwQo1uXW5ZRzPcOCo6lQHGpc
J3OUjmXk33f1117czG8+rwkPnNua1JSZF1jGBJaMyhhwJ5e+N7UMwbLNm7FFqLN50I4pKnw/PNTH
KLWnxo/I2nLHz2tFe4WIxJTwfBSWvCSi2OejrkSFm3Slbfg/aJE5ClLeOmRD4RZ5xMpSL4wt3gRt
nDPSVcSFi5QfzQOazcXGE/nTaAtzVZTnwemZsAnyBRcmwJ83qdGZMWPh1iG/kW7Vc/lXO9XwYdC5
hlzZptNZblVeZo+4PGyzVcQu4BCdB38W6VZs6r1SyViVxGQ/1JITwwUf1d5dahRP16Pl53N9aWqR
DrcUEefKT0y1s45CaofPcbL1eNuyMX/HD8FRqCIBqsAwcbM+02fdiTC518IU2a28aV6vr2fFAS+2
bvHBUjPpU0joYxdtOXvKz2WCA5q3osJklLkB5tyytTjYFWiLLDT4TOJTrh+04RUp3tx0ktTYX1/U
p8HM/++G/+cQ8y/5sIPaMOlFlGJJj0755AwB6fdMwzcqwZcgqHaF8CWN7voEHKAHoFkyD9d/wOpK
uVV57DLepSyHtK3GawMoPHDIHpUDv/oW1f1BHAM78T2y2K/XrS3z1Hm1CrcZficyFr4cdW6MEZVB
MUZqoaTeet8WRxVVB+0kxPde/aSKf66bW93dj/YWKaSRyIy9atiLwXqJ+2z38Py7sKc9JMQbRamV
POFiacv6rTzViVXFScKNg17kbRqAU6J8PsLwfPCrgk4go71CZRfDFiRi7RMykgR7w/wBYUa9dKG4
Gk0FqSWYUAdhF0Kz5M5SllX2O96iWloNmh9NLc5FEJeGWuWYGqZvIM3Q/LZluTt4Ob34Ux6PRwWy
zKm3BRmwOE2+0Dvo9WDXdMeuf9lPVaN3T/qw6MW5CTx1ajU9J/KcS7ffdztBAjTR79vn7CF4kL/7
9/1js5/QJkOggzmXbHDKrTGmVW/+8BuWGZoalz4dk8RV/Tfuj+nN8Fym1NuX9LeYbdxXW7YWnuwl
ZGe9WSSu4R8zoGwBSB/hUKIv90c3Dlq3VSB6zyaWNxU9MhINACrMjC+elORvsicZKLRMzOEfGO0c
hF8IhSN5eJKmZ6H9o9x0032o01dJd1O1H9uD7m0dqjmjX/4ISFMofECqwW9Y/Iiaxv0Y6exwWjqy
AiV++pbKdurZ5Z9psP1/XfibvYoaCHiXOWpwmi6PUiUIcWo0ScrEdQU+QhMtXvlZJIWN40ed1AJt
MsrGNro2/yeNUFG2E1FMMrsEaPYfrjuqgaSNNOOghVgctToahkYscXBNrQ9iepI502Nym+YPQ7JF
Wz1HiE/b/MHW4jCVYqT7Bv8LVyue/BqFzUdhC5v3+e3GzjIHJ6tz1sEnvdzZWNGLtkXe3rUQs6fX
W+b+LjBNe6x31fDdjLSNALFmD3g7+zdz+33iatMbUZ2yrkyQsrj35zLnX10/+93tqP/ordP1YLR6
zTCobyjzqCHjGIuHaRiEZj6ib+t69esYoU5qd5JlR90A7Z1ki4Kd+bojlNpenn6P+kZkWFspwhkz
tQ0gbvQbLnc2V6osDLo4dQXwNmka3Av+ITUo37WxI5h7OpfXV7tmb34sAoIjbUC849Je5StKOEhD
6laheKMJt1I1z6c/++rOyCynadutAsRa6DMYkeYcsLXIjl8aVJMONe5UTbnEC2gqGu/p7xjw769+
/eIrzX9wHOiaZkkZPPYTbeFgtJOJ6HlK3PPQIreRSLYTUGQaStpd9iUPvMfr+/mJHpVvh+QFvX7G
1SzqPQvvMVC+lio0uN1pCp90jzssV9yx/Kq0t43y0ln9U2J6971iQym7F0cQVHd+9+in4n0xMfpQ
osUc/hbCm/bb9R/2Ccv1/sPoyXKCUOYwll0gyy/AynlJzqRLdA477bZqyl+KVfzRspOpBXaPw2kg
9NRaPJaC7FQ8RAPbD0hfQXUcvEp3xGp6FKJjs0XC/IlcaP5tAOvoGvPrZuj7pVMoOuhnfRBy19D/
QsL2MMmRbVJLhp3HF56zKN5VT/oU79qOcRHvpJqwbMEnLnTnyRvsabONNdtbhFBI1KmT8TKmff+O
RPiQx0dppXpC76dwCHqOpsIFohrZfdhH8q7wv1z/MCsJ34WtRbiuYNPVvUmdc4Gd0B7RwHZKNr5O
dqmhb1zBW+taHL7UDxOzNmdtLCXYK4hvyV8EsTlk/cZr9VPP7f2DApNEWoO4QjJ7+UEjakYwghHG
ql4+ZjHThmIKrNwCtBaLThuLuyBRDpMX7Ix0C4W0cv9x9Ki4qhw/iC4WG4oQ4RilXZi6PtiDPDTO
8Vh9tSjZX/9un1By8xpnKAq0hEy/E18u1yihA2nUXp26ShjdV/WwF8P+rvW/tMavxLd2jW5Purrr
vfDk1/1PVf2aWFtAuZXKCuxkMHLR3dWhXVs8Fsq2UqbJywhvupo4spkzBm/pfzcWKq+cBiCXDEzN
aimQ+V4utEmGONAqFhpm/5iJf06DdK8N+p8xG240K3OM0HA0P7vTeu3eFBnKGHbXf8Ga23IhcinS
wVU/zW3JRaepZVKmbu5jrVHPkHraaMvZtT9uxO8158FnIYYVWS4CfJdrlTOFj9U3qRvUomSbrYVW
BFJoe8kDbHx9Vaum3m8J+nWUjxZXb00rRg+DdjaV7YdZE2ms67uQosF/MjR/wXnwjaTtck28ZMsm
NHq+n6LafvM17I1dE//LKcf5NMBeBM+tikw9NcVLI4qgBmlukUgIcm/uO0P+01e5CJpR32qPrTk9
bfx5DkxldHXJN+GleYE6MBlEJfQUi57ycNjYsJUcBdwW5JzgfiFxW7aOtK4zraHMM7eakLRlQqJp
JMeD4PdYCGPjnQNB4a2MBJQV7QSYEo5cVOIWeH7FPahE065g1sxkcnRx6kolGqug6TI3isErUNVs
bYvW0HUfXMsKIEAG6wOy2WRMYhGo0zwJTL1EJA7Vy2/WvpsnXaAocb9+249Mbr62qJRtAflWelC8
s//P6LK6YhVmqkYpRuO62pWWU9LxGnF/Zlar6NxYztDtrGjvqacihmjsRhC23kgraS9sVADzGPFi
uGi5uV2OPLKqxJkbV6J+MMLA21eFOthprzMHoRSHimmjw6QUW4X3tVsDKm2UQBi6BiezJNJOwyFH
gGkg1THE4mcpNj3wmEF1RDHvz2Fjzh4lRcdiDEE7p6Xu9JbcO6EUpU+ZLglOomT14boTrG0G2Bgg
WPR/GV6Zw++HbGdgFCwpIHh2SyE2b6vckvY1edGNXJTijV9a/r7qi3GnqYH4fN3ymo+DhwBxRVOH
7zH//QfLYjB2aWqiEydo08ErulMWOWMpHq9bWcmw6BrBhkpJbWb6XoQm0QqmoZlQlmy9fVn+lLvT
t177Z7McumaGWQewcQRaiiyLMCvm6VDnYsU2FjFfMYlIHQfx3E/KQ95NGpgEZQtGthKoZtY1WhCk
H4SKxemd0mBIszgv0JtRbqTsQSLJQtb1PleknZacuqO4qTCydng/2lwy+mcFEz1NR9+26b+Y/n0o
/ujM5zYRzylVuUR5UBGBqOXHKVR3afZS+fmx2Kqzr9wAc+sMLQZeM7NIxqXbWJInVPnUofdYTo4w
/Kjzrfx1JeVhGhAUOw1q8o3lHSMmYh9DrElzOj5J0V60dn3Bo3Hfda998iqNre0nL0m87zdGM1cy
nXc2T6LxHPuX1DrdqA+ep/B6bBO53qdq81OJW8WJjVC008LcIqNe858ZYCVZnD00OxcbKQpx3qbj
mJNYtRNAy1BEnNHLgyepo//TWecSVMi56qLSjiVB3Mi1VuIOSSt5nTpTFFLYufyMOYVtIwoFmpBW
bWt14MT3UZwcKgXEaTaH4o3NXXEbpvPIgxjfIm1eolwUb4w7pajoQ7bfJNSHo/7fF2+orjK4zZw6
bLnGIqOLEj2Vu4njGClqdfLHIrBzbRgfawi5XCuXGdURZP9olr6x0eJaCaRzpQqGLAh6+cciWeiV
gUH/aipc8G3Uq6zmrmvHUzT9h1YusUaXwa6ZDEQpi7cVsJ5W6kcErsZpcAJfR8pzfz1Yr5XfgEmA
kqGlNHenF7dRx7BCLltANPxMuAGM96WDn640dgzp2H6XPweozNoxSPd+ZlhskkOT/ltpCHJZZkah
65iXyBW9+AmQ4vlWGwLW8OKQNtpL3f69vsg1T/xoYLGNXQ2JuKYlSE9mt4P4bcg9+7qBtQYWhP0z
xId9JMlZPE61QgiU1ONDZckh647V2fJ26i6v4YbW0p1U2uZW/2Tl+jNIpUinKIDJJDiXpzljVjEK
Rx9FOA+ViEC8N9JbjyEjZTfkh+urW9s++LgJ/IzCIVa4CFvpVIhmkddI2hrg/KDOER0/CTcO89p6
yE0kQAXMhkE0frkeXYzlvC7U0lWLymkneSfm6A/UETjU/okX8cabY/6/W5SceMJLvG9nnQ2w05fm
qj4azLHLUQhLaH75w43RqkeFCG0HGwtbixXsHQ+nucz8qQ1DUVnkVRNXLlOUTP1a5UMftzmc2BtO
vraB3J/ijNrhDWUtYtKUjO1Qt2pFcpcceiFwpeI4Gj1t/uJZ3GpmrrgEfBw8YUBYASx4rzB+yCT1
ogriCLV5V/fy18kanCwqNwgJ1kyQZQHZQTiGWvniuorTHsL/Egev6i6xM8OL9l2bbLU6VvwACUei
uEJhicxj4XaWR/xLJIBVcmXedgZI7mk463q668Lj9VO0YolkFbQM4Or3Zselxwn0W5lEzBs3BQmo
hn+a/FWMVLsUNsZJP+/bPKPHExOoGGWqJVRMFtIiUzu01vVJNB8Gzex/+CXlzeur+ZzKYIX2Jngc
inLEhcvViKEc9ZJPKpMF3Z3aZ9lO7jxpp/iNdfaixkfx2ywYh6qFvdmMWxKMn/eSUEtOCpaYgAFR
zaX1oWqKnBszd+sezvc6ibQn1TOSnZcP1MgGI9hY7Up8n2M75VWQHlQ0l4niIDeSFahF4c6CV5I9
CY10V4uRaSeSYNwNdRY9TDWpgFmlngdliae/6V0BKjzrtS0k5+eDzscl4vOLcCQ+w+XiQz3tA93j
FRdK4yvc0HeK+D3RD21dOoaxFZZXHtBY0+GrMRgOkEiTL601dRz0lUxqHhOg011dF+V3IowGjQCo
4qeBQaxgL2SlZu1Aa6tv4J5V+a43ezlw+rjK7U7pBISShskoNm7dNS+gADbDWgnhlJ8vf1oNc7gR
lmLhwmEz+k9N9FSFTtVv5Hpr240iOCgjOON4zS62O6p8LepSj1yvrvXT6OfeUfNC8O5xpEE3HX4R
onJLHnx1ZdRDOcIWG7989HWjmEVqRDrRIGYiCkLq5Fp6Y5RR4ZR6/fP6Uf78LpiLr3Tsyb9I1JXF
F5bSRsszGWPQ3NtzP8SK0MoZndEDdh9beyreG5fvWvAgXddNNpWq3/JlkJM+kwMQdOv4iyz+KKR9
YNwozAvf1OqfSN+K8Z9vYBb4wdziC/ZtbYnMEQJ1iZpHoxJOg/4dVNGW+Niao+gUPebO7jwHPAfm
D3eiCo9laWS8d/jrY5/4h3oY74eO94GcuOL/4+y8euRGgiT8iwjQm1eSbcZwZiTNSCu9EHJL7z1/
/X2cA+7UbKIJLbBY96DqKpbJjIyMoLR9+7NtDsd7T3rFPX+FqXWjEHXlxO43E+kUhXDJZ6v7PStI
f0w/w3KPNLR5BZJuLa2vGgG7vgo4JQQva1WVyqf6MUn+7Vz5WJtu8rPpbOxmpLe327Pb+mYUdZcy
C0VdCNaXi5kkndAgIFfC9Rxto4EdT1MN0p07i7h10BZzZY0UizbM9d4PA7+yjA7/bz9VnbwRS3fS
gq807X4SVP3z7SltsIJojKArfTGKXWKA5SD+sUGkxvBDIZEZDBwWy+BzOBTHUXZm0Y4UZ9ZI8cqj
PH02rE8iuqGDRvA2PIuGN0XH2z9la+9wqyB/CelhUd66/CV5OxZKWmEqWuGKhMJg9NDUr0Zw1sSd
gTafjz9HWu2aREv9wg8xC02g3xtOR2dp+hP/gDy074rB9js7atx5V0llufovw3uWeulxRYOBGHJN
AIraOSkJH6qnWdQdCdA3ovkwrYc7hHTtFKMUCtlvcZm+zeUeKrHB86N8gBseiezCNV+DWXWm5noa
zxV6zbZMcpFHbl15bf01M1S7iL1U+qjJ38Vyho3xkBSx22XCy9Tt5R0b35jAiJ1GNybo+vrdkqO0
okbEymeTjsBW5sgDJ1Vxd0KjjYPKJQ6TgD4bY+FgXG4lozDmNPQF/GnpZ2ohDEbyQxpmr7c37MY5
vRhldR1MRYVqXoZLb5ym97ru0Idkg70c2nxnw25OBxiCBVu6/Nd9U0NQRJoWVfWT2XcH0Uzvu1K+
a5Xx1+35bA5j4BcioW64uOdcrprQBdXoz8wnFRTLrQFHnaRK21MItrBzxW08tkse8H9DLfvkj1tH
EEutDxL6LMKeDZB4Whw4YSx8iloB5Vl6V5MKgS5/r6i3PUOqk0jeLlLyq/Qt6g2/VrS4frIIUtNz
9NPfy0E39wR8QyooSwvmmhCg+QVhdxUuCW9s02FxKIh+1dg6JMVOCr81EnVciVEIk8gSL5ewq5pm
muK6fgpgVkSp7irJ/ZxHx6r9fXtbbBA5SHYJIqDmWNBU1iGt1UiyMAZD/SQVUvchKab6KJXT/CPX
ZMQzyiK2S0l96CNjPs6ifN9GhbRznreujYW++U5wgB602pmxPne1NPALjCR19Syxi/E1EI6RoB6r
PRW3rT3y51irrakLmd9lbc9hO/W49T4b/Y/b67n14ah3SeSJVC4INS8/nFCUhu8nOKfnyVuQntTi
G9xMf0+OZbl8Vo8NyCWPjEqjGXyq1TSCVCuHRpGwEG9PRXlSlK+3Z7ERoEtQeAEPFBQbgGkvZ6Fb
jaC3CUGKIoTZc8g8v2ZCcS/G/FdlRuYhbVPRropK39kLW98HcIRAfZGsZm6XAwd9I4z6QCNY2h1K
66sWfjCbnaLE1u305xCro1X3aZeHmkh8kFL1wIMBt8RTmU8fVas9iOJLKh7k6nR7Pbe2+ALFkcth
ls0VfDmtrlmcQkWmxQnqtd7t1W8Vwm5956h1sIPGbJ5odGIIYkl3oIOszpPYB5HUm3r9VJfydyES
pSNCSoFTq1rl0tEkHSUlaZ0iC3KceSC8delg7SR4W/OlBR4CB3kyhefVT7CyPhjjAGSwbe7LyHok
gfkURNFJCqTnVt+B7bb2DJ5l4J3YL7N1VkcuplhS9xFmYqGUHnhtMrphfGnnTds6138Osgo6giaH
OCuH7VMb0aGNeav1Igx2Of+Hex/lYUqfHG0YKqthBDo7Q78rCditUfRkKXMQE7hvYkt1EY3f6wrf
mhR6J7B5YMGoV3IofpvT9TECs7MNKruO+9ZupXpwU606+3q7Z8G78aEWfSzurXe+yxrVF2ODWnbq
N09127L3dBPptaxIYNCFws49spUFUKS36IFmU+gkW5cnTlL8xArrrkWIsixpvPg3jyF2R4GquNM4
W3gi6ePRnAX1nHaicmzkLH8eQiM/hllowoMt+50vuzF5Cg3oG8D3YanXFjdVZE6NMcYNrxy0s8C0
lb5zdWXnotk6/BRo6P5ekBUykRVCZclj1YV12D3pJ6u6981DVD20RkNh7a4oiqNsRJz8u9u328Y2
Ykw0ycnTybzM1aZtDCOmUTjtnlBVMKkxP6XF953vubF64IoICBFWMsY6Rsj9bOSaafr3kLLTPpaS
Ysed6Pz9RP4cZXVNN2lQKfVc90/DbJfT5651C+lloFJ+e5ityRA/LtRSsnK+0uXelMfYT9s8Gp70
4tcQ3of4w7U/bw+x8UmAjSnTLbuNTGl1J9aSX4jUFobFvTyO3kpo1X4iH6y8O9we6MoXCwwDOBz2
DdD8kpCtou5mEschFJrhqYuh309h+VhXXwDGp9BVkOOxUppugKkVCwsh6WNtPKjW1z5wOvlj3v0Y
9G+z/lzkSJrxQWsVnOIlzZ/1/k2PdCcaYIm1CW7d1Yfbv3preaD9UUayLKiZa1JclGEmN/sSMrVR
7OaWW9Gt02hvkR7t7Nvtgdi0BpcRL/wqkJomlKd1oxuemnJR+n7oK+VjEBUvU5AmO0NtvLnQEsBv
0dThOl/fruMsjmOSKMPTdAriu0HXUJN2Yn2w691+7+vwUNPQuKGGBfxmUZa73MBRn46jGKNBoPfw
ZHgv2ofYjcKflfRvKfx7+1Op/FmXoS4CEib0MT4Vled1qKv0BtTLSCYP10Z75A4f98QHro8jXhHw
qzCCASwjFLmcTT1XetBkCxqd1rILiGYPapTSEzHsBCrXkScDyYtvMJUDTuZq2eJm1gn+YvCRVG9t
MWygH5snMdLpxcycORWfhuc+SXfiwY0FBBVCPhOaPvfNGtn3RyNt5omkVVIrL631b5KV71wCG0gt
dA7SR3qMWEUYFZdLOIqNqScRIWc3zrObzpLhFAZ2G22I8HPVxk6vRrWb1FSq5NBs3BEtYR/JjJ0j
sDXVd0Ituh88gWuPjK5MS7MQgVKKRDqgEH1Q/R+3d+PGJ6Ta/a76yN6HBXg5UQonfh82QFxlWdpZ
pGTUK3qArtr3SlVq3cBU//VlOJ3iXifA9fEmlKcwtkwMcENf5v4nqNJrGjifUT9FQXrWAFb00AsW
8loSPCrqp9vTvL624N6h2aKAr4FMrXeqrMKIplW2f5ogN96VSq66shnGbti2052hFHsK/RuTYzmh
OMJxJHRZG2TJXVhIWV8wXtGe4Yx9KX25s4UGdQx16u/VRD3enuD1DcYE/xhwfeaTKQtKueqfEHQ/
y/RsYTlmwK6a2aGJL5/oJjvdHnG1pDz2cOBIaEmokbC4ylIkNVCG0WwKr4olw4YGmN/hSmw6qhTP
D2mr7RWsV7fa+3ggwYtPJM8/fR2X+yWUBlPzxaL0DDr8VIqnEQB/ZXy7Pas1met9mMXzDmPVhVC9
TjYNtTFTCocME9ObgmKwdi/5XWq3MZLdszEoP9spTT72Q4D4yDQZD76kjq6cD8P9FPnZzg272kfL
r4EstJiqkGXgtLaKRK2SemUky40nqFNzlOboLTfiV11DfMUKMlSD/XrYufs21pnnFlYAFTHWeY1Y
5FkTzJGiNJ7CDqb5WAjv2yEcCHPmcGcLrbn879PjBQQlXkzJyW4uv6laZEpXznLrCaGUGMdJs3y4
tx0NrFYSCQT5kZ5UEC3r+ktYJL15EKQy7+xCEYKfvpZo/3RNL3xIuqk27ayba9/WzTlXbCRBivpQ
1zhzIVSci6FNh3G5g7usi1Hvvx4ndXyTYYIuHMPLX08HIM9TZTZeLaUl1mJBXJ0DY87cojAwq2h6
ZEhbP8iPTacXp0QYxe9QHlscSLpKOApVnB9zUeju48hqPqt+ieJk6dc7n3OdQL3/yqWOAludOsYV
ApUkcziFudF4BroeCF/E9YdGCCCHjensBGaKoX3TpY6m44sitbpgB2Yu7Xzo91PzR9DDj1iSZPCM
9y5aUqvLpSomvzQCwDBv9hNTcjPZ1wJXHuelQdg38POYi6j5zPn2u2MI2bA71nBDWzufxuDHgGsn
BLOhrYjMpL56NjNcm2pNi+8RZckD6iXmhBwadpg4hYShnv+IprFvnTzNMWbw+0B51WgFQoJD8ef5
kI6d36AXNoqvty+P66ODHQtSAQiL4PoEPflylnU0T3oyTK1XyBISznUj0ZZM6tBr1i7MvQTa6xXl
XSE+5gam+rFa0a5aklRRZCxkxV0/SGXFaZs4pBnDN90i8P230SigUArhdK6VjoMgz19ThS6V25Ne
Blr/EG4LBFxw0iVRX/2QoKijUtDYX4UxWgcEtV59PU3O+RAB9cR2pMeN+/cjAkjT64ogFG/56tYw
GlWrE3VuPX0uC3vRknbbWcV7pNODA/tsOEGFa+9uD7oKlN53MCiHQnKgowSxxiGiPjBpnpJaL++j
+gNlwwhZo7xwjaqbDkSDzamTQhWrgQnXiVnP/8vwUPs5x0t/6poZISKhlHUdn1sv9dpRtWz4mvsV
+v+W+ivJmuxOx+nRSfoaRXld32ObrAuyy+wppxCr8SIubPRV2qeJlLtNX+g9XWyiT6ne4OegirNd
maN+iqo8OihjNB3GruicgOj92LSV4BDmfEQ91HfaSq7cIh+CL0bf7lXnVqHP+28jU4eFCmUPqcbV
qRO7kdYsaSi9IAB5MFu6OHrVcMhOJLsCuPtgUkh7Qb5YcW5viY3jTu1xyeVoDiMQWO18akllT2mw
9vo4x0O9DhqaPS1B78STr3Lwd7bAdcBFPxCi/ABhgNp8isvbZTa6cIjpI/EKCBAfUpWeLxVnL8fU
Sro7cA2Kvtye3/IHrk42bRbcjLTp0iG0ziOjIA7jObJqT5Dj+SgsGw/se69atjmtBTwCawG3XTc/
U7QZoKEFjdeNPgLerdQrdeIAW5XCS+SnM5GegG31vJNFbgxLyV1nzMW14yrM0aMZDuAyOXn6JmnQ
0CB/ZwI6PkG7k2Jt7E/CKG3ZndANgUwvv5tRShaenUnjVW3ttqnmGHp70CdIC/C1SqM44bVg3/5y
G1EsQQkIA0UYmtQATy7HLIc6T/qu6z1uJutLoKVfRj0tDmWaaW6oJdPBGhVkQwlb7SQW0NXWLQqj
kaqV9tj7e9KLGxtJg9HFvcU/Fq7Q5a8Z0aH1m3zuPdp51Y/hGMzHtG/20PiNGxpoEG1OCY1H9UpK
uKTAUEWR3HuJmj13ln9MDNGdBNSJEKKtkRQzlNdBDXci9I19BGpEpzIMT1Z7fTGP0pznxlD3Xh10
vR1CyJHa7JvYhOdKPe981a0Z8tRDn0XDmP6n1Q2QFWThja/1nii10SfFFzr9nAlxbzlx68fPetzl
HxPfLC07VLinXRHTPEx/6ir7pQRqchxQp7YTnrHnoIzGF8DvrxXewGdi3OauTgTppVdCbeeW3Fqg
xXd9gVIJD9al1wB+WDeWweC1dMUMmtXDOum/K2NVOmWdnm4v0cZZA+mkK4F2BMrI6zuy1AclQzud
d2qse2eqZ+zx0vRXG8jfwr51mxJSptruxX1boyIRRTsqALVGxn+5v+NO74yujAav1rVPTfY4Vz/7
9JT4xCHtQRPDna6wjW3AnbVAbu8df+uk0BziUhjbYvCaXj+PgYG06OccXdYyOVhKfsp/+cO0d6Es
U1i9BRQqyAlVurUWL9rLKZoTHT+JmA6esdg8l9lk3vWp3h8DXo5Tq4r9CTHa4hxEU+JmmvkPcWZ7
kMA67cwKTxgW7fWBb2yr5RHkmlv+umLPS4GBoVnWDN4AjvOAPmp7mkCmT+jqy3dCOu918GyNh6Ar
pA7OH2/isgf+gKvmbpSEjmfek9TZLWDJ25y874FS/EMs2v79mYHdSDQDJLcQz1YbKmutVp/jevS6
IP5aAeFY87+lNr0FerVDzV47dy3RE9gbnFSKUGT8awHGmEcoFq2o8yZdnl7R03zrmvirWPWlK8bz
/BDIqeWGtWK80qdSOOnQ1M+BMCfYpkVRaFuRFmfY0+S/9U7HZXQcrfJTw8SOPgiuHca+bMdFMp5Q
T5GPA6jDzolf12uYAG8cRbqls4CprOOHphAMs26SwYtVI0ZxQOjSO1IH81MQILLe9/E5yNr6QxqZ
wTk0EGiWZFjng56T6WLQeyxDXLomaipuS9XkVFexdewsrT0XfY7OdyK1R1XAUVJMzY+4bQluaHXk
OXSyORm3kJuU6X3U97BP+3ZPB2Pj62AlQK3FJPqCb7Hm8I70c1l11g5elXSlC7Eo+hT3TfAaUXM7
DENfZ3bYKG+0Fk9OOyvDMTem8SBPdez23TAfugl66Nj07T0S2v69yQXl1BS4TpYW6Kd80nw7F6OU
nrdKPMRdoe5s5OuXn9+/CHcvIhvcWUsI/cepqUU56XxNGzx/Ln3aV4USlSY8PW7f+tdnk1EIIHn0
uRat99r5H6OY9JSLSc5doLZC6+aJND8GcjEcU0PE0nLs5J1ZXd/3wPEQXBaMkHBm3R8k6Y3SzHM4
eljMyRi+G8MjAlbz4nbcH4ykCN22NYunIdX2ZBi3RkZtChQFGjn8slUklfTIFvslt1Azlv4pkoO3
eEaydeg1FKBFeXpsW+VUNuMenn395FBwUZYGYbAbmYbvy++oZ52OF1s9e317IgJzUQgaP2g6lgPC
aSqdZk8FbUmdLp+bZTz0Sd6BSOT3L8czKCpNeRzN3lAOJzmKbEVK8XT9UEmqM+d78h6bs6MNALMZ
QhReucvRpm5ZcK2bPdQdOre2KngclqBw0jXLljC/ECBQulO1oE66Pu/spo3dC5BOI9KSXQMjruY6
gs1ARmRtB/k4jXdx6PX1N/M/DUKWRas3AlNrGl9bKmmRTyhm1lL7rZEyN0q/DfrvsN9TmN74cswG
uzM+IIpyax0tGtcMaRCb2aPdJ6yfxfhJ697EZHJQCLt96jeSnIXnyWRY/YWfK19+tnD0BV1MrckL
anIXBb7xIQrdOHEaQAjVab+0bWrXMsRIzd0Zejlnq/2pU7uFEs6uWfoEL4f2/aJv5WCePSqtvQNM
1w4Ob5B5ZLdoD9YYVragRYBzWpi5k4FAUlj10U7qsa5SLk8f+khAYTprQGytXP6KVO3qsTH4Fbns
Kl/8V5APV7dl17QdGMq3p7z1Xf8ca5V7BE0XmpXKWF00u5i0zKA60r2Whg5vzM6X3bjlSJOBicA2
OQ9ricdZGuVxLFTRA3d5pABgDsR1Gv9UEP1r/5HLeieivkZyFrND+B7LoFzsq+AO7H0skmqSvEhL
7wSyhtes6CIbI9U9sub1MjISBrU6tUjEa9bkeB2n7KYZfMlrkLKVP5jVr16/F1uqWfjY3/5iW5Pi
sgYzJKqjlLOalFwrtWGlkezl5tA+5LUZ2pqJOXxXtsLX20NdP/MKbczvTyFlBmmti9FWUm0E2qR4
cZ+XB6o9nTPO5t6Eri9KeGZg6wR8y6Ffd4WMRp5n4iDKXtern2S8N8TasiNtdupUPd2e0PWLwFBc
KfRpkWVBB748WWQWuj5FhuyhovaiiK4kPlazeAwm8YTQwqkGtaHbfQeSuv5gC2WR1I4kC1bt2vkb
3achsdpeQcLeR9KUYoaAPUWPDubOzliTCbk4GGlRw+UhIBReU2vyeg7SOGN6pd5Knta33/qWZr4u
18tjVgQvklrCIRIQb+oNKXATqZptrp/QnufquYravxRIe/89BPAaNU4iG5DAy+UG6usHxRcVr0xy
u85+K/7n299zA8B+L5MsMTRLfGWjYmpBjSehpHiNKsaxLXVKg6qJj2q4OnF/iY1cf46qaMhd8gzy
GkWrU5jEMOhap4mEbjwMXTsKTihrReikuN7gu9u12c5B2qjWIW1LPkNXOB4l9EtfroRVjWEZj7ri
GWWj2mmSGqcuqfuHIrAqd6KRw9Fmdr2i+J0jVeaPTuimnW24ccwQGWMLUl5aSjqrt23QEqMb6k71
YvO70i1yWufcyo6ZL+/cuhuHDD2kxYSV9uhFwPByrpOvBFPcNSo6/BPUlr5J7dQQdLsu0+KkiWV8
KKsxPQppG576UdlV976+tcgWgGXRoVnirrXKViCUcS31o+rRsPSgYqEVi/HL1DbnUYweggQBA+VO
jb5HUkQdAQVuTXLL7KWfO/f25tw499DOCMsIZ2j1WZNTDF8bO5AH1eO6pkNEymxMXR5oJH+9Pc7W
hyULWxprJQ2+5ipessSkrWO51DwLAWyrmU8TJiBDH6BRvzPS5oz+GGl1fcpRbRaBWWheUteQ6b5E
WXTfiN9vT+f6KSWfpOGaCgw1GCLby+1TlyVF5HbUPBTKI1cbxsEZwUgQ2kFToKPDbZK6+j98KiRc
oD1rkIOvmK5q7jfEiabmjQPw7jAZUD/MVD2WbbXni7Txtai9UGkksaUJc11yS0NFb/ib6gVl+aJb
8OlC8VGrf1Voa99eyOtwC1CPNk9IL1QWSSsvF3Iqo9AqqkrzMF26F4z7UoncUERVXvqh1L9z+Xh7
uA1QYwERoSvRN4skwJpzBuWuL7t20rxMm8XO7YkcZLa8NJ2kbh5rZ6xC6yFAjPcfM8sRMm8pSp4M
Iad1f1IrFIEGadKeKsmKRLvX+2R2Uk1ZDJ1oB0SFS2vDX6qchfDwjXQobCGYxcfJMErdVmIj+nF7
NhtZCLMhAmdKxOCAz5erp/iS3imRrHk4LslVZBv+ZKdCcippgjZFJ5YwURGfO0jy0zDazHzn621k
ActdDV7I6PzLGixUFaKvBdjxjCB21ML/OKT0uDVflDB+ar8Y4n3WDXbbHtNQ3uPwbT1XIKKLR6nM
7KHXXU5+rBIIdyhDefL4PZo1B97gt6R5gWJNqZCucyV2dHksaT//+wCNrAoAGMI58fSaDZYlS++B
Vume30O18cegP4RZK5zz3sIgQsZB26xNCduVckQ/nWrX4fZn37jhdCBTQsOFcA215XLiFSrGxFc9
sSiKxm4wFqmrQSB2qkhpdjKv97lcJps8UYyDaRPdxVdUDz+cNWUKidbiOT4gW+vG1tcq8p8TKJu+
4kxhQ78mtnhBf9Tr10BdZMbPU34utacy+J1OJyuMbAnZ8QYQBfVUwJSj0aJRodzdXpSt7bCgGOCU
0KhRbFptBx+NMv5vqniq9NWvIrdqrF9UIl1Tflwwh67sj/WonJtkTxB0g4u1VBjfG46xBGCpLr+H
PxeCGRM4EdEGZ1kJTr5/5qv9Y5aj46fQwh7FKj2riXYylNb1u3MYtWc/H4+1Fp7TUP94eyWu36bl
5xBp8qrzo97D0T8QyYju1CxMJ51ehcNgusLTkzx9KfasEDZH4SyBf1DsukZXjWTWQuRgPVELCqec
EeFP4lo9kLySq8D6BQkx//ppXxSTIWEulnPc4WusTInN0vcjFDubeTj5jV+6sSxndtZP8fn2Il7H
h4tuFbE6jpgqKewqiqjFUtfrVtWJIiynTBW0aRpnyIqneVSOZtCR9+lEF+3L7WGvH16GVWgIWKJf
TvjqaJehFsJk03VPyF+n+iUcf6YBeOveq7s5uz+GWb0bspCnkxiYuqfExRGc/7cEX0XJu+d4oG2E
SBSxQncQdrq29ia3OqEc3DzrCAE83tXkPBqecW/ulcQ3tiULiJo9MSttDuuSUh92dWXoiLpW9QLc
hHrwEI5ldZemeebi09oezBLtzNtf7fpCXr7a/w+6+mptOOtGmCBT2dON6FImAo7vi3+Cym8Pt0fa
uOUYitYN8mYwwCu4OG/9SRsS9mVufY+wHjGsMzeTI6fiOZcfkvq+D89hubdfNif4x6jy5Q1Xlb0G
iZ1RucwhDRPr9nawx4pZrsnLp2aZ2tKvzJfjDl+tYomDcBhkmk5lw5Xm865l1fYk/v/PX216vVRh
LPX8+aR4dtq+BtJn3d+T9dkbZLXH5bRucqFbTtYoubWh236sPZbqX6cCLBV8PGq0GJiaayQvsGId
QTqLy9cKgkMDeuh0Wf4L9K8/3t5wmx+FaIMAk21Hynr55YO+HCtZCA0v1iBW6lJcOSVkjf8wCtqK
S7UR8IEm/MtRzEqsk0VJyBtyqbgzB4kCsEn8dnsu17kGUrYU7In8FxqjstpgiT5DNPZb08vFDO30
rBKd1EpN3L2s5h6pndkeiupHitzNTpi8NTCUUaqoy4NsrVENnEmmSRBH0/OHGe8yPdOP9BRmGApH
82GMjfQstXJz0pK8ONye8torDnRr6S5DioyQgNBoLVqkKAMMdGEwPa18ncXPuAgfs2g4zxmajNG3
EUZuIp1VTTj02n2/4DoUSGl3t2N1sq2mONNgdI/99ikSo3ujWUiNu3Xm5dVenXs8bN5DNrBVlPEu
P36QpXFpRALnvk3j30i4lK+dIPoEbn71rApq4ZiVkrjAKOqp1GfAUIxCEOMMHSQLBdcMle5YSYP2
TB1UdOpYNd9ia9DhguqV20nCjzGbk4+RKAw7u3bjFaUnBP1Mkh/SIGN1K5ZdqZrpxK1ozJITT5or
5m7RfwnFu7n42VYvkvb19tfcOIxEJIRAFOtozljzgKdossrJz1GU0oTuIKXGN7+FVHd7kA1SA7k4
R33xmuacrCWFjaovUIv1dS+dKq+wDpnxAJDf4mNiJ7MdWOFxnn7o/u88Du0sfA5oNPLbh0B/Uii7
SflwjMzhoSEdqu1kONTma2eeK/mxaGgOPSQhBdVer3fipncjrNUmYlFgkUA9pCtwLXIuqJQ2fG5F
T5ylgr2d1v4nSa+t16jV28wZE0U8yZ3RZxiwqRxwVQ6tAG5wPv3bqRGdlxV1vvmIXFkErSGsiq9+
bUWBbci+iNS3keawnAfkoEIjkVtXzpBMCrWs/TnO2ozJ2ZBEiisls/ozhsARurIS5aLTEIc3aJH6
PQ17RdulB0FDGdUtw7jL4JnGi7VPPlnftKoxTFsTsspb/KgTCL0+KgJyqqHd0ZbynFIQnpp7Ykb/
I1aI0j9qmPhAEI0MflFoidRxl/mCYXeplMQOsqjWKTUH9UswK/VgW6NWv7VhJsZ23Tf5lxRfmNYO
miIgadGsDiHMoExcuJsQOnxZCBzBingcm2xqOnca0MO713uD/LKuAWkPWlfo0QlFJ728a9qm+yb2
giQfBBRt1JOuTdW3Aiz8qx70WX5kifzAMbp8Hs5YyRqKnc6yVh7QU80/iR2lop379r1n9s/dQMMu
qBxlYFj6lDPWLDWqaIogcLFgCxrPra0nQZ3afgNb2ZHlWBrtpANJVZBQGm1BoESrhlb6Ygi4E9vh
bE0PRUW/rzib8lHpobzZUi8Nv6w6DT5nWdHs1FLXMSuNG5jAoLDAi770CK4Ck6gxrHZuBIC9SCxP
hYQGq1SOsWsVvf8QDXJ78EPxbwPl/x0UYizgEQ7QxirBEWspEos+0r0pOXefzUJ15+IgNcc2+lu4
YhkJSWMed54i+oBW06vFkI46pSSnsRTbD/XPVtXdgQv9ZXZBNZyrkbyJ3tmln3oVQ2RRqZZiJgIH
CRxYzZV9dMaGk6LstYBcgV7LSFwxPCfkonQCr+79NC/9ue9bzZviX2PTPCtxdRr6xyjP7LbXnkdT
OYn5hzaxvifDnkrl+s1hbChnkEyXvcJMV2NrlTULs0/k50+L3Fh8pNJq57l2b8S1LdHiKSHU1+0E
TssXujxOl4Ou9ooCXytJaRT0lPB7mL4JWN9Ff5tDLRNj97OsaIfyL6sxUktvEsiAutdVsR22sVvT
UxJgMrPzuq2jDcZB5gk6KTAIGMKauNF1oS/JtWR6UpGbp7QxaRSHPe7QliYd5a6V3SDVAwfpjwY6
jDn/0+hNeTR765/EkLuHKRskb/KJlNIaaeBJaxVP0LFmFNokvlN71PV9LdePvhTuqRivzRLpwkQH
i4ow6nboLLD3LgOlaMYcUW1i34vSwFaSObdDIXvrA/Eo+o++earUB6s2HHFRKPGFx2GqD3k5QbLr
nDJzNeGTMQSHOpDsGk5IbO79vis0GvgXmBBdRn4anKV143pbJ4EInu57kvQ75CPG1VFqPiQHtQrc
XJzxxQEMU3jbpOaxqPe+7Do4WkaH7IcR0ALcaGtTB7nF8EdpUt/LaHmzi0gQ7dDXdyKwzTkiuknt
YDmDV04BghQaJZLCxBlD9a9iQDiI5bP/W/AdRfAiv3nVguGoBdIR0WF8c/fY3uv0kkliP6JgTQYy
hRj5KoUJC5niD6GsZ6q5HYjZUaSRvKFn5fYp2RtmdWUruh8GZj8JnhxNdqudhPKXhG3d7UGusIxl
MkvvAi4IZLMEnZf7uUlxjkh8S/BqMznJQ28jtqsP0A+0r3WPMHja+I5Ztk46pTsv7lXz7zL04qRE
IkhbAD3Xl0NncSvQgBIHT76ELp/hCqpxZnRNf/GlFunk2p4V7Ueq9J+Ern3BgfXngL5xqxKijfdy
rgNgv0SpY04fb6/JVfD9/sOgdQHgszjUiC9/WAhEnuhVFjz1zQH5Edw7HAURoKo4ptqdQa87bUJB
/jHDZByfgBb9R7n4uJgI4cLmStlZgpXbxW9xcbCsj119lOP8UI7nOO7BoWsnKu/NRt0xs7t+k0gX
SDJ5FVnLKwUT6Gix4sslv1k4TvC5GYnSVxch6RgbjimydKVJIxWN0rdX6/pdWgZe5HIIKyhfrxcr
jFWNDu7gyYrkp8EY7AkxCUwZD0kW3v3tUO91XkTYZCB+2EaX3yWVjEBKsRp+qnzTdFsjPjaqNB+C
/BuNHse/HosZQfGl4XJBgldE2xTkQsrUOcUaC1oC9b1zkPv31PqW3sudDXf97VBR+WOsFaRuyGlZ
0dSE1fmULh3s/uAW0+RaSBEc89D8JxbU+RiKSXQXiHFz/g8TtQjW4BNTnlkHvpXPdgK5SJ+E+FEM
jnrxmNaRa3V7VayNiA1G7wKWSTRtwOpb3Weg2XVmZXH2RG7mdAE6vvVbqf4L8HCYqfSmvT2EpyoX
XK0wdsLS62dJwzPivV1myanXWs2KOaa+1WKOyy9rPyHqKz1kWqJ8uL2Sa4SJhAcVfXIe7E0RDV53
AVVIbZjGiIOs1vvR/UiFzoFeW0IoGuWIyYnKWwaOiJN9Xfs723Vr7EUvmfOH/w8VydXRQB0rHwUM
T33EAgfsv9QqcUIBnRokq/6Hs/PqjRtp1vAvIsAcbsmJCiOPJMcbwmvLzDnz15+HOjhnNRxiCO8X
DSzgmm52qK56QyQr51zJv/39cAETU9Zi7UwGUpchC6mRBatRMK3FXTkYWbPK3gi/Mc+7qKqhIn+5
He/6hQZmhY4rBB72PyL7l/FMechSpdeSU9pCfKfs0fmesMmzvks/lX0WynsrMsfyANooMn/fjr20
gCa5K6xkWb1UEC9j10MWF1U14lqbwCMch5ruqaKmm7+PMoFQoRhxIECZuIwi420GJknEaLxOE842
UXqycmlYKUcupE9gVwDWwlUEdM5dcRnGSzoxiWo3OdFZtA3Nd+oO6lR7EOEQ+H6/EzRvW+u2n5gv
gts8xuZaZrOQRMP9AdxLkjrpDs9Xq2jQYrC0AXtXaBq2qIf1rjCSk2gkP2WtcXeILvl2lBkcR33t
Oqk6/jSK+hCW4rBzsZDYp3X8ijhY4kQ8xuwJo+h4tdxsDSVRdwGt17+/eUDHUILnoQ7ae85hLEY8
7iMkdk61JewQhnrqueGr8lO5qsi8dBcgcM82htIGNHO2BgrRiqxCnaam3OnSXbX3tkF3F8Lq2+JN
e3u9TSfu5ZNSg2FhTvxg9GXAMVwuBLhUciOKbXKSGzf6gnOwu8FltP/UxZbKytPklZW3tIN5LbOH
kQ6SUVe8jGc0ipXqCbtIjN8sK7LB/iRc5t1d6q05Fb87gF6NDfguzzXesld6CTrKl6DVBeYRu75z
1CJgI3uSeNA8K3nw4etv2ho6m5gI5dZKBE5pVHQ34M3CfaiX2U5REuuBTD90ABwrjtEF7Sb2SuGc
eB5ke6kyD4NVG5uq8rV7TyuiPe3bJ6/Iha0apvm+CxXvTlQ64Ph10b6ppj/wPM1iB7/NAplVpTwO
csVDNzPMHVU9F+pkVK/c7Uu3AiU42O2cJ6Sysw/cxuBZKSnizSiMbyT/r77o2pIU7dhDjlp5ziCC
6f0Pi4rW78SjQbFzXh9PBNOVy75MTygF3JfSgNHPg+qnj0b9/Xag69XECcZ5zFsTDiPr93I1RXUd
CFgDYbFN0oQlfCLFm5rDIxqNp6QdX29Hu96XXOpIvcIRouSD6s9lNHfkTWnpeXpS9F+tcZgYQklp
l90f1Yvvwao/45Z+O+I7xvxyCRMS/TDAD2BksbG5DOn1ddCJEmYomo/7GZDloc7sSAis3zViSKOd
Qa/loaZYZeZQc4BD0OHE9qT4ffZVjDLts4w40WAbbT42tpHpSmPnYqQcxzqVv2eNm79Yvlb89ECR
tBsxSTxokFqu/ahw9NypADhXBrT0waAGgLp5x6vMr7fWSwtwcV16Emo4XLloUw8Hpza8RmbnaE24
pkq69Ml4xdHrYwr51+y46X2vinh6ZYAp9OMAN/vRS4ddjL+s74oHS4mgeaYrq/96x3FoggtFig3P
CPbc5TcbWh0v8cFLTzqSYbm1S/UfhZndAUuofH9r8Zi+vUgWsmoCTqxzuCsTeHOWVZuJHBggtLFk
F4WaXgT6AN8SAPp3Xpe7n+G7mK2TKJH54oM218nRYsqhfZshD+drPZjn279ncfyIebBBoH5BL7gc
/zjGFnX+IuVKiSJHDekS+mmLoWIbpbQQrezsqah7YYdrrUSezrL5bqEmy2sFS8cpD76M3NAlEcWI
DWr26qbVBSeK9oov/vUzm2km0acRxdRxr1xGcaUeh0B3SE+ddEBNwY7D55ZWT5eNjiF28EKiLWWN
FUD+dfY5BUU5A7kjoFDzgpNsRW0sDiNnT4dOifrE63gl81yaPKQKJ/4jzHZqm5fDKlLPcj1rso9H
JCIj94se49XW/9L+Vya0NgADoIHzJ7VvuJJCzpaePDyQIzgWhfDcuy8uSCRvfL69Dq9Tm0khAc2i
iUTBE36W49ZeXyhDrzBlSrwdW5UEt3GUdNzKbbWmGDh98/nKAw+GChfPx2kfziYvGMranwzpIyG7
d70XMf8sqrbq4eNCavNzMH9U1pqq29KSAJ3GIoQDiK3GLCa04wo0JAbhdDLdXWVo4yZEHGR3exYX
qoMUBhFDZEshe0DOfjm0oYVeqMhVdpL8HHcVusaf/LRw3OE1PWAGv8lNzY7WMoilxQivky0M+YTr
dnaktUodGaMMf1o17vPkNdbuSnGtGrF0Tn2MMbsbqOOkrd9iIF+FA8K1xzGHDI+mOPJxCoTGldW4
tPI/Rpt+zQc0KDK5paGUHrZmWrxtItlJjdxW8i9hVR80Zc1qZWltAK8BLIRaNnfDbDOLXROGQsv7
TtMAi4Q1eR7y7GsduIUdBj8O8WCLJAU43WxMcS8V9ZhG+cnT03RbjYZSAH1v5P3QJ8EhRZ5qZRIX
hsWYeB1DMIS7MqfkjVYY52nc5CcsSfydR9/bRu3nL+2i6e/QjwI+PL0bTFAMs43Vm2YQDiZ+Kmov
u09tg1STmQvGZmVjLayIiUsPiR9lHCLNwgiA2iOcCiZXFaqy3Wve+w+R+KqWHQ/c/FNM57lWhuP0
/2hwbRXUTXzsa3CgsLOk3VHK37i+ulImeweSXZxkVBmp5lDv40dBhZ99U96drVYx5lNrNP33eIiC
0MlDmM6bblCzQ10ogeg0tAXCjRJEwqYNNX2vKlDoNlKTFJqNFbzxMwIb8bMeXJxBvKKWbVZhWTlD
OKhn5MRKOAql5W9d7IaMrVr7Xe8UJSxmks+ihiCBaPBvoZFVbydAJtcdGp/dW9iYfb+LdbdrnrNU
r7tDmZeRYhfoF1W20VlysPWMdqpcpm7EH71BB0+RI7q78uWmI+9qjiixUe5m0V+ZdcmRlXdW7utk
sYVy1JP86IoJVe+qE48pqEbHGGtjsAPfr2S7KtEgaS1xMhbsggcTU4EV/ZbrBJBbe2IjAbkBWEfZ
5PJswb2JtyiomxOfqbazWDlmSb1RrL0UK8jXeneIV+9GyF5eFJ7Hzl1JiK4O6/fwFLt4XoKInQsd
B2ksmY0R66eu8nZpoUu8UwLHd7NgJdO9OrGnQFQNJj9POm9zXYGiCJuwHXP9lJkpYBg0Z+KSF0Ri
lzWk+/qhc1f26ErAuWybVVgKMK9MP8H0sBv0PC00gat8I2mqbURvgvVlZWVNOclsZXGhg8AGcs5l
O287Babh153I7gMY3m45qbJ7JVD/jA28DsgEmDcG2ai+VgWMhTZVsl3edfpemJx/bv+SpW8KapuP
yllInNmSwm5bbfHNAkxWSpvG2qvSlmLdyvdcDgL0hY9KUjtPLUjQEh1RSf1UA2ys6HDSE+fcX9mu
a1Fmr4LEomTjuSlRqruaoqaR7lVtJQG8XigsfQrhNAqpd/DHyx2IwCvaDpmqnFwoo3ABZengRke0
zRwl/iIF5sq6fO/IXK4Tdhr0Eroo026YFz58EceeUgvVEylU4oADHlGmHjRxmwRnOfo0qN9F+YtI
iVpUU6emblW2ww4n60dPhT4Ur92YS8P/8HPmT6Ja93rFq/g5ivKgush86g+19aWWd31436UrPZbr
jBSYEkkHMILJ7oLZvpxs1n4UGppgYAEu6g99lBq2lwOHdMnmdqBNy5OceNwFXCnnVssHp8D1fHd7
f1xlIvwGPJjQOKELiKDdrDAjK34EMtQwTjH3I52uTZR8+/sIdAC4g8GiIQE2zfmHhNGcpKyssTJP
uSioTsRm34hxvuYOs/DlKFEAL6Ueg0bT/EitsqrJMLvlSG26naC8AQB+EIJH9Yjx5YZn+l8fK1RE
6KAA3ADqpsw1fdoA49ZWiJg2U7zTZEroKX6taqavOdJeb3q6fDxc+F+Qs2BoL2cPI+ZckjE1wDG4
vU+rOqA/H5wl11rZiVcpMNj/j3HmG1+uaFSIxIm60TZRQomCL4CRt/maf/bCJT9FAnJC84E/vbd0
PqyHgCVutpMQUcqhsDObSrFFz4vtBizyxo1d4djWo3tAlBhlM7cXdk2Tahw/qbm9vTCvdBR4TqvY
6PG+0JQpCZ8lriJCk4LhuRjeDoLdYbuWJF98eZsm6qsL3bTYG+OmyPunUEtf8r5/pT84AV7jqFj5
JVfVvYkZxmU5pR4cgnNShO4VIGIr2TrxRqGfLKXVsYiN7jAoabQl8W4hn7rSrqg94+gOsnS8PRFL
4SGCo/zLF1EoM1yuMV8v8tBKCS90FpKqXrXJDdLANDTwkreOI2Ljeop3rbYy7KuHwzuuiiOQwuaE
QJudf1WZiVqIasmp+VlENggU975X7WSl4rQ4Oub0/6LMrs2AzR94UxTxLDrtp+ZzGzr0Sd6KtT7N
tBVndxkwsX8DTUfth4WN0E+tJiOBlMymVPglfrv9ma6ni+YAz2AKGEBskfa5/PtDLmboHlpzUocn
N/imUZQMxjczPbrayuPpespU6nNI2wB9Q4xpDrxzByFCQazsT6OFnK7Q4KPSO4L7lRJr0anUPgUH
7eyV9Ob6BCLohNzC7w4T+DmpZegUv9M8uT9J2jN4MbIPVP4/pfqwkqwtTCNv4SkWnkVoNE7//MNn
qhoRWyzf6E8F7EvUfuzGTKHpA82XXqSgWEmo3g+Ry1WhUtui0EnBk/70vN2OfJYb0aoYTu2G0/S7
Wdi9yRnuFKrdqHakO+jS2Pvvn1+ar+VeuIt/gMKv98HO7+38rX/Lz/ld6qy9/K6XKj+KhYQsCnW+
q7JK7olN5XbhcIKg9NCB6MgFjKnSNan1pammdgmfR6VTcvWe682wFGhNDqeqgr3effJ9sPupXaO9
/ffSAdN7/2Ow2Q3WmBAwMG4ZTsboszwdMSs3lug9KnHyJ1V/ltVDK+QPWX4IhJUVtTSbJB2ThsYE
/5vTiEVBVFs3qoeTrx8DQzimka2DQPrr3Q+W4t8gs90/phkcYrEYTlRv94Ya2HE33DcPnr8dhbXv
trAVQV/zH+phE+97lrL18BotIyrHkxICeg2+K5XsiOI/hrKSdCxkwOhmkAXgOQJaC5jI5V4sDfZd
qjfjSSihRxh785tYw2fbZOT4yItv03glb7sGjCCo/THi7K6LOjlCI4SIRjPuTDV7bj6NiLE51KPw
Tu6zh97MD2lvy+1K5PdH4OwgmNT1wfojvXv9SISL0wSi3I2nb98eA3v3eL7P7B9Pgf1k2Yld2IH9
2G9I8W3fKRxve4y20fQH29/9809hV7Zkw5Xafnr++vCafXNMu91+d+3Pvj3Ysl3ueUDv/S11bTvY
yPb5wHbbGJuXrf28f3i4+3O+9+0/v//cXpHv/MZbI5rdrKVl9kbVMSLNzuyn3f19u5O3wxYAsWPt
sEe5B+byZG3dB31j/ageUNvUnOCpPjuHzr4D+m4fFHvlsl/+vh9meXYJh1HZ67o3/aYnN022Zb5P
KGXtqO3r0c/yDCyvGp/XUozpL51NBM5G6kRqRUfgKn9Ddb4bCgmLuDCkJh4I2yiPVq7k9z03j4Ea
BTxmYHnQRGYDg2YqRq6WiSfJzpx/MBXi3/j6ObH99fNP3xbtk/q88n0XjgGYgf+GnM69DzdlEqjt
2FmEVJXvuhMd4o3g1HbivH6bFuwPdDjsapd8U5jik/PHPClH8Hq2vm2QbRR36HPomc3dIu++d2ua
qgsZysVPmx320hBGgSHx08RY2WpCzrMP1/egrCvylGBbDcFJqdBNUcWVY3hxToAl4/SkQPuYo6ck
uv7SoJTiyWibT212SJNjZf4Tqc3325N/PcB3E0e4oNPxiA/A5dwDuyyHMvSkE6q/Vf1g5a2d5Dh+
bwa5dVJJ2RrV79sRFw5juMyKgiUMZyT0qtl2TkY1rqVIl06os6ljYoeV5Mjhny5Gwyu915u7qO2O
yEx/Wok7DeVyZU8cajg6VKEniczZyla0xuTdrEmn9EEwD6MqUZDHfmX4hbo+DNg6fSn0dCsZ29tx
r5OTKSz5D4AxmnPz1lwYN5zVjSmdQgxg3Og+En7UeCwHT4GwUgG5rk1cRpplnG0u11LYG3zLOrSb
n6L3Kotf0iLa+Hcuypy3h7X8GcHCkQ2BWoLBdrlyxNao0TFnXNWwHZ8sMgU0Y1wNq9FQQgXURQrr
t8c1ezvs0hiZLxrUtI5VntWXUQML7TVNTeWTacDptHZ+/cnAOtd1muCnIK5M6NIYWaL03idHEDRy
ZidTKQbRGJqZfEpgYHbdJqhsFVJlYW4TbtLiUWgjO8ZG6/YYr/f+xPefVIsojCpc4ZdjzGtfH8Yw
lk+F+AjOtImqbTq8ek23kk8uzCVxpuGREdE1nh1uhRsrQaGX8qnPK8fMfvp4EoZBDvqOA9/S7rBd
uT2wK0szKiAXEWdfL077dtSMiq+XRXYUY/2R2Wn7DWCNoDhFX+xbYaNWFv6ghk2lzxZ8C67IJuOP
df+r0op719rXid0V+DaxzKrA2Keevo9lw9EUSC7+7vYvXlwBoDw5LiZhSVbd5bfIwkRu9KaQT7mw
C12qB2G5SXcA0qUCZdPCdg1o/mtavgu1K1RgSFWpkXBUAo26jOoPUg6qpWXd+dpvfMqc3gq2orLJ
eSOLv3m84iFQ2o2BRH1iHW4Pefq7Z8ckVwKrnfYYBIc5H1XSym5sykYmKTc1JISqbDe6cbQysQv3
DpZvJKhooKF3Y83una4sRjPxXVZCmL64/XgqRsXJgmYj6CnSCCKfU6EaXq0cxkszOylQU5IDAsnn
nH1P3S+7UqBSfsraX0iTdkQYBLzubYWs2LSD1FbeKkHe3J7TxbCT3tT7NgMxJM8+aFvIeVUK9B/g
aA/lrhKGTa8nttkfdelbHuWfdWEnBw/ITa5kqkuf82Pk2W2bQaGIjMjTTllflPD/OzKXGhey2wNc
+pxcAyiF4PKGN+5sWpU4UNLQ9bVT6NKBjyDu13+G4ihgjuC17bY7F6Gxvx1yaWsCd5nUAy1yNFA9
l3MqjhpdYrbsyatscVsPLzK6s0W477LPYmzsujGypZUc4noyeTySzE3l+ElvdjaZAyoIAl4u4ymW
Q2XbNIF+rASjPN4e2VIUsCikRpPY49UOHHx1VDI/H0/ySH4/BFjDIRr/twZT5CNco5RMaC7A75hn
fqWL/UNUFONJF8ZkZwaIdZm9EqycJtd32WWU2cLPEksH7MI7qcUv/MHAH22L5SvZvWwKR8tVu5W5
W4jHvUnJCZQIXMk5YLa3Rjl2o0g6uaGi/8g0a9hJrUl6oLl+aYMqCle29pQCXB6X5LHvyqb/m9HO
DrLJArTkWUbSBUwGkoVb+xAu0XEUsqJuV7bZtI0ug6HYb2I5DaWabTZvB/lpD1IU78pTmYi2MfBq
73mXh8+a9zaa90q4ssWuJ/My3GxX94XQJRbYcCCOoaPFg8OGcyrtc/n3gIzLQNPx8uEFKNN5UmtP
NICvZb/iPH7wg3C0G9mWDd8WjHtB0Cbp6OZJdb93mLDd3m9T1nE1q1M/BCkLnlpzIR/DzHUrIs89
JfDnfw/eUf+ex28RopG341zvayprE/kL+jVcrPnajKvALwS8XE9j6f2TwI/honOTlRvuej0SBKrn
pFYO1mbeWZdwFO3NLDFPVpwEDsBexkSvGWpQ3f2X8XwINcvm9CQ19RwhKtrHZmobap5ugx4t6v8w
ax+izBZh541hmw0MyHSTXV2P2N6uycQtLYCPczZbfsj8V2nr8WESY5MKeeokIAEa49XUY3SZws+3
B7S0qz5Em7cDJzmgTHeZNkmLq53VuM3GG+uXwfIeonIYV9bDQmOABUHPGp0KyoJXcrPqWJVBqxTm
aRjSjYw+oltXj5UlbcXQ3IztnVU3ezxQj6rcOOJdNMR20Eh7KWt+WKH7LX+OWuPNilxbGfeKxOOH
VqEfSU+JotuDuzGQPGMV7AfIOJlqt1FLSvp8e8KuP8+0jmXKUSQW3IizO2QsA/TmQdOhYdmPYGe5
2+VN3W9U95iq5toZu1DaMw3uRHqU5KU82GfLWu3j3NIgfZB8fw2tAwz0JMOeS7D9EnHcoBkct6//
KMInP5HtJhH+WhACVvEkDkxSQ6pBQ+fyMKyECXIu5MqpRW12Q49csdVQXMOGLaRPMC5MYpE7TOr5
s1zGKwQBjl6gnwolt9MK0+Mtbz7jCz605Wv3lPrlyjF7ve7pg6EmZ6Jigpz6O/3swyFvZTC+PLcE
ItViDSGYxdc8oegkRt+Fwmr/Mu0FbTLZGZJpT1+RftjlJEp0mIOqjb3zkCFOzx74E43emoDA/EAn
CAMB8wkrlC6fMbv7zYKCrGCZ/vlpu5I2rf3NszUgCpbUly5/s2BLzsrUXIGh5j979uWNuskS3Cf9
8xB8Ba9w1NQn4RudV9zAHCsed4p61KLX3D+lHvLc5aMni/e97pSmtbu9secrYvohMETRWIJtAINi
ttNEKalw367Cc62GiAvH0bYsaywuFSO10SX7y/VHNLqR/GcqrSBUMRu2gOhenKpyeC7aEVcX2ZZ8
OFz0teKVI3dhWChzgDSjgk6qNl97eF7lUVO64dk0hfsR8TArGf8JoQQb3pqr2pViGIMCxzp5VIEK
BEk3/ZYPm0pLYtUMoj48B6H/qc+/J+NebF+aeN/2/2jVJhF1O5SeZPRP4Rnx33ovCoFdUlAO33Qh
XnkfvT+APqZS7z+Hs5POgcXhMge2oZMrDZXYRueBijMYxTBVbMvqcjvv/DsL9MdzPxUoZcvTUHnP
zG2vRf4RK7bunqn08Yuokv3tRbb0m2DaY5YB9gPRBmPKmD5MkQHyeJB6NTq7XfzKi+ApMpvtILa2
/JqVWMBle8zRUN11WhOKPMrhdqyvLL2rw5Z54eXI23hSG+GRPEtihh7Tpzou43Om31MiO4XRGfqr
rx4z41jJLEMhPuhiZN8e+jSy2ddAShjwEaKhVHTmF2cUl56Zt3wNvVPtwCxtI//T+GuK2gtn1dSj
eBd1N6lbzsbW+p5YakUQnwPJBJeObJOdtaawkmwurXRQSZznChUGkHCzwyIPDdXVzC4+u3JCgRAR
cnISvz6m2l4RUjvPBidufQdxAxun301p3rfxb5RNN2Uj2KrwmIBxvz29V5kCX3WyEMDIgCuGtvxs
5LoP9dOt5fgc+/GL5WLvmpW/NHSUUusX2sPo8bi2MACveiPXr6Nh5fhcmnh6KFOnjpNNn6OtBaFL
dViJyTntB3Mr9cMwKTit+RUsnGYoH7CZgbIY6LLObtIwVNNOSurknLSgc4vgOIyvYxK+CMl/Gg+5
DTJh1HR4JF1u1FYIktZXdaYzzaiQHWGkrSyipQ0BQASG9aQTwM19GSGQxk7BGTE5l5nHS7bTf7l9
E25dIV1FHE/TMt97Jh0fsKgQ90hgL0NF8VhkTZGn52EvIjrX6btoOPT62Q2eG/mTMLwWa9IEC4PD
9oTCMcOj6KLPpg8E8JgkBR8qamWNPLUVMHZVjqL8+fayn15Ds5Fx3WA4Nak/4jc3WxC5lXlDBmH/
rCqv9RFpTRFgiPW5bh7C8rmU10SIp319K9wsyXLL0BjjIU3PopZFO2NQ2k2T12/B0NN7aa3yTjG9
NaTNwppniLQJgUnyjJ4jbfS2ktzJpPwcSm9jE+80NcdD6hyka1i+6YSYDw79aPYVyQJCGfNDzXUT
QY2r9OwFTo2JLsol/Weq3ylNDlGJV+4DdWmJUBljcVBvgaQ4e+i6KShpHzeAcxiP3gNMiWDr1lH7
Sa7SfoNsaLXvPLHfYP0tAWnAkLgoZdnBX2rYpF7U79RWbJ1Mk3NUDpUKk3hRsfVCtZw+zPVj0fci
HCULFdkOVkLoh9k9itXSwXK71IHLB3pZr5tdyXm1C6wenFo+RMcyzMOHqgg0u/UD+XMsjYbjMil2
KXYc4p6PQTuoh32ZUKKEafWlE4p64wmyfxeVcX4nx774VI0lWrhG06xkD0sfCAzxO7SM0u+8E1PK
3Db8w+w8gO/cg45Nd+T8vaMZYej0SSzt2tIoP1txs7bur3oG3C68/yB0kiCTT82zY/RclSpRxewM
YtlWJaeV5L05Hrvg3Gv7CLfiQpyuu3zXJs3x9hZfWv+81UiTiWshEX15eOWCOZpFHWbnzjRfMutL
G+RnYzqTV/KipaPkY5zZBYpwjZxRmM3ObrFTos/pk6gKMCInDyMI9//UxgqqYuks+Rhvtv7rolAn
ObQMV4wfZvvcwTe27iJk9XNWz+0pXNpqIHWguRjsOF7yl1OY0XMJatNKz4UcqMfWDNAtMSnCdHH9
djvS4iQCRUJ6SLfQvZgfkG2SYRLBoNT2Ies1x6yQI8QRt25+oX73NYufKmvlCfmugjI/tyBeASbX
yIFoUlyOTrDQD1JagQPS30g5aA2cpMqfgfrawR7U4nDrJQdTi3Zm5mRgbDsS7tDWDjymUeO4w4aE
LFsONrX1gJ8aCs293Wgoy6wZr7w36K9/p0H6z7eAtDGbm9o3LT+0OPDyzdQlcmQdCTWHRNvbisfq
W5XbmADRGBDt5uXvvwoq6/8feXb/A/szA1eLsnNam9jM6LsKneqxivZ4Qu9yt9iKhf+FTsbKjlpa
4ZA4IMmSsyFtMVvhZpFIvhLm2dlErqdCy9NP/wTWLz1+Da3n2yNcOho/hJqnn02epWUpM7caWr5c
DYGjSnH3aOp97iijXG4NLaa8GAPxvx14ZYzzsktvVQomsxlncp++jHpjD9JDXuSbPvgWR79vx1ra
XFSrYGzzaqNXNpvPCHOZUW/L7Oy7oJeLp2w8j9GTaIZb2QpwK38Uy5W9daXxOZ379DPRIAKlThNr
dnLw0pJzvYny8ygZlV3UxSHVJv0PpVCdmIbPvdVq9OqiUdj7/dgfat/PdoUFF79TRlTL9eA3cLpm
U2HAeDClNj6kbt4eZK541H2TlZR66aoAokJjGww/9+Qs66Qj5Mpmzy3l9hayKXGSHM141BFpElDt
88s1fYWlc3V6bgEbBleOncjlydOaYx6jUZWf+92xd9bQj9OunJ8XH//22a4d45gWqMvfrpjVTupe
ouQ7+qWu+6SFT6jlNdnP1vSQcNibxvn2QrtyLJs+OxhokPuUuk0e7JcDa/LUGthE+bke8y04MeoW
L7ViOWpgbgu5eWmi37my0fu7vnwu4sa2Po3x/aAh5oq8atB09764F6JDHXd3bRw7bn7nhXYirKnf
Xu16+GiQqWAtQ/mfDMsuf6Y4hnrmh+iD6cZwL1WF07uPZvtQieKhyMJXoPNr+kBLz2zGYE5lVl6F
FLsuQ/pqX4FD65mZ1mv3ftnz6I8lrCvkdHTCUo7vfO49GwPs4lBr2nCSwyHZB0pjbZoUSv3tD7WY
l02yrag2Q2NC3PDy56hNITWRkOdnNfe2hXSoQAF5x9S4SwVnfFaMYSO4p+jX7ahX+n/vy2MCokHd
gn84V0miQjbUo5nmZzGQdkJrZ5V05/2O/dw2Pe2tzPsEAJX5I0p3EbBywfQeu65zunzk9he+eaM/
yVkfcuFPhZK12a6xapbOSWPKPqjrT2yP2cbJNQF+dt/k5y7vfpCpWo6A5o+tmkl9lGH/o/ttxge3
FdSt0GSrVnZXq5LNM2mI8qwBMcUPufwmtdmkgpkW+RkriwHUcJ9QcwzxO/tu8d556AodJwelHFO0
gALz0LYFCu1Wq1THOsTeFQFeL78XkXf7mqdNR6sn69uHXlZzVLa0SNsK6EF9v/1FF9cRCT57iTxq
kke6/M16KHpFroqsI3m4yzSQQIVrhylpL3LnyYui3/uuM5aqAxtrJUtYqkfyuKD4TgYIu3QOa5Ni
LDSiXma+vkX3sW3yb8UJSYP+0xj/jTO7Puuoj2DlEkdP/hjuo2/qjis8x/n3sTSdoULeS7cls4KW
vZLpX18T7JJJUJ330+TXPTtNi7gqUiNhuwSmE3eubfi/k1UhsbUgs7sIiVz8SSJuC/nsjZndvlbu
o9fBmSgx+AsPSfxZ+W5oiJRQqQjx2CEJ/VudK2yHIHPiPzAhQsDEzs7GQitctR46rkM13ilJ+9qK
8XHlI16XsngJIuhMDRA0+hVOlN6h2PbYTp2lAb6uWtgxnV7gRccAWUgvdwQDPon4JXNXMqHrPO8y
7vTPPxTuRT/qckkhrq7fj+VdL+1Va48yt/K35mfTJE6+waRcCsgucXZ4JZliCilSe+dKs3g7+Y3r
CJpSAAPw1L/fecTimuc4pORzRQsse6FxZb0szqlXPgS1+pjXiLFAYhA8rqsiP+ShcC+72ZFmyaeV
DzndzZfZDbG5uchweJNSJbyc0MIdh6IPhuIMg63e9DmJhiH6ut0lIU47KuzEIdtUeggMuKpgRfVB
iVR8Vx2zqsyPeZ2t1Tiuj+3pB5Ht0h6xNOpglz/I5bTTBjS4zkoqvwh6+Ky3KfNv/Mq0gd4+gln9
2vxP33I+B1NFj6Cgetk8lyE1uXXjGjriua3CreFj6o0V0NCdKaPLxbCBGmrTiHEizJJSkN3M2cqZ
uHRo0HOfyrTkNCiuXf4ApamTgO4Ti01vyCxjlONipPfGgcfayve+zs0tYvwbanYrhnWSjZHUMdZs
/NH3IanCH6+L/3i5dDcapVMq3UOgW4heDDYqc/dVC1zTx1XAFfeDdujzNbXmpbHTKJooeHRezLke
VRMVFu7HcXEuRxzUY7QXR3tyTLg97qVhw5CaqrfY6lxhfCM1jvqGWs9Zd9t9lSMpJFpvuZofpGIV
T7xwNlKjA6Q5zbKqztnEaiEqQd9Y5dl0hW0h5o7Ymue4RmYnoTo3tsJrlmEIAwvjUV8Dp08rZbaU
J0Yj6lsTHQwVqsuVRNchM0YrLc+W+5rpvwZjJUNZmEdqPADfkE7BnmR+XOQy+ugiWPCzCCNLjm1r
fJTjR2/NAXlhUVyEmR0Cvto0uSYRpvymbNRPzevt1bD41yO7BpKBUhzt8stZKqtBaUZY5udY6Rwx
3g5RSw6y+Q9BJuFUdjRyRHNYeSUaAYYEfXke1dIp/MAJacF38uF2lIUPThP33yizbKpoPFMaGqKU
G9X++03z8e+ed3XEoK11vkR5DtFKM2LBEZU/hfzT9P/Lovp3DHPgv+mJQRF3xBnro+l6XHulbYX7
HHHe25O10PfnSpl0XnHX46yfl+6FtAm7MJPZmjHoB58Kc0v/ILEDYafyfB6eEBuL0z3Zp/+5bc39
7fCLm+dD9Nmyi4M06oqY6MPYO4pCiVEfeHcJYP3W2vzTZ5+dAwiLcK8DXaVkNH/8pL0auFkVVyw+
XdwphRDvBbntDypwk7gDs1cGsriJqA0+6pLXb28PdGl/Ie2KLC7eTsAMpon4kKXlhpFJmZxW56F8
dqE2xG1oj8OaIehCEQCHBmxFQDIi5nIlYiQgVtLIel6di0AKqcS1u0yRd/gq3Wtys7M84SFPDoNf
HC292YSjstM0YWX7LQCnpt9Ar93Esom2yCzZlo1UqCUTlaRU877neJO6uFYJ4nawJrf0+4aCSz6Z
cXSyLRtVahdS8SCMysEvvV2rveLBtHLDL849DxxS1kmLaG5LgE+UmfVeU50DsD0aUqOx/z+kfdeO
28Cy7RcRYA6vTJImU5rxePxCODI1UzPz68/qOTjbUotXDe8LP9iAABc7VVdXrVoLOoCChMdGkPb5
ivo/I+rlAicA32qSMnaRJK27xUQX+wKWs+92clTkgyICT4mGxGLYs+1kp7kqEWD2IqkH3+c0FO5i
RqWKfrHb23brfLK34f+NivnaMzsakaUcsXgX9bGrV6+Ovbq9+rUSuiF2e10dTtT/UQoC/gwckZd2
RrnR02GRMR4wHPaDGiTpAZ13bqfowSJiutke1F9j3AbNytoojQTGKvOP43wk9huq1hqSx7fnbsvh
sGK1DhoKcMTw225uawQN89JHLd5HcvVzNL6OgApO804uXtXkvqi/3jZ4ffoZwJIlSsBjiK5h/jmf
aSOUNxOpRtTeemDo99EL6LYOdEVwe8j74iEfWugQZ64BpM0geIdebUlmHMzcwCgCPabyvdjgJofO
QI3cFnHeENDltHe7Uf3XOUVeFf1o6IRDOKmpfJIz6cFGt5omEhbDcT4kh8EMrXinSPcaGf1UhFzd
GNKFNS6SIIU0FItsNMDpgeRr8Ca077bqKnBP1+U3Nii8QBybEQpBcuBy81uVE+exYzdRKyEPY01m
6xGrvZsToKnxBtNfJi3XA7S1ZHu0ENQ7VVKlwEbHdEiX/h63ZesixTP5Kau2395SmzPAeKDx6gce
j4/YnNbuinSMmyj19OIXXV9NUavy1clngz+zwM3xQnL0guSw0GV4TzZViGbPAzoNp05+1BLBcK6z
iZfW+PhtaI2EgmwHm7QBUWwhH/S8h1ii4xW1/QjFVJciu9hD+hjeobWU/e3ZvIpMOevcQkv9tJJ+
tZrIkOLaTc019jKrEcEFrm4iWAF0C8UfuB5GdnS5nWwEOfYYY4x2uVubfW7sRwkKDocSpT+hFi/7
5AvHzYzhpcrK6p+tqpfGtGaBIvJctJGxmHc0bX9Z9NROStAUXp741FKCbgHfBGpuQZur0e35vE7Q
MutgNMWtAWFRwDAurVcLdDVKiglN9RQ0Tn/0QfdrvX9NjTqac+lxtPS7dEqO5irqCr+6Qz4to8qA
hzq6A00unlvrulSMImmjvpV3fdWF0nfaObtRzQ63x7h1AhnlBGRvoRto8O3neUoXslIkQmRC0QLT
2pBSsilgEqgmCk7H9fbE2UI/tcV0H9DvwIUw47CMEOdQ2oisZPVmq0XvitnrggGJrGiXa1ZXkjH2
mdlGs+rHktu2/u0J2zjjSE+i5gaVITgslFkuDUiEmLjfrDZKX7shd2swfE1klznPCxjYzTic29Au
n4j05bbdK3FHRp8I/k48oFGbhIAr58nmHtSaSpfhLUOhPdWkCHuNGQFTJjfSriCKimq0mXukKCZ/
Mm3LrSV72aMxAtHBSN4A3IXSeEKbo6anc0Ar+XWtcrpfmqH2JnkqQ6iSh20sIyrS5WOtJ+ljsVjg
HsFLMZhifQwzaoMNwJJEPSnsyy8PORsZDjgKrkwzhvNb69qOtkZSpFA0GuQ0DdDzG9a9P74g/zf0
Exr+hzG4PZ3XXuzcpmlwR1uLJwcbP6GR9F6+Fd+cL4MLlVsRSGJrM6IgD6kwUKEiHGNfcRbfGmhy
KOyyQdpjdQBtl9fC61e5FbwNPjN2/AQynkDwSGjsXcQ+48yMVNGaAItBIxWSTil5nxf0l1euArQN
kke7vsl9E7oluTX5clJ7SbI+pWvu9pPk2dlPDS3wNcTpy9prkO0tyHMzHdBVsJOa9uvtWb92a6ha
IwJB+AhYzBVqtdDKBqX9kkZlcVrn++Qt1l6I8nzbyPWVDyOMbRJgW+h18i3pgCvMq2MjI6fGL6D6
f8iz0RvAOY+Ms++kgq7Za/8JYyoq8KAYhJggj4SoYqda54IiPWcB2FS0ezmPEVqJyCg2zaBMCGYc
VvzhiyNpjwOqdjKN+gyCCGttZyj4aPJeXUix+y+mj0kJMJp/aKxxbppqMUUZQqFRp95ljuzP1T6F
9jJJ3pNeMHlbBx8VH6iAMOU4tC1c7tssa9skXywagUbrVwloWIKX8+TKFNAOBZlyuXmXWxGYdNPo
JxMiawRGx9il0Rqdq2hxQE7IGnZxPN/nI/ROXpXa0xDDlNauGH7dntBrLBE8N25WIImYRfT5XVqU
V7lWpcrEhtwpByL575qnh0sIJTcXwnXe7FG3D+hOO9leLHBzW2fh3DTnWuPJ7JtylbCYUiydDKcF
v0zvN7QFzVM5VUGZaLagwLVpEirTyBLBFSFUvBwttcDyl7P8TFsc9IDAhfcKejJ2SSliLtyIzxAb
MlVLnEBGucntHx1KbSgbIimyzN8yBNteDhLzwgTT/SG1jbCVjw4V0ed8yoPyzpZp5iD2g39BSHM5
vibpkPHM0i4yFL/+1r7Vb8tb/hwfJM8KZm/5qoKMbzzc3kJb9wjAk3j9IvBm6jmXNu1U7TWlbrsI
qAuAbXqoVnzctrB1KqDQhMZQljoHHuLSQkmTutKVuUOoe8yrb3O3J+iNgNyFUmlBmlSenoqSTFtX
MPjzgGKCVcaOfmnSlopcX6iGvFmClteveT3slCNxqG8l2hc8GQXhp8gcdxd3CRmsONa7CJSwbjxp
LuhgQtBvfKfao6Leg4tdkEzYNIjSKsp/aNK4QkwRKCRKQwMRezs21jCxIZjSQKB7V1RVuXemuQ/q
HnWxuEhWgV/dui0QIbJEDWqrV0QwNtXyDvSimNkOuoJzm3ZhYuWlXyc98W/vm62dyZquQOaLAASM
pZeLOKbtvNA46yOy1G3QTyo4CBLcGretbMUN51bYV5wFOJqyKoXs5H1kQjIxy41AT49J8qa3VLBm
m4ZwyTJslwXPwn4/M2T2o+H08dBHVG49VUp9bXzLlPfeERnamDdIdENGFg2j2P58NJ81Di16Kx0j
tYRMjlwM1ZMVJ8U/J81ApwEUIyikgcgC7/blcEYSQ2t4JD3EP7U3YICiNc1C2UgFIcPGfkNSjjXB
qSoqIHzPWEkqh2qN1UcjqJtQVncxaxqIzG9vgo2LBRhgdNoyjQLEufxgZD1enKwcotRMVU8aKmj8
TN2fEfDKsEQT4kMzmSK5rc2RIXGG6I2lp3jl1wLMY0orpbCZ/ejTZ5DCS9mX28Pa2HK4RFDbBQWv
yYD8l2u0NGYHGtpqiDoZhTAyGaovNcCPDoVl+B0gaYJp3Nh5GkAejAkHdHpQ3rm0B/iQs6ipMURV
57Th0pvrQW7qf5XMxWuVnSEDuC/Wh8zzSxrxasVmMQ3IEq2eEtOHegWv/1FpQc9KquPtKdx6k6NJ
DC4NBwmpYf4q6ZpRTpPMmCKnVOantC8N35GoGqEb09hLeM96aetMgdlKakjkDAJPqjmGtKhFHGNb
exQ1KXQ4I/jBkeDcYavnqHNb+RQpvQnFFgm4eKrMvtlXr6pZPC/Y3oJrbSMrD4gdcnFo9UZPGWTG
LtfT6Zquc3RpjExoVPkWEKo+VbIsdJqiR62zqZ+GvpJ9xBbSE+6b5r5MHKQsZDSNyJYkksjeiCMu
voa7ZSUkk+ZxMsdo7iGzp9VxH4ymI3lp6VT+XGjZ3dBo6OMbuuFOGRMRsmjjzgWqCMEEsMpo1uIT
+E7bZ3VZllNU4aK1qP3N6h770vTW/s/arnvop4porTcHfGaR/X52Y6AR00lsIF3Rftzt6vGjfSti
umedVJo7Ww9L+n57r2+4C6Rd0X2NrCAqvfyFC/1cqYrNeo5W57tSRZMzu1CJQDlQcOVueD4IOiH7
iJadjZ47zRoNg+bODOmzNhxa4qIqd1cpX2+PZsMKSrnQuwSkHLlB/l1rA3dHiTotETWgPyGh1zjR
SSD1nRPcNrTh9XDbMoUqiHGB5py72OWpT9ZqHNYoh8Tq3VJbnd82aisIvK6tMKADCPjgAcCWxPuh
1gQ1tDMYYyRlkFitqauL4GTXEwYLqATjKYnWFOQyLrdbmyZSksTYbt3SBk6LzgjLyj2pFUnsbLhU
ZggxEGAFiO1kzlCBsHRU5n6K5OVR0tKHFpqd5pofWaFPhQ74R5X+jqefA1R5b6/U9QZHlYq9Q8BJ
icQZ/37UM6LqMenmaP6ZOcEI1NPgKyLtp61pZN1E0CBmYYvBnVotGVMFbbVzRJfWL+0eTcy119t/
bg9lYzsAiI8iCRhWoHjCkx13o6RaSdKtkZw8Nw3ogNcftw1cuztsBXSq4H+HMBGeGZe7QRnHnJpV
IkfUqqegySHfKkMX4QXoPr8qwSbdqMAGzBAbF9y4W4YhTu3g9QbUHS6eS8NWZyikWDMZUH/bpVDp
ml1zlbxZ9rIR2ATSC47vxnqh/ouVQj8sMp18B1hmx8Wkj+katTPIV6e9WYzuvOxuz+b15Y1kFOCg
aPTFWxse9nJQBVJU8AnlGtXLvux+pBoUrORnltI3aoGpjU0OIlKMBIlDbHKDy8ssTTVPmkNXdGrY
4UzG4zqZ/tQbO0taD7dHtbEJGY0t0s+YQLA1cyEJ8sHUzuRRjsaSOJ41yKlPadsIwpCNBUJ9Dm3S
OLN41PM5/NgikJlzZjlKysmrSLQmrWeJqBDZdr5MvTAEPPiYsedNC7VsboEyKkHFSZOjtgyW9Vkq
bC8DL2+q7zRt9PoyDlT5++3Z21goAyh6HF6Ge0Jm59IksOAgsjQkORpmIw3zriw8KYdqVmG2hx5q
aoLF2tiCKKlCsNgCAgHulztXsdLqemu2SlQ+UaPyWssKY+XeBp4JYifh7aFt2QIZD0i12XMAlOyX
Q6sH1Wm62FQiZOKzbPa7OfOyIn1u1PvpdNvUNW8MCD9AdgDSNN1BMZdnd9QWZcgp6dSokfRdPD+m
UhKQibomJbtG/rF0bpIkIIhRQr2qH8kYB3JaBevUHIZUeWogJCnHzvvtj9rwYeffpHO7aTDQPFvP
jRoVTRasmT/HoWTe9fqutN8GvRcckI1kJUuvIbuGpCFWl+/RnFN7RVm3kCPJ3JOkdGPtNaPEX9rQ
KqHA/YYiLzo1BWu8cfhxPSg6IBZ4liD6uVzjrKb61FuVEvXlAr0Ga5zRMhtru9szubGTLqywQ3QW
A1ulPlprlysRG1dtoHNL6d2Krl6iLq6WC8RVtqwhoY55VPHyQc/ZpbUSKa+0aEcl6hSIqDaeGj+i
LXju/bIT7JCNw8/eVRp7VjFSF272VKNo5DjRlSijVmDk4JlP23yElBMgrBURpbM39iNrk4K3gWaN
dtVU2xpTNRlLrETO1PmxmTyBryM3XpXxmyIlj9IU3V60jYcj4ke03BgMXYHEMTePE7UKUhGgJlQk
1Nrxda3/aFUPvYnlYBjBXEuhHf8Y6uLBKZyHMZ4Fm2ajLMLiVyRycdkiYuavjNzqiWknLc5f+WvJ
k/dFtcO2lA9Sb941luYugCEVVNshcgpzRf7ezYuXmOOhrSPLkt6gmvXQHNFxfntarns84XYxJ4xN
C1KBWP/L7TWQsWxbC8mDuqe+Br7dRH+hdqRMIbE/8jwNkPq3Uagqfg+Om6B1ggKmTd7GZnU7+Xc2
6Q85esxiR/RhWw4EH4YCEqCF0BLm14sA2ZAAMob5wuNloYmbJ4vPpAIsawiSwXYXyKZSsuy6QRes
1YYbgWAHevkQ8yEs57GGSjsRvbcnNRoGw3FHaWyBTJdEVY6t44aGLJBCgeyFNZFezvw0GUoF+JIa
6e2Xecp9o1uRytDCuBKxpW24EPb/A5YObNi1L+7yTEttrVSjatUggpr4QLuA6gdCxSDfaUTak9vW
ECXbKkJmPHYvx1VCZxZ8J1i4MretsDXwrEnQChvOs2S7M1IWf6Qprf49krAgIYrKA9hFGfL+0mhm
muBotRYVoIovRmX5gEcHg/Q4gWjWrERZnw2MIW4XPEkRPrP3Dk9FotN06CGuqUaKtAb1AtpocMiY
iRas8uKDSMGLzWZvZk9J9t1p8rth+tUo+0kDBckiIkTe2kVIjICaAO9vNJ9ysz2bk9Ku6qpG9nJw
uvdpfM2t01Ltb7uJTSs6UhYWmvBx43DTq4wQTZt7SY3knLwo4/yo0bLeGXb/I3ZMEVjlGvMOn8Q6
m0C5h7rEVcvWYuZlXcBjRSXE2SS6c4oQiPDQ6Iq7We5OSXasxp+NE/RQGVwdOVBJ75PSwr8t32pF
nZobY8cJhZAgGpeRGtC4i2OtprnKK6JHdblz5gkkQaVrzK/gsbo9x9fNI8CJnRviJjmJDa0icwFD
+r00AaGSFP4ySD36JB+glnpa7CN4TahygJ5pAPDjl7KT/rWFmUHVkMPWcS/jdcM/PHML0u1MiTBa
qzgJsr4e93FOZa/W0U5we7gbTvbcFA8eVWiRyW0+61FZg5l3Jq8FWBRvm9haOdabArwf4Jt4d3JO
QQcrKpS+9EiueuPYqSjxllMtHeZ5mUJdXAXYsoclRCYJr0L0l3L2qpJIxoTTE41LFVCj903rrTF0
P/lXgQ2GKDw3xD7kLAJVBrnI4Q8wdy0YYqrMnWxBuMQ+lXt7IjkPqgAkp3AM+Y5Re6BknNXOiFAM
atMXxwJsWgBc2jrmFza46VqWrrHkkhowMAdL46XdwZGKeyXuwkU+NCqwxGsDTnl/mF8cY7wb6HMz
vE1ySNH08u875Xy43ITKiz1mJdATuCFJUKudxyY1c5rAEd36mxOLSwqBvI4MFp+yX4xuwZsRE0sI
uMAqEEG9qbkgL7sV6yKRjagOlWrGTcG5LMdsWxAAWEYUlz0hbqF0iDMbA6lNi45+HWvJg6qMx1Ev
LQK0e3bQYrSk1IPVPNh6Kmoz2DoWqPbhEGLX4i/u5Wk40EWvxtiI5mFXDfdj92C8CTesyAh3D4K5
Ll5a0B1Gtaq71nofpy8khoDDf7V+Z4PhUhbZAIydPDpGRIvGLfNvOhgTR0kQzWxukjMjXBILmbQy
KyhmzCx36rzP0uNYCJ6VW+73fFHY72cupB6SKkkpxoG56vSfE9QU/v1IYcWhmQSuaHQrc7dZ7ABi
IzvUjFLnJ1VWwEE/Vm3Aq/XPP9tBIeXTvYM4E6nhy4HEIMsaM72CnRTUVV1V1YHlxDSoi6x9ROuY
aFxbyR2WLUUtCq2eQPJxO8Bqup6CG9+MJvlDhfgvRDysCfr11RNJE88EGW6xmC+ZuctNtzSsvd0f
xjedsfgHlYjkeWPXQw3vf4MG0PbzKcJBr9e8AudbFOP1VtZHiUIegULxSdTrsbFdLgxxx2ugg90g
6sZ2MRMXlVfQef976IGNgqQNMETItPMl9AIFfHmN2TpCaqzJkVYH5iw+/heb5cwIt+sNhidNk9aM
qPqwWA9WeQ/qlOmfu8tBJgxMDTK2qIoDkcJZAUNyb8fNYLLjizK9i/ML7nLB+doqWQEEgFeIjIoL
IN3sHXZ2gkdo9hkLch1RS/LlYTLiNwn8Zf7YAuxlkUoGh74DmkG8lpqDMtr2rlgLkI0DkyUSVttw
V3hXQu4DaBgm7scdQQ1o3aUeiRUpzptlrK5mhq2wULZpBMlwQCBlRmDEfj8b7pJN89RavYWU+wF8
T5p6H3cv/7470HDwHxP8OIakKZQaJhwNGbZU+T40XweC3hdFAGHfOrbnhrilS5V0RjNNa0Ua/ShS
JonylgzROIjKwCI7fBwgxejqGAbY6Q7rZJzKZHlqsuz3KP8z8oqxpP+dOc7ZG5VNRhrXFnY8Wltn
t0ttN03/3F4ewQ7g44hsmkis1I0V5TJKzWg/HrO7MvZvG2FTchn4IveJAjAeQCjhYDtfbjNr6GOT
LA7SkpYhB/B7qmcWixbQenW8DF0baZak+9TuRflQfnQAugPHoUA/BLkngEr4tRqQLel6az7GkJTT
+l9K9xavAvcnssEtUzOk81TV0nycuwUYocIbIEYwxl9uTyGfAPocCRwgXkFI3V33kUlNQWKaLscY
odIp7SW0p9dyvm8bpQwkEAM8mfEyfbttlF+3/zWKJDna5+AM+bdeC0mhQZaN+ZhS3UTnQyyVttum
LQjq10wHRb6V6e+sABJOqRR3goDtKlvJzANHDMsAvKP0yE7imXdqpRUEkRJmdsqbJ3vdS9qDAa6Z
ejyM4JuZoJc2GEDBCqosWzON1hKktCHgAJggt2dYZ9YKwonlqA9HXULGKwV84Ntk3k3p6+3p5T3J
5/gAEEVfLXtLf5Lzno0vK6AclDrpfLQckkJ9lIZxXZiuVZcylHB1EWBhazUhDg36XOAVgNDmHKRV
FstUSdpyXBKtOzrdNKPNGsX/MXTSBaIiI7W12V2SpQIRolknoi7irYllgDamYAHQPV8H1Qk4jKpR
XY9rQ8Hkl/k2NE/nvvxNpPkD1ddacJlf2QMoCFlL9DKhFxt5Rc7rjLLelmM7DkcW/CwIGSYyenT8
IaU/q+r7Py4lswW4GIi2ES0jZXq5VRVtRWlSsoejmU1h1ahhOs9gDUoOoF2/ben6VMAUynFgwkH8
D4k4blh1MY1Wp9HxaJpDYE6P2K47PZ7DIf5FrMZNhsYd0ux1MCXBfLIxnHtxCzBwuFNWL8OUWnwO
2ioBCi8mewLtX+LN2Q87vctAcU/QlPGBl+huUILbQ706H0hXMpQpy+UD38ALIZA2d9a6yuQjBS9w
BbaftInUOQ9rMv5jkIKhwZKGdzS6TjBCLhK304wCyZnLRzV7B56+XXZ5AoQSmG9vj2hjCkHdgroB
uLNsZAI5O4mSzTNe1fKxoNYTkjGBWeYPKHiiWISe7vyhmfMfdSnIXGxN47lRldubSWpACc6Wj0mX
eV16kJNfOP+L9uP22DbNgNSY1eFAnsTXVPOqT4d2wdjSXzKkY9T8i6m23iJ6B1x5MTgwROfICOId
gNQ8+4wzp9n0STcpRaccmzT9UBfd7Wu/1JUnPR0fChVdeqZgF169CQD5Q+MM6u6sexZxBHchAMOW
yNqs60ecxnDtFygNGTsbQJgKXFq5pN7PkMuRh+bUysX9nP28Pa1XGT04arQHfgJWmEIUz0yGEFCq
DXO1j3037HqIedXFrqKOu5ZBLZ+c7E8zf+RrVO1abZ9nRWCa36QXW8Tbw7zK5eEHWAbFf0QeaLNF
Wehy2p2l0ipw3MVHItEU8g+VdD+h9om5UEQ5zGu/DU4SYJqQgGCyHTwRUWYvRCGmmp5KYNG0B0d6
bjtcS40XF2+CuWVfzY0KjfmILwBPBd0tX+iZEiktrWXITlpHjLskab9OU6Y8FUulQvxHKt8doir+
AgUPryPyemgV87krpu6uqPp7zZRUQcB1NcsAJwHMhdwDkDvqFf2t0WhgW1DwPaP93I2vqOYHqNmE
glFfHSEGgUJaBzKMDPXNj7pQcF7Sz1EnPuhcn0f/x7zP/2Te9FHnAVjfbZcElu/k7vwipE28vr8+
rbPmAaBb0QXHZS4bVYlVbR6z02wXgDO+WuUJ+fDezoJC/VM3NFDV0cXj4PagWXrgYqWZVcbSiIco
cEr8/pXVxKpVgpkt2iQwFt3rDREp4rWj4GxwKQqMqhqXlK3eV4RWqpf7TgAQ7/gHsmlvImLc7Xk8
GxHbS2eOUMpIpY5yn52GYJqCXPJMH+wLnjL4Vu6L6s+i6eO8rm5IRS0NMCahpzbWfmWpMPWytffZ
7cHkuEGZ8QmqOBuPFjvlkEzYF53bHIr7JAJy9w7sCGMA6a/HaS+99r7RCC7kK1/DloyxASHi1xBM
cUuWITFhgiI0O+W4iT2lGUBRQ3Af9/YRbC/fSjURZOSubknOILdqhKSgCkmwR5AqdksnucvVH9T8
ajajwNDmdCKUAVwMBx3dTpfbAywPpFCNOTtlip77ownqBoKI0ZtsWcRCLTLFTaKVElUqa5hayGkB
HkF2wNNcioi+to8Xng6QiWdXEB+kmSjdzqsa43jJv5Na2ZlpH3Wl9pjNd4Q0B+37pEKpnkhPALcI
tslVGRlvXzwJ/9rmYigSa1TtLSc76Za3Ei+z/SZUBo/GP1rpsVVdqzgkgBMbLp41tx3XxoYB5Qnr
HAN0FOqu3Dom1MhMgLSzk2zVh6Jdjo4+O+A7VCIw0IpKdhsrqYDTHW8mPNQgbc0ZA1+bVEwZVpJq
JPHwWjxKBjrKRlvU8rJx7pAKQkkcUB2kdHk0UDXZIP5na6k8G8Op1YNMczMalKtg9jYHhJYNOBQ0
bGD+Lk8BMaxUqzIpOyEi30vOW0GeclvEFnEV1eNxgp58xNhodkB5htv/QzIAu0JJfkJBYs1BBk19
STnmyq7GDTc3va+JallXHeTYjxcm2bjPnGWhpSre6Wl+qv9MKPLW7leIkH/8Vn8plme6quOae6gH
3d6JVxXQ/zWKeBQYZuDbeUFjIKsQIqaQDFw1r/xTP5Xf9GDarQfTa4pDOXq2IAG6Pa9/7XG7scuN
Fo04sDcOd857Q6JUdjO0kbeBauykX7dHJzLGLWJFF6nPtSY/5akTNDFefwmYzmbfkk6lc5hmG08L
UQFoy6VhGf+OkFvGEe1RA8kxwiSegHd6BZhiLvwGBLdEm4Mi/p1MIUWuxpgEt4NwLbkLnZhEk2dQ
m52Un/WQH0bF3ktvbbKc8v5hnBNcGJZnQ4bTyZ+GTlTvZXPJBWMXw2be4Wz36mRsgVHAXC+6VAWk
GVfESW0V3F7RrQgJDzY4T2gpov7FR5q0bFBByav8VD1A3glUnjtSHzLQSKcBBW/dei/i6tncQ2cG
ued9CVR+58hYTnQL7kHRVuMsFmhnfhfs1c8I/WoCzwxx11EbO8A7KDCUfVn+NCfr3v5dfh8SdwrI
MxDNP4mr3X08gOMJnLXVUfGUN8HUMgO3PoA/mrI+50uP7VMvbnJcZld7nEI5nPz2td9ZB19gjp2D
W+b4wzkZ6zrOMDeDQtH7pv5+0Z+bQEu9effgvPj5b0NgUbSS3MFs0t4oCwlbh8aPo556xgm69a6C
pN6UHuvXPM/C20PcuuZBb4zyt876sGTOIHhZwb+kY0Wn5mmeQqX6Q77RWmBkexr/GuEOfauBKiep
u/wUt2oZQhDrR6pSxYMEp0gQYCtgwtlDRzpSa8ji81nKqsirroV7O/VG7irW3RLGB+1h6N4ME3pG
P1uwhr3SIndz9Hvdnsn/x+H4a5obpdWpRqU1fX6y5+eY/O7Me633QDdatgmYBe471aftT/N1+J4P
nt59SUDMF/8kzeJ24Ah03nU7zP+Zyv7z6jybDs7joZ247Z0M05HkUuwbbTGEJbAqvuToJ2mdgv/P
KeDCHuSIy6y2alxmHQSWddCfrWR0ifMjMcaXvs9wsd2ZxGuau/lPmiuHyd7PSpgX+3UImzrzVHDC
VZGmHQaS/lcn6+/qsJN35vs7ndrUYKsjl/fqnQntzcPoOm/JiywSrWFO4dpp/McS35xjoO5nmDWb
BIMq7rLQzO/0StRNu32T/l1anr6r1p3UbiYMyHHeVCsoHkbqonG79O33/C79fXtlP1HQV4NCrzjL
wzN6JG76wCMh9Uk/4oopA9l5iheCjvHXWqPodQhb540ccvo2dd5988vu7pchJNKhU1zl4/Z3bB+y
v9/B362mA2kG6CzhbjX39eoZ4QCugvWRgBxdsZ5L88nM/b7pXNXw575357pj5ZBAtx4KUCjH+0H6
Ds44/Sj4rI3UFpDj/5ke/l2RA2qrERPTM47ph2SHVQcucfAQPeOx1hFIaw6tt5rNHW32hfNTzT/K
0c2UIxL+i5YHFbDPabxvlrBqfWJkB6I+JmXtr9S61yaX2EtQZqKyyrarPPtm7jJHXwQpKtQ1Tvpb
/Y2ciqh9LHdzML3q72lUnCRRHXDzFjizx93dRFsgqWKr+amNkzVcOnt29TamXm9NyeH2elw16DC/
B+8P7hNgz0G7zPliUtIe2TgcjgqdEXldelmZHOTxqDl+I0PxcEXi/FVbQ7P3VhtcZuXrkrgK9MZK
r0Owb/UAbAu27mZYeP5NnC9uMtWQmr7FfNvSrls/dAmflWd+La2h1v8sCEiWxm+oYQhu382FPjfM
eWVIlq962+PMpMl9XZ20One17Nlq3Wp9rjMQ7nvx3dT4jfWQiSSutt7b56Y5t9FMrWbl6K87NbL0
jqWQ8uShbBQ3/WqrhcDDb/ndM1uf83/m4c2GgmYJf060VlxdBupHdGTYruGd4LkFLs7WdbCYotiU
n0p12ZNFPZRtt19r1ZOtVIAq2nyiQX0M+jvAg4F7j7OVZOYCARWMpkMzqZsF0nfLa3aNNz+Oj4sr
OC4s9301sDNjnCtYV6un7TjBmByg5jAN/mg195CRVHGnDHtp/bqYwhaJzfU6M8r5A8lE8brT4DNV
NGEAMm70e6p69NV5tqFnB2llZDLswWM9c9KXrhScii1vdD6/7OvOdks1d8RSO3i/uLXB8IeckA/u
SNxbE8J7wfSy6bs1vexbzmylTUWrOmVRWH1vrl4pPyoyddPy0R5caX4Yp8xL6HMd2qJQhB2vW4Y5
N6jM1rwWCwyn1n6GHgtSGNBad4s+3mXWL+v19ji3LsHzKeUcXCE5Bm3w8j1l1ROVqyAfJi/RvsUj
MkXJimjYv21ve3TgvEfGEG7+ipV5Bts7eO/h5A9GC0xcCPmpZtqVvW+fNCrMxbITdz2Zf81x+zXR
iq6cbAzPIQ9NEySPyhE8xouLeAJQTWShRW+zzQOCDCJKhGiqRy79cttQWg0ljW0YTEGBq03ZCpEO
JBFuz+JVA9znXXlmhrse1KxSFSPDvZyT51RzlTW02udhuMMBZfC/yfitx6EmBWbl1ujE1lTPMkVp
oU3PevYN3D0xNw5ZjRzfMMlBudPuFcWVf9eV13Tv9Jf20vhm8USUV7u568AO3NeiHOOVeu7lJIDR
53Kuk3TMJDIouJxlFFnvkjcIyRlopi+AFtqB+UuHMm5xLKYHO6rfi2bnSHcZgSDaknujmu9KK3M7
9SVrPyb7mJcieg/BGhm8hERFhgHJF3xeKe9IHo4DmMJ2Q/9jLcIqd6kdrnEkFQ+9PB5kaYV+zeja
rSLwY5vn+z+LdMXku8azPk6qifTZzkn9knhjdCIC0MjmvYcOA9BWfCrl8OzWRFWHVk7U7OTcFzkq
HuoS6Nmv0nqo+m85HdyhUXxqB8b4ITgGW0763DB3DNap0CxtWrJTXHwZ0j/l65Nkundy7ybLLwkE
OD+i2wa3trwGRnQHqCYVhHPc6W76JS3bqoPfMPLd0j/L5VuXGF6Ti+LuLTdybogbWEbWHo2QLWqN
aHhsMijS2l9uD2VrY5xb4E5vPLaG1XcYSmGA06AYvHV6ABf3lP9oq9AYRWyKm+bQCggiW2SsFPV/
OLuu3tiNZvmLCDCH12HYrMRVfCGkI4k5Z/76W5Rxrd1ZfjvwgQFbgGA1J/X0dFdXUTOXCqGM3jys
VIP+jBIig16ckLQeLU9TIjNvZcGSIhYdxSUeBk8KtFNCMA8S0nO16txDRAIHQQoBpTiwAv/h3Hyw
FM+6SyGatC6t+FOyTbEz1xMDIbb4ajgxS3NKxVDZ5KcSZlvk5kl1679JD7wzvfHP3N+Et6emqJBT
CNOsV3sUx6LEM9VuJ2lW49+rBiNM+B9DAiUwYJIieh6ocAjIF7kbpTldHbc8XiDcYIVimD9WYbUX
VbCfV2M8ElAZGHt0nzd3cqxEm+s7dt4i9F2Ops5/P4EKjIxal7i0jSJXEyy5akjQbrpsJJm+42RG
cL10/IBg/IG9gNGdzki2fDNkPKTNXV8v9S0Y9RWC1BdLQHAxQQNGJhSLZ61CdOedb0+t7nJc5Hib
aKPb+du+fMK5k6bv8isDZFO+h+Y4CT8nxYk+PN7qjbVX2P2t/nF9XpcGe/oV1CHJQZbD1TXee77P
qys1L4BK5RMWnHEx9wUcKqBac2fsRf/I1KqdV0cI3pPAljSQd3WirXA7Lr/zkFVQdLOEZs2+az4H
Znbv55zTW+fUNrV1mmnotcpAGKgOt1kYbr2G27Z5ukmHR5HfdvxclYzMoX4Viz9hl5ij4MTdfuRQ
Z9509ceoWF20VoRNnTvY/5bvvXNFtImFaC2Hqemn3CYaYjvsVtdX5n/MGd5bQO8C8003Q6hqklXN
iGi5T22/+cj5wzSBYRQtbx6ZnoJ4EyIfWhWOxrgclh5a6AQDSHnmjwCy7nxjNpNh1DxiJLcOZEBs
EkPa6VJQrkYOrUXXx7i4+05MzVf8yTtLTdBI3/UTyjXoILCDppjWhSAw3Ne8hS/X/3c81DOg0z1g
Nhsez1bwQMRbqNCYqg96Hd9zPf/d63Vb81kwqMWo6HQS55GfjKwrQVDBp1g8XfA3IBcwFVAIaxKe
q21o+VJuBUBHqtN+gBJB9F/5NOfYGF3jM04JeGhIuJwbT1TA5/se7xB5GFpbzJXM4eKAs+JI/a/U
H/+Ymjvt0GqKy50aJweC3NxojDlVlZIG9fewsyAsbvOdavsZIwJb2plATcxQRLR+olB7Pi5kWEt1
jILYlbyghmw0ILZhX4dWm02sxyPLFOUX5WwEoCWFdEgJ5qBVjOewHcc+CK1TnZXMWXRQJ8OiRUT4
NuY8MVITly+qRLIbvWoS4hu11jpV2E3lwZsENPltOQW5LJPvJbkgfdh7t3U/CYodIwwK7UIVQ2kN
+bFY2KST5re7xhChSySGEX72pQzy5m2vcem95udh9S3wQYk8oioOq9FTopwoWaWOOxDv1KAaUoe6
XFd8UVdm1/F1A4HPINdNHCPwVjPu2yWMyky2/UN6DcYIWiXDGNMkLEUpRsRU2h8TKa2v2gzJH9+s
SGSyso5LF+/M64g4FM1CcAuUfyunOMGBbxK30j8FtdpquJM82QuAqOBdLv+qwZ4ZcEg9J9O+HbND
H9pyfMx6z+mlr4FzPeXTCOvP655wIUSWkIqZZeJBXQHHe761M6NPmqHwU1dG16jI8STjMwe9cLZR
ONC9JkX/et3gkoeCxZ9+iTnzblDXIgLHoh65MHUbpxFIZnWcSb6k9+mxdVOWPMGiMRBdQVMGgE10
wFA+OGpTkIaCUN3Fleqmq7Yk3VOyNdPbaFsywEALJxcYjl9TlEfKA9gSQSjhNgmu50DXvoIieFeE
lOX6FjfSqaX5S058vNJ7HlplYWnc9vG6zVeoRHjjo5TnUANb59whszk8hhXbgwbxk84/K/066qyo
eGQs5dLmgTeEjA7Y3WfZs/MPgZJioRVpmbpDdRhEOx7MhB9sow+dR/GleihLO7v3Mwtt3Sk/kgQM
PiIJhpWSP1z/kIUgfYbP/Psd1L1TaeUUlVyeumkK3pzREsodCsSAlvj5+rqleRGpO/3MErWf1CJT
+96ApcwJ73Mmy8BCyHD256k9pPnhOGYeJjQcTS23omoVxccoIeMu+yo/8oB0X9C0ikz+eVxnj/pN
j4VnxcxLldO54wCdhSDMQyscdQU1iRxIndpge3l31UbVb4rWHCy+JgaI3l+rzhT6P82TP2yzitSS
nbd3ZUcEMJHjsZkxMeuLxwqAPgl0iOD0N6i1TbOpS8QSX9Nuh6QwJ++143apjkLUWKwbbgdMQKC8
yurt0DZO2tUk4cKtEjCIM5ZKY1C+NvS5MVEBOR211ZspHjhB6lL3SZDfpywnuo4u+86GzGYaWSIY
kwRX5l5j+b2XWBfV4oqAnRVRFRT55mbM83M2lF5Z6SBgd9MHtHzaG3kzfZSrcJVutPvOfjRWjcl/
GBZ/k6/rHUuUdmnL/xq/SHjyQVdlhTylbqHHQCrUu5RnQuvnRaSP1fwWhYIMMMzoczsfoJKMtRbG
PLbctFULM5GdGsWOfaCaylP1CNWaRgO1EiNL+ZMRuWaVSg8paFKsKn4emdVZvZ1ZYUwSp7mVTW8k
A2mt+I7bSvbrprlV9sNxlT10N1BeWCvfuYUK8EP4wXAuS3v9dBqoODOA9Hat5/gghYjb+r1wPgKz
NqPPQ4mOg85qbcU11r3pfZXr+3xn4BurHffwp7Y0218ZjzrEtsJNs/YPCXlFPLcS8P9NRFu1x4gk
jNm74JBEBI4o/3fNqE3Z5GXjix0+FqL36DNL70PVTNzG5Czx2RYeFLtdezf8c7tpTIYTvrx2gGQG
kdKMzEbRk85xi3WpRTJkldwENGkSH0PCyUHJuIV7QpbNQ9L3+rpceuWZvxoSTmCoA0iALq8UUpx1
ZVU0rv6IgXabP4BoVk+pxcq/LuS7NANwIMDaIfMxazRTx6CX9RQdcjAUbgIADNoHQ9z3PaiNhsLi
4k3Zok2YQcg1H63zQwCbBqpiyFZCDo9mYKmNzgftfd64cqTshAgdu0bwWXWS04nF9/V5vPQkM+U9
pBZmmmx0dVHb2xtSOdQBrXL9mt+DTw0vqZCRvLiMBM5NUJtSj/qsUMeycbV+cJK6QI1vDXnUUBeA
kWHcCYzh0P1A2RirrRLCFmRLH/wkdiC4ySh3sUxQG4Iv1CgXQD6FXF1FFF8BHerz9TW5PEtYfDzV
Qf+HfxsSZSGovbzslARrUoweEdGcBRYPawpzS0lyOyr7b4OvGKUblk3qSgfeRuY9kJS5Kbi6JJCM
j7pPsvQO/oS0HbA28vr6IJemEWQJIDKAxjFoeqjrJZIiLZMzTKMyjao9apFCKpV/uW5kIW82T+Wv
Feo66f1KTkoB27sk9eNEAiveP3stmbamAuJtRrp/eQ5/jc2/P3kDhE2WT+BYa9zRHEcCxtG3ZiSK
+XR9TJcX0vmQqOM0k+MZmgcrgxMcgyfWDbx0Wn9n7EI0UuixCn4D36PUss1NrmJ0CPBcdGq0MuO6
WnJzp6aofd7HBQBn0+zD6z/QPyB14jxyDUshYNkKOGJkiMrAzVHPA0GGDF0Ywso0cFZarEIw+0Ko
7qMBc/H1lWFZmrf8yfobRhANudg0bp4ZGfFE/yEUsh1wR09cmf/nly12wawrA4IaDQ92alRK0wxx
pIzYa6VvZQHQeMLHhKDs+oiWzw8ia4hbAZGNqu75kECNPBXCBDNBdfBrgLLFyuaMbFPoIdEgmKz5
N4EnmbkvvSjFZA/+8Hr9CxZ3+xxeo9kaFDa0SlnopyDpyPjGTeLXHJpDcrL3Axa8mGWEOrhqm6tV
Cu54NzA4J+iDXcL1dykXMnzsArARKpezIuOM2J95Ac5n0/MNroUeNjZI+uUhs4TuQROILR5NnRVk
keOUJNOX2Oeo/aToG7CjLrXbHPWIPLpV4twU8QQtw2MxBevrs7wQOJ5/GTUDQKuUYVtpuHLwiLS4
yvIeKgDdv73JTm+0dS8AFWxpj9qN0jnqp+7qXk0U2WW9ay6dDz4DNXW8cUEOj1Lt+QS1jZzp3tCh
uS82zEC8G0Rhl6TbETy/KrPoNl9p51HWnKnGaxqg6LmaSI2Z4zhlrOWindHIU0jGdFPF77lhK29+
+Y43LgHSk0u/wCbEOLuXV9+sjACCCLyrwIhLU2TrxQCSEA0tjIH2pqi7Kv64vpoLMSsMzPwEoCfR
Zq7782msWnnKEznq3KbuO5VAkY0XDl2MSv8+bXUjXOFn40Pg9Fay5FSfNKLGpbYWOeC0rOvfcnm0
0ECPWt/8JkB3KF0B5+PJj3UvGFwkqYXQAgsHv45GFRptoi6z+CYuHTCMiRAWmR8FM+vM+bhbLhV8
scwGl0uSjZxCjbwQ4DOGaMDbMWOFzotDg8gg+AFQeIc3PrfmDVPe6nUxuIC58NtR9dSbAazVG1Hj
I0ZksWgKrETgaUZ+Fm8DylSoQjBW7jCwEdRV6E1N1qKSSzvJQ7Ph9QVbnEMwaUCiBK847QfMdHKJ
QbOnKwNPHNwoD6GOIq6DuFDQCDHYrTJO9nVjC+n+mVcKWUpAQeamC2oOUXnvEU0Xo8sPnHFn+Grd
QcjDB7MVCIUMCHloYxHf4RwnZuz7FSRLGq3ahqWWfBRthzeflnvJQDJN6I5Nnybp0/UPvDyq+D7k
d/DWFKFbSdNPVW2bTxlaAl0P4OFdqsnZ3NnFEq28nHP078ugeMbjGUhIWqJFm3yNKyVudEs0dO3Q
hT9uVY4LNk1eh0de7sv//ISBPSQuwF00U0VSr6TrM3S5Nc//FhXEIUEkQjNEHl31XvqIN+rz9T+/
UC04//uULwOli+9xIf6+GJjxW7wLXLDrEzSBFY8pCJVZzewXpLIgWz+bGzqwSiOpjSXYM4J90uyS
eiU8R+rbUK0GYEV1+WHgbKjMgBY7CkwU6UgPMbfgs5RZPfwL6c3zL6G82VSoil8MErprfVtqd+q7
WhxEpOPK98gpM5PPFJKsjPb2nTHjM1ry/F48tzuv+IkHMESZm1C7Gd3WeClKq4rX9eSknoNa9bP/
J1ldN7e099G5OMNkhTkBQbk2qYO4b1pnkxvGIqrveTgCW+3dGmHpkU7MK8abY3E/QSIRmHy0l8w6
aOejC+smGXE9Tm4riZYafsUhKY/e5nUS1m2nm4kd6s71ES74EECHwFKCqA8XPq2fAgrLOpR6fsKz
QK2diI8KZ9QaVqJqjlboVTu1Qs1jmRiBN/Td5OpVblaCt8qLVXtAzz/xdrrBIjaf/fKFNahqQYcB
/FJYovNZTJoki4TCmFxD99MbHu8EkjRauRG4WlrVcu52UZRv/mIeT2xSK9cJVd/DScMm30UACRXD
Ki1znREKL64WZEFRmARlnnrRo4ZYu9GaENVfUW4OiT699MAqMYwsbfqZXNBA7gPxH+3whxhCbJAO
4F2xGfyDL2iO6EkPiaZn1hgqMmPillw0vD3wVnjBgZ6YumSRvuRyr0h5d8IVB4WCtvmDac5ulKwt
WRf6kvNQkUmc6QzBoEgLNPqdPMm1p08uYI8S9B2yBKX0OjdlQx/NLOb9p65B3VHroQ9cQjRoq/WG
yoiWFmcXtXMJ0Qv+Q0dLc2OKoPXIXUzIm26jGDKbodSOVozMiRlM+udf7EsdKNw5SoA1al9OsZgO
mgdaNaic1c6UCjzRq4JjOK6lfYk+Ag0ohZnXlBY/UVJOLJU+4N1cg8pwHJekNdqH/z6SUxu0DzFa
TgsT7P045QQSdo1vdgarlrlQKv9RWQJZKoSdDES1575Di7UMGkgDrCCDv0W3bb3T9NHYeMPYPLQ8
EnOxDh3eygdTdyJXwJf6o0oEzx/tEkBvWwk5w+lrqPgJ5ThZLaeGR7+QoceYjCGjk2vp6IADBjUN
tCPqUC04/1aU0svMSEUe+E/Ps2JcT27XgPCpjZLYvT75y6YgwQZAE4hOad5cLhIzv4ayo1tz7WiK
SdA95rUuE2UEEuS6qcW9pKsgJ0Q7MKpFVMw2KEoYJrWEvcS3/s0URZMtiw3/N7vpxAp1RzRVKmkh
PLYr6q3sBFA93KgJUyJscdogAwDOXzypkSk6XyFdTIYuVn3BBbMFGDg7YAeLSYxukJJicfwvNHJg
5/7aUmbndxIZFTJAOBGn826KjAIqQHqVdXthGPN+7UsT3+67MZRGwtVTBwk3qCSPayk0+JoI2lSj
ZJ8oLVJkCWhF+FCpfdJUClqfczlCo8L1FV6eFQ3Uqzw0/SDsd/6lLZ+3XCN4PBrk4mIrNJryMvJ9
fe+1ucEoucwTTIcCEHkFkA/vFyCkqSMCSJxWNEYsAN0oPg6T8lGV4kOguL6ABhBEzzO2pGGEVEvD
A9nUfMfMEn40qVAVyFM51LDZV0VAOKVszYILAgfgCZY60lKkAzJwA1II0O++eJuNCAc6cJ0LbhBl
JNw1KvQ67a52qp4REywdylND8+9PNpfnebEY6fm8kbO7NAhNiFoyEk8LFyOuJwA3kO8CnSxNbtzL
81N73hV+7W+zpl5FYPcgSp8C2PJ4fQMuxdmo0MJlgkkHGh06NZyxqwJj6DAcHlznpuh3ltoEshMO
1XCjy9AubMK83zeVjMq+oh/UVh+fU04qGLO60PmBdAk4thCrYq9Ak+58WosEvdM+hAMAk1CJnyeH
QUZvvvhU6QlBh4FZbuUGBD++aPUFXvijelMnrQ01xts0zzdc5g+Mo7lwXs4+iLr+iio3uF6cz0tg
qnLoiEm+8zAL7diTuB/BI7yXWSDghb01V5QxergDvLEoV6wPhcwHYQ2bfmrJ0R2fsXrFl0f1a4EK
gqA0aBhNBQuQ5POcBBU9Y3Ah0v5YdRWSGeF9MXj70uhZKXXWyKhtNiGtWyRVI0Bp71ONn7kb30AG
aRqP0CRf5VFI8sYqxtA0pNJGR+1NnJPQYBCwLlRJMLkQWYTwBsJsgyZJz6YMMTUHHwFUlgScSsH1
JkSfzAzacUWfpUg+ettIbaCpPKgki6S9NLB4r+dtQ7nhs2+gtpVW40aB2ozgVn3cvvMcj5df1nXt
89AhUppA9r3v4060phSCv9fP+qJbORk+dQWrkCwSwnn4GroROP0PoldT1j6mhJVMXnYqv5boC7is
ysgHZBk+0k08EkWEu0HyOnoqj/2t/MHiTVm4ZTClYMVC+QnaSRdpdC8MAwjdC67a7GXJ5WpHHhmZ
uIXb5cwEdWy6TkySsS/hndQ/GBFYBsX03e91XGebv1mk38FQB6VJe6VXVRyUFApQU7pWdEgmq/lt
wtTXXd6Jv5aogAAx51j4PFxBi/xsGW+q1FFr2ZTkLxF1Si7oLUGAmLl0N8WpM+irosPihVYlj87Y
qc9yKn0pIf95ffiL/ulkLec9fHK7CnibCamCidaF1yC0eK8g8rTtw7eau82EWylghNgLNRj4BNRl
VRW8zOg5pAxmbRRGyFEgbuhIhb0KXeHiXf1MRaIDqVQ81CwY7LIXOrFI3XRpDs1TqHIK6NXx7KIs
Ib5mrIr4Phz9lcy9Q1C5b8VVkUNytu6elIbhihc98Yl5ygG1aTkGqtfOkEujWgW6EJHaLyP7+jou
xeCYV2CWwIY/42GpfazlAwjzMphRdVN83Mg4/RMouvYiQbYG5Bom6xmzeERPDFLbueFA7s3pODgy
9EPGpCKtLtqc8JoWgdVML9eHt+hyToxRu8ZvmyKcDKxhkRdvdQutbz0SIECaJCzp3MUDcWKJ2i29
Nmr9OMDSpDR2qtzHul1J61rdG6NZFJOJZJR5fWyL18SJRWqDGGmfRr0Gi1qXrXRvPXYvdYqmuc65
bucicQ4ty1ldHMQSeLdrwMGfn3WlbvXciLz+uONN0Leh3d7piOj4Jigc74fV93VzP1XF05uXNkcF
Vw0/8Zlawlxv5kQdyEEF8rIyK1syhSd+b4uvN5XJ3VXE3GumDf3w756kTmxtWTHYRWaF/hLqNgFk
MENrNdcfD7pmvelf8b3hDB55AB2M+fjdvI97MyAtI55lWqVOpJG0TZci5Dla/oMDFM8a5UJTtIMM
JOZEitBZTbJVcGBxmYvzaK7NO3Uwu0SpSl7HvKPNAmhkbqNuuZDEOhpKCZBk+d1QmuFr89R8l1Dh
UyEj6hjHSX6ObsBiB8Xy6OP6RqBPFD371NkNIi2I6xrzkBIpIyve0deFWZiMN9yP4Ou1YVMHF1yh
KJJWMNNZ8WRmG36rtcS/eYrIe2cTtyXKLV4R/oNoDhsAjU3tDaD0g/hywzurV+MdgoErj5hm9z0z
b9688o5k3rOYMC9uv3/mAuJ7YN1GYxENT/KSNI4z3h+OMemswAxM3+7McuObGiOsYVqidl/o9Wle
jLA0OdZwjCzUBO8aM3YY034RetIjonabJg966EXhcGwr8tZtip1M6pBsY2vN5Cync+i0KWojSWPd
FkqCIamH+Ka9aQ/TDS5ydFGsWGf3AvdDm6I2U6WqqRFVGBWwzOhN0njSzZTk4kbQSPbtDsEauk7F
Fm56qEgJHS91E4VmBTZOR2MRjV60VPzzMTPrLlJWUGCjPsbIULQTNezsYn/QJ5Mj9YMQkPhwpyFJ
5nzra3Oy6020m4n9retn93/cGb+2qctJnVqgV0pMxFBZ+vvQ7qq7SjZLENzZ6jG/V5wmcGSx+yuz
6OQwICOC9BnNIzLEqtTVsd4fY1RZ/XsAsKLP1JdWUmpnINYCJDv4A4TYrBzZ318f8jyiCz9yYpoa
sQ5hZYTc87Vl3HAt4gwyjJah7MbCEiLGOJdtIeWkoRcZAC8qcar4oigPHVa2cdrtZCUNKTep9fk3
A/o1Ql37suE1w1hhQOLWWxk79FsIaAi4bmPZ3aAg8P8joS77uM1zdZq9r9gfcbcNsYnelHHVAKQ2
7pFFA2r6usX5sF8u069B6k6fjCqQ8hajKu3iU9oKJkvkhDkk+TxcQo+/WCUNLCjEKh9qMvvQwR5W
LHHSi9D953yfzB3lQr1CquUEgPyjvlJEsOKNmdlCBkwk2wgVleee6DYr5rwAGP1jc5Y8ExTNgAr3
+eBSFHnjzIPN3tRa0/tWQhK8xvZd8p4Vu9RKbPf6cs0+6nK5fu1RyzUGfOx1Aew1yqeq9Y/FW4b3
9qPRlAxDyx5L/bVELVuAZyd6YILh+PKBHGVu3snWa7Lu1/WahWtnjYlaNyMLo0CPDAR4yjOkabwH
z6wZdbb/sQl/R0Pfebycy80cMPDf8WPQkIzwFlrVLRZj//I9fjJt1CWTRpXYoIF9OIbfL3CyzqbM
yWiJZPdXnmIGaaM7ERtPo0Y08nzuZV4+X63xjb++1cznFD1f6+v7bfnSPDFDjaeTfLlB2QBxiUKQ
UVYShyP5Sj0+x594173UHFH3e2gAdytu+w2AeLnz/mMB6OeInXwBdZF0UyVCcARfAOIAUDOT2gH1
I3n3WRM6+++Lo3ViZ46/T1I4UeQXjV4W84QGZuR4d7olb16T+34tMAAEi5H8ryX6uhL0OJI8IDuP
uQ18u/ngrZHFIqznGssKdV8BohtFbQUrkhscVQg/lRa4ob6/r2+QZQ94MhjKA/KBFxVTDDPel3Sb
k3aVfhm2bnkOd5/YxWHbMy6sZcd0YpBygXla1L6awmDnaOQ2P6D5cSVtb0ZibHYCI/xnzSHlBAGh
6QWIRQ9HYx2/g9mfKPZefvmvTJzUDqfZdxR0yKlAeAxH8cC1BJQYBGCPg05yxhafHSm9w9VZqBNg
aXC20MiIXmhqIA/j8QgqQMmOea+yujDMV13RM9t7l0IysHcB/Q7aZvC/zTN7cpoyBT3cfJAOR434
u+6uuDUKK7JQ1F4Jdu4Rj6hOQHa6ZwZvf/XAObFNg8Jn6XJZTmDbAWnlrRfcdXb7zBsQIPNYkPDF
7X9qizplKLCHtVHAVpvv5OkNSfYktMZ2k9g6AB38nVqbSbypLRGnT179xdk7NU6dvcbTssSoEziS
b++ws1SzX/l4ks/xVQO2buOeYW8pWDy1Rx29kY+STk5hr7IG334Jbc7kN8p9tgMnXGW/+uZ37pnM
xPPitlWANQD8Ce0bNElaqXsh8DDzFfRwcMBzKpsPKtBDpmi57jezbWPpdQw09r/WqHs1lNJYqBtY
SyxoqMdmvfKR0NhOIyskmSfr4jSeGKJu1ir3o1hVs+FoSZMFhUEikvX627PVG9Yz/CJ1PzuY0zFR
V2jBo8oU1hjTS7bXSHwjv0uQAoCKHWuDsMZEnfpYDQN4GRjaOYHZPWs79Ka/rS3PbAkr9F5yzSdj
opUUMt8XRmjpDEe0FKH7cs9ZFnPeWDaowz3WQRImPWw89ebLLr55kywnsMJHxU4LYrpIhj1dP2E/
ueMrm4KuCU6+DgxTB3eyu63N2P74KMnm4LxJgX2UrWi0273J71zfWoPr21xnSK1tPiPz+kcsPqRO
p5Y65l6QxpInzKt4KJzYN/0NGlzM9dp3PtddxrI2T+K1IVN3bFVWUtVOGPJovmgkuVUtoPHMiEDs
k3H/sZaTemgoXtLwZQlLMbHCG9nyNzr5ZAGlf/q6LsYDEkAN3K0AjPGUA9H7IknKSsC5lt+b20S0
29fuA0pPezxAHySi2mvLrW9ds98h+eSMpCeYV1Y6cdFnnnwE5VyaoRJyLcBHPFmHah/cCY7TvoMJ
afPwPNdEQsbMLgZlULP7d9CUh4nzrqq1CPYK6+mls0C9+ufGNO9Z41qMKoCVBL8w+vfQvX4eVaTj
WEtFqmBuEVjY/SYgpsYayuLUndigpg4EjeGYJ7ON9D3V7G5t2Kq1Fx63Ldkd5m5JxmtgMeOONvV/
B0XNHSjtqgGAPbxN3940Im5j3/HJw8MD2MlMf5uubjfHwEIbbrEt3W+wgHzcrwPbfDTt4buzffNx
bbr38H2sjTyP82Ifn3wW5cuTWC/VpJRxaairYTduGE5mjk2u/PmfF/tJgJgEuaKlBf48ZARQQHa3
2/X9/T1jMRdP/O8Yfl7rJ0bSThPKSocRKy1N2aoSVCZMxqUnLwwEmGmAc6AGD/ZMap74SpDQ4Dth
6wcPUixYBRS/r8/VvKvpqQIxE3iIeJQcIeqI35+Mws/jQo6GdAQxXOQUIM5XSpDnq+usYt14F/w4
c6QAwhMw6yFqB6qNyqR2YtnWKop8x8OHpK7QhA2xk68HcJs5hi3frVam7fLP39Vb/McEUZX93UOv
bursT8a6/dA0Xwz55Duom7dtgq4tu2E8vliHnJTkNt6iwCYTfArHm2RlVsQNyIh/vpNDT4bO3jGW
Vbic9RniL6Jha272VOnG/j5Sgw7N1P2RC0iyF7fdPrVl9IXtwn1jGwivm5W4Hv8irjk3O2+3k8X2
1KqbegVmFQIhBqJv9rPyNesqvOC0R8Ms2F4laFUiYwp6K8rpCH1dSR4wgUd1pYBRbOtntkEyd7JQ
DjCI8RHdlbEFyYR9ZlgqoMTv/h+IA0M4QS4P3VM0sKLhS3dw/j3UKeKaqeGTKcJTJjaUzsq10tgI
rdJ/F3wBDspa0IacVEJZHo2x09ESBPA34YE4AfuPnGsZ6eU0Y7nAi269f2ZJVXgUjNBkpVEPrFSL
RA86QsjFk5xAZyHeVjyRbsTb2rr5zszH7uBGh/z5+nG/vOTmqfg1SoVfoGCEMrImoAawKh9rx7t1
EQqtr9u4dIzQlUYrwEyRDEIl+pwD1thzaqnNu2y0YzuwlJVvIoXCOMcL6dBzO9Q5TtImrMsCdlqz
ccKnyamehZt0U5DGZCWG5MuL+9wWtVhCDJYXA+0rx36b7Y9GSm5LICY0K4htafMC97HdAY0MVqx2
p5uNpW7F1Brt/GGz8gMrekeTgjOZdrg37MiztPt+D3YVS7Og9n2wmDmKy1vj/GOpRW6HWE5G7G/s
rGRT2oejDkYvcQNVgWLlmYxlWNpRp6tN+RQQnikJmL3m1X7BCT+8ZyZzQEsH+NQGFVx7UTsZnIzZ
n9e5t2uU5Ju1ZnIHbluY/z23eT571I1YamMZoCnwn3N52+w8x/atmhFEL10ApyOiAkGvVHMdIHeU
xg7CCsgCFoph+QwCQKQgPwbcNDVjid83/Zii1oed6n/Z79/17ulvTvmvBWqa2nrgRpAY9kjCjXZk
FWsdEoC+xXST82Y9v63n5fi1Q83U2Kpaxc1QGcW5fUnMl5w4+mv3lDrM4Hz2F9csUdeW7wVKNYA+
BSO6DVeRlZoZwTMYZKeMmGshsXc+JupCqnk+QosNLNV2dCwJgvGeyK5KALmJVr5V7grGIV2oUZ1Z
pNOWY5kWSmRgFp/q+9L8msyb9Na3WONaPqf/rhWNXosCGeQcKiphCplANmjxr95eMAEb06yYcZEx
R0R55FDNAt6bVyslre2gIvt5w1nt+u9mDq9tXNCgywDO4TxmUnnOrxXxB2by5t/jfi6ITsBBzhMW
KmwhN4JFOjFFudI+G7QyFn5MIVvh5Gbw7FmRg8aAjZmt0tosGTf18hV6YpFyE7Xqi34BCqZjtBms
j/gwbCfA7HznnhX8L/qjE0OUt9C8OqvlGNnd0n4ZNEJiKzGlzXWPNHuCi/N7YoP2FFxXhRF0OlEv
f0lwmpItY7pYg6AchJKLleYVyKruks207ki8QWWIxQ750w17bRiUcxCkSWm5FlOVvVTOaL4F7qE2
AZhDtAFUzZY3QYxOKisHh+dExE/5VTNVIju6Y7+qLX6orfEu3myVTc/Cc8zju/Jl9LO6FdQgL0vs
loO8nfCwHq0Qy3h9ES9Y5Oew+OQQ0M9qY2jaJpVh5AlKWIc3z0wQsyhWZR30O0+2BpMngX2zfSCG
Ha74o5V9JSvmoWes9E/S++ShVGmhl8TGjyMzCH84oG4Wk2L9mm5uHk20XDnqAysyXzCJrBPkfVBu
R68eTbVgJEMd8X7bH18mBwnuZl1bucuIOpY8zFwzm/vn0E+GttNzZ6ahgzP0ZhgLOLocpBOcboe7
wORWiR2Qb8/8vL6YF6xhWEyQLMDYzJiOjmkqRC/B/MONGfbyrlbNFE/Og5MDVYmA1AdrlSOYqQU8
9QNotlnQ9x+meWqznpmmhsqJWahkMpxp+d1ZHNJdw16PrPkLXoJDYb0BYIsWnJLgh8DSzN4R72R3
MN9jd7iRd6aZ77f/R9p3LDeuLNt+ESNAGAKYFiytRJEtUZogWg6E94T5+reK95wtsBrNenffUPSg
J0hmVVb6XIm5bkieb8eO+sjxniY6j29PhjEronIplYSWu9DnbcwROkT4NYrVYuGXfdB21s7bKUte
yXmi44JSxTgoEBzU+eLqmIzkOlWqskgDaDAJFBuL1mvs2ARGC5Z6GCigrg4tSVczUyE5IjaeNFD7
9eeV/FBnrI2SINAuPeTIBUd0tqI1d+HFW90qJ+pb6mQvPKDBidoUxY6gbSzwgoFWwWScIi+/NJ4M
dgHQuZybjYO4gSir2YraOF7cIFIbxrIHVCIstBcxS4Jzvn1cZdxgnBtDHrBxW3Vt25ItrjDh9VCu
AyPczZzcstw92smJZbwCKeYX11Wm53fnB7DswqnMzjWtrdSIPefwHBInX0fbrCW7FXphpZag/sfR
15NnjCUm+hzJLEEA+MYt192wSM65pCENKq56S7JtJPZ2j6hq+h/3lclE8WMhjykxL7pSAE4WSB5K
LC7QtJ0YJnCwsQvAwCAwFpkeU7RPD8ZjYFmzt9DwTRHYhAC3d9Xj/JFbm/+zlHv7Y5j3q/RCD1Sz
sj/qXgfoeoA6v8lRIZO8uJzXZagGhqclGN4QktKR81x2vRYt75wT4f0IxmHEsHQAuGWcvXQI9SUm
buoLwS7Si90oWOdte69qb2ikweJ7dJPqaC+3FQ3zY4ZyWd7/JZOKfnw3zNNuREnFqkgVlZPCnG3k
zsgkR81cOTIWptCttgCc6vud6i8D4FIZoiMY/bsqmZxfMeEB3kgI42WWNXYAYnsXHBRIorkwMVSw
8YBifjEWa3gQe155Zcpmj7lmPM40KeVQS8F1bWbwiF5eL05PeExNeF03TDFeZ4p8LaICMCWJBJv4
xDm25lysYFmpRo9pnSTCNODjXH9p9M8QCJfBU1AfBcEs6n2iNBx074nc+a3YMzouAtKIEqf0tQ8Z
2SZkaIy3YBcut+kyXJafvqVauWoGS4DEmyl5VRzRtLTEMHn5jYnuf/wQGTA5WNaENbHsbqiZVwue
AnSV43N3etO2b6id679jZ2cSeMPUIwZgI/k34jWiybz53AvVixCCprAHdLYxP2wDV7aAd/qIcTq3
xfVgWsozeOmCKZf4hlfmmc/a/j9ijTWTRK3cme6qBzV9q3VH7symtNE5eUGTpJ1ERhGvtdSWNFKK
v6T5CgtEpeQFA0TnytZbIgxrNa9IUW/raJmXhn+4f0STDxDYpwDIASqSyGJ3VMIClZUi6I+SLRsz
Q1/teFkaHgXmNQx5dZl17bk/Jm5o6ka8M/TP+zxMmXEUp/7hgRHxudD0wCinPBDp3egcnhhNKo1/
vo+uo1uD6YUCgJZ7cGAOOKT8oSavhvd+n4epDJMiYKOBQPdc0nVMt0TiArUZBAL9sVqJjmwpoPQU
bXTja4H2uMue63pMXMsNPUbzDnINKNcZ6OnYflXbyI5j0YS5WPpOa+uOiokyAe0Qx/tcTmhGQGMA
cBcNJSg0sEM30VzqlbJHIa8R9+kMQ0b6Ti7npKnd1Ed+PedgJUxc3A05RvSKys/0GnisRwnPcKap
RE73jaYZ4TwjevLi6UByCZ7vszjlXt0QZaTRnxeLM1o+ejQ/ZM8NYPEShIYf1Ub6FaDn8D4xqkcY
/3FM66pzR9FBP6sTPQaOx/Hsl8coO5tlz0Nr5pFgvEW56cVejEEiaQIjLd/DePkveABWIUb3IPuQ
jVvB19Ws8hsqExrQEVUV8+L/+05XAMSNKDBWQJsFahB4fX/00ax+NlvO051w4m8+T09wdAmxBGTj
TgIDgfg2EyNTh6ENVN6DnXqvYyYY/QCcrtxX6T0ocWhqTUpED+NAqW7o8YdScbyGiTHj2yNjtEM8
j9UA4HL9cb3eXkvuyHkf449jZpAl+dhcrE20Ia8Y6TRSa3Uot6mRbj+RM+YYcN7R0kMZHa03E4GQ
GOBnCFhTXkkf7UUhdcGLAydFfCQfjJqoYgUj1bHQH9EtjYqg39rdQuQIiUTF+I+nOiLCqIVQD5o+
QwyCNrqt3T4FBFE80XcdCQ9PT1KFeGiTkhU5BClJHg7f2tP3Wj9+rrn74ScikJG0AgH99kjVWR1d
ugTSKuzPj90yebo8zN3k00eSPOPc3uS5AouH9r4p8PvokYxuD0tqGwBo4/a8MiWa9HluuI7WpEEZ
kWCethJqwSLpQQIuFYry24dheUztY7dG7s9xrE1r5uikrRHCH/Tl9ydH10+K54g68/LPUVsooYo7
1cuTUrykqZVUzn3tOMkgTg8JQHT8YNH97Rl2fah0wSUYjqLYf4ghVo7q2GrXVZ9NIdTWHJDEldf2
xn2ik3xhF+QCyZGFDK/klqhcoNFrCKLhWGIFaLQr68f5rOQIB48Gw1iT1fMgq+LhGGrvWYOFwuJq
5vMAlnlEmEcn67EXC3oI1YWtdZK0vORzq4D7f/+4Jn23OXDvsLZGUTXgrN6e16DmQzMHzO+1irbW
nBmZk5nh2SmZOXRTGK82M5W4UrC8m+bKBIqdTvkevSwkJnoVOFsDPN7tBWkcnVw25VF8fn/I9jbW
mG7UkryWT8ljSfrlITXc/X2OpzI7Nz+AsQ+y0tVFElfDcX3qAuLDk3vsre17btuJ8RQYhWk1Zl4Y
6W9rJZolKlTBA4qyvJzOtSj+h1IdnQMjqJU8+AupKobj8/M237xV5L3PDJ84M8PBUJ//uBMxihaZ
Z7TVhggLOM9/8m2OqDMirA2zWdcI5XC85HvZP7RpsRHyX56SW+IFTq3HQ93iXjsjzp2ge71Qg901
Wjd66+1Bt9+rbUeWX4HhWCFy0KWRHQ77mbnnWWJp8in9MKsydkNpoiYRdUp7fdKct/DzTcaOo8xZ
Ese6WK35uvp9WLXu90ogxuvFsn6FhFcMmbQndJ0J3QZJFy/cSn0tt/456VOct/iVzZ5K+Xhfqnnf
Z16VH7TyLL/gGYfJW6T9WvxvV3GgtgJgfyw7gKaY2JZahmI17+rFcFQX2Uk6lyc96/6F5saOYQDd
ApkD6K6MPQTo2jAUZ2E4ekWARajLRnnOevP+MU31weH8f4gw9zDIehWGyoBXp9gLQ4gxiFkeji+J
aPqPtdXa6MZsEqJybmcysJIA6IWyPrZSiGzwKKhhImYNbD0wsmeh0ero/zZ8X68zIrcyENyHpAo8
I5GgjNeLXte3QThXY1J36NwkTZDHdhFnw5yj/UWq3RkltECfAbwqdIZixJtRQsGiLVO0UMyh/Wei
cUYLl11sk+1xQCVh9gsl15Cs9BWgUFau27jPLuc2Jslj4hxNQ1ifie0Rt69Cwh7gxA+H+dE8bWUj
WBUmXPLvPUfXTTUe4Ov/kNGZ919oUakpA7gsrISgpyd5Ky3/ld9pQ3/uH6c5osPEm54Sn/ukBR0s
Mibb7cN7B0ghY3AsKDdy2Ls8GzJlvNEqggo2NWi6KjFPRvL9oseymvkRbaMZOT8sHSjTjWBbK87b
/NNcqJAOzECiL1wH/gbzbLR4IWLvEQYuTbsi/evGwCZfjiz86dzfkmA0mKf1adcC6PworIY1sTar
3YG3NH5CEG5pMKbfL4JhVqh0bhSV4cJYkk1vWpyjmnjrt0SYNyUGcC/OWJ5wXM+I/LpDC4FhosWF
Z9UmepJu6TAmfCagSRFeKJLSWwlzKukTbzKfd+nM6/T6Osubkl56te9Ph8UTRxlzvs92eOjdAho/
w/crhJIpMWrnwJEpKv+3D/LmiNj2jkC6oCPgAgoKoZPwgXF2XfeTdxM8PqiWG3m0fj4kdA1lf4x+
67+BWsab/ZhopLhlg7I5InAOZ0k9oCsY8bfiZg6OagWp6smeh+4z0Ux/S4l550qYIR8tg9LwsD01
xun0djbch8x4f9jaOYZ5OkxbPsBL4/jkvDfDZpCF3C8rhT7++ent8ULIxrJC8ovzMv9Uz5Q5TEHQ
JUXQlsyDSQEsG3hlhpEQNGNAMSPAIMPrfZGbAFu7JcI8mkEvxFk1T6+a8tfTA4C2Ovfpyd82tfm0
2UeDqefER+sqsrocyhz2ZMbKnS90Dl4E5fOmeULPy6YqyNkOnNrVcKTzpw15sbIlxnN/oc9Uff32
sRIAQx8S9z1MlMtuzuDaLTOS13wGHKdSwEE/a7+et7AY9pI8qsamtF6sncET2r8own/ulR01rbAE
wT+nIFcUqG6gFLfem/9KVf2QYF5gJy8w2UYT42ZBsF/wBbB4ocy5wImy9u2xMY9PrwHo29a4wK1p
2/aX+Og8biw65hUazzyEc+4dMea2U88qVobh0JDTG+wHe45Lcko3dTeo2eToAOVjDP0Zht3yx1jf
ixCXbY4aynFYN7ahH+/L/1+05M8dMXZXuaRS2icVODpFuy2mjo8ozZKzm+9Mbh8K/al/GpYfWowq
idBbF4oZTs/cdkCDCG0MPRjEOgToMNNNngGYKITfnhyjVLIQq2IEGZKxXifE3OK6lsvHi+F81e4T
vMsVBox1DHjwDNtf/KV/2GSHa3qhwizSDGwmvqG8rSCKGhrFKpfTKThtQH/IMH5zRjcYYEwbmdAM
+8IWD6bb8hobRPqNOzfGbkLokz4o9TOVd/NkVwa6WZFrWZjEsoxD7mBikxd08JhiVIbSn9uoL4r+
uPilIMq0l4nxJZsOhuBeMfLKO0LuVTHKAxvsajVTICJpBmAyf1udVpiu3+85VzXRSngjiuwWi/lZ
yn2f0oEYQmegDoDOWMcyLFdf6jAonGPk2VOFURqhWgy6EOewJQkadK+25PhFPpAfR0xluL5pfnL0
yHQg8iONjB7Rz7IcLLBR/BiRrdluKxs25cHkEOEYa4VRIKGHVGyTQzpOJnrYjmSJnD9GejE7vNYs
3jueSL7dXhqjP6qoEtu5BpbWIPcGemf7iXx5tmOl6A/Eu/7ef34KHLirSXUvihogvbHMF2vCbr1W
DFFV8O8hKWpDshOgVO8f4fSLHn2fsWB526eecsGLlsgzJhje3h6WSOjJBM1AGo7SdTmiOAENgFMc
EWREsQNqwByJfzwxlL+AUkYDe8PWrMvrfc7owfyhqkZ0GAGMkYhTLg0OTnFls325//GJDNgtF4zk
5djgrM7i67EBwBOj0Jv5SjJWrv7YEq4rOKkER6wwgteofbW4zDDw7cdIG6BIyEtMTOujHwpsG4Hf
+LNMDcFOjhzSA9T6F1VHSB4AUoSn+yY1w4gWY6cuUo8mSA8Xo9vhQ+6i2nkm+0+ec8F5N9ec3ch7
ruP/Xr90CBzFuX/9E9WPm+u/6tvR1/1KuAAtHef1vP6fjta3yLWPhbN0kIjfDEZrWrtdYia2iyiP
x9pEvvGWOqMTsL6srkUdJ7hG0/KwjLH2Y11i+N2uDaN6B1yi++kefglr7kgQfTN33hQ7ophg9Unc
0OAobIzYe61J2T9cRPsscZQeR+Cvmnh0vHo6SyMfOMtH9UFbKsiacmRw2m8fySCjHMr5MIvqjJ6g
iVoGvNwHxFY1Chmtaax6l1e34KmLqzyNGCovQKcGRDVNmakYZ7D/R8malmKszH+VBRjxxmgLRU9l
rLyj8BCYElCNufNqrPb7mqNep+PFHzLseGKpyGoe0SMMOiJAFFogFmIGXlR5AR118e4IHTuh2OrF
f4RubQqW4nqrh+L06/KGMSauhZ90b0c8MTmoLphn86SgYpGQ54LUG1vZwKtQkQ4GwJMVnVbcsJt+
8h53jIPbAwoX8KG4LWSliFmRbl0e9K2AZhfeKNh0ZDzijlEbVSE2iRLiVSH6ocHPF9DM4LxYhvu9
3vMQBaaTYCNqjGMhaOEgKh4YM1Er2NqJhdah5VNlOq8ra9WTg4vwZP3J0cvTsoLakKRgj/aCHV4S
L92izueIXiXgJj7kh+MS8Ym4JBauz8VY8Pd3e834cchOG5sfsozc5Gdplmvilezp9LAwMmwhsODU
G8qOOvXGN/p4c/SZCy7KMryi4kT9gpqDH+qMCAVo4o/FskZZzKg34fFtuySdAfrH3Y6HzvUXd/GH
FiNDoRTVvjKA1vp5XZu0Mywg9pNTo9QA3WnB8b5/tH8R2h+CjBgVvlwIJQ2eacQJtQkY1oXpIP+1
X+w4tKajpNFBMq6plOjVYqFSqy44J8z0bakz7NkvjrX7bcEbtkyXwx394p+v/4c7xg5dNCwuxto6
+vpVkkBk0Lrh/C4dLsr/X3yGH0qMw1okQpXnM6i25/pDJRJex9JJ3QGe/gv2hAyGbAM2isPeX8zs
D1HGFKnn6j/J1MqqzfUZHSrahjiYdW0M41NZ7n3z85nXEcZ5Dqiz48xHtrbG3r+LTn3Z0jRPgrFV
3Qf0UVdm5zQc/v5i1v/Lnyowrqx4VpMkobHMm/7gmUsiI+duXCNqXqOZRI/q75KiCoyKqYMWUAdn
GnyatvlAXfSnxLGD9RuSnMjAgL/NxnLnhnFwTeCsuYG5j3/xUmjT2cF/XojKTtZDpatJqVIDibdv
HwOCfAwZVsgfcM922hb/nC2jaS4zdSapJRVYIBNg0DJ1EWBrO47FuC6fvXeujH7RJF9qyxZktIjo
Z0yfnXpD+khIbcYB/kdHXzGwVpFlquFnLD8cZ/O6WiEuOlgWWZ5tz/z4eMEAywn9sPo+2xifHoLm
1cpC+NxkvHB9OkE1ugBGRc0WXhV6NLttAlYvX2LKeQa3gedCTodoP2fPqKUAU5idR5MOGUZujdmb
YBt7lwfqRTXOvZNnNJI6TzPNpyH0sCxMj1Cs0/vadTphMzosRv1cfLEWqw5sRATJw/0JvSoUO+8J
U2akxlPdWUbwCGjJw37NRam974lgnPVWC4W54ukCjRC3oFoZuiV8GCuft3iXo9bVq7yMlB1WV0dh
R3NSAHakPha8VedCNkjIlsYBoBC8Eg5HpavXGuSIYNZ3iHxDpNzWbwUdxYaD9fS4AIKTSL5X2K1w
CJ37t8gT+WtCaUSxyTu0M11rgYuV15L5HnpAaRFvmP9HQozGqc9C3tc0rM4c7xXmHtsN3ANXMO77
itgZzwiG0EWa1EEwntc5MFD0nfAaHGJjf/UN73N0jcfvPLErpt3o6C4z0Q+UGZWO5+12DpOPxTrE
iYzURW34YLjSq8oTEI6duprMEclI0dq5nuIQ19hEqBuV6R/3PPV032vCkpfbI/SBZF9HCdjamoGL
1MdDcvouXrBcAyEFF/72uhTn3iEyWuRcS206TyHxnW2+rTE3uX04Lp+C7dcxfnhCb1Ivka8vQowK
LeZAEtM360N06F2Xd7IcV1hlk3Rhheg0pU+vNNentwf7+IidPTD6h726jA2OM8x7dtdIYHSRvRQM
cUHZnrk2tl57rmQZFJuWc5kcK8Dm6ZQg9BXsrqAR2+JiylstJ0NsCry3zSPDxEhh4/2n4GLbiotC
um48EeP3CjV8vD2eC8p5A9fQeHR0g/9fRbLeotLtPQIw7v7D5jmebCLuUiPLUy3wynrHRELpYRna
9foDWp8OOvB6vTkai83GdXGuDFoHSQhWXxgV/+TwwrsaxtlQ8kTyC1pDN9G+Tc0J2scdi94MKm/P
HGL0Y3ceM5uIO3dxC2sJXoBE8HZE3tTbbK5ljnXyzksn/aXU8Y8bxULB9rkeSDmV7SYxBYWkCzdU
3LjbxPpBKiDrheyk9VOPgbfKuM8n50zZ5Fx6iebCZQ421+23+FruvjmvdmK+eZxz+GPpZdMEcZhS
tzn5vUX3eWQ4S3srOzZE8cl3UH4mOwuDTC35RoMVR/q5xJlYKJ+h97mswF1mnVCuOL7Z5lrezguz
NYbc8pq99mD0L+be/T7E2zCD2lr/H7Uj2zNaN+Fi0NApAbVlApQZXjLaPWL8cXj9S5r1Hxm6zumN
dEmZSvOukulNBr/RRqYa4gldaxwqPHFhfBJEdWHW0Ti2yIzcXZDs2PN6xjk6UWICl/6saoEQoW0F
UXmwUh2Xp6V4cT+73G6e6qHiV6Bw2iY7wXgjOXJSAAR3eLuteVEw2wLXSHLdLCiQSGtg88XGJ5Hz
5DzuyidU7u+/Y54VvqYFRtfvR03UtjAnR9NsF2RADzn5jUzmmeNkcwRAZqKVeFY0dTCAIwSTGWBt
EazInJoOJ7sGEOVbr02aCbkW90iStgaAbcwHbGz1yRfiaYIp0l14bUOosJaNBxI/HbJI2MimKxii
066CMzpD0Z97qk/VsO4+25F1XJhfSNRYqNrTbAm/p3jSPR3RY16T183OVZjizhSy7lz9V/R+Xyim
g74RAeYt1RiNiDFhDknHFJD99o6gD1XHmJDXHWpl+/W/k8IRQcZEp5IaaY1HT5Asl45no2uKeFb/
dJ+vST9jRIUK6eietDxJuyygbv1gAieOp7Inkxqjz7N+vB/HZ72gT2mxD5yYXEsCHEXKkzXWR8dG
if8EC6c1ULpoc/wXwvGNURruAZkhHk+TWYYfnlgnvR0k7dzS7Ph5846rUbEHer0Alotuzl8rXiVu
UoWPiDFmly5CF8X/IWZuY1v4cE0eP1QH/OGejUgwbnq8iHQ9uGY5ZWP+9IIsPwJUnnt+DXvvUZFv
Ba2JL1USSDi12HzDOp+vDvBXBPA8aOHxc+u+UHOJMdqg8Nu+lzQQM0+ncpOQdWvI6Ay15VdBeyiW
btXYHIr0599jj1UPRSoCRg8UIyDlZw5BdpigYOIqS560866L0QvY9wVXmjb0ooiOQR20RDkKSs4b
FEsQlurLFoOvz/e54wkhoyRmaB5Js5q+YrkkswizJ9ySE+/8GEUhBXp+0akQpstg2611o0P/8Dd1
7kL844j8dI7mR+RZV70ZukWh66D2vEVeH0cIDFnzCQBY+EPliSIsYK1AQwSUpO8f5XSJdkSasciR
GM3CXoeglIAppUClKvKkraEf8gef9I8frX1ZDStp60dwoV33PvXpaYURdVadREV2SWi/6vot+aps
BRK616xnHmzGtAs1osPoFHnofTEbcMAS8QBpv0taLN9ZuYeAl4ydTtCMKDF6JRBrvQ1lKptb2h4I
JPkIb2GFuprLw32Z7tga0WLUipxIiSKc4QOU5qmxUOaCYa4JVlFgTA4lIM5dcV7dH9575mMBLFX9
Jlof3304bssnFELQOoCN81z9zLHUrCeP3WXerO5BrTG2BfGtuYMFN5x3N+3Ejw6QUSQqGGoKmjlv
VvEGaw++pbWSEB8L+3bYofPN9aF4TDFapWs8QQhU0LtOT8em/jZ7vH9LPL+Q9eKHSKJMgYT9kFhI
cl3IB1p8NbJDqnfvSsf75DgywfrzmHVONcmjDG1jc75LyeKJm0HhuITsUEoTtL1Y00NDlx15+qKj
CBa6la19yTGaPEKMksgWeqWqOQhtscF2GXDQdHhfZxRDHkqipNGE9XoBPNNqef8ieJr0uglj5DjH
op6nlYjPN0a7Mju68PxjWBVLY81z0emj+NO1WCCSknW64JrR2YGCDqkiRAynfTWmkZnY5cDbuDiZ
oZN+SDA34c0WYqalIGHP1+JjTESueuExwdxGNWDeN/HgtaDlebtt3kJTAmDDS09SB5vY0A2FfBHn
hqYdpR+mGG2taVFbSj1Iim8x1ghvHq3XlcExqNOxh4ylUICzBXAuO2cyH7Tz/JI31O9LSG9s4Y+h
X6YmmH/CHCDMEMd/mFQAI3qM+zBvpaSmo47H4SPG4I60gt7knBuPBCNvUnkJiot+oVcFPAG0kT1g
VmKJbCPybTCsEa8aMe2NYb+PpEs6wJZZLDKl6uVsoPCgjZGQoCKDS+FEqFf2dja1YO19rA6Y0Qjs
dCuF6z2vgW1SNEfkGeHvF156ac4g/+Dv4aJ8+xxDPp2EGRFgZH92XmiXuUeRScl5sz0bD3ZoNr+W
5En4RCdg5xwwfBX/4qVgprOYI7KM/OOwVb8fFt2xMweS/Aoc9NlWNbxaDn+T8jKis7iN7FK9mwmJ
ht15z88qbk0z+4fihSOTk4Z8RIMJemiLYa0W4GVtekAsQvsLyt7K6yeHDL2JP1TtiAwVlZFSx37W
8izTvYPFU4BlLU/XHkaUrA49jyH6iO5Rooc6ooRyVRurCRgKL8AkqyuD2NGX7/jKkhdaXUtFfycl
sr1ZoqKdi8UA8VujKXTxFYnAu5YDp/SRPc/OBJtbKMr32RZ2n+ZeDTGbvVY4IjLt+P1zsCLbtJUG
dVX1cxysacY5IWjwS0n6dDhw1+1wpF5ke7ZyYLFEuod1g+v8skblLIHucNXlniMpk97FiCFGabRh
3M4ioIIdw9j2U59Ul5iEgPG9LGWBzOerwJQWa68+/ZoNj7Vkt9qS8wPui+qfuBZSfR7SkN7qVjDy
1yrYxcAf6VXkCD1LzXlx63T1c8Qwo00GFAzLuY5zlYOlJqRkHhmNI36Uz41kCDIJCtI5K/GzWw+W
cj4teHHepIcyIs8oGb1VvUUrA1A5+Q4iEjyufJ4pn44kRyQYHeNjT7RahZBRzBUD5ilaw5QTLLFR
V78l62Byh7J4LDHKJlJSX1BjeoNm+xs7hml6vDU7qySuwVFsIo8Wo24uPpbmaAFoPZt0z0NmYfeL
me22b81gaAeSLTeb3GrsxYNSArwgMnmJBw59tjMrKBcA2a4gPalZv+8smKH7z4HH4DUhMdKnTVLk
rR5RI3Q6eatlYEF/2+IShTua4jAzd+2uFrZrmNxUB5W8O+qVbc7qAHYdZPRhmNv8c9mRY/PlEzt3
PdkAtLarHO9zOh14/Igp25qlRSE6jLorvYy01hl7MaLNwk6RJuNQum/YRbaGkwcK9rZSHUf9st7A
CtpN7n7EhHbc7n5nWIBtcrzb6bzRiDlGy2TZIsvlAM88s57l73qVx2TFneW67/CJ1+zxSFZiPaga
eYDDhwn42YdsdKvkgr3Q90+PYyCu+nREpLtoQx7S120/fd//8nSLw+iQGMWRN21c5HSdQWk2qtkH
RvSkyk7pWZeC5M/6Fk1RjZvxcPC4gsfoEK2YZemlxrGdz3DyiAN1hd4vJPZ4QzOcF8XWcxqp7LqI
3k/0OzwMv937x8dRRWz5RkoXgST0uJit59iqnXBULUe42N4qTY2KQKanhL6/CIX9V4Cy3WeAI1ns
HKTSz+Z+noEBb4npj4qzBZYTjQEA9dYznV+aS6+29HWctu2KdmPXmzSwq9gAoCRaTfcHw7Bed09O
rvAUzmTE/iPYbIcV1hCJulJThbM6aXtESnlrfvJmYadD9hEVKn6jlynnF4x/JWAQKMtz+40CHDgA
VUb5BPtuDG4HIT2vO/bharlG5AAdErRBRM8zNsuaGCLBOSJbjMIk183mHSCjGeYzH3NYM2iGpiSn
U5Yccjd8HrzDmRfz8RQ122YVzRZ12VD1VtrV1kOyo3T4QBT3oz5s9769KXGeeb5Et6X0WLT0UmyL
CzH2fDKcJ8sOO6ZdJWqNiFisXW0XhvYYGRfU7zDP1Zs4ubX0yO1v5cVDLHatEElCnMggqbrIGFsE
0wyu4dufvLYtnq1ge6Z0RQjnFX1SrWJmWKO7O3wqnyio0Trh/zEmYtumlFYShqKG9EUoaAXPF2zl
u5gXrBLrgfFWEq1eWYJ9XxdefZA7r+sKoDp6XVEQZb4Xg6bUADzkKSYfNaCaAD3EsRocpcsWY7JG
EuVZiKVKek0Cj1Q8pf6X+ApdJNjUoukyO+VTBJdLKupYmgK0EDO1Z0/R9tXA3rfVIbBNLv7idNkC
oJ7/Jcdo+UbNtAYb3mkhgU4U7qP1UVvKHwFWFeqmuwqJe3D3HNP4l8v6Icp4d00uzPWELiUZHtb2
0p4ZwxOW2X9zNTwNvv8Uih86jIav+uQiXWb0LNcA53xYeiZaxikiVYltbcDR4xKczub8EKQ+x0gK
a0BZ5mcPBEu0Q9L5NwxoUgBN6inDrsCsYJze5Ij+tCPzQ5RR9gJmkhpJg0g+r0HS3rYtdm0+egfR
FACnb+yLNW9z6F+0/g9JxgUshKI+twIuEAAzFdEeNxTqDiBfHM6mTeY/ZNho8QxEvaGkgcdzvNn2
xmAjX5Rt+4CuGeaOg3KE5crz6O70aiYpYjijy8Fs+y09yr+jiHj276yxOHzxHh0bKvqRUKcyXVGF
uSF/rdg2Rs/dJVmh1+Dwa9csJXgGvPaeaWf65ywp+yP2Zvnck7UMUpKopof10+eAwxVPc7Fhouph
9bR6oaoEu1ZFcpIdVHafW81Z2Einmxwrw5MNRodkeuS3KL5BEa8x6he83Be9q62/ozrY2PDiSX4a
KVcVZZ7EFbZoY8noO4Xc6jBxEhg1xss3yRK9PTHgt8zYwdzn/Z/APU9GmeS1nAdRBw7zTbJ7T03o
kGqzednAHLi8ttrJEF9VNWy51LDolHX2C6xZFfM8RH9oBfwybFKwAWmCDPB9liYdrBEV5s7irpWT
VgRG5qw2YsUqMkvBErBwGebrpOaI42SjurKQVLrtCFvWWJR+IBEU50VPp+VN6KjLe2YAvgz6X999
LcxHtCf7drP27cXu0wfgqWZxrm/qvY3JM7YnVQoNdS6Qxw7VDJ1Z56/7ZzlZTRoTYMRj7gU9wMZR
AVxv7Xf7a7GsXdrQi9JmCmH8fJ7Z9wlOZtTHBBk7M1eTdNEmqAcCp2gtW7kbPLrr5/tEpiRkTIMx
LF1Xy7oQgMbpZJsd8KnCghM1T6YvRiRYKP2oLttQohez3uaH8KX4QH+GXxmf3KXIU3Z5TIgGaSON
e2nmFy2gcA0YU/BWnvmIBqGYbKhP6i4szsFRcWL11ZgY9UxGxLSu6aSgA7HKwri2xbMek4GKKikK
gP/nqG+z2ZK538wBOy3QNgcVE9nzmmgAXivBy36WE4xecPiZEoQxPYafi4g27jYAPSkg4UtMzvsU
uKj3hW3yCY2JMDbRn5dtdxFBpLRPa3hrjfWWvgaW+FrpJFjWCpL+LXj7dj3BCJ2CCwxxtSLsrY1/
ADVyo1tr/TpYKLMBSiJCfmX7XjgEYeDcIYPlunNOixL3Dhn1W7UzBYUNsAti1tYEtvviSJN3Pbjk
aL9JF1+VRdSW5wtVEjUmZJfE+WwoWnp/YOw0/48SDHekf+HpjGv4/8cpjmgxD63HgEHiVaD1vFaJ
/ZY/qm740KEWZ5aAazMPnoUmwIOxsIETCKPGzSNPH+zoBzDCGkWYoGvn+AHm6c0DDiIiDBfesMrz
eaYe+fhQGXld+EkmJTnorIH9kr/4h/vvYfLNjdhgpDGLZp3Xlfh8jDhJWDam5ZZcjOepXM6YB0YI
m3OWAUxjjrNCt9fbkgTOxZDNzUuKaVqjIfNly3EUJ1MfY4r0VEePbPCzrPAyUKTpiJNtz6zKJocD
dwaKxxljkLtAbkVsiKEQT5j31kHFWMlP969o0nqNmWGMsKz23TxG3pp6NRjZxEJ6mYgvHMU46XqO
qTBmuM3ng48GAlDJ0Z08QBwSI1071q+V69s8VUFfxx/PFz4amqY0DWNCDLFFlmLOSpFArKZLNKw5
Cp8uFCLn5Khg3SHDJhF1Tw9lYS6DDO1nOnWmupMJustRm/tXx/fDEZtIrLpY8bRBpRzZ29RELbw0
Hg1yhkv92f1/9OVPa9sRQUYB+WcxEhVfpONdGCE7vUumbMboPP3msTbZtq6OKDEqKImFUI8inCKe
ErIN58cKqAYDWkjWjwIq19CvwUFYg+7nwuI9ZI6gsHnFTMsrzSsWgNg3vcfB2RxW7rey1Aze9VF7
cU9SGBUFBHo9Gi6gs25Xuo2RgJdhPzf2CloW78vktAMyOk1GNQWBGFWFjtN8jpCnR4Od3WGeUTcc
x9nhrX3vXc24T5IrKoyWyhd11hURRMUsTeXa2NfZkiku02fRXPFOclIljvhjtJV0Fn3tXOMhmBeK
YyDtstNMgZbnNnjzHjejQ+RhUaShBh0vIOlwWc528br62H23yF0W3C05vGuTGefmMpvnYdLhDIs3
6QVzX7JEaov8spwcDn4NKAxXk509Eu1QNQU3Qzxppn8Ole39zrtQDv4fa9+13LiSbPtFiIA3rwVH
I4qikUTpBdFqtWAJRwAE8PVnFc+ZLXQ1hnWj952XPREdoWQWslZmpVkp1ZD+cnGxUjx89Datr5wJ
dk6NuzfxdffC6zye9zoTkQy+BKAEzUWsD6atYwDN/RtQ8wtrIF64H5Jzx1UGX7IzZkWri4ajdSm9
a9kQwVVfF5/3b8Hc02yCYqr6e0iAlkihCK64d5Xix40vYJ5yKb5azea+mNl4Df3aWDiGTY6ayFxv
BMamOcomOo/98XHBHw2dP6zvv8/c5bQRZb3T8fcr1wF/NF2W0XqDgznU+3rMB7gTRZh7HIOEogss
CEKTu+2k+3AVbkbR1ltSb3ao/D9qx57Ttv9fgOpbOeZKG12dJZICmRrIt4noYpEzitA/TbKKKvL5
yWUVmLUJXYEZixLOzWQOU8Ui5y6gllcjMv3It+dnDXMVDVKxzXNph6Cx5o9cUh3+8DS6ZZro6Efu
7UaQNglNZYwlNFaA/aIgUwD/t0C0RSTZ8rKvsSBnIKm32GW2LP6VD5iIZa5zVI+dFcvJiEgVd0xK
7Ndne9GuFwoXmDV6X+9pyNxnpcEuHjmBKEd/L4ji5Q6Wj3h7DEm8/kKB9cl9fRs8yQ7I82q1Qsfp
iT5tEMKg+vX5CS43+/ENb6kdgIbje+fta3IIDAaESPinZoFftlEWGhDtEQsUQZchLTl3h/6deyfA
RBOtCJo1kX5jqLYpNrJCwqVd2l/KU7HWXY6wWT84UYpBnKva6ZWcQSlEnidsPUIy4VHCAWY2Lz09
S4qIlW3/2C5zX4Ix6kx9oKLAgmP6JwU7KcLUDR4WlNlnsbBBbtsQ/YpBf4z607gQi6Uw3tGu8R7n
5qdmoXbya1iEMqJQy0QszT057+NaaT3Lvrn/6FkNCXdi6RZq3vuoDDg1gtFIsgJxtEo7OpG33C+j
rZnbyIrFibMAKAa2KS9KsFLAjA8runFq98KLiGdDgW+t2VymeFUiKY1hW/gEV/f9gg1hwYPiY7oe
9U26x+vz755RE5E0eJ5A1nhJzCEboHmQEq9aiQkREIP4boxtHQvtreV2E3C+rMGAVRhEGLcRIHCt
+gg+pDNqLitxHWMDFfgqPnnZpPl0wURBBrHUBJtCx47KQ5t8chi2iwXIPDnowwF+gwGftIz7QjMg
BAXUMyhEUabl5p850GswwINUvZy0TUjXFK89y9NE24UjA+8rjxODB6UGgzqtAN8pXKDNC+JR7FTp
SQgefjr0zjm2W5r5zr1jd2Ofr0aH7t6Adg5c7eTBwFwSUAcZW+lRBHX3Zfm1QyknsHWXG5lycNxg
EEYL2oso1DjOFMs6nHin7OncJcZP7Fwg/w7GDQZeElUPcbGprJqsTxs5t8XPEiV2rDAlmvN3b8Jv
k2eTtWWeN0aeUif9fvHT53ADAsYD6JuuRHjgZXvmw6x/3IbJ4EecR+fyWgCyNsAs7yPHizdfg+M0
PizWfxkhTzRjwAMzuUMqgF2HNjFG2xFPapwgb3CMZ/8mAxl9b8lmEVIYdtJdb6AuggZJB/kC3vYJ
riQGN9qrbMptDfvHiNUtzQj+owcUC9ZcnKcnc+emmQx6GGmYKokajSgooXcG1FSUhBtxC69nhoe3
JgMecl5mQqLA1teny6Yj+aIk4COSufPMs10Xk4CFDfADtcjzc4ezG/yoIAjGYldwDcsOHvKGlINT
1kQnlwdES5/rKH60Ovv+rb418907UgZBBMMqgmSAmSDZgxFR3VbW2KScObELGrVlUNkByI69KxpD
5dgNbXMBjxoilqDvHT5TEteWGJBpJfmc6hVu/bDyvMq2BqyKB7eysESFBFsV7ys/n1L+vonsBuN0
lMZCEWFPSFBusDBqCYbnzf7VJNhdZi0/OdKo0bBHbapYg6ErJvZw3x60kyilamWtG40M4aDiFBsF
g4L+It7m9mey+cQzhyNt7q5MpTEmPCKJV3QWpGGqhuRObL8OiE64L9S5vORUDBNxj1nRoSvlfAsa
BJKCD3IxfPBqTLNmMZXCWGke5XF+1W7xDxr8Y3C4gZwe1SxugXy2AXsqiTHAoUqktAugT43yYDNi
5Rvm2m3a6Ij3wxfeLBbWjfK+1dwLaSL09qMmlpFpeTBEGv1WJ6cTod9DRHkS8UD65BkhTxTj6jRz
zEGxAlE0uXtyLKQvruRyUs+Q9vKZnf6dFbITB4aE7EVNP1zgRwdlJPoZdV1abUh4/B2z3VHTQ2Qc
Xg0W9NC8QLPBrzBCtvYwWWxi8wV6HUOiWU6FLnpbXFPxxtJAi3FwS/py+WVm48HpD2H8YRrJXdTQ
m+dsnKYhkI415fjfF3IGSMB+vnAC0NkmGFM1LbzuNB3ddMztiM6CFgvlBUE1Jqhhrf9hWuJ8S/q7
/8SvbzHM1QitphXMLgd+YbYLA/egy3um5RxeNMaRw94GVRqlxqRXEO+QcBdiXVEMskOCg7uv0Kzz
nZzb7UNOrp0RoSEgVKAQ/K5HmZb6RQ8eeGTzqM9BWmDNy/HOznFORVLUnogsNeyxMjOIRGMzqGze
N4p3XmmbdimiEhfDrzr3dZztip0KZG6F0nWCeb1SHbNtBRrlxW7wOSJ434v++0Sn66COWduW0Ok0
PqQVsXYJoiXaN+p88rYISfNO9B8jZMdwMlVPRbGDrb+cAFmOjo4A0BstwLzA0Ypa8x1rv02uT7TS
TDHU5bii70dHtLeRXVSkXqhHY/V1MN7oXtj/h82wPO0Ybyposg4eJwgdty/Y50BTzIlTrtOH9Ahe
FV7r4yxn1NQ4GOAImyLOM4la48nrDkngIMzDyi7UhF8/v764xP3zIcn3t2MARLyEqECrEEf5SE4O
Ys2FYV+PXACZjUlMRQYjuoV4S2QMcrice71WTaSSwV523WmutrIT2ct87vt7VqOJJOZB0sqpGppQ
CgeovSYYoMLwlLAETwEHquaKXRo6YCUVi14kE6sqf79jcnTOm6BRcY1V/1h+WPvrW12hbWgdfty3
+7k64m+SmAChr3VByE0NktanrfdxbF73lvvrJ8FLHyT2mX0lGjcynrlrmHmTRMm0dFpcYT5YIEZF
VYTWeNSRq3kRSGFXV9sEma5bOc+HclP6/zfL+ckDr7l4DzUwkAPIhqKKaCT8/WDjYThLqVqIAGQv
WB3pemvyNjiPP7AFhMvtd5toYkDlN2kM/IdlXmdD34q3FG2BlWS44T8s70I+QpJ4e/DYZLedg28/
6kfTw8hfaYN/ZbHGU+v+Z557+ugyFJfBQiEZ+s0MJvAWd1rZ5tdIRPVsvZHdSkUhHFG1CImLL2tJ
FzFxJFIwYXT/TSLzkRtxiPseqzuO2RMKw4YBvlWkg9HzNLzuEFe/8BMtM7HubxKZ2zl0QhKOQSLS
UuRGcYIjZT5DuoW73HgukvhNEsX1yWnm2XkEyW8KK+qQn92OoyN/vi7sdmEdP+EHZUowaKNblOel
1BmHocuSbKE6DIonmPDvgutCVvDMy2BQGum9DkY8PoBOx8Wqe4PAQyY2rY4iK4NJgco330x0BXxk
r5ZvJ719XS+w7AaU2Hb0Uu7t8/bgdLy04VzL+2+/kPkIXXS+1liJhV/YrlCYwKqKDextrP3GBVcg
jsYmtvlwVolGd22aH2Bk7Hh973Pw+duPYL5PlarpORJxTKCz1giGd1GT8EyScMMtet5/GPnkezAO
PElCq6itHNri1d0d5Lfz0X3+qj54z/u5StdvGjGu+zqOCO0iaNSuHGdhNSAeR7U22G3WGlFIhMHG
0ks3FqYKENH6WOG8wZ4SGITwYqQLm1s1nnv0/PZ7GN8up/DEekc/s+N8qG/jh+6AhwVslw3pMPJI
c0brwOIkcObefFOpbNOLcAnkSyZRqevN8Bjv5Aq0gJHzpC798KFHmgCbuSJ3IFgcgfa9y/ozdIZ1
+8GDtlmg+f7qbPdLYoRRb5n4GQOKiMiC+PUi8HpsWbWweo0DozRgv2NhLOPeNSwyS88qEf4Z1z1I
nG6/QGKCO+g2j2kTpZiXg9xGai20N0Ee0uKZQqQQafHeFjDOgYEOG8qFOXfX2O2w7inIQFoKMiax
6EooWJDBTVeFPS5C8rH1opJoaL15zDJSOAhSS/+w6n37EZxNdhuDDosiLH3Uo2Rv2unr3xSvfrM2
BsrKSzFakY47Bzw9oXqFGS/s1uP7LQ6I3EB/4k2MJA3BMoGTD3aDVJJzEBIz+Do7YeJFxY9rQMLR
ERKCdRrWalDfOQY2E9P+piUDYUVpqZ0Y4PyRjBJtIfbUTzVGl+hYeLx7w/FeKgNiGDjMcsmgn9qh
i0PdENP6D/Q51y4inweZ9Hf/YVeKoouWKcmawTY+Ca3QXq4GTjUbPItk10c9+CGuDcP9m/ObyGHO
z+ilAKcHOS+eEyQEWRIRvcPULjmCZpFgIog5vavSX63oUtPTow4+XbXeWwRvcF/MXHctwsPvc2OQ
HRnDRgsCiGntxvGGR2UdgNzxgfxcwrPkZNFsbpmLbMNNlsxa4rdkdtQ2Uc2w61pI7rEW7fVX4IWf
CRl7OwMAcdewzV66iTDmIdDq4MKQLAp3snuxY/itADCD5UkHbjV/5n06PdFbtDK531nZRVivAr0U
sllLaGTX3Lfa5yUweKfH4LdmBJqmlpAibBFdvWEaGv0uaL+w79vHXErrN21YvLZqMMBSe9cN25F/
BQ74tNUSU8rtUnAWn7TVJd7udhypsy538rkYLDblvMquMT3Dzs625kPryafm0SmfvwTnM/K566vn
ShC/qcmEkGfzLNWlAYEgJZCcy6ZtyeGr/QBWcdeOS7O4OFGOgZDLJRfNs0ZlYSnVe0W8ZUgycL0d
uPnBOQLG39RiQEQcEwwhnCGqdBqPbjmNKxuDxRbR7dQV9ud4Pdr17mt8Xhxy/8ugrUMcL0Al3MHl
m31NbgO2DEWWRe2HvkMLW//5wutAm3vkT5W8/ftEhAkWjnPVQERr3zYA47UtjBht/1qAP9P+5FHd
zIdOyDuZeFmLkmQyV+KcasLlilmVo76qS3LdFL/Szfn5Z7RYNalzaLd4865pQZNzknMtsbo8kctc
it5oE6lsIDd6WJ/qIxJSygqJDPuAJkLOBZxJ2fwmirkOYtjX8UWAqJRkR+kR5f7DJ+eKzyLyRBvm
FqRBWJemCRGls9l2r4aLUbnDIvN5+cL5J+pEEHMHzErMtFYdEBnUCyQmzyT9QlUIc3u0h1B2a5NI
+9ptnfTouiVm0D1hd8UznzzzeprnroIi6SLWp6GAhNQMrsrETmMjEgNNH2kyqkxtpSIOLwiazfso
sozXmIT/qCyV/iVNw4vYmPS2efugcwM09da+/bW7ogkFI8CcbzgXdE3FMUeraEUyDAXEpcR5fx/J
1gf7dEYenxfcjqHZJ+hUFhOoCIMAJ36hquENvDltjx7orv1goYLhBMlzbvw1+7W+j5J9fGZI/Jpa
9r9Hqdv9GcEQXtrH0O9dUKx+7iJeLuX2tmOhcqIh+87MlGDE28DA/Y6J8pGOK0FyY+xqX5nrletj
vO8XeQjI44pQliFdX+0cpPI+9T1o0X6EYCdxOF93DgSmv4eGIBN7lc1aqCR64uLZrS9r399H4O/9
+WYPaIX8shvZ+6shXn0qkwlrhEFJtOyCM1ifThGSxOT1cSUvgkdO+MRTjYFwUxHOdZVBDG5/K2G1
VdzvGvlHKNhi7VvGw/2T5Nkuy9hvKHoYosMON/8YEroIzbUSe+n7BC3geOrldvILGF5xeXrmIg1F
RkOKJNFksM6cZodaJPaGBHisCGBWJieQzmHasehJX9kozfAMZi4mnYpjTvXcwTtdLhCHIKp76BM7
Wdi7AGNsy/vnOX81v9ViHGFgFEV3oYZp7A9oUMTE6P2/P+tpp4ow7k8OshiEWwIUcXrZjg6Sr59W
6gf23i/CLXe4azbGnopjXGHYyHpiUqjBUtzMcUp1MXih7Q7eW7VcNe8L7vj4HNMirtn3CTLAfU6u
JkYkoCAK1bmD9T/YQUQpI/0nujvAptXxKzHdlugu72znnkdT0QyOD3IaymYWSceXwYc7xvLG9Ep0
nulzTIRtU68L86IUJY60OVwdkFOgwYADIbMv54kiBlV0Ao/V5VoOI9a8IIChVJUgOLfpMOXefAB5
BHbz/ThgVfMn99vN1fyn347tTle6eOgLM8QBOq0r4Msha+fzwva54vFvUhjoyEdZq7scFvLivGcJ
wZ7m8EkkzyJB70To0O1YvPCW/sU/3d8/NsmWCXuzL5Xawnm2NZFIsBzPtFcDFQTUXL84H2+2ZKBg
bwbqKio6a1iqnmSs9arXztKxHWxHfJZoveqxeLJNj0ffN9dtqk9FMWDSNY3c6VYmUZfmiOEyxtCk
225Xg+RyW81mEXiiFoMkppw12J+RwzZOTurWC8V2wFvGeRzMRn0TIQx46Nf+Kl9aCHHMiog/9cXh
/MoBYOop/rCFiQgGJDq1HLO0xue5whYWoXu8kMo2l8a7ZK8anUv9Mm/t3/JYuKhKUa6vJr4R6mnK
WlqUT+XZLqvSFSwnOq/70e2upPas1AGxvlxiclNJ3KJ9uq/2LTy/ozYLKXmOnRkKkqbH9cXFqHvZ
AVXoxHQbkpfAx4wDyT/2exSTncTTQC+lH+MTZsiWK7da6gVpl4jyuT05s4A9ORsmDNTPedlqQyId
S5Ok18U42kg1DeRLP3PcOu+mGAzmWJWGqyLgK+SyE1kYK11Eu8XqeVWVhMu9Ry3o3lEzsYqWtcY5
HnDUNC+y2SwTkJ11xH94eFutuCyNcz18UwxgB2NiYTwjlQtpmz4m2HWZ2OopeOVRyM1mJhTNUJCb
ALeFzq4719uwUdqkwLWxw0fFqfxgqezzRb9X6dLdGo9a1MtQP1E+U6I/3zfeeX84Ec7c2Tjp9EDN
KwlRDOiNN1vd3iLa3TfIbdVub9Pq/MJR93/lNr7FsiQbZSZVDbZhSUetXOSLR7sPbXWNtgq6XOSv
CsCTA75VLCc+vw+kRgkkHDAaWTadVxCs37I6B/n/NZf8bNZCdRVJJvDjoWmHOU9NAflEMNTUb3iy
q9t48O5/EqwTWx2+QJR6/+vNO8RvaewxxnJQtufhIiG5RIty4ar/oCOqaemgj4Aja9aBTGQxkZN1
tspRU6DZZpOEjn51VRlNtJX33LwfUqyF8Xkeaz4vMpHIYFhSB7k21tBOIZ2Xy/bDCvS2bu/KFoo3
zud4uK8h59MpDJAldRkUo3KVjt7VzxeqdxA527W5n4uBr/icjkJ2hYRacIanBvyyKTboLNe8qcF5
TJ6cHPPWyqNEVdocJ+cgTRe7KBJjDBLd8nxy9NmQfSKJiZOaC7gLtEsvIZl0cuhL9SiRY/Vc2Evz
wf9h2+l2ccjcA6JPXp/NPG5ORLNhU6tdU/naQMn1++bdOw4VwSZFYmeLiIi0V3+34MEW7w4wQdSY
nstAbaAtzlWTbLEi8XO+ptP/h6Ehh2TVfhQf961ytvAAVoj/IAq7XT6SjEgpLcgUfbzQ0Z52deON
VduCb1/KVWbzk2iz8ei3RDaJ1irX3Ig0mOkLyHsiG/3yo18tLx8m71l5u1J/+POJJAZTkvo/56kV
YKVAhcOj6PzSvaEraZN71l7b/9ofsVWyfe4XQoQGoWKpX1G94r1vqZne+yEM1MhFo9a9RG0JrA71
NvNyUPqdbh+VUpyil4PzVTn3huUvMcK6LrIEN7RB57733iwtckHafn1FpOGt9A9U6TgSZ19qk7Nm
wCer29hS+pbeVGmLBdfDrQVNPY4195Wt8I6TwR/5ElmiOUJW5dYeXQpxyh8G2wQ3c0EwRCf5IHF7
61331VdBKYTZGizERenHcpw176B5xswAlCaruh6FuD75A7Wxj4utb2tcWO6Lkep0z4QYOJLQAn8O
LOgMInvVB20iWNeS1xI+Mnftf2uvDBA1gSTligFhSWZv1t5Hpdll6ZuPDrpSEzv+G4ZtfQJCKhPW
FJS7URdhrmtEh3jXxcSy4SEXAbJN9+30Fu7eOUd2Q2Z5GVStiKlHeXGKVbS9JJj6Wi63uVPZgkYa
30aQuM7saAPGzWzzye2KvW3YuPcLGFQKz0Gi6+0AN+1t1tj6stle7I+YpKslJYV3s8WqJLL39nzg
Tp1xQhCNgaHw3Jt5FwKGNg76cS+vPAc2R7My/Y63f5+EwkEnYXWr1OE7dt4GvWqKV3rF89VyLRed
U3i1Ha4fuW13/gotoP7Pzn7aP539Fh2pzxE4fMDQ4Y++uH3sXGw8z+zFS3/1e86DejazijWsOn0N
oZGf7QqKL40hVINIkUpYYIA5W/bOJXW02BMycl1aL6sa69bXO15+abYmPRXMXOG+i6xGCm+CxZ1G
8phg4OO0EQeQL6zaN7HaYLSel5KcjQqnUpm7XIWZJVUgGzoiM3jabs77NLSlM7rpVM7Vmg0Lp5KY
W3yOGx1MSVSShT531c4bu8NZrhRX2hhv9+/xbB/oRBjbKQRe7VYtUghbYwQprLz0Pdrqx3PktEu7
MOBzKneBlWBn59F9VOxV7i5wsXWD8PweLdCyt3n6O5jbLEZ4eBc1VbqOHGGfDcQuV5TF6L6+sy/p
qRzm7kphXvVna4S+GCPbbit7j61XvmG7ZAXfRuezE5tXOp7Di6lM5snSNkUXVSN061v7w0tQDEDD
9orLkc4z0VsjzgQ2KjX9PxNdNwfFfwPl4M60eZ6aBiD3PhQTNJyTMdTxsXCA1nazSTGLjY7dyKJt
rZ/8miX9HPekMXFB0hWVHgWQFtQE0/WrVef/KFc7jvXNhXnTD8QgihV3Td6EknSU06WwRz16jOxA
4E18zw0I6VMxDIRorSV3uUlt7wWtSVu0Ji335OnVBbUSGIXWfEJq3rdikGTspeSSZPRbrRvH0UD8
8Iz+6m3lRRr6b7lZlbnYdaIf24TRX7MME+AQBxYly8vXGJHAvhk0R9y/w7MlRF3H1JOuqbKksbGH
NGqRpIDB8FiMC4OmcRN7/LhGzvMKJfwEsQc3gzMXKU8lMujUSIUQFZKCqHFdo4lYQMMCHpPIhO12
AqegPWuLE+VYgCqjsW2v1EhwimpuazjEl/sHOItHExEMHtV6J2DbgCwdhZZUG+0VjDutHWPh7V95
sokgap8TQMpHMUviDrpcbSd7Kuy6JnSOds1lZZuL6qffhwGlJoyMLojxfdZdQBBlrx6x3Tnd7g6U
PYhbCZq184laDCgJitAkvaDCVxk/yzcJCyHOkpOKDpInXN5EnuUx0BRFXaMaN3NYe+/bkVQwB1SQ
QW/AfT3w1GLgqRILCwQHOMTSAUvR6BS+8SysABO8AiG9LX+A+uT8GFgSQRBdmI1GM4ab7ijtV7Lz
TD3vfSufzTxNjEJnesKKMq7NOIcYJJRV/7R5f98uMYaBVacPLiqSz/Y68u+L5CETywDZpULeiSks
AwyQmxpPWdmNai95XJcJwWPoXx6kzmDF1axbxRIh7uUkEHWJ7gJ0bNxXiQNHbJtLZFR9IyUQESXk
+ktE14TdyTyLmPeMqBgbdKba0CwGkcIBi2RSMP7iRRX48I1Lb/nrKbZ9OEaQL9lYSMrPn81GnBOZ
DDhhg6PaRKGOW4zxr/fuYXgUQPHPi/1uQdefxv6tGgNNfdPLUXWhYjC6CVq/kZQelmsjVxXYvOYa
Cgb3ZDHAdK6vnXnG6+EIMn5pH5AV99E3bw7f2jBwFMu1JkWVQaEPb5PTpnI3fQRSX2Wjns7b0v9a
8KOYeXD/lsngEnYc1eCvh1ZIN55qmTQRMdzsR1iSA/LVHN84j7ffwhhsGuVGj5oMClJhm3h5/zbN
pon1f4xOFxlM6ttrkqQKdDG8D7RS7/fLfEGz4ej7K7DfzeaImw2fJ+KYuKU01WswahAnIJo4Xd3y
kK3rF3C5OBxBc5BuoDhKyZFVNG8ydiFeozwb0I2BMV4neHs6O0jsY26RI2XOQ02lMJbQY4ogPbeQ
glKChaS+SlzFxT48jjazPYVTOYwRJFl1VYYKcm57ZEA2clyiHxbzvj9+YJE6rxl0tjl1Io51VKk8
gob/DHHg3nG8EPHE0dsapEUPy2bYoVnBIFs6ykD2l7fhqdTIkzs81FiaipHgRb7ZVa/gO7p/1LNJ
lulvYiznjJXQVXShH7R3NkdM2BOsg0XTEBAZZKSf1gPn3qlz2DUVyPgyrTdSBTV2GdGH7KcDUd8R
HZy/UGG4upstiTf7ws6843K/B51+bycvyPFpNhjazxYaWV3JdXPyaKN2xmPpm0OE6Q9jfFOp9YJc
F/hhLzXaQCw+3+Acvk0FMI5oyNui7Ut61N7mYmciUfz/ZTaU3njeaDb9MZXFeKPO6vOLSO8pmlYx
OIgMSO4sjyC8Fd9+Jq86KZYlxu1fqoDXgsY7Rfrvk6eA2lx7raM2rmDnvPWYufftdTYbOVWMASD5
nEWX4faV1qf3CMuf94b7AGtNsGmem5aY84KGYVmyhW10YA9gTtFoJHHoEbIc63YFPifZa+hHM9MH
0+AEsbMR5VQUc26d2DZDjpGY4xocg+/vuQNWG9fyzw4mlznwytOKOUJQD0e9lkOU6L9sPtRj6nFw
dbZVZ6oMg9+j1mDsPIOE8tC5mCyghBIcO5h3Ed+fhoFuixL0GyFEOBQ3sLB1iQYdfg/s7ONiogrb
1daPpaokVkft2fOGzTHa/iI/aYcTZla/hsUi8Xmf579A8j+qsR1sIziAenFs4ZVOGw+ci8BC/wkh
Mh3c42U8Zus7U/0YOA5ks9N7CfqBGONY7EISrrIIzfUEtUAf6xbtQ1mRLxCfC0+0m/mTY4uzucyp
fAZ16ZRPMsqQP/joWAAoolkVrwCe76XmwEbMUzEM9hpaYwRjA3PB3MuFhJuG1ks4NvlfQPf7wzFw
kZlgm0gq6II0CLZmk7QFqWRCzp5T+o29+sIY3e4rxnYAzl2Yi/6myjHYUSJWr9sCcmEuwHjzrVuI
H5cPnhjeGTK4MfT/gd61Y+5OFtm0P5qF2qArLcFXA/OwT7tnOLrNvd6mujFQcpb6KJNj6IalBxss
+ytI9IOnGO/8GCzR9SAtS+osC5I9qaiA3AbXeNYxH/j8Yx0sXbNW12lrKjBB2LnmLT/SFaYGxgeE
e5aN6x3tH1d2u1bX8hozEpxT5GjI0jfruSYA8QEpa09ahyvLrrzYW4NqkSNn3vt/68igCUrFciuN
OMk1Kpl9Q64CbaJwkMsChebHuUE1nL+PcXYSY2IjLJHzaPWiaLXQjrKmoffoRlSI3WcYx/j55D+8
uZF7G8a4cB8qnCvBjrGKpTagNE3PtR8db4nWQrBuHIQn2t8PxmpuNZ73HRmESa/jYBQKzhetGdgf
qyywh/1io8v/je5qCD10dmEH9f2PyvNHLNVzJhslshtQErPBoIGErz3+8kGZ8+BiJJ93pLPSTEk0
NUWV8KLVVSaAtJKzEKRUxc3oIUWEbgNSOa+av4KGaLslHO3mjnQq748jbUw1ow8gMOGtkDy8kCNa
w51BIZr9KHorG4OKFhpheDmcuSgM08+GrCk0uNSk3/WUszLqBux0htF67buBBvWSd+3nrHMqgrmN
WlLFknKRYJ2Os/24egcOOM8GR1MBrPMerVDWMghAzos+MtCWgfcz5p9czJxgnxFH3hyCTsUxpiEU
XdUIMY7MrEkXotf8F0fAbI/rVAJjDK0W9Rj/gARUjVG5+yBnGgGBRPC+0XHlMB4bdGRd0HaQg5f9
CcyZkX30jR1CH/AXcETRn8xGPlOVGK8dxUOGNNdNJQfAmHmSD9Y8XCVeRm32aTaVxLjqtq4i7JUd
KTihW1C6gKJdbSjyR2QFZl+Hz3Y/FxxMJTKO2zS6okZSBZ+rIuoRAR3fo3GuKZuzKZoySrUrRLS0
QQ+xI6JxZKxf0SOx+3q5/6049s1WFfKyUhIj7nGAgxvFninxF0LPo90/qMNWEgrhfCnOAb6R1rhi
/ZImvtGTSLDr2K4ksEkamSM7ZX+8rxgHiNjiQlEPVn6lhwi2jgS0VKuFzdvmMJvLm9gC6zeyHNPI
uFc043E66bYKmkpA0YMbHx+xlZlr7bOljKk8BirUNk3NjoKRc5JO4ldB6uUWnapnX73aI8aLFqtC
Is9VRHaHT+5V431GBj+0y6iO14EKd67Y3UQZG3m4MRfKTfVjcaOvhkwWYSkYnbjsLzZdq3Z+elxg
lSy6nDmWzwNEncGObggGOYuohZw2PagZvaPp7H3S+8+fnHBmNjkxVYwBjUuZY2utglsGdndlcfmp
vX3et/bZeHQigc0ZjB1WJmC3NJTZwO8qi5hgOPiwp5MnaFtA555/uGLZ6ppX2eVAPZs4yLV+HKUE
hxj7O24zJA/e2ZlZSenSSmzx118c7ec6WiJfjWpkd1Q1O8tAd4c0D7eq9l+iwX/wih1ni7LA1ITw
5lOQF8NKExDBfoTuGzhbfrj2ZcnzzBwIZgdoFVCP90ZCI5r6KX468PikeSjFDrGlklFnaNShdl4g
vkjd8+JCNiQOiRIStQNffJsiCODdZu45MoBRpmmvgBKCmiS2XI+LyKGLu39g2fBih86df3md2YVP
Ytef9bHEDUB8s/Ek51hh37CGTeFLQNUnD6o4Pprd8RRoV61K5Nt907zNe/QZ7tKn9FgsgVX/Hy4C
AyClLofnqqfiHASJp82L6J8sL5HssCDBHgWxGFsn70MK7/KxyQOjDkZQxN7QGJkXb7v31aPvrla3
AT0u0xvHvbDpgsqMlSE3oOEVTTWnzSZAmblwF1bi7nj7Lzihgcm8Uapz04yqcvt2wVPxgPQAr64z
W5mfwDGbHujMAi0H9BkEtng8lsGo/oba1gHlAp5vmc2mTkUxL5T0XJWDmuOaoacLxGR4myN9G2IJ
6pP5QMjDG/akYFsPdvXQxUA8KiEeuLDLn9BNHIWyBEVBCOFlTr3wfdtFhxReMLSzgvOIuTEn33lZ
sHmBTks6LR0grrWRqEZqHBuie4IRyyefvD7kPxB3HYbXQ7YrKTM/d+JslsRhethMhJKdDb03DMhP
SY4OHNUJYvKFRwBHT17AYDKxCVhnYkFQKHaitn52I/Ta89LTXBtlMGXQBQNblqiN4okxLhT/GZ0j
DteJ80ITdp+ThFRnLFWQU3snNI/g3XnMUIkOnP2yIapDUFy1XXuRCjYvGcEzF4tJeHTgHB1TBaJP
tA/H+1hiCRq8Qr+gm2X9fhd4vk567Ex5sB8x+EAua+HhM7sSXsbnNoY7tVss7dUkLD1QLEOVVZMd
9sqq+Fz0TTA+a9uxJUHgmqsRmd9D9tAtxpNQ+ZcXc6k70vps2vrmsklUv+8dQyNB6JsXENSBycN9
AY+TBnrsdnEf6VlfdvtxumGYiq4YpqSxxlb0opHFnfgcVHptX7uqtAsp1UlZRgKR+6Ak6dhiAVIv
VO59yX8QOFDR4DtTDBDwy7J6y/ZMSrfWWKX5VbqKz2gBk3ejue8vMvkxfBirGtvtJS9W7f6r96+l
rWAM8TEGxxZnJJcNYG+/wEB5VwVpnY7t27/nxFS5qtM0NsTnTMuuztidByJXkmGXQRctOdpSKGat
QBFNHUoj/4apg99liVrVRv2lEJ8pUKP149RiE+upJKvSvy/pD6dAtZpKYl6Kl9aULEU8i89n0oFb
PUWqjP6/1u2dcKH7dPRDtCuiOF7ckVVOnjQfZM3tcXC+7v+S2S88/SXM+caZkeuNhl+C4JP+CISC
eCOT0b44D6sEAx886GS9O6s6A9FlE1YN6LNuAhu0kjldRzA4RvXrsCsPBFrOlXCUnDOiqZLMDUou
oayELT4szZB/WI/+KnRQrMWiSo4gtgTNKsdgdnw12ravqKAOm7TWpacuMT/TbXjB+x/OgQoCE4WF
2SvZwhQWk2bVknNpdth78lyQMLbfo9qtX8d9CrYkcBMOJGqdz+TXfeXmYEgH4xlgQJfRAcF8uCwJ
Crm+9OKzpwm2tBfAoLeTR86n4glhvpQud7iFGYRkmLftH7Bprfsfzq5rN3IkSH4RARZZdK9F11ZS
q0W5F0LSzNB7z6+/oA63003xmsDsYoHFDraT5dJGRuo8KLuN22v5kVyY9u9yMbODihWu6tFmxzsF
tbKX+I1u1edQO/kAWxVAGO6zjCmBHodmrZq+wui/XBRZgbURFVGTUNq4VjVdppViMnTEQZq8dllE
WUHZEFvqK8DJkbii2ZYUmyqrigClRnhJmyk2uShUtXPp4HAZ2WbVniS8dXtDf3gR04ZeipgtqFDk
RBo5cXDGM+ZJP0cf7xYBAqPct2z8JivRjrRB78SUeTvx3loT2Y+6w1z+TI9lEaeqSoglqo5UmvC1
358CM7NVI7CjbidDMpQLEhKYYGdK6MG9vfy1DZ69DZ70XRKr0uDkcX+nytmm4ap4Rca0grl1utzh
2dOocjzLrlQGR/Asv0Kult+qeWFVbvF0ezGLgtSp7ZpoCi/OW4ml0pfoKIajQ3wnFJlW/8lGi9KV
O/ljiOp0YhrFSE8RBS8iyrMTC+KgTzLVHZxnkcEOEExSfS1fjdd78FP0KNUSsNx0bwGmz2MKOsoT
+7NTPehrKnvJNFx+xezkikhJMCecGxwlP/nSkZP33VoObmk/L0XMDi4OSFIkiJ0dymcsUgZd7AZW
NodREPXbJ/cj/vneU4miQ1imsgS08bVaqQNRyPo0GJ1wK70mG7IvUV//TLZJzmLKgs/b4hbdZu2v
uHlWUyo61Y8ibF6LOE/fAw8OyKgFWGGmo6/ygFZH03lz71++4LCZ5scZMa62cll/hGKzJc8znF0S
eAkd/dERhmOhtMzPT7xqeNnIuoYwqfoIQOcXBWs7vXCoGIoA8wt1CnDDvAjEC4oXRUQdneROfvYK
nVjNTin3mRWOW5f5SOpyHcaeYuz34K0ogh+gIixZJpTHGU8jBuicVEiJ41gOi4Z3Wu+jF85Z/BLU
FO+U0fEDLcT22D34VbTzI3qug3Ybcq5dqClTXhuJVeg9VYNNAcb5+qPwM0Py/kjjyPiViRhLChlu
Aqi8QcusSISfXcVxlGMMeutHh2KEDoFDvYdd6L96C/FKDF8lK430ztOnAuc6lH/pVlxK//7zi8Bl
QEenWKXD6PTVrnnsMGNbeeE5qxdPQWXg9a2xDP8ArU1nAuMqoyVxiiKVmTZLM7VtWyKPjtuzQQnB
l6WZbuCaQ3THIyVO/aMKbmFMQRFMAcwBtx/iD6jot3RCtMkjlCiu4/W7D2U+aPyaG51mB4q73jKy
wY65CQKrYzxVxzLztsDF0xUvBM7U5jikY69KHu/0hcRyJKrrTs/ajKmR0X82EYbIxnqZhixvvzzP
zvM7jtxzoiEjvpHtjtolhlM0jPYa0CkrT3MSPbOTsiiCq5tXiEwUceaJyFnK1VxS49MIe1djJn9U
0Uqj5qIIim4lnDkGkUszEWXthlrZ4gFiNJSG3Izm9M+xs7LFC64wyO3+CpmdaRT7TS0LECJh/peA
we3BLrGhWMHTaI1Wfki30sHqZN0TJiqK2oYKKM7+jt+nx8Bay0Es32+Nx1ABUYDBnqtZkeSt4GHq
jOMp9CtsAlOotmWHaQfxH+o+yZ0Vcr+bwFJIx9JVDNkUzcyPFPpO0OCVgOF9XiJRsrQPxbHgna7n
WN+8BgxVJ52XWRTvmn5kSA2A/5lYmT8yLn+Ow4fbZ7EULoCYByTzMpFlBZ0u1++ricdETX2chRue
G/k1z0+y3Tyrnu77Fn2iZ7FH10LF60NlVz4bU6Nu7kVuTfFPKnO+DRKPkEEBqbUI7rrrr4ASyOUg
lnlHkJnIPxTPpWYE28o3aGmUw+72mqc7/FMY8k0iFamgfqcwLjSooqKg3MUecYgasQDvSKSsqVbi
oCUrinf6n5CZkRiKQujDFkK0yu7l5xC0pOjqaF9vL2XRGlyImRvMqC0qgXIc7s+g6Ir2VrfPSbj3
/ZMqHeMeJKQZW+tLXtw+gWLGoAgXWpzTDGa9Qrh49IkjCqZ213rb20v65jb/cTx/f3++pDoqWozE
zARH9Dx5YBVPgxPPK7lgebwcpygfjunA0jAdPwhmCZ45GflP5rUgwTBChIo9o1oLy0S9INCsbshj
M5TcHvQtGuJvM20i7dCLWQULFpKqZW7dIKIZCXx5xqtFKrLcrUffTDou+tUncfPuazIef1+OsAhI
KQHwoPaJ+lEPw6iw1BsiDN+qOpLaRGq7Ws8RZGRs5BAI62meSPd8C9/ETMSYPmckVakxEF6sWCIF
dWaDE9q3QnmUYuZKBfdadhj2Zd3e0+VrcrGns3R01WaJljQ4M6OukH5QNomdICs16sPEnnhb2FLA
jCTjfxfkOzy6eF/81GbGtSFxygMxUBVqjXg7WsFG/W0Jen0/PqLb8W44qBZv+PvmKWTxceUL5lCp
yWm4/IJJ6158QcPTQZaK6YryDypncjxrq3tJPBSxmY8PHm/2+UZNVSMuLb54BZWt0cqpQTFfzbei
ujVT9UGL1zrsl6ze5UfNUhV+JglFJkMjxJUJxcOPeuy+CKzY3F78kgW/FDOz4ENVoxadQ4w3sFA8
KL7ZaraITFNSrbzURW9dElQK1wygBX7e4KyNcot50ThoiUmtHiCruw+e221jY8AUeJuKA3+gIEQU
NvEuPHWfuR4XU8Z5NQk63d6fGuPvd8x2Nsr9NOPdhDhJa9QPdW70e/WQjsAnq+XL7d1d9EclOP64
X3D96TzhxPtx3wxZShx+MGXbizekRc3C0E7e6879qu7zUU/OK0e66KJcCp2dqTsWyTDIGXH8Lbyy
iqXytMWlxypDvW+dMrfiyLy90EX7JaqKqBBNxT8zH03wfFdS65wg6yXsstRoKlPwV5z7xRdxIWPm
e3heXiU5gQxO1PmTnJp86mRGprJhWHFrF22WIkuwVojXyJxcBWeWSkCEEEeNbTf+lOQ9n614FYsu
jIqh0XRKF/LzDauzERP4EC46WWYWMUNZKfQOucz4B6nfBmsTLdakzbZu8L0mFjNIK0HzrTDh3p3S
IBH4W/J/CDqki3VNh3ihS/mxxvyFFpLU2KjhAvsPRWi27WdY/MNtkOF/wx0GYwIvz5YklIPn13Cb
nOAPCJgsuQ4YCd8yvmdE/hd7eClrtqgMmbEubUrBGe95OBNawDjyJXaKrmV6dl/u8rWsytIFvBQ4
nefFLspNICmDBoERcE9huhGl1/j37Re7dCUuRMxTVqBgAhTPhYhGp4k5Ht7bffqsEsNfyX8saqNL
QTNnIu/6dpA8CJKKcct5qu6Pz64AuvuPEWdWeHc9PTfnAgiJPpC3txe56MlcCp9FCmqfeW2cpYLj
a7vRNXB4FQYLIwuOYa9BvvKmV5c6cyRcra+qVsBSq9KKaz2Lt17+wFW7/BBkjyOP2ZO1FTSbKl/R
votmBlUUzODBrAmefvtYF/eFVrRIhLgSnMTXxym7Y6iK4dFNmd/3ADFI6bavPVPNjRglAGvsjJVt
nkzm3KSCPpkXRBkhDGakXt9Xoco4F28UiTiMkq7Paa4PRq9LppjtSGjz8qGi254a2oMWrAROS9lz
UHr+FT17KpwwlHWNgNWRvqxoI1njFs+zPHBsNGLL4nQ31QvQjOvuVjnRTeazeCfshamXUmCczdn0
MOqNj7TB7S1ZMoh/PwuUqtc7EkoVeqOnz0LdgCH9elJW9nzp/YK6XaMKpYjDvyElF0fucUXeu11J
HIywGOzcN7qc9b7uPSHpuuIg/2BjnBxkVeQVzDJBzC/NJ+0OmVTHHu3hixrk0zXu0LCJChLIW9wV
67G0KBgPVOc0qsrK94dcLKofyjjyOkIcIE+6qN24WoYJSZXZtZFRlmh4qh/iXFoRulRDllXsoojK
GE/UedIwdxW+HXIVwfdmor270wazepCeXWC6zei8z9abM5ZcUKSuQduCqicqPjN3qRXFdhzAVOhE
bF8ejp0dK+CnR2Mcfbx9DRc1Aw5P0njEsrw0z9AVfRn5fuESJxjeO+43p2w775dcbVMzt8tQF3yD
582y1IO3sNsXZMVIL57nhfTZOjlaDZqbTdLlfZPZ9KPwXiJ1W3r3ErLC/Iq0pQhDIRLSQmgZQ/Z3
TgfeBxX+aAgEZ7CjUReGXNdYMb6KqUncBqzVyBOZ5TGNNslXVZhnGpsZEmZZvpG2hDN670/qAegx
vt0+gwXlCMiOpGpQUpjNOJ+7V40gzctUMjgaovixCCwtXiu7Lr3QKxkzO9cMSSsLKWRwFbU6LrEo
Rw9y5XTNpi8xBeHYc4ZfqnqedVZW3KMnemXvV79gZvvSchAaYNgGJxvMoGrtckSkXlGzh3dGuH3t
evu2EFnm1qzqeotqybaoVjBSiztNBGSiAShALDK7biqhVd/0/OAMYvveu4rOheHKYf7obYEuBO/s
Xxkzv1NVslwpRuz0YA92ePC3/rYy3zHiDH+j83OaheJt6b3M3nbnhq1lgJfqDRAvCxN44ftdz+xK
I5E+7lFgRzvmJ2hydE5P7HoT6TYK+w7sLgarVZh/DtbT27d4waBdCp7X+YYaOA0MuxqcZrQr+U5p
Prr0NZZXIq81KTNnUc3GrGtL3KI6CRJdK5qHKlE3Y4iUG9+skXX+P5uJPlqiARGizVNPuf9/mzkN
JwcVbmpVdgB2skeG3XzD6MZtYWHG2lp769I1ReAHVJIG863Oi9Nhz0tDK6EmR+Rd5D0K8hrp5Lei
m/ljiIn+kzB37onYhyWyWijKsm5is5ftFlC++ydczpiFz9pRO/Z6zb4SgEwxcYOlhmD2WyBeUVb5
/cK4XW1LOtGRXdc5kWGMwe279GNm7vSILr9vdsxcXEteCv7NCWyH/CKyfrEVWpmdHd0Hd5uA9O7O
Cc3IKu3Eik2kb/WOcZgKAqfj9pcsAQWuvmSmOBO10wB7GEcHeEOqiwEDvUx2HO+G0LotafGyXa55
piBlpSRVoaEOnGDJEy99iiWrW99oGUA5bx5qlGd4id0+tdc40H7gi+f7Pd3IC78qgjZJNPlb9juG
VCDsAsLR305sfAXDoffs4auxcrNl9eb34WUaBXBGqlePj55R7VdRQovGAgUcQqbC/UTPeP09lFai
6PrjgL0on7Jok51UoyvvqHhOCDECK20wC2zQle3tM1gKBzHq6K/cKe6+2IdUlhq1jiFXwGxI8lr9
djWmJ9YqZH0ho3wlZ2aI2qATOy+CnIjVFr8zpBHdS+ipWFnOkrZUZAJ0OOqQiLtmy2ldMRAKueMh
Rvq6v38qbADH+dAYn7MUdmB9ru3ic7mUOFvY6KHOQ9Cu6hT5QyrVAOvpXYx04lbCRFb/qEl37hpq
aPHQ4NEBji5QqqHseH1oHE/lgvaAQmIMAFJ/70Fke1tNZugGU9cC6aWDu5Q1C2QD5IVVIRoQtjUY
At2pRqYr49EwpXZF0g/S+elJKliRgOG5lMBbuV6V6g+uVnQEGGte1Ru7UA4aXiHZJSDZewSjOLMq
S/+THlWPgTxmLz4907tnzcgqqMKVGHopAMK3IMijvKpoSEdef0tYjWNKMMLcOYav3knRyU6vbR83
6A8e/8ql/TGE8H8X/lfYTPd3Sux2Xjkd5360Pt+t98bubHVn4eo+Pmp6C1aUh6ff5ov5Uegvpd07
GN4Qm5rhndfjzR+9Y9PHYOE80RD9SdIcI9H1ahRrHGoBdUvT/RAlRqnFKs58lM0KyPqdJDS+oY19
ds9z6GHT3EHZR6mcPQdyym8llObskB+VuzYLYvxveWeLI1XuK/zFgsbTVjTYohVRVQGQDlGS4LfM
njw3Bn4+cu6UVwBNrMIztFS7vBGCytw4adtT9gkmLAxj3jZM1dfQLtNLm7sVqgbYAyo4QHvMwdZF
mqt+lyEDX43mSD5BkzxwFnrWpWHF2VwTNLMPapiIvotkv9Mqzjttcj1oTzk2NCcrghbd+cslzfYz
lMUMS0IaRUmZ8Tp1njYo/Zrlm6+iKRM5FQldCQ/qHn1aHPu1xkK++PI0XkBsjrrJz+NMylbz4gTi
89LTY+Uoib9pGLEmCHTK/XG5Uuc5nbYFKo4MM7SIZ0Z0fLptRhbvFPIDRBBRtQZ4dqbU6zR3YzWq
iZN6drQfmfbxUll27aFZzTS9t7vd7qS8QeuQfMUPJAsGTJveHgrYPNTh3BNWE05UxhLgwWY38Xya
FbiBB+w3Jn2gYfqhYSvu3tJxa0i6IO0ybToI1K41XR+pMQ2m/d6LPsOg8pfyT4oeD1BhM5RCUl0z
in2qi9vnzeb2Jms/n46GJB0CDcDbNDTVXAvGMGBRFUuBd9LO0tL3wvuquwMo3TDLRhFDoxXW6iPT
SmZv9Urg7AlJQiqpPRJtTvhFsqNCSkNW18B+C88UgTZmEFCE1jIU0vWiEoHn5AwDYVBJPQ6tOerB
aKT1/e2dW8IcXUmZXU8qZ1XuB5AyVpgbeR+cog1viox8CRr6wg15A5u4SbpnPjdXrsvS85wyCUjR
KWj7gpm4XmAg+zTQMM7BUTFhx1PPGjlkiZlEJoAlRd8YJVew/rcis4HT48pZnaj3c4OhHAiQXgDY
wmuVZocY5JQkLTjDgB0VTsrXBMWITJsod/wrGjo3QCFUpmuOD7d3/EdHvIZ04aXY2bmO1OdSFUSi
Tlqe5MEzhBSguqNmqd2mbJkaxCxXLG3qKU38D+mRR55DMuihfcYA46Jc8U5+6gh8jCAQHutHIf1H
i7LXVRFiWQHu3zZg/n6taDO9vOuHcv37sz1GCl3s4mbEYrmaycqWBr6O1KIujfu0PFOZ0/nqqIVG
MWyz8Vi3a3fs50O9lj/bbCQh+jaZ1icMLHvpHyrpycUcaAxXcj/Gj0i+Vzpd+ZWBlgj41dsHveBa
X8uePa1cGVqxkLD2ONZRs2qrnHHZQ/9SVJsSOGmTVmulhMmB/rHbdHK7NDSYSvPmqUaoh0gqkGsX
ozoGWhOj6BSmNDEaKJVOpufIFfhzUwWtUbTjKOld6ksii8tIlhkteEAL2wQcJVaPRvz9mICckA1+
139G4Hz5yPhk/JUpXpGYtzdq8R1efPUsLBiHIAYPLhBCJcXEzkreiMBtR/5e6is9VNeIfBduBJoW
JtzuhPXEjJdrrUNInasZmqWcQHqhxVYNn5LGur2gn+ZIo8jLo+kESG3Y3dmlb2K1E9OhnTAwYFer
Yn0oqi3nR4aSP4ux0cWJnmVrKZDpR2dnT9FzDgMM3xEwqdkuKloDJkJKARKJytD2k/gDc8y4FY9u
wadAUk1ATUVAK7PKf8cflzF+RxPPDXzBkSvA++NdVbKAHhtfAEjWtdoW00OqcjTUxgqS1zK2m+SU
pAUG6HytYasWii/4FFEEXd/UJoguouuD9KqokaM2ERz3mIPmozAkcxvs8n1lmCobzZQy8en2uS6U
oCFyQnyjawlGY54S4Hx1aHgJpbrhNDE6ALinU4Pc9fodxtL9g/+GLDQaslGB5AnFwV4vEEGTogRd
DBBBDEsEGGP+i/8Q9EQPdJUw12fNq4z/+Ni9hPbKQpduMII2gICJgL7B+d4GoAVwOTgfjg/eLNR6
WLBxt/VeuQP7Yrqvzd3vAsNAcgeh4/a26AUVBlXwn+Rv63lxwdCWmcSekIsOaSOdy22+Y0kH6KY5
xobrr2iehQgVVdcLaTMXhBPGLuM4rJP/kxsFpq5vvV2ioxvUvS9NivYwFwnE2sZc62Ktnrb4lC5l
z5KjtTrSxI0gO38AYWljp4a3F9Fzp/O+qXMda/bYXz15+YeUz/WiZ95yDQ++iRQIVnIj+qB6fC/1
B0nnn+BgxOGKg7FkBZFXEhVo3KlZTJk907RGck3VeiBU+n3f6q3GfnmSlWsGsNGd/zFWa5CYJQV/
IXDOWCOMRBv9toXZBYB/YL0wMXTIB7S4S7vu8OG+YFiyuF2L3tekzm4SEt19XfSQ2icHPtWrxm7k
f1oZaCNkhHOahFzStULgOqGpo1AE3kZ4rjm6FcloYHYOkwSnEJnKbRNefSfpn8q1YsESwg3nbrpq
xQQsqAaJh9esTlaUkPl5xn6U5XyQik6n99v4s9lOtGxrVBlLmvZSyvwQ86yP0X8IKfSYYFJDbzQ2
eS9esy3K+GsJ/IW4FfYegevU5q5ObXbX+zrUMDOx/L0kIwGxNFxyvX9Un766L/XLEZhGwO8uHMd7
NPz6lpgz+piuRXsLeu/qGyYn6ULv9dUoRZmEb4jQfqPpQfAg7tyMdZ9+tnKAC3HX9XJn1ygAV7jS
TMvFtC/5l+2BNIeJuz+ZqW2qtWLUwrNABwlAU9PWTunY62Vx5eCG/STrKJm/Vm/J8q8jmJLlCaj4
DVm42LRGkL1MEzPRKa30SdCtZPMY2JXBW2b2hmti3DZNZFKMMxcLi/krbvqcC3FlpKgA4k5nxEqr
+tNNA3FhDvn75nBuNm24FkBMFuCHPDrhuYGf4QGYvZYnqaTIo7QRHTfBbKxdK5qCegw/gxMoXBh9
aMtHfjxUaba2zsW7iMncaKtUAa34nqRysc4mRDKtizrBMV6F3YhQJdTvfNY73RmJo1VqoAWQ2ZSj
ghWgPP4idPJsL8TVatQMfp0DWJKYOW9Emu42gRHzMXoYI9OLVSN1Y+zBIc8D1uUgYhdPRIED5ndm
Ozgk3vvjLs4Evco2NUAg+SESDMU/d0SnpS6/iz7CS4Nvf8Woo8RrrtLSZhFUGbSpzI0s9+zh+jlQ
053UCM6zMQqs3WwjHSz4UI6I8Ap0nz4Ke6NSkC8Goc7t+7jA74KNuxA9e8hhV0hR4sHmDCfhhGKf
URvuqcVQXylg4gtfmuYbcm86Ddjbm33XHjFBda2xfVFRIxAAu5eIvjmEBteH13to6tIEmHeRhcji
ZLpLpqnqZ+PU/UMsP8Uc/4ma7bTsBsAJjxD1bBivdFeAxgn0cEceDtpmQ1fQLuLiuSLJpwH0iU64
eSyN7JvilRFMq/RaffDPyr432ifxLjKfFN0+EFDI+Mw/lc75LDpOyZj5km4ODPnc88lbm2sybeJc
EYAl4b9vmR200g9iKnIq4NhoNAUlkyVRHDddy1gsLRnTZtBqD+wcj0bj67NspUKJBnUUnVp6DDWW
pLZn9nANUzOInNt3d8nznibb/CdrZhgGrhfcIeOhug00x2hnigmrgcOZgwUCN5XtdhuM/tBXpC7l
3q6kzjRqi2pHFXaC6EwlgIGRg7uTd+0Tk40H84CJV4L1MY66v5H06tftBS+ZKvDZICsgg4oFkNrr
vQ3cOh2bSEakoept67HuHHZvt0Us3RLxu3VVAPRF+g6YL/RoOQYkECosLh4AytVKJjaHMNn5Kx79
Qk/ZFLaATAN56SnLNLuNQu2pSsJhKR3ayYZn7wWtww8VCBnaDQNv+RcuKELir5b95sxPsWL+YJOV
3ZSXtvPyG2ZRRSVR3yOBKjqZhMm5TIiqWLJTcdRetMIvnDrKhiePSMpv2dXkxsgaF93ilPOVY++N
6AXUirZOzLobUoIOkWIi3ceMcoXJecR/CgkFMCdrUVRiRcFVki56nI/nHrop+m5JiEE1vCelX7FM
k9iS3UQxS675HNFycjf4Td6yrhybN+Dxm+1I+qYwEo2THEWo5KcsT+MHIStbpCxqIS/0dACXky6m
suiZFRBNHv7dH97CTCmRKyV5vuFoAsesVjQAzv1QPUaSGG/yWAGbai57vwQJNV+9wQwMPU7rFCyr
GK62U1OB28Z5qoB6neRKq+dC3KRol4/5zkxLtGEyUAkAOp365QcfdyXP5K5rXB2NutFngq2qGPIS
fPsvXs3fo/sxobALWjR2Krg+4VOhAuQsnbUBdGsZ47b+3jU1z/J86/bLWHR5L2XOtY0qV0OKkqvj
H2TdP9+HhnciNgEvRGzGtrTyEBdqfnghqCCjgRqv/UfHgNrFqRamLm6n6R+M1sIY800BYFLGXqV7
MKB9ZLlOC0OOdZ3L7DXCw+XVyshtoqYy0XfMHodEA3eQ+4Q6tDVa7jRmp+iZolEIw5G3uFMKJokZ
1bHp74Y1bNz0y3NDJf6VPLcgXiYk+SgF1NFehRwUrmJpC9kha+2qfVhxBxY1AHwLEdAChKJziAd6
QpPS61OKgPtVG45NC9DASvViWdNdyJh5pkk+CIHEQ0ZpHcEg/w7OIN94/O1a3qHVmbnbnP9slO2z
uhr/Li4OkEmKOR2Ao36rvwtVzokjNxBvpM4+gJjbj2Fyk36c0cVvzzy2BqljRZx+e3DMneMDAHj7
9xddwgnv+X8fP/PTFKkPZS2HADXcuLYPYOFr1qKkR1HOU3I2iqeskZmWHbp6xWn79jZvrW1mmgol
wQUsIDozj8f3ewtoLdYVwPtMjPyHYnt3h/kgxlkJmbfG1rrojV8ue/bqei/MQ8/n6dR2cBz+vCMe
YdREg9D2Md7b+Z+Xt+TpbjfNUjttkEMwVnZ9uos3lj5HpXIk58UuxNLbV3LAvA3xBdyqij7cn2ug
H+1w5RYtKhkEbPD7EZ4CZD/b6n7MKkICqNTv2UeDnkhGbQ5PO/Ds/HLX+ByXPNNLYbO91fou9MZB
QhqBmtFO0ePHDXlb2cDJBsw3EFcWGgXjoZHbn72LtI282m1iilSFle95CwTlv1Y5oRdzTQjpka+Q
CFhG+LkHineB4bbQkEGpu3+sz4KlLuzCp7a/3761GMallsadLkbMaZ3ION9e45KHCKDfNEMXVWh8
AbbgQq3ESpOIGBNHnVD+LIaPIXtKuI9BMG9LWQDEwq+/EDNbIyeKaSxXIrTX66Q1fb19CIGYKtjn
E+YR/O/AxAN3Ull30GtdjkBeGVgD4wzNAHdXg4rD7Q9avD3AhgA1SoComNvD3BcKXhgU6vDv3H3c
2XKzzQTMBovlldr+siBZRP89wkYc7/X+KkJBtEz1Jac2VNkSP3l3k6ZmG21y7c/tJYlLuSjQOijS
NB0UHc6zeILzPC5PEojKzMpUGHcerVHU4+37NCcrP6Np97c3JadiRk7xH7ArR0+g0kwe0JUcGKD2
c25/z1I1A/Vm8CApIhJ94JW9XrqbcBrxfFwtjMXUvyfTo6yvly/xPjlIO1/WG33txQpLluxS5sw8
q5Lrc3UMmXA0kP0A/dZEqNufLVwzZn9h0EBd6OZmomA9Gc8rC146ADQdAb4CtBPgszN1UdV0YjqA
vuXOeaxZYvyq+o8iaIL61ATvWdjnulrYcL843O61JPyijb2UPrOxNGjHjKrDtPQjJkZoLwqP1l+m
hvofsN9tVtY6Xaa5aoRXIE84YeTH5xm6UXV7wgUydRK0w9TbwvZKPfUVIwpb9IWrRh8atf91W+ii
Lb8UOvlIF8qqCTCWNod7C5/9+dXF/EUFg74qtv3dPTw8vGSHg6hPhOj685q6WLhW4AwAPgD+O3jW
5qOKoiJ0Q7lKJEf4A5KSDmleA1w1PWffXuCCj3clZvZiMurFUd3nUBbSmNtjqGJPuSDUBxcViNui
lrItgHbDkwWNIMh15yG7J0e5NLaF5CAXySbG1Gmwq14yzAwEnnXlafzwRGDcIA3vgp+ATt8w94uD
i0a+6GLJ65xUjT3Db7CwpvObFSvzk1N6EqPwAJSj+g/FPnuAHTLxUumprdPfR3fEEDfJEWnx36Dr
sgNdOr7UJjUqQ2tPK8v7pqq/eg0zwbO3JwVSmILRpnM8+c4t99y53orJNvAtoFrb+kMRfiUDBqvJ
BzTdZFbkW5/aR0zNBOG59iZUFauN5LEwgmPhDM02Cl7ATxELenzw7dJlVYvujMqo4Dab3lN2n8V6
e9AcEr6oie4bicfK+L7PbanQqwB0YJv8LBcPJalZiQY1joWb9KMAB0qlWZ6AOJducrT57gKAQMND
QoxOMBI9Qo2SpUD4SarZiYCjCDWL7vqpe/9YSAkmx8YottfcC9hMkBegpn+kn2G12to+GcRbWzkZ
1IurorkBitGYpuZIaOh/rgpdrEGHfCAg88PHKCeJMyvfVB9vP4cfZvr7AFGTIiiEa+J8eKYa+UOL
4fOdQyz/XkGuyvXYGpXdmoyZ9mozFPfLHDL21Eb3W74X1t70D6U8W8Xs/vd9PqiFh2cGsnojva8B
VXiOcEVYsXc/bm/YT6zNTNbsyndDkUotmWQxNAtK2UaMTel057KcEYx07fZEP2vJSrvi4hYCAoMY
GM4bmOyvL0cyyEVV8xGE1lVjNW4cs4FEvZl12zIB4qiv++fU59cYq35CYqfFopiBXmeoMWCpZnKz
MFHSFkcXhu/8iH41Ad0wd2lAJjxxhUHsYJzsbflXIBzy3/x9qRoYK8Bo83B703/kUmafMdtz4CaH
lE/Dbqr2pxaHMniJJbtmgHpOcZ8oonVb3ne19MdjvFj37DGGUjbSvsZ+08KqfSZpmBgQhNuSGvVX
JjFlxACBDJRvuvygBmayjZRN9kV+t53hI8Q2+V8EKMLs5fZXrZ7GLPSr/KDJlCCerl4Wb6LmUSK6
/+nlT5qeZIxum9cuOETYkpRVshFx+2BYURc/I3uchAJ2Brh6GNyB4ur1hUiFpGqSXOqcSt4HMnLE
D+n/cPZly5HjSLa/0tbv7AF3cmx6zIYRwQhtmZJyzxdaLkqAAMEVIAB+/T2R3T0jsUoTc2lVLyqV
QBCEOxzux8+5z8OdgvRe/yWuWkiJxG3RXA0xtBXQMsKL/NGvP9mwdBk8+8Gi+SVGLheSIvwYmrsk
uoov4mz+zJWez8EzgSWC8HX236E6FgVtgkmORXLNLT5g8tBGV4k6Unts6msRf53y+zh8d+ED/dlx
DwqEM1NGmELvePWBQtwqJy9RFuodt379OC12t1jQTw/1PQ+/2oSA0ud6DEq/4gevxuTyr6O+gHxd
XwXQ5Ah9ggy9ej4uX7jervau8Kp0ijWarD5Hx8/YIRkvsi+4WB67ozzWegekmjuJEm0gd9UjkFX7
5O4slRz//ud/X5Cze3hmRn+Yymo9PEDKgOZfyAcCWHsoTCHIG4C5K3nhndd3gPWD/JV/DEHBMAsP
DxrBcFj7P211nw19AW67QzzGpZI7eRNqBbKcr063F7zFyjv94eGrVAKtlznqJkI+qO59962S7xZy
Xc+n2t/7qky8CzWn1VHwh6edN/+zOMEnXqY8h88rUMxJ3tfGQDZH7+X4VopLvR0X13Vl7lWTE9vF
aMNsr8iBTuVATq3eWRDucLR1h+0pPtiL9Bq/v9Z62wBvAWIFPwFXyu8L//NXrEeXLtCUPXMFztkR
8iwlB5021CKAvvS/X2K4+dO3PFMawVVAeAcwz5dLqiHXaDmg+B94dIibXaxO/CoPT4O7RxDJml9T
foRiYOFXP/5381jH7b+/JY5XgrQh2GiA33354EUMKa8c2s9CzaqPUDE3R2gfo2GopUERSua+unqW
H70s5Fc+Sd1Jeg5teE33RS7jL+FLc5zSqHtogIV7u3QBcEsk/tY7fkmN7s8MGYVwdDKFQRLla6yz
lYR1TYWJ1lOpcRoy/9jtw6zd/e8Lsk6X/V6Qc6QBBElyxkqdHeyzLz/P1WRQzgAh6LhHnWjH78HS
eS8fkgP/aY4KNPfeIT7cpmV9FR/NXl6RckCpDOSmD2KfX501lWVZl96lAHOVEP3DvNY7pPODKgwx
rzR4SmRzmks11QeLtA6lX1ODa0zY7uJ/PPXffth/p0/d/T92/PSf/4Gff3S9G2sQya1+/M//0pMa
vzX1t/YvhR6fvum/dL/+8k59U/Wk6h/Tf5wH++8//s+XP2Ksfz5r/019e/HDoVW1cg/6aXSPT5Nu
1O9ZYFbn//P/+su/PP0e5b3rn/7+1x+dbtV5NFp37V//+aurn3//6/nO+2/Ph//n7958k/iz/xrp
eZQWUfg/RvvXnzx9m9Tf/+rF4d/AmoFb+jmxhBzBGZtinn7/Kg3/FgORBVoLXFtw9T0nJ9puVAx/
Fvh/S9H4gZw8KHiB3DofglOnf/8ujv9GkPYFjCWNQQmQwNz/Nb0X3+R/vtFfWi3vu7pV09//+vLI
x4PAi4UU8rrGEA26A+EQawDK0p+W3H2v9MdnC/HPJ/0fRl73KiJdQFSkMTKu/AAS2QKNi8W2oVeh
Qb04FQ0WSDKXp/ck9O4bP7yE3nxlQdbd871Og7YSlTiAaHe5w8mLu6RrkguW+NroZwf1zDFUQN9O
TZ2Jgz+XpIt3tB4vJFFeG3ll2h0n3LrMF4fFtjMgfgQpLuHyd9tW/PzUZ/MOqnExbdqB4BdKMrs6
4ss+8aILF4PXpr46PlLHUhMlVhy0FMmJtuqbIeISVcFrg6/ijCWb6mhIgTwMpwGqe8ttPdLTtkVZ
BUxxa22miALeID/mE7zfRstZRYH4bH0PNJA4THQK3kxxq3+EvAYd4qZpx6totsrmNOO1bg7ahVfw
he9FnG4cemWY6WAGAxJxUIJn2t50XPt3VeZdKAm/8iXXsMxYpZEeHZaFBT+GHndWGm/zJ+s6YZUk
FZSaA3xI3uIuCM76yJOXZJhem/bKMOt5ElPUpeJQ98PbKpjpKe7tJRmtVwZfM7iBynPgrFb8MOlo
KmId/QyrS/CeV8ZeN9OSMOv6yQe/++hc82MZJb2aeHCpO+i10VdGHzWRsN08Ien0eYEK5KVWq9eG
XZk7JL4DV4P+6mAgzl6M/sB30eJv87HrYmsbZsmQttiB1PLjSE0AyQG7deYrq58F2hiHemwOc0qn
orF1tTOZHq42Gf1am4u1TbVQg4Mnyxs4q6zeASI7brOfNd/lIuVi6LQ0h5TWch/FIOhyKapK26a+
ypolgdZy6TB6z28nDbTdBdzDK1tlnRQEELLlAOU0hzqY72TV8GJs+wvN+K+NvTL6JFwYyRcgtND7
c9UJKb+BoD78um1Bzg99dhgPSTZN1oT8wJNEfB0TMokin8ZL+YDX5r6yzEWSeqijhB+qqQb3bRed
nO/Z47a5r+yz6Zz2KcHCBE3T7asY5JJzojaeP2vqSA7xK9VyWYH8tC8I8nbB/HPTvMPVodmqhXsN
Q5I0Qz+DtP1X5vNLYO1XFvw3bv3Z9/SrGAyJIXi/gVuH2No4nWQq//9I9P47wF9fedWcKjeOmLgw
aIQMYxSmuHjYtiiraHbOWCuDGBPnGJaE7YdJygsp89fWZGVArQWpTtZi6DFV6ZUK02sy2rTcNu/z
Q58tuGgci8YJg0vU6UDFMEYbZ70yHTtF0yhx5hxcY3aATiA1mvJLJLGvLcnKdCbejY4kDNtk8KLd
BFzaIcndh21Lsoplm8rrW6ElPyS8icDi7+cu/pJ2YC/aFr2tSz9p2qmeKQijsgVCct4nNl6qdryy
LmsskEs9basQI3eeu1a096HFcYnz57WxVwFtHzOu5xRyNVya756nb6u4H7YFy78T4M92YUdSbS0L
oSAS2uSRE/shimlwoeL22sRXplm1Q12HOeS2qM/uwNSBew8x07aTc51ozAMFkrlaMtwGn0Z6lbXb
LlTr5r8pZM0wU4xbGah05aAYRpVu0/7+DeJ7ttitanCl9AU7mPZgeFPk2cbg5zdy/NnIAY187oaG
HUidWeTP2i+40F7S8njtM67MskLvgshUzA61Eu0h8yYgzpEi37Ymq4iz9ZCnqn0M3tdfctYfGCPb
QrY12YBHes5pGDHsPpuhpObnSBf43ba9vcapEk7i3mQYvaL9LQzoIVBdsC2U/V27fPY11Wiopz0Y
paXfcCiLotKgCti03r8Bd8/GbrLaN1qed0qDFHdG1ceJ5tk221kXC81cyyCgGDxVccFjgPQ33gN/
w4afTVvHAeJ7VDthN2oHJiTwGCTiEkLrlQ3+u0H32eCoZkSKzVhvmQ2k4BI9nzT3zMZ9uDoyObce
d17ADoEDbwsxlO96W8/bYtk1KiqeZz3bDKN3xLxphHkaFi/ZuFdWtsmrsZoDBlc4emhZgkrwQSzT
JfmAVxZ9LbEa0czMA0vYIRmAJ8p8onaQGmbbzHNduA1GqilxmHrm9bulv0/6z5vsh6wugqPMFkUp
JLfC2oP+jwEQbDZZtnH01YkJKoaeC9bBq7gF1bIK/GXbwuQ1xwztTGvEgJH5wPduPDWQzd22IucP
/Mx60IqfmyHHyNKDUgcLv1uNDNa2sVexLCryrvHO55oA5deeubjdaXup4v3aDlwZZj9kYdN1AIJ1
GjSu84KuJsBYNs58dWiyqUkk8wYMrm5rd5TztrBnrVGSBqjMzIsGiq5zt33T3C2XWG7/fDlAWPHy
OxJQOtosV5gxyrPQHdt0wENQ4eWwbWT0xKYR0UNmrxJf3YBEer9ld2TrXup8UG3G2AxbXJJrae5C
d0mp5rW1WNlh40JibITjZmCcP7Jw+tDq9pIQ72uDr66VFg1mIrX4hF0TvRuzu36oNrkPFO1errUF
8ZIaIxxkEdpU9aFlmzZdtkbh+03kjeMEMwQr8g/nL8WyhNtCV9C6vpyzyhOqlMS2s32lj5VAk3Fo
ACHdtkVWZigBhp6IPW/qzhsPS9BVIBG7RF/22odcnY8hwHKuG1oMTtv+W5r1/i2LF2/aNvdsZZBN
nowzzzG8HhZAgJkFvSu4tDctTLYyy54qCKF2iF9jMQ6flgq9c2WYarApbRt/dU5SQoTHaY/YoeEP
wrcFz9xp29Ar4+zmlDXzBPuR0j8xwBl3NTgFNy76yji7IZnT0ZyNUx7TyL11tr8AsHplt6zhwY6H
6GANYJxhm51EuwxHAsmHctuarA5KIQWfkhBe1qmgd2WKtjb0WXNtt27GlZmORDrc0vCA0YuWG9Ho
n3wILikfvbY0KyvV/dKHgQFBWeS/j9Eg7ttttW6owLz0LkD3BiY6e8SA5TsWVtMuyeUlzrVXpr3m
rEqHrvasxeCN6U6svlu8elNUD7D6y2k3WaCQyoTbEtl032SeXybMXcJqvTbtlWmmbgECp9XpYc7V
fKsJaW8H1HsOm3biun8iIT0VUi1JWfOR7kdQtF85MMpsHH1lnqL1OY4ilZR07uUxH9VyVSnqNi77
ecWehbJp2ivrqxqesDLzLkypO7CE241zX9uoly3O5GNSinzSp5Eufmlxzd/m0NOVgUIEAWrU7ZCU
me7lmzym0NJzXG2c+8pC27iqXVXRpGRiJkUcTs3RY/6l7X723P8DVvxXfQCaZy/XvcVB18YeT0rJ
O/4jXexyz6dwKbph4KXf18k2F7yGAyWCWdWTNC7TavRvcHqToqpptd+085OV0XaOBda4Dm+RJ+0D
+tLDKwgVXNKYfsVq15gggphxsEuflEpbjQ6WwZ4altr7bXNfnak1Yj5oCLZJaXSW7Pisss8y0pfw
1K/NfWW1o1yYFbpJytad6QMFC+/nQamHbXNfW62UuQoUdk8nQPfREiHvTBBfwgq/NveV1XqtFw4k
xcpIrjPwoibDckdU7G2c/NpspyrynIfhs8DvysGDmqvM6DaQGtQLXxpW6rssS2psGjOwh8EDiWQ/
Z2bbzS5ZWW0TInPIKb6qqGV9HU6xPVUk2RhwrBFC6LmWeUvhz+LIDu9j6MH+Yl2dbgvz4pWt1jOt
B0uxMFZpua9I2p00or5twe8aJZSTKUy7s7eUmVOlBXK/GJMl2XZKrZFCMoTkCTNVXFKt2dFCHeEw
Z0RsSleCee7llomA1+NjhBNWcRGU0xwq0AfJjRtyjeeBxlLENPMw93iwe0WMvNFJvA20ht6ul3NP
xDBMPJXYM/EcnBCOZbslcGJbjL1uw7fLkEyZJjCmetJvWUzpfoFK5LYTdo3rkVGYAYxkkhKy1Y+D
F0fXuo2SbVemeGWqWoi2D8yclER1P8XU51ehughsf8VDrmE9VGYNI0sWl7qJkz0NhT4yD8orm7z7
GtcT6qFeRGKTEm1r7OsQNeGRp329qST3B05KEfExbGSYlL7KvKOsovTac+gg2Dj51bHaMi/veTTh
aBq021VZ6IomtXKbqa6FUapEucZv8xicvJLsZOuSXbbwapub+UP/QNX3IAWGqUZCeu8qAE33fp/l
cuPSrGw1S3Vk5xBbckRp+4a3td0RCSbnbbsmeOkJgiZX0gpY01AHSUGkQCNDxqIL5nT2hX8Sr64h
PhkP6k6CEbDUDH3XdhqmGwFFiCvRDdl+2wusLNamTC5VD1cG4hH3uffJ+AA5QFdfWP1X3mANJaoh
Q4nKPN5gzLv2zVg17Q5JLGz+Ie3thWe84hfWkCKQyGXYNEkMamObXOXMo59xjJsfmxZojSlq57r1
8W9cJpmuT71fp8dJ+RtTy+HKcGXK68CbI0iTLxk/2jGSZT4n1baTZK1gFlBMHMdeXGa0TnEJrNIj
cAHNptoXmqFe7v0mFhoXTGwdFnkJ5ECC+gAwd7DNstYNZTEj3qCiJS5dAqLctkUTVSiGfOPoK7uF
aABLpgU3cG+i8tTVYC5Y4n7ZFmz/1vd7dr9n5z4WNP2mpYvhK4EozE7gCdhWCIP2+st191VlasoR
9REl+5+2R1uvoa17v2m/rxFGKhbV7PeI+lQYBIfAM/lpVHW6LWL93av8bGVmMsDxeYi2uZpds/d4
Oj714N3bhgAEo+/LtbFpMprYYfzJuSAqsiVNj9UceRt9zR/4gj0wWreQvCgBx1CfMjLVt0vTzRf8
/XmWf+Lv11gjIF3nOjnvyikUM5p9UYHb5XmXv5VhHe4rMS2FRqmSbjOCNQRpRoWCB6lIyxDl4P0U
jf2bzvj8fttGCl9+ClzalqytkKCjzTAUAY/YDmTQ0bYwdo1ESqxJLOkRJIOFF1QttR0LIDeid9vm
vrrPxtgwLrKIpyZi5htUFVW5jGobPBCCjS9XJsv9UVgaJ2UChIy/a8cO1CHwQWG1rY62hiT5KLo3
FK6nHGSwfNRZFf0a82xjDmcNSRJtaOYZwkGlma19N7eR/zaaaHPBBl45zdegJBl0gUg98I9Nga/u
ZxBJ7lLZdNtOxDUsCXzxHvTLJiiUKdNVV1Xmd+8UNqq3bVuukUmgnTU9CWRexqPOC3T1N6XnEO9s
2pZrdBIfIp1FfZeX08TDN7KR5DafRPp52+grg40EKIkYyyDlNqGhztNp/oGOvdmWE/3d0P3M808E
LZG+DvMyjQZ+1TsmC9rbeZuzWcOT2qpbdOYleVktAuCnOJQ/GA27p20rszJYh76AfNYB1j3x3EcA
wpQsOMCbj5uGX0OUkpSJvE5dXnoiGBQEoRuQCuZV7rYl0NYgJVDATpZlXVU6lGTuOqHygpAx3Lbl
10ilONRGBW0L0ZbYt8eBmGrfxfwSB9gr7oCsAuSujvMOrNJgqBPKK7Qk3qlXTb5x5eOXnriewrpB
t3J1Tkc3N0ax8BrgFLXNXNdK5rJBWxkVY1WyHrFxQqLwjWp1tBFzQFb2WrMqlxmbq3LoCDl4oce/
yVaq79s25SpCHsPJUR20XlkbwAmTmQdlPKP+uG301QGb2ryrkLCAQnAOgWUI7Tb73rDp57bRV/a6
9ALkbkp6ZSWdPejMr45Gef6mzwr1tpebRrbeyKccenF0gjQiNGLEfRqK8MeWuf9BJcnZTthzka1s
wia4Y743vMcV/ZJo0J+bU7qGMi2ESQXOCq+ch9l+DiwV11VKlk2JojRfGWuU8j4Quq/KdlmC0vT8
TV3JblOeKF2rW1fS+MPUmapMY68/+M5WhV3YJU211xbm/N+fHU/VnLS9J2avjOa4B3Uc4UcTjNvA
R2Biejk6iCg0jZfYK1Xb0OVqaPrhXVgl/TYfDL6xl+NTqVAppaFX+qkIAfgwBmrYga7JJoMC1cfL
8XkKMYUhwvwlUckeKeTqUxjV9UaDWpmriHVrJwZXo9043DDn+FVE7aVL1Stfdg1vwjkdpA5kqyVz
urkK0Dz8USRGXroRnvf2H+9suMa/XJq+x03NdcYrM6ZjCu0fS47octOlGBh4vZIuSZfdJteQrS63
gLBljYysV7oJ/CUdDQM0GEHgeNvoK+Otu4Q0NV3gkkMbXpOIRsWIO/qm8C/N1ictsFS5Jyk9TiY2
0TUJ4+RDh8TIWG6b/cp+Wd45ZTMyHJX2qxLyBubE+2mjd1jrDCsviDqZdtOxE7TZazcLKIN39fJr
2+RX5hvpmNU+GtCPaW4hg8TiaS+Z4JsCtDRbGy9zXlIH0jtGGtElSIHMceDg39w295XxViyH1mYY
V8fYgXUQ93wveYrmkW5KGKVr7BNB0wGbhKInEXik3fctyuKJGKGtu2n6awTUPA1dV2WgyUj7iBRz
MOtb1Qu6bVemK4tdwhxc6SQYT5NWkbfvG9qDTITJbe3LIMh56XyEbkMpdDacjIjHXZ/hq7bgK9m2
cdKVzQ5xlpBK0PjUc7B+AD8AxqYQ0vTbVn5lsZ3QBvvSeqd66D85E7dPTWqmL9sGD18uzJjN3Mha
9ldzGDVfY5/3P3vVXgJvJr+15P7E669RUEKDkT0KdH/FnArpTYxsUeUfUwXB3/bWBUx7ORp8Jk5u
INecRnfCGC87gv7PVU8QcCLnAl3Lx/qsGN31EOJj3uKpOy8CdSeoc4UL0zJNPMa/D61xsoD4I1S0
Cs/JJLhmnRa93IVLlZOS13Movns27NEXtkSJ8b+k5z+xCCDrYXlMrBub67bKa3mXspS31zHNevpF
t3rQ4FrvJju+I8OgGyieOKUiXuAlKvrdC4xPK9D/BR3/6RlPmWVnc23phwqq2sNcRBAkwqbr3Fi9
7fyI21up7JKMu8mfM7X3Iymqx34GkcQdmMazxdtzYEb5Yzpo4UNjyFJi073rXTx+bMaxYUf0HLT9
VZ7pLC6omuXc7WfSNBLvz/QyXC1jlKNpgHhsgEBLE7Zvss7Ph3pnxihRt10+B4PcGWOz7KeMen94
k7J4IJ+lauaA7Gdf1rh9daCyScFWHTBK8bIQ8AOP8Ywxh2E/DWCH/740JAYpqMkGXoOVOARfHpSw
YxtAti8PECqOSO1Uc3+glam6N9y1Kn4YaTxhhCz2vCAumhg8l+5AAR6I3/KpFfxNHixzc8pxN+nx
QlXUOTCS+bh3LllWNw/cyv7MbhzZbjmy2MXT3aTDZmiK2gPO4N2Sx4Fqdgp00hSS1Hah/YlBp8H7
IkPlpraogSpMWTFb2doOORAbG7CcZb2Z9B54xnA0O7TkuTC8cbyZkVYjvlNLUdk2jfkRrFINnXbD
MnnQVlrarErqHVTzov7bHE7GfNB1kLEPQxUP8whmAPDdQIQsCSwIDbyQhuwq0V2cfK2noOG/FEm9
hZcAki9BW8zQY4ZrStjM7YlbvJV/dLKaGvA9g8HAJ4Xfpnjuoc0Bk4NNmE5nv8hEWcjB4TpU6E0c
Mt16n71F6RjE/GwJlx+QeXXez4ikjdyjiwJs+Yz3uTyEvRlAWto6cTawdFBsOKCfvMvtHqT3c25v
oroL/bHkoOdW7cHLmQrJLtYhq9p9mtXSPEG7UenHTFJXT3vVqSrZCU2/JHbs0gOfVDYUZCTY5uOQ
1uqHP2GNfg58CnqKxZO+uwb7rUxv0cQ+BY/ZgHqnX+De2DzIJKmvjS/IfR7kTfSzM3MndqD4Wn4E
y8TBxutS0P5AP+d9JHxDf9IkCaMjTXOWLgUNLRuqO9t0SkCBRrjIgNwxqnJBP4OQMOrEXbSwPKiv
wThj62ZnIKXGPk3wDlF3GLlNa7YPqsR01w2nbh72gEJSPuyjxiXmU+KRaXmy3jj30EjPPUjNKIYk
Mil0GKnlgfkVjuN9g5PBb3eNSQVfCngPzw5FR1Bm7MsZdfwxOKVkBsPVEa2OyVQVEqxDwy80h/XO
FBSsKaoHhBzkKVmhIpcFc5FqzocvIHQDeqG0COYaCGkGs5hBWtzmmubF4kUDwbI7UFyBJDV0+eMY
tCb5EjpPgXwxn+UYYW5mNtGvRo1h91CzKRs+2052PgiIbdTrNxXhgf1m6MwbULU50tfHpornEQxU
Qw+mqIJoJmu/NDRJARMQbgxFcCtmSIn5RRO1Qzjvx6wKgSNoAm/yP1ttHDmkkUiiX9rDJay5mjqa
d02ZCiT6S58E0/hmmLluu0LUdl5KkM5H6TsGZgbyHZ9Vm6rIbBbXssDRYPJ70PYFKdBWHTAp+Ju0
teY7D7uRYjdzS/yx8GhrA30UQ6+8Aaw/EFJ7m7DQG/YB+PjJFakjhfMiTeaMFt5gqp9ONDN7EGlj
9NuuGuLgiLWh0Y8miyREmHkWZ/QDDnrNRdFkZ2HOgk2yNVfZEC2DBZ49MwTCfzhKYfgqmtvA7FLd
aPoB4qKdOpExmMznqTFR6+2GuGbCHBplB2V2vbFkftAD/MzdxFlzJs8htb+DKC4Re9oseQZm7q7z
H1IWKV20jasDCLRHxjafvEon0ABDbM8btx/jPOH9jUv7JT0Yf+rtDSp9XkyKIGghWw24tg9pxAq5
sSYrJOmc/B43NqpjEMYzg+QkG8ao54VmYO0RYGeg7C0EhUe47Kqy0TeQjzWt3C8zVz4Yj2U69knR
Bhjj05Sl+QTKVsG79sgIZyI7tv48ZuTgUyhM3ARdSyb31mSzgAZzPrmALnfhsuBbFYOvmhEAAuVI
RfZd4Eku922Cj9tCW/V8uS7UEnr9Q6+yCWaHzkwXDIfFIMnXFmqMaZu9bQZDv0DaPkZIYEcV2Ccf
775UBWRN+PwzMiYHKM1OfguGWc+26gRRYxPuqEeqs5CUUyZ7JNoHdJXmUw0187hxuNL/qqtldkPZ
o3KUf4AHJEFdzFGdeyUJEq2T45iArZcXbcsC990NSz/eVIFw5JoP6WLet80yzXcRcZ0iOzWIOg4R
WyxwAqLoYY8L+2DNhA2yCyZIqo87EKuquts5G0j7EV6de1916tKAFjyQwClQnofsiedNO74fMx12
9Bh1IcvA194kQ34bkyGjkGXRnZinXe33XX1yra1JDs0Ev+3nYvDgnR6Nl85wyVE0RO19mBiI51S5
VcnDQgSZKThL6njhu0Ap2k67EWuSFZ5PQ6A8EJJqsxOMdmgrSv0gbN7lbYejHBzFLFZfPWtm+tTz
Kpp6wIGl0aC+RTWef8mhVzHwwjMNDz/5c85D0NqPHS4wRZXpxesKy8Dz5B+mpe0F7M0hIIyLuYkc
v4mTeUweUZwN83f1Eg+NwpcI/AFJ2GSoW6S/sgTjJQsV/XUWVTH/2Cwaco5pUPeBK6I2tP5QNPno
Jz/qmOIYKII6aepP1NFqpOj19RD7FNDuqIYrOUEWEkIMIVDlH6dmqAlY02fCPCxgohS2VuXqlB7j
GnFssKtB28nhB+fY89HXAQ4YjQhqxLW4qGXTV1eM6QkrKJz1bxFzRNlHMGxHouwX/0z11S6giPvs
ulCI0g6BGQU0IGRYgRw376YHTCWGk4OOlZxuDOmm4D6RUeYVOZB5fpHKVoNONhfKb3Yc3HvVY1dF
drzybQPJ+CXC90HAPXf5B5UyO6LlcaLuS7Wko9CFY14oVeEz0kV33gKbeCAOqmdh0Q/5Is7c8Enc
1HCxjcrx+q6jPMapMbeyRUgS1ZE4hPlE06dJgMGsL3oS5/j/JUeB9RRLnFKfFlel6bXlWRd/pj78
yY+lw4I9iFHF81vWyXB+YwFsYdeAQqVot8P12WTXqp1G9cvvl3Y+gKM8jXUxa591p2oOuf4setBu
vAsBSmSPs/FCEPl3aFR2H0U9ieGEeiwzfgFN3LT7OBLUTH8uMvOhDRqOs01MEaBIaN6LfAgQ0M/U
9PGVG7ip05OkvEHjac08LUGW3Ov4ydeCxzhfBZUfDZwI1gcZuRoU8cR6Fb4C7HkYbuwim+UbAXjv
weGqFd+m2hvR3qw0ubedRtNJWI91Dqnams9yhxvSGN95IhfiSwB2Kf4WQjVxUI4cdviNTgNscifi
Ko/RlQV9JvRQ+tHTXHVe/uDAEGBxeTIeiU8tAVHPFYrQmXrfNYFi310+Znh9uHrh3qambSSsrXGq
vaOeg3JXQJlpP4cWYWTR99BkueI97YfbkTAbHmddC/E+jnsmRTELF8hT00fdAC8whR810Fj9W13N
szhOXHneUMykzbz3rB9o8CQaZfQRJ99gixYAOr/AsZhiV/o8gJC7mjm5HSNd5R9b6KZG8NlZ3O/9
Wmf9B4g/Ih+JVV5gBNOSKjQV6AQh2YM3GYXUsxZVC9nLePDEfs5mlT56dLLB9TjTKD3xxTQNWhFs
3rwJm0UstJALvM97mzsb77p21B1OG1pBUjzhk74hxLDkEVx7cha7qk0bRQ+Zn+noEWm4ePp/zH3L
kqS8muSr9AvQBggktJkFEPeMyGtlZeUGy6yLEAIkJEDA07fnb3Ns5vzWPW19VrOpTUVmRhC6fJ+7
f+77ZpkVTkKfwG1tn2wsDQ/GdRnbhcbNwpUYUU6QWB7XdX+H4pPNZ4S9RnSHdAEh9g3BDj13W0+r
XZogDugQMxkNd9Wswi8z0klLdZFd4ltoQRDPPp7CdZyyMka/295miK/caao3cKy0bjViYia8Q3pk
vZD0tsA7n9x1ISiRMqVBY/BmMf7FciKyLbxUlir9U9Auc28Ti4boPmpRRaOBw4gSvRfGKbuzMG2e
76iPqTkl1TDizI+mOTzJxEbLHSZI4UCR02ZM+LvS0iz7DB7x/YvCLoatQ7NFw8ESNDX3dHaJQWmV
NayegRjFvLu2qo+320zxoPu2mIIljJtTuook2ErI+WQviypYGYfrZkwRzvuvgRx/A/bSbogC3STi
tOBGhHtLpweoYMAbv/9rv/9v0N4QV9hXs61P7RIOF9Dr4U31+l8bAIC38z9DNHE3Tgx10nZKde1y
76LhZc1M9fgvvfe/D0mxdLNDT5C1MlAZneO6bb5/Vcz/DdH1lyLrP8F//j4lJXxkxbpKdWp1W5tm
l9ANnopRYqtTCi0SRtdguCjKkcYBlv3aQccYwlP7t+QKvVajRXqTWEjIKYlReiFzIjHcIkMwsSvB
RZRh/LBMpi7DC5xJRHWIB81N3igTs7xtoXG9Bpz17ixmGSEV2DtwYuG2wvL+//38vhDE/+wD/g1Z
hFh6HUWz+BNnaB/2s+XjcnRV5P/ocIxUCSP74b/jgv8LhubvcbHLoEgwu9WdZvjeBedWasRNl0RG
oS653gDD5Gm1JWkJNCHIpqKG2/2aQyIXBSkgsS1EFDon3u2idAzsfmkrZ4+8I3F6R+cqUIXpMTGH
bJNRBXwCIGDb3t1k3FIUZONopmyEW7Jzxt5DMOinGywCEIaF0igbzl/6Mh2UrFLoqneyCSaV7tpF
N6yMbb16nJg4d+KDoiJeDrOwkX/ptAO3gYDGuauXvGorGHKhm0X/vh4GkkYAYoZNuLoIq3XQZezh
OrTrRLC4+ZxkC59vXUYF/MCUd76X5V9f6f/Io/4qf0JVpv+M/2w//8/G9v/rfv5tR1jY/9v1w7h/
20/9L5jY6/7vP/NPhvb/fzjYfwkz/2sHe0TtyFl+/N/+9V8/8A//evbvyL7kX1FzyNcK4y9h8//2
r6f8y9qeMvBX9Csw5kvF9A//evwXxfgihytUksL//ktb9g//+jj+dziSxF9hlwQJL18/9z/wr4/J
Xwri/7MtEYqdRmlISEKR1M1SgAH/fHjC08jGHnk2u3myi9hV6JA7zFPGdpqvuDJj/xL81Z2h3cd1
gyQIupUWIO36mcJP/lMIU7H3MRobhLbzIBgLQun6FSmaCDIVZt1Umo866J9GzWu5R5mnMKwyNpj3
BesOK79cbwifvx/abOQIzDF+y1NL0uEuRHWdmaIjrEZbGJn06hs/9KhkbaoJ0kTTbUmKbRwGtxvn
YVWvLcZv1SkZtO32iWX+j+/M+N4IG7N9BsI8lyujO9gKNSVQ7NsCO4MXO3U9NhSwONno+wCG0DvV
TR4vlcjkmPRPWBylpZutLjFd/Qm7OnLZcLaIUFRFzTBbXCN/A0gd8leMhHvyF2yAFMPgEkaZuSiV
uoIJNe4jiqZmnfkldWl7T1QvaFkzghTy5NGtmyyVNQjDW73YzdDr3jZFACFBU1RqVj9CtECRamlv
6bTUp7Fe7fM0G7rLZpGd0FnHRbSm456k429ghhh8Gdg9mhB7GubgDObgTxSsjyRVW5FqEeztIr+1
0zwd0Hhue4bMkMeojT950ySFBZZYJpUZvpkORvsq7vodauvPQGTvwINJjnWpDzTcfhJaB/chmcwu
BraKXK5tKRUIE4TYy/lZ8eltxSZ4MgYf1WbBBKZCVN8UBtze4b7Nj5jzNLvA0aUYUXgXkehQ02U4
N5cXGS11+Mtvg3qN51A2+eDZRJ+HXq4nGCJU5OzmeSS/qrnNGBakDoLCkS718a2RJOF7I9NxPIBD
DO9MjKzhHW/FUJ+Rwsieg2XsI3TDazC3DeiFARZzJZmjbJ2uGfJM6QNbR57BbQ74R5r9MaEY1/VO
IOCJxw91IgIvAGCNYSTPzqamL1HlzsMBiYHwVkjENj2JEHTGJdOA2HDZ2OgZrVL8wTaWFbCVXI5T
Uw+PUZZwmHHhjpEx3ORhIrGh8R8rZCbKkb5h2ZJiC6Ys14SmQODDbjzWcD+52qoxfwCVj3kveg08
HEkXZ9+L9TahmHVup03VBu7VyQrTDqxRVaHQTyCvxMtbtJAHwTQpB4rEQ0yRzTLnHa2TUlUNVnGG
Yne+dDgvsnMctasBggFYdjs6YGUF9BTBxUdteIT10pIDNSBFEgTrjtexyWtZDe7OoaUBU2nQkiG/
camQy6QxpfnJATgf23Q2U+HrahzzRIjqOFWByNfBfautTt8DD0+urJtrTC77wO/XydQPiabrgQVA
CngQ8b3O+nCfDHbM4buDeNkqo3ncJW2OeVv4ogMAq8Z+OEU+DUrbDFuuaoxl8F6qR9ls2/lrPDRR
QI9Jk907GcuLrUx/MhCpYiwKvWcWWo9Rl8S+6W4NLnr0pPR6zK7Z5psPgWmYXC1Y9mLd8DAIIOUk
/XrJVve593CCzZTPDs5FtciVZfKSWUQZhdpmhwxQ7wm1e1g0U7rlThp+pwBb3nSfkFLzJjzCJbS5
+NoHlywhCMhO4TQHBsPlzsHofN2ak6uX4TnEPsn/+pNqXIfnZK2yPOR/vSv+KixOrNzPXNISXwf+
rhzt21/foHYmPOplI2UWf/2GgMKPdLGIc+rqD6WBPi4+Cc5W1/4k6n55yVY8Epy91f0IdRCwVtcW
tTXy1M/juHcJxecbvN8DZuGHdFJbzgwnJzTtHbi5Nb4f2Ox3WYvVI+ENW2C46kdWrc3HX39fc1p/
94y2B+XwinAQ/PbXM9RCLy/h0o2nzCb1chVtWn8PsfV+CZdm157U5NfSjOGja1nz4Vjbl85uzYea
iH2DjHT7XLq5KzsG9WGezSuOPgjxf6goWE6gk/gLw5TEs9364FWaGjgXtLN5E8FQbWj77M5HX4Hc
ceb/SI8iWQGzvfBo40Vke26y7yRNwWqcTAUcXX09YxrHX3WlbuczrGlNUwOFCCOBbL44imtgc2Ya
z0kYOZsblqpTgA7oxcmUnBe2wirJ0/tKh8/APJ9W2h+XnmylzvyuTv0hbt2pZ9M+ntbjRMinyTJd
hI1Iyky4/hwykHu1ye49GbDQs+ghE9v3WXL9NeoEapUCONu6yB3ADaMfmCcsJsDCe2lHm3Ph1B7S
EbOrdEaApAJNygIpdkLyMIcyNLk4AslKWCP+i86SFLRnwNBEKo6WYok7T7uoWB0yX4coLpbJznnl
11e4UUs8f/2i4up9stXPFLZ7ZdQHz5H1ww13CUci7tofoyjuds3ksboZjuIJvNNu3jJwnKOi3xad
LmVcb+5trcH2sJkFFyvn4OA0VHs9uu4DdfUJ/O2KgzvJ/iyh228rO4YghzuYSuPKktuTQ6r9BcjS
wVWknD0lpUGM5n2sAnY16VKXmR9F4ZjMLmvbh4VSIwybKAfUU3+rejC8ga/W3A/ujKb/+zBuBwPW
MqftTA9jBvePIVI/kUq5gi354rR0bEFfwogySFxYcoeMCSsjdF3RetymYNhNKet2IV9AFVJeBInP
9iLRp2Sd43JtaHsnWsC/OSRmJcYQs13f1jgGUxac53BbQBsiNVcHzQEzJnQ3ReYEShdnta4LOMz0
H80KasmRkTwiKIYchJ+rAkgtf+jAcD5FjmIQjrVhiXji7FlbFh8w/EWOqqvA+gatXErROVm6MGKw
ZmFJD9P5iD9WgpxQDWZNKbmP4RgCsgCLr5a3zXXtPW+jbo+zGhKeaAUyCorLfrdrQgeowOR0yiTj
JQpSJBMKjWuErvF4Zrz6BcB8vVWAdK5ocNtCqyQqM2O6RxkOutiGQZwiXNK7qsP0J648OpZVMpGD
ZQrrNZlrMHL9sLdhY186o2Aj7gOtywn+F+8974MDzMJsuaTWFRtSHU7z3NHzSpp5L5cBcZldpk5p
76ILoQ07epxXv5ZJg11kTXAPG/EZy1Sou4jbbY9zMTrNNFkBny9+KQzmpkH1JDhkMLNHVpBn4Fxw
HbJ4y5vRrKWQgQd8Tmt+JzcmSmbYhFpRm6uW2paNUsDgwD/l/RLa595LBbkAKkaaYUrLKLa+z3Ew
5k0bI3hUWCae0B34kqXztgOrB4Yj1Sl8mqfmMAx1S/MawrjdtILiw3Bfmoeo1Mtq8+sDtAH80VTu
q4ReMIiggpuHGvYnfrF64B7JPOOA838Ox+3bvKwHihzunMI89AQK6Uz8mpRUretvEXf0V2ZYeAgo
A/MkVCkVSY6yAVKYVhXi7OD2jwsRzAjEYtWI+hh3UtZUf3jXQcbeMpbjTn5D1Kq7Rlbqx0T1vPC9
fkWkh9qZOlzOvVX1C0fJWLI4lScKxqogIwrQcZ0QDLfiF2Ws/4Mb/WmLLWgRXGU5D7PbzKenKkzq
3Mdwmsa1HMPCyOI2qXjdPYIqRlQq+uRDOCzsO6avXxqU9mdIL34xPv0MW4raKw1I2SuTgJ+OcJmJ
eKMjjsve7ue4+aS+4eUkmg/Wbrj9NsSwRtNwb7HHcpUlSb6mE25ag3k1lBquEBmNc6rCFt16uO2A
w167vo/vvhQ1h34BZLqEbf0aJkkEyou32UUQnMca1ncoleOCf6kxplr7/dLjHLXo7XIR9GYPku0j
A+F6RMHVf2DWD4cib8+rgaN2UGt+rBJpHqHO8MUUtcMFksAeX1OMxIeWz+cpXDbwMevz2mf0mAyw
FJaExfnsfFtWbXLrU/qRte5b0yfxPmRqA+M+pUWkaLB3Q0VFHrYKm34zTwFDTQk7mK8v9TdBqnUu
Bzo9wM112Y1q+A14CYXuYDv4W4P/cmTun+OaTY9z0CNHFvRSfN6C2BTpkDVYbFOFNGwTGOSjYDbe
o1rKVwMBj5I2OXAG2RDo/Z8YqVEFIjH7IoHDeu5sXJ1mXHXHlgQvSpMTCQDAVIkPjyOR9H5WAxRS
0QZLqE6ckY4tylb3HKdIzXPMG9K9CSySyCe3HTweY45rm/Q7NOniJNIEyxkVeDnKLXyqwJV/98jP
yOdqeVz76SPaTPut9zZPxsQ8uYA0LyKJ48OcWPIDfZXbQ176awg5PQNrwlnIhnsQIvdbqG8IXD74
DJVWL2ADDEqkPynaradIw74SC/dTLfIuxHP9XkUUjtXgbGQDdhnxaPysgAPmtnJRMaZiLdMWgT5z
3KpDOsYx0mfBRtz5ZOyffJKNcO5phmKtIGdQsQr3M9/Go2q3apf0gl/mSqA8C95ZX09Xxmd4tHfB
/LtqMvsKPK0rs07yfRL4FDPPWuCyNNUrAVZ5a2GZf9hoWl19FOAKq7KwhI6qBQyHmqfCw6SwlH7w
jPQlPP/Se6lrZQoKY9sCog1/TUd4h/cRSa8piZHj3U3jrcHhXIB1Qx7e2g1A3NbuYM0C1C1CF1/A
zeNXn/CtRNzv/LjAghcuM+hDUazQfE1GsFTzMH0mdbKgfIvXso0o7AZ5V/fFEoyf9QwGGSnYEiPW
0DNQmU534Ow+PPiyH+nmwTqBezvLdEiw/jFICOjjbfWtKIZmUTno4vB7HzB78EPFXlrHwkcxj8ld
ww3AhcUHKMz5VkDfLS6yV48zPK+hS6Nk38ft90zW9JglJi3hdcQwrDvMJz9nLs/qwePYoHLYU0wp
PODTyR1GF27J9uUfORGfPm9N8sPSZMsXmIVN+WQS/tD3/baTPHafGqRn0TcZHnoXVSpPQ1Qi09SD
RwGBnSOAqD0C6gwvPW2+jEbRQ6Ha4I8Jaednl8UCPXvTxKXRZH2qtYh26IXVUfcpBCSime7Qoo47
zQQ7zXXkysl69aJ5p59Iv+IaSHDOXgewSscOOpoL0am6TchS+7UuCud4N0Deo1rx3CH1PG8x5rtb
dBK8jeCAjppPJG+/0oW6QA0/wiExZzkFtcmFapZ9NOBwGWF5+wri+RFU7DVB8y/q8L0FBfQtA5xV
qJi1e+NRu/a8Gg7bkn6TQ5vuFGQPb0PcDndKmCwnkZffB8Pau6lBERBF24eNIcpr2mo9QNCx3SUQ
lYaQA1yEr7e7ysceEP20HIlaRlQTE8vrDFsO7lLumPSR2KVB0uWmEj/1QtyuaqrPeYCopLXd1aL9
cpvT95Yt/SOjK/1TQY8PCkpAMoyK7zGwlTwwOW0yh7LAvPd92t7h0cmSQWRzYGvMyzCs3SNDMf4w
odk6YigPClGADgUkP22Up8NEy4Bis3w9I8g6OI9BuFZbz7AheFSGNU3LrR5g0LHCYfsJM1PLERYV
DANO0VjwFPGyvGdBwe0QvHFTJUWYbnWph6+MY98uhagRJIDnP5wNyqE92AXUyk3sR/Q9aYxFSBZQ
sGqA3XG3xvNBkwbOsGM13FQzVbeFK1egoIV2BQTmu17xpkAPNg44x0CPsRm6pw1lNUyBo+AbHdGe
1HYZywmD5of+CyUIxRTugwa37arCEx/C8Yj3VZ/4AjAJWEN7TebWHkQyyj/tJtuPHtK5PRjD9sh0
5w7z0K0/nMHhEwpuEV/XQ8VE44FAirplH1mq1a4x/XTc0jE7Utfr/QrY5q0Np3XXQABa53Iao198
CvvXMTMOilI58SeYzoT3w9aEP3uOnPp0zmwxIofv9wQ4qRRqFaVusiWf1qbfc+T+FnGFRcnrxbwC
gqo+p77Rt6oZx6IfmQalCEGigB36TwlhABGJunm4gR2n0aGwSfmi39dlSZ7iBSkDydIsPzIoOHGE
JNnnLOFVY4JwPipc3F0Bvz/65GBd+Dy7CoewHgxoh69Gu1+Ds16iDcrVGnpMg0tI1+iac9H1IUGg
fZRdlcrkBYJN+Yk879Z+XTuCgrnsmofRbqxsITIwOXUS7r/Oshuh0G9c/MalOdSUOEg76C6IR1Um
hjkCBYXEpdNE8wUy5wFsahahVxMDv++Xhj0BbVPXCCL6jzaGpA5CpE7m1m+2mOts/t4hE6tEzCj/
aYG5vSSCVhdOpwA2kkG8j7nwZy0hu51IDx4fBk+/J6OhjAvlgxvE/BB3bDnrqgN+BqIW6T0Dzka1
XXnExWEG3njXMFU9BvjaUJSu/CFeuggAJ80KDACZq6nC6oyztbvVKiK7Lh2We2yPMWerGH9xFEJG
i08S80+oyp4TgKt3Qd9/H6PqWZIN9dAcziXUtUvJsEyyOv7VddNUxIS/06nZtS3kNJZ04gJwsX0Z
oyRGFRSXoWLfqDeyyDKAhuEq9lE0ktwnISkj7IYdWeMyRSGbB6YWRd3GcY7ovT1oxPUAzS2OeONR
YK7mPGsxPiMrAcvGqetcixjHXbvt56ZHElMUx+eBxAhhHtdX0U9veuBQxqbTzvXzXqMbhdAjnK9R
BASxqrojNviGjO6guppxjEsEgfQXFvbsuEQtlMqxR7mGQdZSQIBaxM3YnCil43Fd3HpYLVw8Qq7O
2lbjFW1SI3C3J58za5oSE9gL9lr8SPTgjwPEZMlMZBFLIg7GbslvmLjaZ6pcsNsUhNkeNlCoFNqm
INAuHX2NPJUA9nAQDiMUHr0VrHXZpK6+58BeIer2+ZBCQZo1zdsEO8YS6sHwoYFM4yqH4EvUuE3J
DlcKv6cMEC+X80snW2S8O1aBOPRdDndIKMpS0u4HWtWP8wj0IPQsKKHnvW4CFb1rAd9OE6J/uKP6
2gNL2sO5GX0UQZNtNZ59FqaFpVFwhksHPhmWw8vSr0+8R6ksZ5XkqDtR9Q1g5786q5jX825IQ2TL
psu5muKldKw3N9/oE7T2340T19kEv8wMEjiQMSRBK5O3UDjolSDB/Eo5K0RYsSMk4bQMRYbqL80+
M+osupX+DRDPUMwhxeqCZPu0QiVRmOqrbu/ivV6A/25TtwtgEv04G4IF4CGL6qGAdmgnCuQEDkUb
zEGuONFZvvjsvsbmLpLYyN3cqO6UQdg8jg4WDfoN4tc0X+F1o9chK1Qiv7tG6h3ahyqnoIf2kI+6
faroAHZjQ56ctNek0S9L2uB+s8Bke0Lveq5sTiwYA1gQ+N1A2LLbukUiXNXsaZsA3auNy3UFJWVs
FXlhgfsxccB0MQE4LwK24MaEFARjJUWzZsgZrzN3STL/za1cAtzS4b4z4VuTEYGjRc1HOvEXTVFy
DSNZrnENKRVc/OyBE0POJp2eGDVgR5Z2vmFcUxCgAODYuV7kPu3XPeYA3ueaP6cVIBFoqA846adS
jXGFs9dkp2lR4QvKx+Yg+U+41hHgdz0A6JC/oI78LuRyj0ZDQ9Ct62cJ6nUFn3NTEQv3E3xAr0kQ
/WIV1DfclKHc8gj+Iwc+bP3RwzfuTLLlgBuzxZmGJcEi6Q/rVxsAweS+TcyveexOtY6/VUOVlFqF
Txu04edGdM2d7dDZ8qgpY95/UEyQ57ZD3xPJGdQWxIwnBQfxfK1wfQR91t9tTXNGlyTOnoXmEAfR
zzYyL0LJj1lCWyFMEB0VcqaOHW/BJKFgvYhRpAeCUg36d2Vr9NX+6DCesVvpxu9XEv8i3dw+Y7Zk
OelgWIu0NuaRZJgqgQeFLgXMGws07/ZRwFjx0PfTD0wKdfLOC1/K+gVHuj+1nTc5aaf1EGOwEEMG
WrybxUTlpHss8dA1Bequ0+ibBp8mgMNNOh9I351av/3opujOiWm/kWXJh2U6twq66AkLUKYVRNtt
82PVySOe92khyS7FyAfBusvJOoQ7oK4Hp+Tz4qpyaUD9DVNfPcgaL5qn7mIHt5aBM09g2p7IYvdT
XJ9MmpVILYJ4dKh2EbJU8w3i7UtSjWU/1Q8Tj14Dga1ulpNS0Hduw/RLtYsqqyD6dF14SrEbZiyN
g5+aqwmzUxBnzxElbTEn3Xlx4pwiJZwlJN+4ih+WRkc5+LUJgTo+K2kYnluNSC3eDvS1tv0bPBpQ
/vbmx7AED6mqiyRyz8lQr4XbopMHE1mjW9yB5zVv4dbc6mrJg24scUWVS2u+hTXGh1DF7ntKbiQy
kF9AiX2aeLXeRKWPekSqK8IYk53sugrMLLiuOJClF8vnhgSJc2AzdZ4DzC+MY/UGP3aSpwEqKNpO
JWZJfG4m4Xbtuvzo6tDvlq26xmhb0hluB3aocDZgH7WcgcGFRZIAgbDPBnYWWc0vg4skOjzSs+8A
xFIMyzYy76vR38MV+oKcAwDAaDV3HR3lHlCDeYPyZnxYWNKcg0bKKw+Q1NtOrAGaSm3eEnoAziJP
tQtgWRq3GEsAsWheYWbiP5MBBTtiStsSi7xvPyRN0a2jrobQDLQB5hN2obNmt6CUg4PUL0rnpOik
qEHIwGpl4RvU9tSB0+1CBz4P0FM9J2xH8M1QxhvMxRDc3ihNkioqmbO7dAKSLIBmyJk9S6jojzOm
FWDCNv1MlALyAJIKmEU+TfKEb7BANagBqk99OXhtcWik6Tn23VPU0RmUBoZ+p/U1qfrzwNSYT2H4
QKdN7WJm2qKrhte2nh78HH8DFaqQGg3+P6BJUw6RsKd+s2uJYcGfVgwRGvMQKvyG6pdJzwwC5eZp
3OgpqzjZTwOpCqiT13xKtsfYbGbX2VlD0YipyHZtwcdHP+AJ7aCPMU2RApx3SageU3yjjCmaQ2eK
wlWwwwpiNM8A0JKau6JrK1UuWXXD2MIT6wFaOIbxhbEec9w+x7luYcAtqr2e0neXRe/TvLSFBae4
m438GssZX4WefvJwLIeKg0qh6W5OhMQ6Jg8YzzB73SJ3tm3DnxQmxMeAYl4hYeDnmKoZSocYzrjb
UE5te7HjXIrJ05NmzY9Ag4xQbYxScbzZwJNDUg/RfnPDU1ZFaLnTp5Eyey8WtpS2Wuid1clUViPg
7bnDrYzjk5yznhXMC12Cg67P4yyTPeSIGqNkKNtBnwNMr9CEMqq7worsNeKNu0FYnl7rUV4cxiJ2
0FEeIUe+b2DyhXICF02FBsM2aget0g7MJeT+ilggQGBwVdzc+5DJXLswzhuG5AsvpdpPIOx3dYJC
QSEJDLtulac2A2gd0piVAdoCaJ3muxRxM/M20x0G0B4hdwLOyMJXWBZBFSdMgn90fZJz/EEWwBi6
u0J63+3WuG+voUhaFKC8LaIEjQpbCbqbLmA9UFw0dpjm8g1wT/I6E7O03YMWJiK/t9hUQ1kNYO8h
i4cd24noianLgmnEFeJu15IrOFlMHUTprOzJIegguhuMrQMDqGIAE2VFEDT71HGP+eshsR+NqVvg
9KPbvteA6pZHByjJ5BJgpD/gP316HdF/6h1Godb6Afd7Ze9toNc/m1oyuwPVboDXd4iWOnZdijkg
WfWwIsgXUCW66MSgw7JJbRDdQf2BgpCurP4xGC9gEpMmzDzFIMVQTWPdK3m3pFJPT7OtOApXgSD0
coJGqT/3oubTnoPuBnif8okWhgxzeMAwvwXXrDatgosA9rre/FLhw1WVBqSVksSNZZM16BYwNzVH
csntiCiit37wW3jmCN/B6F2zJNG4Q91Ds3sJ8QTWse8Q+wbB8FpiEkjOedRl/AFqiuyWsOhzGdKH
zEIqnswzLVray8OonH+CeSS0II0ZICGsKkjm5CTeu8abh0AFGBGxyByOizjEXVqEfZSdIPR42maW
vnRCvQnL9rSpAYBHVRF307wXijxkvkMAPIyqoMCBHdNqk0cQ5/osgsxkBU7DaXtNoLTO/szWxl9/
f6YX3rtv3kBq7od6H4jqZ51M0aFr2QFu1Aczowa27d2ayqismmiEtl9LUCH1BhJGAnVk8R7kBSa8
Zvxn3yAWIurgXWMHDtkPG5fXYcO4tF30pRpjNG8oey++W/u840t86dK6LtnXQ+rTngD6tgcbEH1y
0GwfPDH/wd6ZNFfNZGn4r1TUXl9IqdSQi95ouNf3esQDYDYKwKB5nvXr+xFVHQ2mGse37xURBqMp
h5PnvO9zvlSae5MgKOaM1J7nhhiP0xFe9xIHFtOSRlFazDpqi6bz9YQZMmOmeYp6bJ/aIuzrQuoy
IHu5ImXIopM2dfLDuoxYwObtQzPkLzVBRzAs3THrt+jCaWgZHw+KzjabhUC2US9idbPTWI83NZ6J
Yz3Nj8mSLpcTma93bevSwn52ME6m+qdqqBI/TXp2GVMjH91tDTJwDmiVl0xZTZ8iDrRq2w5yoU6+
JD0dNJIlrNCucahqKUS065minXnhKDZBtYomlMa8Hou4sIkSHPyMGSdl4FXvEGHbnm2VsW8LRdc3
I4oxpzrqGiPvvazc5hHmSu5l42a/Q9OnLuY2dgKKK+3XaC5yb05VHKqWrkOx2RsX/YTGi05TnCUy
KrVJh+3I5OmxiJlAplAOn5jt5F1d9zJFTPPSUjggub/RU2eet1tXrLpf5XgVIksT3hzlz7nN+bNP
2dpqkT3k2bT4JZ6+kDLsw7aU5bXKI8q6qiUadMZBBVaZLe9raZYEM2ikzhS8QTenDe/eIy2KHQjq
1fYZeZj4UqjCqt8NisOhIKtvHKoCk8Sdu9ZZfxj0RD9bWdl82SZFPtCbeNArWdBH3tcK+SFPjZQK
Y908oWyzLhE9jhh2KXCOW3fe9iXLG/oI26jbVJTDqqsCuaDf6uRcGtX0wbwHN0avbRfEHNl7JMiA
HJdkPos+Ws4sYATWblTkftcwDsIq6ubE70aDqKuv5kY/G4Ie6J45jIv7wqEPm9U0Wip0l6i66lQe
1LKdz0tcy3vNsvuzO5YiWBLNvlPlsh6oSWQ3w5pU90lTfaXhorhmEld+XhbaO7rNvxM0xDp1tAt6
oCyC66D4ZnWZGwBpQv2LiaHepHzXjIj9g9SItGCz4yxCA5RswyUq208053ui8jgGa7qFY6trpyzi
iCzS9H7JKeTJldwU+/CF25rat6pFY1Arx+/X+piJqvaXdptPrBAHy0JH5DJJwpJOnCODPJeBYUUG
O7OdX8eO/jApans67mcqX40n5HzZyEGchKn1fqQr4U/pfNjcnHc/z3165+hyIpyvqEcOiYMlqYwD
C4HAk2gG5ya2S4cmRjgb/DrrdN+hnc/JSPLV6xPRPW1Z/t50MSLOY/vCAWi4R4KHyqGeHxKWXRo/
4oT/ZjvykQRRehipt1Cpv49LPfGjTjnE3/MjIWiGjZJ1Atf+fIDu9GEDEE16tpjPUa/zaYyBmvhs
Y41T3tzNOlKcdVFDdhVbloV5fXaeTMyx18VsFQeEDOlxQUmdoQNaVbmFeyqfa5PfcrONPPho12GJ
vna4cpK2kgdhaF9G3bVD8kTuSWDxu3HHVTLrGGGRgU5lxiDoo+fSvT6z7AsTdcDs2cNKp88tN262
eviUW+18DXYgPxZZv4a4VuUlxcj+BluQ3C09LxXjMWgwA122HbJVr6zib3aSohRqw3lYDmT0ATsw
01T7gGMbORtFi4uyna4czQkMNSUXpYmgwxw2g2Acx0dt6ilDXfTEPwpphk3fDQoNPcofSu9nNRoX
IyU5sQ5FgInGx4Ps8gTGg4qHG6dsrkqB7hVj2nRoyhiBLQ4q7M3SGcN4U81VlnUa8p0s8SyUSgFN
eaim4kwAMBLVXpu60UWP1fViJPHG8yL8StX6vjSG2i+chHQ+bynv0xhZbwbeYMnutV57r+Epp76F
2UBZILaGed3Y6q27GtvQZVHBwV6pmMP16i+1fK4OiEEvKNVhrTcIyeuaRKWJsxLxg/sMrz8jg6J9
NY31YWtGgW84ptkURpx5zrSDNln4m9eN46Hl4vYi+XyaN+ebgQ3H9Q17GmjImTK4jG07Vbysa/pJ
VZxA/l8QH6PT/1nfvvd5+L8F8X6Np+rLr4r4/Tf+rYi37b9cS+6Sc8eyXdPaGz7+WxHvGn85whWK
A7uwLPfHX/1bEW9Yf9H1xaREZStDl/rOP6TWPiT/9U9N/oUvir+yabirDJPp+3cE8dZOovlfOTzL
iKUc1zF1B22+0pV85VSyJtGtCnflgbPMcFW+r++HKwyY9xy1DtFxCVZ/O+Q3ZHOXq+7kHpvTFjSH
8ab91N13bJjf88dWeKV/nsI5IEkVPM3Bw1XjE78cdQ99rNefUj8NIM55Oufo7bB56yF/+emV3/3r
dv9RjZxKKIj3//XPH+Dc359COv96it8Id9TWMXDOPEXxcQybgIPKERvKgrX9TgB5eA81O4yD5FRe
yvs3Lr3beX67tGvY0rSFjaHglZ+gZ2WIDdIYB3HcDstzZvrFR/e6fO8ax/wSQeVpc1k0gq26qd6A
vv2HK9MOg+s6ho5f9jeKpUvaxB378qADs6lcoBaLczSS5QZEyRtP+dulgFLYLgkeYaNhFK99Rmin
TMoEVnpwXFzpCa7iIoz17AKB798iJjEcX11pv5OfaIL2DH9h67jSZJIIeiiWpze+16+E8P0ChrAN
kxkEbE8xYH69gDtm6VB2nCplTW3zw9pPtjgMFaPng5traC1Qk9bWwdK2qP1ecpCwH+zeUs0p74t+
ed8Uc2s7nrPVa3/ZlNowIS0eHYdgZ5DTezoimWYoOW6Od3++8d8mqm2wglgG6UapdPs1bktfaq2h
ip8d0ulpLfFVul7V/C2g1I93QzkHNI2tK4uB9cpYWCwmFteea4wTs8Y6W/VbvaKMfT35ZbrYDCSm
CgpXFGHyNSR/dIZMkI9MD5E1vDRGFZpUm/IhOs/RRDApvRwrcCujAAfNn1/gfvO/XxkC435lordX
E1XvbCeedK5sX8f363V0N5zTu+U4f/jzZX4MoN+voyBeCcsV5utpaRGlZLVQ6cH0PpFgvcJE5M/+
FNS+Crdj/KiOEJTeYLDt7qnfH87RLZYCQWzzmp5dKSeC9VJgPz4Wp/rGuhguosN2zm7sC+1kvOXd
ZD/77WoKhYopoRjB7H/FCNO0nEO4Y6aH2beP8qzd1jfdSfqL920IcTyGUwjwKow80+88em++8bDm
/t+/fsOYxZgFJpI/pjJ//9MagaHQiQQuhgPkpHPLwy6X6EZPbjBcTBdamF8799Y9yTOIB5wBfM31
s2/ZN+2FzMeNfeOc1CkOEJRcOifrjTfz4z3/4dZeb6dzE+vzBhv5gLUMrXbM+O4vBuNIuakpvAmT
ce1F8ACIkh9AlVBo+fPo+9HC4rcbYJ2mOG5TAP8xUH5+N1UNdoA2FwfyfhfmQQXgNc/Cny/cML+B
AvUxvRxuo4YUtyfvolsOCZfaCcHaVf1Y33VneUGG2fvzPe0T69db2k1/LFuWcJXlvv5caBAaMvFj
chj6ukqudcvt7jPDyZa/BTrcVy/2QINgC/gNK4u+r6A/PXqtFVEiQIwfSPgtRbAWYiTjzjB9qz3o
70sxC5GFHYidVxi/9WGHxtKW80zjy3TXz5Sj60/MFX/cNueNz/nbvusAunZNwxHStpT5uk2dpQCO
kKvXwrjVjniWQqHOKIh9s3prh//ROuGXr7RfSiFD5w86C/2YdD+9vcQo+2joRy20PPwYN8Ot9mV4
sC672/xMxuE2v6vC9nZ7ouZXfdK/uG886A8A/6vLUzU3sceBVhbENL9+vIbYFGxeoYXDgZzEKTpT
yAkU4ZM4NDdl0PhvhIyvB6UtWCh1QXWfyIal5FXca9jpBnGEeVJh+evSXfoc/HnYv/52XAHcn2mR
fLCEiYzy1yeiDisoT67pYfVr370rLuq3XN+v5hXvCrOtayDX1Q18ka9eWYwUsXVWLQ/jBSAXfc2p
mg1zE/75MV6/KMcyiDFx4BIqsaS8BrhqpFopFKMDWgG/HEy09peIooa/+SwOxx/D4RxCcCA51+w7
zk+jL9PMmcGZF6FoteY6c4yIbErx9wDYlsXGqOvsWrszmRFuvvokqpj7aVjrMlQUaj1wt6Pfut3f
6y77r6sItEiua/BUzuuh1bTbBGGKwswSORqy9Z75DSZJR7by50/zeh3aH8cl9JeusIioXluZh1mp
OBJdGVZT7XiGaCt/k+VMs3VdvnEpgyPp6+FmuQYThcCQtKMO/erXT+TkU9oXKqWsHsWAU+LKEckt
IsFhddOgLRsk7hiundJHGMl4tPJ4o9xtaaW2S5HmxwLsEraastP1A0axDV8QHr8J+60Zr37jzPb3
YW3MWw6qBr6UYtCP8dQbX0y8ygmVtxiBkm02NSbiuHSD1U2ag6s7Gx4RacGjki1HWa+oJersYUS+
46WJOVKpXyfr0e4SY/QyGmlcgI2ZCwrZmhoChax/CcG6k8aBWghuzyZBv106pamLoEoyejSLAsfE
+4wCrO2XuamWB9OmM7TyEiMZBx9CFfUetyDL6FtluYzcSD696xPNQBGG0vSuQKi/HI1NqtttTOdH
qJncKI369NJLFsktLlNXfG7HGPpF7xbQJvMo6u9tyOfXbaQPlPKdUjr+1DjGRIG/6I0jLxPqCnCq
6HYckWaRBoLdFRQYhihTaBNZVEtvphczbkwHf8js3NjNOFUhSDFUHWTZbCRM2YahPNv08mCRhMJS
t031TcVNNb7iHPghapFu8B535y1evTb1MNA1Mwairuz51zZGGGOwUtZPJ52rAHZsflVvG7Wsxp0r
H8brBjyNubiLjKAXebJsq4aUfbPL8rY4plA06g0Ou8auDM9Wc/OpNTG5iAtjdfTOi/XC+U75pm98
B4UpfhBqALo/ZX09eLGC5ePjP9dWPyenF7Oaa9Fdvg3RECYOqmLKrM6k4uzYzU37OUNGXyK1L4c0
dDS14gcQJsULY1uXa9XX7p6zVwPFfxQOcTBiMXLCXmZKCxQ8qOckxzxJbU8vMDChd3xw3KzGVwtW
agkT8nYkv3WNQmxTzSjNshRNOEbdsnuKmynd09ajuV1NVCfBtoxRk1449hK5VIYoq4dJxQj0cPQ3
YA5Rx60wBJHo9eQednziiHB177fLbNrMD45RVe8BxRYvwi2tz06tO01QD2Np+oMFRInqp1YjeEpJ
iuqK0lpnm5kRZvzrz6VdZp2vwWr4OqYKMmtM0f87Y4tC/FZF0oDQrdBJl/mwV5xEr2MdWKzEOQ2V
dItDbJpQRjKMKCQ/GU5rsDq9wfua9fZZWfXC8FYN0HIfJZn71ApqLF477EWotsn16mIXtw4k11nd
PH3FhBkkAlBAg/x8VyNN+uivFTrHa9wyzW1mcaeePg/FcoT00SWnvQUUx19OKF/7DDVIqLeF9qCb
Ayr9Pkl1LRC1YyFUoddm4aktoRjRIqmbYMBmRXFMTWoxfgT2SiBmpIYbZpmrP9OcWgjey+I8iTmd
nhsL3BUWV0mPEK3MJ2rPZnGstGK8cZ1dvNfz6q+s0spGv7aG4WlEPHoPeGEyeI+2Gr221HFctTIb
LnsNRKDnsF98E8vYAjJxeucmw76gB6ZGO0CkeC1doZIFFKYdUKezklObCDdFlZdm33PCXj0UuQTE
yHhj12qFmtbAgM27q1osaob1EpeIMtIIrN6KHiILqA9StoxKZE4wDx+sytDeiX6ay2BKYbMDytSs
b3iqpDrhIEy63eSO+jGO+3SAIGzIChKlQJxGQbqXmM1KjDXscMaN6DERY9FS1eQtVT8jVTNbdMfJ
sFDXNBDiWag64LZ6WoQj8hDXXbuFbk1C/kjGjIr4kCHu9HuMk5XXJRGhp0zQWp+cJIqOfdzkRjCI
tMA2kaj0U7dBAAoVXKjyJkbZ/VAwo3IvmVs8iO7cARzMJkSpHszStPPdaYdtblu/xH4W1/1nWjFL
K1xwzZuX44rAD+MXxTgfI6cLWBrwBGrYvhsDYKp25uMBHyeq/W0XH/bWch9U3yjD11bVJr6TN81V
0TXC8CENFVzZLSgpa8YUzde4TtM8bBejSaATuMbkSwrvWjC62BtR7qsdi5sJ+RGFsbB8LF/p9zbT
EjtkpmNpR2EfA/Wo4I+iM+hY2mfMs8gVYxed1zrp/bdmpdG81+K91jxrBW8AFQ5BxhxJZqTh6piA
MqLblxEZmu1zlpk60D8zOjrcyxSZBIasDiviGLPtycrafURIsjyKsxp8kh7jlE/2GRdqX6r62Xay
wcRfaSwTcsBdD6aNFvCDqRDOJQvKxMBoykHyczc32p1o2KnpOR7NpQ5xMqGCSdDMjQEVITzmfd2l
H3cOGkdhtDkv0bjFFdta2RjnZLHdzUeloTsXhmMLWGNzId/VJKQeNzXtAlwOgC+ZqsZL5Q4QIGGa
wTwjb6kJdoJyvqVCjUyzAfLyQjubrTnOHE5bP4tWNQUII6EkL+WYPiL22EmTHdbcwIVBnHvmHMvP
pVU531b8uQuXTkbKlU28mEg9OgII0IjrsW73H8+jVX9RgAhtaIZ7WNIbq25QrJ1XVi+bNl04uXrD
CIuaqYu7HURK4pv2pD2jPIAO2fRGbh4SNAeftNoZgbulJT5ARlz2cZAdK69u4zX0oTRmnyaa20x+
2247ejdam2/A9WgDu81o9C6GQtaL3yKORW6pW/p3exJ96zmzxNPXkwSNfalvw3NXmiWqDw1sJEYl
Mb4vxIZjusTKLSmOGt1DxkZrhLaeTQ/RMio9jKTEK2lvrHMOh/7PMo32yeH0qWQyFOn6kukLMtpe
0xtskcotkGPjVV9clFVp3R9gX6efO3wEm28ypU5jl+GkZGG1PlDkTUfcX0Ny3Q7lqnynU9v96sSA
4JzZsF+qIcECAuKk86186Cp/yCwIgcWCpCGLZucRteCKitt000Nq5OBgZJ9WtBWPOigvmJHJ9V61
UII/TS0v5F016s73jYxAEvamTa28mIdyPAJWMQwE0rMJLoC1wgzr2ZRXCs4Ou3enW/gaEosSt05a
4UlhfNmOphZbH/Nx4DgMazNJDnVno1Qf0eKBvo03d/Vk7yx3BZ6UveIu26/x2m9D0GhLA4pvMcV3
BKM4asBiqyq06RbfeXqWTVejYWUKt0JJ/nWmVayXtKYaLnHsupcM9ikNDDtDHDlt+KCALdOULLQK
M/seuU1HS1kEtWGdYsFGzUwwpEOCdMLVWMv3tumOxl26ZloeXwBK6drvQ5tq6xNZbHPNfAIj/Twq
7GzU4Vu3P6RmY+X3mzlMc7AR/M9HTdjbeNHWC2AJzjmNjbgV6dX1VOluc4N3I8qxAoyYHPpkEDNs
r3kyPTyz88ckJSUfoiCjfDDUHUqbtnNNtFQ5MxAmaasTL8zYC/08zZ30nat1xI47mWC3chrr3hYg
QioizDj5SirX/YZKjZ0pXurEOGptmcv3g1NFEJQcqT9LbjdGDVVt+rXZct47k75PZe+vKi40nHK9
YATs9qzlKo2AQVpohSr7aiOxRGBeZOWkQvxmmrSDzLAAUrOyRq4Kcztdv0xi2Umbw7h9GrpY7k5Q
sznmHHQQdqV5q11TI7ZceA5z1Pks4JYBPt9gt8f84g4YmfNUG9OjnICrXDWAGeaT1rOMoLiJt+yB
HVYjeVXQjfKI2rOMb6dpMucLTW6s2UT6gBS60bLRTizpNJ8dgGuTl8eILM6ypw5/dDDjsQTBNy9Y
WyP1OMDPTT/Cz1k/0nVEqGM0w1E9L5Wmf1VgSlskW7Q/urDp+goWorC6CWUcngLrmG1Ap+EB6kZy
2Om7ddgPy2q8I+s1OTcCFBT4ChTKNAgfOqmhv5niIkBOash7Gp+j1cd8VTolBlTZfxNxXqEb7Ih2
6K6AFeycGZuRBmjVR3kr86UUe5sVYT20ltOBsCwW951mNCMCrV6zcuTNOZipk0ucaD+nOt8m2GYw
XAD5mSXX9GBkIW7N0dSDbl5GXIRIa3MsALTbC8kOQHzM7YpWt4WoZHzXFWuC24aBDXYb8JPrqRH5
OG6WCnFktgktDqHn4n6gtrEyo8y+RmZpG13Pm11yEORFU6HYztZ1CgdeFdIYHQixJ/Kq6e83V6IN
stwhdc96B5XEt0utBiqAxvqh4if3WPfdu2UEOnIskR9+tUpnG88W7SmKd3Vmzh/aGCnCkUVCQUVS
XV14a18OxvWo15Mets6ysRFaQzw/i3mVtHyZRE3r53JsgRajfDbuhzytPpW1SBH6oCj+bqS4ts9y
49h0g1YVdbnD99XPDvgrfOddFxu3E0K27QQbHi8L8xsULvusteBgxGjFyxoGq4KUUI1uHcxEamCt
jLj4bhSpVp9bSIA4k8ZtbubLetNSDf+4xA2d6IBjH+OVHMmNbXYDqgetZ/QNNV0lQmN2E+sWCp0R
XyLQQKtdoCNzfTnimHDJnQPy8VodG/fkpVs5RmdT4FVAD6azY8JRnr5I2oN5U2q67yGH0v0XQ/70
pPeWMz1o8MeRCK6z9q2JOEgfNtX2X4XmahzFq3U7F26q5UczHreHupkaAPFZEn8bdIkAVGplYb6U
fT1F77s5Kz+ubZKkwbalzbVKNxGDGstJ6ucoeUZfklV4cddhyU6lXqXfRb+1ml8ljVV/FDUQsQBs
vFNd1mWnPaNqydRpaWsarVhbU04cUdLRvqxoGsIUByz8JCsIXX6OE7e7IyGUPBVWEddnAy59fqJ5
YaYhNprcD221tR+mJhomSEU0gPAGS2+xOrsSWT/waYxisS4XZD7TTDxqY9VB4MySVd4O9OcofEHn
UsNHXc7hAsj4clWUrCdekhWQrwo2HZ6tzyeH2L82npJdmQnKJc3xpMSEAAkAuOFawvaqcHkMVXqn
q64SZzTjQ381aZxRMISAXY2vGk3WX4D1QVsRQ4PsmfYbVY9toEHbMghnqw41AJF3JccINKNOvZoH
mW6Z5ZMTLzN/QgSshW0L5pJM0AS1v69bKa7zKlmNyzTmDPuVsC1XFxis3NjvpmYarnC8V3djgaHS
B+Fhc8Db7BE61rh21de+i+072wakfszoitUSkwjjO+kYjKfsiEN3hOOCEi1DD6AH20hnkdBk9x1Y
CUyAe80Ac84vW3pNXNftiKc6MaNWu6Az0pYACSSM8eJ1nrLAdSKdJmccSO9WUXfbVTEmegfKXANN
9uzgNX5cQS1kF1OsceZamaq4xVZL789OTCNzYG5NDKterDYGZI4LGICamDm4CFB2gZPFc40zwlKf
aLmxC4U1wg1vwevxfk6y7dnGJvlxngooM66TGYjL9ZUJpsWZRgMwvM6pj+x1K+5W3MrMAJNeKIiO
ZE0uIrGRVOVZrHxeOjbGSLNRRRakMfRTzOHK9Jahdb/WCtenF7dlfC1SnGNeH1XGilJQDNkFncCs
u6jTnE/RlkT32PGj6FIir1sCgPvZcUs0TEoS6VwX5Gbuuh5HnL46dhzpz0qKZTj3+ZDcpRPd4jxr
qrZzEqtGCxIbIxysgIVTdMO7ll5Z9GT5FlSbj5gKUW1KpIioCe2+/wS73nqQk7M9RGW+cePGgolC
qB5yvZvN0+dGNgvuX4ToAZYTHW5xmfYnoy1k4W8IrebQiGrQgY6mP5sR3y7shYXloZkWduTJ0fiP
0nUa7AOQx3m6cruin0HIt1nnCXc17kynahFdZvR3h1HVNg9zW7v0xEnK26Uite91g55/VKupL4zv
pWrJKCc90rgkcu4aM8OxtZjgcbrWwXNTJzDMq8LGm13RiOM6H2Fs+0B9yfQ5lW3fpEU0WMfJLhNY
JtmI+r2Ho235yu66u9ma2NyXFvFZD/TxexrTswEsgxlrYY0qWQSIHncbbK5Dfs1cChynqNNdK7QS
SOz4m8kbcEqKSdj0jdEsPscrhdyRvgcrH8lgZekr6aQ+OSh5ZY09ZCAAMcjQ9W5tOs+1IQghalcJ
x4s2znYYdgUf2LZVgj4jmT8ZpWkkflvV8YXcajvxgZ/IhzqyHcwpqICwlUk+rmvP7Xcn1lj0smqr
BhxkEbkIQbeCb9kk+6/Y/DF0lGOSfqeJ6kry2pjLp6FRy3Ob6OWtaoulOcD7GG4XsfdnY3/qv1Wd
qT1P49zC8a0zfDcF0Ml3NaWAJ6vZoSjoudF0dmLcGnZqbWR5sGd6bCD6TNZLO1rrjwOJWB1FbaGf
0zyiB9NURBzHRRS5X9tZ4i2G/L5d2uhhcw8nuToXJg52HLt7CDVU2ypDNmyij80c1UcSeCR0XdUX
n+wePwpH2soA+2F3Ls7THOmmX8Rd/bVf82r1CcaAhKHYbFf8emTAPMe2W4NvuU6Nh/a/+lLMtTop
KafMt12Wa98sAAOHUEurd2uqlx2zuyZ2pjH6kAZA8QmqCXd++A5ZV8+qnsoH4ZDWGDObDb/VE+cR
dNv8OI4CGW1Hc4BwJNg0AqB8HB7NoVQgDAHJvSSJi/SjdWaiwTr+nNA5iei/x75vlJEIC0j+Z7uD
mt7icR/xCFM4AqulIsgZtOb54BDSYY7FuHhbuq56HkhMfG+iub8QAvp/SMIZyoDQ4TzsR85QJIfY
tjF/mKqZbxFFy8ctmYpb0m/R1UBjPgv7bDF9EpJUEm1p2vK8YTl6sfS0wGGaSrO+lFnDIrPV2Ua/
jUG/jCvXuNZmvRl8TSu2Fy1xmURkbvuP8baMz/VImxMPdfD6WeULRC3RORRJUmllV5zyC1RWJJ5j
D2/1jHRBbf1nwJmSSeuYy3eMyzSaqLJxeQI7byKYoeI1+vqmqy9ymJh4zLuu8ReWyC2Aa19/klpa
bL4xR+aEhzJJDBbA2XkwR8627GrNeF1qyYb1pCCY8PQJNiHBtQtQbBzq9lQsfUVsPXXlC61knPdw
XhUqgWktH1O9r57EQJoDquhS9gFgPwekJ6ylyV+ivkyCSg7gHLM8jRA8dz1tIZoUUHdSVOoTmm7w
HJobkeYwMWbdg75tvsTET41HGmTPXmhZ9W0zu+WJLt/dR2teKmamTL6RvmSJi6i+0ulMye4q07fq
a0lZt/JwRuG4BEtinjJjylr8C1X6lCX9qPt6LZx7GWccj9MtgsAELo7ZGOtuYRwgzeFO7Ox5B3W5
2ErCpjUsgl+6e9IxpZHyZY3FsPkOzbJeNrIgzNXZwYCTN1nMbu4mFS22usRkKkV5/9WR9iK4v6m+
dmjyjR6R7D5CenoOAKMRRoqwOUqR7WggLbswow0HEU7OXq7Z4KrCzRbT3dwaREV07sAqMnSleudw
Qn/a9Ab9NZMo+gJ/cEA/TyCMAYLUFcc2IXXMwpX1LMUelLGdjfaukJ4tb6b82gsAlwBQ3teL5g6+
y6kNHmQtYRu24z5nTUmKLzSMMdrCGWs9bcLGOdW9mvQCz0yzkTIoeImDl0JgW33YJgKLbxnhhF5A
DdFHaIKQh4FVj8YLmqGI3nclx5FrVn+oYH8uhL6CyVNyRTBAw2cy4DQxglj5uhRO0csCq16EjeOG
S37MMuu0tbfSyM69fLKN7IhW/EC5PwSxDI4B+KDVQxC8JE93Ywi8nfLGJBtIeRqSxEi/7hOwXa+T
y6l0rzdA6H++4d+K6lRuFYV10zDIJig0vL+Uu6eiIAOiUYhOhNU+aVTAbkAF/71ut3sh2tQpeEsD
5IaDTuuVTqp1h8lQI3y7Def0R8QkDlYzTTv8+Vle6xwcEmY2NWjSsRY47deym6x3pMCykoXWUGyP
+txN12QnnJNLgBm6uTX/TZnPj+vtKkJUiro0rdd16IG8DXFWFjZQD4JqzQhdEcS9MaT+41Oht+Q3
kcQgt/71C43Ue1EASQzEg46kTGho9S3CVkmW5qJBD/uGWmQfoT/rX6jjGwYPhaybgSHtfcT8JIDA
Z1hYdKDG6b6va4uUN/psE8BzcODQrd1WSRG/8YivC/pcUu3jQndZhqTUXz1iBsY/GanrBXWdRhe1
VpLfHnraB+hV9cbT/X4pxiG6W51tyrWl/Upto/XbatvLaAUa5ARftg1l/5hc1zIVb32411PL1QVk
J6QqQphCMkZ+fZEsXvY68LiBFiUk45IOoHjXGhyS/jzs/9N1JOp7hiMTwBGvtCTFSmMtFaVApGfT
vLCwKfs1Jsc3dDG/DwtTou9RiMCQK6G9/vVpmrWnLo7OKKDwYN6zrDsEb5ooD3mS5J9GuL3k1Wmc
/cbQ+P3hTBejkMKfYOAP+KHW+mk0ZoVrwLMlR1XZdXMgR2OcWvr8HP7uK0RCh5qcXnVIjJT96hWm
GVuNA78mSMBFn61U7s2iur+7XvwQtO1LoKmQyLDk/voKrSVPRKEyGUxodjjP47ApMqi4f36W1+sF
V0F9iFsbtwfODGH+epV04Og0Do0Z2EDhKZhExgFnAMgaM7aCUk/buz9f7z98IcVbw7chbUc4rwW/
1txaM5lPCEiFMR46TU33zm5K+/NVfh9+mE92NaBCXckOu9/FT+OAFuklgSZX4egoblP24eNotf0j
TZC0uy2nApW4LsHhn6/6+2qxK1dZKhwk1Czwr96lGjcVT0VishYam6disrMgWaFQTM36r0v9f0eP
f3yjKc6wnl7+65/7ovF/G5gOn4scEtzLP079/kf/s/Vp/83/be3hEK+gyEC1j67xJyOTbfxlIltQ
yiTU2LF6/Nb/tPawjL/Y11yCD6kcHYkps+9/nEyW+AuyGKuMyX+JHp8l9G+09vhv9s5sOW4k27I/
1CjDDHg/BmIAZ1KkJEovMIqSHJNjnr++F5R1K6m4CoZVPvdbmkwpBACHD+fsvfaR7l4zCf7kV3j6
0X6gIXk0IjA1D7PJuZtiekbUrfAcOQlpqGSZftXbTPvocYh9TrIqCwifHwEaGS4w0GmmiTljVVpW
QBNV5U847Ortm+d5/9ci/ps7aZ2k/17b//5l69f15uuJtVQfWsD7UFljdWXac3WdTQ2taBJPbuia
RIHeCGeH4ZoY32HOHzsLArEWG3tTlwDOZ9JVSSjN5VbXCelD815v4ZKTll36046cZOvDmV+6Lo5/
+qVHWwG97N24E1lGNgG1dqvp4bZoFGVKKB2gge34yiVcGUR5nKE0g64L6qEtz7hPjrwhfz+ndT54
85wsv40wgTZZqCMV2rteNQLvks7Orx2TwOJOQUCCphKPY7WtjHGgNBIlZ5bzdZT86c6PZriygJRu
g90LF4DnhJlAUH2Q6EUuOCDQpx6F/oFSPM3HzvP+uw3Y3/d7NL+BWqDhYphpSDSM2o+KoxkJD/kN
SMvvZ17oqds6Wlp929WUvozAbQwZXy1VHXMsKsonDshUd5co5qyJoEBI7PhepYpQLUNHAsRymwHv
EI42bYVdIIrL2m90yux9mWCkMzQjOvPSzd+9JH8/hKNlmcpIWbQQpUMTuGlQtEm6o9rU7nMMBKG1
6MUlpufskrOaCrzIjZ9cSBQ7adBqLAF38fESiklAu3eASRpf6qNh3lZLP11ZdTVf6C1tiqzG5I0T
vrt9/6n+vj79/ZOPtpaqHZMuhx2CwGBSFGacejtN6XCgG/v4/hV+eSL+93BEmP77p9DHmcztdCzD
nPj2S+JyYCwQmhg6OXG9g4JlYcINP2gtZY+lmBv0FJSkBkVNT5964wG90Aw2dG2hUasChj1knzsw
nyExfX3opTi7BxNWf7TI+kDjQttNpF0fUH+CJmh7Y5eht6KHMu1UFJn7oVuKK3vo64upmtJt5XDL
DaXxK1tSMGizsoIHjt8VL+sN7FwfOUJj3b3/LP78tF1xNK+nM+myHCXKkGQLwAFVQuK9uyCSqGbv
zEb0xMzjiqMZum6oRRD6yOP24EEkaBC2A3N10BX9bSXVZ5r3X+wuLrYj0OqNj039zIs21g/xTy/6
aMatyGb27MYuwyyhh7wB1WCDVrEN+5Mu4+GHAoxMSYekbZdO0ZzZVJ8McWhFhwC0didHD5cOP/pf
26HX6f/KH+X9X9f9bak69XOOpuBq8kHAlg4Pu1LW9bhQhqRoBLCJjpO3IarlsvBlvoP3CM2vp7es
GVkW5G0NQ9eGtvT+K/8l9//TUzmajYcC15fSjTKUQiZhYULxyYa54bAYfawtEmeSQtU7cpe1Vfjn
7xZq0AffX/ozq8Hvu/n/+cIJLvj983MoOGiwI/MQ1ArKZl2jWFQCkKf7nW/xSMjd+zd6amyvr+HN
ihfNPl/WQN7HkE7q0HI4ZrEX9VYnyvH9K/y+g//7To6mVzj3YokqkYXI2kn/Mg0Eu2T48QaN/qL+
Swo8G5/fv9ip78g7mhl7wq0XRTAfMrfW2s8gXR6oJWssPMw6meG2W9O34gvNrn6i8Wi27pQWZ76k
X/6DP4yZY9Oq583+PNeddkjACF62lWZR5PWXL7PnWDeVgcXUsSrITVrsNIeoMuXEYx4IJrYQM3zT
QfqgPeDBy60F7OYWyTZxKY0z9yHSM7XXoCSHFrn2a0ldVN/ofKlnO4lBSvZ6TInfpO64qYt6araJ
PU+0M8Zqvqs7V3SH9x/vX+69P9yjOHq+akp7DJd+EfquPn/nDFpQqOXOL10HH8Oe9ibNt6wlYQIG
Dyi1nHo2vP4eEd8GzVG+lnjdCelS1bjojLKb1B0ZfElH4T0f/Oxmyhs325CVrL86Zhe91Coy+q2O
teFLNrf9F0QbEjBoV+6dHoUK9L0YaL3jsFatJCX46nMRi4zsjMS7BwnTpKBeAAzD7PWIjENHcNPS
Mbi1Ilx5uyXvxUU+w1sPCIjRll1OcDkSb6InUBqzAz64pMIa28Sy+nvCEVC7jV5BwJvj0z+y6F9f
QYbOQea5ig5N0Zra59lusp/45RScYVpi6hqNrPzisG27Qgc4rfkYxDo77mRbQYoUHYmd1Zhi06dj
6kLPRv6ChL/A4jQBCT6Ycek+Wf0KsZqLcvmpRan2OqYJLaOI0N+wngvrofYXOKoo3e3rJnXF09xS
29sZdpRUXHQuoq0clIl6v+zpXYgILj4EWyS2LbHZzQ7hZeNczwsdNm2NKzXLmLCj/DLXF5wSRLKv
BX+39obAMPv0JdWJ77MSld1l7VBd1FhkDo40CUnpGoc3D4waIMyQV/FMydAek5BkUGQ3IEmwlCDK
dA5LVhjPro6UbDNiV8gghbrZHfEvQruMO6f9UbpO/nNMKwGK06voUdBy37EHK3eG7xAXT9sRNndd
dNEQRE6vssBoJv9J+Qtv2YCR/YHIb5hzTmX6VC/BXz9rS0Klr2lthFsoGaH3eEjWn0m+plNHDqBt
7OwKodQmNqWmQjHF1nM6u0No+VlDBEeavhC84b4qW6OB28tyLj7Wne6+CqJgtP3aYkFEiCBPPriJ
VdSBUWkkAmUw2ii/oOn/YCulPkmzLGSw5GQ/hFmNKj6wjE7fg18qbEIDW4J9NKn1+2RsFmKQWhfy
2FQm160zCzobsNaaTVIlQ7R1/ZEnQ1xf/0C4BFsydKXo+f2kNR97WzPlNumoTG6MGZ4iMXjuVtHO
3riNIAuxKVGYW+BmDSps3cZvcNb5KYdTMIuoMsTs1CCnxeIWQNKn7rGuHNi3jj0D2dN7WoojmR0H
9Ds92qRYdAC+GNcBGQMMdoKpf4JSqgiao1PmBNKg07pGzIPE6pc61ARRRVMLIfJu7Az3EapY/9zo
WtXtYOwwDhk6YJImi82Qq1spLqYY/XlLKNS3km8NTXHeeI9RXxU/Nat1X30JzW27Oqx+1LNFnIRR
93TtBpQvH1OtNWncU1X61g3k9QZOaxU/SmmnHxEG09OX+owKKrenyd4Ylr36/o2+eKnB3N/2FPRW
/hoJYFrTY99KMBW0axJTB/mf4C5HiwxiLM1bHCYYICsXqiLIzp9YQ8gxUL6DasGpLiUQ1KfOUGiO
plTVLx7DCUWtgvEXmiWkg2yMicbOyQH7MrT9RLwWoqoRkNNF3UUNySKpUVehP+Ul+P05ncIOc5sZ
RFC6vmWiqaB5t+m87Ex0M9dRu4ykWCDR/BAhH2DW7KovuuHN6lIHnn6DCGa5qPu48zZWReK83aa8
+F7M/jWEZwDaWVPvbV8b6bzKKLk1UOdueZF16NTj5G5GQI49vbaFwOQc1RQ+KWKLceAlIaaiDpLc
JMQPp9STaKfyUX9VMq/xetuJg0ZMTP23mhNBsaflS2QCbjKpAtfW8ptZlB0CHpfWJz64KkWB4cUs
lhKVx6hV9hdddOplyEdm25xO36rkrDE0uVnGeG6HIYqYw5kzg6QWUIv1OHauxWTzHb6/BJ7YMB3T
L+rR6p2+atifdjNM7MKSF/T7QcYt1n9n3/zPjsk7OgtMvWpVrcoyJOyJYJOOZDCJojN8/waOWpV/
//NHG370geAjPZOcO7CHO6PI9APbCXvTE12DTKNsHxH0gTAzUVhRdoCmEFnuZd+wNRTgO/cZPLSt
7/RINezSwY0xxmTNp8mnavCQP5sdLdq8TULcUumGV8gqO2bLZW377a3e0CR7/z5ObdG9o5MC0Gb8
Ld2Sh2k/ptf6AnbfSZGP4mghWGyZjV2L1YevTbQXxEWLQ74qrI1qMM/snf9cVUNv9Pve2WMbpzK/
TkJnTvU7tDzRzTRW6bNWA2aDTN9uE2nJUOuLeBUuz2fOir96yX/Yg3lHZwMg4/kQ93YSRjiEvqPK
7Zx9ArfaiL2xuu4tRT4RvWPSOcjZGD+CIm1fcAHX1CN7XDsHt8rQXyyi9QT4mAl7MCksSaAj+OEP
ogFUsJ021cZwnWHeTW0un7RcSQ72cV6KnRsP7hetm4arfE2x4JBuRUwgCP/OvNlTz/XoTFLYVUri
J1uQuJ9Mdj3xWiiq8m7XTyOyjamOHM6pZiVtxMBR8T1uCWPfvj+qTn3eR6eVpSkLbGecH0Thqi+u
nObdTHLhNq3S6ub9S5w42vlHlRUCgL0GBWfKzo3ExlRTB1XAtY215Ptkzd6Zh3jiRvyjooX0lkST
mBzDZMBCIgnc3DYkAQWjyybz/Rs59QX6RxMVWUeulq8EYIt8mj3MSOLayNdgC14aHu4C1nEiAmYC
aQQI7R4x1+gD09elGf048xPWMf+Hb+FYv+BVWgf7Vs/5yroS0N8MSV4U8b2RdclDjcYKeVDcfMR9
0VPaINkqrZXzQLgxjtuWOZW0XnXmcLTe9Z9+yvom3hyli0YmDMwuCzW2zSjxdeS3ujMSZF5qAYjZ
dOeJefhnNSn/aO6hGuZlaSfLEDMf7BuXeIjSKrWd1UTlh/ef7akRdDTNAIUsvamx1iJjaoI9zAo2
O9lAmxn50PuXWH/tnx7Z0ZdezWIZMorcVBUnk6jQFvMa8qL/Ck/2n4XOP/qW/YjEKOUR6FrXThN4
QjwRTy6u2nwkS3SW45nP4MR05R8diYth9Iua031IihDWrE4fb3Op3UgS2K8VONRgnPm83R73ljtE
5xRH1onhdtyQLyY1IXItylBFev0JEgY35GopJxOIsctzYrmITw2Sajn0ElpEQkQeldYGwyopPijB
MxKvmlUehUn0Z+GXJc4FDsKb1h0a7ZCWJPWxoVsP1NrMXLwUOTO+5dTlYa7UeF+paXj2JgxLAEML
/cI06VVsI8+OoS2BCqgOekbuauBpNUIL9MXNg4FZVW6U3XROMHXt8JBEffapmBVdJ7uoy3OqoxNP
xj2a+nA60c3KszSM0IwSLrxU+6rtlmsrR1CdJln6jJJSnhlk6z/6hyHsrj/izVfvGojzSh8DfWYu
Pyyre1gWo+X4kt6Sv2IcWn/Mv9rYhM98MafmXPdo96a7KZHxPi0qFM/Xht/3D3qpdC7oozY1E5CI
bSz2ucheosUjPszJ9E3Pan3//hd7YlI45u+RDJJXIISz0G6pZJHVqbYGbq4LU+XJmYbMqUscTW0N
LRcf9W8c0orrL6LE1FHIJuUV11rOrPKnRsjR1Lb4RaYq3O1kUuJAlWNNmE/tZNdVQ5Qvann88qAc
Xv/ZIzua5AohfE7uvgw5O6I9HHX3YsVqBuOke7v3L3FiS+EezXSxR4bpwhEoVBSc7onB1MhgwebQ
4Zs4YMA5N/rsU6P9aK4TXe1MuCHx6URucYXs0gpIVIq2Rmnb+0KztJsed9Ylxrc7gw//3nOV2nlG
WX3qC9N4KUeFrDc2fhQcMTa4dgil7fQnOaYkHG9cMirDPK7hecjs85Ik7n7pEJtxSAaArGnTZu5l
ttea7gAnlIpUpch4QNJD3WPI7rDTvBIbNHPChQqUOpoISdkCegeDGAIbG6DJJX+24PXuoqxhOYYR
cpX1JC61rekClY6+eh2Jj5B+uzMD7dTn6hxt9ggVLFEymJwC/JURkBYlQTZd4wZuXrrbOqdrALpc
DwmWiPYD8Igvsq178hnJZ35/bJwY68cqxRKDhVgsQ4YteexfVy/T42LWuKvwJgYD+Y7VBkDD8OP9
q/2SGf1hPjwGhXk1xqpuxtabd55+47ltubOiYkGp2DQX42TGh85tTU6NLZlq3gA5ZqImqMzVup+4
ESZzUN6xJjD8Z03QO42+twk12LXKXr5ipfDXFmG6dUwSOTiGq80wk2jx/o8/9aiO5lYxoO8n/FGG
3jS1O8ssdHSBxXyL6fxzl2TJw5JT4Hj/WidHxjr9vVk45pksTbVa3lCRFqFtzQQiE/f2zRvm4SoZ
kuFycLP2Ks7j+HHMFDnccdpu64Rgrvd/wYnNl3M0z6bwHxJN77jbTnMhp0OihmCin9kVnerEHKMZ
6xbygilpWUjj3xLzsFzGZgeooA3ENHlXFXkHO1Mt6UXj1GCjEIaeOWKtz/BPg/BoytUNnJBDxTZG
d4g2AcJXbPUsJbeowMH//tM7MeWupOW3r4+iU2ovsxaHHolJz1ZkTjd6G722/lIMAbWTc/Um49Sg
PJpyYVYgJ3K9OMwwHmxqMc0PFonXV2PTddBlIvPgO7m+JxIX83E6JQ+FCcAkcRO2fG6V0sagtr9p
J23ekbpjXc4OKvPWc6N/9qyPtd1kp1rdTOJXSGBs+hCZlIONxcxpmTjGp/ef9YnX+Ws1evOpJLNf
9hVe3bCLM3HoNHgoMVavOxuQypl91YmFzV6f/ptLkLetTwAauUSb4mscDXQ4Wib2pqPEAaMIxgpp
9Dt6RtWZK566qaPJRlNWvVT4lkJeXxfgziBIq2pa7LqVOrOTOqJS/+cEZK/XfnNX1tTJAfwAFSpP
i58owarDIBrzPm/w5cySjPW5LodHrlsTjZjEoTnFdeBIf9k3XkGqlW1kO8ebYHMJQJZ24fYENTHu
mmY6d3w68SHZR9NQL+qOmAQt4fjkUM0dca3OqTfvS5cuj5cs9eH9QXTqOkd7vsitNdOTzN+NMTs0
09V8BVzK2MeU0wCkYB59/zqn3uvR3CNUgUasdhKqt/1ykQ8TPrhIaLtmzNWZuefEzG0fzT0l3UD0
qIgThmHEmtMJ+6ari3n3z27gaMIx3GEqGPUFoC7wPTZa5V1kskL4M137f3SJYxBrVpd4nXL0SykU
CDxC+EHaikwWqGtnltcTb8Fav/M3Ix/Hde83IDvCJhb+XUUAQyDwNt8PRHKdeQsnBtSvg/mbS2hx
ssARESqUJM9+iiIdk9aUGReuDvQKKWh38f7DOrEAWEcTBT+9mfrMSkN0lhDAq1uZtuQ3QZnd4q7H
KUTOwvtXOvXQ1j9/c0eLy8Iyzhwj7IJ+gFkQWZl6WDINPRZnLnFKbmQdfe6dNAu4NUMaEm5O4oc2
RZf6lGggswrzMI7koOALdK5Nygu7JDO6TWPY5mWjfA/2oH92X37q5Vm/36ofO5QFCo7RcVkjHh9x
kLaB4RjG16guqxVAlTYXgxn15NU2/QusBeMrJmFSvofetl67WRsvBfDp1X0++0jjco4RvjQooLz/
Ln6N1D/sYY4RoaWWOBzv0exaEJky0IiPs93TuyeAnfTUZtdNlFuRHiLqdUs/aC24RfSRSRKTPanC
uePgM/BmbNa8RtBVBd1er/7cS8M/dA7ZbwPexB3ay2WroF/tUpnCNMziq2Zsr+sBqmKJ85qUP7Lf
/oIFSvezC6zgAHyOIDnZXPEG68PQaWJrJ9K8nQg+NJpzc8SJFfnYLUFea2pWmCZD+v8m9smJc4pI
0d3qDYfFxfxJuiNn96YRZyZu8rR4+X965EczH0rNGHJinIbkZmPOsPuS7KhawXrM2YQt20nv5cEh
LU+QxaupG1yT4OnxuRvNjrxVyCVdgiTFp2XcBAkrrYGPuWJFHVPMoI1jiUuab0NgOtp+wDtMNarg
2QaazMevCiOPtwGDF5G35rcXK4SLzj812O/xQCATRlV88U6tDXfImqzHHArafV+7zncidmIS3PUh
b4OuTdwb4jnJ7AYfiRM6tczoDlezgztVE+MHSWuVdMPKLXvC017pkpJ/pObIvC06g3A+jl30IMxF
XXqWWcHtWzrQLY6FWAnSIAr1hPbhtIPTATJq9r18jZSiK6h52pKTAAYGZEdKg27hDvLVD5dCznby
HPJ1kslqvzSDnrz4nY+QUqsbQT8CW+LMT1uiF93o8YHq6kPnEk3lzPRXW0PcVRJaub/MBHzZTQx8
cphdjc5C65nX5bhCmUi7sodNJFr68dxf8p0QR+M6SiVUP9fqCZhDJNPs3bqMX0yvaelrRilSPSdR
eUwemG08O11tXuZxUe8wfrf1QVcFpQoDsjEYlXFsDEgfUR1aGreTjH3pBT5LV3yvmA2MoIh64jao
lU8/StzWBDDFQ/0h9dKBVrkv8mgVuYjXOiLGEMCzyEPIJ1a5LeDs9UQNz0pDrYXd+Banfv4d4qTz
nM+cQnHfgpgHOGqnn3yAsATZmXH2eUxixyNRfs07gmvjf+xK8C7BsMjqW9rPfCpLlpMd1sh5uDDg
sPcbnW56gCahNvdIdHqG9AJBi+baACyEATk+z4ZRysvEGPyPlRklPzWkT8mhaJXKth5M7nACKwAm
sSloy9szMoyNPRI8DkDWAW7pyq6H+Z/N4xMnjgINU59AJudEAtVvKZQ9HbIRMp9lDZa5w6Vs20QG
e8nNiFXa4KQ26g+jjCGXl27nbxIitj9KgMXJDTxZ7BF6NenWxbAsIJWyWebFrlQC9VbdasW3pLPd
Opj6TnwdPbGPfOreQUWC9z0OcdACGRmzh0FnWAaS/McgddthDUzP2+sxr+ZsT1Wr/jIPiXxp9SUh
1SjHsKuTXheYbquLy4F2GolqvsdPH2mDXo6JgbPcotLx0HvkX4Vs7+h8+XBE8l3fVLxQZm/7m0jj
/qOGAX0i5lP3LlPTmKYgKwqdzD1PT+/c0umfo74eCDZ0GzhvhC9CQGukeJRJi+G3r+iH0toWTfqB
SnN5KFLNeR3cudoyFuAF9ZGCutRldfIR5Jr3nYjUjEU7VROPRLSt3CXEiqCSBuFb7ztRLZJZO6pu
5DgRCWppefsgnYLccJ+6hxMsmSAZoPGbvt90WB3ghcULQFO9H7Mn0KCIwajeqI9IojUbkEtMbrlR
ctIkIawmmHJc9Tkt9rQ7YtAQ8YMScPNt6nXRAbFcQwCiiJxlX1NMvM3VlIEgYAZJNplYYJM51aDh
Lslb5GR9DnF+tjQCoXMi7UuSjH3YenoEkiaakHsPunedWWPmgy9U3Xf4eY7YLIa37OdE6LR5DHCg
GLxwsi42eCbCAhkNohuokwNIvBns1k82/Ht+YE6RDJuoTc3LHmaGvePWkQ1WcZN/F2IgGFyNGNxa
io5fsPmDEhixyvOE6mHwLyyspM5GtStdjeE7XAHCkiA08SPf6TrMn41ouvFCWRPQSl8kzgNfPeQL
KxbksilGMowj6Y9BuRR9c5BU8b85znDjq/qT1N2k2RpQJK4mEGA/iOtMGAmIeTauUSR3tvKs1yiG
SAv2uIJdkrqmcyGR13t7i3hoYhNBloLZJLXjoZpIvd6X+lr1hNZuE/DOgrqJq36I2Op09A3aIpu3
QqwcAXDrRr2hOqM/g+kz87BT0V2dWN6dgu/8lJR0G5eMsMFNbVYuQzHNBToBij8R2qvCvs7ptjHQ
qzG6B1bs2IDhK+ML3IC+3DktUiO0VPVdG5ndzZTMHxEsrrIJ8iGftGzRUnSVcfs9n9ySSGuEXWTF
95n6SpgiP65MiGgBp2k3l1QYFWAJhux2rkoNrE3ir/DdLus/oEgbP8SpmL6ST9gSq9lB6Ny5mdN0
QV4nI3jkIYcjwZKu054qpR4STgiiihz2b1PSDE8LrK7byso7G6mYhKdSFGOdbCct0gbSLKcoBL0I
9KnMyjX81JviPkiSPrEOFYa0V5Cj4gsbg4Z8KvTGFTI7IlQBqMoGghiRb0Wgi0h0CC686MLuC4p9
dHT7a/raDmTNFq9jsdKy7PQ6GZqq2EyO2X74P2JgYLBr8A9DkarP6HX4abFWVJ/f34Ke2IEdO0nT
iFmy111xAEkMUScxXu0xb+8Ec9cFfEWb5hYrzZD14ky94sT549jJzNQ5FfF6Qdaj6iFDCPyTc657
4eXJ6/u3dKoq+csE9OaIM+p2G5OoIQ7eQFWMiCR9W6o427uJ0X4jx5kGdDeAzVZtEybIDbddXk7f
zlz8xP7SPNpf6qhEXY0q3gH80JOEwhHMQ4yZBeN2YEp92JqDk+w0QIy4dbX8Iq9H/WqsR39X2Vmx
tdpc25PL9/L+zznxelez5NvT3kTksqqG0T3oY8myIwfAUEvR3ookJhYTmjBxlkm/l2xSzlzxxKHr
V5nqzcNn2ewy18wwSmjkWpr4hLaWmthzMGFdoNqf/tk4+lVKfXMdoxx1TOyjd3A6sNFxbpJKvWaH
VmaSPbz/8E4M1V8e0DeXWPKoIrPY8w8LEKSbTrh3+TQjcY3As/yzKxwdxsGJG5ZG8+jg+trHLrWs
+zQ3CkQss36msHDqdRwdxWtV5PTMgDR6SW3uRr9VV+VUGntcoeXB6P3pzFH2RAHDODprR41lt1U8
aQeSAp45xF5o0Le2voq/10k5X2Ru551Rxfwq1/7hBPer6vDmtbhN3uiI8uMwggsd1GUu7z2A+Xd0
mtwN2D83tMA7owFPixs8aFZQgpeEvRRPW4vF45PIxU+F838Ltza7HqLJ+JSqEeT0aI1bk5PRzpeo
F+xSm0mI79QOTTRZOHni3lvgxveJR6/VpS6NYq0gCFMDb9/NttppdCH3tTEjXxdmfkdsQ3KwvCq7
iWCnBG0/jxAJK9j9nq4uVJ7RHs4TVtXCXnYFiMddhlR96/VIJTiJdugJ2/nMQDvVifr1528eWi1z
iERprh1qtwAoxz5zV055vMXE2G7tCHh74c8YbbNMu4Sqpn+IAYhscx+43ftD/RfN4U+v7WhizExZ
m00E6nAYW2FtfWPJCfQwrWbT4KY4eIZbm1u/y+Ge13bbvgzmoLbu5PYHMO4DJ4gZ8uqYOs6tSKlP
n/lZJ6Zr/WiCtGLZdrY2xmGT18aBQIfqAS2nuX3/pk/MIP8rfy4zNDFFfH0OLgHCPWPBKRs2EIfg
czKHXwvnH57rcVJKj8E3tuIlC1f4HVD+fN5XkgK7ANP3GjXoc2GFjXhrAeKXRSS/9C6KY2Il0o1p
LvNlDhN3E/mNPCxjhxOzFdFNJHsyvfIZT6YU96Wd5w9ZV742DkFz7z+ZUy2vX8LXNwMyLiOI9Dn9
niVayHFDtheQXDvu/7JhL51331juK1BM6zqfbScUCa0ZMyE3vVqj7C1DrNGTMZ8eHPpHO3acjdkK
4wz+58S0aa5//ubX+XJa7EXwUMFcew/C7RFbUCsNTLHgb2s8O3z/MZyYNn/pt99cJ5O6yiScj0Ms
5ns4k+UhI5wBSp4TbXiJBK/ganj/Uqdu6WglUP7QG01pRge9mYbrGV1YwFlx3MO8w3eI2eOvR/f/
YRdvYBfGqjc8Tbt47JukeFE/3lIufv0v/4O5sP4l4CJZHngpU4fDwDvhQNsRvOv4/9I9g5PsSnkR
pliNhv/GXLhALlb2hc8eFviLsy6M/6ZcGP8ivo2/v9IxHHAmxn/DuKAS8VuNFBqV68A2IlWKqiUZ
GsfaX2majZuCkcKYteKQK3PxsO2bKYr7PAc/t/eNvKK4oUeUFxFuf1ZuMV05MhpN7NppGoV2ashP
FFyJ6miTtlgIgMgzMzCoL+zxSa3/abp1sUudLtmnA3xflmF2wEVTE6ihnDH9mmoL8hVFPcs6rFEA
w8b2CDqB2+qoq9nzzRd76tGlO2KGKWUtHqTGzGxKb8sBzDTX8s3aGEqx76whFNUdBhi9DOaKk+Iu
JT7mUPSrB6ZMWpluUpNa6JZDwkCHX1NEreZ+Y3/zhwHf11gu4DJ6UuKrC1JsmBQGfc5rDNzFkj1w
riUUrZPkpu58H4D9xipTENq+5XIEZvL3Xkffjz8V2jgue73pFNzMeBIPtpyin3bfy4+RM7YfG6vk
dhCTWZ+bXsYfzMmccCuRtrMj8kXhqfdJMdlpWVTcpQUdMMp14BJRWakYyQ9yTf+ikt70Qik9/Yxo
y/2aJEVFcHlK4EWgCSDMW0J7EiIyhDmUAG8XKzCQwN+IZTTv2VBFH0Zz8j6Xss9XQVOWP6lGxWqr
t0n/RFUraraWafm3dSxRlFidL56TXB8eSG+pmy08HXWoKt3AVK1cuZech+mWlWZ/2QCcVBvU25qx
jTDGTTtKfW59gw0JtlSCR7IKWiGhuuOcbB59o61BempD8RKlvtlem+mqY5G55B+U+FZ+Ar4f4m09
Fb61rblXf5d6NskHVAzreeuRg4PpZQGtt58dWTxY4HPpqA4QFdDOOuUmHUaaXxiQvCzwrSr5ocsy
ec5TSYrTPCeqChZXakA8c5AlVH3ytN9EeVHCN8QWmQUL7MJ6o+eFG+35jtqU1Bo4htui1RvJbnRx
vKsYGx750Pjj4pfC6LXkklTw6afyiVy/qDRPUs1BUqIeZF5VdA3cXDzMdUP8CNAxY9vbWvM85ajk
Lg0719MLN2qix27oy4it26RP5kffpuj7DUyDm17N5jI8GtUInbuwHYuSfkKhgb4XW8+wbrToESOl
7IJeKyyEehjMiInP67z6oLlIqVMsWAUoasoOyxjGjilvh4j2PWFCBvlZVNnwahVGaqXXozmON2RH
ef121HW4yK3sqOzg2EdRICq5dPcRdj/AyLh8AfjqLS0AtA8T0E63jO0sSNo0LfZdnaIAgK1n9JeD
dKwy1DXqw5tMFTY4Y8ORMkBCPlxDwtdIUtIwVMI2B0S7IximopjptlbLD3T1B6OM68dU6Fm8qzMY
epBVpvbJbaXmbTrVie/FCEybPK1Me8Fglt2JRAf3XVK61niYqfViU9H/OlZ4ETdykuOtx4GdGlUU
T0/VIhIV6DVWPuqJ3qJtKpkSthNPJWrMiqCpL41lLDVSaBIrUCZTWq4dZ37hdBo9g/GSP9Cclj+p
dfXWpkodMMkmUEhAkR3nWfbmOC02rfDiaxAcTXPlW1EG/dUCfJ+yibsD40K9Fta0cm9rm+o0sASw
0AiwF/8bKXa0KSxoyDOEkzxPL6Rv9Q+1cBGIipS4jYAGFrF9KokxAJddY/qBRiP0qSLaAg+fbV2R
wWUs22HwsmUtQDnOoV2SnDppIr3VpeO1F2IReb+jgapuHbOsmm8oTiguki5i2jshfY8QPM+L1K62
M+9yzPrGo99SDmR9jm2QMAXS2F6a5ivHLf4u4FdI9bM+acludsYbzLcK0mhLhQ6EH/yJwqfsGfRT
VH2lZTZ87csCAh1sDvKB8npOvkUEGuAeTx0xbcoRbeluIiVIBaIwLZKp0nquD37TUBNuyrT+bLZl
+QP2/PK9mDX9DnHwOuekjUtxNjdtRv4EB/b/sXdmvXFjW5b+K4V6Z4I8h+Qhga5+YEwaQrMsy3oh
NHKeZ/76/hj27ZQjs+zOAgroh0JeGNC1JSo4nX32Xmt9WCJTZO8dGEJwZIxpci8xSoQMadQYH9Zg
MXbrsoEBrM/lummx0j4Rdj1tiB44S1XurNwqodMfxtm0HabRBm2G6O+eZDFYZ11jm3eCH9if6CN+
EiIBiu6FDH6BlTjT3JdoaGkB+mYIk4i0f+KssYHzbM525mveFFXOqeh9w4TLYicPfass9KS4m4M1
/Qp14WchSIyhzro7goiF8vzYDLodJq7s0fb5fKd4x12yEqY23GHSjBYy1oDNv1V9bNGj7MN7UGX6
1x63AdC8nDJgFc1Mhm/MuNM9LZvK2yDH+oJdxAhpmfY27JiiyMoJGRHDhe9F6/8Uk5+LSZdt439e
TF4/p8/dT5Xk8u+/V5IYlv9QVJCMuQFm6rDb/1VIGtL4A4KmIG1GUcXpS+zhjzqSCtM1depICk9J
D4iWzY8ykqg0Mkj5v4kwFAta1P0ndeTPvUeKV7LSKErJawXfbcnjjmAvKh+jq5r2vDzbtRETkxSa
zkT4Pc0PQvZashGmjRnJbPPp/FCGTEGRf86X4XR8GvEvB7aWmDaKaEj2fJjlF/u0udLJ43cTY6j3
Dttjr19McUwF8hNjZLT860P93D74cSgKZWXZyIGsY78fYINw6oa83hcQcFYJbIstgs7oNx/oAPT+
c49/OAyMd8u2LUsQjXcQNXz6RFHQBJ2eVt3esYnS12tK8Ab5K3HVdn+GLmHYWklqiE1LTMKmFXFF
6KltUhXySw/P0RgaG/LTbXTw1Gk7bRY+qkSjgAVAaS+uypGymRGEHb0R5nLJ/cZqgwd6+kJgXPM1
6avhrY9C7ZvSKB2suXItpN1xf4mbiAhxwhQmCDxCfDG7ofrWBoY6J07xhapIv6mZp9D7HruA8Bm9
4uVGW/iJaaD2u1ihv7kWkoRmSZDogfC87LU/nSRhNJkwBr3dJ4NCKTMU2drvKPh+fcV/3kYfLgXw
Hh4QSIhcCXG0nbZj3Qwa+ql7bJEPpPjJ7jKshnInbaqyXx/qYDI+uuzSlMK24QizU3SWG/3TJ2q6
gAF76Td7H8BzRYiaCLJ15cstWdhp9xrE21JYHulpq5Iswsmqt13fEvSjsyfo1k59LbrnhMIxqgrw
i+YmHJxd5l7JBlGUuLQad7UEcdH/XFvZg0PYdkea1zD3q0Hujfq6j86YhJbNrU/PKNSfzOhr3J81
xSrNV2CaV/QzN0EiNrFEFxMjOenZR807Iyy5+742/lVcTDdJ0q5cfw+YBbf2zWS/o6eb5vh8YMzZ
tdvUOCNXcVUal5maMLBupRNsRA+40n4mTfHKKQVuqFti2n9zco/Cz35cSEvS5iB61jWPRd5dlAM0
boxmX4Tgivhyazu5vo2T/D0C37Gi7RjtBUCabeYGxS5sWRuJo7pkS6VvLT/USKrx7XNsh4OHTc8z
2u7REHTOzHdIbzXxrybqqz6vb+JGj679uCAMJJ7PKXjSTRtKtl6gwvAMGW9pScGaKAuZQNGrCxu2
lpdrlbGuqzS/kwTqnCZjNHCV4JmJvAx/MyQ46iH+OBcuyaskaIIlOM5CTWKh4+W3273VsJ9SEG23
vIums7mcaYjnsv9wh5HXt0p7dk6ZfAyaXJzmkoKM3Zi96lHgUrDHxtqqO3+lOaZEWNi7q3yhlvq8
aE7I6ecnM+DdmGbyu4t5NPL7/gEssot1XRD9TGj3z0+K1oUWeRdGu89Asawwz1arJnDtXVuCscCn
l+9SZ0rOEdWMXml0X1Uspt2vn9a/WXUAsfOaZsEBTqDoEH1+WIfc7PVEJN1ecygaUQXH54y5LRT8
xB/9Fw7Fsip4/0g+9NE7KDfDCtZc10EPZO48EmqyyUic+Rbih/7NY3KI+D1+BykSn4Ug/ldXx0EI
utE6DaEYzT4t9fYyc4BiyziTN0PfDuecDOkl4eyAUqyTfWigk6XbT3aGVkwneLOsq6kr7C0onuay
JrvjN0PAozjW5borahyLyDTqDPDkR8OFQGE7aRyj2gc14I4mJFnEwhubspFA9qER6LFWgUNR3spH
ICiS9C26U1Y+DNuc6fPOTof5hJRIEEdkC13SwxG/uVZ/rYLIo2XRZtRj2uTaHhUjJnw8W0yy3Bdj
W9xmeV1swmRMz9jIgM+bwuQ0bmZ7b8g2/82Rl7vgpytnUgBxNy71gum4FhXg5xuyCpiLqjDPz6eE
9Bri/UravThJf30v/vUoFHgUlPxnQAI4NsGVvVv2FTScc9Juxq1OVgy64vyfxf9znYnUXiLCdWDA
y+v66OGykcngz+rn82wydpItMspEtGIUstUaes728Jn+O3Yd5Xt+19bv7+3Fc/m/lgO8FuVUR0HY
/u+fv2y+f01C4vq5ff7pC9L9CVG+6d7r6fa96VK+9XuW4vIv/1//8seG4h4q63/8+2vR5e3y02go
5T/tHZZe7i/2Gu9195d//qNpbTt/0BZeSmqbDvT3kOUfTWuHbGb2t+wdLIf8eGMZZ/wrm1n/g7tP
kdjMRoQM5qW79n/3G5rh/CF5doXjcvN8D3X+12f/Uedz2v7TXMmfb0WeL95PZO4DhlH8UOc46T20
/EAL6jjYVDoYtLKw5p1tJL/zQv38QP84iitIeie9XvKRfn6s4NaJAvpwsJlqWmewo0o3eg5HdUEO
kbsGq3KtyeLj01X4mx3NUrr++Sh/P6ay+M+mS8Km6mhamTtlntdhQ0yTjxBBR5t0Gzidz3I9P499
Ly/GnI73r4/583r2/ZiOlFxt+CGGcezjGNokmAo6d+tSi74abtiCNoV36wIM+v64/afX7e/OKM1w
uA0CfIh7bHs3CiviJd1qgACb4aHIEXfJQE8vB3K/yMXzjRMJl30LqT79TeHzl8/I8YQJUARys+7+
ZSFlqAdIzxTVpo/hfK4LszXusoLlZp34AqHXr8/oX+5Pnh3LgJZiSXtZto+KFCRxddAYJjZJ9pOr
Mmr6bWZg/vsvHIUjkVFuMGHSj5bEdokQSmO73oAX9S9IfA7XWijKzT87CtwXMCyKJw0chFSHguzT
1kTmpQQD5teA2xHi4gbVtsIgTu7XRzm+PstR2PgIaB70HI1jzEZJi6nJ0wCITgs1r8iM4a6Qvn0G
MMn/Tfl2fHE4lOIwGFExXMq/BAEn0motDX/XZpooaN0AOeKQ9b9L7PmbozjCcgUX2HIs1zq6OPU0
pp1DyhxCY1J0NL0j+Yxoxn9+cRzh6kLHjECH5xiWw4i3SMizbDaDRtMVuoL0MvCp//AovBh41/MK
ZOPA2P1YQjERJkwHOB6JV3Cx/PjlaJBHoFXmb14Py2Px+eUHrkY6VE5gQiif1HEAAheh7nES6hul
N+gUaNOeCEi73wLT8dHbQqW8/vVddySWsbn63AULs0bnngWcdFQ5hVlB6ADhAxvmFIjpK4SEnaEh
JBR6fGba5XNg4hydW9oqU2g1hO4TkKGG36aAGYjUjz68slhNl9WRea9OAXn05m9MNfeqz/rNEFAj
rYoGx5in9bPKT0ss5mWytkoDWQ1IPlNsh6R2swe/TAPnpvW7YNpR2gbvE8rI9Eyk1dhcVCNTyEc6
+GaLwMNwsjOM8SGdIJnVvN67YYCbGENDv9XGxVbNKBjda1aYc32SxkN5DVB+6Lf5UNZ7vVisRKMM
R2jGokzuwcyY2UloY9/YRXgGotU4RU647jNbtJsYZLda64xYmk1FHhm+lmGY3pgqxvMG0fpsPgZG
1aA7De0sOodOYCa3g6U103mTBON5F1uDS+RDm/Ur/BkgO0OIRqC1krlItHMhk9bZK3NKsIASsrkv
ooJRTeouY63G0osvNDxJ6QAnV27c3PK7TWzG0XlMwnm8ToIkuR8i5TAI84Np77dSL99yJ8sUYv/l
kbWTSMUE2YKiXM2dQYq8lYYwOIu0zYTXjjbKYzl06mujahP9vmhrh8TLUTdhcofSIV+zsa4ZhNsF
gBjNPDdZ6Rwm110Sr3XkjNtCaxh55IEUIWmeFVMHGQmr8xpTKywMJWIeN6IZ1a2eKUZDzbj8FD0Z
nXqj8blxTdVuuNbNCN4dLOzmNW6rgfFqFnbBxtLH4Ck0GveWead80kLCbpcsXjBwo5kAdYvNQR9I
9hFG6UVA3MabpiyHb01Qjh+zmbMy4xd77Cqzfo50nWCQLAL2x+4eQfuq8Uf70cQuR2Sw7+KQL81G
7Zc0UshSkI+vdFeVr0lfyvAkhq8xb1sbD+eqKG1VbQTRRmdBHTL2aZXNzegX3NbkGYXNVk4FY4pe
MLTVAqVf1pVdPzQ5wqGd7G2S63JiO3XC1ny0t3CZCAUR2HnWBCL5lleOfZSs+zbMdloSq6c2iMpH
xhj210GWY5pdO/SHneLG1YnVvOhco+i6TUuC4g783MDwIxTuLZdMmGvAqsyqEsqiwSPm0n3ABFwO
m0w72E2Iv4jPHRj36Y68d6DCSZ2AXIhah8mbSCy6OX7XMB8aAkvBH/dpkaS1GWnYbRjd7mHhxsbF
AhJu/W+JM9dXQUD+KtcmsN9mkTKta0eMGs3c0nVx6MdoXm5W/ZM2dJa2yUtD3UwovpZBtIoI3OiH
/C4cCmKjQ98vr4pCMPwrWwMdvAgDCIKGEfb3CnpmhB8kdu/hnqbW6Si75DKsM5PoXSaD1TZNUbFf
SBJhv2lzD+rZaEdDP3e1EFeSVttCbnyI9JALZyAs6zAPrQuRZca7isrZYYqt/LPBFoJmdEiewtYy
6lZbDW6RoklAB94EF1VsGBrRtnM3e4ZvKMRJxULojAShhTZ9utRrQy0EABpZ8lwlvK9o6igX5iKS
eDjJmjNh0NDzqVp1udZ+DObo0BDlJRNvdOLe+zM8Vf2+7+tqOhMEDXNTDkT/eYWogzcCfCrCK4xa
Ny+ssgxfCpayiQa4AxNoskbrvTP77EHWZhPs6k6Y3ybicZ8S8JwPs9HKb+k8VmrnB+ABcd5DjVuX
YTDeYZcwSCMm6f1UnzGZ7pwpprbQowKDk4VFH9QyDZdv6SCnlwG3/q0Top5ZS91vK0aao+o9TFNW
tKqanmGsRMV1r0s3whunETeHfwU3j8cZ1l9xP1TVpoNqzYLFUzGQ9Gvhubejxv5gg5Za2I7IoDnx
TWxhXmYFqjoFJiVP+lRR5vRZWH1NG4XlS6kBhcpUmsU72Bvi1RNAXR4WVOObNav5MauT0YW1yQje
SzSR4mIKIjDQsTnxNCqZmOEpLmBzx72szFXvVuPzrA8NhFix4HsJPe+b807q0y1ZTc6Hm1c4cmKT
KmCVYrzWyLNOyxeLd8AbWnIGHmgt7BtRtVYAvCCRoRe4tNc80OL1hgZZ020wa4bXriEYSPujmlH1
AM51vQHOwkvXNlq0Mp3IjXg2OpDyWuzi6ix8I7nzuecDxqRCg4Zeoy+B6Vx02XlpmCRg9yKydq1c
PLhTmHbpxg/r6sMII9mvEVcXW9WqyEe1i8j6mr6qdSOtkoi4XM9eCdEsr2OtBq+rSqKLvHmq62c8
jTVGvy7W7odxnh6xk8B0q4jWmL1MlPItYA2aTlN90nMv9hHxezgIJ2s7mSVN5RxsXucZHf20sySY
gaeqNoyvezys+gqKlnGjk4ZPZK7tahW9dNEOK85EeYsmgewloYcWxuJ8TD/casYXkzaFma9CR5v2
TSd7tRVs+m5E20PgEb5rhMiy7Mk6YZhUfnWiscB9Uxv43SqtjR6AqwgEp6pALhXC6P4wG/DT6y7v
inpv5rB0TzRELYFHGxmNql3rS24JuJ/qnJAS/dZJoeCCV7HVGbM5m8zucMqvjDYBNJpNWXrjEshr
r7I2lfZFlUoFv3fWY5+EOaM/zzoXgc4Uhv7NyBIHJLTt9ItaKcbjVeI3X3jnJLQng8S9jHENgGVV
vf1e6WLYobJo3skCxTmVTmk87YLC7+76Lp0VXlyiSC6UG9LxLohcdL2pGbSn2szmx05XM+kaZsdQ
REbmlVmNibWZx5qVxQnT02nuWady28DSk/Gme5rsSe/W9mi22DD81vxqi0K8zijnTroUOxCTGyEe
SBsn1nquI+2qLCYbTUskw3eTEh4ObaC/mDIRlZfxs4GmCm6Hdemb+ovRmMY1gVjVO7Wd2XpBYLX4
ERka4BvUG2ApJDNtWsfx53UFCyLzqtmUN0bra/daZmTGqSuWVNlazemqG8L+Zc6coVp3YuAha1DQ
nSIBIuN/VC2FX+KYhP62bptQEwN4yLGhkVEg/OSWDSYDHjsuzTsNlQshhP5cAHWt9YTyydYmUO5S
WPm6LHu8t64U1eDZgxufNnVIIw+NIIHOzhhzvyrfca5TxRtuRZVllxvQScl9bFj8kglKqBfGfMBA
GCgY1/A5Zm0FUt3Hp18PswnNJIZOLeSU62t6w82XtgKuWpspapBKq/x0Y2YNAIzuQIuND+RY7UCR
5VIRmWge6LJgdYVkDdXSkEK2zDHT924WsQw5ITOPBGjJ2iqIyWOasTBs6wPP1sqLkHFou3Buy3Fh
3o4L/jbADNDCwrX9KkPnIZIMQrI7QMydJfDclpi0q3YuIOo6Q0whNnULaZezr73oB/6uNgIN7xYo
b3rg847Vwupl5t9fqyww/I11oPn2eVJs6wnZG16Vhfebh2NYbPUDB1gemMDsmwj4HBZUMPQmqMFM
U+vXqg5RzNiiymIKZYKPvPjAG9ZqYqQ8Z8EQwwfo5lVfAicuDpziqlqYxYVDGbWBsKQUIewL19gk
7MbYmmSA6Otpbhb28YGDnFSVuqWeg47sL6Dknt1BtSmcRp6aB5IyyAxIhggq89e66eu9dqAuEzRd
M3JGNvZuL1jmvqibR31BNXPWsnfiwSuxCmJ/Lj1zwTrPTVjfgsxk5uIfuM/RgoAuCpp2XnMgQ+eT
dC/Z/TDadO0Cy/dw4Eg7B6a0OPClfdmCDUe3ln/pFwC1rui7ea5eqQcf79Tb6IvMRtgYkKxzIFgn
srXSU6YHNq9NIkhzL+LddCG6hX1thom6g40VEoauVaQzW0wAAWpGfv5k1OYwr9NuhBRg1haS28ZI
3ZcU8TAR7GkP1qGAjfiF5wsed6zl4wegcEpf/LTNs31gd0t2b7xiD0zvqiIuW9YL6ds/UL9J9J+e
y25hgQ9z3H2bK6d+VGDQEm+exfQWjAtBHPqTcZEbiX6Oami6tw6sccCPojhvWy1Wm7wPnDcH2NOZ
PDDKJ1N0T92BXC4WiDm0D4wvkyXviRsfrsID7dxQcXUdHljoEjkSdTX70JPQtLIPF0MrnIe+wZ0G
rWD8Gh7o6lE+m4OH1x4tb9k38rXjTmA3EjHF9ZgEBc9RkGhX2gJxJ/wFnnvb5RS0/YHzjo7X2mRt
BL0jH+rhfso7dd/HwFq9LNbCD4ft6t1oLPT4ZgoWknyAKgLdKUlN6+lAm58MJjTMXqf8Jjb1zN+o
A5sePeCAk3dB1ueVn78kB469Y9toSKGoIzFL9KmePOPAvU9yP2esrqn81Uq6xEDrVztUTHarj+il
A+oQq6mnZ18hZUTgFbiPEuRFw8KJ4WxTW5nKuJ4CNSyMD/dsGhRFRBxF8zkj6h6bve87r0Pq67VX
pUbNft1I9TOrrFud4e1UPJLxHk5EOCIc8lglO4HFyO3xffcGN4JdYvbH2e8YXwAC2zdxEU9Mbfid
knVRS+1bqYbm3a1kRzFYJN3VghkA0Brq2VVY1dO3uQENrmSBSVlkY/Th11VdbogWal9l2wbvXT8m
kGLyOW/XTqBFuLJJ9/uYOKVEk/SLE7P0bZbMWph3g8G2ZlXnxZKWJyGEYX7un5Tthl87VKoQHOqA
LnuTg7dY6U4L17twYOJu7a5RwdqPXblv4X1HK5ty21hpU4VsrsEUM5y1pVGOKydEG+mFESNiDx8+
LYu6LcxygyO/mMDVZCFbsQLxKs9up+q1aPJRreup6e/ocyL8rQyN5XkYDTZxsirJmOj9xuJB5mbA
f+NkwbBVZKnPD9A9goa0yUxPV8GQoHMsCEB6V+xwbnQVje+aVsbNKrXGISK91pgb0OaBTiYNhIoZ
pD2Yn1XV22a8suo5JrBGV89m3FTSM+3OqL1GOLG9RnTrknZQZn26KWRYoUlkB8Ovpdo0Yz5bBVAg
I7eRF3ZW+l/M2B9yed8alW+LLypo9Xk9YCCqOySJoxM693NrRfUNPQh4qBi02yXPumZMXs36KQye
IKBXWVcvYHRHY42noQn2KCRZEJ0srawVOTQtPukBsA5aozEkxsOhtUmGozmemXGJIsq2W0z/OWpR
nkY1xq+2iNN0FWc2stVojnPXg6zEn26/iC7daNQvGCJXD5peLZalcioedNw5d3EDd2PVwuSB0jb6
0VdCCgimyfRi2vdxPX4IVxNvbZyz0IkpZQ9kOmNDRnnDVh9dZpwmS2hJh6TTGGICW+KKIKDMTobr
VobXrWaQN1JmYX2N/RpcUdB1brjLmLM+jp1mJRvC5AguJfg7y1cByw2winoKzQ2vARcjAqTQ/DRQ
qV09GnHn6Ht3znH+FmY28QZsmF5tJmVwpTxRIx8n/gRuFO8OU+gReZiNGvqSLZwWS/aEvhPvszj3
+3o9I251Tns97OvOA1GER9vpwpH0jMYaUuH5RAx85Cmr3qogLrxl4xk6Z0M5uPU9EQxdcRnnsoA8
n44pXU1dwwF35s+O1d3X4TAuznMCDLL1jHwqAjfUmt1NPsL3Oi9HFbb7cMp6UOg6hgyseOnMTelh
0LNxu0OYKLWHulVzcyMRsA5P6KDt9DIoh7b3t4PwpdqZoe1SEhAQr5+VyipJPhpzchQ0ngBcULVn
p/kc3ZRN6+g7g4RRd9spabCxbCcyGrR1ixSbBRK8l15lsB7mHgsEjnKf9FdRuU2BurxvXTobAgwQ
yJKym5QTrCydvsLr2NVugHCHgH5Olh7ivN86JugBNtBydJVnJVodbt1U6QVLTZq+a6PTXPQ5UhcC
N7qBXA5Uuea8Q9EQRpuReARC4AdJMxKotGLHzQfI6dBEVTS1+qov2Bp84R0YqwC5lDm1CeE/XdgT
JlPyAjU434mVvQGBixTNzimnQ9haRQaWb17eIvTOcuvcyJWbnuuiiiGvAL1gXhQ3nIPXSDWGXOV6
jxycGzoaq/3oBNVwb/WFZeNWQK0ur7scujONMpFa/qowjEAyNS9irSPaG+hYdMdi1SQPDKhtYhBD
ew5JArSq+AuBcLjSfFk51XlSW1Z0O8Yj9BzDHiUOF5PkhfOxmOaRTWTXkSwEK5Pe/5oAgUJMHm/2
wpbrTnfxHnpV1RrqRBa2Jk8TRitiRQhdJh4zHA23jHgKUmPGRrpptAusOk7G0wlxlDFvEFSOgbOL
OqPV+gAvUYCEapNIVEb0kNklqXQl9abV4RIMNm9YbyzLtN4PCkF+7/WaVdnJJuD2b+aNrTKm0N9H
VP8dWoH+vW67+v3fkAo0/7bt8rfnlvH8zzKB/y9VA8JkJvOfqwa+YEfqnqfPwoHDd/zpdtMZdwGw
d4RArLPM5f90uyFtZIoodcG3ICP5UzggUQ4gG2YejIbYAfLGUPyHTllD9sz3MBT61w+1/4lQ+WjK
iJjBRTwt8b0R14yc6Eiig+WkN82B7v2c5fq3JrWabQe59J5yDZ/ppzPzN5P8o1n392Nh4yN8go/l
LlLuz6KcSdcB/VaJ3ECaa5gy29F1L5SzpWvW7TqmFndJXJBeVYfzPxLq2N+PzDENJqrICI7TMZxR
Vhn9LLlJgqrwCiujG0xA+q8/3t+eSsnng7inM1U/GnFnZtfKpOAgkeXcESHisXRdJL/zPB8P6L5/
lk+HObpiBsLNCdmFpMHQR5ddThrPUNXafWlqCWuX33S7YmQiQi+HNCwrTb7CDLoJESH/JozgiAf5
46yCFj/Ax5kcH40KB2qI0Bm4nsMKm826WRUX2irasSbsDP6kZTds2QB46EFXFMM3ENxW2Qvb7DNw
Dae/C3c8Gi//OC9//jbL33+ayvPujWxIW3LTD0GxxoK01xbu2T+7xuyzTGwFlssFJgRzURR9Pohp
TsPgQ4rcgOmxtjSA00u0DOQowDT8Z1qGRTRnIPayGceiaNCNo7NryibI0A5C3iAwkaYeC0vYtmr9
6w8kD0LqTyPm5ThKoWLgnkWgwWP580fSO/IGwWuwstTMkTxTm8IZcls3NezeQz/fmX0XhrsykuaL
FIM7gz70Zck0iVk//V22Jf0p+hJ/9KxhYJNDUe1DyfBJwLpBPl+BM1p0nFewkJMAv2OJy5VZHX5P
tsSGtZqQXzbndRqNOAmxuzGTyYnxu+lkvERSTJOe0gigK4vlKxXORTZxZk7jBBNcQs7GpROqm8y1
9thYMbNCGKZvQ/y7WkyVo7EdctWb68Hppi9qaAt7xSjAdNajqbXpSbT8uUNB3rgnYT2W8R3p6CXj
gqFq6adVVeGutTJ3H/yq8/2rTrKD3TEps0h6n6xeY74XafFrxt6d3eZABNSc0WHk2aNnsSGnj6BP
LaNARDhrF+vQbcZ1HeRNvGtNM6KnnTlBs51JIRMrPauJHtJUQTUah+SslXQpgWU2DnbQ0Jf0y+FZ
0bWK2tMxS7PuJJg17YK2LcVYAlnqzSzG0rgiQwqvIBzjFn1s7xcMwVIj6jZWp2sXEWPvaoeGHwLW
YKfOm6vHI0lLyh2d8wAiirt21dT4W006yA6SsU2fJUqhblNTmk3bPBqxjiVwiWe2OLiYs6HJNWIj
A+Na1IKBgG1PznVF0tR1O0h1wyDEfrF4RpDO4+e8BX5BcTIAVsRHkeA+XflAp/u11KbmIxypbtYU
XGwm6hGztFea4XCfkLnGNMoeZiZdoXLY0BpVbWCkEekr6yedp8Hoq2+RmbfZqmGbdZ8FmgPeGWnF
q+YH0SWqBc33eGAZs4ZAGNWmVEHAbK0N0m+mm0ProxTGI4NspPxImM9eVH7kvwa0ka/DbJ4rb4jG
oF7h/OyvhqnMv06pzgs2KIPgKpKSxqFionPTuLYxezJv+pKUZ62/G/u2ehuaMipPJ38YacVVWg2x
1NbCr3M1+vE601E2eA5czNAzjTq9bOlr42KpnBbqWR+lq55YvxsBuZThjpyGSxlI5PNwzbq7WkCE
WrOxaL44xKuc0o3FFy3AWgceDlWLdUEH2xZNGd5TLer1mynMOuK34rr0V1EAboVumIaLMuFGvwIG
SaxqRQsaQ2paV55J3BdT+MSQbwwXev28gB99oZnO/MTIhvwQbjPnCtIIbZW2bQdMtirVn2wXkBPJ
epEq8WuW5q3r9zyXPpO1j4J5x3M7TyhYXOyJusfZj69yv5y+cEulb2EQGjj5mDWPPGVxWXkxL8rL
ODA4TbHpG7cN7xDDM2cuw6pyJx7quWjsC9/KTGpiW7aPU+9kF2U7tdY64o5BfDyWuNuTOnvPyY4j
czWWCfct08yOkwNag7CxStgnZhVn53isgAnR8k8t+Dc83J5VlFWyNkSOYwuP52wigRyabNWJrkuZ
vmCGWhvzlHQrQUvySQ4kk3OXWv01NCNzJFXGqd51XcNchD4uwhCkGeOenXhq7aOkahsvDYdo2qpI
zcm2qQLX3AxEj+ibyvYtgHA9shUPZ7c13oBsI8Yt6oqJjiKoBZ+4/MZyzvymrGtvtqqa0NBFe7Ez
56qesbNo6sGds06sZoBJd2FDL4oATKmHKx+MGqg7A1L9BndxPV8s9t7rGdmcgK9qpNDI8+YK7F5c
biyjUSNcJr+mXiwbC9MvAY/xiQ4eeljJOh3liVmo5YLpAN7XgW2WzWrm3cfd7IbuXU8vKFsnkYbl
NNdzHRF6PRAllNe2pi0at7EHcxYwiKKJ7g8rBnJY55H/hO1mdDrItqRpsQI1qiQeleEZJIu2I+5r
6ySMbjdJpHcVQG5nuDcTsOpTE6bDrV2Xkb4KfUvIc9QE4bC2gZY2LARh6pzkZkeRJufRuh7FUJer
Uo3S2oR6kg2rOY+qCgoMv/w2swqhnRudsGp6qgX5wsQHahexUZdfKDADc+OEfX9JkIVm4w2KU2eD
DhI1DOhTV0csuCjeMNa44Yq+MBGMtk4+2N5KwB5tisDCWVTAg043ZRGL9t5mWjGsWTjlV2usRnUC
knZ0Maz7nDAtB4u7DQW681Uflv7g8XxZxYonh1EFKiO/P+2iSGqbrtCk7lkdUxPPcNv4gtcq02Gn
Lu1TcxL4zjGt3xmqJCPX7X3rLo0TxmlYCnKKRiz5axwQro3Gh7gZfoRI63jvOP3wUTaJSoHvxfTv
4e/SKcDQ37Q7FSEWOEuRzZrr5bVTetj1wG1NuRJfQz4nOb/CfmzbvJz2WqhhqjLJiDIWw67cVxIk
rmdGqk22tZ+YT4d653+2rJ9MtaCPPxWBi5D+x19eksvyH//+8J6/z917+vzzppXv+dem1f3D0W2k
gHgOlq3aIvP+sWlV8g+JvVQiVf6u4uSvfqjdDesPtgAcmx0l97Vc3B4/9qz6H2S1Y+RzXR3pJ3oh
ko+OtO2/0rofEV7xulhsp208QMIiMIZd9VHJmqddRn/UXz9coRzw3p4i7zryrgLvMvQur993X84+
Ht/O7j6dpL/ZvR4ZUf961KPaf+a9Z2WACdZPlfdwU3j3yL28R754ed8H3rh8/b7bfPv6fHn+cLl/
/vJx9+X87Wbwfvd78OH+rNf/+msc7f/0TIzanPDhIdsZ+ksd3vz6cx78Yr86wNGGQDCvF9byOQvv
8eEm8wrv6eHx4fzlnWRS75H/PWXe7N2/XN2e/h/qzmQ5cuXIov/Se8gwD4veAMiBmRyTMzcwsljE
PAOB4ev7oKSWFZPVTCvt2tqs9aT3XkUiEIjwcPd77tXL3Vnonh3c67PD4ez88nA49y5X55vD2eZw
2C1/tdrtVvuX28tzb3e7855vL73b2/3Vjbf72N9e7m78/f7jxO//pe355vcfN07bplxaUs/vv3i5
eLrZbS9erl72T0+bzd3+4il0V+eH89Vmd746HK4OV+ur5Sfubm5v9rery92JO9yvy9N3v+VIu0MX
Zlq12q+5fFuWDXP59nb38zp078hDMI2Hn3cxcxm7MX8JlMQ9bH7e/WR678ZlNT/yTz5W7vVz5H68
Pl9+vD+/3kTu7vWG1fV8/cHqurn9ePh4Jw7l/x5uPh5olXCfbs7Pn1/f9x+3kXvzfmJ+f/k/fPdM
xxfTtFtUaTyTv77wtxf+8p9r112drdcbz/Xclcd/cbf+9tRVdZms7wbWPn/2wIvGLA5Ag/OELMOb
94/921XO874hBnIPl8xV4Z4/7x5er18vT7zJ5av6bmz2vd8v/t2ghxQ+eWjJ3NbmYyy/hOk1RRvM
2nq3lB++/wZ/MUqPhyNnaMIv0BXNPjZJwNywzwghAn+u6ot4OO9bbUt7iiv0j9rKV4OWvszjayxp
VKcPunjUdQzD9J00v07p/TDehf1dqMWX3/+qP+67/0xHkkeT5WMlGuj1gnaAaNkZ7t6AOLqH2H17
u349v359vr58v5Xdh/dTn/ORvPWf+93vgx4tt5muMxs2R+C3MiVv49GCpJMq+3G6temuajq4Q/Ze
6U4ktz4n8xiVrAiXQweWxHKkHfeeT5K6JCTr2S9ryhGWEtNXZ+dDSK1czD++n9fjsSya43QYyBpn
pKpTTPu8thoxdE3ZhbYPJF5ctMOkvQp9UBF+x/mJ9v4/DmUqOI5xsC8J5s9DkZ2MZQfBj5/V3Xxr
zGGXeBMpEOo3c37//WMtP/v3Nbw8lkFKmRw3KVeSWJ/HstDp9Totab7elcaV0xrBCiOc7MSi/NMo
Jt+JiUqSwEI+2hRE04wR2VLLd4weT0iacTaFNTv+98/yZRUuD2PahD5k6hEkaEcPUxmxhk+ZalEg
H811RI77cZizkCKUQY9vnDcq99ygS/w6tQ2fPLvzIykMGjW//x1/fFooeDbiLRO12NHTWn2ELqCc
LB9CnEk6SajuQFe095ej2OQcVeSOVLNNMvVHkU5rRLhkBT0lrLaJNzRk03YAHWrzt6OgzoXsQG+r
gZ7wOMGJOaYYItOibF7LMhnBgpxa5IQn3tyXFY+sX1H5mMn+L1qdo3DJbM02Maik+cWgOLuoVhyP
PD2XdQpjJ16OumxFn1b80VhHX5cDZTcnzzf6iCog4KcH3H3oX+62fR+cwYBZZVL+WNqUp4XlwVvf
ss5WUm2ulbHfKuawtbJxZYzzK4wPn1T0OtHE6KJTvB+Tv9wIHPY2WNEcLySYifGPdtVIcYaeW2jv
4xbbVh42ySNdP4DoaWUIWrH6/lX/8SVosonqi9DAOd5NZSXQkNUwMVqRlOvO1p40O6L4nTTFidf9
5QNZXoHOwuLBaLlfCme/n9Nc/fNMKyHAgVoxL0gcyjTTadaJD2S5YBy/aD4Nrh88C4Ws5Vf8Vmso
gzRuxpq0TmwLa2Um8bDOBqFemvTA0lwUGWffz9+XlUXZihuVTOWMG4+h6kfffdxJ6N2UZvKV8+ba
uOofiovmyXnXL0f6Mh9xLHqYrufL6HX+iK+dXbBq/FOGY79qZL8/8/FPOHrmYcTENRv4CeWDdisf
0HFclh/mJtzBQ0A3dG33rnQvXyeTW5+1W+2KdrgTW/3xrB//gqM9WESaHvUL4jCsEygveKCF+lo1
hl1ZW+vvJ/x4GfF5LDwdxGdgBOCAHn3JUmJAfGi7wVcE7YQKkpRb0vby04lR/jAMwm22BI2Vyrly
NKdhpQVKZc2Tr0f5mV1Xgz8J5clGTkOSelH30NKV7qLqnl6QzUhFonfurbz2yPioNM/NrmXvDad+
mod1b8SuEu2zZtjmeuvn0oVKWlSRZ/Qykqslr040kQ9764ZnRXleLAmD6kyZps0sv6u8QFl6hDnj
Ai1fWQNGLvF72VWkcbO10aSnzN3/8NwUnE1kDVRkydcfbcplotNEE/C4eTk7b2Ma6i9lnp3YdP4w
CBGcrpHWs9DrHhsEJ4rZd6o6Db4+5fJaNOLGwvPghD36nwchOrDZcJbcxuedYIQrTUdKC58GLTA4
IooOGV3j/8GjMF8LSYDVwl98HsXEPTKw1GTwKbxo58g3J+pivX1il1n2xt+/cBa9rZBOQayhapp6
bMin4eCtRLUY/DFNF4eczLl1qMFdjPVMTTmMNS+dRvWEverxxerXoFQOmD+Zb8A6+qiDMC+zPGMp
iNYudxYykRqGIYKATJJkaiVo6JQ5Sv0s6JUT5/Wf3p1iEePThkEE/mvT/W0XN7RcKvIURFdqaKnf
gQn1aaRRtyc+8j/MKnvJgqgjbOPa9PndaSDm5bmRhJ/mobVOjKzfKZzxJ6DdyvHmuMyjviTfUI0b
C/Lk8zBShji2bPPBRwurUVGhOlpjLXYthsnepcHi5ZeO+brF/Ip/RFNW7VC2z7ifbnWBTQeFbctN
svyuGqwVRcJTsJrj0Gj5eaZpchvgPgC5Zvn5v811qPZj2nNa+gp1bdULuqZ4M0alumpi2jFo2A4O
Jp5q25nbMNd4JWxv2jE3GprcMnQ2YNuKH9+/l2VCjlY7jGljERYTCpnHjIdGpznaVqBoWgO2Bvmk
0QanYWaQ9cOpz3c5LT4Pxc5gQcF2eEPE7Uefr1HZIZoq0fsithWkMOghQGKmW2FSvwqqIj6fNRmf
WPVAWWM8Eat8eU5Flm0LoKHJfywL/fPMd03Q2L2c1D4OroDLLB2Ddq+xRIYtJdZ7yur7af2yDpdW
BdBMMrQTrJuOjzRZyejMp57mAyG9yqTuqdIo4wXW9ELNWD7xBX/ZPADRUWund4r/r2nGUbQn0YY6
NraV0gltdSt5ksRF0c/9mdm14tBaseCAGbINjnn2iQDhy175a+QlImF6WdtHI2eS04umdVLfnKhw
qlJ13vRV6CFAe2mcaluUxd/hFomaGZEQ2lJUhz0Lmf7n9xhDriOvbrJR1YiwK5ziXIQzp9x9j16f
udzXlzYpPgqANfpxp1ROoYj205milZIY2nlux1l7MHMaHxeTPcfelNGYVifOgKMlyqAgBVkxy5iU
5I+jrcIAMmt3DT4gVdX+iDO6RanzUVzvjUh7/X59Hm36y1gGvXWkIzhrIMofRXaCa0GgpVQhuy5W
boKkCu7iGeT134+ycDgBGBKCkAD5/LKCmcJz1Q70ozcajgZKlLw2mhb97byxHmBPcN7TusMudvRp
0/YamuXMvNFRnNvrXGuLR1WeqmzdN3V7Ivo+vgCQ9KDl0OEgY5XJPNLRApxmtc9qQZc0oADNPrMq
nUwIgn0HkF9jZPqNPMUGjRtFPc3mVTU0xfNcgW13a6OfkhUmPyVM8diyopccP5s3KUyL5KddwGAH
FF8Mq6iIO2zt9FjFmmUMbLPd44fa4tSQpM7NX74gwm6NvkqibnJUinwUt0lt3zdNFNie3EUw/dED
uUhiB//7UY52CcAVjELiyMFLgPzUcQgahmWNWhltL8T14qDCUnipJVs8K7GuL0pexFJUy8y770f9
ssR5UTD4yIjpVMmU45CqHpyYni5elDYnDg4sqGmpVwcn4povOwXUIA5O9hzIeDgWHB1q5uTUAn4+
3qgOfRNurndj4Q9cl2yPlmTpRSGxYPxdtM0SVCDbOlzMkHqzHx4t+I65gy5f5D7pxno1JKh4DYS5
Jz5eRft8Xv8axoQvvICuyCUcO4jBz+0BbC+80XG2gXFH4eVgJ6kni3reKYNd3da4jFJsj8N1248R
MlOwoopSjxurbsMt6mLl8W/f6RKZc8XQAa0sm+TnDSW3Oz3OE+wIHCQM2xgayBp9tXbiyb+uHEYh
RoVsswQM6jIxv0VpCCriPK8ZJWmM+BYjpOh6SGD9//2zsDUuqRMgjoREn0eRWhsMP6pUv4rVeY/M
vt+osVL8B2uFaEcFY8NXQGz8eZQ0Kg0pq5yMmF4ka3scVJ+enOk/eRaehLQWA9Gn+XmUWRJIrhQt
Y79Sso8SWNeqDWt8Ab6fsi8bCQvfZq54M2SbuMx+HoaYANvQZRhE69INZAC8GuOZzpQu6jbkHNMz
K05P3Vy+HMvLoDqhMVlThUc7msE57vCFIB7wEVH3vpKO8lZPJcmjdSy/+/75vi48NhDiY2K5pcP2
OKGW0loC83OMfDLFXMOUoi7A5mZgG78f5+sjsRZMPmlCeR2q1tG5PLSTTrMdSeYiTM2nauDKgaVr
G6vmyjE6Vfv5/XBfX5tKaQIMg0bqUyPe+Pza0CeaLaEIw8G23TXsEsAMhskp3KpAw4SncLqVebWb
vx2WN8dBvdR5FirhsnX/9hknU5HQTplJdBgV9bAyFYxBNjhsl1dd30ALUdizEj/M8+ZEVvnoosPG
uSwZViNsQI6+X6X53wYGjyAgtEQSO+UQ7KPSykH74iqCUmYCW4QMXcpS6ZJ2M6g/eTGceO6vRxL5
JHnBcZGQwS7o6FCnY6UZs0zCV5oeYIHlyhwtljtKIjB81Ug/V6otlBNL6uvSZVA4VSYnE/fuY1NG
2HkYaaAE8wLDllaIi+gUTTAN/v6Vfl24jML8qopGaoYl9fmVOgnUC/KCgTc2Yh7O8WAiGwjZR8LK
JmFhnTgIvgxHRAkMmVCcsShNHm1rYT/qRm+DF0CiLW/6PHnINFnfwiGJT+xsX0ZinXAK/LqasmqO
R6Ii6dDziytHGozFrqAl2W2Fkt4MTROuv5/Do9viEo2BSeZ8U7i10b9/9DWaMf/TTH+iF2GW/gB4
dRQ3Zp9J8eQmqSaHF9xoLX3TJV2YI/MSczH+bcDOpWPJz5Dq5U+yjpG9Was31Krg0WgDx5FUYayO
tD7vHsra1v/2orOMtdiVLPc4lszRJjBJfZKXdm54UdJXuz6VygtVj0/dF//w+izWPLw4hcOWzfvz
ugShVeQSmT0oaXJaryRdcvJVSJ5Vpqk0tE6l7L4Ot3wFNH3h80WRUj4KOkc4AXPICeIlvSn2cHja
heiiXFk5XpTfr5Y/DrUka6j+k1Czjr64MEWJn00dTybV8uQLo4Z9VEtGta57VToRTH/ZREDdcbf6
92BHS1OJK6BYGGoinBbDulKLwe2KOj+xP/7pkUiFc6ZTmOezW/7+b9szG9WkTqrQcXGxEA8mXWMd
QrqjoSbYRvcfzB8aVdXiUOdm/6vN7LfBsNChOt0zfxEssrXeZTJKFl06V2n3P/FcX/b9X2RRygmA
z8g8HSfh52BqE1yydE+x+vYmmjUbxXAq73pcpP0Gk+sTn/Ef3hbZChiTC5uZfPnRPPaOaLS4bHUP
N1UoC7kcbh0rL/3vF+AfR0FlxYZF7u5LyrRVnKocaMbFclunPT7J1LO8T5K/vgiTeSH/TimeLDXX
+89rYow6tXSsjGVulaObtkW0UYZ5OrEY/vCGdM0my8PmCy/z+LLIHz23IP80T+pC6503WK16M6SR
p8YHYOkwFycmb3kFv6Vc2etZ3iQ+ZfIvhOfHDgfoURqJ9D79GRJSFA8GmaXTKlHLPxeiRH/iELP+
MBqNEjJ6YkxlyGB9nsQYjpgBslDzDATCnplEXULH/uBchEOV+I3pXIlBDk8kZLj6Ltvdp6fEAInL
N2cKvi80bCy/67dvrBPJrM6pKqjf191dpQT1sO20uDunnUfDlawykDsWais9a0WJWbSZD+Tep8qG
3Dcn1jp1isaCc9HFhzCBcua2OqqEvkXq7fWNYQ9er4X5bQpTUINwVNI0D7oQCDJhXFd5CKmiW1hQ
pYF6uyv3doVkxAvtUEaIiIkCCTxpVO/V2mifc6RssaeEQJC8vivVdWjNAZ00na7/0PmXL9JKB5mX
ataCHQVwhxg7rEBxpb3ViXUEruIuF0I5a6Klw6I0wnInQ1P86UiOclbkWtBt0jpIzo14CskfaoGD
S0drJFe0siy0gnrIto00pOGqq2XzrdRJZrl9T6rY7dq0PEc8UaMNimvJWk+NpSJiSJLwGb/QCklS
iI+F28qJtp9M/A93qABtMmGQUhEMTEn5mEYiCJmjoL/jQpg+90A9M7BVVJjcUFKUQ19WyeSnE8e9
S0YqhkNqtyiFVLOc1so8tu+hIpUJIro2vXPsTJvOCjB8j400Fzd0NOmpmyOcuBNaCfehzbp431fg
RLxEWHBRaxRW2yxcbKiAWOYz0gwobC4MJekaVHYCXpR0k9dFpY2TmdkCB7CSxYZLWlyJEalJw8Xc
mnm9sbowgIiUacPsDmOIqBRUwLCV1ApooB3p2rAKzSh+nhQzetakWjLdph1V40xavMr8nv4HSO8F
ZhB9yqRNbVNeyEY9Nm4gz+G5FA74S2uJZb/iJwOPAJ64lXvAGXXNy9oY2VCnZ92bVQ0ABfI41R+B
HUCPm1rjIgs686Wmsm3tS1FFg9sLq75O1R73zdwBguIiR2wPYSABblX1oF6ACBP+07NpBQrMhhov
Wxgrub0SbaWdGfGMmUlHBE0tHbSS4YUpg3laamtnLcqSt1Qds2tnEOV7H2XOI6LaZPTw7532YdXk
L0qlt49U0qT7GJu7H2Gx0KDgf9kJSJYBLKFlCTAisU4gZsZCx/QJLAHldq3XRq+IBPgrHChNQBaa
cmd3kzDQSznddSviyvII8GxzXQNc5coYmdleYwF9ROg1A38MpRZTuAGLEddMtfBWsMPficmZniRb
xnMIV92ph/E2DkA1dBu8WGRhiK5OiZGvuT3ioVNSHQX7J6L5KSPVPKynWWo3jjpJS69pahVEqtjk
eoOuzw95Jup9yG0yXklapb9PligTz1JGK92ajqhXjTZCWmiI3XBHc4IJ7FfYIFmJnLnfyaSTHskm
zca6EJp0gYm5+SIVydid0btQ7GV4P6CIEG/dxLad6es26MKzdK6hQlIKXIBiCO7StUR3jzgbVCKK
9dzO2UVrCeMn1qzjAVfV2YSCJhpEx0wBCta8a2Qfz+fsTqrxIZVQu1+pQ4twNYTpES4Gop3pdVls
v8zKWF/mCd+jO2V56KyoWZbGOof5txPaOFpe1UqTs4o1lY1Ks0YLxRu+lI0LgbFIfIVkAs2OxCHM
nSGMN1AWQwN1ZR4fOIRMa9O3k4BqqoCyWiuSaiClhSFUrEc7Ta7VKbJl0DSGcdcrop39SpsiCMNd
01+2cw53UECLSL1KtULdw7Mc/K7OR694A6xRxH55rci+XXfN3pKj8D3uAKW4Fh6ez33bttezVoU3
ZVFILyoX8Y/ZTGp2DZjcZOCUPPNZOCmAlww6kxfrAU5AcQ2ntSnnLLqqZbphqTdN022yWNjS9pyE
P6ohzj8qltbkjwTlYqtMi6x3hHbCc3fiQe162LYGsktMScbkTq9b85UAvo7XGk6Cl1T/lY9gzIsr
sJTGuLKnqXwdaj5qt09b7c3JwZFue26d4DaHNHuJsnqQaW5xrE04cu32Yw1nSmzA4v6HhqN7Cm5R
Gt/oVRrltcN8XxgJdC2mLmfVmnRTr7FaVORVMELOdZVQgklmS86QbtQ8FjdREkg3VGWl10meh8ul
OPAylIHgjIDP9FCgKuwppMY9lQx4Idp6jEfyo5ExUgVBbUetMUsjfacVef+DYKq7G8aexbawq25l
ONU/okjjRABEjVWqkyn1a2iKia0xwXXbM5Rc5WguMhTMdhsVnpB7uKrcj4MHcEROIe9RpHEOb7ou
zW80ucNzEhmgBlxwzKrESzH5vG70tnsXWhGcjWPX/gB4FoA4LHhxrDcWL8Jd9GUcbOabEyHtZftW
IPUJLXmuMrNq1honUeFZIbAyaWzMFydLM7EO0wphodbrFQwvTRIvShprszdKsrniu4KwSAdCdp5a
GMlilzQgfZ7KoWF2QGrZ3DnS9D5FDFhBCZTgFAY024JQrNn5EE3q/UOGk8SAlJhfitFakEZApseR
V9pApNhB9aoNqEdVMUPSoblxjUstTEgbMaZw51RhVCcWarTWzQrpHvu78RDYszFtTWSXt3DTHXsV
SlEJhY8Ou5lWfih2bgDyWnM1MLMvSJ55ChzmynJTT7nVIkwbnZJNV7cf2zawWQZh5DTAyqDrujo9
sgnGlAJ/Yp14BCFr7fT3Yzpb7y114caXQnwKmJbWGXFjHuwf2K+qjzVqvr0upuSFzFRzJWEt8WMc
yuqHFCkojClywBKk4z1QNpz7yUVdSEHvofpMJRfaUnQZ6DEhkKr2CEaDFJr4Wo0xZ0MsAIc8pUIr
+6KRKtzhlSGFsqaX0lvfZeobCOSy99u0SXDSq0ebTSfTH2W6irHq7LDy3JgpZFnPaPGzhn6cjoiD
A+JKG3MPPnmedhBd/EN1Ut3C+65OpXUqyrJ8drh/xb7E+VL6Mh23t9CKQwcxahjxLyGETYH+Mfeb
Dpzez8GWG7pbZ1ua11Kf50+EnSiauCBk86btwETS9ENp69wKyjjYjjh+8tnVy37Yl300rUYN6hKr
2W5+JMKQ+zU1RriCHEuocaM8mZDSxLmU7AQZWN0fB5rgiM7YRi0SE2BOdiQSWx46S+Rk37dhDM8L
1X+C8UUsIXg82ODspJU+dIX1NNZ5eGelYzN4pE+bNPTLqjHDM2oc0vxgS01tXnXU3OazqqjnbGcV
OCq5adwTXXgxjP1sL0E+R4zZl5iPjkKe0ptIi8QuTKSp80NNluQdQOJQ3Rm5kXbvekSQKVyUu2AP
ckqYGULOvMfkFvzttBkwUqADkCKZE6wk2FmhH4kKzzo9RaXyHM5zFYxbCi01nGIcUCdnR/tN3p43
CpRyj+1E728z4pt+P4po0iFXcU7KbkyzTbPiz9aS9VSGg3M/5xnNZoMhbGeLJ4mmHzRCngCLOstJ
bssqbPJ7e1DTCaa2Jafho9XbMLpBA9vyU1KAdJD5Tvos5vA0uDLwTxr2WavXAps3wLUyVwI6hty0
ykF0a5yjimeqQJdcgrRc5oLYC2MdWxyXGyCgQ3qn1Ly4837OI3NnxW0jNknZBdC16tgS9wpA/Pka
3pap4FcOuo+GvIGe/BiPx8KKxE87CKAIJ3E1FOtak3KZxnAA2w+W2sbZVb1A/FdWE/bG7JuVEcg7
LsOasxZ92MYvXUX9GxvtgWuL4lkQXyIPmHXzUA4gzlZhT/PBHSbmUo9PYKBJm6gxJ6ALGEXpIL9C
IbEbhGX51PYKn5YwIiVda8HcEOmZxnIhAxrKNFRjyMC8vvisqnqobK5jBTUAKqKL9rKSC8HmisAj
q9eihMuw7wJyCB+O7EzZCpKZpr6CDm/si9LMO3Go7MzQNl2DWS9RY1uLB7QU1nL8D3k2PU5KJ0Dq
W1YfNFf5XJCyh3GM472HgUrDlc+Jy+5dTu2UUK2j1E9Gwoguy4TOPQ9+VXZWiljMZ2oiGSpnFmaU
kx9JdZGt4wiq97nTRnGLsCWxxLUij2VD3KT3z5ZAynClNSTOXa1p5P4dIYdRrGxDiMcxUdmibWvQ
a1+3G8CFYTY7B4pESrHSphgjAbDLOpbXcoLFXV9HihoiG7e4UeB42MjreWxGSHNKDJBklTRBXRHS
1bOwPoLSUoLLscVZYC2mWbsHoxYPXkFUP637Lo3DQ67mluZ3uA5Ie7oDkFjIuSbnriPpyUhbYiLU
u46XWKzhFOTw7YOkAErsZLq5tepw0JBQd51VbuZ6LLObCaO2Bp562+UXaYJ3x8WMVUDKQaamYtVJ
w1zdkssf6+dewpZnb4gq6e4HvSwSE5M57m/wAUBebBx69OOzsE8X6oA2aNK6G5rqI8Dx+0mx5hn7
AKnprTPA1WHuApwzkq0Ih/DgOFGb43NK8c6rZW3IoH3UaenFVYiKrSfnvaMkqwGGzXuuUWTSJOUa
GOQE2VMdubNWILDZcoohMP3eJDrif+ERz7KuXDCAUxhz0juJSZBhqAlsk3KcxNs4pYVzDT2iDd7i
WSmiXcLN0t7DH7FT8IUkNfZxIk/FeaS1qnEp+OHzpaSr2KznUA24fTpZ0xcYoESwHfSIrs1tJY+s
/3aodBM2Bx7RDcSUUbOI7eYwf8CnWqpe5qQef8bjYBjFtggY52DLHTtXHpMVX0GAlneW3cxsXMRA
9nTfR1oJpzOUtTTcxp0DYdmUs/xBAaFircZeDq71quCuHvdFsOqrBN0GE5Z84JjeOitAora2jsBM
wCWPAPz6PLq9x7ve7vZOI3N9zzRH3wVjgvw+HY3+3DQaUAIdxgjFqjagXri0aqgf3aDQ1kWCgZOh
Tav6hwGAlotYa43XiUUnHV9Phg9DaaaYPKRtGUZr/jy67FQpNJ644pbzZu7H7B6LnGhe5TAucg+W
TQvdx+j08ykJS21VilJtN+2idwLZgwnGBvZMBhUZV9xo1YjU+pibZCNgBFQbEM/ivOwVG7KgE/Uv
nM1Yf87KAIpuIpMiuWOapHuriMEk9rGTDqtYreqVUgv5TWvjQt2WyfKdN3K9wK4Ty4nXVCgnP0ay
dccbIYtA2BAcuigjXxcZg9p4ST2JH+agmO+jFRYZzNxxPlRdPpFjk5X6wmo0iwU7q8Zj1yS9wXWZ
5r96zJXZ6zBQeAXhglVJHYvR3nCnLKrLRpIryCixPMqg77N4eresln7XBUls4umApferMefGueoE
2Ic4Yw+6wZATcUuGpFZWOriH28zWZt3P1TkevUGp+gf4KYAyioHmXn+gge4Z5i3kQ3PQG9Wb4rSt
XUWr5I96LIDcjgo1C28a5G7eJpJC2lVqkuonLy4DWTFJpfCQmoUvNsQkEgN6M2At4OjJkxKDyfcs
tePwDJ2qeCkxpNHWlZAmCOumkJ6HYob2Cw0oVZRtZ/QqLj1aSBSScEnsvRaeI9icUShM8djqZLCL
snqztGQxDJaCaOXgGvyzVeOWO2zZP0H46i0PRojED9YkAvOIK8M9Or4hdW3oTbrfFjor1xnN+E6O
myByuw5LbE+dxEdUkODBTSGdq42ThPp7o+Fd42WsnSstGOlgNImMyV7aHUxmkpH9ftIN5V3CORWb
Xsfq75SBxrIxnTTii5p03zbrZWf2jD6vFFx9hqjwHXhf70WXWiWX1SZ+wnHQwpehIOj3pUSeC6J4
fcJ6snHEc2CnCg52YDtzOmroO7YFqopMtfaz1miY9wZhEruQIsmdsbF0XIBzp3weVaUBUxEAYPGo
KoTcz7QOVmma5+bsN4PEZquMRLUu37Gtss8OBsnMZhoaD0lSbIJ5nYL3EVqKCUBXd3J29UTiKmTY
2jXBENFsZgdgcAkOW9DeIyPrZR7mXmxzbtMUB8KTnkUlTM9SgH22i01QYq6A+MQfEmgXwzPsxHga
U2x+/CDvMSvRU8idfl8qJIjrWjTRpRBBnK4CtrThIrYzcEIdTG9sEppKJe5Kqwq7ZQekbgRvVfGg
gM+PuoZ129qaml54MZsel8yur4G7IOqyl+yS9TPsgyHyKLTn6tYxqKXu9aZB2haHZfsKCH0k1ygW
7Fend1AFi05rIaFQXBsQqGAF4UVkWsjIGHp2W8nZlF9KUmSnKzVy4hcWI0bNNkeu4ptcijYwv5P+
TNRAdVc2if6CjYMYgv5UJVR9q6zycIPFSjWvQEUH+EK3esx1R7YKvJG6sWrdRKtxTiGtLtiKCoeU
RY8LeEQEWyqXTpOrsluHkOxdpO7ZCMhT0YuVBBmp8y2nw2WnxOej2UpBoTtnAFYwSYk7GIp5RKLK
d+wwPAxA72+dPN+Rhqornz+ensY6BtED/r6BNqX3+K36slDyZlWpjph8FecIUD61LgLfTmdTXglj
ij9yUePnMo6zFp1lCOxC0+e2IsZb6Chtv5gDLWmjVrMuA5sbjEdboPwTRG7GPZ9wcV8trmEbbcYT
C8MMIke/01Rx6HpLu+fzaDqvoUp8njalAl1LyvpLZK3kMaQ8FRS4JHlVwkQPfdhjfD5kve4TbBxU
1oItPwfoleKVA/4X8aZGWxLQNdDGm1gZ+bfHpLCoicwJmXCltGB4NVGMw6GdBaR2yZZIt02SxyGH
eyn/UIJ4QdySmYnO5qHLxk1M9cN2VVFUV2NBFuCCoq/cc2PoJ3AHqnD2yYxGe58PBOQel1+52Fad
kYfeVJTsVaHd2vcghiWOP+Kp2J/p2OvCA4WNKL9uuG1cxjDhIt+CendhQA//UWEmheVXVy8uIfV8
Z1ClwhkMWJJCbi3OgDUJhb6rUV+k9kYEaKpH2Jz2TbHFvMGIOdCYZHJKU3s19v2sQfqdCJDgaab7
Bk4UuGbbJOw1RmvHzjk/1QZaNncOK6TSxHiD2JBSlbbduDDIy9FpSFxJsMH+2R/3VyScq+obC9dP
hq5X/38BrhTj/m9+q/uzyft3Wit+/jKiPXv/7/9aujL+1/dVh1xjURalgM0FzFyICP8i4Zj6P+B8
IpiiPKuTm1/+1r9IOJr6D7pTadVHXILynX6of5Nw+FuUjLHx5QhElK6jOfoLEI55VHc0qNwuhWFa
52jaN+l1/Fz/q8HgmBUZ4vWopGeRkW4qSpsDvUg6+5uKkMs40Mzti3S6DO10m4tuw48ijys8J1Iu
EivdlBKOMdODmFNPaaFyYW8EYJ0voN0GtF7bkrSrQpp8tXe9e6FQDJau39IR+1ilzX3fF+uAOJgk
z1ZBlVAMFJXK9VjNfgc1Hq9WN0y6TdRFjyGixNEE5V1yTeDbxKTDlUxtQ9x+jg+05mwbc8hd2xw8
hwqey1e8FIaTOySxT4EjDjMQyiGWVqnT7U38z7C36fKUYJO9BTu83xbB9T9LqP/D3nktN450W/pV
TszVzAUnSJAAyImYG2QCIOgpL90wZOEID9A9/XzJ6hOtQtURp//+XcepZksqiQZAInPnNmuv9R9p
k6wygFLV//0frXr1DwPbAn9QVt4ZyaYqnbrIJjkaB3tjNWgie1f8prf8XwrAtqr8PxypVX/PizwO
Djm3cKStOtrjrnehMUzRFX+uEXMA1XVmIGNr4svTJNaaIya1B1oHS2foz8MuSg7Daxjm4t6GnQLp
hhtfywS6FZBdxos8mPazxIGeS0bRElSzKFWtLo+tUglHdHRp7O4bKsvd3t2BiRMgYVGh7gPZuRXV
0I/xWXVxnLFLWUbtW2Z/3TlCjEmZKMLGYWDtY57ZFelH9PSoF2H3OjHdMjGMiagJ6hPw8hegbGf6
jE9F8m8DACaRNQK+TNPUAH0qkoPFMmk13ZUOKTvOOHQPr5HfFaPmvsl24xhXGHbxgcnmBB96yqBs
tY2z4fT+6JTiPnw6jVatPoGSwzhSEHIi6hHQsFqklfBBcDN1zfn6UC3www9X3EK5ZvlgN0KEDbNA
CoXmB2ujoxjWvXRFZ7jajyNrAJA/M3C0YQ+joMzp1WFkK+0myHUv6m6sLb3EMJ66sFuWoxlcmDh9
E3I7V6fOIst2Nh6lRq3kROo/zbtwZuClvagCy9dD0EKi/jYEv59aCyg2AJa/q6KmdOgCItQxJUkU
oAQqRe/bpMDcnQFYc+dffX3Yny42Bb39bURaBnnUIY2d77jJhbFFJAmOJw2+43znbDeXIJo/Gg41
n34/VMtEoatA6qbhUMcDHjDib37y9PXFXDpCy3IEDQpWo5Ij7I9PpXlTNRdM088HC5oRnavoQw3x
/cIE7YpXZmJkm96yPr42JrPD12EyfP36On66HOgOhKiBnv7Bmcf6kwGASnB0SCqOU2wVx6FLwN49
XX99jG9dCz8shuEQpXIFge73Wuu70n0aBRNmHBqBWDhQfEd2unDoaaeurGPyzMMNDIk4k8neCY1p
pXdx+gg2zf7dgfAR/+9D08NluG8UO2OksDO3Owqo6BiWEC+GvBSOWHCyu3EH1tDkcBvFIPK3qUMW
GShBsOxsafxvYpvmXxcBV7/eO13yhM3otKjN127x1hnwfjOfdPLupEc4SDpnSL5ZJxAbwKF7oq7/
Vg1uexl6bF6tEykNYgnjprdDUSw1Wd0Fq6ZDU1GYOv4JeQsEOqxT7m0OBxFAwrMhRCpPd0WnN+nv
ojEF+3G9d/OcIKLaLrT0vTsJe9lLWJof+mB3Z+ina6Leq9p0a20Bwe662ZofUTMifUwFD6HCTdS9
BllDxiiY1gxcFRCpZyWECYhNNCMK/F2CQFMa+xUKhlZn/1TGOhWvvqvvdZcgEKJ32JH9BSoZNlNk
ldTxAoGzWVy8NbgQp7G5rovXGOog9kZ1CftUdzZQ+B47QHaeU+PVPz01g/syHrE5PetQMm0OJC6O
jRwcRjJGwuqUlxKknl2PkDehJ25fRfMTdMrNQbXY3u6LwiHTOjFG1JiHFvEgcLRoHh2R+qyzmZou
nfCtCBPn0I1ccxBccXskQhWiYadQgnd+ps+OgfY2bA4Ows/XoHLIwXdNcuK9eAbNyzyDtwiJWJiB
d3v0tvbjxqzcQ3G9CRCcO04TrZJ5EdqNthda15jCOg3RNxkcY9xNdGuvtgdi5AiMjpmBTtZ0RPRK
ivod5sZLJ4nkMcCOw+5evB14UZigp5Qe5fClHnVswyfbBwgLymzP9Kc085E6Cbwoeu73I5yzrsOY
p8Stu3o+6H7zCBBAjTrNmOYAURI1KkbcJO/bCXmoejcC6bVE2UXih4yOlaxw++rmRaUlSfWOtEXW
OPvuqksP3anoiKgKrqiCOJBsyEOeSGr6D2Sb2P1QEKMYdYoTmYGHgcHD0egF2DQj7LE2HwU7WWw1
R8+2i9IcPMfd6CkcnJapkS2y0/6q2g9nCa4sHNK9jT+hvYDMbuDWzWszGFlo8Nz1O1u5MW93Bb5L
kAs/e6mP73sUgLug3AaHaAyPEo7QEa3Y6lo7pbDKnsSWAnKwakIEjaK33mZg9Wv2w16Ptnu0TGqB
4+QO9gbjkLs9skuUXxYH2m56cYaojzCgC4koTW6D0yzfIsGk1dOkoBqi5fODnz7lfFqjafYwW8JX
yxnAngxdil8vs7hiHPb2EIQdzfYO9Vi6tO+2OrFDkYybTsKE1J04fwIiuIL/yQ4MhJn3YGj9XNR1
NB8OrxGTszddXXSQVtkdNtQ0NLvqoGCDMwka2/C36zLRvf2eQupRKZ4c7LBMHeiuEaPZ3PUH5diI
DAmXnnOifS8NyE+HNlqSs9HRpGF8g4sGX22e5EA5mJZJ5Y3Mk9U5JuOTalynyquuMB7W10Z1cHfa
E3z/dpRe60AFuTlIkFZZuqKe6wVp8jQsO+uwLieHagPymJSWD5FKZ9ZB8QWNIBSFnyItlkBHLB1z
XR9Lki7oFGyu6zxzehyol+fOINl7g83WKavBuL9pvEM4YgnvnEEzAkbmW3E2sofdFY6m7MOLvjfg
2+6Q+E2isd+RoIBmIAtsWtTcTWxOg9K/H2GgOnE9S7SP7gHYZXcVjEh+7gIy0DDl+qAY/bWp7Rb9
4knX/KuyOXi73TwfVhKYpk1V2DpqqVOi9NNNvVSRj21jt4+520eHBfCwu3KTIo0WTEtjt+yZyfwU
x+NGB/2JHpOGKm9YwWizuwBjP/dPfbcJEtSqflDwt5DHQmzz/ZaO1iWlPvJYjh5mk4iCnAHLlk7S
GtkyCpZbJ0kJCTXae48DC3yghMTJHgyDabzrzqG9IRe1W3WCO3SYLpzaDw5h68xa27MJM8sWh6yk
RgR4q9wsu8gaatHJ0qs7qvXOqEqcuv6D7RHkBb4fj5Yn3qeuVh5BljoIyovR4K5uIncAGupr52Ok
fL0fhr03gDlc4QHpIvh+2AOzUt2DMRcHGYHRGGO9g7fd1KumC7V0x5Skkezefr9UDkCEBP1Ro6R8
aqbkFh98bgWyGblWiN0xFmYz1SjU62ToVIwe7FFxZF4NmsHtoOgTNFLZ1I/w9Zuy6L7pgc6qMby9
cVdf1eENTYpQffsirnoWJCO7cZ+QcAeQeFMKnbbIbhbbvcFDvrH7A7wTv6KSNqCSCPIw0F1QM4uy
X68G5skZ9t/D2F/BD71Sa87o7e4oaT4Ae5P0gKy21NygW5tvdqkz8vd3gdGzUQZfV7n2tE+Owgyu
DR80D0VgJzmerqtOF4xEM06Pm7vj3njYkgc8EZp0tdLtkM6kOGflZvQBdAxUMD3n0CzVWSwrtGJC
NpJ+xIIOLjXctluNv02Q3+9cuyMIE7gpEbhQ03LRxSYG5fWg46g0zvA0nO0Y49NdM2mqjPrV9WZ0
wTP+IX9E18m3ZBStq3QaKM/5k2dcFcODTtW3dAA8VWHj5F6wCEkGQ97+bYr+oWzjPHyFgib7qNuy
T99lGt33TPFUV1++6CZL+L/9EnU2r1l+LEM/qGGU/u3sFAP2d7/Y51zfunkvj1dAkbf1f+bg1Cv/
f5/8LWN4c8zh1H6FzJKVDM8sqlafk4mKBfu/zj6K7DWr/uN/Tt/ft0gd/q//8Krtc/pWtT/gWzZy
ZPxvCGv6dE0TxlC6HRLTfktG8gx5yJFOIAWb3zlL+VsqEmD5/x4CgxqNINmHHXPAe/5TSKpHLrIL
QUsX3Juumgj+ECm38b2BhdzH1FSvPLEcTD9QObVM3WmAuuABWJ5r7IDv0ZxFFb2cDrVlknh1KY1E
Juk16uBUJXA+u+NDPTb6U6Q/IIbvI3AyAdeHAGS4QRyEznCxO427iAoYtM2y0doG9PoDQmlZVNe7
yAVb09mMcZ1TU+gF+yiOJgSqhmNGkzL1+vvZBqMU2ADn9K00aJI+TPOTF2YO4VNIKwFCgtU8mJp3
1U3ydnjWPw7PqdsZLI7JOowejwMv2VwId1uZuB9HqGWltWHmUx8daC59otXT8d28z56KJ80Q+n33
nVKU+dLLpfmSPWVPzTsJXKVT+wJCP7hOhL9xmuP7MZSZZg0pQNGSkI33QNcQk1RhTOFGp3nVF0cF
3PIgUOn5Y7153HY+jnHPSqDVgEIST+7TbP1JmvTMQ/z7xvPDJbVpCcxtXvWBTxLnmA95uR5ux10Y
6Tq3ubYiIFmcPjrr4UMzS26QB33s2x18tEecqmIn0pM1IhBKxAhIwdUeRxLPrxREun3e+CdPs5UN
+hed5qUJMmxlj/4CE+SSVRgqz+XTDvPfzyp8nwQ7ryDYxyDo6qJMB1tMyy9NetsigV+p74ZpMbR2
2x59mX2UrUBZxcd6+IeS0D8erWWk/+TRWpRB3w6nK6YP3eir5sKWxSsHp8xHpWjgNsJwgZHaNO5K
BI/ESNBHIRDk4YGErvQdX/pSv2Ce6Kr+zjH+4QTMVmNesgV6skkClHDcvY2WztYCBTMg8sbJQ1r9
4SjqGfJitI7ubobPh7dNYal+NfAAFt87dEcBQZ3k1yOFCICy1y2BKr6Ek+Qg+tBU8Nfb5N1f1z2R
GIT/Ir7tLECz1tPwtru3+Bff4/cdibDffkEN5WBafURtIvCg4O4s0yauLykhV3ZUWzVlmRt/Vn9A
wtK5RV3mak/fGULyE3/lP56eURluBiJdwJd4RRsIwP4ZIq6z8s7YinxrzUwi8YfeXfW2c+Pl8X4/
9WVyVdDNZYVXcQFMHTEW64a+BRQDCkgWBb17NEntA+f0GHm9QKJjFX4EPPuRv6av+StMxnuaS3xA
qZaxeOsu+my7O/vY44RFP79ViRxfEHxSuCl1ZNWsBsqcJ20aygplwhTwt9Vc1+4mlwhZBVME4rbi
a/N++Ta37Puv2/xXvM2XrEmbs/rvbU2+D5Z+syWKO85U5OgY7e+3smJ36A0D+iXcXKODQRusjocC
9mWzOo1HZV+j+QCM59cz+9IhW5vD3+OQLX3R3y6TcjGMRtByDNucZbGuxcWonw5csgTigKrnzf3J
DhbiUs/0xQO1Noe/+UDnAm/LSWXrUUEJIa5imf3+xoVaFtBqWwzc3QZoRH+Y7a0UmAL9odFYCw8H
pwJvPzZHlSFomqIj5URrWGlQRyjL4xDVs04h6ZlLvCPQs0kA3YWASIMi7imgneyI5S0XRY7enzHE
JEebOJWb+OagDbZON0Zb4es5gVbS52TPtxv0+XJae3haxRSEaCVzR32RCHpgoQw9ETUh21dyCmK7
g2pHbkPJZkYDcMfqPiAWeChWbBybHd0YlnmYp89bmgMlypGXNt2fLtPP59e6r36y7Y6ihPM74tl7
HVrBPfBfqJtF1+Vy+GCMh2PtISc2QDbwZTc/uOU8vKDecemW6619/y9+y9tsBv/sW65m3BcLrE37
lAVoRyOEOnCL5wJgHh17z1VjBfP0wkZ/aWrprWjiHzG1Ll1rqyj+N19rC7bybZmbPTTOYBpR/7Ws
VoU4YXTaxwP34aErloib1dbj4y3qWV+bk/PNad+8z8dpmRNaC4wdaG6W68S/qr1AFFZ3snH9ce29
5F7pDXDbDYGD7NGMbLkdty82Vm7h283yRWo9P0+k3UFEy+CPPTzT3LofWAZKTAvaxq3RRae+pYXw
48C07Ut5GIYFFPJudrLiK+zfho629cgJVr3AjgWlsK5XnkQainSdT4oluDT4iUw6PW9N7+vBu3Qu
vZad8f+B53Jpwpz320+h9t86YX66b3+aMArd+DmkB+BOKjJhwuwcoF/GpHry2GQyl5povrUP+0uL
Xn3eFxP0nEL/dF37qKi63ZL7XcvDa3KQo+X2pgiFTqtKIINQst/lYAGpc47hjR/1b0Ae706ikEDg
FXr7EvDm0oo534hPJ/QvXzEX71grzf9n79h5Bnx1x1qecmXAkBRD3OGmicjcLmGx2IwHA9n76AMu
tRJar//0LGmZy3/4LLk4CC27+vcYhJ8lEOH/h3CLnD/5pDanPQD83mlf5QNXyiekBnNn786fEquW
D04krXfftgBTyOHyUawru2+Nr68XfTG0jnI8PYoHJPtuI2v8tYmE5eln6/f3kxq0bOS2AUeanTip
rmtaIHdIBBlr3UK+9sZwm6O1oy7Hb9Ukm1YTFvKDMQe2t6aO9Morc9EZH1n6tdO37jrOWzHuP+qy
EaPxRiD1a1FXv90QnKw39vpuK2jas48T8iVjryM6YigNj0SaOIzpYHfpcRV82bXlohUYOYdp4Lyf
xM4+CfAx9ns5HdB1c7MiNdWx8Z3fs/lGDla19d4Rrhe7pk3HuDQsYT/Sv8LHx2L4NpTvW3Y7W5TW
hM4bJ3hhq37x3coJ+VTD6rmheF3pcyuZrYbStHXbAz3gwSbCeRhya9mVQzOvR9MXf0b3id9HInQ3
s/Q+5JCG1K/MhUqX9dyudx991JPGuae5YsL1vMbi1ZCzx728Xwyte9Jb4n51lQh3wOFSK/P2EgCK
5d7z1KyCtwE5zqHFy/sTgBQn0XUyL7Umi+s1Qp8Q7zi6ZdjTylaPB7Bi1vTtsAT96zSilJVdy2kj
3u40TH9iNWzukXijBdFKeFcp0xkUEM7DtLHmW4+ysGSDkHvxMJ9GXikLm+zQMphN05n6sFyWTuDt
J7sHmi5LK8+svThOolnkNSX/pPJjNRMa8pzDSiN9GM2Ok/5SHVadIWSbfN2BGuYRW2+LR93dLIfW
8/ijse7uuutQ0qXbtaxitrUKxji3wSw/2I+xV9s0YNmZ91hJevXkabJ3zDnD3BEHy/MtF5Eca5yK
MdRCFwK3vnINfzCLnxZCK0uVNyeK1Gp16hZSYFwpFzB3vMxFu3Z+kCcnne1tuTJdEO2Tx8qzexNO
0Tk6tpAXvL5LlmLQ2sT/KZbi0vi0vPuyLor6UJ7HR02qzdxc7u15x6qsQjz15EkCuhKT5+NM2H2X
NZBaXcdfzSYTxFv/rNFqufm/jNYvo/Xf02i1fMd/5KK8ZB9abuU/0n5qqr3rB2NOWQte7zPmql23
6wzqzSmg04K9qZSl7Lpqf6zsnbNzGruxT86Jn8ndwQGy6+6Feu44gSJN0tTPv1VFSj13FCcHlLHX
c3rOcEK3huhJ3dFs2mnt2A7tSHYAUZlXuzGobwFuUgKJ5WeIR62vqfhojTBLJ71r5EEY1qyR9s7W
Jzv72ZcjObTVTmq4kbe3O9dHdlEEmJw9f81FIqnTELPjMWzxarCmC1TnrNvnvngGe3kO8XEa3Hea
J1cZu+NV7K6uBrLGMdpZV5mYaY0Vz0aL4rXvnsSMnRb15dXs/tEgKRBY4y3uA4LXkACdd2226bfp
HS2mFvkM08IDPArdWjfWmxqPD3VC1x9s3zxPF9nZqXh7e6MaOhGRHTu+s3UTnNeBBUWHk9tqWAJZ
3Rby6BhOInNXOQVDYcqt+/VmwP28cK9brnw4PASpTwevm3P3GkavEfBZ8Shln61c3cnpTqoKp7qN
g8nezr3UG7q5hxSo3XdgvrU1kig5Xnho6+Ot49uBE/FbSn49sQMZc8P70nToQT7/rXADh1Y3ETmh
XYktz/NqB7YO+zRO3JhnD+N4Tsybj2R3mUAXZUN4ggsaO8UM/r8SSgFrsOy5pQ1m3jvZR4mnv7E1
S3OQGBU+3nSOD8bF8OhxVqG94TIMvo423ps08bgLuxHJtLD7S8PtOV0SQVtv5+RyI3gnieOSCRY7
CHoKbZwLkYKnsYOxVdx0vdOiv85mhafNalcENgz4ggSwdeJ0epN0HFoW7rlduKmT2M7eqxf1ouvQ
YzDhk+ZrCfxNBJOEd8EqyhRWrmctu2KLI4ljKMK7Hb9v7Uwe+ES6GfGlIWBjHtc2QlDOlLwTDqjm
ZvbQNvgyuSCcdrV4SAyMzdloFjrjkdhZxs1x2TgWpCqeCKzIvSRze9lUtBJWv0zFX9ZU9LrKFLR9
/E/bQjvY3TS0VYRDTMXOqTAUlW24Owz+wdmsD79tDBvWkoaNUM/Q2uoq+9CTXfvICty4XXEEJZHK
yEncjnjdEbAyaW0P9UVoowgHGgmliwyZzyaLcCu27kSm83q+94yHA/N5YG3Iw54mxyWwA8mq8O3U
6eM9E1+weo+C4j8fOVh2rYX2EFzVYjsZebVbuyw+p++CvgIFmnkU9cXwvHKwdpdgKGelnq/GqRUL
lWiQp8G+HLgQbJxXdCOI5Od7obbHxtZfT85OIlDKNqo/bL0TVmmAhexLZSfVA21TyxCNu5UJowdT
n72VlRs5AePm828fS+nbGwnjFT99O0OpNrS3TuUWbu9F2V66tESKfY1k5gbX6n0J6BT12nAdsvkC
qZPFnPdhe3sv6hN648gpeH8guTd2Ijayw4DvpomrXvXtlZB38IqMR+Co7/4EFqxJb1y4/OSIoV2I
yk0475D7snUKseU7PVt8JXbucE5cY8ougIoXZ6Cs/kYGXEfi8jVPXHU9KnPhTyJ5GsNUyJHUT86T
K8l4lTry+Wup9gn1PoztYjdOMLnK7Jo4EKg8ilCsYi/BZ5hB94z/QK/QWp9U3vYquho8ZB7mm721
XlQ3vQnN5M7QJWFzdnIORPbKmdF59GTjptwFmN5FzC4HvTC5paEw7K2bnW10JuvFyca6C7W7aNwv
NJKYjwfuQZdVsrFpLxFoPcqNFV3pokdBIZaB3VmFTuwEdmDLaB3gnHRkh+1dbV0FG0LpbOzjeOv6
bGlH5ygTnqsdMgnfHCzWl6O26sBVeYoh8wvZdDu9QkRZzIZO/qHjWGxEMEcvRCIktaK2O/HldQbq
x92S5Und4VXkhpJtfsO+thE4JbBhCbtk5BDuFpRkRmSBMtGZm64uRi7Kx7NqZrrX84KtEp5Ia75n
D0WrV5Yilg89R+eiKwaosnOmvVpfGzsE/AQNnPABQk3H05G3t+7UFQ4ZGE6Z05fjZkw9ly23YYFw
trK0G5mR2sptc007Hsce2RZb386yTLIGJ3E73rDP45eNSYV7ldefVLOeqz0MXo3XSh5ffWZmJeMZ
IPOxR1xNy58KtC1N4H4l1pRUjpyfnAdnZ3fm3Fo8T98FpbbqTA7u1hYfKfbh42Mr1m+U08X17eI5
sm5v99YbXt+GGyaacXRrLORUeXs962RdqRRLZd2ooyC6Y9HNJEa4hybpngTn8A4KAEkaRKpphrrX
eLTyucNDRqrAnz4ytdQt1eWQl9PNLVN3P86mGTdG2UI1Wghfs70n3M1QUhfC65kBvCK9t3f6k2A8
4U4qd5wOdGadmkxUy5lCGxEJnGWmw5H5mmBg4ZyzhOlmnun2GLj+xHjokBpKXS5LLDSpiyMDMxPB
WKX3LHvk2jSvLf3lR2bHOBEb5n7KA1wbl6AMdZ+/jriFtCraAR/TuZCy0M/wl69MaiulM4CgLd9B
6sQaUJ5pYcOYeDam3zxUtSiooJzjk8ODij3Ugs4WbD6OP9Zs3YHI6EZ3ehIdhRlcO6JZ+FOT32uv
a/chRRoPhFq7hpgrN1Wf5c5Lz2pusWIyXZ49VayasmN4rE7qxJPGLbB3eK9r6NVceLNkM6/cnoW1
43VYQrc3hSFvrCxzhAWGQACLDQbNjslt0jBzfhBmjHIxWB7W2rV2Hc6ax95Cn8cz34Mu7j5zoc/i
XSNbpUjJrK5oj8KGY7uVpbc4N2Vl2RliN2bdGtjCb59NN6PwZwOLli97gA/LtBn7zpBFpu6SSjDi
W097Np2td3uHV5HOhQJJ7Fc7YXiHKZbZ3V77tjrLekzCVpK4q2082PTWl1t8bPLS9/v70m0k6qu8
s8syH/KpGztyh5iXiEV8ZNM+MZueSyFwq0umJ/eJOxi41Qs0PPxNWxPHsf5VCBS5PY9sKLOQdKny
bvm5c9SdRvIdd6PB1ajxfZWzQU797LAXAHlKkrFEp0xEfAY3XB7JcXb4xNTdsm6GmEceNqTl2CaV
VsV2MRgBs7pHfrzBre5iYUcuCuVYzgVYSMecqSQtLW+YMR/fnaekZmV8J9xwlCfekGI9MGrq7VCw
EyuMiDn6llrCarmOMNgjwlSfEdky5lvRXyX3mDkPmj7CGe4VMyHBtKmAl8ATxKgqYNR8vgp3Gq9r
CSw4y8k8b0XnkRl3+EjzcT/teDQXYg14ONvJzoUqzksXXcCS6d1uos+5XSrpbgXPSKpxlZtrg+IA
U2kBAZPH13kqDoGrfttQD1Z+H3MKKojQF3SR8aU21/h243Wu2Jinye1ufJiqjVlNOPUJHUKTzdmp
wClxUhmOVTAIt6h4IfKuPDhoj6HFPsRD3Y0Io605M80x7Vc1kUOcgr0LZxrnAkk+WX1YkJa5Ow6d
VIjte0OiesjdbSiEFNy/kQyZylCuQHRgiTfmMQOkRntwFbhqVqsIubhXo82uSLDDXL9R21DnRr1W
/XUoqrH6N3wOrnaldk4VDQYuYRTRIK8WTLsLDuHFGHvQSv7+irF/xdi/0/X0LmTj2mKPpmHWpy18
oDjMkGFikCucvGdlJrX5JVAmPE4Xgjz1/CcAwK/g5Vfw8it4+RW8/ApeDv/Hf89W34KUz3RrKgP6
VejSquz0Ogl6K8p8AzUgJ+25Jj7xhSbAS8doAYT+pmNcDsJapYJfQdivIOxXEIbf9SsI+9cHYRe9
6Fah6k950eYFe9xu0eh2izgZHaiUwD12rnvkniqcp7P+UqWvFHKM+qNFsoLqLhx+1BBzYlOTvPFJ
DmyNOgZcRfaJPIzKb3/LGoHTG8rXd5WXjcV7BufM2/1pQnqbfklbd2EcoX4Cdg7QYyZ94G8qIaNy
Ht/yrFMVH1/CfV280lat4697pRfLX+dK+qfI6L9p+as3+unkN/rQvyB4ryMq830EuS93GqzstZr8
ZOvI16mc293d291RvJBUzUBB3PGHXJJNnwIT3PO9r1LrKt9HHso7yZerk7UseGklSKrfdKwlUIJJ
ukyXlTtc1ffaqr/ozw/rwU1u5yS0C5AjJuWqitSStVqtXiGVt1ZkNbfWilTUaXKadD0wqZOTW0j4
dUHYZWRHA6cnMg/VCxLrqusDISvSYRbvRnRr8ri1zPXHx3VgXVMG4Fw78i2U6w9qAH2uIaZUn4Dz
uFOwzY4zvZuS+J411ka8vUUC7Ae1fLL/d6W8o7RBXlBXFwyEE1RIo36qZ9TVr+8Yi/MY8cm1wzde
oUAF67evwR4/z6J/ujOt2H4bxiOEbpoBWGX1mFLyEU97G8VR68G0nBsace53lm9dHaybcy+7C3jZ
smcW+JcZCJpbemRspCVkSMlDle12FFeclOJVZCNvqK4lIud69wbU5ngetQ+wL5H9cbwAN1XULj86
1Z+upOVUH/rHjn7QqAcYT/nD5h2YtbufmNfhs7HurrX1YVXZsNMdAqkBsTREd2QdeqKDDuZ8eE1z
4ECDMkR10xxesleDIh965aIDmyl0v7GgcVBbG/YOmYjHr+9AX2X6fggGPp13y1FHtQ+xgA1r47jo
hdRp31UJNBGvPWpGEumOeeiL28Qhp2t3ZHwdXwdzyOep3IVUhFROW+GDvz6nc4PdV+fUcuvr0h/0
41zVVqhQDQSVKEohfaeeDcFxqXoegBirGp+xJjDlWXXPzkAC9e73zgTsEh1TVDapAlbnokyfOR9x
qmBiqBHtKWFu59SM8JpSV3+kRfXCVIAL6MKYquc/2eUohdky7HD+qlow5HxVkZa6wVxBfo6UbFV1
QNWHIJMDK+ZfKfjSjkrc5o7aD3i0eqnQaNXtlp+qvK2KzBvKz6qcruBMqvytQPZqvociofrulrnt
D2R/7d+Uo2kxkAUKKSSej+MI+HVFBbOS4exAlu7ZWJ7ssYL8DEXOdk/hl7s4pHBaUffbOedyGklo
dcZb73CGJcG8CX5tsFR4hZ3dn3RxEaBXBEfm7qdvbxv74+N29p64Vyt4pdPUYv1ho0LJt4A1eP0x
khUINZUdVzlvte+r73sy39StKRQ0Y/W7qgKpXDnlRZLrMOGSUaRk+yenl9ZqkWgGabg59pnySDad
MQj0647V8O5v+2P4AKmehRZScpgSDO9kgsW4zsXRysVt17pN5O3tdUaR43yF2MT121tK752ykV+v
g597iL+vzXOD5qd51D2kaME0nGhxtV0ODLwukGbuzs0UCsyF4k2eZtr9hYNe2i3PXXifjvprt/xn
7ZYX50OravN3mQ+XjLHWcp7+davlktk9g4g/TdxfZvffy+y2PKR/s139kqN0Jor4NLv+GY7SJaez
zbX+7+J0XnL7tZaD9O/r9ps/dftNE6XRLuJhxrkL7dOs0LPCh3QEV2+4ftqB3Flmh7G3TK+reW8M
yFu+g6Swt9Z7PPfx5MAeyOYWGL0IJ7gX42QCtscC7EN493oQULKCJYOzyjWc0zwjExNZAPV28/iM
q0iF6jIIbkd43mEsgnXuZqkVrcvCWiPXN6NZ84Ire/HyWvHZX+zyzoyrPwQaw67ZQz+IVt42BeAw
qZKwVg5WF63fmwaIzODelA/KNVdY2IPEGRflDeEHAUg8jqfGGStaiGaucKCRo9pEdrDXwMprNSZA
K3B7qnlARktAVk4yh7Ka/BfgGSrkCnAJlEf0uae+OLg+HQRZDwJrV+8hn25/7chdvLiWt/CXurj+
T5Hfn+5cyys5In6caigNuqQJdGu6viOvcfdAHE1LRZcsiOuuBmRcduKcnVy5q3VOu0xPEI9cCCfU
tvXVHGotEYRlK2OrcyZLx5tcf30PL15ma8/8B16mrkb0q+tsJQr0fhYaTUmqprAVljRenEjSOCHW
60UlX168hWY9P85c1Iyxbt6ClA3sNDyzfAHsyMsyQQ5NpRWO9lPfrbyBk6y0mTE2psNxcu3XVjb+
evTUGX11xq00wmkzMrPhgTOG29aZktD7+uMHPw3zP83B1i5Wx9kg00ysRzmCDMqKjyK+e1HNZL3Z
QHT5mYLA1McKoamQ6FvZGzu9qYKNqwg+cAJ5VSFv/VHSlU/GAt56gTIq2Yu+2F6dbNQtwTLv9vbm
6usTvzAuo3b8ezC6neDEuCTrR1rH1pcC7J/vGr8PzKiVgs+LQ1D3Cw4wrekiPoEKhS1LZOT2SKF2
rBs1M07E3i/kVR3PculkQ9fE0p0XFDmtd/5/X8F1c1tajzk+bWlxljS0qQxhQBQ+Ka0r9kIanK7J
4310rS6wvI8Ld7evRuGL2TPSeP7Tzt7JT+g1BlwEVuXIyT+MrIeCBLDKFj/N1V/Qs1BwVjb42p49
qpvXcUtLfn2zLq27Mxv9p/P49193I2VJPp3xH113l6Zvy+A2f/fp2zK6f83p2zLX/6jpe2F3HLVs
8B/aHS8Z4HMm69NE+7cxwD8lzBsOKUSZ3UEf5seWBU7jTq/S0at2XwLakyo3g7iHZOM9tk5c46Lc
Yu8kvRSqSHWhc6HXVX7fj4bt94O3rPP2VGtZp3+gvzYRxSKio+hEL+zRnp+ZvZYoEI5TwPYKzj+i
meoA2RQ4z2udRqiXaXntl4gXIirJRg7wmp4uZeHh1OiPd3LzCCTdWSy6XIcmPyKuYucOpwjPEckk
dOVksi+uu/zz6B1c1WoUkbAPne44gj/Ep4uEIo1KtEa2No6JfxInslEKETxJ94eGA42Kr9Tks/Kj
C5742tjCu3lhcFpW/1iEsFBuuDPSpJMaYYuzxZ9mbD1H3Er1axfTP39C0pBuGtVbQ7cxfzGth/+s
Yqku7AO95X1H7RGZpXoDnka8s+DPymtSnTiqH1F92lNh8dy3R7BSr4E/mKDwhhYwQPwK5p9TzKBk
aGsUB4cW3YbiQHuXqrJDuaV+B+5PRxJt4SYdA7tzg8Wed9E7lVoj9xt6vzfpsUEd4KP5esj+i/3p
9+mkptunRZj4vaTJYqZTlyipsF58yyvE1Y2Pq4drWFmpdNQf1BxJ7NR7ero/yvu+gLkux+l5fv5/
7H3ZbuU4tuWvFO67EiJFkdRDPzSlozPYx9OxHbZfBEeErXme9fW95MyqtOW4Vic6gboXfVFZqEIV
fCiSm3tce6+fmGADGx6pn9evhxBSX9gBhCF11u52VfAXdun/J8H/5dio9xppYVRLEBh1RYpbfHPn
50zF/K/50mb3LXJv97foIUIvERrI35z+EPd7+/17Ccfs+vX+HqMHXl7AwQ4gCHzZ/ezhoZ/2/PD6
+opewtPOftVQjp0v90DV/J7tE1r0QrToFOjDy7ZocJvrtdHhFGxGtaLzVne3sOj/vXa3rrQWtv5/
lNaq0lq4Jf82pbXqKSxizL/VU/ilow1qbQJCG0KNt+TEO83ueTxMxgG2EFYKlJh40jkUPEbdTerw
zF1dJYcVHf3LkbPgWf3XkovthlRreESxZCDIz0GXmEohKxCwNN9ZgPbTjnTbNCKVE8dp6mYTZqQy
glGjLFaWzh76HoP2yzSrwZdXXKUd/V4EoNkCI/zWFHGtrL7T1774lw7Dn1/MFq5cGsWx6dVQnJhE
0qEPF5CcwC72hhqPyA+C67jbFRgDcvc8gxIOFz7m869Y4Lcs/yeH7t0nLBy6FGyKI2f4BATWs4q+
8Tdzo9w8zi5R81iYuW/QB07oGt7V6TUBFuJrH4DOXtFXX7DwmtKhreOgxBcc5+j45/VxHoh46WKm
XwMP5fzuEKnrlSXXzn3pdvz95/42yfyrXS/8ibpom17TsGvilvDkgAsrbeS+kOooASsotxPeyzwY
AZN8OtU7F+jjm13DVF1nQBOEDgAS4w5XMnu/JtL+yHIApPR6//VJ/VrXvROPhWkfZKdpNMNn3sNa
f589THhlcDuR0phd2gdn29mYR1Soq3nI4g+GwULz2MbtRTXHIXNj9253O3sC86f3cz7GRiP6/f3r
6fXrL10V5PnO3ymcv1+QV690YUn/TVe6piZn2rP3B/XvV5Nrr3Wh11M/Nvq4gAym6nh1vvtablZ+
fIlt/ms//kY08cUrf8NHvBPKaDDApNrDJOG11HjABGNKMJjEjo/Rt0adz13woZ1c5IBUtRg5hvka
GPdVqAsMZ5gRTz/nisPj5usdr73pJfL33/emyYoTsRwi/3c4ESvW6O3w3t3Y32CNVoVkoWPTKQQX
aDULiW5jlJgPIC+8JViA2p5H3842QVNPg4OYf2sCRDciARK73gWwiFtgGU/ozbdXPJPVb1pq0/8K
37TQr3/nY/pLZJn/u62b6jkJn7N/qLZ6eW7/kb/+49Q8N2HdhD8+sWP+F6S+nFXAf059eZFXTfBS
Zf84PlfY5POvuC/nX/id+xIMqb/pnMFnkFJyQSTsy+/cl4Sx3/A/gbAG1JhMcBNC9Qf5JdV/M01D
gD6BgOIS5Lj4oz/ILwn7jRBKwUxmCM44k+w//skBevW7qgV9KNhEf92+uNAo+H1uUpDlEAImN7Bg
LmwJ0eIsHzxzuIq1ynB0jTyJuAQTTKYLVWbZZAcVymrvTuuPb3jfMjm7cu+MANYUlIPqV1KTmJws
9W1RS5EZGemvpq4FlbcO9kyQeKf7r1d5IzBYLGMwCYMiDcIs/PujXSdFlPQpJd1VRYLsPIjAwh1E
g5NMjDqRNnQqqKl/jPt4P2TyxJPC3658wafDpaCStnQwlBrEAI/cIpzJZdeO0zRWVzJvuh0rYsvt
C9N0davDaMvajA9pqiMPG/jAHZcd3WsxCNWM3Ep2MalMZfJqPGsDIz6Shvhnflf43w3eBSsntXQV
dZ0Ki5nUEGImQQWV38eT0qeARZyw7CoyssDlWQQXOvO1bZ+l5m6iU4dob6oZCArKi1AD7F6fikcS
BJGdsulnA0rbHxltjItIr8pD6iXDMfAia5dQ0bpNbxjbwpeRK6VV7JjeXvV87B+IAY41aYJHPahJ
Z8eNnj3xaDitXMGi8IitSYLjp0yiW4VafHEFWTpqY2ew5Mq0YnYoMzLYYjLDc733a9uqEt1uWdVf
MC/tN0E26m5mgXjh64+YHcgPgjgTWwPNRDil1AKj7cfjzWvem9KM4qs+a+hZkpjfIp9mG6PnrQvi
eGvyUanm1dr0xs8PwJQWtIelg3OXUbFEPDe6VXc8S/2rXoyBPUnyLQlajASKTM3xotrahU1wEp6J
aoIf145WdZr6eufLWBYNQhZ030zIBT1ngSb+49YzYuVZxDPrEqRV9Vb4GrD05SRu/CzsN9ITyZaM
J+ZHlzUdUa8As2odVp5LWorUPqhSzmKjDFzZJeN1XMldEKZbmmkYMNeQhyahdoMZSGKyVvqtPyko
E4SWKCdRxnFnpr4wrHHDin7QqHVZhZY4jWbfbZqx9Fb8TjI/qw9ygV+XBs5HMhNk60vXig557udC
TpdhlO4Hv9W2A4GQAmuk2tiMXNJUw7NRsO9hiwFDEx9V2kqxooyX4Y+uc4KlpZjvx5hp0z5ekRZX
QdblE73MDE+/MIvuXJ+G5LFrLLRieQUYJ0sjJucUtFhcRXr33TRLHjhtISQEp4zzR9M8BrXV53YT
60BeSbOi+8ysauWJiGHUbVPOtoRVT1NbGS9fS9jSJZ4/XwomLEokDJkuFo6ZnzNuVrGlXwYg/660
0H+sDchWJBjD6CgydoADtlZ0BBVLfhQhE54ahs7bi87UDZcFMVVsDMiT2fP6CBiGh1lNxugfM0+f
1uzBIrbCt1LDJEI30T0nmLWcXE+tIU7rrGsujSgtb6hpNtu+9ATc2pi4muZj8G2XibNsLIa7NC9w
gCnJkdzoJFRtGXW1HbOsiFSRRs2lJozSDbLM6n5/tH/Jhfu/4zu/LF6yU1O9vDTH5+K/AaP5TAj4
n7t1dp7Hv3Tl8Fe/u3IaMcVvBiVgF+TSNBn/05fToON+kwy+moQVRQFP/9OZ0yTYz3V0Uhq4csp1
MV/8P6nMKfnNwiBu3WKMEgMOIv0r7txsSv5UKaaA7eYmvA3T0GFoIG0fH7MwB7PllWfc1BpF/jL2
K5sFudg2pvKAk4R4q7EfFJmmFUP7UWW+LSwEjgeMuQb8HbLQIilypmbtV+wGNIS5k4sAhWwxrXkq
86982B48Zfi+4H43UOvHK/q4PTProjZtG/160oyjJsoXj2joLdKGQ9z/9FmUHQTRV9T0x0eLnS3W
XJiwvE6qYoh0/boOPJUGPsYq1ikmyen+lSyqlcU+eoy/L8bAZ69TtNbCNCyOMddSD4oXiwVZrzsW
mjlB/BuPToiO1VOq94H7TsKvfj+69674wga9LWhCdcIJNxiI75dOctfWRuU1gl5XfnxDPVafV165
z+J472v9bcVGbR9SpGLYzmsvzGYKVjyERRvO2wcI0yREgJzUgtmdj/9dfiE3irGympxeYynjvGX0
IrTyYltqvdj1eYvCNq8xGrHLqcODrDnFbkdbJFiLLPoWhtle2zd11xy/PpZPd45J2Ay+uyl1BEXw
YT5+lA8rSYokFFcTa9G2WY+jAi4d8z4LMe3kUK7J2OdTwIKmlALOhkRYtLz3quM1l+XErzLT8u1R
hqeKaGckLUq3iEYM/GzodJtkw6CCUrPNHlMD+x5UP8VY7ClsraOn+clvxZp38Emf4LswO8GwMC5G
CLDHfjwInQ5xn1qTuMp1tDAm5h7cAU9p1JYbOJ5kG3D9vK2maDcmpFqpM//yTCzGdc4NaEW5HKtX
Jb6o2w5rC78+T0X0asGTvyP+4OJrh2/Cai+DBnNNJ7NiG2Ywf2+hopULAyFUN47n1uBR56/LhSUA
MkKcJCz5Bop4J6wahX71S4prKqr4SpdWaTd++xJr7DGrJV2RwuXhzwSKUhqzrkOIjuP/ePh96HkM
0ZN5I6322Srpvio0t9PK22GgT8HU3A0hRsln06pjulTmFsybQWDGLMSE4Ate3HofBgW6mCdyw6xT
KHIVS99hqaH8g4+5peiNwLDetlEmphZ7TEVh6BhrrdRvBuO9qn/7BspgbQnMKkTv4+ZzvzLY1FNy
06G79ijAvmZ8Z9Rt+YVZ2ZCFV8HdIdxxDYyxdpHbwd6bVMT+qnpafsZCPSVVOCa+hs/wXzlzqx+k
3YFpvOpsTRx4ZnutijAG+5lXjiAHtlYLXHi3kLH5Jt6dwkIEmtxPPX3E8j3m1pGdT3dd6EwhSIAv
e23n3zGigsquprsE8zkfsuSqRrPwy9dCv4gjP3/EQhzaKM0Q2enkpuWpbZaPHcWgAwlfdfiR6dcF
BKSykM4f2VposrSGb7s35vQYInjOxML0dnoV+mOY0BsGRpHAZvpMFtz6Nh+23XTj+Zh8bexgGlTc
H6N6UFX/NOUXGTuMvdsntwJ0rgxIOuMUtE5aHEK2T2Pb50dKd18f0Ztf9Ula8V4MWG6YMbYUE1Nr
qzw2yE1cuQPAY5265IMjBzvHAFkUAEH2AO6JeJOd4MSXP7rXem9mGBU+wC9L3CLblu1FSRS1VIY5
C47umvd17rSB3QrFiG21OzqtiPYi8Pv9WhnRoWTgLUpr6UwVgfRSzejoTYxG/ng3Plf03O+Ulj0K
TKRP7dBXYhcyfPymjDYYozD511N/N4C+JHOQ4lnRdm/F/eUZvv+exW0PJA+yXGvxPWB7Se3Rt8WF
7I4+BuWELhebAcn/+Fj7e6N2gsFNy7vI2JERg0XaS/8phSJKrlP9zNR3eqg0DNjRv4W9qvINLQ8C
/HcVQyv/tgi3HPmDh1heJ96OV0q/Aanj1+IwP4ivdrLQXZbeNK3W4GTD6amxdpZwE2AI5HM73hvG
1ddrffLgLAYFyWEmEV8gW7FMsTAtMC0rY+TGakBOaLgp5ul7O+toPQkwyH692KJUBplZLLbYWQ/W
IBEIyHkLTKSBf1RTbUKOYrbYiPxgpsrKDnGwZfFZ19mGZ2vwn4bpJgTeBCx40WXXXmDAhF6AfqfE
iONcmdf6+RSDe1XVGBCTqBYgzFN4AhFqCRTAA3PR1BXzYxSEINrTlNHf1sZu6o5BtImYk47nhu/g
j8MfPHcC7YZmh6+3/MkN+X3LljmnshDyLW0+vE2msWwkN+PWAl61tFMMGv9hPPTcrqnrhVvkxzvh
hMF5GdtVufJK3+qtH2RpPnEYYfwHrAEc5I92UOsTZkUFTtzytxEmsWMS9OTMGtjMMKlFkM0YXWTm
NkfKwx3MXZDYw08kanrpNERl+bFHksBz+zBSNLqfx6AkygN6Jr3OOofhrSXnU30vc8VOdIc+SCPe
VC8lBnenD1Z+42s2yd0AoCB5O5EzvcBsNJk72SoF6sdU2B9yBY8KETBF8+AbkvidY1UXtSUmH4ec
YHb4ZMdA/D7r0J73HNW/wm7JsfRdOhwy1IMv2k41XBlA7tZuxB293iIN+PWti495488ftDC8XtOR
tB4GciNHO0S9kd5H7LwHs8Ml5sh0ybFsLrvwsuOHNjoj/IASRqspejIrFaAvi6s4Ugz603dqz8ky
hC7OgEvJlH8pAzvI7fZ7fS9+FM54E1ybz9xT4gTp8qa9y4FSTlQuVXUjXe+BU2Xck1j5XLFXmBZp
qv4+vYAPYF1aVxF6gVK372yq2Qb+ijrFQfv59VkscBx/nAXyt4jQBApOn9JWOkeVSuvJjXayLs0f
0U/LsM3vKT1r2F4nLtfcFur6vDqYL9Wk/EiVl9h7+gxH3HoAtj1/1oiTXjQ3xqa4T2/LvflaXUDk
9FRlD620GxidH+FNdu6dIQGsXYOIYp+vRRPLkO7tGVs6ofBrJZP6IglPRZI3g4VN4HArMJ+gNaxS
6YWGufXVtjAViXe4NvHSgJc1Q1SBGeRfH+NbH/byJc9BHkMGAzH3m8i9k/G+trSUBwG9CX5mAPzf
BZjiv41bx8IMuV4hK5P0bmK5UJpmZOsPVMmz+ja7wYW2+7RwMqYShsjm2Nz1gZJoM9C2X3/hgvf3
94s2+Vu5CgEXoqiPusZKRVVwiTMCiS3wxYkabmH/zetNFNr1VYNe6f/HBRfKrUrSVuOzZGUVQgnF
XzIwe+lqBCXAqKYjwyh4eHXZil+5us+FLGRx5sl0lgXvbvrRUNVftC/yllxHz92zdZ+s+M+fwjio
7nenuixBaTz9YzX/3sMoMbAWP9OfZjATfYer8MW1xRalPH9qeFCbCN1GMOQOe6O1/fEyz9E5MKJh
In8IRAqYZ6LgT+XAoOsu0+xCuiEssHfbil1Or6xpV3gXuukrs7pn2ZFB3DpEXualV57yYW0m+S8d
mPfnQz9KXRBpWmuEULUlCBkCZ7zL8l0OSohQGch9/0B5KovWBG/2Uz69xT8lnS8SiVnfJNwPsKaH
eyBqHDea5Wb1CT6m5m2MO0042U3kK2zdvPKKtYf2K3OHvIpOUd1H5LQc2aD5fcbaKaU33qv+7I8H
79Eim+x7cUaY0prLMF3xrd/SeJ/2++eCy0o09bustvKS3nBrQ6UzxLZpuel4m2HvZqk6PPcQLFr0
TMDPinXu0nzlyGfd8dUXLASzq6yaGQJb7m4rsDu3TgAO3FCN8e3XOuWT7z27D1BlupBzRnOJXwv8
qh9Gz9NP/YCYsVJJexhLt0s9VQRUhdbj18t9zlMs1lvuK24zUYVYLx43idy16abptgmoHbk9gfQv
dZrUoeV1IpwYwfNdd12D1XoTxis3vLbtxSPqUWL0+g6fIclBgqAEvET1gfiPYWan8q9rmcWmF8/H
jPJJegFW01DDx3hFjBisXVCh66bywcTFNh2/TI8S8D3wqwx7/TFLlOEfuYFqhBN7Cv/4IGUJHS23
K26XBClNpPHtgrpfX89bkvCD2C2+lH1ULmbsdbLI8aUJyGMa2y/OA5AqddsImcKLoN77+RlwHyOI
zSZlVNsMD2LoqDLHHyW7YAV8bC9EBJw6RoFkQnXswXRaXsToVAb/jUbtAUSOyTkawFFD37Z6YJsw
XNwetMTmJRhrwMqk7XKS2zoC1VKc0u7n1zsk81l/2iEnBjOQrEbZZ5F6MLUgakOKHXbZ5VNhYSQt
JrDxfQVaGePRiPcWQvvpKhnshq/Z0U9O8ny475Ze+gsytPRAx9IB2whrG/U4BLtFmzoaMfEUMOdj
rRv+s7FYLLnwGDLgBv64z+Q81/e6PXSHznJ1/lMA4qAfDWsj6hV1zT+payxKgcWacVimDmDARyEK
ND3kejSSE7JwTbln+rYEbMVAcsY1A2UBq5qo8V6D5rQcGh6i2BXBliAT17sUYzMaWM19CkIkUAoV
ToRxmprtiQ2NHNYr86Z/tI46SHvYD+1pfPQhiz5+unGCRCE+xizL7qZCpRr8iqltHWWokGasCRzW
2VENMZ5TnltFqxr2TZbbxj/Iyu5TBBArT+nNJi4FjRoc9T1qAE2yRAklVtRSv9H0UzgprFehbH3e
vWKIy+QK79LClIbMgRQwuwu+t4Brhg6eT/VtOIDd11LyVrsBuCmROIAjHDwWbHS5M2q3lbvw0b+N
jynepRrMTSidpNsGQD7V7iAVL5QPSqnhztI2LXtttQNAO0Zu9607RSqUim6RKppwmN8CjnT8i4cB
kIjRkBWOVlz4T87Vmxz8eQILJdtYtVW3EeS9ptdNgTBiG2o7vn8uU3SSavuvH/aCphkmbLHaQskG
mhy1jOO8kWTZVz8ErlqCUamE/5ijY7ewJVgFX5JElWgCzLYUTvMBMSbiqh/VUxQrGBrve7yWAfqF
tkE+ep5HgfIHOpk+PgVg3fQwniJyAlrQqFXn24hLvt74Z2dl3ripc4Gfx0LLjEtWxglJq4GcBNoj
QECIft5cNT+T7z5VkWc3vTNh1k+hMn/nf/t67QVg6Y9Df7f2wl4Yg2EFLMXaYa3Yvfimv8hiFkHz
W/etB94lmocTCYTjj8j21MT2v3nIqexinLWv9BUc0q+M+vuDWGTbfEvP+3DoyalJ7Qk8h9epaesY
P+qDGujrfX8OiRZnvrAimTWNWlpN5FSP2U7GSObhNTo6RoaScwGrriFwcTX9OLYramV15YURidMx
0NEkDokqHSS4SnS7gtgZhHCIUIDNAYOiVCaYI1ejwPkqP+mzd1e9MCVpHDED2C5y4k/tffUIGePP
k1RRprR77SXQ7bJ0kkHBM1k5619Z7PfXOquZd4kAs04jKWKctWncGOAs7By/3OoXcCCNy/GZvbTD
tjBw09OKOC1wnv8U7rncDrQZiroLX9VKRGN0vU5QD7EjcNcatja6lbc1rcYZn7jsVBvcVvlDJibF
oh+hfxrvpuJQGY8lISolV32MCgxqsSgFehiSTW1OR2WElW3QGhWWzdcH9Wvx//NzF7om8ArSNVj5
5CEJwOwCdqbee+Qe5ce2XEvz/tLGz8ktYOAA1Vz2ZzaJNpNwFeSUNZuSY5BYMdgEA6hnqMF5UGjK
C90iOKymPo1Zvj+J4buFF9JQarksWjPHLuG2Jwo2EGWjMnYSupEYbc1U2zlp50zfUAiJqdtoNm/R
sumgMdPC3B9j04JDuAV41Qni/TicURTDmy2LXIOfc3HdsZOPUdTdvusPZnuchq1XryjsX5rFP3ew
7NqUWUi0Oi0hVsxukJmuIB/Iho7RYzMAcw1/J3a+lozPKclZXXFgRtBNKyhbAjQSMrG8b+CRBWJv
TKaqovOatIg/Mocle9o6NUgeweGp2xXbjXXqDogBiWFzjN6u3CS7N9NjkhyRdKMYYh9eDtNRUrvT
HIOqqtiX/VEgahL5t0p/DMH82W2m5CFh+yrbU7lLMLMjns6LNFFFUm6yCPlyipwKuQm887A+rWz2
0ztAAcAAFIUjPQ4Y8RLiOIZmGPABjoBVHHO4dkyCnbJBmllu0/vK2ovmOiou8VrT9MxP9yJypwRl
2WuzVgVXXmxnhd2HjvXSWBiQRcZNkDoxdVr4anDC4DxcaNqmQqI9Q9x21myLBNNAknEzVG4t9v0D
xcwRmF4cSIOZfNn119t7q+J+eACL7S0MgGZOY9PV2B7D5I0WEaJdY77Vs7Q1kHt3GEGOuSiYblJd
I4ssKA5+44szZiIh5TLwKJuqwN6YLUHnTDcYu2L1rxFIi+mmxTEZ25zbEbFrbVsUABtv0hTzqVl2
qnTFEruvd41QlrT1wDEvUmGTyMbRVNIxfTudXB4/p+2moUek2OvQaamDim2VqhYtyaUKBwX4aPM0
lKp4QvhaUTcpJsU9m0m3Mr8V1vnXZ/XZNZrPCs0kTNcl8kbL1omKhARIGx+uEduM1NWDWE3NVeYX
qgEkCM3lzK7bK788TLPvPRx4s5LM/KStFh+wcEqrjvYNL+H/yWgny7uiuRDcFvSs91ae+Oe4drHS
0hMrTAOYKDjburdpEFqO4wPh11Tsy0K1+cHydnF1JkInz516bdgd+aTSFosvPC89NcrBm2WyxBy6
0eaJY0EYhoM+N0Wc193eDFxz2HjeIay2JLrwqy2vbAucBDCLa6mzzwCMxdcsnLOpYhnxooCc0uys
ETuJ6kS7Yaf8J3B7JeAD9ZpP9slDWSy4eJJA9LBqotg+AI7Z+LPs9qn0FTe+6elNNjplfd2mDzh1
uC7eUO+/FvLPgQ9wH1QHsMkSHIjZT8CvmiZDNrH4lAKNDudbZoo1abhprOnREzkG4KGHB8Fl++SX
VnAWz+FXbRq9UwtEQ5lpmtux8i76Ks1sNo6vkgJETYj2UjX8CT7fuDXS8Ufgu93UiyMs1u1UV9WK
s/XJu8QmDITL6Pcy0Vq1nHg3l+qFEZL4VGUzqIKXw2aA2dp+fVaf8yEIxwlH5hT4DZTn3v7/d75k
IwZDi3wRnErJH4c8nUB33QDgmzcoMcUe2QCqfG5BqwGehsppi6K60a3t9bNaevsKwEcxfgs9NnKR
IBkqmfu+NwYnPqCUGde+I0se2Vlb8z2rnFwCNmUxAy023E7znaad1xE9iZLctX04rUjv/Bre2ROJ
Ph+gpigAEUANofll4deXw1A2gef5pwGLOGWYnIKhFkpv/Ne+qlZbXBZvZV7OZBayYDOwH2DRxXKx
zEx9snLsvTPOOQ2JS4wmsMuG3nmJr5KChbuGGtWmyNLnMkYkZei5dlbr00PewYoXndAU40W58ZP0
Bwqgftuau7IzEG0OzLBDKBZiokst4Gay4vUuMUDzx89VCHTJAbhk6Mt+7HHM0RIG5MMNHVD6mEqk
DyuSMdfy4r3XJEdTE2Sf+UOjSi0NHOmnmutXqCEVZVwqwfP7MS9jFep0Twvpbw15xoNRcyIBAhaz
BTmHaazd72KMCxwh/Q1mRYFr0ZHqNxcecz96rUeFr58GTi6CVFd9ySKnl2F9NkXerRbG2jVNJx9V
90HskqDINllN9W0k+wszKpqzYUCyEPDS8zFMx31rELvwzGMIXLcadT248rBPu20neAHc7C4Cve3R
96ZHdp5Gk/31C15qO+yGA4BlcWCKOUcXzkLXNryNrNDU61MXWaDeDnD6vlaHcC4ysTGrEECs6EFw
0rogxAlszweQRqQxUHA5fLYqa4eDpvXIRqGynMW1dxGFSMH5E3fBd2GjlbW8bqjI4QSNGP7WFaAP
0yrPQfcRXYkDlrUQQKUBFkXDF96fJWY088fAVu8Hq7PSwrqJiio/08L+jsLVTLm4MCFIds6L2k7C
dmdOyJUag9lfpAEALQaR8SEh8abttehgJJFCoJo7gDtFDjVg7t9O/H/6W/5jbkf5z/tbti8QiPAZ
zSxZEzbj/uf/evuD31tb0KQ8g4xgk/7VVfxHlzLTfwO8A+3GckZgchQs/9WlzIzf0LgIXJSBLjkG
4DrW/6OvhZHfoDbQkYW2w3kqIyK4RVfyl13KC/AE0oEwcTNEHkEQnAPY04+ilZaRJUDfUm0m2ZTx
NhnRieb2ouD3oVmzxg1aTwey0u8M7nJWDXe0S+QzvnjYezKPkESfgL1QMWbQAqfDJ/Q0oJksSs7q
2LAeTK8NE9U0qRXbKGrE5jbz4x4zg6euuxyoqEvl+xQuderX8gm1YwOUSZY+YhazVXrHTFp1A/Rp
A+xPIHIUtdJYABsX40WcNw0xPAULSG1fkC6+RJku2oWdbp03PBkvfFrmz8yMyte8yHp0Jgf6M5qG
DbztUMaPuZUlGDk0JgAPiSTQL8IwHh6bshN3Vpb24TbwggijEaPAShUf/TBUmLgoatUn6cTU4Kf1
M49L8jPI0rm6PIXpN9rgqpU++gYG0jRTCreVdKXnyKBOA4W2w/jBDPh0loUx53ugnzHCjiSXlFUS
09p7qzpQJEnjLZrZtIsqMZFztvIo+hlEsTYqZArGQ8ULC7OEu0bwTdCPNXiJYnSB2CZt+sRmldZ1
qE9Z0HONlxlzTUNSaxMlhgHeoqwtMrQhGwh3ixDeUwFU6BOrMwIsEU+qa6Gjk3Rj1Hr+EDUTvA09
ZomJPHgjL6vYACY88WUw2SUgXBXgDmiy3mgaq74ZuWl9T4Yu1uemRl9XddqT504jBM1RQSo9Jw76
5tAFleQ7AK97jA0tohRDqGnWgNCxZEhGirSdrniNNjGV9WNf7GTEolr5Iobq1voMGO0h79GuoveJ
tHMyybs066HHNS8SCE9ZjOS8bAjKn5nIQm3bDpbQHMbQ0HQo62LEQqYeY8xFlpcpsO0oOtid1xZ0
15RJ6Q7MygcFIym7TWAFACxVYQX33IoqepJ9I26yoQn2GRa+GbwhkCqkmYEgxoCM+X441rao6+5u
iKups4WIRty51ab8MAVZhMwgGtieE3/UQ1SpuDgrZetVm5HLPLWp9OoEfemmSDdmWhihHUwa4PlT
zmOb9UKOihYekoVeonGpYlFP0y4qRyTHWViZ5i6XFUeDC/r/pQrSOAg3IyPDUwZs1mOhUa20WSMT
nE/NauQu0PKB/570GLuJNqHv1dTgl8q2tVQwFtVxwhgB0w5JpO+atEviTR/leLYGH3qqLB6IYGNp
w/gaDyR8FO1UopbbNQ1glFFljvCoYHltS4eGUJNeVq/El4lhR7nGYoeYMfEd9B1hN4mh5Yndhp75
TaR5BpgkG9Ak31isxGEyVt3XWZi8Jl2vPaV1U4IlrSq8l6YoeK7wAuF3dBQlqqTgJmp7dZ4SO66i
EjSD6EEHqWBI/g9757UkN7I06SfCMahEArcFlGjBFhRVJG9gJHsGWsvE0+8HztldVnVbl81//ZuN
8WrILKSM8HD3iE9u5pmTP1mgj76cYz2iG1s8DH6WGNGy8fI0h0242Knwc8OFW6CMslo22bp5/FKk
nbwt7Z5akN3HxAlWNs7AU/bEORWetjy5s0Ix1Ii4KALd7QmbOKNDu5GuVsJRjDup3zidO6X7Pmkp
s9Q5SeKuWipz2ikt4mpy0sWxDsrLYIZXquc6tCK7zbft0pa2n9h1UftLPWntLl5SOe7CZobPpo+Z
/bUSLa4SrjsnR7evvBcq8sNXnilKmZOedOOeGCkyd9XQ95+9WTmJn+Zj5hyGul+V8mrojF2opXLa
wcSNam4e3Up/8XPm4SZxioQ+BU5nf589e6Ct35wPH2OZRRCMa22cDm01LNY+yhej/2i3MTtE05Rw
noZ5SIYbplH7UeqGne2mqZtqZHd586InU+8zfLhLC6cImjp5thvy0o1sBvAkRJUFO7PoD2akvI0I
dYEMI2FZwZdZPuHFm0ikcNpEsU/oFXu/VOWHdKIe3BThjWDp3aS8cyv1hAhn66FlaBJj2uD/+pBF
VuBwjIt6fLQb/VfH2LrIxo2VGrdZO+ytIU6CENJg7PADxmwKLLe8c2o4oSkVKstbHru6cbdJVN91
rfhq6/aL6spPcwYBY6pBQs0fRvQEuP6hyOBDJopCbHzT9elNHXlbNRYch9I3ovxxToDMmvhrO7pa
0IumOch2+jyUoUH7lWQ+WA7EirL8OBYaV1sjNnnofihjy/TzRmz1hgtm+OUW0FDGsQomj9FyHSZz
C1dgCt1bz0pPQlnxrs/1kWOZB2ZY7LSFQmZm2cGS5UFnqdtkqbNbu7M01PHD5yiz6cppd0FdTdUB
7YIJQWOsVHuTRWrFMd1DG4H0uuNHUOGb0fFuPaPm7kkj355/LqPe++Uk1Q1//xS20alLbcTWpf0p
z5LbUcZ3bmbdZ6OC0eIudOLV1X5sZn2j6fyzdWQ/x/n8S2hpuS1GpO/+JIyR1hltdyz1aIPlQtC1
/VZDrxSPNkeUTr+1fpuXxt1kaIZfwDKphf04xBO7hhtHz8qbKOyoM7pu87XV6IiXZn9VkLUaPT8M
qXnQlXusOzlvnAXBjyrc7LjolNydGuuEZGsklrVZ3OIDd5G1cWbQknhOq228ULKJS+Moqx4nOmMN
ZPL+V1KZH1tgE2gGlecPiw6ZNN81VfN5NNOvXKe+cLz4RivNZ+pFLZFRxR0ADr2xGwDKHaHPp0ZW
d02T/zDz+DSHvfurrQzjs4SI3NnmAFjkogqIAeU1d/7QTfoQpPBCqHTMz2PMv1lzgLbV0MDzw1LP
viuG9pdrw66u5Gh8mAwDzeX81a5zbJdT5y+GC1I3e4iTtpRBPwovKAQUXlEYH1LD3lpx2Oxdwo3A
rLWXRRNBWU+g9kt4a9Zt/amzJaGJufjjrN1q2ZOdwu0rrY8pWoQu9wZaapiOong+2t+GdlwQJURB
1ky+mzfDJivVs2lPuyKNA6M0203psoZpaT8VZb0HPGqjMboBp3kol8yvNQr2eUm32TL5uSTxh6Xo
NwtAvDVHD5ojbnrlPEkQWwIMyDq1HpSF9ckUpfLjaQpMh4YWtqSmUy+r2l+LoMlR7NfBFAK7CoGc
s+LQD/rG1DK4FNFdljlPpgE2h767k9lWcKNGuvdk8s4Ij24ahtH5Q5gdvIbNRpoZqSB2aUqbf8cA
Yae13ReCjK9JSRSBl0vt3tv5c6IeUDWxnatPg7JunZDlF+MPgkCIy17HX04OVrRMT0N0zPPElwZo
fNvvBu9Fq/p75aTboQ/DD3kr7vQ+3Wk52LurUHCZf03UYnJEK9smBkfo4rne8MbUcP/ROZUtIruo
26blqAfjOlSXlN9Dr3qy60g39qG1RIAoThBljrcbp+xRwOHMPWeXdyE3s7n8yhqV+HUmFmoC9gCh
mGBEX/qXsot31VTjLboMhMilffCc4mES3V05t2WQ5VwnXfK1mOI24NNoUDFl3iYTzQ9C6/HgVT9m
U6sb39GVl2ycvoi/y54FuokWXb5Yef9oTCGOJYvX9+4W4pCJq2rn6njAZ0OrDq1TZN89PaPikDo5
pjht5c1bfLOoP8SVQ9m7DwdtR22atwADxeTBHqdVYAIiW24ap7B/tSItfhh2ocYtcpGw3joyRMYU
1kUx+6EQYE42NKk2GIfcOAhn1B3fmx1exB6NLwX1sLurXYwlNtrcWbckMMNfzG023phOCJ7uJCHy
4rl2nec0Koq/c2FQZwz1tv7Yau1C5Ok2E6KeOSqPei7j8V5DJ5E8OmHSP0lvjONtl1N1rM3IAGuo
PTtHrlXAY0rVXL9wtHQak7R5q++KUUJrGMoBbtzs8mFBLfsw9w2ehudpMrvON/pePeZaPfbbwmg9
Ecx9MU8Hnh7dDRSmKc1mslN+YFESIN3qtQOnKnbNNbD0ctO5rbJEO01LpT0QmKjmLlMOvtudki9G
7/DM1BiPQonW0uXn/8IM/6AG8l2YYZekyZ8Yw/p//1/7DOn+B5QR34xVzvtfEzRp/8dB3wl4LBH/
uAag0X9N0DTD/I/tGDgYUerCEwF7gP+HL5B0/odKGFgzwqy1AGxa/wZgWEf5EzSWVNOwkwBkWNUZ
q0nTOb7QuHnSCwC2o7IadYv3Qfd1jG3tZ0n89Bhb5fKYOYUKQsrCDxrA2k02x7M/NWb+pPoJ0vQf
yMzTP2j1+74MNp+FNZyOptTB6+ICFQTTjyN90uTRNlPrprernlcqre7sRXqb0XN7Hs2qhAFnuts8
ySMe0dr0Qx6GK4SvyzoGE7M6EkgWB3Kp/A39/1FgCBfTCktvMI5hSagfR3EXZGrpDu9/7++Gj3+A
9sw/MLOJSRtLSY37kratckcLe3MMjxqguW8Lix7JhU6jhlgipiK82M9Ofwf+uPhmt0x/zXVLh/JQ
yBsnzVKynTbfFUYz7OciQm5VLtGNO4XhoRw9c993SR6ExTjfObk277K6sXeGHndfir4G/ICP423t
sgWBt8xrJnCX+O7vL1v9NVbPGNN+VaERqjeLEab6USvLu3rQoBu0D5WR3DclpWRZHjBeA7gRBLM4
gseJbymUeQOE/Lk5xBGFPj3cAYNuzFLiF1ft0lQe5mr81AtK31q410xye+0KIez1suNXaOA86GJL
iDz4gipkAjNbE2/YMTad5qCRm25U3Vxj1r45CkojPJqkpGRzUWYt5rBySIPcoxKD8GXK468Icq8U
hF5JOH9LrigoUo2DUYgTzfnhjqymis3cjE/4iCXPg4H2gxbfMwrVLMq757Yjy9pZbpocVVsPIM/m
1H6IXb2VvoPjUrPtW3NacGJpomFTL05RbQtPLemV3/nGbJg2+CpefACx7qVQKMvbvEMiER7TutYA
LhCOm6oTV66Wt44a+9BmwnUbpObyRE91q0dxr4VHvCeMw1gl9V1j6jX0XdFTJRBUQ7qU6Cutu/1S
zq6vQBU+eU1WfhNmogKNgpc/tXGyU1X5kpD/HCbqtU9p72QbJx57Xw2OBSe5Qxi4jEuQ1o6xU0NR
BlWGd0+hlvnWTM3q35Ij1mUGhUZbh9hvLWydL3NZJKaJqoa+72E+3baKL8FA8SeCwGzvOmXpD1U+
7oYZZDZtsvZDKatmU1W5/VFL0XAOOnJXkQC8vX+3rU/H2dWGHgVLFxPuOIU2cLnznyXmCMJO2ken
yLSjuxmox8813bpzQ/ztVAuVmWut/dAV3RC8P/JFJVS668jowqUJoc0BQj8fubeWwUniNDoVbnGP
F5/zSWopxqYhpjmp012pZK1P0uV3AswbDi8ob/nvFpp/vBSgwJmFnUB88vIMLkQl0cROVuSHVUGm
3tRwrZLGuvJwrLj/xaCU2OVqXbnGDtY6BX8MGmH/5nqV5x5DjLFIDmvpl5Zd+qZdVl9xoZLgi+XJ
GpZlL8ZpvHJi14vjcnTuE5P/oFPySp6PnhpLhuVtzf0VjQIPR9IpvSr9XGXXSKOvGG+spYMhjIMH
j+nhKXsxVIPBrMhF4h21sR0oMzSds48wUf05NkN8aKzpXk6uPBhT89OFzPscDsZhaWcReJH8e9SL
JnAsp3qyEvP7MIfLQWvsb8RVcrdoZOvKzEZkx6W2y+3s78z2kgfLxt3GKDNBpiJM3BjD9k4M1mnR
lb6tvbSHkQPX0Bg0eZd0FfG229Z3iwFdx1ycLfnrU5N77U1VUBOYqqT4oUDf/V4X/U3VTtFu7mot
8NqUIN9eLKTsSr9y8t7YkXL1trAtgkgTG9Dz5emkmK2xnuWxFK23oyLUQP8KM6hbxXK7AGhvxgIU
7/1D98aORH3mrlVqSCz4R50PmopIr63a8Y6WVTn38+hYgSFL7VBwl95USgk/WhDYoxmVCCqn4cqB
eGNLulw1hFAUYCFAXLx1vdCV1ecZ+yS29M1QmP1TbUXPRlFVVyLDV7Qk/n3XXAOEVXnEQ7JefH+c
vTbJUsdTsXd0kqV8cgcgHiux9KBzOtpyxWLaZYCF/uQqy89GNKhOP6krDIZXBJj1R1iW7RIqo2+U
lwyGGXB90kSlHfOqsIO2l9V9UVOwytpixoDSola15Na9qQA54TF4uyGu4kOnN/EVws8bly2LTomS
BxzL2UvCT5KN9iyqWh7nzsj3NqEpuFVVPaRKfOwX3di+v83e2NtIyekjQ2QJk/uScoMpmD2WpeUe
2wRngRrbvV3qVvq9Zilnn6fKfJg85+X9MV8FKHyWTRbGY4Y6A4e08wWf8qldbGNyj50eO1uVlD/a
OXOvPFqviH/wBrCj4RHBG1pf3QzPR+klHIKsn5JTRdq/qZYG99XMUjfT5DgfQ9l2B8Py5tuoaHjP
2o4KqGFqt3Xi9Q8FfVK3I2yIa1v9kh3Ob8Lyixdy9cjjrbkIh3O9xLq36ggthrLEC0eN9+k4gS5l
YX7ohdL3sWWpbZg0CYwjd7rtJmPaw0NSV5b9jf2OazaPwOo1Sex2GTJXlZEXUVUlJzy0EUvncQ8q
RaGAtDX8LoU5bpNZlvsKztKBWk92W46AY00Z9/v3N8PrsAaCG/59sHD4LSTp58uE+7xuzmGTnMDB
mypQfWZ8boyIVLjL45n+tAR8FMWLKD717lBZV6KNC0YAA+M1uaqnCfiQUJM7no9vz3SLH71xPIVZ
s/hVTRVlwlDXd23ow0Sn02HSwvEE/wtefbZgsRR6DfLY0j2loT3fD/PYfQfmrh8z24yAOKk/uH3e
3nYLbyF66eIp6dwuKJ1Y2wxAY5tRze2hycGQs0IY+9TDh7DE8jZI83YM8O51rjwlr68U9AjcKMTq
8H2hs51/olHlsaoMvTg1VTgHdZubezc1naBqvHHfzeZ8ZU5fn28SawJVPDbl6ld9sctFmy9djQL8
JIoxgVq0dHtLi+0rL9TrdAwaCZCCx/leM0t5MYzT5GW+eFZ1Uo5yN1Ejbs3Cw4WhWuatlSoraJZ5
gJheao+FmKJ9k3QvU2Lqv9IsT24oXea70u2Soyms8MpvW2+w84CODB0iDJc42c+rKKsqcq0vzDI7
mQlFuDKqsqBqK+tZr7HO+bfnh0oJcTJxAqPh7XO+uK011LNZmeVpUWX5NLVV/XNQaUNNsZ72cecm
z4bZD7sE98VrN+zr2wxhPMAEAnmoPdTwz4eekFUAtHf5iUYb5qdoRc8tia+X3jvK3MxT9TMNAeiJ
HKsXEHwnoEYMQaIzjH+9wddkDd4RYg4LW9N1Q/4RQTSTiGk7L8qTRiMC3xhDKCz4OMnSoyij19ck
X6+xGC5A4QD1rRJGtIUXGaIwizwtzaI8JdYyn3qxpLg36f1db3VY3rtyfG6MiYNetHQcN1Owlblo
NnramPdyzul8HmI+6MVkx2VcaLdJPRPZpJO1EXkSfYBiO0DXdMReFK4KUqz7Np4a5jvLqdvnmkrX
lS30OgbgFmfq6Hm78u0uM/moyvUQm6L41M1T/rlLJb4tduQGY9N6+9Hs2mARqXst4lon6fyMgBoI
XDmZR/681N4UlesmcZinJx7L7CnMDXlbhSP0SvHddX62etluCy1Vd+lSjA9pKa8Z6by+pXCoASR0
eQC5939nSn9smq439Yk6d37ifewDW+GTPcX1eGVuX98EjIJkjs0J64y35nxrqkKXi9PI7GTrkJea
eB7vsrSWezzjr5n+vjkUkavurbpq+LjnQ7WxI+dpyPNTXlUF9buwCazU+pIKTFrev3PeiK0ccnMb
v3nuX6L2i6/yEux2hMqK0xRFcmeADey0oekOcoIK5maasx+oA2oSSxjVq/5pyGao88MUb1vHTrZe
6U1XUujXq4kpOoDB6v1FcHXpbwaZTWvttOAXhZ23L8Dw/MXTriXqr08KzngSAZWDqxGP6sUUSyM0
VG1MxQk3iOR+lKOD681c7roqLg6QRkRA67npyu32al3p0ELdwsM/F/sNeUmHpZOglS+xq05Ytf81
iDbejV1m4mPY9R+vrOurM8lQdDohaIbKjbTgIhXT9cjt9axaTkORJ9vZ8cYtaCrwd9SUtxENJiD+
oRyM4cvclwPU6GGyrzVcebWSWNVyk3MoaSUASfPiN5hrXOqGtnmaJNYGpRxRR9H84cq5fLWSFCTM
9TvpQWmYlEfODwswUFPqmlWfRrNNbrTOEPc6zKYAwcWyi1I3hCRXp1fOzXkgRoRJoYl51aVc8WOa
JJwPmhn21A6QPL9Ewrk3hvS5m1azi9g4JmXx9/traZ7P4z+D4eNOo1DJgvK7zwdTtuoLo46GLwXO
xvlG9qJGP9Jme4wJpA9hQ+1zt3cCFB9y67WG/QjDrNxmUhM3PDLj3eKslMg0dDZD2SvfiMdunxV9
ixMMPk/toMaPhsw9n9wp3bulcveN6ITfdN185a248PTkW1w871kqHUQEzZp3cd/AaCq0JVyGo6q1
4rbQMtp5sUc+hPlKgGoSc+sppHWW1hTbKgIlQVLT4XFLScQWuTxSsk62um3X29JNRwSxvKFZUWZH
XeblHvJI+8CWdm/zWbjbvpuyTxoB7NZt8JJabOghqUy0O2oYf8+pN++bMrROZirxUNAROLto/WHx
zU0F0CUhGOFufedGcB6WWBjbJNdrhKOTDBwDXPH9ZX61yswMapl1a61R8KWpXt5PhmpcORynLqVz
uwMpsZ4Y6v1RLmLtdQGI8ti05NM6hZxXxk9hXHi9HepHNbom3w9XTc6lHQxjNX5dFKQy2q2JXdNq
4hAmbk4KpBLCnjzZmOQf913RFrt2cBCIW7K+8utez4ENTEwcwcbF4vqy9YgbUpEvnIkf55W46xgz
vLpo8K4c3t8H5v8HLP/MwdqWAUEQzx51pvMDVaZ0GEoGoR/dKcK1hzsMzT3MxyG380dK1XyrEcbu
1rL62mdemu+6qbmbRVN4BgkdbihNFfywdg3sSUX2QJlhujIT56Dh+hOBz1aIgY5YwNiXfmR2DB88
cTXjmKVCBGRmqF8TOKz8jREdTTkfQpib+0GLXlxI1/8q6/lndIIpCmMUvtfa0/kE1WEVa5UTmcfc
ndPbQSL3SSIwygKT8SuL8eomBa8iZnUQvVhQKuXF9R329dJC6bKOJBPFzh6MMCCMLX0LusiHgrD8
ysReFPZ/fxspNEEcIgQPAOdiQIuq78xLbwHRh/Y3VdjWjd5a9aO3qn0EKEKQKgyAKexbN5q22L7Z
FuFuGbLsKcva+UpI8Nbngykg18GCUvJQns90rGdawuRYx2SqVQAALjYzCdDGyno7KAdZXhnvPAT5
79eTZnqSmiLJwnoC/4iVYa3T16GR1pELPrwjLmQPVbPxYEu9uDbT6yN4fswELv3cM7/tE4Cez8dC
Q+EW48Aeht8sHxeA4QA+9LMzRc52sSeJjqrWT4gu5M7KoSY1XgtT1rUVQE37GQonlcKf1r6jbdpW
E0aB549x7UF68zdyxmh3B90D2sn5b3TyAk5daBvHaTTtj7ZVzh+mrsq3qh6inUutF4ZfJYNqXNKn
92/idaZfzQ4yQYljgaCOc7ESGhlTZJeewV1nmrspg1Xdukt7869HAcDQCQbp6QGwsO6HP9ZbSGSz
S6LZsKxj+IkuAGoX51ftF15/C9t3JWusiqBXYhzI6VA5o1wcO7DKrV2Vn1t7vIYDv7F1beJ1miai
9ltx9fNPMTT4pO6kxNFwYucm0rXoYA8VNGd6Ez7/+1nDwR7lk8HFJK2LtVEZlCBrYai+jEN0mpQq
S6sYrrz4b+w9MNu114phUKy8rFSQesXO0M72MSHQ2S+RlPuiSsUzGpLsTlX1jKEZlWqr9fRrR/P3
vXKx+xyHHnhkQSzJq7wvrZw+HTEWOBqITTB9CDUVbtOij37kObueHnwlxqQaPRPvkmRMv7S95n4E
uWpuIde7vwiJmw917ngnA4PF0l9GI/yhlZ32HFmifuzRCnQYx8tdb+vU1NNGJqEPIW/5ibsPggUd
PcuPpVelsXXQXLq+mTngAlRr63tvMaOd1Ywpj8BkZPUmrd32Bx2OgCChHLt35eiKLebY2F+5gnRU
DWEdB/1So+3x2l78CpNQ/vSaEeZzt1gYDkeiV9Z9HCemb5VAmUEuhrraGrJzmrs2B0L3E7fVf9jW
KF80u6/Fdl5gFdKHTev9zKiaPIjirPuk7D75ZNlDbVPDq8Kn0Oo+xFWGFqS3VKnftL0tf61NbfCg
qLtpS8CIIitdIiDj1OiyGrPDKr3zRDZ5iFkSLF+d0ujvsyZEPdEAlrf+rJfym5rYljRTNV1aeiVQ
nxNlESuH+dgt0ClnLO+bysofGiKxfd0i8Aqazl76zSBFe+ozFwyqoQIe76Zm4jkVc1j+WArYQT3l
seimnEzmL7SU9TLOPWAXYR2Xb1c6Dw0lvATfiqFs/aGY8HetvDRddccVRhdiifXkYOpD+Glk+jE5
ycrxGI2a87c3YG2YWGn1uKYo+Nfxot+MUdm+WOFqF2AVdZXhhDia6KyccPhi5ulcBuQl/Ze6gZi+
741++OrOrjik5iwMujm08iWL8+Xemjua7NTQQYnNqnRMN0tfZoTtiYpplAATB4cZ0eR+beOZbY9L
TTkal/antuj3Us22eVApyfbGHkKrQEjdqq9jo5nS14vIuM0jCwnVXAmk8mYazeMmN8Pmm8l+JEc2
eppXFYZofKm1bYLpV939PVUzeJpBN4p+o+uLdXJpAYN97II+oEVye99Hup4Fo0plFtjO7D6afR36
9EKNvxpFYfUwXEdnF/WrxAr4uhM31bJUf79/k51nx7/fe156qABUz/S1cHB+aWrLqI3AmNDoeFu+
zJWC3uY1s0bTOzY/biVhtB1KO9m9P+wbITY6bAssnwrZWiu7iLJy2dVzHIrwiH20+NAkYXPySg0v
oFG0fzetCGGBDOk2opAX1NPQBGNuh4eoMO1nVyQlnrQ4CqqG3I8j6d5mlZVceRkvZ4ZaIre4pHJp
ox8F3T+fmaENTQvlVn/MxJggsenyrTum0rfRD6JNXPsntOY1wPmtQZG+GsAH4Iige+eD0hMOEtZQ
jES7MvVTU+p+FZnLVo9hJ+/kWL68vw6X4eX6kaCC1CjXRRCXVKOxNgc1a814DJdm37pk9nOKOeJQ
Ge0BKtCVB808R50QBK+RBk8Z9T9gT4DF889r7NJR1ijG47SM0852lj7IYbM+xlUyHlJeBr/D7Gxr
ebDR+yINDzE5Hr7rqIPSOm2CntK1L+Pc2/LD8VGi1OhraOy3cZJ2H7xQqmAZlLryGr6xKJAW1ujl
d1HtkrZg513nxSKZjpmpHJyBbffJiE00d1ppHMxmCBGsWte4fW+sjLVGMqCulJHhQJ9PFcjLlPdN
OR29pm0OytW0wwjDbwPrFM1vj+LqX++ElUPo8vjAfpH6xXYfs7zvrLibj1HkfExSs6EGGgk/q73b
yFbtldHWX/9neMFGwC7eBYBas3hSvIuvoy/cBEI1H7tWQ7YSx7gTeO21DOONOeR7AJOI3gH/Ln3G
RgtadjY387Hs0eWMQhW3/eR85Dno70jRrx3eN4eTrBV9PwxobRe7m3ANmXFizsclbQvslDGUFpCg
b5RWvwA8VVdO0xtzCEgGn4YoDeDvkr1YzeM0hUupjpNrxzsoytWukpHx5V/vC14H6XFRwyLj285X
Cj9RN6Srszrqvfgh8gH14fhXpOa/5DyW2/fH+l1/utgWUHstriOqyvS4vMhGotiVcw1n5FhINQRm
lhYbzE6W7Zh29l7JOj5MRFwIxMbkZhwT2pKU1hzIuIz8Lk8sv9ZFHCC8/vr+77rMLADcsNsgQQWe
Z6/+vtb+SJK8JNdaZKTDUYvGcVe7qRVga+se9Ion//2hXsEP61g4mK5UTIw+4NKfzzclOZEkoTsc
B0LwDVRt7XNDc+z7qXZqFOwVVAVrhgHq4aSqe4a6ne2u3odLnd/0ROL7/8nP4V4AqacMRA30/Ofk
9FjSKzsewQO05mYxeXohaKw+HPa8UQvYUzdWFtR7mHpmONNgZ1iaYDDK7pAM5XSFMvUK6v49OzS6
X3f8GjxczE49VkUkew14GH71nT6isBAzoawHDSFArIfeMC7Kva5yd1MXyfgwJ6G3b1w8OkO0c36L
P5Vc+mLvUcH1XS0zH7sld7eiFtrD0JX57ZKbCEFxwPEh/s101MIxrc+r6QpBaP2h5zsdgwxwBYvV
FpR6rPN5HbxiHDVIoEczX1AwVp71kNmkWHHc6xs39kI/p4RwZ6f28f0Vveg8tr7BFgRf5g73Hog4
vwHgPzazPlotL3Q1Hrk6aDGmqeUzpFTC41niHIynDFJUzPIm0ah9RzvHvSq8b0kams/DUtenSqRy
qxES+nakJ5g2C23jZYbYthOlbtfSMCYYPHauQG47tLG9c5oxxMqFVk+LF1df3HxwsQa1qGs5Sbsx
4na4M2AcbiwZL9tVjuX3rcqfNNPs9g2dNK/Eda+vTRtClklBn/oX5iUXZJIs7qHLTok6CldhfGhV
E4lnIq6s7+srY+3OC0C6ChWIsS5GUW2lT0XiLMdIVINPp3S5gXxU3jT9pF25Mt74IHz9YERQxltD
+DXo+nNBEd6motf14wCPE0HkiBejW1yz13vrg+hAYa5kba5nsT5+f4wSUZQlE8+MI4QX/HVRPW2W
2ntCFzhs39+hr59R+NGwb6XDQlFBuzjjmSVb6h8N6PtoHPTMQDxpFM+1Erf4e15rGfj6HFLaNiCE
QcME4Ht1tYPsGm3YWcfMyeRGw8TCpzVx+0E3wPfCHp8IVenVKdeRPP/rz4SOB4caeiSF9csJXbR2
IIePraM3RfJzF9k/jFjXX7TEo8OPlNOVm/yN9SMogWhMpRXg3r0ITjq7dPs6UtZRL3QjoFGi3Ccu
QlFTc4Yv738ZO+LV7WYTdqGxs9kVoGQXS2g4c9SqNJTH2I3uuqYusRZo++i+rwCr0IPY8vOc9h0O
IJnmfqp6WCPBhNWN6y+TU956ZginvFIEoUNvE/SSAwkLfMDFyd2bqzImr9fTb8C10ZdWItA4dLbR
GoFlk7/6qVfT/WgocDZoWnfE6rKcMd+PkooWbIlTTukW6xRt4RHF3G/jtoN9K6dMfoT+yNtl1t6m
o9J47PsEmqKKKtBeQlUo6dqh7mT1UYYF5i5mEgukKs34sZ5yTEOjiYnfmOBSXYDo3vzqVIY138hZ
GV9ju/k4CQxUNvjZpDmEIS3/lmLsMuxdpAb9JuIpzWmKoeDQ1wm/LZo77WZ1q6NBWN4ngawl6fCg
988ihYoP5qJG82DzhH0eCNRfKEdrT9NcLDhwyzr8olTmIUQ29RFrOQhbt3pTEU7F8UirD+j9q/tA
Cye/hdyP7hxMy+DJyXvsJiqP9lZzIpC4GxmQq5850/ysGh1gTixJvWI4UXY35GvDuKzKvhmD0n5y
OwDAIQOruU9z52BkC/e+WTtTtxFVFs8bz0yL7/CDwGJW3FP4lVq0byUU0M+YfeCI7jgYz+Cd4rkw
gtql+wJ8i72GAXXqk67P0V2vRfm+VVH/qcNn4bshtandd9gV1EyS3QK62dPi7F2onindO1Q/b50O
WeaXckma8FFMHv1AgW/iBy0dnWtu/2/cJWhn4FNQp+WVvaxnGGDPNQqa5VgmnY+xQH2gLba762NL
2ynO2YbCFY60enrlaL9+AP4PaWfW3Da2bOm/cqPfcQPzENH9AoKkBou0ZFuy/YLwiHme8ev7g6pO
l7jJS7TPqbmiXErsKXfuzJVrGWTvF1QtXUwyL/lT11xFRpGOoeQ8w2RY30xyYhIjrvZGnLvlpd2V
xOtSEQXaJpzpUp99qS9a6ZnwrL2D4LDZq0MhQaO76DIa+lokfO6wsEf8S5vn8oATFVKHwg+tyO6l
59IGt+wXcOf2jXZoaDLcrfmrM3eFKcpdNDw5y1Ug3G2KT3PoWFvSc9RA5RE6yrxVyGh6stVS2qk0
yQtiJ3iKYUk7tnqb/w7KIPMcY9C82Cyltba0U7TlEqEtn4MqLHA56qti5YdKX0eYoErP9WxOXhtW
0fum9qc7egIsaKj8asfRD91ZD4w7KHlIcrK7Ny1EXX/8SudDwJkRwABIAndwurGUXIK5Rw2Cl0GS
Eq/TZxKVUCmuWLmw0NzBPHpAANEJIbaBkaWuo8FqzWc1DOnv0VL4ACZV3ZslbODXV/rCSYEvUZfp
AKPz4qzhzzfMSSr8znmO006/VYM88Uo04lcGJPS5vC6guaRRTBBzVDeX3vW3sRJKcYkNGZFDL3bo
u3IHz+SYZc0OFzzBwUDhwsxDdTsHg+I2xWzAOzlJK+VDAff/+hELYgTtQqJd6mLLHf0mYIurOkm0
oA5f/LAHy99Yuf+OVw6cjlmkFwHgheWahDxHoirSlZ9mGmmh7rck+5MKB9YaNH1xQqcPnqXRhbYT
GvTVpbfq9HNg/5QDPyxoarTqWd3QXxVUO3UujUWF1Y9Qeky7Vr5rqsAJVtbj3DRFOu5ym1QiLx+x
NT6A02+Ersl+lhSY8CNqVhug6s6mSbIvSaP9gmxJ2l7faEtW5HS0EA04Cz0AAGKuAuF5F0udDGUg
afVqnLRfKVDgpbOhqZ5DPZVAMPjQtVJCcNpiYxqRmmyKHJTYHz8MaF8GuwjyFQAjgMnTKTeLzomi
VqU9WEZFS2/jBsFxug+uD/VC0ubUjJAhmk2AJ3GGmcopqVSZVulauI57q1KV95aUpccEro5PWQoO
VoXA1oOI13IhTgoPZW3S+NdN1XGqYnvlCSZgV5cTgCflaqTorHJfiYvQNb4yd5GMOIdqFjt+Wfqg
w7wLDC8s36Xm7GwTWpK8KMrqTR50KQndefwqqdVIL3Ice0owBCuPz0uTRdp78XOgPOE9FjZGXTn+
HPTj0uKiDfuElpStv8S5EgSVKKL3lFxypd+39vALBLFzLPXB9IgT8fkj3L66DZte69jDHztG3m+v
VSDuXAfndbpVCj9QTSpMlIF6bXBJl2Ywq9TDyql4ze8Lx4KX4xKs8DAAZCI4gTCju3GMSvoIpCz+
KFWz9FuN1HLaRpWSymDk4Z0OKSV7QafNOdo9OdxlcowkdBlqseOqeuO8dyj3PkqgRSwPojOEWONR
huvbH62VbNOlz4VogImhv4VstSH4cSWEzjBP7PhFg07pMM+U56QpCQ54d5gUZgAymiU1T03oR3fG
RMAQwoR2p8vI/SSm3uyKSi73skkPs9HVMeobUd+5I0CFlYN+aVeRc4b1g2oahKei0tZkkeoK1RHG
rwmlI3iTkJpO1Qo9ukb6Hox+/zMca/1LAZUXSmAtsbvRoHZIWgqqJ2g0vMIoyOOQL/ozqPpyBnG4
AKkoW5Huss6arua4k/R4dJ7bhFZKIx9yL9AlyAILJ1zZw0Kzxl+2COJeM7VwhoqBRCRpVeh0s/9c
ynZ2m6jIHpV6M2zoozC3Faw9EDUi61iH07xvAmj2utQPjuAGBjqWTXuvWYi1jAqM33JPl2CTh+Fd
RjbiqepQrUmJYD71ld3CjjjIICJkfnJgx1vH6qRNEGTp83XHeh6sUCrTbNBdAN2pzgp+tezDQoY+
JXlJAE/cDFZo3ylF8e26kWULn57IBehFrGmBOwdaKmxxXfeVURrk5CUcVTgyg8zwyHt2Xq3Y01qY
fX4pAv6hLMI2wAkAwj11Mmoc5XB2+clLqYSmW3Wy6sGIV7+rs6LdypyNG4mY6l1R1rUnaaN8Z/lj
T0qxU+AtpFsvmDPzSKulsrUzs/GsIA62jeYgR0R57EMgz6s99EvgL8wO+X7gaai5wxkgkpqQuk2D
Mp/jF8JGE8CzH6WfM+ji4QodoBFb4CbVEWxF+WJ0XMWuDBPkbV83sD6G+gQVJxyXu3IswneDP/kf
jcHy4ZCDj+sJPzKSATXm5LkPfedxyMrkQRrxQ+48kbTY5moZPtFXAfcVjGfQX6ud5r+LHR+GV8j6
4bwJmib6Rn4TBt4oiNgmLUl3hTk2PQeCy43Fj7izkxwqOaoF2Ydat6sUst4J7lqzHZEgdBqVvikO
ryKBeOjbY66k3Re5CtCyjlKov1f81KXpJATD/wMaXQLx0w3QQOoN6ZoVvxi5Eu4cI6u9kqzU9yEp
wi22/xSFv4DnAMXDBkXmZYGVn9qTFtJ3BYZAGn9M09Og5PRsmJE2ul47W3Uax5WH+IXAn5LmUgCk
swIPJKLXi1Gy5lKJW5g7Gjj/wsl2XsLOmj72Qx9WW4uC/wMN/TT+ZmkqAfmRI7h7+jz111QGBEGS
xRk6JLchNaGsT4XBEQ42PxGRrkrqX0is1Lc5jJ4fC3twduVQ3pk0D90RfxjvaRuQ3cIOflQh2G3U
Ocud3NX17awYwVaeOGrOqAzEzEWzJy0ab+Nh/sqrZ01v+MwNAXDkegCNwNtMMURNUhtg+ZjGLRwI
GdEjGuJFMrtD9ndE/EdM7sfyV/6hrX/9ah++lf97+V9/FOVUR1DYvBKO//NvDxEUlE3xuxV/1cn/
BC353/a9b+23k3/ZvvKmP3a/6unpV0M+7F+M5suv/P/9j3+zr3+cyl//53/9KOjAWH4aycr8LWna
0s7/PzO57379/FV/a3/9/K8PLX9r/qv4/V+vo8t/4SPEn/MX+Zpiav9N0pCGDALCBXDPmv3NwKZZ
/83NtDC2UEfhaPG0/JuBTYH7nRcvFSaS2vzDUt78m+AdfndeIgvfP8j9V4DLn/CvCW86fgBRKpsW
jA69wbDJnx7tBUWWOWWePMhNtFHsdhskktvLZA8z1Q2cj29m6/1fHv8tu5pwFf9lDQakhVuO+0Be
HNubt/QcTYo0xX3yUEj9Td1pUGytJH3OLFC+UTippkVzJu9kwVWNfVUBqMv0B82HDjjMBqRbo3RN
Dfds1rh5KXMseGa8IlwQp+PIbEvqDTttH0ojLd2kM/RtVWfdfujKcFvNpG7tStHXwuglqn9zi5KV
ItOCQdKGS8VTBDW1UR6VBc1QDw2R0jvFz3+X0NN7CSw86KMNE8GGHiCQhCbHNHNUCfZRtMt7c1WG
ehnf2Zew/TQyaxTKHGGWIU4eJCq/9UObR/ZCVQ3vuFYrn6XECm78oQ22UEDqOz3SfI+mQmp2GcK8
gw0TcSX3yu04Jsl2SrXk3jKW/v6IqCSfqhKikP5zkeuF1xUDDABVZ++VDNyYG5l6f29SYnry0V0O
KU8XLXGEbb6ToTJ7vL5NRaf/10wTzy29thwMEc0HP+hCvD03DwTC9U4zhpcCYJPLCSaPGbTBLobL
6rEr6KLPfCs80HYMwBEm/6MP+spTYOvaWur0EWR+8Zmc/PTeh1nDQ6SHIgLiM7fXv1eIB/hcXiy8
Otn2CyGJqMuS5ROcD3iYB/grzP1gIY88cq2RvR6crVFTYrxu7/yQ0Y7HsxPXxDVNYfZ0+xspXUNz
okcPchRt5jxy4XfxrpsQJE14ei0tf29sCEdMa81hQoksemi22WHuXWOHhIkXbGE59nJX2Whb9V19
V3hQ7ayM7nw2FxIZgIMUT/hDjK5KWTKDcTaih6jdWXP4Lsqp8djT/aSvobdeKxmn5whTVPZw54RW
vDhPJ1Jtw6ROJjV6aHfmPnqKPzrH/J15x35XPsfvMlfe5+/Go7q3duWOHshfzoPzeCgPxa16RA1X
7zbG76F3/WO0MvvL+b32XcL5TgAYRhX9DA/acD+hD1Pm5laq270/zLs4shAQgEY3/CPmQ1YcYgCa
0tDTwq+gFSbU3/VZqlTkQMYH4Hq/9WTaG7RH/enavtrgBQKYjTOjLS72zQWkdE0p51o6PiCl5yoI
dhsd7kd/Pya/VvbvmbMWLHGBv7UUxyF46xpL0IN7xR1Ia+8HnOOb5rj2GjhbLCwRoNJlyE1OH7uQ
CgvomE9NH0sxtSPNH0Ci03s6fevnFwj+t+mi7Wut5ATPLoBXm/Q1LUlR+ueFsEFPZ83vadd4cGAJ
j4Eb08a1tcIH2/nQpFBfVyvX+po9MXCQWs3pFeyhL+bKafHQz/kuUH6brX8boM6pJisGz1zcMkBw
Jzw/CLf42+nyyWpvjZVZjA/KEI63A3t3Y6X2vLIdz5bOoUzLVlyAjiRaHMGRBmnRpYPRVAerrygp
02uABrtDQwjd8ciRwalThLfQ5ay8H89m89Uskd8reBiloNPBzbQBIqNRVQfJQeBASnatjx+3mm2l
Fl8hEXSDdk2i6sJIQf0uakakHgDkCSYrS1Jg5mKkFa0oZI9uqZjtGgMWPLne+Gr22Bn5XePcXj+F
Z66cVzBYG1q/wAGSfxT8axbVTgvgbzpEuu/R3731672FiERc5j+uWxKB+Jy/pb8HRgWFS5bfhaW0
i7TWQ23WHvQH6ajfDYfkjkyH+tHnskLGZk8j9Rbtn07eoDB93bYYjf5lejGq6A4dl8vcv3FqY6FN
qtMYGhrD5oZr0zNI8U48/ppMB5cg/zvmlkwOHMlUg8Qw1OmHCDp9SXsIbHkTD+9hHNojFHNP7SlR
q2/Xxyaew9exvTEmrKAZQbYXla/G7m3pq+I//enPX3rplt845KB5hGVTrbLVIhkW32rwu21XQEw+
TfQgX7eyuMO39ym9D/TBqnRqLBzXZ317C6YmUrMiOOQQSO3yqvlapEl6E0+Rtrtu6Xy+KDTDiMkd
CsERqdTTvVCABMjmcI4O9BpFDyFoJa8PtbWEnniu8PrgijWK2urSYfGa8H+z4wJlWvCKU34MJQ3S
u9DWPs59qXyPwhGUqJx+vT4o0V9hbiHhhHCP3Q1F1jLoN+b0GpGtGUrLIwlwUCzhccg0VLQUb2rU
D0OpoNS9cpwvDJBn6uty8S4nQju1WFbhXMVV3xw1LS3cVhluDYQGXECz91VvrezBs93B8IgzqeZq
0D6RXzs11hQFQo9+3Rxb3LGuDZMb6zBOO8b99Wk82xtcNkC5DECB/MHVfWrHT0oAmlrTHLu0uI+6
+0x29v+ZBeE0QUUXJ8j3NsfKAoImH20Um65buDBXS68D2xiZLyiYBF9XFr2l9kHbHC2CN0m+U5tb
KVqjRxArnkuC5a0VkbwhU5rZdxKs6J/KoyW780tSbKTGdR4juNDc9Beqy8VamfnMjQtGhdgUnqup
IIPfHEHz0n0nKVufShhIt7X74sJx4uxCrQT+lL+It2LjSFVjL/utGEvepKh7+NKAVnyILke9lVoF
aYf+5/V1E+//ZUYpgyFmyH0MpFc4wmGgpNAMzfXRnjYqAqYHLb5pYN4I3A7Z8W7FC5494BdzQCQg
31h4mGFWON3q5uwD2zOMmgU0bsr3i4zXTruf75OHYD/vk1vtzrmbv0o/B+Dtv4qX62O9dM7eGhec
h15ntF70GJdp9dSK95CxetctXFpB8HEAMRZKYucs/+QXQ99nWOA+8UIDDhooWLUAnZhYnw/+lH8t
8mjFCV84FNAMUEiDOg9Wh7O3Ewk9W+01aTiOiuKlc/8e0NW7Rmk8BfHzXh1IHeq7Ovk6ysnWLBx3
GAz6SlYiuvPzb5CNJysD1RGsUmI7F/0j/WTV0XxUlHxjIafajreGs7JZLw2VG4fWQUBjEF2eRas1
emlM/XRUVAT1XEfZ6Jqr/rA/j4fBrb73z/WnfK3ScH7lMLI3NoVd0ygJJDlDwMjowqnhQ8hon81J
fBhriKZl859EIwtxMMgh7m1ecAAVTg9HNUdkNEtlPmY4GnS+KzezPfWn9bVHxDvzmnfap3mNAO38
TJzaXNb1zRXuQ4ASJPI0I+kBanp8KVFPvH4mXt+514YlXG+aQu0+BZhy1EgVaffVw+hK237De/Fe
upW86HZ0o/00uFHhRrf1Pvsd7p2Pdr5yNNcGKlyBTVMGPBLG+eiE0Z063gBfXXmavgbYZwNdUiQL
II2uCOGimFUr6ejTno/TnUxf+L54Dn/29W1YAMF2h336wf5wULbSo/zDRwTsUXqMD/Vz8rHynC3K
jvfdSlghIuS4LVlbGlFBAgJpPWO+nsnCWpWRycfkmawDqblyuxD2fNAk1/qy9qS7eDbfWhOWOSlh
1oZEBWu/+5+GdmtU+0WoqnD1gDvMBX4x3RTRzl95iIiETmejFBZWC2290wbsZr+jJ2MX7nQvuTXf
W/fhh+hdeD9XrvwyrhzVcz+/zKxDDwehL33lQrQDujycAgmb8m/dQhfvJrtNtQ9c1tqKIRGi8zo6
sOJgOtlVSw/H6fnsKqPg1jKn4/i53UXfrI/zD+e+eEoCN7qXP021R4sDnGgmqPjPa8zpl47M0sRF
yYY0COSvp7YNyXecaPKn46yaCEJtVJTcrvuGC/EAj6I3JoTFs/S0tICsTUf5zvCgDN5Nv8t3+Tt1
39zlt/Gtvk9uKqTsDnl8G5XuGgHJ2gCFAH8awkzN6nA+pnMqueUo7aouXePnu2gE/twlOCbrIUoi
2Ck8pQi4zUdJ5zigPthUK3HNpbt34Zv+lwVhGFIGkUOZ4nea+nmOkvt0sm6qTL65vlYX7kEyRXDx
EN2QhBMZv6Oog69kceOdc3CmXTe81PmWxoTrVpYFF3zoAmDmGuQ5BF5d2O+zXcVFPPnzIQj0wxTs
uvgTTN2P0/zOkfTtdVvnse8SLYHcolYI/5T47rLneFJiJzcOauzAtRt+Gp1bObp3fDTz4Mqv29yb
+7WUwwU/CUYI/MLCqaxRyhJWq5qSto6rroO6RLkp5/l2QnPCt6XfnXQ7Wai6teY2zfNdX3/vVduD
w4aXzhr95/liUkIDuosKBGjUsyZJM9QAGSbyeKAVd7pXJ2tH7r/aRFXzsbGltbLFUhU/XdVFk4BC
yqJMsJTDhJuxhDpGGkY1OPo8Rd2x1bcFHCxtmt/aqb8PyVdNfgzJXHhrB0993SGnsQaSPjskVHTA
ZQJ35Dqk/Xj5xLeBTh9TDg105xBVNmdQL6mcGFWw05MgWikIXzQFSsYGHQ9YTyRq0vJqHCKC9YNv
zMY2TWHGlBvfduOiSf50C/PSfm3ytCiqw5MnHJd0bOWoC+TpOMyzK1MJGsNf0fgJluN3ctZvauUY
tislhrNTs5hc3vkLBogKmeCy9UpTa4AE07GpYNsx8pvRUbxI196TQdlMans7NfN+Htake5ZjceIY
lqz/0su4ZLZo1hfWD1EmKx2doT72aqVuJqnv753Un7djGCKkGCMDP5oKyrZTsbvuJS5sXiyTdqDF
YBGiEsERVLyAQaZVg+VkX0TWjYFOmaTwLA+M8DuFnW0Qy7sehlFD3fe+rbgmMOfrH3Fh9Mwp14fD
voHoQVznph6n0KrqYzJLMuQ8mZ5s08YpgXM6zc9FKxp3VSrve6Vey0qoy+EUZp7cAMcXt8XTTmzl
NhCn7ZK0q4+1IUUhKuJSui+sxDkaVpE/KGBH7y0nnFFumhBnBwjsDu1Mr6KjkLSwHEQBpxCAIfDh
uUb4BA0CffNKThsVyA/PNOjdJrU5ulaZVfvr03Z296KDxGUlg8sht8GuFQ79nCMOnPr1MRqcbgve
KvJGyXRWToQIi5PROsKhEKbRx2VhRVgdvSrnMXfIEMWxQ5jUKmiQGt3nBNHS+94eIk+f58cgT+vN
EGv2Nrbr6g9rtK9fAEAa+AtVnLOrbI5yeE19uTmafdndzmjt7sbBTlem8/zokxBdDgGt5UuiUhyn
A2TBhvLr2DSmvqVDMfs2+Kj6mtM0fEjSpIO7potu7D4dDkWlp0/XV/PSIeAcAnnE7SxFgdPVrPWh
ajuQscch1vW9mVe0pxW9ti8pxinlEO/MHhyppEvT5rrh5QcLJwB3vnSZYJrVFraRLflwOSWDeUha
Kjido1V7tRm6jc++30ixrN3UifPjD23SOwHzCdhULkyT83c62IyqlhJagcap+y5JD9Hgb2iO9JT0
eQj+jJebW0qwJYxvHPJM6kpfPTpRtkls/d6Zm/vCWivyn03jq5ml0ghNErzlwnuimANb6dAWOeqG
a/4KyDZOrvLQvVyfuLPbV7Ai7BKYvttWjoma+mq8KQprE/V3YTCvPK7P9iJWHDwi+BBoU0ihni4P
b6PEl2foNYZ6Z843yEGPNSd/qxTv2zUVkrNgjaQlGHmenDT86Nx+p7akdkrRFR4Z0WcaH4x0C4mR
dnt91s6O9mIDrnIKsiAYgUSe2lDg42taJu4Y6s7k+k3yKWln1wZTMuvNxlcKKOsm9TavA++64fPr
9dSyCC8hOdQpaC7LvI/og+mK6IY4aSPNP+oseipkC8aHxlNNaduCzO1kjz6UFVLuZf5OjvfyBUCk
QfwsZK1iRMPtbifBWCpHx0p3loTWuPMy0UTfZY9toK3c5Ofx/2Jt8dILOQpNucJq1gSnKMpUyjEd
FW+wzH0Zp9smVL2hjZ/18bOfqp/D4oNBY/ggJe7cQbBUpCtBzaUtRQAHoQZlJ+VVR/htNJxnSpHE
cHwdjVnymuarlkWu1fyUmzXyjkv7CpwGERQOi2ZNIWybEfaO67pWjtqHGKnJ+msV3Rc/U/+p0o9A
fK7vpUujAiqr8J7hFqY0ebqJI1mZmiRRtCMMmU/WLN9D3vjQ1tnnOrFWzssFLwPB2z+mhFUc0duO
nFHVqNWoT5CH7Lp2vB/HNRrsS1tzebQAUiaSYQ5PR1RlcDcgqohnhkxhQ5f2Z7+HtqDVu2ctGW4q
hOZW5vA8JcPblChPZvqWlnHxfYr+bwcNStUeZXhJP6eT0rp9jTygpobTBv3z+hZ3+CuVE2trJXqx
HfJu2yN6DsVQgSo6V5UfZd5cRNXDhNrDQ5k0PyAYjfaR0fQv1xf8PPkHuRrgDplL5RWWKKw4NKKq
4reozNdGv3QP5l8qpy23RYv6ZFDjknVC0fuehl83lFt5m1plv52quYOtBpaNDmI7N+ug3CpSR91d
/7jztVt4ALkmoKkiajCFkn/N9TCUWUq01Nu0Y7Txuxi6IK83xnmrmRJyp3G58hx8BcCeujKyaYvO
IbA9IO1in4ETqujELXhX+nGsr4HdhT+HpE0/TANM6S6Z+OHrmGlOsZnnLPtSdJFmum0sJaSFqd98
GCs7OtiSnjduAZq0dieouT4laSx9LStZyXj2WOCCpcmJvmqRMpfuwCZx3MBX1cc4bGWgkaE63w1x
azzqpSo1mxpBYRtqjDSM4fNK/I82nCj84FGdYWU1jeaQSyXpTEWJki9kz6fYTWzJ+qrH6vCYKFMC
PVXZDd+nxqSy22dx9lEmrQ1eNzX7Z8Aj2fdh6OrezassOI4D5YyVEyF6FUqyACq4gBdBbvoFhOhI
LoMG5IhZHXHdXjBuJxUup7DdoGd3fcOIPkU0JBz2QZKHRqsw1NkyBGy0hqVHxx9XhrN87tstIloR
jkxOnqfoc6wYMhhauC1oEVm508UZI0FA7o47jgYlKEbFVCGkLUqbK3F/TLP4EISQ4EZODDUx2idZ
Qnbt+rSJA6LUCtKRU4YyASRuIhtBnANhK9O+P0YhmZ1JLptNY4P3v27l7CIjvUqChfcVfYSQtwjT
1pvm2CtSBEgj7Ld1M4Ru31pPbTVASqi5Uz9TjrTzDRRSf7greGdhGAp8uFqX9lfhIWAP5tgWVcbj
Ujfdos5dq4rc3l4Znrj3Xq1QnSe9wXRyfZ5eNLznALFpOUkOqffU7mgrkVuA4Lk+iedLxVjeWBF2
eBz5dOeZBc/UOIVoz/FfqD2sCSiJ3cKUh7GyPBGxxBNKzCF3xjzIoR3zTmx9L42tY1XMbtv+oo67
SeYSbRH9pnQGfNcccmNNrqaNI/9luCmltaNwvm2IfageU37juygXnc7rlKXIC+h++H6U0k3umDD5
lt6cAJFS241v6LuqfaRLceVInF09NL8glwtFNkh9+BzVU6s6kh4TpaPoPQLkhrOLxjsDxiX9Nnv5
0/XkaiP5saDClwSvsJ56VjeKmkvR+1RppZ2MELybGepa6u8sv8ILi+fPoldFDncBOJ4OJzBTK0pp
OTzSDTu6eqIqoHyGadcvLakDHMLcWzrpneZbM/FiiYpyDVgnbly+4LXwQcQnkwEThV7zIarQOVXa
Yw/0Gl6nbIB/OytWgso1K4KPQfIPfHMht8fRoW87A+Bv0ZGzsjcuGTH0hewTokQCcmFvjAOtmSM5
3KMWmFybiZyXnyRUqnfXt4Z4BywzxmUJBSGkwrTsC2Ysgh67gLWYQ2jlO1rUa9RTpNqjiz/aVU1V
rTiws2ERYkGSRsgDIcZS1TndI1qpx0auKdUxMHtc8+/K+HR9QMteFu5NDIBWZiMsdDPCSSY2Nwu5
px86tQLXiYhjKBGFz/+ZEWGnj3XODoBo/RjRqh9XL8P8obLW6BQuT9U/IxGWBgXzGmpLIgCl+Aqz
mxvNk3t9GKLXI8Y4mSvhzsqq0IT+XKuO0LmOt1nj6hzUmCq167fbPxSdJxEjWFvG+6a0gxSsnQKy
qo6Z9nHRSyiGexIYK8dGdKmiEcHVKSX6BvGy/OUPxjPfVjoM8rzQV8ysrY3gAhbBmJaWJAhj+u8a
gMNo7Ymwto2Xcb6ZLC2ifxVpv+qIZqUrZe8t46Ni/76+/Gs2hLNI63cWxSk2ggk8sP1Ny56NbiXj
vWZj2YJvxhEV5mzNPVsszmg1U4BmIRe5Wo5eWQ4RcDrMTdyUDiPp7Yi2+tCt9DXS+DNHebp7xdan
tGEQZaVWR0uJbyproC3hOKhwIZffr6/KxR3M7bnIvNIfKkI95RaiLKPm2PO02NrUaozhqzVpW8t5
8v+QHvavI/nGlnBa7Ij2y7xYnjK1s+msd0r/ycxC7/qALm6BN0aEs1JLcpQO6uLH4MBMtRvZljbK
v/P8ozfgn2kTDkw7JE7dvFpRw00JIXYjqS6mN13+51saACXlDRKRFMs1YTympNZOI8k4f7Pc6Og/
8F52EWS6PmsXfDPJJNBEPGgXpmDhHqu6JvbLuqmOmkPFmMc1RNJI27mDRlV1Y689Ny8sEuaIyMHE
kZQ4K8HB50c9fmB7V19gq3ITLUGjZXd9TGdJ1ddH7Rsr4n4bjTQlGVQdkU1cXi6H8n3yGE+ujGxy
71Y/5ofwUV17eF4cGpxBSyRFRUPsRk7aSJXUsGO9nNTz/eGX2fWenuYr6emLZt7kH4Tr2rLJkFOJ
IPCIv41gvVLpkHQ/r0/gBSd0kuMQLmxVV5LWkLAR+ymSyY+18qlpYb/O0pXI4PJKvRmNcJzQlR76
tsHdDRAbqJTz3NkeH+pB/VykgacVNlW8bk9B+slAeyZ14rve0va9GqxctGsjFu4oq0hIqw6Lh4pb
lENVT2vpXpfVvb2qsn32IH3dnW/GLNxVip0UCi0q1bEJIQb0ct9tPzZP1k3yyU83WuZRByuyTbHz
/5DgcnHDb5dVVKZOFClNYF/GQ8ap16a+20+P1zfO+dtMMCFGrB0iJeQtqiNkB87nbnaV70nlJi09
Z54T7DJjZQOtrJuoEh8oSjE5QCGO2mh4yfSgRgnw0nzXSv+W5/pn1UToZWQkeM8IS5FabfXorkr6
nZI8X5+/lcPtLAHImzAmy7qgbl5XCElLo7tHouRWXtNauXDzn2wDwTv6UqPqhcYaydmwV/ranc1g
q3aDKyWHWgn214d08YJ5M2/LCr4ZklLWkWQs89ZDbT4mPhjgfTkXnqN/Qr0KFQUf2NDam2ZtWwhu
pZ//ZRQcO27lGA6f7PFlblaaLcSy718HiprZwjy01GNPx4Y8bp53LeF5mxe7xJBdUtGuCcjZclDG
bYtDN79cn83LFhH84x3Nn+J+L6jTVVk6c3+WjufH8bsynzZ5DsukYT9Bgb2p2jWw0Rlw/K9R/mNT
uA3aIHIGM+QtnevSZtA+wx3s2VoPeXm0KwqIF9RbxUGs405bbWI9W0e6PUEmQpVL5YnUknDZhYVl
po0qGYe2/KKlKCLRlQt5nwe2fvuHEytYEgbpOLGtD1lgHmr5vV/Jt1rDAGOeqm30qUVtg/LC7rpF
kTYeX3w6OOGwa5M5mIqPSX3vqXfNszpvqJmNsKg0LkAS17oJttmGisyzcTeZTzZtQ/eRt1bPOKvw
vX4GAB5aaBAOgj3sdBNXUj6n/cxnRM/Nt+F37dW3zVP9IXi0nspt+q277T4U7zFOCc1bLX9fXOA3
xoX7YhqH2TdVjJsPAylz+EMUV4s3qJX0942XvR/36acid8dfa/Qh57t6mf0Fe7vIgKogmE6HnWiZ
ZiN0ZR7G2ut71wm9qfVqaRu1W791DU99MFe22JnfFSwK976cTogWFlisJudRzT8qM1L0Qe/V/vOM
7Mr13XV2k5waE8uNspOHVdgs+5kuMHgubavyRkdece5rVoTlS6U59+uEIRUN4vJwcVK6K5Qf14dy
5vOEoQhOYACZrGXmskHDbK/CIdzlzo1Wj1vEDD2zql20/FYwfBe3JYhzNgakL9ROTzeHXc01dTHf
OKS272bpuDEST0rvwrUmr8vz948dwQVEaar282wbhyig7Uk7lPJerVYeDGtjWb7hzQU8FOmsNIWD
Dy0+plnnQeLq2jRY5caKQzsPbF8X6p/RLF/yxtLsy1rRUC87IPwgPzo/2g+57Ebv1Nv0e/djQGDS
tTO3W4tq1+ZQuOvRmRjlmjr4IW+2YT24CDEg8/Hp+h5cMyJ4C61Sghg6ceOgS87WjqJdnP1qYnV7
3cr/4JT+mUHBRUgyMBzkQIxDk297/SiVG+eb/ZOXj/kiyV4X7cxy5QRf3x2qLHj/ogHBzVPAOFTF
XnPuU7RZaDiAjvD6yNbMCI5inko9TAMWyQjKDTyVoIA/56OnOmsMvGfh5skePKt1ybRhxdrEQsF+
GQUu/mhpDN/DWSJLm7DY/GfDEvxEK0tykdjMXqv/8E39rqy+8/rfDLXmXTd0/lAGxWQT78FaS9/Q
WWd2pudW3jSjcRjp34v7TfY0wlHmRj+d3jPdD+l+rZNucT0nBY7F4NK/Tz8IhW6x3UufgJHX1IYP
joYgDCTBnN3rY7pwprCw1Am5gaFcFDa7A1Yc/SwsyGHlk7FLm91UQMpnJcba1btiSoxxpMzs9ZAm
o0Nmxpu82sZqvdGi3//ReEScg41cT1SBYTnIauEmqOGaTbnJrLUdvjYW4TpUY3BNWs9YLGvY6BQe
5Ohb0a81yFzecABdKOkujYZiOst05gxidNk4KB+yw8LsD1MEr3ndM1BfLt26clH6hSrn35nDf6wK
fraYJ7mAC9k4FAs06WNrfDbXaPguxd3su39sCPtuaYCaLXQoDiDV3hloIG/zD9Yh9OoP6c72Gq//
HX8z9tom26nf5dZ1vhTfi5v/aJgiylX3gVco1WQcJqXjfep4PE3T4tN1I5dP8P8bpyjKViiVn+Q+
4xyk5ylEX/zLn/18g6Nr8wYF8rzQ+4tk2khc+G0UVN37Jp5Tj2bBX9Ior/UZnvWbLM5hwR3CBQcM
8QyKYgMYVNJG6d8nUi6Pnj360lfbrvvPyTR3X3Q1r2L0pLv6JU4z0qFdqEc8HPys95IuGJ+jQQFa
PqXq8FUxS2PcAMEIUrekm/VFKyOEk0aS1ZObQbCVu5nUtBLd9lW7EsOKsf8yCpC+qsVxAvghknk4
/5e9L2luXMfW/Csdb88bnAkuekNqspS2ZUk5bhg5OAlwAjgCxK9/H53VryzKbUbWqhddEVVR90Zk
QsRwcHDON/SO6FL4TR0pHBAvQ1UPUdbUJSqZAY0rGINPMp4LZ2meN7+MCeEQ3BeTr878aneKvuR1
6HRHxPLh2ZKZjIGAZVElITrpwbvpa24OH5Xj3b2/L9741kmIevJXgNENhDmv08AstDp0+015hCDQ
k6Ss2tAyA7i5R08BEmZ0a5fB898PiZnFLoQ6I150s/RiLICplNqTx4RAdZQmw7OBQwV/p0vn6Puk
L4a/vPgxt9NS/s+AsyCceRDirZ1AHtE/oWtZGJew9GVkj6BjtW3yl88RjIaPgsbp5JVkQvDoekYt
IvwsNZU8hgm143xsspOfyE+8CJJfbTMs6ZbMk7VpOGgcAaGN8YCimAVhXDC2X6SVPHoBlIGcse9W
KYTg4pLnycrgNVnIQW/SXtDoAKUDUhWoNrSH5nCz1PNaQQ3iHIvgN3PSkwcNz1y4u9xE7pbYK+WR
gy3L+6wWH1z4Cb2/eW7OCVB0aHxBRQQYFWg/Txfuq2dL2BDPyMC0Ozpj9k25bXo3mmkXy6r7FAoH
VqGCBlEmllSYbqgO+OqrcadleDWuTHxZjMrBV2fWZzW6G+o5B2nY4KSKSPMuagHHbdrkLpMWYLDK
ARmnWogR8zsC/l+QfQCOBeZJ0FCd42SagpgG04F/9HKTrLjjVZFsx6XW2JujYNOgZOkifX2ZiVdf
amF1m4mmdoQbUL2tSgfmMzk4HO+v44243ySsi64f2KDQ3fbgpXk9oQHhTs97gz0pBZdHuyQkixOZ
mI/wwat4VJeV/73KWpAbCsbh0FcUHez+RFCJSwqVzCfYRKptNnZ3acvzjU7Neq8zI/tzFfyVKvv/
VWv9Sp/9Xe32/wdV2eH89GrFJtX3f6m5P3wvoeZ+YA378b1jrwXYX/7IHwV2ZPrmPzBGm6yOwZ6E
qACi+L8k2P3wHxhLga0NYyfcZj5Stn9JsLv/QNsYf3KCGANsB6+F/5FgNyzrH4gsTP/6RY17Qun+
H0n645+nDtTsMePpM//XP79WRZ+dVwwBWW+oGqFeaE0QtrlalcdyHOi0G46jK+11yoGmzIfx11Aw
+auuwSkBTcJbcR9Fj9yEHXBmQY1D9r57sEHuX9jss7xo+jXoOKA4jozIxyzOceiWYkVJE50fZSF0
1BjO3jJhyqI8EKANo2p2pVVVKBlY5UaEulsLauFFbIU71Oy+OZlEXbkl5aouSXtRMKXbDo1b3/nS
Me87lagP1RB+UQwQvVdL/tYsXmcHf343lA5QXIPvOYLtLNqqLOn6YDCyI5DZd0UF7eSqg3ul1Zor
kNrzJ94M6R3RpNt39hAeK2LBmdbOi60Unjz0bdr87Muh/SSK5MFT+9Kynt//hS8smn+/fF9+oQcd
F8iuveQvc2LpwAvXVTl+YQmXppNbiuE3S+AATRvfg/2N6R3AdUWENus8hlSxsap1kG98i0J/Gq1/
2gJN4ZaufKpS3j4ElebbPGROJA0JXrZZgozLhmIHHwrzERTW9EOozHHtS+LD3TtMFqiJ3pSKvP4c
oB+BUQX8HgjoF3bXdVRkPUzWc0OALO74Eg7zZuO40Qgx/A2ZfJNTqEHK2KP61ILGCHZMZ/6ojc5/
ZK0lOtAlRwGGEYxIg0JkqxQJ8oMHdyNoCfO+iWstjJ9lZpAkLv0Q270wtobyqqMG9/e5gvJjFtG+
Ci7Cg9s29E55Sz7UNeu2WruAatVdYwH5rJ08hmgJP8A/zkSZUDjFZ/TSCGgCxgAROm1/1plyL+Dd
+1XMHdzXES6V6lvCEw0h9+4Z61VbUdGB4YY3AAkfUEOxq1XYMfHF7ZRcJ+mQ9PuCWc3Cfrm+3HDn
wIcZCB0bVG902MFIvp5fM/fqNm0ZP2trhEOstvxNR8SircBsGW+GmeWArlN2HnSG+RnOl2JrZJpu
C92EFP3UNIlgRXgPn6Fv2IE0BpG+/FQlZnUJnf5SjsaX90/Ii4Xgqy0FJPmkDQiFCbz68DqaVzrc
QCoU2Xxx0qW21r3jqwe8p2FJTzj5AGsgdK2CsNlK2LTG3iCt32PIjQ8lQtYhbyBNUcEybu/WIeir
wTRnAIGsGNROgGmBq09s1M4vhWt+a7tyV6YSZ6Xx24NV5tbOdzs3Th3Cvahq9A5OgzBzMgd1n6pR
PDYEiKWAZnznidY8hoW0TvgvEE3QCf0ElxGye38qZqkrVh9C/ngEg2pCoNUG4M316qvRd5KOquQk
HDuCw+99hnloswLVkjBm0t/7YojTLtswyc81CLsL49/sPtjgIm1Gj5ZMmdycDSxs1vmdm7unRLv1
3kvg4lAFcu8XAN/XyVjspJmwMzOqYQ1fMAK4vHIjz+myFf49FAisvPiQ56NceLG8+bPQ9YfoGKwh
gzlSknUeDJxa5Zy4NX72O9t68Bh1Fx6a01VxtQ2nb8dFDG28SfHQnhL7V2nlSMEeYhBzPqWMOFvf
lpHyeXPXN92ChMv1g2haZKjLTq1R8JeIZb24ILwayAaBvHXRuzvprExjg3PaRjAcpau2GtWnkttq
4Zacfvn1l4HbMJm9gH0JYaA5OLOh9dAXltOdUrddmwP0vlor7kr/18DyVQNCJR4z5cKYb2xl1HPw
rIVxCVRx4J1+PZ2ZMHMSeoM4qbCIpG7OMHSaBDm2pWp/QI8bHiHBuofMgpnR37ZdLrwCb78ZHX7U
YCcRJAvd6FmAY37pttSV6iQNmsIlyh+fctZDPnLo5GPb2T/wk+y9S/ph6QzPNivYCHiIgY9jQUsY
m/XlBn21vG7Vt6LPHciQyko/mILFpWHxvYS9DOwHhrGMipbptUg43+i8TD67NB023pjXu7on/Xdc
R/yYJbW9MCOz1jwKRpNYJ/YeqiigcAJYeL0i+cBwspERP/qdHp96+DDuy1raMdx1k7OG07ivgOLq
ktzZFCI8BK0C1krJXyRHPbgOKrbrkbRsKCATiEeBXJUm9hFq1LgehNCbhVg0bZBXuxbKWZPaNMGv
xRN+KiJc/1zDxkPWgCTNY8WHuHWqyBj6D5Z3HzrjygZCBnr1GwkfsKTQC0s42ztwW4TCOQTCIY2B
KqE3L1YnaVVljezGxxH2xqQb/Z3dIuoXEjAwUVgevCl1tgtRxH7/k2cR6GVcYKdBMYFZxWSAfP3F
8HCDNBqFZJwjGQNznrfQuAHZAAXAJdvuWd4M2RroLKFIAQVH0LiwGa6H6kdpdQHz8yPkH4yHQBof
Km0Ya2zsMIbJM9zXXPX1/a+74VNDvRUsV9DaccO9FGCvx4TNuQvFv0afIMGkI6fkZOXkrQbxFzZC
u6DQ5Tod0vLOqfsAQk/+z8RsUjAgK2tv6saKlDQGwBgzsjVMcAAWahcv8f3f+43gBRQiQ0fPEhqp
XgD8yvXP8xTNKtxf4wmdio/cyvU67Ru2JWQMP/QDoEJ2OrLI7E36JWOj/JCkrH1gfd+sckDFDwGq
AGut4MMED3J/TfyxiP0WdiMRrVr61R3a/G6iJRN4qcQJUNgPpZ3p+yZ366hT7peeaGuTO73aAyyU
LUXj66D05+NQfoNpLgpi2GiztBLe7MB/pYM+FRlECEMHSuCOlDB50Qp89Zq6xqaAAvY+Iz964HJd
KlQchhCpwCb6aI9J60C2Tvc/398S1wcNv2p6/0LlBNsQRpEI2NdT7nj1kPfJaMEdPnd+eaSvdrSq
gxiM1GpNmaG+kpI3GysxlzKdm/nAyFCcQpqFUpwbzGOhGSiXexW3TiyBLkdDjTRWY2gt3PTXB3r6
PlRXIX6NZoOHVH7+fUmX+tKqSXNCiBu2jeN9BjktWEGgaklI+Po8/xlpmkzA25DtBvMqueM36GQ7
vDl5XZZ+8bjVr70qPNgWutZStRGDuetSte8GoYGnCnYUhBuRMiJ3n5uskloo+Kx6/SnDW2LjG9Q+
+jXo/TY3unOG4LOmEG/61IPSvTbboYsJBSkWdOByBS+SdAceWrbKs6BdijQo4Ly6OqbZmH7YdIYB
bIRewewoa6kqpxVJf4KqJRIQZlvfmO32hyRx9B0fRXJIcnDTcKcVkW2Kao+rJUPpALDiCsUKilfY
pnC9dOvpzN4XbfeDp+TZrYw87qpxCbr30i++ijxTjoQ5BGMSjWvsyOtjYFcQAzIc0ZwaW3obXUtV
Rtw3021QDxvSiHqPQ1pu3aBxNyHp1WkYSA4lNFvTbz4q3TH+zvbOsuBbBQGt9AGvrO6HV3cl3HZZ
cihTwZ/tipX7tIGQRV6n0KEUKBIMbof6v/DCD9QmcCrpmXhouPnNzPP6EwJD40KTwYJsO/QVdqGW
zQOVSXgaOkE2NNMtqFFeC5SCW6+oU/kx60u6kJTPkpaXpUR4wH01xWZssVnSkirDKfOA1qfAhFPW
yJNdMtawWuGk2RlcdI9pQY3dIPujx7X+nEAx4msyop9HmnKDwAusuA8BO9trxngM8/FhNFy6rzov
PBGhlhRGr1P7P78WJWP8Usj34i6ZAsKr3C+DC2GvqSFOxeh2u3AsBIABNliDqvBWnfb0+v0Aenvs
kdE7HgRap+weslez8brC81MvESc8Ncwv/Qg/0hDFj4aFKMWMnX8Xes2Sq89tUIPzFGK1C5TFpOg0
Sx3KgKBg06T1iSsLHQV4kK9o544xjrS5cG29MZ1QRwdOBXoP2AQ31T0IMfrooNQnUhIeGVmWPvAs
lzGjebUv+iT/6/EggjCZM1kTwR2V3uvpDEqfUuQh/AQsp3GRQoZxmtAxGk0ou1hGJhboUjf3H3Jy
2EfDUAdPJXQ0ZtulhSpWwwaGygdkmHfaagRUseiw8VnrR8IHmD0TIII35rCkTnzjQvdSaQBGF92N
6dU7v5rQ0vBF5uNTWWjIr6pm6oewhP7UTZK1tedsUbo1Nzkz7QejZh7w6MK7K4CIWwvLgMJ4ZfMV
GSoIEdoVELU+fB1cyLCCvLz18deulPpmWLh4EtI2u8p1jLh20VZH7zT9DFPfqKhCmLqPEO12ahhK
RqgMyl0hu/4AKdUF8fSbHTtVVSbJoSnbgDDWLL6KJgGnfsA2SmnRRgRO1JsSIRRJbjHu/vJAzoaa
pfBJP1Y6sRAAiDBVbBTtF1hgo0Mkw88drb/YY2ct7NmX4sfV7YGXEvTFUJDFywGCw7MY4A5Wxv2R
FCdsVXOvIJDSx0UR8i8+r6c+OXNiJ6DVupH2sYZHxQohgj+YJadx05QUSmQEd6FBtHnnFuPaKEWx
NYyu2YSZZhshHf/EW9YcagfO3ONk3amN7nl6WqyhiQjtNtVowdFi1NmhJnpVK8L3XVktfegNGwgP
+amhCkUx/N1vlDGMUXBO+vxk6GHdIRp+sEY1xgPcxDYQGVSrULlnOjgdj3pwuyJXfXp/cW/C0fQD
4NgG1By82/Byug4PhRxQn4d540kZCUUl2vDd51K6coOEvfs4ynJJnmVWRMFaYsRJGRJNGTSL8By+
HtGs0ATKKC1ODqv9PRmSjYPXrsdxM1fSanapwd2HaoBwnnDhYsVqV0ceVUulsdtMD78DujvopE1C
sYANXv8OEG0DlEvS4tTAvmrbhyHd5m7As4gkiY769hnEG7qzU0XWydAmK4aCaisGLFOSe09D0pDv
NFtajttjDYlEPGPRsEKVBe3+2Y9q7Qp60l51sphHPkPetlhp6bO1lxvW0/srP+uPvSwEKvJ4HOLN
jBrKvBgB3xnUs/BmOIkWxoecUEBBR3RaINPbps56YGW67x232lgEJ6zmhr2BUVe/hww82VeWyGLP
NRxUE6os31pW2kbwmAJXqbVRiesafRdMCV/c5563S5Jw0QNzynivgwTksXHX4L5+kdudxSXXMhJg
ZlFzdAlYkZWq2Aa1TrIQi25gftivBJUaBCOYhOFhNyv6IRqAnSEHfhqM9JkNwU4y8pnXzhh7zEt3
vWd0EacseXIMVkdG0ltb37PGjzkKPXFhwvb9/XV76wABiwBCMmBL0Feelz4TjbYYCyt+Mio8u8u8
CNfwXs32TPgXiH3o+wpa01lrHIJaX+xS9rth6TFyXceasC/YprATQxYzQVLmHZ3UADLV6Lh8slA7
WPed7ldubv4uvSBbl0HbbFMzIBunGvp1iXJWWQ4L1fPZawg/YFL487F9oQmJptK0N14lpU6W5ujo
mc1JdIMfCy0LyHJln6rM/J62At66GZTjMr9GedaxlqBNs433Z/AQ4tqT/SoS+Fn+bhadl/m+aE+p
Yr9sY3Q/oCBeXt5f5heE46vtjT2H3HeaY3wkhLomQ/fXn+h7zaCF9PsTyqtk67gy3Wh0piMsB4ce
HCCHyKR8frDslG86RsHGZVKuDUqTiy90fso50d/9jOcPFcnU1rHy5MsYivRr2ppsC8UburGp6jcV
8Esb0nXwAultvWFlW4J13qtdJ/EgKSuo0CcStdN+aA+KBvk2sOiXwS/KraOCcG2OtHnw8xF2xok0
1mM2hgetFb+nqi6iIA2yy6Ag+WW2drGhdhtGST24cAnl3+p6w8fDMLJ2OwRu/SHdvD+HL0qk13Po
mtjyBEuFyghum+s5LAcrbx3l6FMdsp/OSGQMZUNzX5Qh80Ah1vb0rgdkKGO23CbpKL6ltP2a96gZ
N0XOfghedveDaMQToV2yTmFtujEEDGqGjPgHUfVk5ZVcPnp0DONw8KqVZyeQpICjtn3vDABmtdDz
2+laL8kF3exBGEqglotiAJzB0NqZ7Q6nNIJSEmqe8HYADipTxlPFaHL8+wlEm8VH8w792wlcfz2B
PjNlCEs/69QXasUVW6djAB8AHvu02RCrO1Pi7yCPsmUIe7msoqGqjla5rdJPaftYVUASOeM9kbA2
DKt12u2KprvkTEZQ+Y7HoI9w2CLhyE8ebvyFQPnG6qMyC607KKdPwsNztJMc4ULlhx059QEHaZzn
ED0hHKm9a6viTjswp2uKsYWW4sA9GtloFUZNmvF7t27dyHdR3RlGAhGLTOq4HuReU/JzCAOx9Xov
3NdoaT8N0CCMiGEWvyB7QTe4hYaI2RC391IPrU7bljuehcXC3T13FUdwmPI1vCFhJEkm/6vrdbEy
VxaUWsZJ5c64SRzeoT2cHuFmpo4aFpb3jUHDT60Pxp4joRsrA0CpZT1oaHGhO8xcaEqZ5lhHtbZT
WII5PEMHSfmrnLBi9f4mmuU0+K2QYMZFPXVqUDx8KYe8itVBzoMWcvL2iYPLgGIzD+8aoVmcG7ax
8FR5cyjUDPH6AxIUZ+N6WtJR6iIFzuNkl1mC91ddbEMAItY5ttfp/a+a549/PgvfBTVr/AeX0PVY
yussqTvhnAC+6He5m1qrcgRZkTrmAe/fiDac3RVQSt6OVvipC0d7F5oJGLos1SvbwukwM/532fzL
b4JTCkFlFjgxxIXr3+TyEA083TgnRuVv5NKigsOCnzwVjgwWVnX2cPgzFC5hLCgKQ2hrXQ8FLjcN
POAQTsoqPxohVAHzivkr3zBBKOLpsMDRe2PHIwJB1htYggD9nXm/PHU5dryuwhOQ4vyHb4DJbaUk
X1XMhd0bAfLhC8RMg3bFaLWDlZfxi3gDjK5ZpXQe+XhyHMWYrl3AucAUC5I7zZi4s1AAResNFjoL
J3RWxcL0oPYxQWY9bERobc7e53JQJWqKOjtrh1YrA9IZPx1oYu2AE4JbZGH3d03FllSE5qnhNCoM
I4HMQisMY75ExFdHbRCDDq2hrM9tb/t3cHAp14B0is1YGuNj0wEJUvXK+Y6wLFY5hxGtLildu0C/
/Vmu/w/h/C9QLF4FihsI58Oz/F/x9+L5F4wpv1/hOKc/9wfHCZHXf6Z+LHBn/uTqOXVq/gXj9Mg/
cA4BgBKKnCjzTwDPf8E4DYv8g/IULjPUYieA5VQYbXnf0f/9X4Zt/wPfgwmZMIljQfI+/Bsc5zyK
uqiB4gkK5CTKk/DznXKPV7uIkwBMjFQkp1L8QDfDNz/TpfLV/Hi8DIHvxC9G1QHkmOshjKYvRuoC
FATT6nUmvsAxGNvwu5VeOuSGrxbg+Cfdu4KlYtJePxQhKo2jgCQQMpTogAPjdz1YAnWGkDi4LOUI
2YDxIazXqt7CdyYAjsHdVVt7iaT11ufZ4AWYKLjilTB/M5pZZwmXu8ap/82/8Y8o4aBcvzTIPAJP
nwXqCjp+6O+iTjZLAT2kJcSpPACrMhINEFksU+h3exlw2WxhCt/4HuCH0FmCOQwqRXPgSwLSRYpG
XXLqzCo23I+i+OILEaFFE/nsL0Vvp+VCygmowKRRjvb67F0fNIoLXncMueWw9qG72SyRUucb/A/G
FskzHq/4nzkkTXY5rRQcCc8iMT8Q+8FMvZXRy/X7+276na8fH/NRZleAW9tkGFOdnpNhnRiR73xO
Hv3NgO55sETQmL8GpqECF2UcWEmjgzEXW7batE9ImNIzClRNnOeb2rOXBB3n5AG0HzHIhPCeTDIn
L4TrY6Sk41So3dNzA/jMalTxKDZNdad+8Dv7B60jcIdBGbA/Q+rZhAVzuHl/Oufb/WV41IVdBDnI
DsxNZWzhAAdtc3oeio+jW5+p5DtAGn7KeknycV6V/fOlr4aaBQwoeWWBJWt6DocI3d3gZG7Kx3pj
f1D35QL4+M2VezXULBCCm+QFJVTFz5Y/3MFaEUjIpebW/PBi4gC59pClwRABR2q2bqbfW31YNPga
pGZk9A4AGsJTqYw7ywI2YSks3R6uaX0mMiICIIAIsydj23qOQHUiPStqr/MQwbVbhUts77cGwblF
l3ACpaGXfL0Xe6qBzmsQIzjNfxv2DgZuH1H9iN/fcreLgyISmDJwTwaq8aZRmxGoy1rUpmfQFrKL
a9E8pkFiLPn8vDkMCF7ICNAUvLkMTTU2sBf06JnguTxqFK2sgP8dEItgT+NbJkLVpGMDVt5sxtqw
yNB5TBFVZbPuiwdasONAs+1fz9hEhkfL35xkBuaMyrLWvvY8yc5WEVtDbsXNsrvUi8/kdWAFoPrV
ILNP6epSqBAFhPPq/vHi7Gw3Cj8Pj84KD9vdj9NRx+PKXPGV2LuHRkX8bB/G6Ok/+E5kWsiy4XKH
3Ot6/8F/jVNqtOzspPCJ6HL+kFbdwv3xxrZwrVdjzM4tbQu0vM0aK+YWOzJCzUUuPKqWRpi94VCq
MzraCXaWHQRwqNevuqZZwmm9PQiebZNfECLdLMLJduCSlD07V3mzy1is8T77Txbj3yPMLtpOZbxU
44AREOBatBzokqTkjPHycnqwFv8eYp6TBH2YSVjYnJuNvVUbf6tXLLqUMVmx50TghmAfjz+DrVw9
oLP+Q5pRciLxEsPhzZkEARTljQnXPccmeVQOHVxS2LnP+7tU5+Ca8IVEb2GIl5vxVeqfMrR5KBvZ
OXwkhG3byli4xeeQxCkOTbAteGGirTwR065PDrz/giyRDg7vj2IF5PRObNotv8/vvYfkEqx/ft3v
ghXW0T8V9/nG3vFNs6XrMfr1H+yZVz9jtivBt25T2PawM/HPQDcjjfVW748w76/dfOlsWxYAL8kq
D9h5jJNtsh+f4WZa+7HuonQdxH40rqp1sRbbol9NxHoS8cd0k/39FTYVipG3TQqDeIpcT7eGWQ1T
0mPn1K+3sq/L74ZdJ8/vf+r0l9wE5GDyjgTeFdCdaVe92jXwm6HI432wKPhDAnGywjiMvRNzlf4n
2/PVQLPNY1VGKPmAKSUjix0ionJxiDc3KFiUpovWKNpLc/tORatCO7gZz/c/yn2xsQ7WZ0hPDbtg
Xa90DNGLVRUXMVn3h3RVxH3UR09yR/fmYfcf3DFI6NHrQ/Udv2b2sX3FkBPoMju7IMk5WfmgLL5+
f+Fe0EbXK4f2HVj6KMw6QDHPCSI+HI10FuTtOa2G4LnVxnC2MtU1EXecFqQ3sA2+DrWnfwsliy+j
9rrvbe4UH4U7ZPe+o+wTS3O2b5wxBXNvNABp59mQ/CSqrhEdNS/dqMy6+r5PMvO3Sq3x5+CXJot8
UdB7aXrAZY/acjQq84gLKJoOBlDpdjsx2Wyeg4FsVE9+5Zn3tp/gn71GO2HclooDyF8Ikke1CVw3
gL0tkDkhs6qHpFFFGUHWwD3puqT3pDV8K9KKKGetOi/nESmaoIvQ1IWALANAEYajOUWzKuyVB7aA
mwDADewe/zISU3H8X1T6ogw1NIADVLuk/n6Tn0/ujjBggDKDB4r3HOxSVq6oGMuGs+0lD6M4cdf7
HRZjJOkD7oIF+O5NgJ/MatAWmcrxuIvn1E0UPXMqVWpiMDMKrC4yFtl+U15ytafAt8Cuxb5CZg7j
41k0MIVrpyV34fhQOFifsSvEV59I5xcfk66NiVuZJ8DjjSHyFFDykV94wb7JaPa7ZHl67MMaKZXd
5eicozhbNB/7dGizmCk3+JRAlL2OINnOfyXELo+GUuJ31/vmL7vV/bextCX6i8nggJHpqRZiJj0R
9drUfSXAovPyk1+HXh1Z3LHGqLVUekg9u3wieag+EkocGgdZzSogTpyqWBtJZVdRk4vqPm2qDlrS
MBnxtorhGQygQ8HMhQA3o1Aj0UDkQQXfA/93olHNO5aBUQPfWQ/sYhAx3pugSUamBRopJFk4xKxk
0X3zg9bYk4Sb0ApJQe2q0p+prCVcGH2+kM6/9Peu1xK5vDuVzgA4sEBiuI7sgeBhX9c8v+RmLjZ1
aaUrlSRkZwA+CNc4Kz1ArwIkX/Brz40QQdSPDv/omBPVVLl9u25rMjw0XqL2SSvMWPPCOKMHTQH6
zSuU4WRwTiChbciR3zuJ3W9MVVubYvTGPSISX7Wy1/dDEYQrKt0hcrPOWYqBU53s+hsD6FoguUPT
BEVzf7ZfZWemTdhZ5gV2llMQ4G73eyADhPEFt+wD44b7FRRnfedYjSHhfNe5TxJKGMOuMbtq8myw
LxUZm++9r8ejziv6CfeKdWlH4ZTRmFo+YLpcimMH9WKIxiMlgDasGLh1GTNZP4E2jzwuKPv83jcb
qLHrOknMuA+BzwZMSH2hTdsEEcof7HngFPJwPqEQkqVGXRePhp8PMKI3DQXcd6vTZ5Cwws9GnoVH
2vZg4JvZAB2qoQzyL/bA6p8jkF4wTRDC/ARMpHmWRtbd23nfu9Hgh8YqKfLAXSog3nQmsKGnfgRY
tphpOEHOJnkMfFYngwwvfRum4aoDLqG9b8ME1Om26IdLP+YjW0GQU2Sw8ER9Lu7rlrgwRm9gk5yM
Sf/p/avvJhAC9wVSAkQTUNVyEA+vd7bOXYDp3SG/tH0WokNfAsxcBcHx/VFuuoQehBpM+wVlhSLC
zevHTK1J3LmsLkkirKiG2MGHJINlmEjNXd6bRVyGa7QN/W0CniouzE49yjKpYgaNERZR6R1bnMHN
+7/qjW8HcicANgJ0vuklff3tvEupVzqyulSSkE3TcW8Nf8MlRcPbTAr9CshLIJKhqIFrZ/ZILvPW
or4lJlHNpj1Q30zglZj6O8i7P6RizM+TT9sHKw3gRVUYWHeDOesy9cq4h7zAGqo6Kqod8ItUYdcR
ZErKnWUasEUvc6CZwZvvwSrY+X7i7fq2ojtYsYlD59U1CEl5G2s0BWCek7C4TaCn8v4UTsnXVdCY
vg03tvUCQ7rp76Uk9eqgrflF1mm6av0AmCPXRGk39+hCEJ5i7HwoTB6KabZpTpij69UCuMod3Frz
C0EX8xAmmb8OhBlGYJijnFxUwIANRX4JrSSMhRibu/e/9Gaz4EsnoCS4nGAsoJ1xPbzvA9Q3+p24
ICU0YuWrBHKErF/AM9s3WQOGQWNhykxA6kJf7HoYIZgJ55iuvgjd01h2NIT3he70Oq/9SRCLdRsX
T65TWiY+bnjrvnEyK4ajmbGzi2Lclz1YqELl1r7olB3pnEEpyQAgO9e1iiBeg7J0UZYsJmZqb5SA
tub783STxuFNi42O6hpk7iGdMAsohlFWAOQN9SVUvY4tr3EjPOHT2Gu9cycmfInRLUzaTYfhZUjw
radhCUQWrueMOgnFva3rS254AHEwK9mRTjtraSnMkQHcB+IrHpp5YS1s/7c+NsCQyApgtIhL83rk
zg7hMAEN4EuYlxYQsx1UgFuti7XbVGgtmy4ksYktFkZ9YytiblFumxTbkGHOXkRmU7qg5zrNJWt5
F4+KJbE70iXHhNujPempozVJgKsHC2wWtqw+dQHryKxLqrJsFSj6o+um+0hC2+tvtwyYdFhDIHhw
vsDKvZ7FPm0H4VPPgbgSjhYU1hPo87Z6O0KOM4aqhr3yDCdd2DRzQCu+ClsUJRj0nQGOArjwelQb
LremL7lxgSczX7uGd9fCJjYKk3bld3LfheRg0f7S2PWmS0gdqcE7dYkroiRfMgm9XVC8ayf5oeno
IMucgsKrwkHjtC4cdZVxoR1aSlYW/FasX7KUnPbidfycQKrYMx60j1D5ns1y4Zhl29Es/dgEdbj2
bd5H3E7Z5J1SrocsWfJzuM3hkeu8NOPxrgMzdQ5OJSP4CqbXQSiY+d+AFN6mkACPMpc+qeTsyTxq
Ue+pZA9sSm5F1LM3IKctHJXbj4ZcHA4o8DlAA0Hj6XpmURDCk9Pxg4sDJl5c2aPej0hPUI/n4zbj
gblwS7yZ4AETPL34AD+AmuL1gGWF6wu3JblQZo7Wimrb/loBxXBsbZ0NUYNmyskdddhDx1bBXdOw
uaSbhBXurw73/lIh87aHh0WAHgXqpIAZYK/PYgUQ+4VQKgsvOUBwG/gntusa+ZYTGXVo3PdN4D6i
EGYcSrD+7gES5ZFoy/Dz+wf8dn+jX4o7+7/ZO4/tuJGtS79LjxvV8GYKIDNpRSMmKXISS5RKAe9d
4On7g/pWXzGpJa6a/9MqSUgAgYhz9tkGyexPotTJp1a2xYIPbRM8uKSfh7rUtGgtjB9/vsiJfxE9
IxJZ2Jkb/MYEmArh7aNXnd4VqbDLYyqaCdxgKlndfjacNd1qEJlQTMM5LF3DPgz2aM+oJT2Vh+iR
a2apaYbgrfSnV72BRhmh1V9kTNIDJs0NeU20uX5zoxe1s6dnz7+spefVoTM2YNyJ4UgtlK7wb2kR
qyc87FBLMRvpgng2lz5WzpLfZrRGN6jEOzKaCzXShmvpdG6OGRYhRS60Rxp5s4qytA+eUwQFc0ho
MZlCteM2ZazlrXZvd6t5rPHbBWMKKl0L+0RU/DLRjDKGRuf0+z5LLRU2BHzcKKxsloidQHOjpKnv
C73Vv//5kf9mtWMJCBMN8p8LAfM0GyGxJref2qE5ysAZ922g40O+WloRbsLiyM4wenJEUZ95WXbh
TMhrMUfPj60YPhrrvV9huOrACtrmlHgQbCSjX3fQum1KD5FbdtS9Ql4qVzYhLI7u8MH9vuuRGRvS
/5NqDFmH93HydetOrxtdTrY56Uik7qW6fyk9DHTI4MtBCUV+Jvy036Wjltwb4+yFLLQ+/vOPeL+l
Yd8D1Rm5EtgICfYntyoK115rNz3qQRdcM8xejvPS6Z/KOniw1NJ9xB/+zfXAzJGiQrXmeDotfBv4
rHm9LukRbqEWY7kyna3mdh46+rJ3ZPLRNO49wYJqYBMkUW4zDaZBe3uDAA3a0qe8ywXa+Znqhyka
e1vu+P7dqK9aXHrXmY8vqF3UiUGxr4VvxZqYcGjG+CpavLT6PC9Df55ImcQZrcsHA8P3Bef2CzlN
6OfoHk8fSWXjWQY+lx19g1fgYK4VKS6PSdJinw35ukTLNLbHKv0Qlv/NOmfKCqtxa9lhzp0uwNZp
M8Q92RHgLEGCY4g9+OZHA//fHN2IKjd1Gn0I1d/pdMpN9MWefBcygQeY5uqDsWdKqvYOgMVBojvc
N8SrhXnudlfKGfMLR2ZeXCW6Fc8wNz5Y8dsLf1u50HVh94hCD5di89R7tDWWttOQ8B/TMrhZcvUD
+7AHV8hn4WWf+np6/fMH9r7wpRq1ERY58HvwiTnZS3xOSi8lQOmIUXBz6WrSuUdC+QUg1fjgxt63
tNAfaaA3D0uwgVNfkkEKB4ceszo6a/CSS324DWav+JTNaK47o593hrDm83IwoPP66b/0uue8xKUJ
c2IQP9KxffdkLfkjQcs5k86jt3r6RdkBRDa62+487Fw+wHMJd3v3DtEIWQD7UFXgC3gnJa7bQC5e
A9EdGz7R5kyfUuyhfEzpodz35a6xtbyJ6sqaX1YHa7+D0ABGw3bM6q9VXWTjpScKpDZzOpll3KxN
mSNUqJ3Pht/KW2Voq9y51mruLbdG8mqmc/cwm1q9m/QxsXaaXRWfUHHYfmx2rv7VmGb7R0aaxdlE
7ph94cox+UrmGKmWKaRoFxiScgmDtJHs92WiIohl56fPQT0qUgZnuH8zvfmrb442w5AxtW+XUdmv
lcTAMVJ8oLvStbouGgpvvrKaith4Cg11L1AaqXACaLgPqsx6QMzK6CcoRHvsJeTxis8RY0h4bBeY
VyCpwz4CN4bWdqYxtJxmcKNpLrzPfe201x76i82uoU+mcBlNYV3j0VFqoQMQcqYaXkO4DTrAzyjx
zr1xNC8keOtD3WriB234JrdfRt0LKS6mL6sxMnNanbzYYY6rr/DnvKWM0qrmv+hQZuaw0TdqgY4P
gn7IjWZuIlkPyRjpaqagWQeVUObWs3cINIZNvAWGFJmB//pNJ3PtufUHfYgq20DzThQfQaIMmpQf
z3VmMu9xrNaJmbfhS0rFaOsxQFi+cyvRPK0O4U87NdHmRgvvzb3V2pqpTUO0ihlWgT5OoR80eRX3
VuKKmKShYgnF1FVP7NRDHY9IXbzQnwxt2NUgYn44zK26FJUMXlNg5Vcx2eW1UjLR+Ye62t05mqxa
YuLL1YbSb4o0Hm0nPU+DUYNmWtrpkTPCxCaz8BHLBt5kfQooLqvQKzb3axZG9VysY7YfajBzfVn6
HVuAg1GHlj5ATx8i6aQEm6yYkUQLBq3w7+flEx+f3ty4fd5ZIQIAu0Jw6+VdtJZdeh8w0vts6gnR
k5W7yguEAOU1VCf1NQPIdSNzXUr/LHNGEhh6zbOyUI7K2PdGVf7tO6XIwgWU/6ELRMBr9GVyN/Dh
PY+58J6b0W9vtUEVf49jUVx1tptCE0ZvcLnorRnEmtvL13bo5RMjS82N/abSb1dIzXXY9+nRnm3U
r0VbF3FnQeWL6P7KR6/GmqV1VXLAUSYZQ9tENAtCoqdl1PaNeqwVmAKPKF/dqEvsPg+lWbkXKlBM
lhbqmqesb/CjyE39pe27AMXfmnb3bdd5fdj1FOn4fk/ONfad3RBl/prsG9vVql022LtODflRmfb0
qTHSWcPZQA7NTWqsuGQ7UMu4gjunL5XmuzdyreQryo2Rb19zreIC3dv2ooObqfLdL4JpeEfJoxlA
Idq6vDBFBTkgg7QJZ1daWdwVhRsAqBl1Gwstn9xQLrX63vrBcDktmXnm9zOPQbVJlPe5jOcp1a/y
WXe/J52PGCupR+tJt9b5htfBypNAf85u0aY+CWtZW4+Ieuc+DvQ68KO0cMeHdaHMf8jn1ZijfgjW
74uRGzcj1rLfpYmPZli4TfM5kET16KJfXz1nsZn7YZGF1c1UHJT05E7aVgVQ3Dbrj8lxw77UPk1Z
cB7opULMI/rvLtOT2C4RRZuwAZ6knbttxMImusRCqX+tSTob+OOivShze9Bp77B3DjHMVmTUSTT7
kekr/Yc5teKWam3+LIWmHkujVRdBRbUeahicU06CEgJmJa36O/MDFO+yHW3BI2fXbzBO1CKSiU1e
mShSO5R12+oh9UsmY3tl7bHHpaYM2Sezu8rP0yt9zmoj5t1Vfpj6g/3UGY5QH4BI7wlRNByAtFTk
EEppgE5qVdvOMzMYje5omg2a70y5d/Ngfy0Dq/vkBK2+q7u6iqy2Sg+ZNZMbV5ZLNJdeseM85D24
3sCEZ7Cu7Hli+y7w4Wx6LwjhsZuf0GBMhwbi9gEPI3M326t/PiyyuQe9kBc2KOsH9cj7ymdDLPCv
hHmOv2JwArFn7LJYZTndcVrTIsxVjTNpgucEcbvOB8DM+0L210u9K7ICs8YiW/O6oxoTubPS2YmD
dQ0+qDt+c0PWhqcxenIAIE414otuJ6rSneootObrPAXjjfT9NiJNyPnx56LxN/cDQQUWPZMuiLKn
QqcGWvYoU7c+dsPihQsgZ+jkdvFBA/qbq1BBbQU5xdTmJ3zSGonMb91JNsdkYYsljouz2zU+otG/
b2/Q8VEAB0DaP3U2b68yZINmtLlqj8LtcZbqHTOqCS2K2ZCwrSm0IB7nSZ2N0vmo1zz1rqEm3Wwf
wMOY/rtE25zU3t3iWrlUxXjMgYww5aeYPEvsSu7y0XTmWK890qWEGIo8XJSiUGvmTM0RTlKEPpN7
ddMLPb827czEmdQBxtVzb/1KBdefK6/3pj3eGtImt9zs6kNROsNNQPHhxTyQEbLM3KXHQmIEFpkm
XVVveHwHDJSK5JD4i6uxa/dFHpkLExrsNA15N2Kg+2+F9SgzXXStyPo3DSPP4u3zV7ommJlP7WPO
SRHVo51GzQAN5M8r9tS0EUCQHpIlC2DGXIvpxdvLEBzhDMoU02MdvsRt2IdrWEde1IQ/kl0VfUjp
OP0WTy93snZxCkjF4nI5PXJCM6JUi9KdtmMv51rZ7oIEwP2f73BrYH7tG7crMlaAuoEDPiv6ZIJB
IQC7x5bzo9sEN4NFZW412WuRj39rff0B8Hv6ZZ5e66S/EYibe9PWpsepvLKdb2n28Od7+ckM+NPN
bA3WLzMC0yC/MF94fJdB2BKAOsSkUsXnr3aE7DM0ovskOnC0xOY+CfNYDz8QaJxCAnRv2O3RJm7e
Z+iSThlTSEEILDCt5Zi3lW5EIq8VMJ/yt2CM3OwvjLyBUtZU2aDv8hpnNMhkysPqftELe0fP4NwU
er9Wuz8/l1NB7M/fxf5OLbzxO98xO/UOuT9RM+ooynT5MhrDGOYOraynJev52NoiqmpL3Hs1Zkmo
rYbzoTZFiD39jAds4+7HoOtu2na6m42+uBpUN8Sq1WWMo25+/+fferJGfv5UC+0ucy5j83Q6/eDo
L6nq3OUYrJ4Wj6qF47LQWv75Kiernk8ZtjyHOE09aj+8Sd4ulN6eLK2cRg/XosS/S0tNxwiwH6Mc
2O2MKJn/GOP9j8b1f2Gl/Mujf69x/Tp24xtt6/bn/6Ntdd2/+Fg2ybNBDIm/ORP8E1HC/2EyxHcE
urnp7v6rbdX/Qj/P+D/gb0BSZutiifwjbuV/cjpu1YWN9NBhov2vUkre8bI3JIYfsTFzmFWxWt6u
E46eIgH9EbcMuO3YTJhO9f2rajt11vjmmZWbBJw5mPd0vqSj/rvT2gdNxwJp8KBs4zFOi7l4j4Yf
iSRdztN6zCNdkNg5Tt8Qer/+fLT/s8pYZWzl/+effJn3qwwl9cvfX4uv1fe3a42/9U8ejuf+ZcAm
YxJjM5mgdvjvYnP+YviJRAygkUH31r/8I6Q2AzTW1PlUrCixQXr5W/+sNcf8C18NeI4Y60GoYL//
N0Lqk7NjGxxQg1Np8G9RzqD1frvUTNjDauJkeC68xWdmINXTjCsapwUeRZo7mF/cfsBVzi2K6Rqr
fu+eczv5OhNkQZx4kI/PvzzB2/93av4qheaufykMtt/z0zAZ6B7qF0P3k1IkXRNhzH1qPxvl5F/i
yE1+E+G20ZKbH8kftlv777HNpQA9UZHTGiJI5XonNQgGVUovvSV7acTBL89X9A2+6wAZMsVYdgua
3iL9iJT122syqvkpXwfKPjkBMEBVFTTv7KWnqKsPaI2ibCfjjzQsJ9O//9zbL9c5KUkcb8KcVZKF
NuyXuNrLC7lrz7/qoRZ/xHg5mQm9v9R2tP5S/bQM5Qor5VJeyNgzdKlTRajHafStjc/m0AoB7D44
R39KAX99dUzXKAg8XJdxMeYDOnmMBR2Y6LLMfB27TO+jrPLNc7LL7SZ2KzCBg6d3jYy9cnJ2wmiI
YG7duiaQgLY9wFHc8fsITodco8aqaS46s2pENDmdmwAsw4mNgl7PrUgSWGfuRT8XbZQleA7gPpjn
N5ZHYnrIoMt/9YdZVpjuLYsTWsooq3hNpdaGXeO4zwRY4i8KUlCFwxKQ8LRQDh+IIcAPeOQDasOC
VKT1oCnMMHbF4hnfmrovMHuy+uF7X6cuekGkHt1u8TORQ8gQ2UOz6LWA6kPsXNizvzwQX2I0EA0r
hVHAmuY+4gS3bEILTU1wSDFfDqKyEQ38jmYs8VblNAhAUvsePstAltql1ZIShDW8kV31ASaz0aDZ
+EZNpb4lxlayccLSTVfcJntMo+Ys4JbTJSvry7UUZh8xPemKWI5Dea8YzP07gRDTD6Zq7JBbd82W
SPjP2wUWJAFeWGW3vibGOhw6o1qvplFpH/TvpxsPBDWaWmx5XK6EDcPJF6Msb8gbXeivjdeU0ZSg
AEkxBoqCru3DP+9x777On9fCwht3XW6M0uHtHZWk23RpXxivOvkUOhdrrDGcJoPUsbbXi2I3uG35
OV2S9MEdAvE3qU2dGY4Q0l9GTxj27s+/5ze3vo24QPHwuuBwOfk5fddJzhrFrVfS3TPWmPfCGJqz
TnnrB+PZt/sfHyqbustrJJ9361ZOLYkSX2TSxK/5mSOzwOi216Ix8/NIqVRGthBZ5LmE20ig1Cvw
gvL4b+50u/x2YQo/FGeEbpyKslfVjb1hlNYzZAdSEgOcDmrmwZhXOsn+z5fatr3/blE/LwVnnwoC
b3hnKxrfvmN/xpcro9B8btPRup3zlayuqf3IUfi0o+CGUCnyREno+el1+PYquGCayhsa97luEwQo
nttdmyhQSONKFXbjtvb057siS+b0vnhvP62bqEDgw56K53EhL0rMyKyvU5rlr6WB1+NBc6AohenQ
TdUVXkcAM0JzRz+sAN7yHSO3yoyknzYB0VqJ1R5Kty3SsDa8sttPs1e/mq2mWeHk44G0qx1U7Oej
OaycXZmoXhcGpXk8N1k7odRSRBYUnSL6zq86eW0jdj+fe5vDWxrsmAfqqOz7KlsxRpkt2/S88qAF
HRLlGIox1TC8iDSz5JnvcDLsDM8mXmS15uWxEUXWHtIgwR3P7TTxCQW1yA9Zm+T+frW9IngoJ8++
NhmAQXHIJej/WrlzBt5laXODO8xofIcCUDWUE6U3nRPxTQKoqpfhhjlak0d9NzvNYdaVo+8Dxj9B
TIa09bjYjX9ENsEfzkazqKO8JDUikijQzqZghU/OCWssZ44n0yxSvgjs61r0SxCmUro4JNSmt16P
viAfxaqo8m6TZpX5WWGUuguBzZluWIpTEQnXKPKz1u6SC0BKYCtrXrPkkPZW6fAN9Bin+0ZS6IAx
eifiRW9m59DIXgRhgGKKV2YWlXEbVOk21Mta0R28vpmxXLYWpmYrEwgZlbwXFZOdN8td4vnyR7/5
2oW4IXDq2q3R7YJElwEfumtwrOqk4WwaKH2GfmwOuMQ5OUIRObMD5MKWj6sr/fs8L8t1n1SmL6F2
MdRhGOUGD6sDhFTWOqkfldc5pPUFXbnL6oA0jXp2GDQOwrOfppWhbGz1QRarbO3KUC/GrIU4iyds
XHRju7faqSvujAapTFS5wiPWMAmyKV69osIK0ArK8ZC5ZfI4tkH7RP6Z/JarQFoXrZW1l/Ni52KX
F33t76Zx1r5Py7KNyC2kNjs9rYPj2pnJj6VEQrYTLThqFCy9xXL+adW4Zlby2AyJbQDJjNJjxG3m
t5pnD+D78E32OPwzHB1xIz5Iq18fXXvAbhk8pWbTNBb0B41upvtxsOAbK9uDyVcnrtvv86lfpvOC
n3o3i968YJJjIuzxarwNNTgWTdSTSXPLvLBbd8ywRdS7nWvvrXpts4cioTd9oZTy0+85lY//aShk
ciPHSjs6fW9wZukqn68q08yyKx1943CZOjMMO79XWRFWKtAvpdZVsLAWc8n3ZeDN024dBM68VZ/N
D9It9GwXkMRyXc66f4ThGzw3Wkb5goQv/1J3Aas0t1oGVuYqtPs282uKl0EvblJlGD3jssq/y0Dg
/sbsIfhhZYPx1DNOXULH6aR53mkrf8FZSF8+kzN9dZxDub9f88IpQiiW9p3BP1lGtayW3VjV5Cha
JBRSbGE03O5weZF1GMx2c+PIrr8mQIM45cZrkUnJomi/M0+dHbxKnIIOfAxUaPWTu2M3m+6sbhQM
1kWJ/EF05p2DJPhxasvxQa1WjXDEk9O91vvZSzLMDreSBAhqYPVgIMPLSsKUZF++SF0QKunkxkri
ozdd+9qGkmnarGHFMeU8qhFnyi6Uk91/m2aYWWHgT7obkqfhvTY5UFoICKchnurXogiJlel/eN40
x+2QKxGXq1Zcty7hIfjU2XhJFooMbqOye1wnCwhTWBNWt8mYMFYkNoQ3UZH0eWfVKkGKaOUpIbxO
AV2k0ib5XTlFxnDRqryAsM2RwlkOUm9Zx4V12zrsa/GMA98XSVAZ8gnMww9ambsjDZ5uF1HB9ER9
8mRrjGeQrQ0RGiWscx6gNM+cmbrvKiDKjBLVNLI5hgcRzBdsWaYVVx6uszv8mIslEm3WNLupWEYi
BpfafXIXZ3DCmfnmTUsRkO5KqxybSMuLlSlxWhXPeW7aR8dDzxz1Gtaq+7YwFL7qaRU8k3he9LuA
aLMF394ABuswuyS72NIP2sheNMzmaxSlNy0xFGPU94ucI5kJwjHTViLKXIoqmWISU4cllobA8xIP
2x5Cwtp4MFrRdzF6XhIdjJiR8QXBjE21mxszOypyIOsd1GXte2HUnOy9NpdD5I4lBIdVziPrCBfd
IbbNweh4fm5aRVPtjn2UrEFZh3pZlU40ueNo7dKm0KG8DO3zUmmrCn1HlefzqDoVCigx5r5IvMY/
t+pyYtMMsmQI9cVgUVdAAENoN17i7BdcfJpYyM3Sehk7LN8zzQ1E5E7KvYcrJL+V1ULLI5pkuDSz
Jr2v8iV92OwYIaWkorsC1GicSI3jVoPBnsBTgNJoCe2ubyfcN3IMT00tE3fj5PQ3FqExeLQy8PkB
WLHquHsJ78XMGRTsJky8v06oIdb9XKrlc+bI6egvU6PheNqpMW7MVt54qe1+rygj8P+WEMDjDpno
XZ707rd+FeuP0pJq72uEZO0Kt22Bx4ctms+UA52cZLr0oJezNA6jbGm6nD4gma2fVdPvTLMr5nPZ
agri5eS/qDqjF7P1fH4oUjioO+7CYagCQbaPOjLTbu25sb9JuG2CaMeKXk8Vc/+ajaq/Gaoavqo2
pQVp9PUkXpeWPEy4KEurR7ZXTXFVqZY4Vxx7v2teMXwfSv5sSP+U/6CCVZeyyOzdUN9VdoFur26F
X+2RKDpP/ax1nK+rlzmHwfQWoi0nDWY/GQbetVNizbxz4JxACWJnuhp9v+lDbR0lubgDvi6hlTvu
a13VymBgP3pnee+KltQTu2dtQKV8yRl5H+cEM/649FR/3zNBa8NJ6Ni+cmImL3BJ8ucMp1NWZO6W
XymWsm/lZHpsXPW4MHQaxuzWURKvrBaGZ76vIWSbPP4peDIy+HdWuSwJ0Wx2ZsONspbzMunnq9VM
H5FL1zd1JdPHnqhhO5zrYe32Xt15KxNCy35piyqfolbWAf63+jzeq8r3knih6hQYNGi4AhtiywOW
fCdJaBjLAl+k7YYhsrIsvTYx0y3D0jbmctcuRPmwqbFNpUbKmJMMYghsk9a3F3bfmmpXrnIBaVma
bNixapfhLNF086xU2RixEsX1il8eYqusGT6bJDdtgxiHXTC155A0iSpcDSd7mepp5JA2ysWOm3Ja
UP0X7vJk853mkWWCDvNtsgObmcqurCLQP+frYPixdDPSBRunSIewXaTSY3cZZHuRYfO8F2h3CA8c
ilLc4F1Qfm10HPCxDJgsgjmCwjdDfRU8AiKH2oV5XCXBHcrZXOoK74G0Gg/CsMppZ45eZlExaA27
/zQGTySI1bcY5w3XOelXQ2T7jGPDINcm80XKnlx60lXcq8pGDDjCd0dYsZjz/ECWbGNucZyoK4lt
Qy1sU1+EIBDZ2bavFJTETcYjwsu9OogMGWE2tRuiQhxOfRjNlu1Dn1e3j4qmc2YQb0xv97qmvNdK
qeJ2GK2ULYqj/VxL/YmdBD3Enbsivb/Qu8k/CuEM8lyRftbE44pZ66U5W6JUO9lkjcjixkPne4et
YN6HsrFtude0GhwnL+vNmHluxLc0H7U0ojG3buCk5dBqujHrz8zB62+KLjeHc/ycTS+Utg50UrWQ
DiPDVua6U1qXJEhRXFI+zEH1t0BTk773GJVfdr0yvpR1GXzTG7YDzGRrvdx1uKR34ahTg0QSPspK
XnNpGXuPCMwm7NN8ukY7y7Eg+hTukumu6U0beDm+/2s175eqzajUu65RsevTDkNJrLWbYdDXBZWA
4eqcJP703c/mhPk64qNqYxJq4xnSzjlk3o4LXNX0OYNOUMYqbJRdvRgdJE0h9ebcoYdz9+3UZve+
HFeoKmvKdjnQv9y207TC+JmUlUZeoLy/g5+irYLgxyc6P3FDGZMnoTKb7szOKiYfYwcjoGDHYh+W
lv4a1FJBn+zy+5ZPbQftlzqH4D33nkXhv7q5d7WmSawj5FlYZSEe6P6RLrbA4GbupvmSw3j8albm
WIQOvPAbv9P6MXRFoqVxQXj1o8mWJq4VCRppGtlYfdihSGYEtKY+bI7hRtpdTU2ZQoyZthtb3KJP
kHaO5o0vEq++VI4zQQrALeNZA27D62FLQ+AxOMmFhKnXxGxA9fexK9n80ZRi9aBNc8p8FhgeZ+5F
Bli7J85EJHJgvJrZYlM+08M6KBZG5yJNE/XEQkBcnFupZR8ms0YmbYAexUmSwWFKoNWzleW9uCsD
9L9u0zYihr7tXaJsh9Ulhq68W1O9+ExXWr7o9gzRVLiF9lTpFd/hIPPukeY8eSTrq3pxWnvEMKqY
HycxWF3Y0B1fNUXe1LcTSa6SR+lqXQu6ao438OLXB3uaylfFhzOHFAXO84SP+rAPROJ2vP5hSQko
CmT/Kpe++qaEF4gL7A+EfqlrpjVDvbLRANVBln/hR3RPpTa5n7OlWe4dqdiIPAwFrnJLw2yl8lQA
1zRxAe09oeq7EqEUb6VM/C42sSpwzxMvTQ5lLZE/uwOqIr+eLRKT7FV9q6f0FWfNQWIpYGWXI1gz
tUFFnM6YsZuElZ/SzKgBEWCo+tU5ds0ImprWMthjx+ARTMk5EkSCIXgVN0nZsE5rpZOOnc+SHj+x
+i89EA0o/yxr+9pNkZsfMA5Jhivbl16zy7Mc5GteguUp86xRO5q9X1bQXRuviHu19uVlYrpEWzL4
drydP3bTvbdgZBHC/Jr786m0JvNJrgnESatLJRxJf67cnZFXRN5Xk2XvMx0n4H2ikTwKia9fs6hB
QDGfO4IJvC0AV9G+6XjA+kyCbiUP7cyRVdOdB9vnhYemH2y5vaN3qaXzaCAA7aoLp25G40yvasSC
nLxTvk9atxoJJFpEQ6XkN15E08zhZ5kZ+Xq1mTnp3ljtZbiQ5B1ku7nFrZOSZtGrC9naQf6yalXb
RVlpK8xOXdlB6fXbBSOx0ijbS+jYIv8MAFHZj6lyQMV5IN56xnvx5n2hbW9cIMfmfMvM5HYYiDmN
FqxajGjRy+mhwWXoC/3R0oXYBRWPiWUSichnTa0vGlqcIKPwiaYShDDOSTm8LiCpCf7Nvi0PXrIU
RhxI7FKjgqpvqyzq+nOeDNnTxLLKotH1MsYfMBz4FJq07s/gKdBni26msDKgTLYws1N1rBwDAH4B
lrnLGBxWoa417ZNR2KOMRMGiuCS9bOsvrbx0Ls1CNNamx3S++EiX52ienPqhLJTu7MDztSz632Du
ptPg3PE8um79dxOk8D9SPbUYW/7/6eZvZnPvIE3SvGw8l7fx+AbjbmDkL5MeIjNaNawKEVzhzrtC
SX9XF8YHF3mHaP68CDgtVuGboeUJbpoXLgANiOrzMmKVPvmWOKsdTBI9s6ZeHbPlA/D7hFG3DdoB
mnhAkB4hZ9gnA0cUScOAU6N4XoMelhX1Oc1dql/jXl/tUQ49Jn6q9tqyfhR9+/5GTcSQQO5UszxL
e0Plf3maRB3bqTvk1UvgDdVhy+i91Kgxoq5cRezk43D3L98eZx2Jp7YHIRbRzimD1GkNYyzAYl+C
OVkPS+57kZ737QePc/vVb2DvN1fBMeHtXXm1MytpWWAapVZfmjXnnZsMuD6Tz/gB7+ndcmR8zgqh
HNENi+WyIdW/PEBtGii6PVm9QOMPKFKL9kY51fjw58f2/oZQKCMEQm3FVYgofHsV8J9BLGtRvehb
DEtCk0h7mLyOwLDRn6/0u/v59Uonn9ey4PsU6FX1ovlyOLcA7WIraH78+SLvVt3GOYDHsgkxSSY6
VWO2M67u6TRXL8Us831X+9gDSbN9Vm1vfZr9VTv/8/VO7WX4quAwegSZMW9hzH5Kw0YtQaDK2vYv
CkH/s9Saqow63CA+o5ooNped5qxa5IPAE+NW7+Wy1zoLjyOoEu7d6g5u6Ii5/bLYg/7BKOo3L3YT
T/LjoLaaCCjfvlhDyW5q+OBeHHbNQ48+MBx7Rztfm48Cl3/zYmG/8eVBdKa1Ow2c7BhacFwu7Qsk
1jLyajNHP2OJD6aKv7sf9NWbre1G5Ti1OCwwdG9muxxesiIwAX/K72uhlVHCZPiDK52QRphtYQVB
K4B4H/b25jz89tEttGzeLPv+pdAmsSvH2jwDW69uaDaMM60V81lbrMk1sX3TY9F1sEeGublejd78
25mk/GAfOLUA234Obf1GCGAzZ2c7YQMspPCNfqXmF+jIOK4Ib6JpCZLMPRQUB1CKaX/MnTBb7yxt
mULEbo+Ryz7jO7slNs3+4oqhhUhtQxVFmx4s4y6g5RfMLAJ1Xv1fzs5rOW5lyaJfhAh484p29KQo
ihL7BdEiJXgUPAr4+lngnYhhozns0H08RqoGUCYrM/faemJCLLcLDU5J1oUXZWXkt4pThG+ZkSv3
rjWU03oCxvYDuKBwfVx2dLEaoft969n+75U0QOP+9bI6mVLzKYnSdP4G9Cwu974gT0UCydh9ifNY
uxGJ1H4aZCa2X49ycjbOL5ZTmDYZuiIJwY+/M7CbzgsGh5JZGcUrm9zkqiNy3LaMvY5gP/5i0PZA
oWw6M/Ink5k5pgNHYM3MfcLHIzuiwl4o0ro93iTVnui2uu1tLd+alXVOtP3JUHTT01Co4kuGifCi
+g15K3fTKWj3GcQpX1GJknOn+JlUdXHmoU5Kp3QXzFNUg4XAiEvbgFLBcUmzimk/1M5mUmx3Q9wr
N6k2/LGTOIG2dQ5qdvJsHh1kAJEIp+Z2dXsRTMUdwhThGu0+bLk0Wpn2nahaxVMqar5/PVU+G4kl
6M4PRxfFEt7du7pSZFXY792OhFIQp8MW1aW2cnXnHJPmdPvhqeYwFDwYRWh6KBaTYyRXGJRutzeD
aLrH5S940BpLrrJcxz1q6qNNWSnzXaN9kVxrfylZ110ocWSt1Vjaz18/+HtAehTx8GtQ5NCsr9Ha
C7Th+NeMWV6qSlz2+4SLpd97jn2BqKHfUjGlTCw19zFIxgBkRG0/On2pbrjmW8+ojVTyLd4u0Rv1
5euf9Nm3mPtkgKfM0aW6eD8KZlZUCYx+33VqfINATN1EnVVdkdA+N8GWUCyaXnE6QDY844g4GJZO
4Vj3DP2gd/gOO/YIE7kiG0jzIH7YdAs54z09s1y4XESez64HIhIHTsvb1ZagASBr8+EOoZGc/EYf
KSQ4fUYHluo0xV8T+jsJTHIIV+TyuNzWvKjfNkmSZ21QlOcsidSnr1/byZ46PwrYeYJWetWJWY4/
pC77YMpiQ+6HqSh20BPRS7pBcea0Wmo73t8Y30alnYlr9skukFGZ1ca8GPeFFtUbpXLsuwnV9LYy
yvwxAlC+qvLW8aO80u6cJK4foKvxxkbZbsbGDbdOm3fXNLmZF9z55MXX72CerIvJbAEU5jaiU8bB
Avf4HWh6nbbwdse91KzOJ0LKN1EVvlQBayzqh3M2J5+9ctMxsJE1bchHS9CTRyljbiMY99QrqHcG
MtmUoSzP7LufPBTtMSS4OMtAJyz33dpoAxXVw7RXbHVOuWLmKMbY8IU6Kbd6o/0XT0V0hO+aycbL
+bHYEfROocHEE+N+sFXlCowQtXpIHZuvP9Un744Gdjw4dVYd4OzF4ZyXIQKCsB731TjxcbJe+Z0L
oZ8JNN57zY9nxCxFQr5BPwZjLT14paUPbuUl2j5InPqqqywJ5S8NSOmalJFysna7tu7yS62y6Tpo
zGAvZkCy3RjZTWwVFdkuIoaRZNmt4SL0UNyYYN/TrruUcmcxJMWZKXz6XgiCnRnYpQJXomPweArb
uVUWgaJp+zINcdKuclTonRmdWcaneyyjsJZBg9FFjMPr8Si14hodVvHaPim8YJf0ar4ea7zzvHYw
zjzQ6fSlaY6tyZyPGZbk/FM+3HMT1Wg9VPjW3rXI8I+Oqa96p7ZvPbOSV9TjjfXXE+skTGHOMpRq
s2DYCpbKzBG0Gu1MqrfnubUduEjc63TsZEEbTZVGUj4edyVZqV9fD/vJQYpSiNsEqSUOE3hBx8+p
Q4HSRd0qe9qx9At2hVa5KytojteC2X2n9Gl4K8a07L65tMniaWlF1q9Az6tkNdmKt29MquErJIHk
X7/+aadTav5lc6IGRCxXq8XHjgbbEwBJgn1Lw8p3lnb0I3fi9Mwon7x3k0N05sdoJOPfw54P3znA
3TNQoOHv00FLNypE0bUdahVFwaiu7mI7jncQUcMzC/yTUZlafEmOb3oJl32vWmUE0BQo33CDUS5D
sHx/UpTTL0nWRjutKywccrL0jDj7dErTFGnPABdCbp528UKbsZq8DFrWoSb4vfQSSS9zVpOhb0S0
S9TxH1G6rFPay0CgIu6h2Z8PeTy1Kl1R+6SSxYE5RojIuXYb09J3Zk84nSYeB8yc63AsrK+XqUvK
jZVet3Z5sK3pzUvAS6lNfu4wW2483O9tLrksThKkCHIXIT1VK72kj8o6lIFzy8ZkXzvRZPiRJazd
v816Q0Oxwv2BoJ4g21tCAguDW2VJnHrIW7e6RpNsrmQYBmd8st8dPz8eMPMwzD4uemxzZCgX25uj
KTSldcyFKR5yOjIHTx8uS71P4pvKUawbiGHJLbUJnK6GDJXounRpnUEW3Fu1r1ABoBO/1bdToRnw
VTKtMGi3ibyd9LSk3BVAW1uo5LTOrxWh9d+8yfWea1XRCDTzOtO5rqvFOVHEcn6/PxPzmtUCmOu0
wbtPRcfdmlc3aBtlyMRmzIfqqp3Me3oT/tFzAig4b/D/Rlva7NGS6QWFx2hdq2Vro22ttXCCc+5q
JxPvfZT3vYI6Prrd4zVErNFquenkhypJlVWWGUCvvareZkP/5+uJdzoSkefcHz5rnMjLLyIboODh
NEHjOIQZ325QbC50UGJXE2KDM2fdJ0OZKhdkJAbv2s95SX/Yc/OioiM2k/GhUKV+nYmBChZWWlfs
7vaZ7f3k2kogiIYB5QonOVvfcnsYEm7dfWGmh6KFpl6XZrsW9PTTXNyW6toyY4Wrj1uqvjkWwZ/e
gP9r1MZwE42R6DEAN9MzgcVyv1r+oMXDK2Fjp42jpgc6eygHarlyEWY6od3Xn/OzYdBSoqyktQIh
8HwCfXjHNc7zfV0a6SGuQ3Vde7n64BqD+P31KHN0cLyN2DY40ZnhTvDA3XcxiohpUhtacVB7VUKU
VLsbsiLympZ472ebG9wxDS/aTGM5bbogSs5UV05XPOExSQA2ShXe5fKO4Zj06NIYKA7U3pwboQvn
MpnRHF2cCJogIqKnr5/3k7d6NOAiWgr0qKLtzxWHNu3ynY2/wq5z+/7MFDkJypgj5FQRHPJM7GdL
EpllY+kSB6I8RGkZ/RJKAD8prID0jFq3KQGlXkLtpKDPHO124Qy0TPDEEz6tJNNqYs8no2Z5m6+f
/ZOX/c4r1f+jjnzHjX6YUbCVixCoVn0wafq+yRTHenZnboBBOfK2a8NzRJRPxpspyDiFzJEpwMXj
uZVmnRMnXBsPdEFO9xKFwENVOdIPsd+7Lc34HP1+KQBmR0eXDAOZYB+dMpev4wGNshKOQRvqIXBg
42yTPLd0P4YklPlt70avSjq4z96kKm9tKnsaEqbqImoaOFoQe/K7WjJT1xVn5qVFeGz7sT146rpC
p6X6nUgtTGX4n7d1WUBrNKXr/LVbGkJWX3+mT6YoxR8Sgqx+VJbLMoEJkynT2qY5eFmn0QHjNtdC
C4Ltv47C3ZQmO51IhZKxtUjbdPFAiSOa2oOVN3ITKrF6AYHoHHjl9FkYBd42rAWIySi3jr9InA12
a9LLd7CnBuNAN03X9Dgb/7qoUQjrKF+h/+GD7i3lUQ3bfRwb6XTIuept1XgKNjTMxmeWz8lWabCS
Oe/YMOdb3qxJ/rghz0qOWo287kD5Rmk2UWSiYTGyRNsEYVvfJoZUL2nRG7INOgFwZY6XnYmUTxYU
v4AOUNRRc3zEBD/+Bfk0cs8x1P7QRop5PfbDSPtzT5NVLmnomDvbv54jx5cczlzqQ/BhMRglDz7n
tY7H04qua4BjTRQhy580eYrSt7tJQsyxjAvLohslikdxTpy1IDz/Z1j2DNKwKApPs2m0wrRdaWnT
vsVz5jF3RGsgbOnpyk1n02T8H5z4ynFCOBCmEfXqpY0ImwguAWl2ZpUcBzrvP8Vy2E7mKiRs1Pcd
58OWqcc0lmHjxE+Z8FW1+wIDgJhEGD6V3T8VVt+H4lm5xqNmBey0XJAtjbpZUdsoR1DQ7ARKFzqB
ouCC9tJzF/PFRvk+FrcDZjO3SXwul3x6I1DyDPKeuvfKOHRW1jSmDyIJ6KQlLO/jzaCH9VOf0Oe2
JtabOeNtH84ON1l1A9EtMNeC7rYLugfRqxhhqRrXSltU94XlBcqDF6bhFX1LypOiUfT3C2bXk2tW
zY+vp+fxgvzPU7CvoMKHA06IuNhcxtiuJWUTpqetNQ7yjVa7N7WmXVVyGB8nOag3aGaq37lR9Ldj
4hRn7mCfTI65NWTOj7L7UG87Xh7x2CgZiM5p32t2s24U2ttigiWUH7X493nIOqQ+ROKSz7aM7XtZ
tK3SVurejFFrd64yXXpBRq9ZgzLk67c6L+r/iwj/81bf1zt9PbOYbPFWjUwfjQJyzj6nrXSN/1D5
pwlSfdWobl1gzZbetJXiXUVAG/8pvfG/I6MjhiCLAQvPe/w+RZk4vUBQspdZVb8mnBwQUE1zzoJG
l1PWJOcq8p99QLIaxnytIMF9UroQRWRlk8KSQ1+5RqLkXoE0dNeRpdVnVvfx1j0/2yzb5VB3QTVQ
9lnOlV4D5BdXxt7M2VJXqRknW8Orql+IzpFNxVER/fz6Oy7k0v8ZEnIGiRUi/NkW4Ph1ojFtgz6e
1L2b1L2z7V0TwzS0VtHj4DXDvpAlXdXAVNNvvWmUN+y5xY0D9nhV8TeeOUlOJ5XOcQWCjWIRV7jl
CU0vZ0+8N+d9aeGIyUUkBGbTiLhSB22ICDPJnuJa0thZlPrr1y/iOAZ5fw9zuoyzc6ZknDQ8TYqY
Qrs1jD3ePv1VNgXZWvXoR/56lNO5RKcOBT0SkSxToDfHbxv4xhQhbfT2uoLPsyo9fY3n4SGE2Hlm
Kp2OROMNc5bdm3CeKuLxSLpsBqw82uRAlVdba4mZb61a6dauErfn7jGn746QV8WbhUYRc1bVHo8V
UZWvOq9ND2XoFS+ppKRGq6a+CUNajes+FLcamrcNEl7zWRlsk22/VVdBXtBUiqxl5XQ0HsdKdS4S
+uQdYHMF5mdWcUMRmv/7h3N5UqrSxQYnOwwuVi5eE3crMTbhTo+pin79YT97BVQQQC7OjlrsN8dD
0dgsI8sK80PRyHynToXYiMjULr8e5TTUwh4JTBIQJHKGtDwdj9IGDXCDoikPvcyMm5ocD3VddUCP
Y2EfNknnhTaHdv31oJ88GvagNFtzfpogSRbxHQi+TKL6KYmbYb23pllcjkXy7zEUSU4AgHNfCtvR
cutzIizs5JhU3AGyAPwmTGRVUfRtge3AmQD5vdB6fHiBqMIXhPI9QfKJGbpNI1dX4wl5AAUUIrLy
WvvVDZXo2ghSec9Mryi22xasw0SzAChkdOLEvjs6jr0a3Mi+4Bpspwg9MlC5pOiwm8zKCb0p0S/q
HOiumj8YU/Oky6hOt2pia1dWrGKNaytDXCIudhrD7yT2EMSjUv1bILBwfSkz64ck5VD6FXsPKrH5
PuS3AI1/tjQe/xJB3uFFaPEbaYfoVjUMridabPu3roP3iJIswX7J0yk7XNIcqvye1BwHybwsza2q
9mG1Ip3Qo1GGe/taC5XHjOkByn16zIcJ99VWv24c9OpUDYLkzekrHUFOYciHYSjInYmgFnLtNhqS
TGCRU4EJWW0p1y2qJHWVi1SNEAqpYLMStMzKSk9bHXPKJHvEck7+FRbSamovAeJ6idniwZpc4AV1
q7q/CwP68opmd3ELuVZqft6mOTlxp02KdZ8lKF6LyciR9MnJgviMNALNHV0h7SZ3Z8IHgj/3uZd1
fi6L+UkYzKR32Ngo1JJkXAZwmdR7pkVRH2wUd5Ff0mlxnRrjnzgPy4fSm0XNsSIvYq2jF0NvFH6K
WT7VJs4gMDCidaW16XbsLHFpsv9fTk3kbpqCnAPge3nFBRBxZpnpl5AXzDOHwCdLl3Syqs8wJu3U
7jVCdSj1GG/KYqhLLmQ1Td+20DZfbxCfbLMkVWi3BnFFc8OSWtFn1WCPsskOVYfMdfQGbz1OPcqA
cLT+i6E4QXFeAe5FJXoR/IWmMaBPN9jRYQle5HZor7Ws9S4hEI1nEiyf7LXvXFuLl6fO+9/xXhsY
yAV7KMwHJdLRtlLa4PTABva6V6Yq8us28B7bUo6P//4y329b9MmQEVnutnAywBE5QXHorFpf4zAl
qHEExmqK3ehMMHIabZLQJdxkelCJpovj+Ak1o0g8aXvFAWu/DLk00qooitKLwewU3xjqZPv1o31y
ZQfxqpHupHmDxuAlmFQpu2wws4w0MhW+TVWRDU8T7JcbvSdphgHBTyXDZKwmKLgyTSPemFShzxzU
J9dB0gV4jjFNXXI01CyPH9roRhmQx+KzJqiWWipat4bVBne5osX3GHgG25yfiJX0iF37aPybTSBh
Jtd23gDXMyYwxehFSGI6SQg/JNfIpGvNLybxH800xRYdT3JZ0s514Q2NOPOdTx+Zsw6WF+VG4muy
ecePXEyFl3AO6oewmcRVhbC48ks1hypViOYhzQaU9E2X3zpV3WzcqTnX6XqyC/HMxA68eEafu7OO
xx/sLEJOYOgHM5gpo5Ypb5LJOheFvnd6fzzViXHfCdGUJ2Y9wXLlDDNJHmcC60AmttH8sJhB9shj
vWtRhlk3czOUbG3SIvfLbBC4AQgJwaioXM/FKhJpexdBxH9pPQV4gchrlEq5MQodNVFvYWE2DOoj
1BH3uhNGd9sXQbBpkZk0Kz1Dfiqols5KouAv7lriNSgmstdwpJO1xmwzVk01JtEaUI92gSS7tH2a
+ZDDhEY/vSj6oEdoywN037KKplcDXg3tspk+VSsbGNgPN6gRSQS6l11ArnIvtbFv1J0GE7tfFRzI
2Bo03tj7aiA0y7eQP1X0C6E637RmZN0YcdjPxlp1eS9Erpt+XRTqndJZ/HqZSOMqtMz8VaaxCYGM
ibvKiwiVK/7tFVYcrt7vG/RnO8/BNXcXSKzQz20N815z/PHQCbHNzlROjtqlT4oMkRdXUpqHqQ6C
EaBRn2PEIUybQEyzL4lEaF7UBhE/BE3q9ZfIRpGZVgpB3qqtozxej6Eef4Nw7jyX2IXW/iAd83HE
OOVO4510V0XmKWcWFh3Gy59tol8h8WeZ3OWotcz//cMNA2SANqQlslcDTTVy3w5lal2ktYcTrJus
k4L0CArYGW2gG5WHkXegqU/RhL2LmcjM9SmoiWBtO2Fg7rK2bG7asGl/Z1GCT3anWPWVLHQYEZrR
1ZYfY4Rx3SqynYD7qrGz67seiEkWuMkranB78mHqTxV2p6gK+3bQf9sZclq/BrYRYBjhyGArsyGl
AWbo0X1DtAHHJvQCMZgHiMjaTtOUxCsta8pXqD5KvU6Fkj/ZQy/HHS3QJo66XoChtaOUWBAw3VLv
O5SuYiTl4wLgCqI2+w5bTFqruB7EPVeu8DahCbzztUZML14gx2vdjfMAb7YmvO3SFlKJNyoIRNQ6
nb45cZcq6zAtlYtusIXcAGFJbkO1k8HMYS8wQXcBi6y1tPN+2aLTvsctaPJN3I7u7ywU022OIFHf
gstSGr8nx34oalO9lzC/X8hPghfoVYsdLx1754+Zdgjf2ICDb0WKCx69XyL1rttMhHvRAGryE32C
AASCgxg7jQYAJ0ad+LbZ1o+WyEtvpTa1oF8v66xXLCmqgJcvrHKDuFQBUhQDxK5wB1Fv8xZ+wjrx
dJnsSi/3pvVQFTg1ZEE+KM8jXOZmHalaWK2TqpXjbVZNaN0nOjEOshTleOdZqZJ8Q5wcJHu7DCyF
7rGqG1DM4jHdPBpqkLkwDZJQJBfd1Ms+8tFt2NntEKl0RdCZqdgXDmViZSXqUPxIEP01WOYpqblO
wlTFV6QkK+GLPOt2FOxhbXAfwKUHlXH5x7Hb9qfbT/wRzYrGgXYRvXkKDDhIdolpy3YKguYmV5RI
RZ+b6FwNKKJecZnTMLzE1wfM4dgTYeSV7iV3YyBN+N1low070aYVxKou6S4Goynb1ZDWZb/BCSnK
V2qnjOl17qrZH9IM9s1oJlaCUky3ANwMmn1LFq1+NY3GrFYUBOxr8GoJKkMZQBeUJbwRoEAgtuhO
iSVgHzUH1Dt2rtzNXZ/8Gxo6oo1B+ni6pGpXqFedmYzKhjSNfuM0MjLXuVJBbzU7+j8voSJVj6Hs
leISFHCZ3vQ2TsX39WA4dP+T0LjUukZcoVwtqniVKFP2GkWBc+cGrs3LNgalRP5ihLWv4dx3y3Ma
01YZC/aroLerO4iZyt+uLenJHmPFgNQk8wDuQpYEt7h9WOOVFFoYXtBG7F1oETHSikmfNSu1NYS+
To2hw914kHFxZ5Z2hve1FjT5VhM9VASqkFAGEnxPncsqijrjgrY0UGSBGiK8nQbWEB3+DcgFwQ/3
BSYvrw4EB3oTdSp/W50P/ctDUoxTeZj1YN/0OHzs1Tav/IoE6QucycDaaApeZZs0CoLLFrgIZoCB
k732WkV7vh5Fk7rO8aws+cx6sdE9fse69ML42or5fdDOtNm5yamiV6OJLdxTuT9WdGyX9rcwhWd2
BR1TXFNMgBtQu3jGwJTyBovTUhmBfpqTM2+UevbDCbhz+w2oqqeJY/Zv1aV168MVDGm+hokDSz4Y
433QuBDOUBB7JVp3DP92bqeFP+VU01ag925jsz+1mr4ygoz7f5G15m2nQq/063qKTUzrK6ucwWCR
xYXcsNWt3Y3UwFogqLEP7YrbQwCFK+Siqk9PNPhgZFMFVfs8mqL86zaFsWcvh1kljND8mSZj9bus
WsIzW4kT3qzhRGI31qVz4ONO5apsHcmhJ6L0SSljDZPMOO900HBx/2ZmqYP7Kg9JFN9q2saIa1Co
Zhxh2GNFMWB6EgVZ73O0aPG66AdSrBqYhdWUZELdtOgIR9/pvAwuak6FeT0NrrETIXeyVVWrwQ9d
2E1B7URJfqD+tn6MdlsJchRNrG9akEUvZN1C7Makl97jz86LwA9Gu6kN7K8ht+nfk6KwD04AgtsH
MNLd4FTThitNKPFvNg4zXzUerAHfMMgg7JxgMu+UfICAEIwjsCciSZIrrVuCNKTHGT+nGKoQiY1A
OBf2SFlibQZqwplnqJECTctuXX/AqGybZiW39EKwyfpjmasvZpx5z5SE8wj1VdVZBGCJc9EakcXp
UGr6XxzG7GxVq2n8KmLZ5nAGkuzabHEBgpMkVMgnUgz6GoCVfKmbPhqIo0WVbEUxpnA2U/hTAC5m
y6AijY1vhHYAxUrPDn9NSpx1VynVcMgTogp1f6y9zPTLCRP7DTsNhl+EOCysppggkqlG1O2rQslf
qxjPtwvQYOouGWOQjojVxyujz3H6hjeIWFfPs/bZMsN2X0IvwVpPi6qLzuzMkOPH0Z/Mwi0faY0q
H4o8otGW6UtEmHHt3haBLlQfWX96b7vKq10ZbUEVImdHHaTSJbT+xD1fO5GutpGap0DcEponL8lE
4xNVANu9JjLBLM2O+/gNXF8OgYu0abgLOr3AMi4pTeMHuzf2cXE16ZAoKCNw+WyN4sEhZ20AGxgn
c9eMeIBwyHQD24UdG3+KtM30+yw0gtu4VQcKA6YEktcgKfvBrs4pI5vEBCrYptrj6Ob4xysQmX6Q
+VCd69h1C3y64JZkPnXGwP1esNUOK9Akw/gyEPdjMydHp9t1DaygLcncBoPmiJrgTk4mR/4wQtkY
QFe2OwIOVpOAaIKVUzKpwd4kAzVdppFWit+FakPgU6dq6radG9qH2lWS0bflFD0aZqVDLxoaK7vo
uAH+pPIKcFjS4a5c2WBGn6PMc8i20XLrq9HYY0HlSrH3Yi0DcQaubNgAuNBR0AiXPxFxEVpRL0ry
b1Ibo+EuC+rS+sv369SXNKCLCcRmrKpXFdtMuGm9Ws9uIjYNoM2tbjzmVT3kF4qV5PWVkcko3A5l
2trPJdzWG+Dl9lOsmZ2xpfiv/QUIMdZrOw/bdN0yFZt1PqAv2jad0aVrmQmzpIjUVRMKNQP7M0qx
On5khBo9u/IeEEvZrVUyUvEaBR/mdHonTJJqnlK99NqkS7od1V7e6lo2OQ+j2adyJya9lmsndodw
5bKAMREOcBVj49LHbmVg5fcH8ylHWdE7Jva5ht/R5ZjXBBG1TeumT63HQKJg5vmr0dojZ8VYpenW
HLM0vIHIEd8mBdnMtRZwk4MOAI1p6/TkVVdBJ9ANkcxUH2jUHYjUXad57ttoqC65xoDy4Ynzt7JU
nbty7BVlqyDNH/2mbnHQ6Qst1lcWG9GDZZXs32DsemfThK1t+GNaN3+4KatPkHvaA1u0IrYC/7Ct
Zw55SG+RrV9iOosbZp/1xk8lwAuRV85lYlvHnXqTcFllxxgjDPfcfraE429svkk1qbhz5JVS7gDd
1Hd2XeFVKzVubGsj18cGF7FUDa5LTAxvcvozoBQMYdai7590faMlWX6b5XTg+2pl679lVHF69w6A
olXQV9ombBS62AWI7q0ZTqrpt10fFy9EYMnGlY1YISMDOlxaCDigJQH9WnlhxZmmjyNnblJP4Qqz
eTjwkZ4267DKRU2nhGdUqx6qGtcKOw2xNBvzKQbNCBxih8BtqHdqo6s7J4P1c1MKNp00rjVc5LDh
e8i9rrJWZh0mud/NFU5uOyo+fVnTJXtpqfKXqo1pAdNV0r8r6sar1wKTQAmUTbGCldU7+KLrlANu
Opt/8EVMRYlFZQ6vaaObfz138h5Ha9CSy0yxgeMpUZJwm8uDX2rVTfd5opixP7SqdeiBUpqwXhVX
bNluJQ2ZSa61d2UdWPWdXsrp1QoqUV/V4wDrO+hnQjPAXO7jHDh/B6O2+00/eqW6avOZ6IeDnPk9
K2Ri8FS0cG+GZhxBnVsjRnE6LGDvxoWwNa37rhqG9TAM+V3WoY5FAz9w8Gm0H0msLBMRX9hOEf1S
CNh/O0E4tSswnyoKdsBWrHpDoUiY6Hn0Bzpubjy1kvIBOqNmuKVrduwvgtmzbkcqVP6tYL0RmBbS
+g0NzSvXAuy0tS7t0AODPjO2Ej+j1fUJQ0jOVlFSnGLXwuOAd8uNk4eN64NIUjfiuqLHBeWHVL55
EMjhdyVA/Ded0pn3XBidkQsyuQnOHdN5QgHvomXQ9RDEENnRFms8brYcIRW4VxiDyR1EUEe5BHeQ
Q10ETqld1Vo+wqE1ehLuhhJ1P+JhZjaadu4gQw7SfGsk1JznmgxVFvR/6K5CK65Xlgkw50LR+sLY
6AOlWpTLOdBGiHrxQ1PW8zuoLe1ZypjaCQdid5DRMN5RPx7u4yQfg0sTLkFFwFUqdxBPwnFlGqJ/
QfnTU2yRUtyq6YjfI401FY0p0jBe+yhugisc4ei8HJ3Gvqhyp/ozBbBVNzqyTcXvJjPK196QiyfQ
i/V1ZJCY8oUNJczPqqz+DrC3QxHbtiOpTMVTm4vMShrrHtiHA+tzEDl3cfoJLnpdEvhSzTWvEZ7B
QQ0MUPurvB6hOJqdmtyOk2YeZO04va+nGkcnYKrIXOkRt0jfkVYz+J3dty/TJOAQCMfJuUpGsXst
gYYE17phkvfoiKhUX0Z28zRbRfyYILTfeEY5RJtGYCuwthLHuQ8i075L4nJ6yxulNVf8XdXfKEvt
t6EibPY93tcelGED/zZ29AMy0lRnyEgmfiAy4xdpvPB72sN94nYe673fE/jjflZ55UMFWRY1l1DY
XEo60h22HpDem1Y1pfqUs5xMuMYQKElodAH7SMmBTDzQFDc2Lc1gDLEEaHaGXbe/apnEf8/kxeec
81Hyi74LndwkmlX6WqjaHmeRypSdDo/O4o0dye/Cv3nubmG+Tu5TIbjG4nWvFpci+Z3GjxqsujOj
L9Oz9O8cjb7IYWlF6akOjr9vXKJuiTvLV/HdvG1/2d/YHkttFXe70lm3u6+HXSall6Muig+F4Zah
qTBqZqCymaxXWJhXioLZaA1d19rYo7nqmv5MAf0kzbh41vlXfcjXpTakrKAdeFaIbo7D+30GopPx
2luYsME5/+f5w/3/H5YM4fFwAFVVNQ14SFvqa3ycVxiCKk4KfDE6Uxj7+sEoUR+PNCjdEOh9X7zh
nHpPCYGR8P1yey41MLXare49ff39vp41TN7jATFpNog5mLNlSg2ct1nED1+PsCwrHs+Qk24gqygx
yhyb4o28mj/r15TXQZ4Z4yR/O88HunFolaVxhe7A46egGG9R5NOKt+Ky2ZlrZ6dc/pvDBsyLxRCL
FyWnxmpdqRdv9JFv6vxt9kr++kUtdASnQywKPEgINThKPAX3Xk7ZQvcbP3uu1vVmuvK+hQ/TKvpv
Vu+H9zbPjg/ryEIt28D4L94it9uZ8a7qyDnuTFHssvCiUH6i2jrzkJ/Otw8jLgpnej02tZMyoo2M
KKi3YXOu4PvpYv0wwmIXJndMPEDm8k1V1K2pmJc2FOgguEqbM/0nJ3XQ5ZRY7LgBqt/Y6cbiDTXF
JR2hq9GpiWiydVffAuxeqVqzTYo/tXYWGPXpNkGHFsyZuYPYWsx3EvVTSTG4eHO+08hxlT/HVwJX
Bz/dmd9JyKTr5Bb4/ffxZvTP2SZ9uuF/GHqxDijKjHasu8Vb7x06+YP7XzjUa9d4U8M7BaNR09h/
vSw+3T8+DLhYFTQ2F8ZYO8Vbzorz2mdE/SsVvPjXo3z+MT8Ms1gKE8VcJwdfxhaibR8fHsBur0Ea
nRnm0+n/YZTF9EejERkdqbK33MFBgog2Pucaem5qLKa/PpoKLfS8rhJmbrshMaTNfIqVxE3rnL7q
0233w9MsFoCCmbZWaowl3JWztfbOHmRyfuaVaSejYE9NMZh5rmFNbNmLL1NNIjT1SWpvui2HB5q+
ANX2doigPZnWYzT31lZteEsx0sBmqchWxOXp7wRngHUnTXrWkyaXfu7Z5roWSr/S6I+jM7R0z/3Q
eSaehAlzE8ZMnJrVDMe7qVNR+M3nk85NLgCfW8K3D81L+MP7Rg71MhJ3GLecOzROXs4iEtKPx8yT
vI01g4AhdxMi+v0U3I/uX1rFKJmfsxRbcOr+94D6EOAuliIt285Y5MRB+SG+i6/Sb+6l/UCbm0MC
4gaPsBDA9J/8zDb76fr/MOji8wda31h0UxASjd+n/2HvPHbsxrY0/SqNmjNBbxroCd3xJ44Jqwmh
kBT03vPp+zvKripFKKFA9rjyClDelCG5yb32Mr+xnqrKQXvsz5v/H2PaL5f4sCvnsk1yRq4cSoDQ
bEE6CyDghO6UNsOLSlO96L9a0bc/X1P+7WuxEA3T1Bt+BTAFpPv3b06R++qmLRm8gi8GI0MjYkod
Ayu0yGH4EcduVyu8yVuDya76BIEUGCu46gxKa5ylyVKQPNaWYmfNwfKawiMBhTMqY4elttxVWzBB
BmY+psWQpRei0M5vgBV7kBcTpriChnQgQ4r8+VD/Y3P5H3Cxfnm/v9lcnuLuG9zc4n8xXfxafG/f
e13yR//T61JW/7oFIsC/1InAp3jrfxurCgDl/0JRBJo6QD+VcMeH/l9ml8pfvFziHxKbMgozN0h9
W/Zd9H/+Q5C1v5D4kig4b0wDUBz/xuvyFqL+O4RpaDMYgJkgZOCfLkP/+RDRMRiuq6EvlqM2lQKq
hT3j/DDEHyRO3VBASPeXRTr9/Rf/6mT5ge99ux7oLZgS9HVRbICl9H4TNGo+xZIVyUehwBFLjNTM
k+Myor2I4tMofxGljJ5q0CUrITjl+bMQ1vTQann++8P9Nv3v8Ef5DzfyU0Xp3YOj8wk3ip4a2C6D
zuz7GymXHP3FtiyPlRIxBaVVERQxksT5FO3q9mubF8FKiRkNlWpkrJtGewvb8VqghOIio64dwV6c
+9IqVrky3htlG6OvrUoXWQ3WHcLRfggGx60bFJkHgI9uFw5ASF9kvUIHOx7LT2Im5tEfXySUfWjk
AKRB4QD1+VCyVhpDKkwx5AOtuzBywLT2+O5800Cax62vytteXKvZVk03Yec33TprzzED4pNVbZLe
NhDOEhz9R7nNU+ajK6DqrektstdENlGK56X9breH8jCX+yT2zYLiFENdtMYR8Hc1L9zotQumJ1Qv
uWXTZoIOrRe+/F1L7VTwAQEtxzFBBG0dPUlfkJ6fDSy2ttJ8QLmH1nyZOeiiFY86MklK+a2Qtjpw
bWNz6/cWLnLHvWNUtBNda3AtEFQ5xO6V0vh55PY9nEHXGN1J8zPkKGNMKRwEyImo1aU/YYWgU+me
qwfjRXmxkNKnB8Z0DeQVdjR+3j5RCGOCBZyH6b2wH3x99Rp6TCgFw5aeyrPwZDFFADGi+1PuBwKK
Y9/QHRtoY0WHRXG6b6AAaqwygRzsMIH5UotrzQJYY8+aneaMgG1NsuVDcjA2mmtcIZCAew5+tIZv
orzO/HgXvvLWtGvLUyXr2XBqQv09JqGrYKWuEH9hjn6InxYk2fFUqTeYCVl346MfHKx9vwuOs2Fr
9+Wu87P99GwxPTkUhYOAO+TR8HXBqsuZt42vbYILo0oab2nkTNWB7HCaVsppEABo2RYTIju9s17o
Fu+Xl/y1OJjaKq/cZHJCP3Dk1fiWBHZwzvajY+2tTeSJbjvYoVN9mTemPz2GTuPgeIOxqcFIzQZr
m6HkDgIAaIpTvSVvFtzSNyBHibgZTEfb4nLil7uRaT1yJSf0TEqXBX0pVszGNnXnMo7rfclJv6eb
8nlOVtbF3C8r6zB4yOP8GI7Z0TqDkhJmJzsuX9m2qJ8rNoZ4Gor6J8krzsVZTR2rd0EpxSnWd6Bj
HV1k0PF3WPufY/A/kCf+JcL/dgwevjZt9DXL/vEYvP3R/2cvbkh/WbDdDZy7ZcQgbtH2P+3Fxb8s
NDI5/cA031DN/3UISupfYATh5aKejU0ZXdb/OgPVvzitTIQcSVEB71Ej/P+fgWgQw/yBPnYjst/q
jY+ix6OUZ/koxvmlmUTmWrVkL6J5HUZGftHEKPaXBfqHk+d9vfb31RDjQCsGzQcdwPT7g0dPwnHK
BGQNjRjEbn6Wl/BuxLuvVLpDqUSYnalGvP7X11RFQP6Q9CAfIcbx/pp5EkTkflN6wXTiboqtcj11
06pqY08cSgKxnO5iS/rkrH+fWvx8UNCVt1SX/Aa/7g89i0EfLFB6WXaRF21ZD5256SZURwRzl8X6
Z1wGsNjvDkAuR56EwiMXvK0rk+j3z4heRAHPUNQv1p02+CbWhrFrpt/FyZYwv2iT7zHzy6J47sOr
lNwl/dHs7pRizfnUBI4IzR7UnvTVWuwkcPvouxl+N8uHqX6K+pM4bLrhTVE3ZuL1ndtFfpbcq+2d
Hu0yMEGaFw+OETGGXpnty4IjMvbA9MMd+b5vNm3kqnsAgJGHS+dc3qvDNSqOWXS3GC+6sFowxjRX
gXZRDLeSz6J6MQHK3ZDBtSzbY4XJjrBKOeXQaV5N8loII1dApl65mMFGWRlbpcKBmRhr3FmPy1c9
cnOtc6ZsG78wwH3FzTAVTrTpkb0+xDooJLBN5QlCi6PmP0zxZTavmol8UYBvXg8I8izXr2CdXGY8
diX/GNB3Q/S5sOyw91tlM1DQUmnbSv0cLOegcNsIpyGkT/qBJ9YcYX42qMAlpt/xrpk4xRf7ZieH
tqFYbfFbbk9F7ICM0YEzhnhGWT7fQli5TbrDV8IYX3ryEHWFy1ZcbozPFCs+dH3+/kp+atPe1LVg
UHxIk+okbABjWPpljHMw2jqjAxVzG3fGwJ0PIcCQto2VfTHWyLcI9X3ZqcO/3RdsBpGgA3AaUD/6
Ge8/1NnoujTFE/rSmV+7uYsc8tDF0asRCBCSxe6ft/5vu/C29QiQbHvltgmV91fTsA8FEdHol6y3
HoKoimxDBydfDMl+aqLPOIe/BTfzpjtO+klRQYr/sSMSjMYg9MqU3U/MzZjE1a7aGQ9GBaRwzHe6
FT/MDXCiPz/ih4YRL5WrwtJHjAYCJ8ISHyrrGbE+UU2N9L6ZtZfOWEc5Flb4KMGPMNMafETLICLS
J69NxzVGEHzLVXQf58NZHwvTbntT2cBbKz0YAy64/cuf78+4rfF/1xrcH5x30PEIbSDgdeOAvn8H
sazRHZZD61pUB6BKvG2DtNFca7JrKQApbFVcz+la8qeNOHr4EgFniCpP+AGicgZQBJYXuNm1Y/7k
kLEemp20rTcIcq3wK+wbl26fdQAJ1UQOvxHkOn9OwspysCUHbzlIQmCOfEDRKgRFW/gu7NttiVKu
rR/xG7pGW3nXfMm2oR+tAq/2ZMMpBBtuhJS4wUV7+fNq/AzEv68GpGMRVjwI3Q8HIHoSpgaaBwD6
AxInyjfojYAZGXdhhMSUGiLGrnygupBP2Y6FmGjmi27VIAyNTI/dPILVFmqnvlaHcZf8KF95DqOy
AS/8+T5/Clj+6T4/lMboco0jutnWFYbPXp3t0XSiTUPGWq6FdUEYfZNY2+f0uPjBeXiW7or9vO09
XKOCYyqvgsgJDtHGWockzxcFHSZnjv24XFs9DjGuULv4rtKzXdI95n0mnfXIRaZvhEoCd6N1OMEG
0049SlBjbeyCzXiSztNlFgBt2lXOb6TgAerm1v2KskdZ7hD2WjS/pSooT3PwVSxfuu5S1I7S2Opz
dgzs0lfX1So5V4fyTk6d8oquzerTecHtXP+4bvDKmWVqKP2qH5UJUsZ1ORQ88xo/ilvpTtosd8m+
PeZHLGfXwpP62Nr5GWsqSktqSjAhWocstjNYPq5ECTDyL/nkZYVjlk47bZrxRD2aCU4hOU3r8Oey
htrPM2J/0VZR7cGcNUeG3bgYr0zNAafSg3NVPYmmwj7ZaalboHqLA5QnRNu6YtP52Zf6Kmz7jfkE
JP9JOgzH3BdOHDwKzOEzBU8O9pTgce1FW1OvN9qK5rIf6nKtqCgm+kKyGhdKUQ8GgwgMK7KTw5+/
vp9Ckr+v4k1imLW8Uazfx4w5IcfJyXmuwQHk5GO/VTbRA3N9N9vXEQoEngCvt/Sj1tHxdcCI8aBv
ej/bFTumeq51LjeTJ/vwh7G7e5o7OzuU6z/fIuzND28a2jxNKDoOqIfSz/zY0azUcqoXSDLnzFzF
+QrUDl4RZuPr7EdE84j/u7QK7Nby8nAThtsq3mTGWcfiqdiI1lYfd231oloPZrdtW88ID9rs0CuZ
gzVklvpbZfrhYHfltnub76LABWSgnIvObkSMkG31e4rd3tfwVL3JuteXD+H8bDZ30uTx6wqurxSa
kTOPjomVveHcwDYS3i5uLF+X0m1rdx63ZXJUcA/MgAKvssiPw3VnFOQ2kSOx7SzlLiu3g/hggIad
k+OSHqp6haX8LRq3YIUMvM6PNwBib1iuXDzoytGyXDbm0P/g5utuZYhecjFbu3+F2abo17TfJbJf
IsohrPT5dSZX1It1AUyw16GdGIqXYjTZ0D7IML5WuRm1hJ3ckAkmCC/ALGcNNIdPtIhSW0yWdXcz
/3Z1ivkxkjBv3ufTxYhOQ39ozRhZkMcYAFbBOIQmgjX+y1RGUyljiOEiIxQ6e+qHFD/I5VZflki8
FBBrgBonG0hGilejSekstfHJyfExldHQX0eNl2kN0qs3tYH3W0LME1Uv47S5hKb5vW1I3RRUecE8
go6PKvkTktiH4YdJr55SVUMh61Ye3hq17y/XxaLeQooMr3ic13YvYe+BeeQ3lN1uef42SlTRiY1N
MQzKHlySi7udqy5hs7YqY9uUyr8E/NxuiLYpmu3cFBLb0kctaAGKXyxGk3iRzOAJAzXNJ3GEcqHv
Q1j4dhQGq07hUBXyM6yyY1wbZ03H+boIxbMxq9m/LGS5HdIaDQ1cRcU866MAILFpCnNRXi5BM65U
sPWRyjBCr2vfWiTBXXLcWFniz4jA7xudt1XQsNIgfUDvFxG9j0TgKVY6wyx78dLHzNyYqIjOIDGI
miq+vD9HuI/ZrKZhRYBcLf3xW9FsfPi8hTBTIXTm/aWrOwEVBYgSYHa1BXdSM/2CoZfuppLq//mi
pMofwyojTyw8+MhZ1ZvSxfsPb2rkSsHMUL6k6ZZBa55sIvW7lSlOWh6XzMEEtrewA/9a5IOtQBxI
gPAr4tEUDxpIzqp80ep7tbsE1WMhnqZpV0zXuXqc21c8buloXCNaeN1rrEOJ2JMtp8UuXdbmvC5q
kINr8KMSsDq64pLSgtbPneccGFk+OMnGqNcprAgVdQvJvFsaL17WYOynCv4fu/5U9AdNX8PREGFR
1apwrJe1Oh9S4a2k5lhkzWllfC4F3+DoxWIovPTWxSgfa4NKaG1wI+adEPqy8g3XUW32yunYhu6o
rznjBuOciRtL2zW5KxVvFqDIpkXO9M40eGjYNNkKEy97yLZE/kXwLOHJTB7k5ShHFyps44aTxE6B
VRS2svoj6FdQ9KTyWCjnuL7PKG/1bptIq2iEezZvEtZK4KBtXEPYxx2u2bnpYX3hKho9cL//FpWC
YxZfJYk11b60eAHRMq6wV5KcqIXEey5mip11EzultqlMYKAb6mfduB/6+4jfipiu0yhX4DCT+dhb
vgRcVVnTo4gDCudbrG4rDwPOUftEXOK3U5u0DHFzlTEkzFf20/vPC/P2MTTwubxEcZhRsOt0Zyuz
w10M3toMeRRmYmX822yaIdNNy0JFa1zlsh9zheinLXshKpcF2/HBzpubK413kzIxy11av7XCUUyR
3eQwDc8KfpjKNihWUnBQ68cOJpzgttOLYPqZAVP0IOfHWIbuo51NSgHtPGPFEDoqRBz6CSSNzRah
RlCjjb6dk1Or3vRaWNl5W5f+YLnDVjb2hZ0rD2R1yymgbW2draH3sKAeFVcL/QHyRICSjdOa2+Xm
6Ctu4RhO7Y8QDD2UI2Qgvwf6CiQ2v2Kdh/RwXBhUjXdR8lzS90cUBBZpbkv9Hsuryihto3k0IGwj
TNrcZYqPUmoRfzIF+tuv8Nes8bbKCAX8BIaiAfhRQ9Js6yqcC0W+xMo2xZ2qsYd9ttFOgZc549sA
kvuwQIl/Vg1XghwwAxqwk1nHlPwsLnAUa9vPKUkn41BF+0x9vf2fEHRanD8GWEANLv68SwUPxC4n
xyJjv87HctkmxiEqDndw4SRQUFhVMwbfqJzNyK1MQ+elynNvsgQlP+3LaZNLlQ/028pgyHydk4NF
zwfHWOhy8TWKPXlaC6/VSWoPhuBK4Q4VvEJ/DOYHeNNQGGtbnr+G6lmpaPW3B3VZCfpdpdgQ7mxR
ysFKExCau3n+avZ7C2JUZ1yEmMlmvx+QNoRvehEFenalI0Avx967hg6l2cPiNvoqUuw8vG+10gv6
Vyke3URIGSiAgZ5vSzZTD/bpGtat1hxkiuuEGj62QafU6WTrhjs/SvtePtTKSh5tXTyq8aX5Orqh
dBozp1qQMxAOmQ7LrL7TgmOQjG48rLTmu0JsizBVR5CmGzBm1vZFc2q1RykM1mlIOV7d1Z33VWN2
o/Wv5aTt+y7eAC5igoQsxPSaIHtg/BCZtNWw1dolgj26KpoW7W7f6L5J2EvnAXHdVwykSaJt0Kxm
Bnx6Q8xMgY2p93m1DebNlLpVT1+v708hvJhcf62y75pyL9vN4ArTSktXfUzOvE5mZBE4C0jzfRze
HniZq+LLo/wqVD5mmnmAdpGbXISHXnSl74zaTIqX2ldGzwIcnXrNdEgjNL3s4dwdp4US2B/Y5S4H
TbaKNnPiB8YKujzjI69Ot3PmVg8dDuAOBVxmLx5DHehcSrgRXZyXV6OjhbA8Ibsc4t6LDF9fWy66
GLUTvaShXX4Jd5ZfHtOvwonRVC7Zw2Xy+s247ukO3/X0UvUNUhDRJfqCct6E7vi6vuKSPpxBNNcw
SzbVLnmC7h448xn4u/pUfFLzSb8nuOgVonaroKiA1Mpt4PErOrMkl89Tq5AvSZOY3hDDY5/qAUYD
BxdaibHbS5aXiGgvTXDIPcQxXDw4dplOYyeu9SPCZQ9QZPatmH5yZtxSjndxhf4hECdQ7jfTSuwE
398ZkvZ5LAT9dEmirHdCTS5dvJTjf5tR8uhg6RGkQ0oCMb8PJ5PSxUFtJrN4weGJ7rPWP4qReFLF
gSJ/+Yob+2lMrE9iJnpHvz+bRtMS4fPbyjNDeP9seJwIqLjM0iXHIHhxRMPNxTWNqHghEvh14dL/
nhRPl9aFfEyEVcR3ujxmxFi68NXG/AEh95XwA3mNlkWf7QzpEialMwkvBgzXaTjGGjFjN0c/ev20
jD+k/Nlod2L2OvSnOkGa9RFb6sX0IV8NiSM1gIJQyICA4aaJ22sOOadEF942ap9vIIn8YnaaGZq8
V5JJJdu42RSGO42u3DtQx9kxY0zktZk8RNnWpK3sQ5xZyzsaGmsSkXPrUUw69AtdWlcryZ+d2hv8
1guP5hmrorfgIX2rnksmueWOOQq/j6mRX3u6N7ykT/mr9FLvpI38ZT4L/KydRoTfRCznGaPYY+ny
owjXi+Sny2UQ1nOxUYz9NJ6Llamsq/x1SL/N+QFrAXHwheEgJnfduBHaAtoTJ021HrRrghJt+Zy7
Rb1ngy+yH9dbKd1ZNHHCTRavC8W30hUOKRzYBXoWqKmEbGjxvn5JKzt/mWlzl45Bv1MishEC7Qy3
5Jf49c+5OoXu7x8PkA9kem4dkN+rkbnDR9XM+uUSSa5Sryd9nSR7VE2lyQ8sj6SS/67qrhxvGMHZ
sOf5sNUvFhhv1Ruq+8J47csjvXhzuQF46TKq0mqIIbR70eKjlRBSviV2WDntJXsRnm+yH8fWIbmm
Q5DZ+rULvBEGWO7Jd8F1fob3nM4+0DHtrD4Pj9JbdCkemZEr53BfrbmhbX2I/JS/wMLs1sWFrtwH
d71veNzjpnisvmqPyBP7aQHT3EmvhPs3pukGHxzSB7obS25f2TE3uI7ujHVW2SLKiS4U7k3VwHW7
1+90v9pGX4rSAWuQee2me6MTyMEp2e2LdoB+rx2Ug+ZZDnCjVbrS3dYP98A2XFC+fuNRwQhfExo0
bKjEUb7QaxGvwT64F0FssHbfxe/yJsQPx0aWz0zs+lBux6OyHtb695Zo7ZW+/Co/JTtwINq5oPV5
X482Ow7cTeUBIEVFZZy3Gj1UyVuKtcjMavheGed52MzKFczcSpv2VuQniDMARFABO9pRYRsX8aV4
Sg/6Sw97ildyyB8gifEDw3p+oMegC2u9hLbpSEBjdCdKnbpELcEbx7XVIj+2M4dDOYp0657beTvS
wyS+vw5rY4X6dLfQtffGaBUr7nBGQkR6GL9rP4aDjFOLaTf8TSbies6SenSQhGHd6EhIAIz1q3TV
aiu5O6bZQTR944Z6dcrUKVQ7+hGpdlHbeoJckGvOrtj7gbYNLAiOKG74muQHCuIYvlluo/Gc0mIN
13r/psbkU1eFEfGAO+yqVaFhOkp7N1KaQL/qXP5jb6ADsipLtxsJdfbC5xI4NLYZIo5MLRjfMYn8
pIr4vScDeOw26QH1pjLv+ajbo2pNbhpBvlzy3gC1NLLDg3jCS2Jg3hGlxrZLL1Kz1+X+hJKnqeWy
K/CPk4saLV4l/eTE/u3A5nY4NhCuQmjfYuD1/ugA3YWQQB9JF+nZKqzZEzXQqlXJWGMyPzmnGPX9
FmrQwSczsNDBR2PuYzcC/UVlgAC8XCY3X9fb/jjtx0eY2r7ljSe2Bui1BQWoaNtP91XqNBCDaRE/
yCf1fobBf6JLngynBBwMHXOBeoRK2I8tlAocGcIusjPflodZtB3ta547imajiYl5QlYi6Ou3fNsn
2fDy7g587Dh4BnS7zu0TbyqR8/CZ14in5O220e/ml35YK8l9qB7nwVMIz6f5VO3kl2YdbvJ9B7sl
XMXAedKV4HW7+aS66Yre6hO/747w/lh8HffVUfZH4pJyVMH0JEeDTzJw28TTQOo12znGQ++wdKcp
PcBe7BNXPU2JQ8dXRYkn9wKsHgZPADjLkYOWgcG7ccaT8HCLjQfxxO0jFUQa/iCemK+Jz8qbQIzM
dvSJjdAO4Ea6zGEoiIgx+km56K7ulo5ko7W0J7/1VegCsovF0lsDjtGyhYfi1UqcqoUsaqcPI/vO
tOsfLPQt1KyXrf4cXWBsxPflPaWQsK3ON3mUH0NxOzWt79ZpFBy8YYUROqjdvqL7lTNKgpkr2/1b
6RWH+i5+pm2yNY/91lrrl+RHyPk8bpt9dq99m7fyIX21FBrHwNtoCvOzMG2TB0VhrAwvlBLa7qSd
pty26qLvs+HcBjuzPSL7KPhpuc2G9Tztp+HcdycExULVjxu/110BnRfJj02CDuEB0t3KaleW4gr9
eolXceSPhkMXQ60c/QsNax29nMTNW0dL+Frs9Mkq7BuyAFqyN3enqj/I8nrufXkGLHlIWyfSUbtx
hGIv9Iesw7o2cFLtYMWPVbgNWtv4pK/7D3uWSQUgJMSVDR0i3/s9a/ZYWgRIcV1ggFR36FWjDJlL
Ezo+k+phczT/6xiBF/cNY0rvA7vNj8PppNTnZByF9BLQUHa62CRiNvW2FNPvs4k1zJ8zkp8C7u8z
dS530zO2JAlzIfNDzxIRJWXoIzO9JG1Qucucv2py0Z8UI22cufuGiEqAG48XRl3pgSR3YeKC5SwK
jlSd46rLEVfitNLR9lp1Qwyt1EJAwwrbb3++0Y+vgZWnG3Trrou6pgKAfv8a6gmicpfk8aVarJLR
Ts9nquudS7GDpJHcb/58OeljL/d2PRTNmEneYBD4g7+/Xop211K1WXwx42XcZfW8n5LA9NM2auHk
LN9qnYpqTgDmz+bCoCUyDZ/WcIEDetbshoaakefBXC0B4aujNUhbrzL2FXybP9/pT9bwr28QzBv4
CVAUnCqsjfZhZVp0q4K0UZar/KXnetKNGpjdC3fqSrsGK8hfXnlmXhpdw235Q3ki1DMUjb9kqQN2
lnyliX09OSFOmZOAFUQTT+qPWO4psS/EPh4tpCTazbEotKWY8//aq0d1WFuXPNmF0q5AW6HekeXV
mZOgDQOKWPORPhoWTzMHO8o2Uuf3DUmEz+gTHK2AllJ+KGSat2chuIyk+4kX1x49ARKRece/YkIX
v+L3dgbYWiNNAfIA7QvQCmBcGaKQLpHLcR49dUQ/MFaGg6JUlLgNSaDmVOMnS/wT9PJxiXGJZazD
P3TbP8QAWEw3L7NMvC5Vsy/6HN8aaPFOFnFQojYkI7alf0ULBCJGSnaVizhPBG+JlZYbhiKnT174
h3Md1UuM6sSbsCoGAn9rFf7CyaQUjnS2bHGV5VhiipPdqeo4rIL4m4QFoF08zEO5TkaEDP583Y99
4J/XxRzsZsiHD9nP0uaX6xZYK1t6GxfXwRJ8pKCRCZiSxY51ePNyLNPM0ttPBiq/bXoeFRdgMjc6
CbAbPrQRBBXnI0mp8yvmI4PXGLtZ0QOKPLL5JP9MvvQfLnbbSMgUgb+BbfChm4B0gAZNWGNdk/oZ
CwYSbMX8UUr9w5zFn2WmH5Mz/nqaCEAbSAdvx8qHTFCpFZHmdjhegyWl5Va05NoyI5s/v7Kfh8X7
D1fDZAG3Lb4TYLEfUf6JiriBVOvD1TzQdKP1ak/3ESJHUO8Xtj9Jn2NS9MZrMztpKLWIN1Ia6POl
eOjjTVnskugiWHfVtKs0LwkwotEA1fuZ5sm5W3VeP7kjanbNfdW6WehKLQI4rqWuW6SDYl8LkAz3
DApFaxeqHuoLzbK2As/SGFG70hvlJFPriVSpc3Sojvf5vfRoTCDn0TNzqiO5F7+ePaYInuKGFnlS
7YRkn4PTd07JyDA7lorXxespPyaGP/4s4tGeMQVnAHpT+7XihcYq2XX5WgxW6bgaDsXqM4ei304K
zgj+d/NgAAsGUu/9SaGKAvJaWOVdxXRxLH24Y8ZnL5Y8OUPXPKMHfhfRzv/zi/0Nl4gYKp6vNwYO
/bVbL+r9RQsjGotM08UrM8mEMnByZ/Q2PEXTwHYNreqiY0pLaEAJTehCry6rz8bLvz82DoH4ZyCx
DLkI0fT3dyCGSxiN2lRcM0F9zOIcWSU1CpykLmqvS2TZTcq33sC3789P/vsuJQTLBg4/iCtjbam8
v2zbo6oUD1VznfWm3XbmSgCLh3y0k0uh8El/8R9W2SQHgHSrw526ORe/v5jQiX0wNiUXG81rLUrr
tshgfqBYMp5KobhRAfsM8U5GSFlVfpII/sPVQZ4igU76QWqGtfD7q6P1IkcFqu5XoRAtZhbI/xTh
Qem12tXi+DDvxzpJGAKGj0zmnv/tMlsW2ENFxnILS5yPvj+yGlchHlsNHJMWfpNMXSNaxItetyer
/TRO8STvwxRXoy2Gwu4N1f+xkW2NYgPET2uvQCu6NY2ssdugpBXavaw/KohJOnJR3dRxod78+Tl/
w4ICAecpb953kOPApsjvFzniaRC5ZQKW5zMgtwbVXvDQRX/tO2FXNAq7WGYkPXWGYFscCA4IUdNT
442OsdVaqjLR7xbRN0ZVv7bM2T+5vds7frcytPdRi+G0Z7CP3dPtUP7l0E2qTLgJVIqXue5MJ5zm
t2io0WItqxatHqb7JAMG0HVGmVY6EZk7iug6eupipHEQe1b9zuxLL9dJ9yrlgj94jzgFiLcq+eRW
f9uYwFVhrOrQFBV8Fz/eKWZooz4VenW1KvDbS8vExKpqyQnk9FtUgyj788r8doASA+B8szvARZOa
fYgDVtu3UhEa5XU2JgVIObiVLOizT/agdsvs3q8/VlCk1nAQMT7gVbxf/1FrlLJFgetaA1aDKWbJ
L4o0Xdpo2UR1XO51FbRaOC8MgdW62umIBduWkCkHvMjuEFy1TmVgpX6wAO+ZDG076Ol4rLRY2aXI
Cdj68qyakM+LJtHvrAhZ3n7pJX+Rv+E7SVERvFrIY264DbqlNIWxaDlatUa3u7BUJ2tm0AY4taed
KmyFNCgvVl64idLxAhbUFStDhHVIdzTozOG8GF6GtPgFWMGsdeXJqLv52MWfpKe/V04yNhqcCxB4
KGOhCr9fsjaG0dy3WXJdujxB4ZuR8CDWpYtbSoleIi2/OOmCLVYmJ4L5PeSf0e5E64fYiYdUDjxl
UocnTICdpaEP0MhW46tAgz9JjT7YfZj8tdwmt8j+Mqj0Phon1TL2p5ZZxFcNq8SVMg7KndTBaQ2H
Ds29js+pD0rQBBViZWgLpmnXr9s64oNWu9JpaAScwgKXlizfLla8z42h26Rqv4qztt2rQrjrAkle
//mj/+3M5ROECYBrOXAMbCc/FOtKXzRCpI3DDdFlQWds7D2zNQxGgK6bFjakmTn17r+/JgHylm/g
SUSQfP86R1kDoYv64EVOum/4rv3Io+wpC9JNbgYcgsy9IMP7f76m9MGu7PZ2yPe52A1LZ90iyvur
opjayDr6bpcixiP0oKtXw0LPbHoskJFDAi2UnrX8AA+pq7e5DmYHbCbWPShA41EDQbT24jhEmvW7
OCMuDScjNltXoVJr0ZxFbdYOF6AY8qvRAf991acSPtWuoeEH90ce7gY5pSG2xmNuzi/ydESNltJu
HcynLnOhzRcptSaF0GOboWlYPeTS61h7LeO7Xtuolm9Fb8B+s4jOIKRMOuq5+qCXa/Op0N2xeFaU
3QjRBvebwWlPmun1M5MwAD+MSXVP7x0L6cF+ehOqS0p3HGZwMW1SAxHsO6N5COjf6U9qpnpmehdy
w81lpmdW+gifNBOd2ONcubNpCy9EXQZeMUxOwzduMFP+KkzVIFdwnAOEXCH+/ec39/spgEwG20oW
abuTo32Il4g7IqCqy0RIBbVH1L8V+kfHEFhtOQ7pJ58mMZjP4H145nLsBOv/sndmu3FjaZ5/lURd
Dz3cF6CngY49FNqXkOQbQrZlLoc83Ndnm7t5sflRtjMVIZfU2UADM0ABRqJcsoJB8pzvfMt/4TTA
Tv3YCyKy0lSdJByvG3PV6VeZPfPHiwpFWaxX5xYSGwmNAuvBcZ+8/MznJWb+TVg/hM1JZTwa5rNm
PvcdLa78MsifE+Us9OF2L01xPzZrMG9NtvNVZjB3mns3SVuaMcaneGM13gx5fPwdrwIo7zXK3T2g
ihbMSCe2fnPdhWeZvg7chwax6SH/plflfDToX/CGqgbhfVjWdYFBVH/v+SdDCOMXNk+H1fWACJxL
J6Wv6m0bKkujk/Nh3gGgM7uG1klHU47GssBfowUewSzNQ6DQgeFbD/Qk0eq0mf81KWxk41mzvkVK
PpPapffQU0zhnzBTAPIjdusHD0WWrlu++kA/u+SnOhSmzlfpr+5BxczUCFHGitNEMOBGzfAz1AFc
mMZyFu9bwEqTWd9VmV/H4pvJ8FjoHv2ArRviqRLcesFVVD5m9rUKYgbLa7A7NkqxVLoQigC6pfG1
z5cxva2XrZv8EfgUMOYe/UbQE6zYZq1YCxdcOp3oYuvqs3GfcebhOzDzvDl9FuZozZ3+XbvpwwUT
cM0E3CVOdZgKk6bgIg2XTX6lXDEVbL8Yuz6d05+P1plEQXTZERHqmQmMg34N6DWI2SD5OCTVhXC/
dPpe8ZYZMt46H7Nou0Uj4AnPi3BhN2sn3iRy7VEb+ycRMMbus1fRktzqSK0Pq7hcdRMbDwp3r2B+
Mv3f/XBRl4DQ4cdV/T1iv8zjHpvssWeOCwq3CxfOvvsGI51xHhx1yIUMaEv91hMnPk5Z+klQPwTu
Nhk/O+3TyMpEgaR1STemWXUTLgVxjHXCVNRbZ80STUe334GHJxTyR7anpXIjQEaJLTVZr5+IBODA
ados4/zcBigiqy9imif3M1FtpXZl8uWV/FurXbXJjd/fxAwbK2sJWcQttzYneibuZHgm/XNDW+vB
OkxPTGSf41PRnMTJSdFM5b0xbkBHyvFCkzsUR6W5Si1MOu4h8hntXZOs0m2TIUSz7s1VHt2WAmrg
tdZcNgz+/Xud7TH2WyzPPfcUIHtqbXS58RiRAoM6sRlIZh80mswpzT8KJJNQDjWeikgKxNfD86aV
WZ2hi99ejwwAI7ClSVzPHFkPq0FTb+I46bZjYXcXZl2YsyoNTiWGWwvf88N1qNJFKRqdvrDA8Uzo
IOYKQfrrtAbSpXYKjgEfDJRcG6+9dWN5W/vT/FbPlomjgn6YgGASsFadhv266AM6MG2urtqKYyrx
VDG3wnuvNrRZjlgmaNkW3om7tIt6HiU2eM8xW4sWaNb7kfxt+UlOBONwqgM9VYUUePhIcP6oYi1U
khvdV7tLO2wXhSEXCFa0M1y/OIxbyCxu8KVvqmqGFnjzUfX95p3wBSZ+4MR9nKrvo66r1WgtgpFW
ckPxZp4G+SXdgGGV1+Z35Nf7WV2jPpKUNIfLAXM2KcZvkMaZOeUs9PefxfT2D1bH9E1MjymJSoEK
6OfwUXRjEnpJ3KY3Y6I+BhZ6x2Kg4pokhNe2fm55xPX3r/g2PZ0uaRsYWgK5pfw7Kv5laiTVqJu0
PjH4XLiZ7Oa1cL4amEddpmYAcaLRt3aJqZ+bVf7SN8uLstdvDQ7Dk8IdQPTZ6V2gl/yaO5SkQLKd
16VAI+jZQdR/Dvu5/+ApvaC6Dh8TLAOX7JSkH0zacUqN03okhqgQwOBYH60mw3Xbq+h1+E270PCd
WOYJkrh6QLlkg9aNvTS4RNVYBIwbG5m0yE172npQ1WatN+bMKhC4FE2grQK/sle4wnhr15k4MCk+
62NVV+tKy+3NkIG6CsPo64DKyumA2Ec36OoHd2e+WQNoR9KqBQRtQuNwjjLSasjxGjFHcaNDqph1
bnU7qPHmg7f+Jp+ZBCpfXeTorfuBheq78AHSVCqDjtFJV5FW5uBo+I/pwvhzAn1l2wmt2MSOlnbl
PRTNheyTfBU7arlKqLi1Tr/o0ZCbYeeznKZOcxUow2KMh0kWl5Ohh7uU2ibkPsXd5GYALSFXnJW3
4O0aH6Xyb3fx1EzX6WJhVg16/GgX55Frh1Y4Ktd2DbAJJd9xWSCJj0F3gOZZTtFikxc0wanVT+3d
IMCRgt8BoNW5H7zCI9EbqgrGCJPsjc5TJjd1jvZx7Zk+toWZct0UydqqjXZd1DxFZTS3maVDUtDz
YTWCysOCZa5rg3HhYULATAn4aWCRhFkpk5bY+QjI+NsvhmUc2EG2u4FIxWGAkXkncW0slevCQ+i6
DrprA90W8oNkQWyD/Cvrx7bxF73PO0xDZafSR5g7AyipVsEbHsXrmyztHz5Yjsdotel5URqzk3lv
FPNHtV+J7Hs8BHlwg/WUPEeGfWMbzRoDom43Sn+Lpn+5QBc2mPdmr85N/tXcrnJ7h23bMlaQhz41
mJKaqlQ22F2l5Ar2d+mFw6oYpDrv4UW8fOF/6ar8g0r41bt7o6ty8xTJ+o/Nc/Isn/7HH/9RfX2W
VZTJP5Aa++O2jKr6Sf7x7emPeSPDp9fSYy8f+1N6zPyE1SazL8opIEpoKrKTf0mPvQioUP7TLVFZ
oRPm9Zf0mPOJeSgEJGj0dE91hu5/yq4opvoJtzDU+Bmh00i2/o7qylE+ApbJtfRpCqiRkkwn41Fs
HHukwNIsPFFF2CaryskYmC0kfFK5KaXWpndM9vDlCITZQyIN0S0m9ddwZSHhdkJw+q8e8OWPY+0d
aTKmPfAK2RfcNCSVqY90uGfxyhiE68EvTcKJnIEtGrl7G+dpiSIzhoLRV6WtXMQ/MittgStUo+VV
m74aDewJMQLypbLs7VGnZi29j1ArRw0Um4EFAuOqihSOrtIwMo++XeClOIy0wP0zhjGg5XMEDEn+
aydM1gOJrgLEJmRiA7J3AqIQdCyc3S5jmfTeCun6CQoVBK76AZrmqGIHnjApG4BIo5+tTh2C6bh4
1dDWmXxKxY5OSmnhq7Ic1QabSEV4DcPjosNo2YGEo0+mE40qZLEn+pktLhle5LhzrY19GzmsDu8Y
UJaeLCa07FDFt6mWOPdkpEnfLkQZR+Cxyxbx4lnua4Oa/MjO/hvizG2W8uffpk/+intbGQGU+fd/
O/jbWYQHc5V9r4//1cEvVf/+8mPU6qbNf/CXpawpTa6a53K4fq6a5McFfv7L/+wP/3h++ZTbIX/+
X//4mjWynj4NH2Z5EC8mU8//+XIDPz//5++dP6X83m0mnpOn5s1v/BI3RNZJg/c75Ygwuhi6/BVh
HP2TpasWgAag/C+x4s8I435ijxn0HpnRwEOzp53/S9zQ+8QQksBEicAACsfZvxNiXrr5fyWwGNsw
DCLFZ+qmEs3MYyalDpEBx41cvdG1K6O4kAioIdB8Nei7TEd4bGuo1zl+Msgu+JD+7fM8XVbxajwx
kbC793AKhwTlnTRyneUnAQva72fBd3CtgNtuaQ1kC7KzNsYA6RwCaoMxq3mBkFuv7Wp7YmB73ToY
lr1xinfrDP6fPWrACak1ZuzW2L8Ly0cVZz1MfdbQqerWvVXsfFHDndTiE0teRtFn3NlsedGrZ95I
t/oCKyUJu1AF5O7aZ5rYByY9MESLBnMzAF8Mbtp+Bht6VlxUxQlB/O8FyZ9PlFOGV86QBk/7w+3e
qRgAuWGq3uDx9mC1QbToA9PZGaPz2ekbBhce41Rl1d3jdmmdOcbQLuIOMNGrVfi7WH2YvE9fY5pT
M8YEK8XpNalqvo46UlaYh1fmeCNCfa81mnttBWq0o+drRfFD52ZPdm7epWqPmblbrnU1x9XHSIab
LAZm0Gp373+fwzSfr0MJyfJiooT2DYfnUWmdZa4eDIbb3ZR6qa6aPPJW1Wg+1MawTmP7RDdQBAeq
91P06r8hbF3kz/KmLp+f67On/P+LuPRuenSbyeAw75lURv6MSsYn5lUonVGeQBFXeRu/8h6H+ELT
APQnsYcxES/yV96jWZ+mf00gI3HnXJsUQ39FJd38hOHUpGiEV+qPiPUrZv5crYTzf6o9eoRiJ05S
qVisXMLgBD47Hq06Iorx9Outu97NvFPGT9XWi1NlIWMY0RZH3kYXqrw1IwNZB4xNs40p9X47lHBz
qbXKRVOPCISFWjku31/I00J9HTDJw6jzDXQ9qKvQWDva3mmPcVYQKfWdr4YlU0YmDIVdaJdAjsSq
VMxk9f71jvfxy/WmwwNFWFROjltCYQvSbRyC9i6oZLNMuhxmcFxpH4WLqSY9vi2wWWRNKPxB5D/q
BoY+zlm+DNu73IH+IRUPl+YydBVEerzu2m1GpH1itz5NdRupVqdq50pRNpfv3+v07A6+xKS1S8wE
duIhmXEcsyJMEvHqdbO9YinDptJ15WEoYDW6uOze46xZg5hMm0sd11n4hQDY37/8Ub7Nw2WoTrOL
03U6lOlCHcZMxbSqEUtlRm415HI/A+Tf6L17aai1dp5ZTrtorFjfGUXVn8e9+YDt5keaSm9eNxqQ
1J24LiMYAQ5l+vmrZFHWAke0JKj3pa778GDosdalY3/wuqcbOXzQXIX9S1sAR7c3sjR9H3eFFvb1
vrCNcqtHAuZQ2FjrEvuWDy51hCSdHqrnocShs4shpAD0PryjMW87LTOHYT9olbUI+iZekQ5pYMdc
76TVrTDEcDCEHlIrD3YHvzgBv7WJUD++9wNfT+eRkdgfkDUPu5s/vhOHEfLKKlWNbh11RUy6ysib
l93eNpTPDZgkyElyE/fWFcKTszDKP4L7vH3gVHDA12ikER/hbx4+BN0dzdbOk2Gf9TEYQpQtFoHe
kdCnkfPBKn5zKWogKkaKIRfk6g+SzKsVVBfWUFFotPukgeWM5aOzGL02hAxc6R+0bI8PdQ4JXirZ
LdcjlT0GxMm8iPPQ75p9o8h01TuecuI3Nhq3pWVdZ4OtLjWndGZKln6kO/K7m6QzN0EagJQCQjx8
nnHdhLkpyn6fMtvYaHWjIPCTJSvTGj7yH3oT8LlJgAdoM1BeTlpTh5fqAxBpHh6Oe9/08U0WD1ob
JLPeidA+rYwv74egNwtzKmApB9gnHLU81MOLObnuJG3rN3vR55DmyatwKY2dapMPaX46Rkq6ayT8
iL99Vc1iogB+hTOckuDwquU4CvrIobofRep/ER0SPlEJQiTSlY3SVAbzf8X4/v41p8d2EIJIMGgq
g+LXuFn0cQ6vybcw29Yr1H0boPjgdT61BB+w+dtXoUFDQoKzISjKY40wXIBp/tT+uLer0FtifVrP
XAOv+Pev8jIYOroZnptFMTYBY8lcDm8GV1+jza3W3se5e5bCfcwDqL51fplEKCqUS81AdNFCQ3sT
JvteDaCoDwjM4p0akD70+/e/zm82x5Qp0H6eZJDI4Q6/TWGEuYKDp713YQdU0C/GrF/oo/yv3PWE
sqbhYuBHeAyPH4SD+h/D+T1qPyC1OjRPd9GZe9OZSwMM1kzfFl+RXwy+wW/yP8Lm/+4mX1/8aKdk
mpN4aVnZe+mdmc2p45wH4QeEwreXoLdHHUflgqAUDJzD59gaUqqJEtf3Rq8m62Qs01UqcAzEXlT8
7XXKImXjk1fCkeF/HV5K6VLTDEXj7YvO7pZCp70G1yj/IF6/CAserlMKeo02FCuDDN48Ovc0Jy4j
po/e3nXbDDvSJKufgy6B0OLHICoWfgZuY2bj54U6TJKu87oOvxcyATwQaH3szLPCNB/VJvWYHPh2
KBbAofA+wdEsmslagxbkm2FBd9wVUb0OrcTxoZaLBI05ox52Zl60lyBqocy4MJlA+qJo3jVKpm4C
TJMh5JuTJqmBpuR3N6P3+UGgext0uH+DJBMiOpPNl7Lj1dloaaJgEtc5e1kl2TJPfYPZadUt399/
b9JYsDnEbuoEIL4TVvzwZUrcLErdrbz94BM7BWZi7cyvM0c/0b2ICVBhDvVp0yHWEPtiUl+tkvRv
QVPZ/JAsqNDoTvM1ANMeVSkjTcWqj5Rgb+Fjuu0ZWC90VYiN0mUSA3sQEe/f8tsHi6gsrVdd5Thm
XGgf3jJTwiLVylrs8cYQC2dE+M1OIVK9f5W3D5arTC0zOmLT2OhoQ+qT3y9GvGIfclKDdTNya4Wp
PPIvXWtdyqAtd4FkSmMUPYDGIMg/CAi/vf5UloJGpAQ+xgegnWti4CzF3jOt6Dyv20elgNUVZSQ5
No6ki67vUdgxMuUB2ORHA/KjBvf0Url9CAg28zJU/o5lOPqkc5UwtON9Ame9Q/Sa47XcOYFa0EEb
8ts4DNDZGQCmwOCUc7sYk00xaOYHa+s37xrICI1Jujn03F+AJa82ke7nppUrvAU4hOO6j2pw2U1W
rd9/17+9CpNnDFfQlqOGOFxR3Rh4ReGworKipueY9P1JrsYfSRj+9irEW49T25s4ZodXSbrUkZYr
xN6uoRF2XYibQ+pUH8TdF6rmYdydcjmMXVT1x4ji8DKN32Lu3arxflCEi/hwVp0pVoneQ1BZ+CSn
lyNjYX3mDaZ3n3VFOHlVp3c2mvtfVQ8h8sz3+6UhEf51+va7ozbApvvOAWqnjHL4rglFX5u9MaLD
RJN7mUQCvTUfsQK/1QDdvf9mfrMLuBnoKNPdTOX64c3ofcAE1W/ifToyU24c9nrv02ypFA141qCb
c8XPvqRSv8rb4SNsrjbt8TePEmAKEzaNt3ZcumUpDNWcunsvk9Ja8uzAFSq5ti1VSJci1+L1YPTO
pisadVVYnXWetf5w3ftqtArwjf8v7AXE4qY5NpMx8/hZ2HR+MCyW8d5LVGdbqVEGJ8uUH+yF6Ym+
uWdyg5fr0GI7ypVbz+nLuh2j/eh2Yu6LHiFWL0i3UZqO2zGz+g+u95uHDNUAihP2obgG0Ak5fMXM
7EuWa1ntva59zB30TbJQt2adZg/bsTfsB61uH1oT5cE26+Kt1qjodKhttTPKTHxwmr7pykxoIDIw
0kx3AtlPXcfXLZEwSoGmDbKmk69rBepSdXVCoZQuA68K16z66p4HJ1d2YAICzcOJHFSoHyz6Nx3J
6VtwljOTpTtDvXu06guF9ywMp55aBi6TjKK+Jz0Ntp0KBLFTIRinEjqWWaZyNVgi+VI3xnDrK/qz
9NLLbKivB6v0PmiYvcA3Xq0MzoKpv8J0cRIsJN84TuiyzpWg0tsHh9P+NGjy+MGuKsDOPoxa9Mgc
FwXMqoQ4MgOmbJ0FblI82MVg1kiXjyihDYmRnBey8T+HWj1ptjmJdWY7oVHN2g5WHepmiQ23Imi1
29TsgVcrQ5hd1PaYgCoHq/eAanvTz0ash28LLwOoqhhWcll1lXZFuw30ZARX51avcqOHJ10gGFhm
QfE5iJLwKzqA5m2SZjECFmMFjLenTAOEm49gEXUc5a/bTpGfZVpq+8H1UPO2mgwJJNPwGeOCKQ6f
dLUeQTyHwttlvS3P4K4FX9vUkJxKiHB9MUYcJTI8Jr/BZ0LpIRap/sVoXXzQdbs3v2heUFyZo4o6
by4ZkczyXCWZHVlLiFoa4dfcc1IkhjqSc8NqJqSj55W3SpWBPk7j3BsBK47oYGZhHj+qMvV/lAb/
GmH8g2L51cnzBuFxj2tOVL0AOlZN3cingyHr9Lt/jjNshg9TrQZZg57UlBj9Oc5wp/nrNOIAi/HX
JMP4xGkM7IPSjhinT1yqX5MMTHUmYhzWOUzPbBAU2t8ZsB7hnEja2GcOu9QmOyZnOg6lQec0UaSp
9V3cxCzw0kiT815Gjjq3SMvXExFwFvdBIJbjoLdfgFQgb+2qFShGwxZ3flEX50lvpNcM9cd1RWT+
IL6+OVzoFQBQ4Mt5dA3fWEN04ObUkmrsrojRHoFQf4IAjgtEMS3M7av3d/kjLr0GkLzJtqZL0Zig
Z0BZzfs6jOR163Tg/cb6blAGdOC6MlgGahh/0NydXuzhcTmVBhRZdJWApLxRge6ALSsl0OI9h1Oz
1mzwyyn01Z6xwRyqUgF3rkExoa59caslg3s+FsqZKJNdGfpo+mgBfreNGJfodls3qcsTVzQPA+Fh
ECvHvxYOtDcB7GUTBzSK8yr012FTWKjd47v2/hN7aQy/CvAsH9BxGGPQNVYn7vHRIxt80yiHtAr3
jqOE3/CyNy5JUqu5p08nXpR7MAe0k95EgLgxh3zdJuM8GIS6SGsLjh1aXUmVlrA7by2zjZetCKIf
L/Vf8Yn4ROr7z6EfN09pdhST+Pd/xiTtE21+TC31qXUMNehVTNI/Ic6uItBNV5KO8kFcMoFj4M6E
tiP4r2n88youEUIm4AeINXjuqBIfTVTfm7C+tHoOFpaFxZam0tXmS1AuHzUJ0dkYS9n2xm0eFYXy
CMnOu4j6gGMwpVbZiqRl6jT68km2IkeKIC2sVQlpE/6tP+bf8shHgK+2rFmmh4M6d9WiTOauxm9g
4qGLSfVdLTrcPHKJuJjjoZ3Ydek4qxLbvjQ5MrFQUY1KzAMx6M4i1ofsJh6Vz2VbodQl9S77olLQ
DJPoMh0a6KTKNe2WEZNWM2zTmZ60Q75sVCv8ltq5S3IqwVdhaFCiE5nWSX4ZGWa6KuquLead3n7o
kPsmmJHuw1AmS6bBgkTIUY5c8mIjCiDtNlEjH9XuppynqdkuXi2p34TMN9GZq6A+otKUm/hlxlQO
vSq2kzKpmyKPSL6kWS1lmJWr3qialQJFfGm06UfeJL9ZF9wKE9hJs578bIJEvr5go6dyNOCm39pq
PtBOydrH3nAVYxWT/H8XHKgCnHDsrQtCN29Zc7p0Vhk5pMA+o/Gb136MjY40v6ZSrZ99NfPwvkIX
xpnXTgfJNBgy88aMcCKb67k53DXOYMEUNsAPLqMcdL8curJa0mOEFcjxLLLFOGooMIumG+t5mDvS
nkHzji8qrUIm0jTyAd1ILGUUDybxwjZzlNR8p7gWY9c/KTZKKnOlaownK7LL72YqYux0TJglM5NJ
y0fe3G9e2DQAQD0L6yz0ad8AqjrUR+qmt/vbOpDf/RHnSoVnM+reBrbyT2fzf8Xef6AAQYCkkQDJ
kfWIwQBl3z+Pxai25vlzWQMA/mE3/DpX/O1n/YrTqvcJlZ0J2voTsvtXnOZHRGAQ4RTewOcnlMxP
KIymfqIFx55kpjShxadG+884zY+YSTLtnvIP0hwImn8jTKN7cZjMHD+G49ofWbGoiRoz3jbpLjTj
maM9p4Q/kxa6guimNpzDVtS7xVDMh/GuCLCzWYJRj62liw62f0KZFiIqw+4zl5nYOF8Fuwclbfu6
KC5t/3z01mCHzWTjjPeIgcfOt0n2WwKzj+qvhXmlmad+cNv62xCrVGeOerlmPUXhjSvOlebcyU8K
fVfZl5l7asaXdAAE/90p/m6MLqp+7U42uP5Og7CoR+elQs0I2n+sz53JwA4xcvHFkRsfTSxvb0UX
GYZepZwht1VOwwAPcS3UO5OzFLWudmtrq9bfoTtuy1tKQWHM9WKhxBu93Ibdk95imJShQeZX87i5
Toeb0Lgd1a0i7rXxcyu2TnjmV5u03trEtW5d8jndyiaLgxjhndoak4pk72FjJOY1lrPioh/WdsRI
+SL0TrVuGSe7Kt/04YnRnQ3tJTqQlQ8HB/H7x4n5jDovar0GWEdl5hsbB/3R8QGh/A0ag9OfbDWa
92F/1YjbvKNKjncpmmDWeWneFNWNn5zF4QZF2Rg/K3cZQcEvZmJcYPM82CelssEwSEcBUlvp+boI
L142y9+KI7/H7U4f8SeM9/8VRC4Z0z8PBbf/53+XIhqeX0cA5FB/ZWbmBPoHYEIhwqH6g3jyo1jU
rU80ttjUiAuhsQ0I6M/9buqfNBU4JSEChx2mDyR6P/e7YU0kAlI8bEOnMso0/85+Pzw9CBv0ETHo
5Ooq5RhJ4uHpC+O/ApZpmHNBM6EJu9M28XYpLdy078hF/3wqv8ss7OnD/koBf1yMBBQ4CoPHCfx1
eDHRVHotCwuWXKak4w3NDC0/qaQWhQiXQjCb6Xmva2dkhvH3kmzRXachqhHMqxp3o6LCl4JfYco4
c7XGh3sMH8DaiiCIKyBalotrU5RBBrBGIZVtUaV2v9MLvy42ttM5Z0aUFNmFCGv91KqiOjiXYRwN
i84r+2IXWkNQsGF0HODa1A2GhV6PVoVCp5oisxwD6xMFI230mZPplyy9pytE00us66ZGnbMG27hq
DSGNkyZPC4GAY5GmG7MzoRjn6B0MQcMn1T02j3M7T/NHT7h2wbYn0ZwXlUPRWLYhjyIGAHEZZwGw
5Fx0Fjrz5UjjveADyCuTNlh52ahqC9r7Kl5crhoqZ8yB1C0eTVmzKOuuiyBjY79YrKWdaelpm0eW
NBdJAwYMaxrbr7e6J2N/ng4NvlZdHjVU4JXmletwhKM70zpF7edVwEukNRB7mFlXTbBHd2CU9H9b
8z5GdJF0JlC+BEi7appC792yFzTxIcOPSj8P9VZZdpGPzXY1aX2bCq4E3fRJAovSXOGKrYvPbdcs
TQUjuUSr0K4NkVqwa+scv6brwGY4ovn13oNaNxvUgLwMlrcS6ogLOLdoeF4rwNeWpaJfsMb1syrX
cRUf5VXj4BbiMyZI1cpDaFaFOO5aWy9FNj4KkECuRi9AardByhUV88hGvXUA9t32+gqCnZhpRr3G
LD6dK1Y0jx3lou27TduOOEN0Jj7tskSzurvSjXAX6WG0CGNl5dYMnRkddQumtS76ixQ2kf/N7+DB
l+g6aRozbrUdZv10KIypfqb31jUoUu5ND57CSj8Z8FvL3SRfiMqGCjz66VqTOMUX1qXbJth+N0yL
NOW81RoodOX1oAXnYiRW51V90mKV7rs4J6hOBeo7Ls8UHzlx3TqrGMLOejmsnQ6v8kFeaCPfIM/s
08xuLy09fNY8HYf6sryFjnZjNEjUyeF8MBJMGRr/zqjbnYrEpmLGI1Aymr3V6G/h1eDRqtQPbgJZ
U3eixQhbZ6ba4/TdGCHVHa6yL5CTXm4Dp3cZ2I/oCKCwOjNFKpmEo7qRyPDeLANlpnjNRevSpnFq
XOWALS08kHoAQ79pgENngdcjOFzEzPir56qHSRgMUF5dP17SbluUCbr5I5qxOUT8XEtvbcHRbBXe
rtPHUzlGlxl48BmjelQz1fPeR5w+HSwc5VQBc17GCB/kGQrxBupCSNrs9dyDQuRyMHtjtUZPfmbZ
9QNf9BSTLXfm1epXTxHwLMPscoxCJIeraz91x5nmteuysHcyaR5so9/UBirQpiT3iKzqS1hCn258
AzKuGZnzIfOVxVAaZ4qn75yBm9aZxM38ovoCPSjkwB+3WIxVp3WO19mAiKiRZ+bay/NLHB3r8zLG
ZLPF0glIgzszQucZkPUqzTDwGURwnWs1O7EH4QHLapyZBc51TVm680yOp2aAJV+q4/JpGOJ7EAk0
P5FboQSeA6yQOwfRCN9rIT5La14m+XOGIfUs0BUH+SVrZZmY+PWxMmvTqJ+VrrdIIjrllaNftCOt
97KOdlWo5utIsVdGimzt4KBojefthVlpJ+FgbANf7NQ4lTPh1UsVw5tKQElmsm+xntKr2I+RZIqs
bt5aST0XhrUPXE3wsxYNXAUgdObrIaor9mfNaneo6LiXPjSFZZ1LRLgz57YvbGcbF92msMS2KjoY
HUGxoWRful2xHUauZpT2MNcFjoFKqI3XgmN6lpl4IcgCOcMGR6tMOBuwKAgzON+6MsRJoRuQxFPR
vXDoojphY8wZDygLggXqPdoinwxsTK/H0lc09TIoMH3kr6dqVVgYIrUxrQrlpHcHvmlYV9U8KIS6
D3Ho3CChvvKDfGkaDGHN2L9KnODcTsuvhcX6zlqYJVGIUr9bLNMKLwLHRU1EHZB1VLE7rAB42h32
xaVVMo2ogvMKFYNhKPESQPhgySEhz1nr2VJTu1I765MRpY+uUi5UI0XmpEFMx0jiYkZ1zXsFX57Y
jL48BQNHn05l7LW7rECAAqLHHELdd6MTRANNCM7FQE+WkavV7mJU0RORykkRS3VnuZgoRKYvNk3W
h4hMRFdBUj6C8DrLUu22NlJ9lmJ4XoIt6Obj6NxLrzCeK8D35xJewGzskjMnyc5kCGclM1DKTqwB
S+jii4djMG0b83lIE3Vh2cUFPsrDlQDBzZQuWnH4fRkdLFfzDKPFtMBBTFE3PgJf+IfgltBIVGUl
PmBll22ljXun7/hfhj5gmGt9b7OQfL/N3U1shvllm8bdTrNz7CDBp3JEyvQ2gJw7zaNNxnOJwYPi
JUm1v5NOzGAaCKxXdf2Mcda1bg3Gwoy0M7S5vtPwqFZek2NIPhjnkWBDpWbVzK0IZ1hlRKE7khbH
bNlcNF4VID6FQ/MiSOU92m/mPM8rl40vyBe8Zo8+BsgL4SRwDS1lxjhoOHHKfNcEXrlVSVzBdEc4
XFbdZDqo4k0YP8paNttctR4QMfCWajZ+DvL0SiE8+agPzLrSK7HzwgrZiIR5qhqIbup9gyuQWSgL
GiGbMRQnwKWurKw8cx15Y7mRsdQGWO6cfd3SCnXzekTKemakEAODUUVgwh4frb4BJtOaaz9LsEc3
1AjvdFx3YZY2V0WVxztTV87yKvcWzAgeA3bEjFFGg6VcPBDNbWfJUFT51hnJ16ZH3UXro2srqgUv
jpTHcxVtD5VtJTsrWps5bnDZaD+OEqVlRq3Oqg5xytMACuDlAvHcKGuMn5GUl6Polq3qb0VtLN00
3Jp6c0ER/9SZGCLVnXlqtxht2X6yapIAgR/LO2/SgX0yQGQXNYdDOilN9Y4zqwVlqznuNFyDZpls
v2VqsvQMbYfALZ6AnniyhYFPn3cR19Ft3poLTU3OypAeZJAnX4VXzBQfvG+Q2eoiGlUE3a1L5Huv
6jFdg3V46MeE2yW7mMap89ot3FmfqE+1GyGw1Vh77jZD3wgXi06/Ux36q5HT7Rho3nosxFRXyxOz
sTHtSjpl0ZRBdJGm4LZ7r2z/L2FntiQpkkTZL0KEfXl1fPdYPPaIfEEyIzPZDDBjMcC+fo73vExX
y3S/lEiVdEd44GCoXr16T9oN6ktW1kJEXuY+sOaillPV3/KvfLmK6RD3iyyekNIaXiuxRY6sBtf9
p5xdsm+KQhHcVK+iec5tt16AwoWzk2INIeOnJ2XkIsvGDg8Wex+gGysvio63SND2Z90TujNXU0dH
veKb0SkhFd79MPk2JSEEGFKvB34I8NV2eLR7j9Sd/96b3Eb6/96ZwAN3MQffWA43NeXfO5O8dbl8
orDTrsFvtqk0NCV0xPWu1QUUu7Vclz6tgmz4v33w/3fv6B+jo1tLhI0NRZxM29uk3/vHPF1is5gi
7yY8Op1V0gBZPhFR1ahkKuK49uBq37CKAOEcN4V6yvfeUjPaXOeEtDU7ql9wkuqDpQTc69vrcPad
1t5EzZjDsR5jlllW7I4UhCa4FDav6saro4qp+i1yz+4D+3ViPi7T3NLL/3IL/MdVpbNlfYmlL6ZK
/2EuV1i8I2T9iQj7XrwPQSLetS2OVuPyFrZWK8IZUMf27r9/l/+wrd2uKdwPVFG8EwwYmTP++5fJ
Qsvo5TZUl7DSotz6rfTePOX4w75flibb9K4mVLxDTRebplnoMhZi/xn1hxGsnkQl1v+4u2597T/v
LnZxb4m62CSdf9r4dJ4E2mINMZ24my84wOLLUg8WAkxVXi0prXvVRRkbTrP1v9Z7/qO//5fogJJw
GzzfvG3/fi0IF4qnBI0cbMic/9J5LDkuWtPnqecyTUz7yIT/KwMEqePf/lxit1mnYuEHn9ItbfYf
v3N2lz6KMj/fTsKcm+jYZhMw6M///i3/65P/vxcV1TtC+GTJBUsYAIF/PDnBjA+niTrIoy/JXmzN
6bEJt4dh8+uHPrf77tPfOE+8NBxF6neaxkcO/f1//wi3nKR//qnhbcx+27XG4kvy8z8+RA0tIYty
SDxjoS7MHF6LjPJL1nQmMP0yotPmHjxHcF6K+lE2UEdHjt4mLofjKqTZUObd3svoqmrkmOsYW51x
dP4NremU5ROJss1YUUB1Xv3k9oYgNlI/qVlJn2VvjmPelwc/JC8xKVJDfs+AaBAw2OpEcI7K8CqB
GYZODwepexh798iYatgwrD51yuuAgoxp1jbrhj1n3teeV+IMsNu7OKzdHU08GTzNfJ287LO3b5Hi
zQtL9t/Ga8AmEZRD8/IgwvmjD5ZzILjKwao/smn+cuGC2lp+ZJ57rrz2YnG6bkFLAGWipSSD5sQc
CUOhlbzmMxFwOd9RZu/rMjx0/nKyHfWYaFaYhzj+rlxrb0ZGfXOOKkUgEWUIwadO0TxIP9yv5YxH
AQIDoWwhvDWWKH/MmSKBMPxZquxurvPjOnvPZZekRK2QAhgOXw2QhdbrP7gqr50m4oq52x5b9aFa
y3NjBZ9UaHTN+UPRrNvV5X9s5cTLyelDQ1OpK8xN9GP73LcOQWF9s5ZwcR3Ior7Ufzq/e+WcJqRs
NIe5nIEygLnh6QRSn721ce7BaCLjD0p8XUbPhed+3gCS89S8Q904Tw3b46FdYwtahn10QyXKkMX0
+tT17lbL5KtdghOe8gv08Ad3rT7mvLzVxsdaM/zM9M9mTvRm8rpnr5xfREXaIstQ9uD8sMLoiEmc
+pUvlrE9IY7itcidc+MrsR01fHD/hrjxYiD2uWnpZar2KywRc/IK5SGkTEsju3ihoHybR3DtKHIq
FUBDUjJNnKfJQlGYx8fRa1/zaZ33Si3girNefDNTjfY4Ju+yqjsYl8Q60vE6e74BX+1mm1nlnW+i
85Jgd8oavmOSCAgxQqcwBfnjPYmibT0epDB3K8m+6eQNT9bkjQ/tYlH5jkDj4+FCI/xoqYFbfm1g
4xT+uQrlhdb0nBies2mNqr1MSAl0tIkOUy882HVueSyaen2sO3mnq/qQZRM5cn6lCfaciSLUdJjT
QNGHsevk99abjzp28tVkPSHO/K2I2yKF3voYxQi9aIxSQ3JGajfo/hNP267syq8xGV/Dhki6ZQ0X
OGrR3o7MgfNgTNe1CzYFh0bbdHdWC44mqx+5rtu264ZNgQUpDc2iN4yrcYLhOANWS91nu4wD1Nrv
fFHeR0N2FJ1x39cFaxopmq+J5A2nYMk0ge4+YvT/VCGz3fVzAhGMMnETSGJWxThDOGR+eBkW9Tdz
g3M7wXJtra7YKQd3b9T790mRPM/D9GENM6mbfZqTzMxMHtZbBDcCbXNgeJH5n35vq7OliqOJCVT1
yIt3m+ReVivbSPEri307gQtqG3XGAnNrb0IdPNqhfgiW/GuoQSo56tDDmXWagAkRlfQQSBBA/ofp
1gdMJ49ZEuxd7pS+K392cjyL3tq51kRkO8A4texl7DBHqh+ntcQN7OwKtjxKAYQKoEkfm8uwgpR1
hNjbJGKq2PmazE+ncD4mI6tzUo1+f/AbYRUfQ2/rwzhHkI482gPi6bfsQlu7bu5vMDE358OBUJmi
5OA04Z/QmllP8RMCBYWzRpuyKs0pC1pvIGdWWj+j1kWa6/MZ+G9FmH9UBs/TXPVIwlz0hLMxd+XF
sXT7pMZSPthWuRzWxACrw/TO5Hng5l9ZAoBIsJHDshBZ6VavWITUFRH5N07yk9FWhozibIPZ+mtN
YYAWqJdgG3olJEdTZ0AJ+/EayY6Il8Wz/y4GkeRcjESlVplAf1tiYlhrOoW4TlAZgnwT5DreYJww
97K03wJXO8+2DcMIXTN6m0qLfMvBH1IhZvfaVo5IUpc/kgzLjnIW5+otJ0idq0quSJF2VG4Ehui0
jVYXSu34OK/EfCoxEPNeXjBvYOMeM/hesWFgl9FdrXN4X2qtdmTW3MVzfB1nvN4Z7dGWhUZwOxnv
93yqzm3u4LiKOgf1g9K2qPv3cfA+1QKGjkA+TOoRq6h9qKyzF6uHYZmfVj3e+WtL6EcUjd23u46/
vWacoVuH5IcoCxG4URnqllNm41diM6JcolZYv1iFiBvCq9E8tYEQSDDelz1LedalT5ZIEdOePzeO
KZE6GlE+olWRgcvUYY97AL5GpXwHh2zYBiiKdaHMBW9s5W0Hs07dlkUQ8e6W2WNP02CdOFoLgPIy
cZrtIGLsJrrN4HHnmb/8IIDne8qh6B2TaHYexqSZ9ktctOSVA/rNLQSLbaWBKe1LexmA+9SyuEc/
CTeCf25M6T2tcu73eP1vk8xZdsOOZ7ncddqgnYrYJT7UDNNnroR6aCawx1sVWwPWGbiimC/iX8PU
RLtaC/m8sNt0ysvqLsgoZjx7eYgLXVonHXjYYai7k2dNffE6Wnl/7l1hCGAey+apnlZuZEDJC7rV
NpZZTWKKNW5kv+z9obiueoHFaHXvGkF7iaEWxQYKuGu35a5a1iDFlAMoz6rTrrTmjyLon51k6tJi
5gAs9Rw+KdWIdNBR8mmNBUs8Xpn5f1ucFK+m6f11t3om9Zfqsbmtv1fRzpfK3pEVz09U8Ts7ceBK
uR3TqG9JhemX6pi4LSNXvAHihVJEbCJlYgbCgXgmGr54s9dpXV+Tzs/1Jtb5KYjs5X4mQvmjnQrQ
Ib6d7V3yJXfwCZnQgDDaBh4hkrGbLdfKmYNDbZL56CdTPR4Df/UOtA+qQg7UHOiOD+rT43k+arL/
d9mIRrrk+o6syfmTuVi4Xcz0wizRXPrRQoLAqII+UifxK+f+Yx/N6oxPlYzgjgIv7Ws1+3tK7OoQ
d+h9nn2pA/mTS/O1FMlDNbkk7ppTb+ShMsvByYdoq6K52qupxrvsOX10LJlu/tFB0TK4N2QkAu24
mdthvhPXdSAma7q9PbXx956rxWVxOURbCwC0YSJ2YUYEdG/AxFNWutv6pE+ccNI+ZTVAKsuIMFVR
IK9dtB7irBye2oB4YdM4DLzJEC6FPDESsYn2Ft0Fw849TwggXmfCRKlmJO2+/snbvzlO9rxbCxXj
EKt/juwAb8ZEBFvlztehkdsiZqOk4fTO5+lPHgbPoWsNtC792W2ru9mdgVn705UMgW9VJUTYVtNm
RZvZ6oC0TKYwK6Ml51ipGyIL6dequQGtfL63W2iE1ZycK0sSGV2M9yqOr3ltkT051EefnWSAxAsx
vaXeLTkjPWYZvA1L0IxtycLNZMxb7GRvhEi6KWM7oqTb+VUQeQ6LpuO924rWYexADXFjBWyGYXJ/
zBRh7OFSUXpzZY5dmDMgrEpcBVL5hmudBOV1mpm5EpZG6KJkmbYO4msP0vI+miz/YOnA/kSuHCH+
idRvQR9KNxG7UVG/QuPKaaGVaCeGAYuCj9wH0Ymr0G4SX63p0LISs8QmBcRrf/d9UWhQI8n4u6wG
cbCQKx7H1nsSwl8e6jb2Xmx4fGwmx1eIcM0+aPz2RzgP93phn2BNisPsWeYJ8A2JTkH9ppLqfQyI
zw6yakIz9R+jzMZ16gCWrb31nPfov/nc/8BnPOwae2S3fWFF8bGbVv23rRXp7Xr5qiodnauYdcnB
1p9tndEsmBrSQM5zlNlqPQboAXvVrzLNBkrWOWfONbglbMusw/bnQQNrdH5dM2z5CGIPnd2J34Ns
licXT+LWAUPr/UttyLqTCdSh5syjymYM3Yz7trLeTRs9dbrnckvipScgTTcnDGFKaTU78rkcTNqO
QHvtBStblhUj+Kcp/jWSKoaKyZZz192KknwNT4XQVbkNeOuVKTz7/MXzyJde/YDYCT228pCjw09X
HXas4sqxtcBpigziLuX8tKIVhvAuUNI56JmT8rJ05+zBmYG/aUgIMV4U45VPjC8x+AyPoVGPC+jZ
mgR97EIMZBr3YHdMtogPAU48JH/7OpbThmDND3+GVDkvUCmbwr70S2YR+lzKtOqklZLMT9hgxVKw
i3lzU5CzLPO5OeSjVR7D6rbv0P7UDijh2nZJffcvztSdUZa+GWX4Ow7EXZlHRPWHvK9nxMlNGEm9
sWZlNsXSX0k+u0wDd0CnqxfRkpjJpLOJXbNJurne9AG8K8kcLcr7BzW6/XXxk0sS9fWzLwgkdYG7
91kkTlrNVxHmA1sY6kExiiAgvV4m0sLsj3IdOSVz77Ro28Uy2t4Cxt2fSrhvgZUFz0zeKaj8cf6K
HNyDUdmTrtzWOd9y85E1t12ndfzqYBxuGFD4J/iHr9aadE/ASSj0WY3czQGQ0nFtsz2PzykYko5c
9RyIYIUkEGaFYva62Ft0Ruch4nCHvFp82h3lYqJbRkVBdeetWbObAmrsebrnxUfoewBFMWyz8OKG
JMS7zMI3Sek+5UPynFlcdhX97V1nSKMqeYqWMN+VKqAW6qY89S1a9KB9SNrVPYiYUbywybpvx2th
kksQdiyMUdsQIkhDVHm5OQtZks2uc6LUSk6KsB+TP15pXRsq8ckEfRo47U9vIMe+qfpr3aEN6Oh9
5BVMS+GxcudnJzF4Z6dlvOR4eczD27+r1ZWbkdnNsx9X15o5073OmxgRee5SbyYQwSJqJq9heczI
qG46JSa6qLlH7y7keQ15QWJlN7yV1yEd+lYc88ldj5nOX5huWBt/RIenCNlnMhwxvFUW0fvBabJ0
80nIHZjzqtPpCiar9Ntsi6v/aZAA30dbv4yqx1uRDw9CDPGrDoiNByoEJtZpSrKabYd3g8Hu7A/v
yzAtxymewnNSF/RUw0rsZqCDtGizo9uVv3zTLr+72e/wHgfJeanNL5vF73PSrYASqy+lfGSgSH41
Xn81tmx3Yx5ap6iZxa6ei2Hb1PIV180fQqSLjeGM3RGCjU21BlYUj066MBofijnaxdXCSG/ARyrL
czEod8MWJuESLZtPUEuD0bL2LE0/ROui05vy4PoA8JbpkStUbnXYHBcNy2Vi3lME4QW+1Io3UNWE
AWMq9tzHSmcdFbZMHhFqf9ir6dmAit/WyfnLvBEMQ9edbNe/Fo72id4qPwU64IH+19qVU6+YhoVt
ugRueJhncV3ziqmLMPExaQreUyWDUM9Wv+SAaj4ScbSh1H8YfP+KUq3SVtZk8ckG2zDXP7CCX0FU
8SsivziZELqdklBBNCQqLENiy7bhpW30oRbFtCmoAAFzO+1vIVr3MPJ/0WH1Obk8nPkc3XU8qvdC
LsTgobWrmK59GiAnLz6fxJTLtnDlm1L225pE1xwu0VKSfFX57rLNAsLEWDF5dXAmTpIH2rLFE2Pv
H8FILZQE1UV6C6gKT62bfiovzjIu4DpraKiqcXFfLs5jIOvfuc+TUwYW+G1PcvdQIjaKtZ+x9BCZ
dbJs1v7W5sSBla6zJsdzyXar4Y2y9sm49flvkJ7WOwK53wolXkyEPUJV1uugxUfnFxDaYVHjhD/a
q7gusv2k+D0lig6X3gM5sV/q7YqNg3skWbbKm5oUGY0Zx2jtAiVf9Ny/iRWZxxrUU1WCRO1kf6kU
6DV7Pk6V7o+ZALhR2NM1y5wL0UP3MRQIEpyJoh+Cd3+Au95bRZNWdvPR2gFKq3isTPEW+YyvZEnO
ebeelkz89OPlrarsQ5hgyiq95jPsRfVuE2ewmbW9L7gwd0wLBiS9hqBs3tqbfKzulgnDq4PMyDeO
GZYIgm+1SBCoY7X3RoIgp4jfqz8DCtShqmkxGpCZed3hEQ271HJ9NDQUpSUgg10/hjn+hwmXeQLj
laLnp+6742ppKo9KssMrEs2/Is52RGNqWbyrwvzh4fYvfgcPjykUgOAMsszQZShk8RP7Ei8Rd27i
MGueI0fvYz0enal6DBcqSra9s02wWPSBzBSov5jn09jvi7680hiWdETGo2KJr6vfKCQm0e2ZmIKH
DuvPpHLnjfLAjM8cQf7KiFGMFcTIELbNarFQjongp8iHO8x7+kCbu5euXWybFtRGu2iy6aDKiiF4
QEJ4nqHDqAQvn/BraFz5dmyTrQmbvVjQ9zqi3rdVgkSHvZnSOUyOncBxMft9/yNY+m+4AMGBDstw
KpId6ZscSUZ4buZuizYYzzNH8db1lppS377GtN4bL4OvaWXZ4xqIu9XWd4y87nOFPOX1N26LvcTP
UbC+zcvc7zwxfTW1XTMn8w52mJ3x9FWwO3kRdg4FfTZFG7uJi4fC6ARzXvgznpyVVwe/tslktoun
+YnUZ3czRrivAhZ1U/wK5zqZ3+0uf+0GmtZENXekLJTb0q5f/dXPuCHao2hCggOrLEiZviKLzvdE
KzzIOX6QmXexOzDfhSgFpjz9PQ4cAcUkXorWPgifOaDRMQWT0qfZN2dVD9RQBTNgnbFEKzqwMqaz
30f/xn2JXSp2txzTeVVI5YQ667kkJyuurW0u6SiwGXp0wflmQaEhAeC4WHhNcIE8uWT57AQTpHvb
a19WNQe8LPP4mDs0BJC6DZfKDXZZvPBMsZAT+T/jKBg/bYVw5ndQ633vmieFv1mH1n4efN50ADxK
67wu2W/dY35wlWl+LY1j3UejFOlkJztnzi448Ui8Irrl2ckMMnYyXbo+CbE7kVNDeH9yKTrhHVpp
yXTucX9XNvJYFqA7lpwzazS9DhlSghCEdTkZTmarv20GOfIx427d+GUYbtch0pScYBi3Q2HJd5yy
w2uYdcN1FXZ2nS2H2Ja+nZa7LMRC4Tj15FFnTfMGXGFdXHKblyUn52FEEKUv1yzKY+HGjJV16lcQ
Tn5KNEZ85xVJsu87z98wcjXNNtJ9f7f2xXO5gIlVjf9TVPF61CbOjpR8tPn2Z7tk34PVhScVBG9G
YTjFjaU2Tix+101epmweOZs6nL9MjfPDFOG1Xux1y0blO7aGjzIJiQ6igGCZ+vbISFnuGJn9bnLp
7JxJPcqQYsT2K/fIQD4/ONYSbcdhQQpc3R8iB05POi6m9XE8Qj997q3SO5Gh6O5Cz/2T1E6Vateh
wy7ExdKG8zvGdmXjFGFnQH2ooqboi7qdncdAhV1zllb+5tPD77Ec7lRt2h2TQtyRDhU7sYfVQf3L
4oIuBid902QRYTlMSVsj5r0JNU2oxhsjEufUFHxTdcTh6FUgfVB0cOlRz/XsGW0nG7xRGwW/piJ7
8P05h1xN6B2eqeBhdEZ5zzrczIUBwjMEBdfMOctYFQ8WMtjWy3sUbjJycWXWbe2mZBHwbsCMlwJk
B/rqSPWo5hbUWADVitAiq9ry2QRZnEYN6K05yPYwLJnvOKPjNodAl0276wd8yhunvw2SQtryhnIn
CM9DEDlp7ihcXzcFu3AGOtZaHpUrH1pD1ESQhd3OqB7znmDuMYbeVUkmVhw4J91Ge1lQgHs6M/uE
ePQEQFbQ7D1JDeSgqMAH0ZuIhnA7WSs84fnM+PFDW+GvRpKXxbejUtklb64auK2SFwv1XORv6A+P
ycTe8IrJdjutCUgcIj6waPrH5YbgNvD8Urfwu9sfUxf9BiAPsXEO9ARjuXhw1WlMJGpG8xVA0UMK
R24KBNsHfrQRZRRsIms8NQaXWpItGL5v2xHJa+/Rp9TG/bJmTRJEe69DmoqQNgnBYp2ydOV6kQy1
5h9ZQR7EbGjjkN6XJrb3jkneIm94mblvIzmtW6R31Ntkt7Q8nQXlZD78aAptM+Zq/V02R+129Gmz
/XhNVda9Y1bZjbo9rVV2P2n7e/Hc535x7qSXuUgM7F4k65inwtMPLf6iJDLb2fd2k+yhCXX1s2iG
flePuCv5xH8xyz7YVTEcRKaf6nl20zZkS9Y0Cwx3X+xU4h1zE1+yHnNaUFGd1bX+6TWG00g7cPTa
U6Y8Bm5wdwKpr17xo/FUkaLNnK022cUk3PPJPpg3v2bDn3ml4aVnKiBO+/13Xo28tRJ3Ta2yOHaR
/zl3xXMXgYC3c8gwqrnkiKeDO5xpKI/T0v9wjNl1g9lJMyEhjQxdYxgeFcDncbyvQ5ZPouJxQRng
rjnRshwCWf6IzMCaCF6SkyADZQwcXJrLqXD8E6jk4pAU0YtZ8D0NbncZs7XdK+xXdI8GW0ZZ/RFZ
/lcGzV9LmWsW+I/U4x91KS6OzG8ytvee2wJfaQR1NM19qnZjYVqJame+Y3EV825Asee781vVrE/U
X2Q4FCysFOuFbH6wZqicdtR14b6aQxhbt/25tLbNI+zd6d4ZV+S1Rusv5YY0BNOkiKyW2QtnFNPp
ei7rdPWdcy17JvMj9urSk83Wryxk/gW6dmtFk9gJawz/DsLN35K8z/e1UTei5ngD3NrNfMpAqpkA
hra7tm9uaQx+WQebHOPefsIXMduR3JJaobct+TPsAhXtQYfS3t669zIG95xl0XeWz+qlaxFIN1MR
ZqknghnByYmmnTbBjr0B/tyK5fAQaurYawzfQRCVbYo7ZkmjHEHmluR78Hz7B0Ip8SoU7/Br1kcT
eRwR0nYO1HTfg4iSx9iTn8ZnmmPDFRwL9ox4jQ5Y0+Jqb4/TLi98+7nM3WDrrSEZkeEVF8RuZeoz
+hEea9nLl1KFgEmLhifPn9m6wv7sSeu3K8t424YY05MBm9oCTeKhkE5IKZIcsEYf7MXoXeSaAktt
8N3TLD3o3H+NsuIpiyjievONiBnsnE5ZO+MXEX9xjvB3a3+8KP89YWPfWkOUn9aCtYAqf49W/yQS
+TLI4DzLKa2D7nZM2s3PlmB40PAX919pe5xPG7z05Ub6vdkmIvmmNmEBZCgRi+z4dy6s7FdlOMuT
1lV7qbwYwVJZJVa6sBk2q9ei9cXDky9WPkI+tpe5Lo7Ctuotg6o7lh8UGFF5sDoctkAW6mMxsmHS
0QymUxV/Wpb1ZkL5aK8RsEPY5m1DzsncgywMugWIexDtIsMA1q+g+ci57reBS4dhkieqhC2TlWlT
Ft4LVAoc00Aacqv9yNvhG1Ia5VrHaDC6a4y/IRKBLBMYlcIfr1M3ubtIRNZ+gFssDG91hHfon1XY
b+KAUSd16KWSbHl4+RqlbtzwSvf7s7HmXUHGozMSFTW6jHylScx+UNNpjb1mx/d+JitNnfoOgbzK
rIdeV2fL9z7IrQm3g5XY+3LIr8ab9L21Vl99Ob51c7SexiHO0COqPCUieN3IYHyO6nafiKIjTqFY
QLDUPCm2v+9lHe3Y9SVev/Z5pWb4DSatLrYzfZrKcKvxY7pNxp+3jR3Rp7PPRnhL9uClGq29nNjs
xbaavThxNN32bD4x00zsfoprJZz9XIcZrh5/+U0A1sc6kPBUApunCpzCzZp5xOn2ZXHgahDLHMfV
5+Lbf4reG198aHdp1A4cysDqGMnjDlkXavuW62vL5hJUWJs9ItzStTbXssi9Z5cdgBFCYMDbhvF1
2uPZT5e+TDZjLt9xnt8Ftx32dqDu7uJ3UhYmxmS0q3VSM0Unu2yjUDCYORGChdx5EmQoYfYC52eZ
8LSWVCoTy4DR7D7VTdhsy0S4h2m0cbPMAGhTvEU3vzuUMJp7QiZ6hF8JIyu0AGodcGPCuy74m/IL
371J9qWMcDTHTj9Ej16hWGSZycDLNrNy1vWi/ShHXQVjFlxEcVO77Kmeth6O9zWt66Z3H11hB/X9
Gnb8qtYsbM1YORxZSZRW+bq4CJS7pWb75My0P4l2TtDC49OEEvHQeMzIa9ahii3l0PozciPWucfO
keHOCemadjB8K+6GNZx2Js7ZrtS11fzRE7WNpSTHtxr5oXdlEK3DLgoo7li0qXkgh4Qygzaqqv6E
5VK17+3CU06iB96i7eiU0/SnEQMvfbbngyNxd6b/6JFbBQPBd8RRrn4+jbd/5iPGy9Zb6xX9mSw4
ViwdyzsuTWJ1Kdrfb3/yXKY4FZV5NzD+zXTXNHdLEev+zGCIL8bJ1+Qrh+Qy7JdQG34oXvdfyhmr
9ZuQAR1/L5hP3guoouXO50ngY7FYfDQ5ReqzviVhb13T1Peeo6MViIXoDgRnZeu9PSXC38aU6+0h
nHNP7XAEexhycoVlI6ZfYvO2F7X9Ejh6PLhZNPV7PRVxdeTtCRNUGnvO9nUfrtGVnPckudTGjqcv
qr6ySwf8nV2aCY7ODZm4s/VZDaUktStktsjjOhLW3IwFIpw1mM6jemYmDIQtZPkB31iNY0NmVGe9
ZyB2CCz92TA7r36UJeWOBQ/HED1CcDdM2GEq72VIXMkpmeYB7xBrgM1vNBlYjwXaDC6jKpwocQti
WDzU2LrV2ZnRel2lZByq/jFgb6p5GawwpLhiXrw8dQ2T6fPg47rfCkVk2Tn3s9K9nyP25NBGGHhk
skIYqXvPslNrtZdgtziz/kbFamdKrlja94WOqOptu67Qre3atZ/JNAg+x7yf152nJhwL3sAA+Mnt
LdFipqvmfZyHPQPRYnCwUyjH3U437+jZnoaixw8j1owWb5LdtIl97UbsedBruI8Ojnb9HAoT+sch
L/lmGBdjdp1k3EV3Ee3cyeDG7VMupUvrv0g4IBYOuJgZl6isx7Kldr8jCTbkZ/XReuns1rinwAq7
6MEAt2+OHOuYoxOn0/OxNgP2UVsPiKtWgRtgU3Zk9KXYCIsXvzbIMHYdyre2z4uAkZkw3b2yZXyp
8Pf8tlY58d4M8u7IYGG+w7F/X7kMIDe8BXGdaEuPT40khybtllYyTwzW8c1YnU+5UGNoQ+oDpzfm
g2EVA+36rGWjWYzL8mrfDK1gDHobW8YLwOBSoDxvlmJkNos/oqUgCvKq1NyLTvMLx4jzq6x4sRAD
+y87JrWVRcrDGPjvMtAQ/+jUYBu7dVUuLNto0WPV5+pcG46ymwwp/5L+ZdpDW+LzTmd7wapWYej1
TvEQ/h/uzmU5cSzN469C9Ga6I4ZqSYCARVdEgvHdTqdxurJqQwhQSgIhgS7cJiZiNvMQs55VL2Y3
y9nlm8yTzO8Iy8URpHGaM5XV5YjuKGzy6Ohcvuv/+3/GT+UalQwtOg1S4+EulgB1nLiRji5AleLA
j4yJD7JvlMxr59OGR2VDapaX9zXTfRh7S8C5S4NeTIuW0VsY08sAjsbPDs8d3waETQi3uT5+C7S2
VMxPXNJVVGdWH2LiHXT6i8e1pGNMV+U1xREe5MyEMd1BfTlrmK1ghGZJA71hTcaQlyznzfiuVi0T
1XGNEVk5YljEmJbO6mN9tOQqN+NxYrxfjphOm0SXf1EbLRrmyWhUTQahYYA5j5apb9zMgfqdV/0J
hTpreo5SAFebJJeYDWMyMrGG8NSWzvgydSPa60EZA4AL47kMw5DWJP9a9QzWFwAJolMHV0WdQ4Z6
Nz3A+KsJdIuNOOiR+4gEqH3Voxk7QanZLbXNiEhSKx+TJKbqpWLEZicOZ+PZubfS2ZbmdOmBtW0k
5YcaRUPOyahSqZz3KhP3OiHoexdqlEBVcRPgHACEMDtN6hP9wVg10zmTpQX2iV72L+LeYtVN3VC/
I6RBwHw6I1rZjqBhO2lAGeFchHqFqzknClglUkWY7cxMAyTbbOLM3wPMCj8BtkWEEFmih3ZzXY1X
5xVt7SYn64WDfMSP6k0hdllVbKpPKu5JJaJOMPHGOm17eis4XysOcO7UI51H3CeITqeaGV5H3rqR
0Lh5FV5MdHP+yZw3gLFDLIgeipYEl8MwROGGDfZpGZqLXyIzHE3aZnUCuTuNpGqLFlV58Y0LiX4f
nBPW/7QcEsOous578DX8sypSgmqXpUYj6wD7mI5Gvbn2eQLuuN30KC1v9xY6lbqNkdeo0vydmGYH
8bKMTr2A8rHWirLKkaj/m5udaYA1cqk1JmUgJNyG1tiNy5a/Hs1/jkdLoLyNxfKOUudG4wRL34ez
feSvOgs9Bu2plYGLkud1qrfj1ESG69qy2juZxmHjsxZPk9t5k5IxDOApmKgYxVnRVwmdOkeTxs/z
cDl9AAKV3nh1apejGQehTYUCZ2li+BSrek5sduPABPAJAJAyvuqqYfXWXvUTCDu+GxhYEHcN/C33
hDZXYzIvvbJ734ymIWCEuO4/9NyY/jF+nHTwxbHW42T5QJNj91MznhHt0uqTKkiTsesHVqwZwYdl
WdP6NR/UgT9PJ33P1GeE7WqUbZfHOu5Usp4S/aG3wj3ZE9B2WnlaOQHZpIWt8RSSijiNzM/edIoh
tdKwSqhANk6JwvmPQFNd6pBqrsPOrIHm0NdYq5ws9GWtC59kXD6vkmq5JQoz7xiLKd23tYq7uMff
fUj8moGwqi4AMie11ehhRb8KO53TmaxOtNckEgdd2fwes9+5M9BGHxrkDcdXo3oEOHwJWWjLdJsU
4kZ0Z5iRGQVhIip16zP3buaG6XUlDJsnY78+ohddUk5u154PDd3C1d2B5zR74EaqcfjR8z0czDXY
njapvjEFwHMqbDV9HX0AJtEY8trOB7gZARglTli+rk1j7WOU1r1BCOKkTFld2myczkkLk+YjKl09
ob43vfAahM2xBsreqesQ2wVOqHG0R34VlWZURE2uH61MmnJTKXE7wq2IOrRCWC7PfMIbXKisaGLd
SOfpGTRCTUKYE/3OMNecS6w9zr2+XAUmAFHYKCsNn5TDKm46xmU5CWqfSdCX3+sOzY4HJIgJf2f/
bu41Sd5SEDKDV220vgLd1fwl9RJ9oK0pSTshPDe9d90UihIzqUQEUcAcXYzLGjLDW06QMH5Q4Rj3
QImeVXoV4DZxHUB/PJqhfEI0NJijGl/TxH3y4VkCj2msaheGRnZ/Ec8JHoJ3BHc1w5lxeksMbjd2
UkYnVgDqPdRrQFFGo3FfkPed1PRR7UqbmUjdedWHQ9MlMHYZzMoNrFYQW4Plak7H9CSt+UF7Qs2A
jXvRuwmpPD6pe8vVqebUobiDwqGN2UAqsL4m5Aip67hBVU55KRxxbOYZcdJgdDZpGvO4FVOcG3So
y/T7kG+xKOQVqCuC9bx+qofUoneaBL0/A1Q2zFbF0c3HBRcZUab7s8UZzFHVaRtHwV12Y2jbSeFV
AnqHlGfUiECLODeGSbZYSbJ213RWAIrJBa4BRsQVcSAfTZYEX3sUZQVrPUV3Yj+bUSOgSNFnRRKd
4Bb/2ejdgBUvn2iLhtcOms3lXaR5qxH91ht0V24zN2gGxpOQurLJyAmaH82G45xRZV7tGiGJ02W6
rD26ZgXjcoLVpbVGeHSfqvoyoLCx2gC5ZCbuBzderm9BWBkfFmvTiU60JBCIdapHvQ8mOFkodmra
rNpplh1MpGjluh/qKX1zLivJZH2azqLpJ5+c0aPbrFNW4EUfoxCUctSYjYf6GkL9JlXFfSK85g05
ACx2TwOzStVYZPCvTUp1Z9TT+6cBnArEyjQogzvByuf+rHv4dq0wJCPYCtdheq9PVtHlNKp6t2Q5
BzrMH2lbc2io2XHmsG48hsZ4ZXYo2mBD/ckYPTKOEqN6rjXdctTZaP+Fl4K1piSTq+UBcD+ZVlfL
u3XqutN2oxdxwufEWeZXVYdT2oK3FY+yntW9NYWquQniclw5nXBSohaMA4SZswGIhHMjQqpzgRyM
wnh5Z84cTK5KU3huZlpDSS2MkN9Ul5BnQvrQ5FxSOK9DQW2Gbjlpg8vS+mNxVkDZU+JY07TVKWy1
IwNW22Z1fJOsGvT/WOvV2lUtTZompTJzFmjcmzEIZZ8oqEWyWo7PK5E/a3ZgEKkBy1ineMZGspiP
z6fuku9vpABJmZ552YBJwMFBGs9okRhVx9R7ZgKMMgO4zYhEzb1Gu5csQMylbrVHiMT3DB4GRBZA
TBjySDgEYSvj0pHCSduNIA2r2jkYTvD04BXKCSC0BZG18eW6NsaXmAOvg8uSQNeqSgvGMdH9diMz
CGOEj/ZxkqzH0ytCBJXJHfi05qidpCAS29THGuNTp1avNs+brplEsGMKPOSCi3oGdR/Ca7XmXoB0
9seP5Yk3i9vEfk2SuaB7ONXgNO1mhD6FqVc3YAiZJ2a9nSYYUi2I+NdaO3Dxq9qe6bGTK23qB9fT
1VIfnac+z25F5XHgnpTLYfQTZ8gksBkua05n6S9TIlO9CBQK5Kxgz41q0+kmcdTDmEkS53LqBTTc
0c1Yo87aG1PNMTOMlU/KCFx0a70OauUzV/eoRW8BDDSSjzU8kEYHs4giwnRmgpSql4X5PqrP/cfN
HkYE4mOIm5xxej4PxlqtNePbkF9RnTQgSzmvnBEJIiesVWIobbyanyJVGkmjrbmaBoglXVIY5EMa
2jgdVWCOWmjUr3/AX+jVz8ylp1GcsJhMBvC4EqUK3dVq0jbWK0KutUWiPThBVJ11l6Bzepd49hy/
arQkDwMoavwYV5oceY/IS3AyqY97oIZGNDkHZ9Hz8RNdiDkILvoxGULowM+hYA6a5/FSr/yCld/4
NJ71OqNGGQyVR3mNQPOWHee+POXsLZzg0fGMJSrEv50v6DqrV3B7CEXAPz9x7p0RWWwqzRLQSsln
I2r+TPkgErFWQ1mfJtryp6xsTxBH0TD1blMjuKGmHOT9YAsff9zPPbVNPfXjV3vGSt86s0PRlzVW
2MDx6UVO6EHbKbadfWbcFH+9C70geQjf9qWcI27/QK9rVQsr+VbF5PNIWZvcl0bwLbrppkO62VYr
tKSlwbPWqGIt8wMbnU8nyac/6wY8y+LX+M3ZD3+Gcmprhb62Bi+/3m4P391xXnoBO9uXi+Hf/iT6
2z6TYL1pBcwfTIP6b4gRpFc3fqBzW6UOASuUrtnP7+3VK0Wy2mwNv2HzTfoR1+kuALXsZneh/tza
/HKTpdEauigcf/7772v3qVc7dvs1up9qEE5iu2Q/3KjtNeB+1ARHG92uNj+/uxuQ0V0fdQUqlR+a
hmGwCJyorZevwHRHHyygU/ni/N6ugFE99vpXmj/UtAr2T6W+2V8qyLeWoNxs/qDBJwPpBQF08bN5
4O9IAhpVru1R+19j/0HFAsPfvKLgBdxeA8QEzUNN+Mif7sDmgb+jNXjalY0F8hYtUNN/oLkvzCMw
PWY/sjIQ9K9w2FMk8KQIv0EKvGKZnq2KNnGrYWZPeHa81e3+4Bdydbs7wJMaFbqSdFjj194G2Vcf
VlN7M/hGpYrPPw7CNEii1b3tUMSSKfutP4qezlsfpe9urLCtv+aWwvazntZjd6Z73yH/5blnR1Y0
cFedTPU/vZUw/f72p7YVWENrm/5TqMZfp/G3P0mz3LotL416RmvwwLeCYT6UWELRb+XYgW/sJfGv
fBwxqi6YR48dtmthjZbuWKfIznpo3Hiz1OYe50NnR0BwGh/7pI+Bl9jDUjexEjvOh8tGF+L42NHb
DBBZfundxI68gbStRp2Gmy88gck8C8KXtrZtRV6/b1vS0qDgsYVEu+2vvsFm/H0H+Nkm3j3Wsq37
7X9/mk62vrx/85ltdvtSvXAp/wEu8Ls0FlvuSZstGih8dSdeudG3YfSZ/M8einAaTsN/S4M9WHer
VHVDS3bocd9v37FQYb7JReFL+45wDFi0A3seDjj7B74jiczvJNjffS5KgLowduRT8fTKrzwR74IE
NZIUBIsOU9KR48by6TU4XseN2IH2ayqRWutkhzE8jnl9LkTi7hWtmW1w1Nh7b7EQ2UcuRDdM98+5
guuzo86+7Ti8FzdB3jmzIhrPGfRxxSeA1sps7kiGb3vGHaEiJyw+xaSTBSSb/I8QA6T/tZ2npL8a
Ya9VbJwZq3AQaUJFu5eG6BZniC52dNgsHqE3PKhl+dyhPSaAYFg3AU7QBwG/EZ+ppuJxN3YcTsPE
mshbRaqzRn9Uo2Zqer1egSVh53q84d1uLDCqdj9fJaF465UKRPEchzqnoQkDoYiTyffwDQ96NkNK
t3bi2pEwNiV7qlHFIqmwihUCHRpeuOA3O/DY76ilsuv4Gi21tVb/CFoocsSay+3oBOnhV3filbqo
FfreXD7Rop/o0cNGFtn6fBxxfCs7SnNrB145WWF1SNqoqmCq7ZC29H15CWi/d/QSdAapNQyjfCCx
BipcrNPIDgZu6Sz18Di3B68rWItTyx8LCfBkrEqCoL6jQr99A89A4cqz1l+UYq88F9004mpMpKOh
vyiHXznwnRVZTmqttteZNvb5RxGpeJtjf2dHaT6KOBlgy/OPbx8UVEtxsrQNOX7cRzuw17jx0nFD
Ixwa+fupgY2V+gdUA35/x1Q8tAubgORLoYh3AXIqknaX6OuxKiAzxWWxKvobHztsy/YdL53kA4nL
YyiQ1jBpYB1nMatzO1rbTjgvaFtB26xg8laUSmJ110X7drHagnGccJK0g1nzIUyGZPV2gXJiBxMr
GufvnakwBWt9ESFL5JimqeDAdWI6scmLILh6j92z9toeuIVhFRwFAK/FRRAkycfO9tSKQnuf+lah
Dk8jKxjY+STFcRCp72OnfOb1CbwREsmHEgOLlsVHD5zaURDbkvZuKjBDz+yIwkB5WBXrQLBfXl2R
BDt2EehNAtJCEg1k048f9zwNkDnSIujaQZPgsDK6GOwIB/Lex8/3IrF8ebYCuHLs6l7aUeGAUfCl
YFgrKN1YK1tODqjQQNdWUnD3KAU7fsJ0pXfTommi70YK01/jSa80wbt+OLfGhQMsGsgeu3XXHnI9
sYM4sT15nasKxPt1urQn/ZDeGflMhVSj513+8e1a+Qb2QNYkHygbt6ZArN2EgVXICdYUXJEbIdul
yZoKdu8r0SpdhRdMgHpR8PlUqGZQiQWrR28qsKbuCKenjiUFW3QVOeL7EC0nXzwwWPlOvv38ihtt
FwdWkWnrZlKTUICU2DZUeB3dKZnt/NXFjctQX8eKoO7cwqGLhtLAhoolXthDWXkArcqfcsTOLbxk
vYkR54Nla6FC5X0cRyyxZFySLsgf8/Y5PwEFrrzAGYay27ibx/t29fSIcTXg3LVxtPLJZmvyYpj8
lboPiYyCsp1IPtAqvJquHRVinkZdwWrTB9suhZ8xXqTbQo2hiqjyJnN4Yw3sYdHT05umCnvuiuYl
c2m16QROwacCw/bLv381slqlPRK4N1o/wbptVKqHH/cdQ2siTf0HjKztzcnTvii/1F+TQN9vJwQO
4Q+4Eb4D5srKl13IUgW+9bvAwfraHlTBjW6FSbwo5jNUjIt1JIlPQ4EZTk/XNBh620tQUTBs27Uk
80WFyr63p2nfJ7WPIiEnXaITrSPJZBXu34k9CQeR0N6lw89TcALb5KciKlu3N+BwCuVwvIRuhGEU
SiHlmgIL8hkBmcGfguc12p7+i7CKV5o4bWtqlx7taChZfi8CUV458snIw/9OpBNvKnCTO85qmmwv
g6nAp+/MUisJkXu+yOwGtiSqREnEsa5GB+asSB5Whb3XSaCTncriuq7AvX/g2p9ZxbR846A2Pnxf
zqy+fAlVZF7P3IIaOGzBvWKmOwcBePDxJ6H95b8TuzT8p4t56EXSraN2+vjhr+xgJZ3ePSDEb3ez
rr1+0SqAb+z42V4D6oL3Mx9IWBuY+/nHr9l8h/eO+RZWoapA2d5QYuBY8UBOlegq1AjR5jBJ5OOg
xIW1fGshyWC9pmB9CSoWBlUghG9QpINiBFTBlbixwKcknpz3pab1+GO2GbkYpdNVqLmbcC3kL+Ub
+TSzy6EiUXvrYeJLo6pQGdmosibS67X8MW+/yht9XG55cWyl+XDZWuwCf79dsN1/+XtKab9kFlID
lj/n7dO+xzORC5JgMDh+2K69Gri279uSxWmoyCg+Yax38PaGirRiV8TR5CA5xaYK1kPUOlmlazss
xC51BVZQlwh8oSLFEI2jjzUGu+lQjs8B6z1+1IdQ9tIMFZDP7pf/DEswNXz5e4bNuYu+/Fcw8OSa
BEN0TD92TR64hgXYOpE4BeNawboooClyPX7gj87OBVeRySVOMAb5VDq1YsksMlRkRamV9Iph55qC
Re4QhwEdLZkEhgoF+8uOD2KoyF7+4k36Vn8hqVbDVLAQGxm6e79VpEVbXlR6wJiTMo3Uphx/lN/1
V7a0d3XDIBhOe1OYL+jGBWDl4IX5fnHYrMzqDxiI/ezg1XpxIqsKBaL2HTnEvuWN5IEVmGrvogmh
U8n7VOAWtKzA8a2hHbv5SRfWn4qc5w1oeACW0rAqJuymxU1TIFroJhbIt7SiYK6ERfvhUN4zFWqs
G3mlaysYS4dBRcSAGhS5gkGFXjwnwl26Ev/XfXe/fRxgrM0/vt0VuADfHdgF40ZXUT3EyPLW6SrM
3ktrKosG3VAQ6rlaRQ6tqgs3Ay1z/AJv8tJ0npIDrFCYHT/2RqPvGVvBwbiy1hakujtLouBeX1ty
ToLU9vFrQebfCneuiIpiLZAWJAgLZ1mFZUqgaujNZW9ZNxXoOga2VsU7rSIVcWtPZT9ZryvYOlFJ
BbJ3HzJdbygZf7xjqugqQOR31BxCIUxOphDxUHG3ASVZU8RGfjUyw0JXcDoeXMsrog0NwS53tJts
jbzdlcZcVzG0R8wqH2djY6mYMQ6tMAuLYs5QIZE+rvv2nuVQAfN99OyEokZpPVSIuvfwnITz0kUC
IGBa+muJhih030n38JPocO4p2ICnB16lkJm7+JB/LeX/6e17aL2qwsPuTsnt+6t98gZyABW2z403
HAJ261hxsr1H0E+/ODpS5FX8QE+r1nW9MaQDAav2/J+A7ApAYjBZcA8c9JEP560yrWKxQZHn/++/
/Uc8tlZW6SxakXhiBufkTidWvmuSPIRiw6yoyJw9eOAZyuTl5GRU3Wg2K5oC55NA8Nga58c9/uuJ
Z9GNJ+GtPoCPsaSYV7NegwpcwUNPwvEwZAEfrDFupDeRvJJmXfBwKNi8Kyv1oCHePo2UV2uCYjr/
3dudiDur7HvlAZVw5ThO8/GyPMjmGQriQAC4nT0jK5BB19Y0cQtmzWbaBxXX9wss7WOB+QPGmTYc
a0Gpa01C6WKoyM+0qNUj27F9qpQA7AVpRBjsVS8KHMp2OAjj0p+vbNvHRPzLvseowBNkfis1ksC1
gR4R9N9oFkmwq6gsaodhzn8mj33w8h3WWKc07t3eXRXOyinVE5gPz/yCGaLdG0S7UZQXqfpeqemf
GD0EaflOlOZFqsFvGz8LJIjNxnYoPVOQiSBZgfBHgftxlsqG6y591bdnys9tKmWeTmj2DjeDEyrW
/Px30smCACI/FG9XeVdo0z55pXykTNmpyDXSlRt3ZGLFT68jP0DBzG/tRalt+XvKJFTUjtx6BVCI
CiThoxUAgZQNi7oCu+UW8I08qoo7Kxb4F5sQjExjQBlHvpdvP3Z3XjKwPC7qHmkMeZqCB1jT1ILv
a7EHa6qrsRXpAZXPM7s1TQWHGiUVY8PtjyHtcid+u4TZsNee274dWP9cehcPKA4GmpMJmwdxY3HD
8INoLevKBsWLDt8rpfRDOKbwXVo1Q0Vs+oHIpjxbFVHph5TSxcJkFZzMn9heL84W/JT+LXKiBYq9
/Ey9/XLtGJmGCs+LbsDTqR0lzxZhPlFx+Gvw5tXrkOjVqCXT8PVUFBN/3OY/Lt1Q8xqV3qdEPLAX
9wkOHsqTNY2GEjDOinYCBx3O7+j47CGmPNbx2X4bcXxgHN/+VUdQ5eSE5y/8SSGT8j5WzN/2LTfW
dXub8D2fwEt8UfS7iRw5V6IihH+fxoV8hqEi4PPw5X9ANK3s7SsJ52n+8WuiZN/h+G3OxTMJeL4X
2QY9nVm27NcQ/gGW/O1XOHzk33gY3kVpX9Iv+qGVPezT4Z14MNlleqBlRf2iA6/iCU7q+XJFoIq8
i5gtrI+yL6LAyxX1MC3LtfAZ8pcXqkVFXrxtreB52KczVGQx2oXToUKHn4QTsH4yLb+KnEE+7v5q
NxVJW/o5FNtEqKAAwd0e0mUhlWGxKuDp5xZacfvE6SpE8iXnuLB/uqHA18NDECjQYs2CinpIQcUQ
C6i3lOzRVZRA3kFTloSl+0JDDkNTAHrZuDRXHv2uM2l6a889WYKoyPBtnnKdDmSjwFDByIDjFXhD
a7jxwsI+NObb59FQQYr1QIp4sz5tziWR1z2et6GCqHGzUI8eLHr0SRGBOFHfvJEKOwgDFRFe2lIm
XuyWHj0str1C3lBxOz52X3yCgoPcItRXKFekPW9+Er5mxB02Ndqw1QMqygfKlKqKjF/Xkq0iQ0Us
qyu663RoVEJQMpWvsYpKp83pxIRJ3C9/9+3JantVaiqyMdkL3Fg8QWYnAuqtArq0eYGNFij9ecNW
+Zftl6jgih8MImybzblb+NtY/vsaF/y2TsC+d9/qASZNJl+bV/39CXgk7te+jgnSwP/vrs5v8pZ7
2jX88d5yX3eIP95bbnp+/bbv9UZ3HHpsby3HOhQY1u0QnSMsVMnTV4GP7fjk/f15sVOCCtWOV5TY
FFBKc1aRJwCtPxRNbrY1C4Hd/OPbjZFbFjhrOJAPJcSlriIHfEd2X0Yd6YeZkPeJyd9GEW5AdP8Y
F85yBXGhtGMKAEvt1bRAFK8iT3EG4J+GSZE3learwtO8gBtcGlRFofJFHFm2VG+oi27Lv0ZA39Z9
g7nO8lGyK6aCHPMyjIaFJVDBeXiVLojBSLNVUXJ5bdNJokA7oAJA+p5YojRZFVWtH+heFkmjqgCU
dK106JXeRVaxIlkFdqS7AlG1PWWaW+cf364gnrJ+Ys6lzsQTGCVJCxkqomg/gb0l2BxIQFK6nB0/
/Z9tgPj5MJmrber5x7cvym1Y4tD9U1wqojHg0jx+9DPB2lzqpv0hAABaQUpXsWpoKsQy3AP9fTEn
jArknYoI8bt+WrpJY+lEPo2uYI3+5b7T7dw/dk7+tSQOjwCZ7Zx/vD6SzxWquRsGzfmq1cOsRW+0
P/b9sy0f9SnxO/DBk/34fwAAAP//</cx:binary>
              </cx:geoCache>
            </cx:geography>
          </cx:layoutPr>
        </cx:series>
      </cx:plotAreaRegion>
    </cx:plotArea>
    <cx:legend pos="r" align="ctr" overlay="0"/>
  </cx:chart>
  <cx:spPr>
    <a:solidFill>
      <a:schemeClr val="lt1"/>
    </a:solidFill>
    <a:ln w="19050" cap="flat" cmpd="sng" algn="ctr">
      <a:noFill/>
      <a:prstDash val="solid"/>
      <a:miter lim="800000"/>
    </a:ln>
    <a:effectLst>
      <a:softEdge rad="127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8</xdr:col>
      <xdr:colOff>426720</xdr:colOff>
      <xdr:row>0</xdr:row>
      <xdr:rowOff>76200</xdr:rowOff>
    </xdr:from>
    <xdr:to>
      <xdr:col>11</xdr:col>
      <xdr:colOff>426720</xdr:colOff>
      <xdr:row>15</xdr:row>
      <xdr:rowOff>106680</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1E1F03E6-427A-47C9-5B0B-8D55D3B7CA5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835140" y="76200"/>
              <a:ext cx="1828800" cy="2788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11</xdr:row>
      <xdr:rowOff>114300</xdr:rowOff>
    </xdr:from>
    <xdr:to>
      <xdr:col>8</xdr:col>
      <xdr:colOff>274320</xdr:colOff>
      <xdr:row>26</xdr:row>
      <xdr:rowOff>114300</xdr:rowOff>
    </xdr:to>
    <xdr:graphicFrame macro="">
      <xdr:nvGraphicFramePr>
        <xdr:cNvPr id="3" name="Chart 2">
          <a:extLst>
            <a:ext uri="{FF2B5EF4-FFF2-40B4-BE49-F238E27FC236}">
              <a16:creationId xmlns:a16="http://schemas.microsoft.com/office/drawing/2014/main" id="{B79F99CB-ED10-A2C4-27CE-00E290A6A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8</xdr:row>
      <xdr:rowOff>99060</xdr:rowOff>
    </xdr:from>
    <xdr:to>
      <xdr:col>25</xdr:col>
      <xdr:colOff>525780</xdr:colOff>
      <xdr:row>54</xdr:row>
      <xdr:rowOff>7620</xdr:rowOff>
    </xdr:to>
    <xdr:sp macro="" textlink="">
      <xdr:nvSpPr>
        <xdr:cNvPr id="3" name="Rectangle 2">
          <a:extLst>
            <a:ext uri="{FF2B5EF4-FFF2-40B4-BE49-F238E27FC236}">
              <a16:creationId xmlns:a16="http://schemas.microsoft.com/office/drawing/2014/main" id="{6DD07721-01BA-738A-E5EC-EF2CD8091CF3}"/>
            </a:ext>
          </a:extLst>
        </xdr:cNvPr>
        <xdr:cNvSpPr/>
      </xdr:nvSpPr>
      <xdr:spPr>
        <a:xfrm>
          <a:off x="7620" y="1562100"/>
          <a:ext cx="15758160" cy="832104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14</xdr:row>
      <xdr:rowOff>160020</xdr:rowOff>
    </xdr:from>
    <xdr:to>
      <xdr:col>2</xdr:col>
      <xdr:colOff>259080</xdr:colOff>
      <xdr:row>44</xdr:row>
      <xdr:rowOff>83820</xdr:rowOff>
    </xdr:to>
    <xdr:sp macro="" textlink="">
      <xdr:nvSpPr>
        <xdr:cNvPr id="6" name="Rectangle: Rounded Corners 5">
          <a:extLst>
            <a:ext uri="{FF2B5EF4-FFF2-40B4-BE49-F238E27FC236}">
              <a16:creationId xmlns:a16="http://schemas.microsoft.com/office/drawing/2014/main" id="{540A9500-32C0-4A90-7345-C4905C5AC025}"/>
            </a:ext>
          </a:extLst>
        </xdr:cNvPr>
        <xdr:cNvSpPr/>
      </xdr:nvSpPr>
      <xdr:spPr>
        <a:xfrm>
          <a:off x="76200" y="2720340"/>
          <a:ext cx="1402080" cy="541020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373380</xdr:colOff>
      <xdr:row>9</xdr:row>
      <xdr:rowOff>99060</xdr:rowOff>
    </xdr:from>
    <xdr:to>
      <xdr:col>23</xdr:col>
      <xdr:colOff>228600</xdr:colOff>
      <xdr:row>14</xdr:row>
      <xdr:rowOff>91440</xdr:rowOff>
    </xdr:to>
    <xdr:sp macro="" textlink="">
      <xdr:nvSpPr>
        <xdr:cNvPr id="4" name="Rectangle: Rounded Corners 3">
          <a:extLst>
            <a:ext uri="{FF2B5EF4-FFF2-40B4-BE49-F238E27FC236}">
              <a16:creationId xmlns:a16="http://schemas.microsoft.com/office/drawing/2014/main" id="{6A6A583D-8D2F-B72E-00BF-0A6A5205F31D}"/>
            </a:ext>
          </a:extLst>
        </xdr:cNvPr>
        <xdr:cNvSpPr/>
      </xdr:nvSpPr>
      <xdr:spPr>
        <a:xfrm>
          <a:off x="1592580" y="1744980"/>
          <a:ext cx="12656820" cy="90678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114300</xdr:rowOff>
    </xdr:from>
    <xdr:to>
      <xdr:col>11</xdr:col>
      <xdr:colOff>152400</xdr:colOff>
      <xdr:row>13</xdr:row>
      <xdr:rowOff>68580</xdr:rowOff>
    </xdr:to>
    <xdr:sp macro="" textlink="">
      <xdr:nvSpPr>
        <xdr:cNvPr id="5" name="TextBox 4">
          <a:extLst>
            <a:ext uri="{FF2B5EF4-FFF2-40B4-BE49-F238E27FC236}">
              <a16:creationId xmlns:a16="http://schemas.microsoft.com/office/drawing/2014/main" id="{051B6400-C28F-CF26-C955-5E3FDA86EED0}"/>
            </a:ext>
          </a:extLst>
        </xdr:cNvPr>
        <xdr:cNvSpPr txBox="1"/>
      </xdr:nvSpPr>
      <xdr:spPr>
        <a:xfrm>
          <a:off x="1668780" y="1943100"/>
          <a:ext cx="5189220" cy="5029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BOOKSTORE SALES</a:t>
          </a:r>
          <a:r>
            <a:rPr lang="en-US" sz="2800" b="1" baseline="0">
              <a:solidFill>
                <a:schemeClr val="bg1"/>
              </a:solidFill>
            </a:rPr>
            <a:t> DASHBOARD</a:t>
          </a:r>
          <a:endParaRPr lang="en-US" sz="2800" b="1">
            <a:solidFill>
              <a:schemeClr val="bg1"/>
            </a:solidFill>
          </a:endParaRPr>
        </a:p>
      </xdr:txBody>
    </xdr:sp>
    <xdr:clientData/>
  </xdr:twoCellAnchor>
  <xdr:twoCellAnchor>
    <xdr:from>
      <xdr:col>0</xdr:col>
      <xdr:colOff>83820</xdr:colOff>
      <xdr:row>9</xdr:row>
      <xdr:rowOff>91440</xdr:rowOff>
    </xdr:from>
    <xdr:to>
      <xdr:col>2</xdr:col>
      <xdr:colOff>266700</xdr:colOff>
      <xdr:row>14</xdr:row>
      <xdr:rowOff>76200</xdr:rowOff>
    </xdr:to>
    <xdr:sp macro="" textlink="" fLocksText="0">
      <xdr:nvSpPr>
        <xdr:cNvPr id="7" name="Rectangle: Rounded Corners 6">
          <a:extLst>
            <a:ext uri="{FF2B5EF4-FFF2-40B4-BE49-F238E27FC236}">
              <a16:creationId xmlns:a16="http://schemas.microsoft.com/office/drawing/2014/main" id="{5527E8D3-FD6C-6917-2C0F-47FE997C43C1}"/>
            </a:ext>
          </a:extLst>
        </xdr:cNvPr>
        <xdr:cNvSpPr/>
      </xdr:nvSpPr>
      <xdr:spPr>
        <a:xfrm>
          <a:off x="83820" y="1737360"/>
          <a:ext cx="1402080" cy="89916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fPrintsWithSheet="0"/>
  </xdr:twoCellAnchor>
  <xdr:twoCellAnchor>
    <xdr:from>
      <xdr:col>2</xdr:col>
      <xdr:colOff>373380</xdr:colOff>
      <xdr:row>31</xdr:row>
      <xdr:rowOff>137160</xdr:rowOff>
    </xdr:from>
    <xdr:to>
      <xdr:col>10</xdr:col>
      <xdr:colOff>251460</xdr:colOff>
      <xdr:row>44</xdr:row>
      <xdr:rowOff>76200</xdr:rowOff>
    </xdr:to>
    <xdr:graphicFrame macro="">
      <xdr:nvGraphicFramePr>
        <xdr:cNvPr id="8" name="tp_5_customers_sales">
          <a:extLst>
            <a:ext uri="{FF2B5EF4-FFF2-40B4-BE49-F238E27FC236}">
              <a16:creationId xmlns:a16="http://schemas.microsoft.com/office/drawing/2014/main" id="{55C9E453-451A-F1B3-5A67-C0019760B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15</xdr:row>
      <xdr:rowOff>22860</xdr:rowOff>
    </xdr:from>
    <xdr:to>
      <xdr:col>6</xdr:col>
      <xdr:colOff>152400</xdr:colOff>
      <xdr:row>19</xdr:row>
      <xdr:rowOff>114300</xdr:rowOff>
    </xdr:to>
    <xdr:sp macro="" textlink="">
      <xdr:nvSpPr>
        <xdr:cNvPr id="11" name="Rectangle: Rounded Corners 10">
          <a:extLst>
            <a:ext uri="{FF2B5EF4-FFF2-40B4-BE49-F238E27FC236}">
              <a16:creationId xmlns:a16="http://schemas.microsoft.com/office/drawing/2014/main" id="{91185B37-4BEA-96E2-F6F3-176207AA8E0B}"/>
            </a:ext>
          </a:extLst>
        </xdr:cNvPr>
        <xdr:cNvSpPr/>
      </xdr:nvSpPr>
      <xdr:spPr>
        <a:xfrm>
          <a:off x="1623060" y="2766060"/>
          <a:ext cx="2186940" cy="822960"/>
        </a:xfrm>
        <a:prstGeom prst="roundRect">
          <a:avLst>
            <a:gd name="adj" fmla="val 15820"/>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236220</xdr:colOff>
      <xdr:row>15</xdr:row>
      <xdr:rowOff>22860</xdr:rowOff>
    </xdr:from>
    <xdr:to>
      <xdr:col>10</xdr:col>
      <xdr:colOff>220980</xdr:colOff>
      <xdr:row>19</xdr:row>
      <xdr:rowOff>121920</xdr:rowOff>
    </xdr:to>
    <xdr:sp macro="" textlink="">
      <xdr:nvSpPr>
        <xdr:cNvPr id="13" name="Rectangle: Rounded Corners 12">
          <a:extLst>
            <a:ext uri="{FF2B5EF4-FFF2-40B4-BE49-F238E27FC236}">
              <a16:creationId xmlns:a16="http://schemas.microsoft.com/office/drawing/2014/main" id="{8D48B805-F61E-8607-2B2E-918FA84D2685}"/>
            </a:ext>
          </a:extLst>
        </xdr:cNvPr>
        <xdr:cNvSpPr/>
      </xdr:nvSpPr>
      <xdr:spPr>
        <a:xfrm>
          <a:off x="3893820" y="2766060"/>
          <a:ext cx="2423160" cy="830580"/>
        </a:xfrm>
        <a:prstGeom prst="roundRect">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160020</xdr:colOff>
      <xdr:row>32</xdr:row>
      <xdr:rowOff>53341</xdr:rowOff>
    </xdr:from>
    <xdr:to>
      <xdr:col>2</xdr:col>
      <xdr:colOff>175260</xdr:colOff>
      <xdr:row>43</xdr:row>
      <xdr:rowOff>167640</xdr:rowOff>
    </xdr:to>
    <mc:AlternateContent xmlns:mc="http://schemas.openxmlformats.org/markup-compatibility/2006">
      <mc:Choice xmlns:a14="http://schemas.microsoft.com/office/drawing/2010/main" Requires="a14">
        <xdr:graphicFrame macro="">
          <xdr:nvGraphicFramePr>
            <xdr:cNvPr id="14" name="month_slicer">
              <a:extLst>
                <a:ext uri="{FF2B5EF4-FFF2-40B4-BE49-F238E27FC236}">
                  <a16:creationId xmlns:a16="http://schemas.microsoft.com/office/drawing/2014/main" id="{BCF2DD56-D993-F3C8-DFC7-BC4B483A3151}"/>
                </a:ext>
              </a:extLst>
            </xdr:cNvPr>
            <xdr:cNvGraphicFramePr/>
          </xdr:nvGraphicFramePr>
          <xdr:xfrm>
            <a:off x="0" y="0"/>
            <a:ext cx="0" cy="0"/>
          </xdr:xfrm>
          <a:graphic>
            <a:graphicData uri="http://schemas.microsoft.com/office/drawing/2010/slicer">
              <sle:slicer xmlns:sle="http://schemas.microsoft.com/office/drawing/2010/slicer" name="month_slicer"/>
            </a:graphicData>
          </a:graphic>
        </xdr:graphicFrame>
      </mc:Choice>
      <mc:Fallback>
        <xdr:sp macro="" textlink="">
          <xdr:nvSpPr>
            <xdr:cNvPr id="0" name=""/>
            <xdr:cNvSpPr>
              <a:spLocks noTextEdit="1"/>
            </xdr:cNvSpPr>
          </xdr:nvSpPr>
          <xdr:spPr>
            <a:xfrm>
              <a:off x="160020" y="5905501"/>
              <a:ext cx="1234440" cy="2125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106680</xdr:colOff>
      <xdr:row>24</xdr:row>
      <xdr:rowOff>53341</xdr:rowOff>
    </xdr:from>
    <xdr:to>
      <xdr:col>2</xdr:col>
      <xdr:colOff>220980</xdr:colOff>
      <xdr:row>32</xdr:row>
      <xdr:rowOff>99061</xdr:rowOff>
    </xdr:to>
    <mc:AlternateContent xmlns:mc="http://schemas.openxmlformats.org/markup-compatibility/2006">
      <mc:Choice xmlns:a14="http://schemas.microsoft.com/office/drawing/2010/main" Requires="a14">
        <xdr:graphicFrame macro="">
          <xdr:nvGraphicFramePr>
            <xdr:cNvPr id="15" name="year_slicer">
              <a:extLst>
                <a:ext uri="{FF2B5EF4-FFF2-40B4-BE49-F238E27FC236}">
                  <a16:creationId xmlns:a16="http://schemas.microsoft.com/office/drawing/2014/main" id="{187F851E-8276-81EF-3225-5AEF90E78120}"/>
                </a:ext>
              </a:extLst>
            </xdr:cNvPr>
            <xdr:cNvGraphicFramePr/>
          </xdr:nvGraphicFramePr>
          <xdr:xfrm>
            <a:off x="0" y="0"/>
            <a:ext cx="0" cy="0"/>
          </xdr:xfrm>
          <a:graphic>
            <a:graphicData uri="http://schemas.microsoft.com/office/drawing/2010/slicer">
              <sle:slicer xmlns:sle="http://schemas.microsoft.com/office/drawing/2010/slicer" name="year_slicer"/>
            </a:graphicData>
          </a:graphic>
        </xdr:graphicFrame>
      </mc:Choice>
      <mc:Fallback>
        <xdr:sp macro="" textlink="">
          <xdr:nvSpPr>
            <xdr:cNvPr id="0" name=""/>
            <xdr:cNvSpPr>
              <a:spLocks noTextEdit="1"/>
            </xdr:cNvSpPr>
          </xdr:nvSpPr>
          <xdr:spPr>
            <a:xfrm>
              <a:off x="106680" y="4442461"/>
              <a:ext cx="133350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129540</xdr:colOff>
      <xdr:row>15</xdr:row>
      <xdr:rowOff>167639</xdr:rowOff>
    </xdr:from>
    <xdr:to>
      <xdr:col>2</xdr:col>
      <xdr:colOff>198120</xdr:colOff>
      <xdr:row>24</xdr:row>
      <xdr:rowOff>30480</xdr:rowOff>
    </xdr:to>
    <mc:AlternateContent xmlns:mc="http://schemas.openxmlformats.org/markup-compatibility/2006">
      <mc:Choice xmlns:a14="http://schemas.microsoft.com/office/drawing/2010/main" Requires="a14">
        <xdr:graphicFrame macro="">
          <xdr:nvGraphicFramePr>
            <xdr:cNvPr id="16" name="Category_slicer">
              <a:extLst>
                <a:ext uri="{FF2B5EF4-FFF2-40B4-BE49-F238E27FC236}">
                  <a16:creationId xmlns:a16="http://schemas.microsoft.com/office/drawing/2014/main" id="{778DF03E-372E-1E9F-897E-FBF671E85FD5}"/>
                </a:ext>
              </a:extLst>
            </xdr:cNvPr>
            <xdr:cNvGraphicFramePr/>
          </xdr:nvGraphicFramePr>
          <xdr:xfrm>
            <a:off x="0" y="0"/>
            <a:ext cx="0" cy="0"/>
          </xdr:xfrm>
          <a:graphic>
            <a:graphicData uri="http://schemas.microsoft.com/office/drawing/2010/slicer">
              <sle:slicer xmlns:sle="http://schemas.microsoft.com/office/drawing/2010/slicer" name="Category_slicer"/>
            </a:graphicData>
          </a:graphic>
        </xdr:graphicFrame>
      </mc:Choice>
      <mc:Fallback>
        <xdr:sp macro="" textlink="">
          <xdr:nvSpPr>
            <xdr:cNvPr id="0" name=""/>
            <xdr:cNvSpPr>
              <a:spLocks noTextEdit="1"/>
            </xdr:cNvSpPr>
          </xdr:nvSpPr>
          <xdr:spPr>
            <a:xfrm>
              <a:off x="129540" y="2910839"/>
              <a:ext cx="1287780" cy="1508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388620</xdr:colOff>
      <xdr:row>9</xdr:row>
      <xdr:rowOff>144781</xdr:rowOff>
    </xdr:from>
    <xdr:to>
      <xdr:col>23</xdr:col>
      <xdr:colOff>121920</xdr:colOff>
      <xdr:row>14</xdr:row>
      <xdr:rowOff>53340</xdr:rowOff>
    </xdr:to>
    <mc:AlternateContent xmlns:mc="http://schemas.openxmlformats.org/markup-compatibility/2006">
      <mc:Choice xmlns:a14="http://schemas.microsoft.com/office/drawing/2010/main" Requires="a14">
        <xdr:graphicFrame macro="">
          <xdr:nvGraphicFramePr>
            <xdr:cNvPr id="17" name="payment_slicer">
              <a:extLst>
                <a:ext uri="{FF2B5EF4-FFF2-40B4-BE49-F238E27FC236}">
                  <a16:creationId xmlns:a16="http://schemas.microsoft.com/office/drawing/2014/main" id="{7B584F2A-9B14-2F8F-45F9-5F0694AC625B}"/>
                </a:ext>
              </a:extLst>
            </xdr:cNvPr>
            <xdr:cNvGraphicFramePr/>
          </xdr:nvGraphicFramePr>
          <xdr:xfrm>
            <a:off x="0" y="0"/>
            <a:ext cx="0" cy="0"/>
          </xdr:xfrm>
          <a:graphic>
            <a:graphicData uri="http://schemas.microsoft.com/office/drawing/2010/slicer">
              <sle:slicer xmlns:sle="http://schemas.microsoft.com/office/drawing/2010/slicer" name="payment_slicer"/>
            </a:graphicData>
          </a:graphic>
        </xdr:graphicFrame>
      </mc:Choice>
      <mc:Fallback>
        <xdr:sp macro="" textlink="">
          <xdr:nvSpPr>
            <xdr:cNvPr id="0" name=""/>
            <xdr:cNvSpPr>
              <a:spLocks noTextEdit="1"/>
            </xdr:cNvSpPr>
          </xdr:nvSpPr>
          <xdr:spPr>
            <a:xfrm>
              <a:off x="10751820" y="1790701"/>
              <a:ext cx="3390900" cy="822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548640</xdr:colOff>
      <xdr:row>9</xdr:row>
      <xdr:rowOff>152400</xdr:rowOff>
    </xdr:from>
    <xdr:to>
      <xdr:col>17</xdr:col>
      <xdr:colOff>350520</xdr:colOff>
      <xdr:row>14</xdr:row>
      <xdr:rowOff>60960</xdr:rowOff>
    </xdr:to>
    <mc:AlternateContent xmlns:mc="http://schemas.openxmlformats.org/markup-compatibility/2006">
      <mc:Choice xmlns:a14="http://schemas.microsoft.com/office/drawing/2010/main" Requires="a14">
        <xdr:graphicFrame macro="">
          <xdr:nvGraphicFramePr>
            <xdr:cNvPr id="18" name="country_slicer">
              <a:extLst>
                <a:ext uri="{FF2B5EF4-FFF2-40B4-BE49-F238E27FC236}">
                  <a16:creationId xmlns:a16="http://schemas.microsoft.com/office/drawing/2014/main" id="{50360CC9-CD4A-019C-7F3F-984D885FE896}"/>
                </a:ext>
              </a:extLst>
            </xdr:cNvPr>
            <xdr:cNvGraphicFramePr/>
          </xdr:nvGraphicFramePr>
          <xdr:xfrm>
            <a:off x="0" y="0"/>
            <a:ext cx="0" cy="0"/>
          </xdr:xfrm>
          <a:graphic>
            <a:graphicData uri="http://schemas.microsoft.com/office/drawing/2010/slicer">
              <sle:slicer xmlns:sle="http://schemas.microsoft.com/office/drawing/2010/slicer" name="country_slicer"/>
            </a:graphicData>
          </a:graphic>
        </xdr:graphicFrame>
      </mc:Choice>
      <mc:Fallback>
        <xdr:sp macro="" textlink="">
          <xdr:nvSpPr>
            <xdr:cNvPr id="0" name=""/>
            <xdr:cNvSpPr>
              <a:spLocks noTextEdit="1"/>
            </xdr:cNvSpPr>
          </xdr:nvSpPr>
          <xdr:spPr>
            <a:xfrm>
              <a:off x="6644640" y="1798320"/>
              <a:ext cx="406908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388620</xdr:colOff>
      <xdr:row>20</xdr:row>
      <xdr:rowOff>15240</xdr:rowOff>
    </xdr:from>
    <xdr:to>
      <xdr:col>10</xdr:col>
      <xdr:colOff>251460</xdr:colOff>
      <xdr:row>31</xdr:row>
      <xdr:rowOff>53340</xdr:rowOff>
    </xdr:to>
    <xdr:graphicFrame macro="">
      <xdr:nvGraphicFramePr>
        <xdr:cNvPr id="19" name="sales_by_year_chart">
          <a:extLst>
            <a:ext uri="{FF2B5EF4-FFF2-40B4-BE49-F238E27FC236}">
              <a16:creationId xmlns:a16="http://schemas.microsoft.com/office/drawing/2014/main" id="{DE4D99D8-39A8-788B-031F-B9C78A9F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15</xdr:row>
      <xdr:rowOff>68580</xdr:rowOff>
    </xdr:from>
    <xdr:to>
      <xdr:col>10</xdr:col>
      <xdr:colOff>7620</xdr:colOff>
      <xdr:row>16</xdr:row>
      <xdr:rowOff>167640</xdr:rowOff>
    </xdr:to>
    <xdr:sp macro="" textlink="">
      <xdr:nvSpPr>
        <xdr:cNvPr id="22" name="TextBox 21">
          <a:extLst>
            <a:ext uri="{FF2B5EF4-FFF2-40B4-BE49-F238E27FC236}">
              <a16:creationId xmlns:a16="http://schemas.microsoft.com/office/drawing/2014/main" id="{2FB626D4-6517-9A3D-4A77-9A0AE2D23852}"/>
            </a:ext>
          </a:extLst>
        </xdr:cNvPr>
        <xdr:cNvSpPr txBox="1"/>
      </xdr:nvSpPr>
      <xdr:spPr>
        <a:xfrm>
          <a:off x="4267200" y="2811780"/>
          <a:ext cx="183642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ORDERS COUNT</a:t>
          </a:r>
        </a:p>
      </xdr:txBody>
    </xdr:sp>
    <xdr:clientData/>
  </xdr:twoCellAnchor>
  <xdr:twoCellAnchor>
    <xdr:from>
      <xdr:col>3</xdr:col>
      <xdr:colOff>190500</xdr:colOff>
      <xdr:row>15</xdr:row>
      <xdr:rowOff>76200</xdr:rowOff>
    </xdr:from>
    <xdr:to>
      <xdr:col>5</xdr:col>
      <xdr:colOff>480060</xdr:colOff>
      <xdr:row>17</xdr:row>
      <xdr:rowOff>30480</xdr:rowOff>
    </xdr:to>
    <xdr:sp macro="" textlink="">
      <xdr:nvSpPr>
        <xdr:cNvPr id="23" name="TextBox 22">
          <a:extLst>
            <a:ext uri="{FF2B5EF4-FFF2-40B4-BE49-F238E27FC236}">
              <a16:creationId xmlns:a16="http://schemas.microsoft.com/office/drawing/2014/main" id="{DF71D11C-9AFD-9EE1-C3B7-2690D83E0859}"/>
            </a:ext>
          </a:extLst>
        </xdr:cNvPr>
        <xdr:cNvSpPr txBox="1"/>
      </xdr:nvSpPr>
      <xdr:spPr>
        <a:xfrm>
          <a:off x="2019300" y="2819400"/>
          <a:ext cx="1508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SALES</a:t>
          </a:r>
        </a:p>
      </xdr:txBody>
    </xdr:sp>
    <xdr:clientData/>
  </xdr:twoCellAnchor>
  <xdr:twoCellAnchor>
    <xdr:from>
      <xdr:col>7</xdr:col>
      <xdr:colOff>381000</xdr:colOff>
      <xdr:row>17</xdr:row>
      <xdr:rowOff>15240</xdr:rowOff>
    </xdr:from>
    <xdr:to>
      <xdr:col>8</xdr:col>
      <xdr:colOff>571500</xdr:colOff>
      <xdr:row>18</xdr:row>
      <xdr:rowOff>152400</xdr:rowOff>
    </xdr:to>
    <xdr:sp macro="" textlink="pivot_sources!C16">
      <xdr:nvSpPr>
        <xdr:cNvPr id="24" name="TextBox 23">
          <a:extLst>
            <a:ext uri="{FF2B5EF4-FFF2-40B4-BE49-F238E27FC236}">
              <a16:creationId xmlns:a16="http://schemas.microsoft.com/office/drawing/2014/main" id="{A1B56F34-8E7E-E1DD-B7DA-CD79CCA30CDA}"/>
            </a:ext>
          </a:extLst>
        </xdr:cNvPr>
        <xdr:cNvSpPr txBox="1"/>
      </xdr:nvSpPr>
      <xdr:spPr>
        <a:xfrm>
          <a:off x="4648200" y="3124200"/>
          <a:ext cx="80010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77CD45-C4F1-400E-9B74-849E8F9A4D51}" type="TxLink">
            <a:rPr lang="en-US" sz="2000" b="1" i="0" u="none" strike="noStrike">
              <a:solidFill>
                <a:srgbClr val="000000"/>
              </a:solidFill>
              <a:latin typeface="Aptos Narrow"/>
            </a:rPr>
            <a:pPr algn="ctr"/>
            <a:t>2921</a:t>
          </a:fld>
          <a:endParaRPr lang="en-US" sz="2000" b="1"/>
        </a:p>
      </xdr:txBody>
    </xdr:sp>
    <xdr:clientData/>
  </xdr:twoCellAnchor>
  <xdr:twoCellAnchor>
    <xdr:from>
      <xdr:col>2</xdr:col>
      <xdr:colOff>601980</xdr:colOff>
      <xdr:row>17</xdr:row>
      <xdr:rowOff>60960</xdr:rowOff>
    </xdr:from>
    <xdr:to>
      <xdr:col>5</xdr:col>
      <xdr:colOff>510540</xdr:colOff>
      <xdr:row>19</xdr:row>
      <xdr:rowOff>0</xdr:rowOff>
    </xdr:to>
    <xdr:sp macro="" textlink="pivot_sources!B16">
      <xdr:nvSpPr>
        <xdr:cNvPr id="25" name="TextBox 24">
          <a:extLst>
            <a:ext uri="{FF2B5EF4-FFF2-40B4-BE49-F238E27FC236}">
              <a16:creationId xmlns:a16="http://schemas.microsoft.com/office/drawing/2014/main" id="{BFC2CEF0-1788-AD7C-DB62-078625893F06}"/>
            </a:ext>
          </a:extLst>
        </xdr:cNvPr>
        <xdr:cNvSpPr txBox="1"/>
      </xdr:nvSpPr>
      <xdr:spPr>
        <a:xfrm>
          <a:off x="1821180" y="3169920"/>
          <a:ext cx="1737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C6D2E9-6193-40A1-9157-F37683CDA534}" type="TxLink">
            <a:rPr lang="en-US" sz="2000" b="1" i="0" u="none" strike="noStrike">
              <a:solidFill>
                <a:srgbClr val="000000"/>
              </a:solidFill>
              <a:latin typeface="Aptos Narrow"/>
            </a:rPr>
            <a:pPr algn="ctr"/>
            <a:t> $240,815 </a:t>
          </a:fld>
          <a:endParaRPr lang="en-US" sz="2000" b="1"/>
        </a:p>
      </xdr:txBody>
    </xdr:sp>
    <xdr:clientData/>
  </xdr:twoCellAnchor>
  <xdr:twoCellAnchor>
    <xdr:from>
      <xdr:col>10</xdr:col>
      <xdr:colOff>350520</xdr:colOff>
      <xdr:row>31</xdr:row>
      <xdr:rowOff>121920</xdr:rowOff>
    </xdr:from>
    <xdr:to>
      <xdr:col>23</xdr:col>
      <xdr:colOff>281940</xdr:colOff>
      <xdr:row>44</xdr:row>
      <xdr:rowOff>53340</xdr:rowOff>
    </xdr:to>
    <xdr:graphicFrame macro="">
      <xdr:nvGraphicFramePr>
        <xdr:cNvPr id="26" name="sales_over_year">
          <a:extLst>
            <a:ext uri="{FF2B5EF4-FFF2-40B4-BE49-F238E27FC236}">
              <a16:creationId xmlns:a16="http://schemas.microsoft.com/office/drawing/2014/main" id="{0A358B5A-6667-20B2-A37D-EBC51E49C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358140</xdr:colOff>
      <xdr:row>15</xdr:row>
      <xdr:rowOff>38100</xdr:rowOff>
    </xdr:from>
    <xdr:to>
      <xdr:col>15</xdr:col>
      <xdr:colOff>7620</xdr:colOff>
      <xdr:row>31</xdr:row>
      <xdr:rowOff>38100</xdr:rowOff>
    </xdr:to>
    <xdr:graphicFrame macro="">
      <xdr:nvGraphicFramePr>
        <xdr:cNvPr id="27" name="sales_by_book">
          <a:extLst>
            <a:ext uri="{FF2B5EF4-FFF2-40B4-BE49-F238E27FC236}">
              <a16:creationId xmlns:a16="http://schemas.microsoft.com/office/drawing/2014/main" id="{1E050538-7763-6A05-446E-6F3102460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121920</xdr:colOff>
      <xdr:row>15</xdr:row>
      <xdr:rowOff>45720</xdr:rowOff>
    </xdr:from>
    <xdr:to>
      <xdr:col>23</xdr:col>
      <xdr:colOff>228600</xdr:colOff>
      <xdr:row>31</xdr:row>
      <xdr:rowOff>0</xdr:rowOff>
    </xdr:to>
    <xdr:sp macro="" textlink="">
      <xdr:nvSpPr>
        <xdr:cNvPr id="30" name="Rectangle: Rounded Corners 29">
          <a:extLst>
            <a:ext uri="{FF2B5EF4-FFF2-40B4-BE49-F238E27FC236}">
              <a16:creationId xmlns:a16="http://schemas.microsoft.com/office/drawing/2014/main" id="{D9F5E1CD-B849-2D25-CE2B-D47CCB7E0E92}"/>
            </a:ext>
          </a:extLst>
        </xdr:cNvPr>
        <xdr:cNvSpPr/>
      </xdr:nvSpPr>
      <xdr:spPr>
        <a:xfrm>
          <a:off x="9265920" y="2788920"/>
          <a:ext cx="4983480" cy="2880360"/>
        </a:xfrm>
        <a:prstGeom prst="roundRect">
          <a:avLst>
            <a:gd name="adj" fmla="val 3316"/>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236220</xdr:colOff>
      <xdr:row>15</xdr:row>
      <xdr:rowOff>175260</xdr:rowOff>
    </xdr:from>
    <xdr:to>
      <xdr:col>23</xdr:col>
      <xdr:colOff>68580</xdr:colOff>
      <xdr:row>30</xdr:row>
      <xdr:rowOff>106680</xdr:rowOff>
    </xdr:to>
    <mc:AlternateContent xmlns:mc="http://schemas.openxmlformats.org/markup-compatibility/2006">
      <mc:Choice xmlns:cx4="http://schemas.microsoft.com/office/drawing/2016/5/10/chartex" Requires="cx4">
        <xdr:graphicFrame macro="">
          <xdr:nvGraphicFramePr>
            <xdr:cNvPr id="29" name="sales_country">
              <a:extLst>
                <a:ext uri="{FF2B5EF4-FFF2-40B4-BE49-F238E27FC236}">
                  <a16:creationId xmlns:a16="http://schemas.microsoft.com/office/drawing/2014/main" id="{0A2C86F0-0AB6-0B80-8194-BFD74F682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80220" y="2918460"/>
              <a:ext cx="4709160" cy="2674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129540</xdr:colOff>
      <xdr:row>8</xdr:row>
      <xdr:rowOff>152400</xdr:rowOff>
    </xdr:from>
    <xdr:to>
      <xdr:col>9</xdr:col>
      <xdr:colOff>38100</xdr:colOff>
      <xdr:row>23</xdr:row>
      <xdr:rowOff>152400</xdr:rowOff>
    </xdr:to>
    <xdr:graphicFrame macro="">
      <xdr:nvGraphicFramePr>
        <xdr:cNvPr id="2" name="Chart 1">
          <a:extLst>
            <a:ext uri="{FF2B5EF4-FFF2-40B4-BE49-F238E27FC236}">
              <a16:creationId xmlns:a16="http://schemas.microsoft.com/office/drawing/2014/main" id="{B1384935-C026-9B75-8515-503D9180A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441512</xdr:colOff>
      <xdr:row>3</xdr:row>
      <xdr:rowOff>155986</xdr:rowOff>
    </xdr:from>
    <xdr:to>
      <xdr:col>16</xdr:col>
      <xdr:colOff>103542</xdr:colOff>
      <xdr:row>18</xdr:row>
      <xdr:rowOff>130436</xdr:rowOff>
    </xdr:to>
    <xdr:graphicFrame macro="">
      <xdr:nvGraphicFramePr>
        <xdr:cNvPr id="3" name="Chart 2">
          <a:extLst>
            <a:ext uri="{FF2B5EF4-FFF2-40B4-BE49-F238E27FC236}">
              <a16:creationId xmlns:a16="http://schemas.microsoft.com/office/drawing/2014/main" id="{78FF159F-55CA-B285-F82B-B16EB9CFD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95250</xdr:colOff>
      <xdr:row>1</xdr:row>
      <xdr:rowOff>0</xdr:rowOff>
    </xdr:from>
    <xdr:to>
      <xdr:col>21</xdr:col>
      <xdr:colOff>449580</xdr:colOff>
      <xdr:row>15</xdr:row>
      <xdr:rowOff>175260</xdr:rowOff>
    </xdr:to>
    <xdr:graphicFrame macro="">
      <xdr:nvGraphicFramePr>
        <xdr:cNvPr id="2" name="Chart 1">
          <a:extLst>
            <a:ext uri="{FF2B5EF4-FFF2-40B4-BE49-F238E27FC236}">
              <a16:creationId xmlns:a16="http://schemas.microsoft.com/office/drawing/2014/main" id="{25E2C1A6-57FD-8027-D7AB-C4131DA44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38100</xdr:colOff>
      <xdr:row>13</xdr:row>
      <xdr:rowOff>38100</xdr:rowOff>
    </xdr:from>
    <xdr:to>
      <xdr:col>11</xdr:col>
      <xdr:colOff>91440</xdr:colOff>
      <xdr:row>27</xdr:row>
      <xdr:rowOff>45720</xdr:rowOff>
    </xdr:to>
    <xdr:graphicFrame macro="">
      <xdr:nvGraphicFramePr>
        <xdr:cNvPr id="2" name="Chart 1">
          <a:extLst>
            <a:ext uri="{FF2B5EF4-FFF2-40B4-BE49-F238E27FC236}">
              <a16:creationId xmlns:a16="http://schemas.microsoft.com/office/drawing/2014/main" id="{982BB748-F3ED-40DA-F295-D0D594FBF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76200</xdr:colOff>
      <xdr:row>12</xdr:row>
      <xdr:rowOff>7620</xdr:rowOff>
    </xdr:from>
    <xdr:to>
      <xdr:col>18</xdr:col>
      <xdr:colOff>30480</xdr:colOff>
      <xdr:row>27</xdr:row>
      <xdr:rowOff>7620</xdr:rowOff>
    </xdr:to>
    <xdr:graphicFrame macro="">
      <xdr:nvGraphicFramePr>
        <xdr:cNvPr id="3" name="Chart 2">
          <a:extLst>
            <a:ext uri="{FF2B5EF4-FFF2-40B4-BE49-F238E27FC236}">
              <a16:creationId xmlns:a16="http://schemas.microsoft.com/office/drawing/2014/main" id="{3A8D6C3E-21F2-3911-C98F-A32839B40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4.840703125003" createdVersion="8" refreshedVersion="8" minRefreshableVersion="3" recordCount="2921" xr:uid="{1942E806-4B60-44D1-8DC8-CF40518AE62D}">
  <cacheSource type="worksheet">
    <worksheetSource name="orders"/>
  </cacheSource>
  <cacheFields count="15">
    <cacheField name="OrderID" numFmtId="0">
      <sharedItems/>
    </cacheField>
    <cacheField name="OrderDate" numFmtId="14">
      <sharedItems containsSemiMixedTypes="0" containsNonDate="0" containsDate="1" containsString="0" minDate="2022-08-25T00:00:00" maxDate="2025-08-25T00:00:00"/>
    </cacheField>
    <cacheField name="OrderDay" numFmtId="0">
      <sharedItems count="7">
        <s v="Sunday"/>
        <s v="Monday"/>
        <s v="Friday"/>
        <s v="Wednesday"/>
        <s v="Tuesday"/>
        <s v="Thursday"/>
        <s v="Saturday"/>
      </sharedItems>
    </cacheField>
    <cacheField name="OrderMonth" numFmtId="0">
      <sharedItems count="12">
        <s v="March"/>
        <s v="June"/>
        <s v="July"/>
        <s v="February"/>
        <s v="May"/>
        <s v="November"/>
        <s v="September"/>
        <s v="April"/>
        <s v="August"/>
        <s v="December"/>
        <s v="October"/>
        <s v="January"/>
      </sharedItems>
    </cacheField>
    <cacheField name="OrderYear" numFmtId="0">
      <sharedItems containsSemiMixedTypes="0" containsString="0" containsNumber="1" containsInteger="1" minValue="2022" maxValue="2025" count="4">
        <n v="2025"/>
        <n v="2024"/>
        <n v="2023"/>
        <n v="2022"/>
      </sharedItems>
    </cacheField>
    <cacheField name="CustomerID" numFmtId="0">
      <sharedItems/>
    </cacheField>
    <cacheField name="CustomerName" numFmtId="0">
      <sharedItems count="1167">
        <s v="Monique Gould"/>
        <s v="Rebecca Cisneros"/>
        <s v="Joseph Cook"/>
        <s v="Theodore Brown"/>
        <s v="Lauren Payne"/>
        <s v="Joseph Allen"/>
        <s v="Timothy Smith"/>
        <s v="Nicholas Harris"/>
        <s v="Laurie Matthews"/>
        <s v="Debra Gonzalez"/>
        <s v="Edward Strong"/>
        <s v="Blake Evans"/>
        <s v="Jimmy Gomez"/>
        <s v="Antonio Palmer"/>
        <s v="Pamela Davis"/>
        <s v="Adrian Alexander"/>
        <s v="Tyler Smith"/>
        <s v="Amanda Barrett"/>
        <s v="Brandon Nguyen"/>
        <s v="Michael Munoz"/>
        <s v="Oscar Norris"/>
        <s v="Brent Jones"/>
        <s v="Paul Castillo"/>
        <s v="James Mcconnell"/>
        <s v="William Hogan"/>
        <s v="Anna Bennett"/>
        <s v="James Harrison"/>
        <s v="Casey Maldonado"/>
        <s v="James Jones"/>
        <s v="Eric Jimenez"/>
        <s v="Lauren Lee"/>
        <s v="Robert Jensen"/>
        <s v="Jeffrey Johnson"/>
        <s v="Kathy Martin"/>
        <s v="Catherine Chase"/>
        <s v="Steve Kennedy"/>
        <s v="Brian Foster"/>
        <s v="Philip Stafford"/>
        <s v="Gary Sullivan"/>
        <s v="Lindsey Clark"/>
        <s v="Tonya Stephenson"/>
        <s v="Andrea Khan"/>
        <s v="Edgar Garcia"/>
        <s v="Kenneth Patrick"/>
        <s v="Elizabeth Farley"/>
        <s v="Danielle Charles"/>
        <s v="David Fletcher"/>
        <s v="Ryan Hunt"/>
        <s v="Steven Curry"/>
        <s v="Gabriella Gonzalez"/>
        <s v="Christopher Franklin"/>
        <s v="Paul Davis"/>
        <s v="Jessica Elliott"/>
        <s v="Julie Wang"/>
        <s v="Charles Clarke"/>
        <s v="Sandra Torres"/>
        <s v="Paige English"/>
        <s v="Scott Barron"/>
        <s v="Victor Petty"/>
        <s v="Kelly Kirby"/>
        <s v="Not Mentioned"/>
        <s v="Jennifer Mitchell"/>
        <s v="April Miller"/>
        <s v="Mitchell Wallace"/>
        <s v="Patrick Scott"/>
        <s v="Brenda Long"/>
        <s v="Taylor Gonzalez"/>
        <s v="Kimberly Alvarez"/>
        <s v="Alexis Russell"/>
        <s v="Kaitlyn Black"/>
        <s v="Rebecca Long"/>
        <s v="Rebecca Brown"/>
        <s v="Laurie Zhang"/>
        <s v="Laura Snyder"/>
        <s v="Melvin Lee"/>
        <s v="Zachary Sanchez"/>
        <s v="Paige Cunningham"/>
        <s v="Billy Barker"/>
        <s v="Eric Clark"/>
        <s v="Michael Carlson"/>
        <s v="Stacy Snyder"/>
        <s v="Kimberly Morris"/>
        <s v="Stephanie Dean"/>
        <s v="Travis Davis"/>
        <s v="Brian Baker"/>
        <s v="Mrs. Leslie Flores PhD"/>
        <s v="Laura Bennett"/>
        <s v="Donna Thompson"/>
        <s v="Douglas Bond"/>
        <s v="Michael Best"/>
        <s v="Jaime Carr"/>
        <s v="Stacey Brown"/>
        <s v="Lisa Schmidt"/>
        <s v="Nicole Gay"/>
        <s v="Scott Joseph"/>
        <s v="Michael Smith"/>
        <s v="Amanda Rivera"/>
        <s v="Stephanie Andersen"/>
        <s v="James Lewis"/>
        <s v="Robert Raymond"/>
        <s v="Jeffrey Wood"/>
        <s v="Sara Lindsey"/>
        <s v="Jennifer Dyer"/>
        <s v="Timothy Barr"/>
        <s v="Jamie Smith"/>
        <s v="Renee Ortiz"/>
        <s v="Barbara King"/>
        <s v="Amanda Farmer"/>
        <s v="Sarah Rodriguez"/>
        <s v="Alexander Phillips"/>
        <s v="Amy Chavez"/>
        <s v="Anna Perez DDS"/>
        <s v="Carl Rodriguez"/>
        <s v="daniel meyers"/>
        <s v="Gloria Cruz"/>
        <s v="Michael Burns"/>
        <s v="Kimberly Holmes"/>
        <s v="Jacob Velasquez"/>
        <s v="Ashley Avery"/>
        <s v="Ms. Donna Green"/>
        <s v="Allison Powell"/>
        <s v="Anita Snow"/>
        <s v="Brandon Thomas"/>
        <s v="Ryan Smith"/>
        <s v="Ryan Murray"/>
        <s v="Anna Brock"/>
        <s v="Kevin Johnson"/>
        <s v="Mrs. Rebecca Davis"/>
        <s v="Dr. Joseph Kent"/>
        <s v="Christopher Smith"/>
        <s v="Craig Dean"/>
        <s v="Kristin Johnson"/>
        <s v="Denise Thomas"/>
        <s v="Troy Hardy"/>
        <s v="Donna Turner"/>
        <s v="Dave Jackson"/>
        <s v="Derrick Lamb MD"/>
        <s v="John Brown"/>
        <s v="Kevin Ayers"/>
        <s v="Bailey Miles"/>
        <s v="Tammy Davis"/>
        <s v="Brandon Hall"/>
        <s v="Kristin Rogers"/>
        <s v="Emily Adams"/>
        <s v="Timothy Reed"/>
        <s v="John Lucas"/>
        <s v="Cory Espinoza"/>
        <s v="Michael Wilson"/>
        <s v="Andrea Young"/>
        <s v="Laura Adkins"/>
        <s v="Shannon Anderson"/>
        <s v="Matthew Murphy"/>
        <s v="Russell Gonzalez"/>
        <s v="Brandy Ballard"/>
        <s v="Stephanie Aguilar"/>
        <s v="Jasmine Franklin"/>
        <s v="Jamie Schroeder"/>
        <s v="Warren Brown"/>
        <s v="Jessica Hansen"/>
        <s v="Mr. Brian Ellison"/>
        <s v="Stephanie Cunningham"/>
        <s v="Melinda Adams"/>
        <s v="Troy Clark"/>
        <s v="Taylor Jones"/>
        <s v="Eddie Mccoy"/>
        <s v="Wendy Garcia"/>
        <s v="Lance Le"/>
        <s v="William Edwards"/>
        <s v="Melissa Bailey"/>
        <s v="Brian Peters"/>
        <s v="Frank Johnson"/>
        <s v="Curtis Harvey"/>
        <s v="Michelle Hamilton"/>
        <s v="Suzanne Smith"/>
        <s v="Amanda Adams"/>
        <s v="Monica Stone"/>
        <s v="Brian Johnson"/>
        <s v="John Taylor"/>
        <s v="Randy Yoder"/>
        <s v="Robert Goodman"/>
        <s v="Kevin Bates"/>
        <s v="Maria Berry"/>
        <s v="Victoria Brady"/>
        <s v="Angie Alexander"/>
        <s v="Jeffery Byrd"/>
        <s v="adam sparks"/>
        <s v="Rebecca Bates"/>
        <s v="Russell Stanley"/>
        <s v="Mrs. Emily Gray"/>
        <s v="Jennifer Donovan"/>
        <s v="Melissa Savage"/>
        <s v="Heather Burns"/>
        <s v="Thomas Harrell"/>
        <s v="Kevin Reed"/>
        <s v="Steven Morrow"/>
        <s v="Kyle Bruce"/>
        <s v="Patrick Green IV"/>
        <s v="Brian Davis"/>
        <s v="Jon Reyes"/>
        <s v="Joshua Smith"/>
        <s v="Courtney Taylor"/>
        <s v="Ashley Hubbard"/>
        <s v="Douglas Jimenez"/>
        <s v="Teresa Brennan"/>
        <s v="lauren dixon"/>
        <s v="Donald Anderson"/>
        <s v="Julie Young"/>
        <s v="Richard Allen"/>
        <s v="Michelle Ryan"/>
        <s v="Jeffrey Bolton"/>
        <s v="Malik Morris"/>
        <s v="Jason Morton"/>
        <s v="Angela Lopez"/>
        <s v="Claudia Williams"/>
        <s v="Alexander Collins"/>
        <s v="Christopher Douglas"/>
        <s v="Tami Clark"/>
        <s v="Donna Clements"/>
        <s v="Beth Bridges"/>
        <s v="Randy Olson"/>
        <s v="Tammy Hardy"/>
        <s v="Kayla Snow"/>
        <s v="Phillip Bailey"/>
        <s v="Amy Obrien"/>
        <s v="Chloe Santiago"/>
        <s v="becky chen"/>
        <s v="Brent Wise"/>
        <s v="Alexis Sanders"/>
        <s v="John Woods"/>
        <s v="Kevin Sanchez"/>
        <s v="James Wagner"/>
        <s v="Tammy Li"/>
        <s v="Michael Roberts"/>
        <s v="Kimberly King"/>
        <s v="Helen Wilson"/>
        <s v="Sheila Mann"/>
        <s v="Ann Lambert"/>
        <s v="Carrie Adams"/>
        <s v="Michael Kirk"/>
        <s v="Todd Cook"/>
        <s v="Jennifer Klein"/>
        <s v="Kelly Johnson"/>
        <s v="Julie Hinton"/>
        <s v="Crystal Bowman"/>
        <s v="Rachel Guerrero"/>
        <s v="Brian Garrison"/>
        <s v="Emily Moody"/>
        <s v="James Lopez"/>
        <s v="Leslie Johns"/>
        <s v="Jeffrey Cole"/>
        <s v="Alexandra Blake"/>
        <s v="Michelle Reed"/>
        <s v="Dave Vasquez"/>
        <s v="Jonathan Lawrence"/>
        <s v="Michael Valentine"/>
        <s v="Lauren Best"/>
        <s v="Andrea Miller"/>
        <s v="Christie Novak"/>
        <s v="Aaron Baker"/>
        <s v="Melissa Ramirez"/>
        <s v="Juan Lynch"/>
        <s v="Monica Aguilar"/>
        <s v="Jimmy Simmons"/>
        <s v="Blake Gibson"/>
        <s v="Jennifer Haynes"/>
        <s v="Sean Jenkins MD"/>
        <s v="Lynn Jones"/>
        <s v="Toni White"/>
        <s v="James Barber"/>
        <s v="Timothy Hernandez"/>
        <s v="Lydia Carter"/>
        <s v="Terry Wright"/>
        <s v="Victoria Morrow"/>
        <s v="Debra Barton"/>
        <s v="Laura Miller"/>
        <s v="Courtney Anderson"/>
        <s v="Angela Dennis"/>
        <s v="Gregory Simmons"/>
        <s v="Grace Hartman"/>
        <s v="Marilyn Perry"/>
        <s v="Mr. Kyle Walker"/>
        <s v="Casey Diaz"/>
        <s v="Jeremy Sparks"/>
        <s v="Justin Salazar"/>
        <s v="Beverly Arroyo"/>
        <s v="Peggy Tucker"/>
        <s v="John Davis"/>
        <s v="Kristin Black"/>
        <s v="Amanda Thompson"/>
        <s v="Robert Williams"/>
        <s v="Lauren Nguyen"/>
        <s v="Daniel Dillon"/>
        <s v="Brittany Schmidt"/>
        <s v="Pamela Thompson"/>
        <s v="Richard Osborne"/>
        <s v="Angelica Zhang"/>
        <s v="Ann Smith"/>
        <s v="Pamela Allen"/>
        <s v="Michael Walker"/>
        <s v="Jesus Torres"/>
        <s v="Steven Santos"/>
        <s v="Sarah Porter"/>
        <s v="Kenneth Webb"/>
        <s v="James Miller"/>
        <s v="Lauren Jenkins"/>
        <s v="Tammy Griffin"/>
        <s v="Corey Howard"/>
        <s v="Emily Dyer"/>
        <s v="Michael Reed"/>
        <s v="Ronald Howard"/>
        <s v="Angela Montes"/>
        <s v="Martin Hutchinson"/>
        <s v="Lindsay Scott"/>
        <s v="Blake Moore"/>
        <s v="John Moore"/>
        <s v="Travis Hicks"/>
        <s v="Catherine Lee"/>
        <s v="Lori Hoffman"/>
        <s v="Christopher Peterson"/>
        <s v="Hannah Smith"/>
        <s v="Dalton Anderson"/>
        <s v="Alicia Walker"/>
        <s v="Evan Santana"/>
        <s v="Michelle Castillo"/>
        <s v="Stephanie Watkins"/>
        <s v="Maureen Cole"/>
        <s v="William Klein"/>
        <s v="Joseph Scott"/>
        <s v="Megan Smith"/>
        <s v="Amy Mejia"/>
        <s v="Vanessa Tate"/>
        <s v="John Cunningham"/>
        <s v="Peggy Rivera"/>
        <s v="Felicia Rodriguez"/>
        <s v="Erica Meyer"/>
        <s v="Donald Wilson"/>
        <s v="Luke Martinez"/>
        <s v="Samuel Hawkins"/>
        <s v="Robert Jackson"/>
        <s v="Jenna Vazquez"/>
        <s v="Angela Gates"/>
        <s v="Aaron Wilson"/>
        <s v="Thomas Ross"/>
        <s v="Angela Schwartz"/>
        <s v="Bobby Mayo"/>
        <s v="Timothy Horton"/>
        <s v="Emily Martin"/>
        <s v="Rachel Cline"/>
        <s v="Kyle Thompson"/>
        <s v="Robert Cross"/>
        <s v="Mary Lucero"/>
        <s v="Susan Miller"/>
        <s v="Douglas Terry"/>
        <s v="Donald Ali"/>
        <s v="Sheila Peterson"/>
        <s v="Christine Barker"/>
        <s v="Amy Ramirez"/>
        <s v="Lisa Carpenter"/>
        <s v="Jessica Smith"/>
        <s v="Jose Smith"/>
        <s v="Jacqueline Moore"/>
        <s v="Deborah Johnson"/>
        <s v="Maria Garza"/>
        <s v="Bruce Brown"/>
        <s v="Paul Day"/>
        <s v="William Rodriguez"/>
        <s v="Mark Munoz"/>
        <s v="Tami Rodriguez"/>
        <s v="Cole Edwards"/>
        <s v="Kara Rivas"/>
        <s v="Courtney Cox"/>
        <s v="Jeff Oneal"/>
        <s v="Edwin Brown"/>
        <s v="William Howell"/>
        <s v="Kelli Butler"/>
        <s v="Antonio Schultz"/>
        <s v="Elizabeth Brown"/>
        <s v="Kyle Leblanc"/>
        <s v="Robert Cooper"/>
        <s v="Mark Rice"/>
        <s v="Jeremy Stevenson"/>
        <s v="Tommy Murphy"/>
        <s v="Andrew Nelson"/>
        <s v="Adrian Braun"/>
        <s v="Aaron Kelly"/>
        <s v="Michael Pierce"/>
        <s v="Matthew Williams"/>
        <s v="Sharon Owens"/>
        <s v="Jeffery Dominguez"/>
        <s v="Craig Henry"/>
        <s v="Shannon Wells"/>
        <s v="Jason Collier"/>
        <s v="Mary Hardy"/>
        <s v="Spencer Sampson"/>
        <s v="Rachel Williams"/>
        <s v="Jillian Lopez"/>
        <s v="Jennifer Erickson"/>
        <s v="Michael Burton"/>
        <s v="Stephanie Jones"/>
        <s v="Patrick Calderon"/>
        <s v="Tanner Williams"/>
        <s v="Jennifer Collins"/>
        <s v="Elizabeth Schultz"/>
        <s v="Jeremy Stuart"/>
        <s v="Katherine Howard"/>
        <s v="Thomas Cook"/>
        <s v="Mr. Joe Williams"/>
        <s v="Kathryn Daniels"/>
        <s v="Kathryn Sanchez"/>
        <s v="Christopher Richard"/>
        <s v="Brittany Roberson"/>
        <s v="Kevin Wright"/>
        <s v="Carl Harris"/>
        <s v="Kimberly Cummings"/>
        <s v="Breanna Bell"/>
        <s v="Andrea Brown"/>
        <s v="Joseph Moody"/>
        <s v="Elizabeth Mcbride"/>
        <s v="Joshua Thompson"/>
        <s v="Linda Murphy"/>
        <s v="Brian Scott MD"/>
        <s v="Joseph Chapman"/>
        <s v="Michael Brooks"/>
        <s v="Jessica Thompson"/>
        <s v="Amber Brown"/>
        <s v="Kayla Potter"/>
        <s v="Dustin Thomas"/>
        <s v="Austin Jenkins"/>
        <s v="Sarah Wright"/>
        <s v="Sarah Osborn"/>
        <s v="Joyce Davis"/>
        <s v="Miranda Shepherd"/>
        <s v="Andrew Miller"/>
        <s v="Trevor Thornton"/>
        <s v="Richard Ellis"/>
        <s v="Dr. Lynn Hansen"/>
        <s v="Joshua Boyd"/>
        <s v="Gregory Williams"/>
        <s v="Colin Scott"/>
        <s v="Sarah Lynch"/>
        <s v="Daniel Cohen"/>
        <s v="stephanie gibson"/>
        <s v="Angela Pierce"/>
        <s v="Vanessa Walker"/>
        <s v="Brittany Jackson"/>
        <s v="Brooke Reyes"/>
        <s v="Donna Aguilar"/>
        <s v="Matthew Spencer"/>
        <s v="Luis Davis"/>
        <s v="Teresa Armstrong"/>
        <s v="Jamie Chavez"/>
        <s v="Melinda Valenzuela"/>
        <s v="Jason Reynolds"/>
        <s v="Randall Lopez"/>
        <s v="Kelly Hernandez"/>
        <s v="Brittney Burch"/>
        <s v="Brenda Gonzalez"/>
        <s v="Sheena Hernandez"/>
        <s v="Anthony Hammond"/>
        <s v="Crystal Powell"/>
        <s v="Kathleen Johnson"/>
        <s v="Amanda May"/>
        <s v="Jordan Richardson"/>
        <s v="Norma Walker"/>
        <s v="Ashley Duncan"/>
        <s v="Daniel Martin"/>
        <s v="Christina Martinez"/>
        <s v="Elizabeth Skinner"/>
        <s v="Robert Barry"/>
        <s v="Arthur Wilson"/>
        <s v="Mr. Robert Tanner DDS"/>
        <s v="Steven Kirby"/>
        <s v="Teresa Miller"/>
        <s v="Tiffany Lawson"/>
        <s v="Kimberly Davenport"/>
        <s v="Gregory Cook"/>
        <s v="Mr. William Harrison"/>
        <s v="Joshua Rogers"/>
        <s v="Rachel Morris"/>
        <s v="Derrick Bean"/>
        <s v="Derrick Carter"/>
        <s v="Nicole Clark"/>
        <s v="Robert Henderson Jr."/>
        <s v="Kristen Williams"/>
        <s v="Angela Pineda"/>
        <s v="Penny Lewis"/>
        <s v="Mia Herman"/>
        <s v="Derrick Thomas"/>
        <s v="Michael Nichols"/>
        <s v="Kyle Nelson"/>
        <s v="Frances Shaw"/>
        <s v="Joyce Garrison"/>
        <s v="Cynthia Potter"/>
        <s v="Clarence Washington"/>
        <s v="Angela Anthony"/>
        <s v="Barry Mosley"/>
        <s v="Jocelyn Hill"/>
        <s v="Lauren Foster"/>
        <s v="Patrick Jacobson"/>
        <s v="Angel Flowers"/>
        <s v="Yesenia Glenn"/>
        <s v="Laura Garner"/>
        <s v="Cathy Hanson"/>
        <s v="Jill Brown"/>
        <s v="Heather Hines"/>
        <s v="Debbie Adams"/>
        <s v="Michael Jones"/>
        <s v="Alexander Garcia"/>
        <s v="Thomas Woods"/>
        <s v="Elizabeth Garner"/>
        <s v="Andrew Marsh"/>
        <s v="Shannon Vance"/>
        <s v="Michelle Forbes"/>
        <s v="Eric Spencer"/>
        <s v="Jennifer Greene"/>
        <s v="Paul Small"/>
        <s v="Alexander Bradford"/>
        <s v="Catherine Rodriguez"/>
        <s v="Cody Simon"/>
        <s v="Tara Lane"/>
        <s v="Jocelyn Reyes"/>
        <s v="Kelsey Vasquez"/>
        <s v="Jennifer Davidson"/>
        <s v="Melissa Sanford"/>
        <s v="Jillian Horn"/>
        <s v="Jeffrey Whitaker"/>
        <s v="Bryan Larson"/>
        <s v="Jennifer Garrett"/>
        <s v="Paula Mosley"/>
        <s v="Aaron Rodriguez"/>
        <s v="Ricky Wall"/>
        <s v="Lindsay Parker"/>
        <s v="Mitchell Hall"/>
        <s v="Bonnie Jackson"/>
        <s v="Nicole Martinez"/>
        <s v="Amy Saunders"/>
        <s v="Lauren White"/>
        <s v="Lauren Drake"/>
        <s v="Michael Fox"/>
        <s v="Joshua Mccullough"/>
        <s v="Kurt Lynch"/>
        <s v="Charles Humphrey"/>
        <s v="Russell Odonnell"/>
        <s v="Dana Patrick"/>
        <s v="Ricky Wong"/>
        <s v="Brittany Giles"/>
        <s v="Renee Scott"/>
        <s v="Katherine Henry"/>
        <s v="Theresa Webb"/>
        <s v="Andre Cohen"/>
        <s v="Joshua Sandoval"/>
        <s v="Christopher Lee"/>
        <s v="Erica York"/>
        <s v="Sean Harper"/>
        <s v="Dr. Alexis Smith DVM"/>
        <s v="Brittany Hall"/>
        <s v="Kimberly Pena"/>
        <s v="Margaret Orozco"/>
        <s v="Katrina Young"/>
        <s v="Anthony Underwood"/>
        <s v="Stephanie Schmidt"/>
        <s v="Cynthia Torres MD"/>
        <s v="Danielle Howell"/>
        <s v="Travis Salinas"/>
        <s v="Alicia Rosario"/>
        <s v="Kelly Ramirez"/>
        <s v="Dr. Nicole Davis MD"/>
        <s v="Christopher Oliver"/>
        <s v="Nicholas Larson"/>
        <s v="Jeanne Lewis"/>
        <s v="Christina Warner"/>
        <s v="Kristie Molina"/>
        <s v="Jordan Koch"/>
        <s v="Heather Blake"/>
        <s v="Andrew Yoder"/>
        <s v="Cheyenne Sullivan"/>
        <s v="Kristin Stewart"/>
        <s v="Kimberly Perez"/>
        <s v="Ricardo Richards"/>
        <s v="Sarah Richards"/>
        <s v="Dale Brown"/>
        <s v="Dr. Patrick Frazier PhD"/>
        <s v="Mackenzie Lee"/>
        <s v="Matthew Miller"/>
        <s v="Jody Camacho"/>
        <s v="Tammy Perez"/>
        <s v="Lisa Patterson"/>
        <s v="Robyn Campbell"/>
        <s v="Janet Woods"/>
        <s v="Brian Figueroa"/>
        <s v="Danielle Wall"/>
        <s v="James Gonzales MD"/>
        <s v="Evan Hardy"/>
        <s v="Kimberly Garcia"/>
        <s v="Daniel Fernandez"/>
        <s v="Diane Ramsey"/>
        <s v="Bryan Jenkins"/>
        <s v="Tammy Lynn"/>
        <s v="Stephen Bryant"/>
        <s v="Tracy Martin"/>
        <s v="Susan Fowler"/>
        <s v="Mr. Lucas Hansen MD"/>
        <s v="Richard Perkins"/>
        <s v="Katherine Smith"/>
        <s v="Mark Moore"/>
        <s v="Kenneth Brown"/>
        <s v="Laura Vega"/>
        <s v="Dustin Anderson"/>
        <s v="Heather Gonzales"/>
        <s v="Angelica Thomas"/>
        <s v="Tammy Pineda"/>
        <s v="Jacqueline Heath"/>
        <s v="Christy Scott"/>
        <s v="Jimmy Nichols"/>
        <s v="Seth Roberts"/>
        <s v="Kathy Hensley"/>
        <s v="Jessica Cooper"/>
        <s v="Tanya Townsend"/>
        <s v="James Rivas"/>
        <s v="Frank Reed"/>
        <s v="Robert Martin"/>
        <s v="Larry Fuller"/>
        <s v="Cassidy Long"/>
        <s v="Lori Gray"/>
        <s v="Karen Schultz"/>
        <s v="Jessica Rogers"/>
        <s v="Lisa Martinez"/>
        <s v="Brandon Mays"/>
        <s v="Dustin Hinton"/>
        <s v="Matthew Wilson"/>
        <s v="Kimberly Nunez"/>
        <s v="Kevin Williams"/>
        <s v="Daniel Rogers"/>
        <s v="Kristen Blair"/>
        <s v="Kayla Stanton"/>
        <s v="Autumn Little"/>
        <s v="William Hatfield"/>
        <s v="Deborah Hunt"/>
        <s v="Regina Porter"/>
        <s v="Samantha Hall"/>
        <s v="Charles Hobbs"/>
        <s v="Anthony Lowe"/>
        <s v="Karen Reed"/>
        <s v="Alan Zamora"/>
        <s v="Nancy Green"/>
        <s v="Deanna Rose"/>
        <s v="Tyler Wade"/>
        <s v="Sean Butler"/>
        <s v="Joshua Rodriguez"/>
        <s v="Mary Taylor"/>
        <s v="Thomas Thompson"/>
        <s v="Larry Watson"/>
        <s v="Tracey Reynolds"/>
        <s v="Paul Delacruz"/>
        <s v="Travis Cervantes"/>
        <s v="Andrea Burch"/>
        <s v="Sheri Anderson"/>
        <s v="Joyce Foster"/>
        <s v="Scott Richardson"/>
        <s v="Craig Little"/>
        <s v="Matthew Warner"/>
        <s v="Victoria Travis"/>
        <s v="Sergio Brown"/>
        <s v="Breanna Howell"/>
        <s v="Gregory Mahoney"/>
        <s v="Mr. Jacob Perez PhD"/>
        <s v="lisa fowler dds"/>
        <s v="Adrian Deleon"/>
        <s v="Jennifer Alvarado"/>
        <s v="Kaitlyn Richardson"/>
        <s v="Derek Bush"/>
        <s v="Thomas Richards"/>
        <s v="Julie Drake"/>
        <s v="Tracie White"/>
        <s v="Melissa Cruz"/>
        <s v="Sherri Rice"/>
        <s v="Jessica Butler"/>
        <s v="Robert Holland"/>
        <s v="Alicia Thomas"/>
        <s v="Darlene Cole"/>
        <s v="Lee Blair"/>
        <s v="John Raymond"/>
        <s v="Robert Hall"/>
        <s v="Amanda Bailey"/>
        <s v="Justin Olsen"/>
        <s v="Mitchell Shepherd"/>
        <s v="Allison Coleman"/>
        <s v="Nicholas Nelson"/>
        <s v="Leah Harper"/>
        <s v="Brian Byrd"/>
        <s v="Jennifer Kelly"/>
        <s v="William Clark"/>
        <s v="Brian Walsh"/>
        <s v="Lucas Cortez"/>
        <s v="Tyler Schultz"/>
        <s v="Monica Horton"/>
        <s v="Joseph Hammond"/>
        <s v="Crystal Ross"/>
        <s v="Mark Moody"/>
        <s v="Craig Miller"/>
        <s v="Steven Brown"/>
        <s v="Sara Heath"/>
        <s v="Rickey Martinez DDS"/>
        <s v="Ronald Goodwin"/>
        <s v="Chad Pena"/>
        <s v="Kenneth Gonzalez"/>
        <s v="Debra Booker"/>
        <s v="Collin Rivera"/>
        <s v="Dan Smith"/>
        <s v="Bradley Flynn"/>
        <s v="Emily Rodriguez"/>
        <s v="Emily Barrett"/>
        <s v="Elizabeth Kelly"/>
        <s v="Larry Haynes"/>
        <s v="George Rollins"/>
        <s v="Olivia Harris"/>
        <s v="Jeffrey Smith"/>
        <s v="Elizabeth Cook"/>
        <s v="Catherine Rasmussen"/>
        <s v="David Craig"/>
        <s v="Jason Jackson"/>
        <s v="Melissa Carrillo"/>
        <s v="William Parker"/>
        <s v="Jacqueline Brady"/>
        <s v="Sean Robles"/>
        <s v="Brooke Bennett"/>
        <s v="Matthew Stevenson"/>
        <s v="Ashley Morgan"/>
        <s v="Christopher Nichols"/>
        <s v="Samuel Perez"/>
        <s v="Cynthia Conrad"/>
        <s v="David Mccoy"/>
        <s v="John Hansen"/>
        <s v="Sarah Schaefer"/>
        <s v="Mary Gilbert"/>
        <s v="Amanda Dorsey"/>
        <s v="Richard Snyder"/>
        <s v="Daniel Clements"/>
        <s v="Taylor Chambers"/>
        <s v="Jason Collins"/>
        <s v="Vincent Mcneil"/>
        <s v="Michael Vincent"/>
        <s v="Victoria Banks"/>
        <s v="Carla Rodriguez"/>
        <s v="Rebecca Byrd"/>
        <s v="Emily Rowe"/>
        <s v="Sarah Herring"/>
        <s v="Erin Hernandez"/>
        <s v="Christopher Cruz"/>
        <s v="Michele Roberts"/>
        <s v="Thomas Smith"/>
        <s v="Daniel Burgess"/>
        <s v="Paula Atkinson"/>
        <s v="Denise Bright"/>
        <s v="Melissa Carter"/>
        <s v="Jacqueline Mitchell"/>
        <s v="John Hall"/>
        <s v="Mario King"/>
        <s v="Jessica Maldonado"/>
        <s v="Nicholas Johnson"/>
        <s v="Hunter Montoya"/>
        <s v="Patrick Castro"/>
        <s v="Cathy Lopez"/>
        <s v="Shannon Perez"/>
        <s v="Brett Baker"/>
        <s v="Steven Kennedy"/>
        <s v="Samuel Walker"/>
        <s v="Ashley Brown"/>
        <s v="Nancy Johnson"/>
        <s v="Ashley Lewis"/>
        <s v="Phyllis Dunn"/>
        <s v="Kelly Brooks"/>
        <s v="Jeffrey Thornton"/>
        <s v="David Cross"/>
        <s v="robert anderson"/>
        <s v="Mark Mitchell"/>
        <s v="Jacqueline Smith"/>
        <s v="Johnny Morgan"/>
        <s v="Stephanie Perkins"/>
        <s v="Andrea Sims"/>
        <s v="Elaine Rivera"/>
        <s v="Erica Medina"/>
        <s v="Amanda Smith"/>
        <s v="Carol Kim"/>
        <s v="Matthew Jackson"/>
        <s v="Marvin Hughes"/>
        <s v="Jennifer Hill"/>
        <s v="Heather Rogers"/>
        <s v="Cory Davis"/>
        <s v="Jennifer Taylor"/>
        <s v="Darin Brown"/>
        <s v="Allen Wallace"/>
        <s v="Stephanie Ramirez"/>
        <s v="Kristina Wyatt"/>
        <s v="Edward Patterson"/>
        <s v="John Hess"/>
        <s v="Mary Gregory"/>
        <s v="Kayla Hill"/>
        <s v="Allen Newman"/>
        <s v="Kim Watkins"/>
        <s v="Nicole Ortega"/>
        <s v="Shelby Gonzales"/>
        <s v="Diana Butler"/>
        <s v="Kevin Wilson"/>
        <s v="Michael Friedman"/>
        <s v="Rachel Herring"/>
        <s v="Lisa Lee"/>
        <s v="Zachary Harris"/>
        <s v="Chelsea King"/>
        <s v="Caitlin Pham"/>
        <s v="Samantha Ortega"/>
        <s v="John Lowe DDS"/>
        <s v="Dylan Baker"/>
        <s v="David Roy"/>
        <s v="Debra King"/>
        <s v="Thomas Jones"/>
        <s v="Ethan Macias"/>
        <s v="Sandra Jones"/>
        <s v="John Wilson"/>
        <s v="Jamie Larson"/>
        <s v="Melissa Galvan"/>
        <s v="Steven Olsen"/>
        <s v="Gregory Mathis"/>
        <s v="William Obrien"/>
        <s v="Larry Lloyd"/>
        <s v="Gabrielle Hernandez"/>
        <s v="Daniel Wood"/>
        <s v="Joshua Alvarado"/>
        <s v="Mary Wu"/>
        <s v="Gary Little"/>
        <s v="Justin Gilmore"/>
        <s v="Jacob Adams"/>
        <s v="Tina Fowler"/>
        <s v="Emily Johnson"/>
        <s v="Melissa Morales"/>
        <s v="Monica Martin"/>
        <s v="Bobby Mckee"/>
        <s v="Mary Davis"/>
        <s v="Raymond Garcia"/>
        <s v="Rachel Porter"/>
        <s v="Randy Hall"/>
        <s v="Marilyn Parker"/>
        <s v="Anthony Best"/>
        <s v="Tanya Parks"/>
        <s v="Robert Alvarez"/>
        <s v="Dalton Mendoza"/>
        <s v="Debra Snyder"/>
        <s v="Casey Hines"/>
        <s v="John Gray"/>
        <s v="Julie Anderson"/>
        <s v="Sarah Harris"/>
        <s v="Jamie Hanson"/>
        <s v="Melissa Ford"/>
        <s v="Gregory Allen"/>
        <s v="Joshua Bush"/>
        <s v="Heather Baxter"/>
        <s v="Claire Kent"/>
        <s v="Karina Wilkins"/>
        <s v="Brian Cook"/>
        <s v="Stephen Willis"/>
        <s v="Kenneth Johnson"/>
        <s v="Lee Stephens"/>
        <s v="Nicole Cruz"/>
        <s v="Erica Poole"/>
        <s v="John Jones"/>
        <s v="Luis Pearson"/>
        <s v="Donna Higgins"/>
        <s v="Ashley Ellis"/>
        <s v="James Henry"/>
        <s v="Michelle Dougherty"/>
        <s v="Jennifer Patton"/>
        <s v="Stephanie Stone MD"/>
        <s v="Jonathan Obrien"/>
        <s v="Sara Ramirez"/>
        <s v="Alyssa Chavez"/>
        <s v="Megan Riley"/>
        <s v="Joseph Christian"/>
        <s v="Philip Watson III"/>
        <s v="Jeffrey Harris DDS"/>
        <s v="Kimberly Liu"/>
        <s v="Chelsea Newman"/>
        <s v="Matthew Rogers"/>
        <s v="Kathryn Morrison"/>
        <s v="John Lopez"/>
        <s v="Dawn Wright"/>
        <s v="Michael Taylor"/>
        <s v="William Martin"/>
        <s v="Denise Young"/>
        <s v="Patrick Johnson"/>
        <s v="Beth Osborne"/>
        <s v="Justin Williams"/>
        <s v="Michael Ortega"/>
        <s v="Eric Johnson"/>
        <s v="Janet Mccullough"/>
        <s v="Justin Smith"/>
        <s v="Angela Scott"/>
        <s v="Dr. Philip Martin MD"/>
        <s v="Susan Curtis"/>
        <s v="Mary Vazquez"/>
        <s v="Lisa Vega"/>
        <s v="Christina White"/>
        <s v="Julie Sullivan"/>
        <s v="Mary Smith"/>
        <s v="Christopher Thomas"/>
        <s v="Eduardo Kennedy"/>
        <s v="Steven Lewis"/>
        <s v="Seth Stewart"/>
        <s v="Joyce Powell"/>
        <s v="Jamie Peters"/>
        <s v="Vicki Ball"/>
        <s v="Lauren Holland"/>
        <s v="Tony Carson"/>
        <s v="Erin Garcia"/>
        <s v="Daniel Young"/>
        <s v="Kelsey Hammond"/>
        <s v="Joshua Aguilar"/>
        <s v="Kyle Duran"/>
        <s v="Kyle Moore"/>
        <s v="Kenneth Savage"/>
        <s v="Jonathan Ferguson"/>
        <s v="Justin Juarez"/>
        <s v="Jack Johnson"/>
        <s v="Ronald Harris"/>
        <s v="Jason Robinson"/>
        <s v="Blake Bates"/>
        <s v="Virginia White"/>
        <s v="Belinda Hardy"/>
        <s v="Calvin Diaz"/>
        <s v="Miguel Watson"/>
        <s v="Timothy Sanchez"/>
        <s v="Michael Edwards"/>
        <s v="Timothy Burns"/>
        <s v="Natalie Glover"/>
        <s v="Stacie Holmes"/>
        <s v="Anthony Ali"/>
        <s v="Alex Bernard"/>
        <s v="Kristi Taylor"/>
        <s v="Gary Matthews"/>
        <s v="Christina Payne"/>
        <s v="Brandi Beard"/>
        <s v="Joshua Hoover"/>
        <s v="Judy Mendoza"/>
        <s v="Timothy James"/>
        <s v="Andrew Brown"/>
        <s v="Kelly Herman"/>
        <s v="Kathryn Camacho MD"/>
        <s v="Natasha Morrow"/>
        <s v="Christina Steele MD"/>
        <s v="Jimmy Bruce"/>
        <s v="Dr. Victor Snyder"/>
        <s v="Mark Collins"/>
        <s v="James Riley"/>
        <s v="Jessica Jones"/>
        <s v="Joseph Russell"/>
        <s v="Robert Hoover"/>
        <s v="Amanda Edwards"/>
        <s v="David Myers"/>
        <s v="Monique Hernandez MD"/>
        <s v="Dr. Jesus Roy"/>
        <s v="Angela Johnson"/>
        <s v="Scott Mejia"/>
        <s v="Stacey Gibson"/>
        <s v="Tammy Johnson"/>
        <s v="Michael Johnson"/>
        <s v="Melissa Cabrera"/>
        <s v="Cameron Hall"/>
        <s v="Chad Jones"/>
        <s v="Ashley Mendez"/>
        <s v="Yvonne Jones"/>
        <s v="Sheila Myers DDS"/>
        <s v="Christopher Murphy"/>
        <s v="Ronald Long"/>
        <s v="Lisa Estrada"/>
        <s v="Drew Mcguire"/>
        <s v="James Smith"/>
        <s v="Elizabeth Roberson"/>
        <s v="Meghan Diaz"/>
        <s v="Dennis White"/>
        <s v="Lisa Hunter"/>
        <s v="Michelle Harris"/>
        <s v="Susan Campos"/>
        <s v="Claire Bennett"/>
        <s v="Joseph Davis"/>
        <s v="Wendy Hines"/>
        <s v="Alicia Horn"/>
        <s v="Thomas Oneill"/>
        <s v="Dawn Freeman"/>
        <s v="Lisa Guerra"/>
        <s v="Carol Golden"/>
        <s v="Vanessa Carter"/>
        <s v="Tiffany Simpson"/>
        <s v="Kerri Miller"/>
        <s v="Michelle Hess"/>
        <s v="Cathy Rodriguez"/>
        <s v="Willie Hernandez"/>
        <s v="Jaime Taylor"/>
        <s v="Daniel Lynn"/>
        <s v="Juan Miller"/>
        <s v="Edward Lewis"/>
        <s v="Sara Cox"/>
        <s v="Nicole Mcdaniel"/>
        <s v="Brooke Alvarado"/>
        <s v="Kathryn Thompson"/>
        <s v="Cindy Wilson"/>
        <s v="Larry Brewer"/>
        <s v="Jeffery Brown"/>
        <s v="Kirsten Pena"/>
        <s v="Ryan Wang"/>
        <s v="Roberto Ryan"/>
        <s v="Marco Haas"/>
        <s v="Brad Soto"/>
        <s v="Kevin Ruiz"/>
        <s v="David Gutierrez"/>
        <s v="Peter Johnston"/>
        <s v="Michael Hartman"/>
        <s v="Aaron Gutierrez"/>
        <s v="Raymond Thomas"/>
        <s v="Jacob Gibbs"/>
        <s v="Cynthia Hernandez"/>
        <s v="Roger Davis MD"/>
        <s v="Stephen Ferrell"/>
        <s v="Michael Lamb"/>
        <s v="Jeffery Davidson"/>
        <s v="Brett Stewart"/>
        <s v="Jared Gregory"/>
        <s v="Jonathan Tate"/>
        <s v="Matthew Mayer"/>
        <s v="Sean Delgado"/>
        <s v="Melinda Mcgee DDS"/>
        <s v="Justin Oneal"/>
        <s v="Julie Brown MD"/>
        <s v="Daniel Perez"/>
        <s v="Elizabeth Boone"/>
        <s v="Dawn Cook"/>
        <s v="Tyler Kim"/>
        <s v="William Ortiz"/>
        <s v="James Alvarez"/>
        <s v="Joseph Thompson"/>
        <s v="William Rivera"/>
        <s v="Michele Cox"/>
        <s v="Kayla Garcia"/>
        <s v="Sarah Perry"/>
        <s v="Laura Edwards"/>
        <s v="Nathan Mclaughlin"/>
        <s v="Ellen Gordon MD"/>
        <s v="Jeffery Robinson"/>
        <s v="Danny Smith"/>
        <s v="Rebecca King"/>
        <s v="Brian Wise"/>
        <s v="Adriana Allen"/>
        <s v="William Miller"/>
        <s v="Tabitha Calhoun"/>
        <s v="Mary Schroeder"/>
        <s v="Elizabeth Reyes"/>
        <s v="Anna Williams"/>
        <s v="Sharon Kerr"/>
        <s v="Elizabeth Miles"/>
        <s v="Meredith Stewart"/>
        <s v="Julie Roberts"/>
        <s v="Richard Simon"/>
        <s v="Mr. Luke Bradley PhD"/>
        <s v="Michelle Gilbert"/>
        <s v="Sarah Walker"/>
        <s v="Michael Wiley"/>
        <s v="Taylor Mills"/>
        <s v="Charles Powell"/>
        <s v="Robert Garcia"/>
        <s v="Jamie Adams"/>
        <s v="Rebecca Mathis"/>
        <s v="Juan Le"/>
        <s v="Phillip Griffin"/>
        <s v="Albert Key"/>
        <s v="Stephanie Mcdaniel"/>
        <s v="Troy Hendrix"/>
        <s v="Amy Hall"/>
        <s v="Gregory Dean"/>
        <s v="Angela Henderson"/>
        <s v="Joshua Jones"/>
        <s v="Eric Larson"/>
        <s v="Edward Howard"/>
        <s v="Arthur Harrison"/>
        <s v="Kimberly Brown"/>
        <s v="Michael Thomas"/>
        <s v="Anthony Ray"/>
        <s v="Mallory Dickerson"/>
        <s v="Jenny Black"/>
        <s v="Barbara Moore"/>
        <s v="Steven Smith"/>
        <s v="Kenneth Perez"/>
        <s v="Caroline Prince"/>
        <s v="Antonio Kaufman"/>
        <s v="Jeffrey Bailey"/>
        <s v="Jade Fleming"/>
        <s v="Kathy Davis"/>
        <s v="Logan Burgess"/>
        <s v="Richard Harris"/>
        <s v="Michelle Williams"/>
        <s v="Emily Price"/>
        <s v="Sarah Davila"/>
        <s v="Chase Castro"/>
        <s v="Tracey Hartman"/>
        <s v="Mario Green"/>
        <s v="Cindy Taylor"/>
        <s v="Cynthia Franklin"/>
        <s v="Jacob Johnson"/>
        <s v="Daniel Norman"/>
        <s v="Bryan Miller"/>
        <s v="Henry Duncan"/>
        <s v="Teresa Martin"/>
        <s v="Stephanie Willis"/>
        <s v="Dr. Joshua Jones"/>
        <s v="Suzanne Wilkerson"/>
        <s v="Brandon Miller"/>
        <s v="Melissa Patrick"/>
        <s v="Michael White"/>
        <s v="Lauren Guzman"/>
        <s v="David Allison"/>
        <s v="Sheryl Parker"/>
        <s v="Kimberly West"/>
        <s v="Rebecca May"/>
        <s v="Maria Cummings"/>
        <s v="Jodi Carson"/>
        <s v="Donald Bennett"/>
        <s v="Emily Smith"/>
        <s v="Nicholas Williams"/>
        <s v="Michael Griffin"/>
        <s v="Zachary Keller"/>
        <s v="James Wells"/>
        <s v="Jasmin House"/>
        <s v="Ashley Anderson"/>
        <s v="Jill Lopez"/>
        <s v="Brian Marsh"/>
        <s v="Catherine Rios"/>
        <s v="Lisa Hendrix"/>
        <s v="Jonathan Schwartz"/>
        <s v="William Mejia"/>
        <s v="Sylvia Anderson"/>
        <s v="James Woodward"/>
        <s v="Robin Harvey"/>
        <s v="Sheryl Bates"/>
        <s v="Kevin Mcconnell"/>
        <s v="Anthony Hanson"/>
        <s v="Wanda Frye"/>
        <s v="Nicole Lopez"/>
        <s v="Jacob Young"/>
        <s v="Jesus Burch"/>
        <s v="Sherry Cross"/>
        <s v="Kevin Gomez"/>
        <s v="Lance Schwartz PhD"/>
        <s v="Tyler Chen"/>
        <s v="Matthew Patterson"/>
        <s v="Casey Bradford"/>
        <s v="Gabriel Simmons"/>
        <s v="Jessica Thomas"/>
        <s v="Kimberly Mcdonald"/>
        <s v="Jennifer Banks"/>
        <s v="Emily Burch"/>
        <s v="Christian Weber"/>
        <s v="James Wilson"/>
        <s v="Nicole Ellis"/>
        <s v="Shannon Nichols"/>
        <s v="Shawn Black"/>
        <s v="Corey Johnson"/>
        <s v="William Cooper"/>
        <s v="Terry Johnson"/>
        <s v="Nicole Holland"/>
        <s v="John Stout"/>
      </sharedItems>
    </cacheField>
    <cacheField name="BookID" numFmtId="0">
      <sharedItems/>
    </cacheField>
    <cacheField name="BookTitle" numFmtId="0">
      <sharedItems count="1176">
        <s v="Which level"/>
        <s v="Here level"/>
        <s v="Just list"/>
        <s v="Serious there also true"/>
        <s v="She measure"/>
        <s v="Himself resource fall"/>
        <s v="Call religious score strong"/>
        <s v="Truth woman allow"/>
        <s v="Save hundred unit letter"/>
        <s v="Always"/>
        <s v="Control cultural"/>
        <s v="Pretty system government"/>
        <s v="Real term public"/>
        <s v="Truth"/>
        <s v="Mention marriage"/>
        <s v="Large minute appear"/>
        <s v="Painting yard"/>
        <s v="Her structure"/>
        <s v="Sister commercial lawyer"/>
        <s v="Appear factor possible"/>
        <s v="Minute their likely"/>
        <s v="Color"/>
        <s v="World position"/>
        <s v="Account million result"/>
        <s v="Head total sell program"/>
        <s v="Act exist argue"/>
        <s v="Specific everything"/>
        <s v="Back present"/>
        <s v="Hospital goal present"/>
        <s v="Wide"/>
        <s v="Material word"/>
        <s v="Might win pay"/>
        <s v="Morning past"/>
        <s v="Pm then"/>
        <s v="Camera despite"/>
        <s v="Represent too"/>
        <s v="Agree suddenly"/>
        <s v="Arm once"/>
        <s v="Health sell"/>
        <s v="Among"/>
        <s v="Simply fact"/>
        <s v="Much evidence"/>
        <s v="Approach"/>
        <s v="Part black"/>
        <s v="Draw public"/>
        <s v="Late watch read"/>
        <s v="Apply government method suddenly"/>
        <s v="Statement late live"/>
        <s v="Reason participant"/>
        <s v="Power until source worker"/>
        <s v="Know water"/>
        <s v="Want nation view finally"/>
        <s v="Apply pattern"/>
        <s v="International their"/>
        <s v="Test score second"/>
        <s v="Eat best"/>
        <s v="Exactly range believe"/>
        <s v="Night blue little herself"/>
        <s v="Or prevent agreement"/>
        <s v="Tax without"/>
        <s v="Yet quickly"/>
        <s v="Already could"/>
        <s v="Positive way"/>
        <s v="Shake drive"/>
        <s v="Maintain some lose"/>
        <s v="Or"/>
        <s v="Including news vote"/>
        <s v="Size voice"/>
        <s v="Discussion skill"/>
        <s v="Share whatever"/>
        <s v="Catch work summer explain"/>
        <s v="Knowledge establish"/>
        <s v="Look every"/>
        <s v="Begin that wind"/>
        <s v="Mean forward"/>
        <s v="Cut admit"/>
        <s v="Life she fire"/>
        <s v="Appear interview would another"/>
        <s v="Practice father"/>
        <s v="Late begin"/>
        <s v="Successful"/>
        <s v="Gun area"/>
        <s v="Parent eat skill"/>
        <s v="Prove tax"/>
        <s v="Himself pattern environment admit"/>
        <s v="Least current"/>
        <s v="Know democratic still"/>
        <s v="Administration"/>
        <s v="Order"/>
        <s v="Language current"/>
        <s v="Sell born career"/>
        <s v="Music large"/>
        <s v="Cup player population"/>
        <s v="State follow about"/>
        <s v="For tonight allow"/>
        <s v="Support defense"/>
        <s v="Number young"/>
        <s v="West officer"/>
        <s v="Especially improve seek"/>
        <s v="Activity past"/>
        <s v="System hard bag"/>
        <s v="Research"/>
        <s v="Total message activity"/>
        <s v="Push learn"/>
        <s v="Group imagine PM"/>
        <s v="Scene start"/>
        <s v="Entire couple"/>
        <s v="Study wonder"/>
        <s v="Tonight however threat"/>
        <s v="Use author from"/>
        <s v="Director position reason across"/>
        <s v="Can section"/>
        <s v="Finally too enough onto"/>
        <s v="Task morning community"/>
        <s v="More natural commercial"/>
        <s v="Policy turn"/>
        <s v="Prepare trial"/>
        <s v="Professor record style"/>
        <s v="Measure suggest possible"/>
        <s v="Know space against safe"/>
        <s v="Pay ahead few magazine"/>
        <s v="Church if"/>
        <s v="Evening deal public"/>
        <s v="Fill"/>
        <s v="Reality different"/>
        <s v="Account assume"/>
        <s v="Message hotel"/>
        <s v="House political"/>
        <s v="Near condition cost"/>
        <s v="Beat maintain"/>
        <s v="Who training size"/>
        <s v="Player send"/>
        <s v="Produce trip site"/>
        <s v="Career second"/>
        <s v="American mother"/>
        <s v="Employee would"/>
        <s v="Doctor maybe campaign"/>
        <s v="Weight here"/>
        <s v="Great rise"/>
        <s v="Mean fund"/>
        <s v="Hour however"/>
        <s v="Personal safe summer"/>
        <s v="Data happy"/>
        <s v="Shoulder debate"/>
        <s v="Partner another"/>
        <s v="Father center"/>
        <s v="Government decade citizen avoid"/>
        <s v="Drive food"/>
        <s v="Night all"/>
        <s v="Yet reach question"/>
        <s v="Purpose trial"/>
        <s v="Throughout statement husband"/>
        <s v="If"/>
        <s v="Mention own"/>
        <s v="Different imagine down"/>
        <s v="Image process machine"/>
        <s v="Consider myself"/>
        <s v="Part attorney"/>
        <s v="Manage wish condition"/>
        <s v="Yard series beat"/>
        <s v="All why"/>
        <s v="Whose trade"/>
        <s v="Whole traditional"/>
        <s v="Chair"/>
        <s v="Theory fall wall simple"/>
        <s v="Call artist through"/>
        <s v="Reveal reflect"/>
        <s v="Business success"/>
        <s v="Notice Mrs language"/>
        <s v="Interesting either"/>
        <s v="Whether remember"/>
        <s v="Perhaps low economy page"/>
        <s v="Wish"/>
        <s v="Describe"/>
        <s v="Election gun"/>
        <s v="We town too"/>
        <s v="Institution night pull"/>
        <s v="Story partner professional"/>
        <s v="American list"/>
        <s v="Draw study"/>
        <s v="Source affect too"/>
        <s v="Simply available"/>
        <s v="Mission bit"/>
        <s v="Specific eat"/>
        <s v="Matter community fund"/>
        <s v="Information once affect"/>
        <s v="Type stay politics"/>
        <s v="Per executive let"/>
        <s v="Nothing about"/>
        <s v="Field better"/>
        <s v="International college"/>
        <s v="Improve become price against"/>
        <s v="Major of determine"/>
        <s v="Allow"/>
        <s v="Walk blue address"/>
        <s v="Hotel imagine sign"/>
        <s v="Reach game black"/>
        <s v="Manage catch maybe"/>
        <s v="Activity system"/>
        <s v="Around garden"/>
        <s v="Report every force"/>
        <s v="Anything skill blood"/>
        <s v="Include know"/>
        <s v="Adult"/>
        <s v="Decade step"/>
        <s v="Baby realize"/>
        <s v="Certain option"/>
        <s v="Audience into think"/>
        <s v="Explain discover"/>
        <s v="Card throughout across"/>
        <s v="Herself wrong deal brother"/>
        <s v="Type action"/>
        <s v="Relate tree"/>
        <s v="Avoid financial career"/>
        <s v="Budget season"/>
        <s v="Carry movie"/>
        <s v="Spend"/>
        <s v="Consider box"/>
        <s v="Despite animal"/>
        <s v="Happy"/>
        <s v="Perform wait wait"/>
        <s v="From house push stuff"/>
        <s v="Front action"/>
        <s v="As value recently"/>
        <s v="Notice cell"/>
        <s v="House food"/>
        <s v="Particular trouble soon"/>
        <s v="Organization himself play whole"/>
        <s v="Difficult doctor"/>
        <s v="Thus movie and"/>
        <s v="Tv during song"/>
        <s v="Represent pretty ten"/>
        <s v="Glass trip though"/>
        <s v="Region where gas"/>
        <s v="Yet"/>
        <s v="Successful move"/>
        <s v="Party computer base"/>
        <s v="Office"/>
        <s v="After"/>
        <s v="Nation do price"/>
        <s v="Among after value"/>
        <s v="Such step way"/>
        <s v="Board player"/>
        <s v="Way style difficult"/>
        <s v="Goal bit alone wife"/>
        <s v="She so event"/>
        <s v="Surface music"/>
        <s v="Technology guess"/>
        <s v="Hope these"/>
        <s v="Knowledge white"/>
        <s v="Want pretty"/>
        <s v="Nor book"/>
        <s v="Him truth seem"/>
        <s v="Heart issue top"/>
        <s v="Close free mention"/>
        <s v="Free"/>
        <s v="Effort white any majority"/>
        <s v="Picture event place four"/>
        <s v="Occur type"/>
        <s v="Key send make"/>
        <s v="Market region issue"/>
        <s v="Suddenly medical"/>
        <s v="Car rock billion"/>
        <s v="Difficult others"/>
        <s v="Church discover ago"/>
        <s v="Space them"/>
        <s v="Toward spend"/>
        <s v="Commercial move finally"/>
        <s v="Now thus because"/>
        <s v="Treatment place"/>
        <s v="Technology real oil"/>
        <s v="Stop opportunity tonight"/>
        <s v="True somebody"/>
        <s v="Third whatever"/>
        <s v="Consider or"/>
        <s v="Relationship treatment"/>
        <s v="Would large"/>
        <s v="Common hear simple"/>
        <s v="Will foot wait"/>
        <s v="Though nation during community"/>
        <s v="Prove off"/>
        <s v="Expert at health"/>
        <s v="Debate deep"/>
        <s v="Become medical"/>
        <s v="As name manager"/>
        <s v="Seven exist whatever development"/>
        <s v="Great forward"/>
        <s v="School"/>
        <s v="Before station"/>
        <s v="Nothing approach image"/>
        <s v="Which"/>
        <s v="West however election"/>
        <s v="Writer despite"/>
        <s v="Arrive"/>
        <s v="Leader well they most"/>
        <s v="Set wall"/>
        <s v="Summer agent improve"/>
        <s v="Present listen"/>
        <s v="Drive recognize accept"/>
        <s v="Team provide"/>
        <s v="Religious partner southern"/>
        <s v="Where member"/>
        <s v="Radio we crime"/>
        <s v="Ok American probably"/>
        <s v="Strategy never anyone"/>
        <s v="News air"/>
        <s v="Always lot"/>
        <s v="Surface daughter hair"/>
        <s v="Affect a coach"/>
        <s v="Usually pay attorney"/>
        <s v="Stay beyond"/>
        <s v="Offer say"/>
        <s v="Job somebody"/>
        <s v="Personal"/>
        <s v="Knowledge other ground"/>
        <s v="Wear life song"/>
        <s v="Person very always"/>
        <s v="Must government"/>
        <s v="Something describe security"/>
        <s v="Old billion research"/>
        <s v="Final responsibility"/>
        <s v="Music thought"/>
        <s v="Wall center its"/>
        <s v="Peace collection theory"/>
        <s v="Leg see low true"/>
        <s v="Discuss bad article"/>
        <s v="Six"/>
        <s v="Space art bed wall"/>
        <s v="President read lawyer"/>
        <s v="Course turn also"/>
        <s v="Record statement phone"/>
        <s v="Recognize range since particularly"/>
        <s v="Bit bed"/>
        <s v="Actually west"/>
        <s v="Real teacher"/>
        <s v="Better"/>
        <s v="Dinner side"/>
        <s v="Bad knowledge already"/>
        <s v="Here positive necessary"/>
        <s v="Receive add past"/>
        <s v="Service go"/>
        <s v="Technology"/>
        <s v="Partner we guess record"/>
        <s v="Open large difficult summer"/>
        <s v="Research base"/>
        <s v="Student child"/>
        <s v="President food news"/>
        <s v="Station resource lot"/>
        <s v="Sort group"/>
        <s v="Than pass"/>
        <s v="Drug economic"/>
        <s v="Significant too fill"/>
        <s v="Standard real"/>
        <s v="Move term"/>
        <s v="Treatment in weight"/>
        <s v="Entire far admit"/>
        <s v="Will system call"/>
        <s v="Performance which"/>
        <s v="New hotel"/>
        <s v="Station else nation"/>
        <s v="Hundred owner baby"/>
        <s v="Piece protect"/>
        <s v="Fine move"/>
        <s v="Weight attorney"/>
        <s v="Forward city direction"/>
        <s v="Evening detail under"/>
        <s v="Better company"/>
        <s v="Vote source outside"/>
        <s v="Crime market"/>
        <s v="He almost health light"/>
        <s v="Course plant"/>
        <s v="Discover truth about"/>
        <s v="Dream agree"/>
        <s v="Idea each south"/>
        <s v="Away specific"/>
        <s v="Mean sing"/>
        <s v="Learn enter military"/>
        <s v="Defense result"/>
        <s v="Brother old"/>
        <s v="Defense enjoy newspaper"/>
        <s v="Wonder position save"/>
        <s v="Interview worry edge"/>
        <s v="Generation behind"/>
        <s v="Of move somebody"/>
        <s v="Idea direction"/>
        <s v="Indicate rich"/>
        <s v="Bring picture"/>
        <s v="Main"/>
        <s v="Billion similar"/>
        <s v="Pressure father exist hour"/>
        <s v="Task Democrat last"/>
        <s v="Early prepare"/>
        <s v="Help executive arrive"/>
        <s v="Church on"/>
        <s v="Never day"/>
        <s v="Guess growth"/>
        <s v="Make machine budget"/>
        <s v="Heavy issue"/>
        <s v="Pull behind bring"/>
        <s v="Professor more"/>
        <s v="Land rate treat"/>
        <s v="Goal child development"/>
        <s v="Few remain"/>
        <s v="High"/>
        <s v="Though resource five"/>
        <s v="Thought tough everybody"/>
        <s v="Nor city"/>
        <s v="Probably seek subject"/>
        <s v="Security although"/>
        <s v="Tell should away"/>
        <s v="Option loss"/>
        <s v="Which money"/>
        <s v="Analysis per"/>
        <s v="Piece thought during fly"/>
        <s v="Particularly fast day"/>
        <s v="Answer accept"/>
        <s v="Entire month"/>
        <s v="Together training few"/>
        <s v="Administration despite everyone"/>
        <s v="Difference back"/>
        <s v="Later light avoid"/>
        <s v="May agent"/>
        <s v="Purpose present Mr"/>
        <s v="Goal girl culture"/>
        <s v="Nation reduce lot"/>
        <s v="Challenge federal"/>
        <s v="Structure body fine include"/>
        <s v="Finally protect"/>
        <s v="Choose mission ten"/>
        <s v="School into"/>
        <s v="Per occur speech"/>
        <s v="Computer alone"/>
        <s v="Seem heart arrive"/>
        <s v="Everyone window"/>
        <s v="Trip again since front"/>
        <s v="Good simply"/>
        <s v="Window support early"/>
        <s v="How"/>
        <s v="Mouth young simply"/>
        <s v="Change cultural"/>
        <s v="Cause official"/>
        <s v="Professional scene author"/>
        <s v="Wait reality"/>
        <s v="Business new public"/>
        <s v="Nice effort surface"/>
        <s v="Political threat"/>
        <s v="World sit"/>
        <s v="Hear black writer"/>
        <s v="National feeling"/>
        <s v="Happen network represent"/>
        <s v="Theory charge"/>
        <s v="Understand citizen"/>
        <s v="Letter process cause"/>
        <s v="Beyond each teacher"/>
        <s v="Support well"/>
        <s v="Girl ready"/>
        <s v="Interview sound"/>
        <s v="Shake spring care"/>
        <s v="Yourself what lot"/>
        <s v="First wind view"/>
        <s v="Eight"/>
        <s v="Clear resource follow"/>
        <s v="Example relate break"/>
        <s v="Treat"/>
        <s v="Itself TV"/>
        <s v="Source raise"/>
        <s v="Gun watch culture identify"/>
        <s v="Enter dream"/>
        <s v="Affect son sister"/>
        <s v="Eight ability section"/>
        <s v="Fly ground measure"/>
        <s v="Find reveal"/>
        <s v="Themselves in from"/>
        <s v="Toward area"/>
        <s v="Simply cell recently"/>
        <s v="Our deal record"/>
        <s v="Go society interest"/>
        <s v="Star long"/>
        <s v="Tax hour budget more"/>
        <s v="Table huge"/>
        <s v="Those attack themselves together"/>
        <s v="Reveal each them"/>
        <s v="Goal thank"/>
        <s v="Population reflect issue father"/>
        <s v="What seem"/>
        <s v="Argue sort"/>
        <s v="Half three board"/>
        <s v="Write very"/>
        <s v="Similar whatever care"/>
        <s v="From son account little"/>
        <s v="Image Mrs"/>
        <s v="Instead resource"/>
        <s v="Budget"/>
        <s v="Our could reality"/>
        <s v="Box foreign deal whom"/>
        <s v="Care edge"/>
        <s v="Exactly however choice green"/>
        <s v="Home study"/>
        <s v="Heart score beautiful"/>
        <s v="Listen"/>
        <s v="Find available your prove"/>
        <s v="Allow page indicate"/>
        <s v="Police include dream"/>
        <s v="Information central"/>
        <s v="Draw able"/>
        <s v="Series film better"/>
        <s v="Similar attorney"/>
        <s v="Wall take"/>
        <s v="And fine"/>
        <s v="Artist glass"/>
        <s v="Part social"/>
        <s v="Record attention ability name"/>
        <s v="Skill could"/>
        <s v="The same ten"/>
        <s v="Must notice million"/>
        <s v="Marriage have"/>
        <s v="Join source successful"/>
        <s v="Seven everybody"/>
        <s v="Price senior whom down"/>
        <s v="Need meeting hope"/>
        <s v="Reach third else"/>
        <s v="Garden company"/>
        <s v="Fill customer off"/>
        <s v="Chance Democrat college"/>
        <s v="Act service place"/>
        <s v="He kid budget"/>
        <s v="Husband throughout pattern"/>
        <s v="Power on town"/>
        <s v="Game side"/>
        <s v="Mind either need"/>
        <s v="Lawyer modern south somebody"/>
        <s v="Process social room"/>
        <s v="Class argue"/>
        <s v="Bill fly"/>
        <s v="Economic open"/>
        <s v="High alone without"/>
        <s v="Four leg"/>
        <s v="Rest"/>
        <s v="Black tree"/>
        <s v="Ask house produce"/>
        <s v="Line board"/>
        <s v="Late"/>
        <s v="Forward trial"/>
        <s v="Plant ago"/>
        <s v="Home part"/>
        <s v="Authority music writer"/>
        <s v="Around today"/>
        <s v="Far happy fight"/>
        <s v="Mind beyond result"/>
        <s v="Media without who"/>
        <s v="Day relationship than buy"/>
        <s v="Threat yes often"/>
        <s v="Big strong above"/>
        <s v="Catch practice"/>
        <s v="Account year movement"/>
        <s v="Nice nation"/>
        <s v="Where today"/>
        <s v="Structure security good two"/>
        <s v="Thing able church"/>
        <s v="Record your"/>
        <s v="Dark hope"/>
        <s v="Long fire"/>
        <s v="New they ever long"/>
        <s v="Impact else born"/>
        <s v="Cultural put buy"/>
        <s v="Room short"/>
        <s v="Reflect"/>
        <s v="Son job watch attorney"/>
        <s v="Apply"/>
        <s v="Wife why"/>
        <s v="Quickly five direction"/>
        <s v="House attention check"/>
        <s v="Piece choice"/>
        <s v="Two son"/>
        <s v="Create issue"/>
        <s v="Or top"/>
        <s v="Score compare"/>
        <s v="Social much generation"/>
        <s v="Inside green"/>
        <s v="Loss test word produce"/>
        <s v="Trouble two"/>
        <s v="Shake research"/>
        <s v="Reach budget"/>
        <s v="Those small"/>
        <s v="Middle serve understand"/>
        <s v="Interview quickly central"/>
        <s v="Performance performance continue"/>
        <s v="Lay arm"/>
        <s v="Image purpose notice"/>
        <s v="Activity field weight"/>
        <s v="Ago event history"/>
        <s v="House chair occur"/>
        <s v="Event spend buy"/>
        <s v="Now act maybe way"/>
        <s v="Me over stock practice"/>
        <s v="Culture argue"/>
        <s v="Author"/>
        <s v="Send manage offer"/>
        <s v="News"/>
        <s v="Activity little"/>
        <s v="Will door case"/>
        <s v="Capital art"/>
        <s v="Staff rest"/>
        <s v="Despite easy there"/>
        <s v="Woman within"/>
        <s v="Laugh"/>
        <s v="Central professional sort"/>
        <s v="Put knowledge consumer"/>
        <s v="It sit"/>
        <s v="Avoid pay"/>
        <s v="Might free standard"/>
        <s v="A music per deal"/>
        <s v="Best weight yeah"/>
        <s v="Increase about catch hold"/>
        <s v="Third yeah"/>
        <s v="Government far"/>
        <s v="Quickly short measure"/>
        <s v="Inside section figure"/>
        <s v="Career hot"/>
        <s v="Third course interesting"/>
        <s v="Congress by old nature"/>
        <s v="Put star expect close"/>
        <s v="Day worry"/>
        <s v="Require difficult find"/>
        <s v="Notice sense pass"/>
        <s v="Oil size up"/>
        <s v="Design while"/>
        <s v="Commercial more"/>
        <s v="Set fine soldier"/>
        <s v="Experience suggest"/>
        <s v="Friend reveal no"/>
        <s v="Instead sea"/>
        <s v="Senior yeah"/>
        <s v="Later baby everybody"/>
        <s v="Hundred your"/>
        <s v="For art modern"/>
        <s v="Seat food sort"/>
        <s v="Republican"/>
        <s v="Capital soldier situation"/>
        <s v="Over pick"/>
        <s v="Decision edge"/>
        <s v="News better"/>
        <s v="Be"/>
        <s v="Finish recent each"/>
        <s v="Fish question lay"/>
        <s v="Choice yard list"/>
        <s v="Rise"/>
        <s v="Task without"/>
        <s v="Phone move base"/>
        <s v="Every bill"/>
        <s v="Drop necessary course"/>
        <s v="Democratic mother"/>
        <s v="Rule become"/>
        <s v="Home material the"/>
        <s v="Door my respond"/>
        <s v="Carry part"/>
        <s v="Recently some"/>
        <s v="Teacher eye star them"/>
        <s v="Peace"/>
        <s v="Full after wear"/>
        <s v="School price federal"/>
        <s v="Sense"/>
        <s v="Through well spend"/>
        <s v="Not shoulder"/>
        <s v="At two early company"/>
        <s v="Market"/>
        <s v="Environment what executive"/>
        <s v="Economic likely determine newspaper"/>
        <s v="Skill action view"/>
        <s v="Whether seven"/>
        <s v="Sit trial those"/>
        <s v="Later"/>
        <s v="Concern capital"/>
        <s v="Be entire phone actually"/>
        <s v="Newspaper put key"/>
        <s v="Different although wall"/>
        <s v="Picture particularly season together"/>
        <s v="Become option marriage"/>
        <s v="Section attorney last take"/>
        <s v="Task admit sit"/>
        <s v="Try occur"/>
        <s v="Ever"/>
        <s v="Focus politics major"/>
        <s v="Can"/>
        <s v="Care interest themselves"/>
        <s v="Fast foot whom"/>
        <s v="Letter possible"/>
        <s v="Black commercial"/>
        <s v="Mother ball"/>
        <s v="Decade section gun including"/>
        <s v="Hot tree cost"/>
        <s v="Experience let"/>
        <s v="Phone"/>
        <s v="Art allow"/>
        <s v="Remember share this"/>
        <s v="Amount finish"/>
        <s v="Girl last say"/>
        <s v="Stuff all arrive"/>
        <s v="Behavior"/>
        <s v="Friend style agent"/>
        <s v="Thank"/>
        <s v="Easy bar"/>
        <s v="In"/>
        <s v="Water investment federal"/>
        <s v="Mean"/>
        <s v="Field growth"/>
        <s v="Street president course"/>
        <s v="Writer raise rate"/>
        <s v="Stay determine number"/>
        <s v="Reveal second"/>
        <s v="Myself number hold"/>
        <s v="People instead thousand"/>
        <s v="Someone live bill"/>
        <s v="Treatment see point"/>
        <s v="Prepare world court"/>
        <s v="Positive near"/>
        <s v="Music human"/>
        <s v="House significant forget war"/>
        <s v="Physical prove"/>
        <s v="Education fear difficult"/>
        <s v="Father pass debate"/>
        <s v="Audience new although"/>
        <s v="Green treat speech"/>
        <s v="City if"/>
        <s v="Court break hear"/>
        <s v="Chair Mrs"/>
        <s v="Choose consider draw"/>
        <s v="Scene two among"/>
        <s v="Pressure American"/>
        <s v="Green while early"/>
        <s v="Six value blood"/>
        <s v="White it"/>
        <s v="Next admit"/>
        <s v="International play"/>
        <s v="Hit store"/>
        <s v="Director"/>
        <s v="Media suddenly"/>
        <s v="Manage piece"/>
        <s v="Campaign take mention"/>
        <s v="Local citizen"/>
        <s v="Behind staff"/>
        <s v="Peace least find"/>
        <s v="Others series lay"/>
        <s v="Thus will watch"/>
        <s v="Wife without"/>
        <s v="Sea hold"/>
        <s v="Mention smile"/>
        <s v="Clearly day"/>
        <s v="Claim particular"/>
        <s v="Factor buy"/>
        <s v="Second reduce career"/>
        <s v="Live"/>
        <s v="Poor film measure"/>
        <s v="Small approach doctor"/>
        <s v="Nothing"/>
        <s v="Friend pass"/>
        <s v="Future look"/>
        <s v="Nothing summer"/>
        <s v="Within major other"/>
        <s v="Beyond may official"/>
        <s v="Woman mother"/>
        <s v="Watch prevent"/>
        <s v="Interview professor per"/>
        <s v="Option"/>
        <s v="Wish fly admit"/>
        <s v="Friend clearly"/>
        <s v="Expect itself involve study"/>
        <s v="Item morning"/>
        <s v="Girl happy quickly"/>
        <s v="Lay region"/>
        <s v="Under little able"/>
        <s v="Health recognize"/>
        <s v="Each agent"/>
        <s v="Indeed fast too"/>
        <s v="Deep lay"/>
        <s v="Risk quickly finally"/>
        <s v="Exactly Republican"/>
        <s v="Television"/>
        <s v="Past try American"/>
        <s v="Surface past"/>
        <s v="Behavior available"/>
        <s v="Thought him may"/>
        <s v="Include form"/>
        <s v="Coach by"/>
        <s v="Free when recently"/>
        <s v="Star when"/>
        <s v="Investment figure sing"/>
        <s v="Center"/>
        <s v="Indeed trade main"/>
        <s v="Green level"/>
        <s v="Mind morning"/>
        <s v="Back wonder follow"/>
        <s v="Very population"/>
        <s v="Stuff yet"/>
        <s v="Fast forward appear"/>
        <s v="Single country huge"/>
        <s v="Need red"/>
        <s v="About nature social above"/>
        <s v="Wind minute never"/>
        <s v="Final usually former"/>
        <s v="Position clear question"/>
        <s v="Low machine"/>
        <s v="Sport catch"/>
        <s v="Project develop decide"/>
        <s v="Deal conference director"/>
        <s v="Easy stock"/>
        <s v="Art position staff"/>
        <s v="Majority reduce"/>
        <s v="Material economy"/>
        <s v="Compare two hand"/>
        <s v="Five PM glass"/>
        <s v="Admit smile"/>
        <s v="Gun mother paper"/>
        <s v="Traditional four talk"/>
        <s v="Though land garden"/>
        <s v="Read moment"/>
        <s v="Defense identify"/>
        <s v="Eat any"/>
        <s v="Herself"/>
        <s v="Decide"/>
        <s v="Visit key"/>
        <s v="State create"/>
        <s v="Moment customer"/>
        <s v="Prevent likely technology same"/>
        <s v="Region society"/>
        <s v="Recently take"/>
        <s v="Child pick artist clear"/>
        <s v="Own today"/>
        <s v="Hour indeed"/>
        <s v="Claim clear"/>
        <s v="Mrs collection"/>
        <s v="Nation somebody far"/>
        <s v="Ability rise"/>
        <s v="Care soon"/>
        <s v="Under treatment"/>
        <s v="Force may"/>
        <s v="Line perhaps enjoy"/>
        <s v="Allow personal"/>
        <s v="Beyond but"/>
        <s v="Look fall trip"/>
        <s v="Now small whole upon"/>
        <s v="Act feeling"/>
        <s v="Message pay race"/>
        <s v="Knowledge beyond lot"/>
        <s v="Half bad the"/>
        <s v="Car they"/>
        <s v="Red themselves"/>
        <s v="Early garden position"/>
        <s v="Bring stuff adult"/>
        <s v="Center color"/>
        <s v="Water require he"/>
        <s v="Help cause"/>
        <s v="Down"/>
        <s v="Likely red"/>
        <s v="Them change"/>
        <s v="Computer word"/>
        <s v="Lay agent account"/>
        <s v="Hot meet list"/>
        <s v="Leave while"/>
        <s v="Part until"/>
        <s v="Start test standard"/>
        <s v="Security human ground"/>
        <s v="Trip newspaper"/>
        <s v="Half energy smile"/>
        <s v="Both agency shoulder"/>
        <s v="Participant development great much"/>
        <s v="None push"/>
        <s v="Choose ground staff"/>
        <s v="More least low"/>
        <s v="Top Republican"/>
        <s v="Leader computer one"/>
        <s v="Cost edge"/>
        <s v="Country kid environment"/>
        <s v="Assume"/>
        <s v="Eat certainly way"/>
        <s v="Poor western market"/>
        <s v="Fire stock"/>
        <s v="Reason"/>
        <s v="Tonight"/>
        <s v="Nor speak"/>
        <s v="Receive hotel fly"/>
        <s v="Society relate choose"/>
        <s v="Themselves lay"/>
        <s v="Three blue property"/>
        <s v="Simply camera"/>
        <s v="Audience million strategy"/>
        <s v="What ability wonder"/>
        <s v="Benefit tax"/>
        <s v="Employee wonder scene"/>
        <s v="Cold push country"/>
        <s v="Standard something"/>
        <s v="Sometimes seek product"/>
        <s v="Result lead"/>
        <s v="Almost suggest behind"/>
        <s v="Less national"/>
        <s v="Animal firm stand"/>
        <s v="Season if story run"/>
        <s v="My establish indeed let"/>
        <s v="Card"/>
        <s v="Painting vote"/>
        <s v="Exactly while rich"/>
        <s v="Similar gun"/>
        <s v="See exactly"/>
        <s v="Though begin trouble"/>
        <s v="During final into"/>
        <s v="System news enough"/>
        <s v="Simple care"/>
        <s v="Action mother game"/>
        <s v="Us part data"/>
        <s v="White six hard"/>
        <s v="Perform degree"/>
        <s v="Impact family"/>
        <s v="Already natural fine share"/>
        <s v="Nearly western into"/>
        <s v="Treatment them"/>
        <s v="Sure money white"/>
        <s v="Democratic"/>
        <s v="People scientist"/>
        <s v="Member movement market"/>
        <s v="Even structure"/>
        <s v="Large history same"/>
        <s v="Sure particularly"/>
        <s v="Establish"/>
        <s v="Benefit modern"/>
        <s v="Country country"/>
        <s v="Just speech whom"/>
        <s v="Work opportunity"/>
        <s v="Threat present really"/>
        <s v="Time team want wish"/>
        <s v="Sense economic against himself"/>
        <s v="Talk finish"/>
        <s v="Deep for rule"/>
        <s v="Crime hospital others"/>
        <s v="Positive about"/>
        <s v="Production significant wrong"/>
        <s v="Production eight citizen"/>
        <s v="Year"/>
        <s v="Hear its"/>
        <s v="Goal eat discussion"/>
        <s v="Language"/>
        <s v="Perhaps seek"/>
        <s v="Window hundred"/>
        <s v="May able bar"/>
        <s v="Stay view truth"/>
        <s v="Often tend"/>
        <s v="Tv affect"/>
        <s v="Around"/>
        <s v="Ten whose"/>
        <s v="Clearly"/>
        <s v="Already both"/>
        <s v="Source action recent"/>
        <s v="It wish"/>
        <s v="Later brother"/>
        <s v="Economic ok"/>
        <s v="Outside want beyond"/>
        <s v="Site low important"/>
        <s v="Drug might"/>
        <s v="Stock"/>
        <s v="To story claim"/>
        <s v="Father if"/>
        <s v="Method building"/>
        <s v="Reveal wide"/>
        <s v="Site improve expect"/>
        <s v="Itself physical"/>
        <s v="Everything everyone enter"/>
        <s v="Image opportunity"/>
        <s v="Third his indicate past"/>
        <s v="Financial service ten"/>
        <s v="Computer again cup"/>
        <s v="Professor sometimes"/>
        <s v="Edge fact"/>
        <s v="Whom bit phone"/>
        <s v="Exactly unit visit"/>
        <s v="Sense race seat"/>
        <s v="At must your"/>
        <s v="Why once"/>
        <s v="Staff example"/>
        <s v="World"/>
        <s v="First newspaper stock nation"/>
        <s v="Prove involve"/>
        <s v="Party budget let month"/>
        <s v="Improve eye"/>
        <s v="Common adult"/>
        <s v="Miss decade"/>
        <s v="Society floor red"/>
        <s v="Experience cell"/>
        <s v="Sense third commercial"/>
        <s v="Free assume position"/>
        <s v="Career his"/>
        <s v="Although goal"/>
        <s v="Central small commercial"/>
        <s v="Word traditional tend"/>
        <s v="Next"/>
        <s v="Claim need speak"/>
        <s v="Several phone seek rule"/>
        <s v="Leg close discuss"/>
        <s v="Other edge radio"/>
        <s v="Prevent allow"/>
        <s v="Building pay"/>
        <s v="Short consumer"/>
        <s v="Start way always"/>
        <s v="Produce imagine memory use"/>
        <s v="Or already along"/>
        <s v="Case"/>
        <s v="Although physical some clear"/>
        <s v="They add season"/>
        <s v="Short across happy"/>
        <s v="Type everybody"/>
        <s v="Month whole"/>
        <s v="Difficult personal film"/>
        <s v="This billion per"/>
        <s v="Learn have culture"/>
        <s v="Structure much evidence"/>
        <s v="More discussion democratic"/>
        <s v="Why various"/>
        <s v="Great firm"/>
        <s v="Section community"/>
        <s v="Forward"/>
        <s v="Though"/>
        <s v="Difference on"/>
        <s v="All often growth friend"/>
        <s v="Training easy"/>
        <s v="Person near"/>
        <s v="Campaign"/>
        <s v="Become wide onto"/>
        <s v="Finally remember"/>
        <s v="Future treatment last"/>
        <s v="Dinner usually"/>
        <s v="Claim run measure tax"/>
        <s v="Player happen"/>
        <s v="Impact could"/>
        <s v="Reach property"/>
        <s v="Figure as"/>
        <s v="Man direction door"/>
        <s v="Environmental such tonight"/>
        <s v="Continue citizen whatever"/>
        <s v="Grow magazine"/>
        <s v="Talk teach both"/>
        <s v="Any body region"/>
        <s v="Learn"/>
        <s v="Foot American"/>
        <s v="Town through"/>
        <s v="Actually again lot"/>
        <s v="Theory relationship structure"/>
        <s v="Drive put"/>
        <s v="Some value"/>
        <s v="Worry government be"/>
        <s v="Lay form everyone"/>
        <s v="Finally note work"/>
        <s v="Stay tend"/>
        <s v="Line prepare some"/>
        <s v="Sport positive central"/>
        <s v="Wrong sit"/>
        <s v="Page method strategy"/>
        <s v="Our do"/>
        <s v="Increase behind movie"/>
        <s v="Face happen employee"/>
        <s v="Crime hour"/>
        <s v="Three well"/>
        <s v="Even specific"/>
        <s v="Too option health"/>
        <s v="Although police"/>
        <s v="Per course my"/>
        <s v="Foot blood member"/>
        <s v="Region assume career"/>
        <s v="System seek"/>
        <s v="Remember key"/>
        <s v="Arm third"/>
        <s v="Decide ok wish"/>
        <s v="Authority open"/>
        <s v="Enjoy couple herself cultural"/>
        <s v="Item how"/>
        <s v="Word right"/>
        <s v="Stock once by"/>
        <s v="Speak move"/>
        <s v="Top heavy executive"/>
        <s v="Television should product thought"/>
        <s v="Attorney"/>
        <s v="Bring cut"/>
        <s v="It worker"/>
        <s v="Agreement tree"/>
        <s v="Kitchen think evening environmental"/>
        <s v="Yes skill their sort"/>
        <s v="Tv institution"/>
        <s v="Girl kind"/>
        <s v="Such research"/>
        <s v="Sign meeting training bill"/>
        <s v="Force road"/>
        <s v="Special seven"/>
        <s v="Write image make"/>
        <s v="Or environmental"/>
        <s v="Final key evening"/>
        <s v="Sound or"/>
        <s v="However member let"/>
        <s v="Enjoy also"/>
        <s v="Series go actually"/>
        <s v="Hear camera"/>
        <s v="Course"/>
        <s v="Interview say"/>
        <s v="Single contain"/>
        <s v="Great couple enjoy"/>
        <s v="Coach recognize majority"/>
        <s v="Power second everybody"/>
        <s v="Page data ahead suggest"/>
        <s v="Require stay away"/>
        <s v="Loss magazine"/>
        <s v="Society interesting interest"/>
        <s v="They by need"/>
        <s v="His population factor"/>
        <s v="Away social"/>
        <s v="Nothing show both"/>
        <s v="Foreign consumer arrive"/>
        <s v="Effect challenge kitchen"/>
        <s v="Allow trip military"/>
        <s v="Language serve"/>
        <s v="Fund"/>
        <s v="Out agree spend"/>
        <s v="Name third"/>
        <s v="Happy behavior white"/>
        <s v="Be task manager"/>
        <s v="Admit his"/>
        <s v="Space general game"/>
        <s v="Read"/>
        <s v="Baby"/>
        <s v="Door receive"/>
        <s v="Throughout front in"/>
        <s v="Candidate pressure"/>
        <s v="Need wrong benefit"/>
        <s v="Do help"/>
        <s v="Near lay"/>
        <s v="Run pick carry pass"/>
        <s v="Us democratic phone nearly"/>
        <s v="Agency modern travel"/>
        <s v="Eat"/>
        <s v="Offer fly"/>
        <s v="Four set"/>
        <s v="Bank able"/>
        <s v="Teacher one base"/>
        <s v="Read shoulder us"/>
        <s v="Light term"/>
        <s v="Local difficult feeling"/>
        <s v="Partner community"/>
        <s v="Republican after live"/>
        <s v="Attention teacher"/>
        <s v="History daughter movement"/>
        <s v="Live method girl visit"/>
        <s v="Court answer task"/>
        <s v="Just machine participant account"/>
        <s v="Task make"/>
        <s v="Major business single"/>
        <s v="Base Mrs various"/>
        <s v="Democrat air chair"/>
        <s v="Best but"/>
        <s v="Truth from wife myself"/>
        <s v="Page"/>
        <s v="Easy ever"/>
        <s v="Little eight campaign"/>
        <s v="Contain letter reflect"/>
        <s v="Fine way probably"/>
        <s v="Teach word listen"/>
        <s v="Forget scene"/>
        <s v="Sign physical car"/>
        <s v="Require role realize"/>
        <s v="Become them new"/>
        <s v="Safe great"/>
        <s v="Would above hand"/>
        <s v="Stuff reality person"/>
        <s v="Total special child"/>
        <s v="Back professor because own"/>
        <s v="Compare community now red"/>
        <s v="Itself thought"/>
        <s v="Long yes PM"/>
        <s v="Successful bag"/>
        <s v="Life policy run three"/>
        <s v="They next past"/>
        <s v="Task measure kind"/>
      </sharedItems>
    </cacheField>
    <cacheField name="Category" numFmtId="0">
      <sharedItems count="4">
        <s v="Fiction"/>
        <s v="Educational"/>
        <s v="Non-Fiction"/>
        <s v="Comics"/>
      </sharedItems>
    </cacheField>
    <cacheField name="Price" numFmtId="44">
      <sharedItems containsSemiMixedTypes="0" containsString="0" containsNumber="1" minValue="4.09" maxValue="58.45"/>
    </cacheField>
    <cacheField name="Quantity" numFmtId="0">
      <sharedItems containsSemiMixedTypes="0" containsString="0" containsNumber="1" containsInteger="1" minValue="1" maxValue="5"/>
    </cacheField>
    <cacheField name="TotalSales" numFmtId="44">
      <sharedItems containsSemiMixedTypes="0" containsString="0" containsNumber="1" minValue="5.14" maxValue="284.95"/>
    </cacheField>
    <cacheField name="PaymentMethod" numFmtId="0">
      <sharedItems count="4">
        <s v="Credit Card"/>
        <s v="Cash"/>
        <s v="Paypal"/>
        <s v="Voucher"/>
      </sharedItems>
    </cacheField>
    <cacheField name="Country" numFmtId="0">
      <sharedItems count="8">
        <s v="UK"/>
        <s v="France"/>
        <s v="USA"/>
        <s v="Germany"/>
        <s v="Canada"/>
        <s v="Italy"/>
        <s v="Spain"/>
        <s v="Lebanon"/>
      </sharedItems>
    </cacheField>
  </cacheFields>
  <extLst>
    <ext xmlns:x14="http://schemas.microsoft.com/office/spreadsheetml/2009/9/main" uri="{725AE2AE-9491-48be-B2B4-4EB974FC3084}">
      <x14:pivotCacheDefinition pivotCacheId="1605129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1">
  <r>
    <s v="O2993"/>
    <d v="2025-03-02T00:00:00"/>
    <x v="0"/>
    <x v="0"/>
    <x v="0"/>
    <s v="C527"/>
    <x v="0"/>
    <s v="B1890"/>
    <x v="0"/>
    <x v="0"/>
    <n v="6.07"/>
    <n v="2"/>
    <n v="12.14"/>
    <x v="0"/>
    <x v="0"/>
  </r>
  <r>
    <s v="O2486"/>
    <d v="2024-06-24T00:00:00"/>
    <x v="1"/>
    <x v="1"/>
    <x v="1"/>
    <s v="C977"/>
    <x v="1"/>
    <s v="B1013"/>
    <x v="1"/>
    <x v="0"/>
    <n v="29.43"/>
    <n v="1"/>
    <n v="29.43"/>
    <x v="1"/>
    <x v="1"/>
  </r>
  <r>
    <s v="O3426"/>
    <d v="2023-07-21T00:00:00"/>
    <x v="2"/>
    <x v="2"/>
    <x v="2"/>
    <s v="C597"/>
    <x v="2"/>
    <s v="B1206"/>
    <x v="2"/>
    <x v="0"/>
    <n v="26.89"/>
    <n v="3"/>
    <n v="80.67"/>
    <x v="2"/>
    <x v="2"/>
  </r>
  <r>
    <s v="O1554"/>
    <d v="2023-02-15T00:00:00"/>
    <x v="3"/>
    <x v="3"/>
    <x v="2"/>
    <s v="C310"/>
    <x v="3"/>
    <s v="B1849"/>
    <x v="3"/>
    <x v="0"/>
    <n v="27.85"/>
    <n v="5"/>
    <n v="139.25"/>
    <x v="2"/>
    <x v="3"/>
  </r>
  <r>
    <s v="O1275"/>
    <d v="2023-05-08T00:00:00"/>
    <x v="1"/>
    <x v="4"/>
    <x v="2"/>
    <s v="C232"/>
    <x v="4"/>
    <s v="B1669"/>
    <x v="4"/>
    <x v="1"/>
    <n v="38.299999999999997"/>
    <n v="5"/>
    <n v="191.5"/>
    <x v="2"/>
    <x v="4"/>
  </r>
  <r>
    <s v="O3485"/>
    <d v="2023-11-21T00:00:00"/>
    <x v="4"/>
    <x v="5"/>
    <x v="2"/>
    <s v="C479"/>
    <x v="5"/>
    <s v="B1987"/>
    <x v="5"/>
    <x v="1"/>
    <n v="14.57"/>
    <n v="4"/>
    <n v="58.28"/>
    <x v="0"/>
    <x v="2"/>
  </r>
  <r>
    <s v="O3070"/>
    <d v="2023-09-20T00:00:00"/>
    <x v="3"/>
    <x v="6"/>
    <x v="2"/>
    <s v="C765"/>
    <x v="6"/>
    <s v="B1090"/>
    <x v="6"/>
    <x v="0"/>
    <n v="15.07"/>
    <n v="3"/>
    <n v="45.21"/>
    <x v="0"/>
    <x v="1"/>
  </r>
  <r>
    <s v="O1699"/>
    <d v="2023-09-14T00:00:00"/>
    <x v="5"/>
    <x v="6"/>
    <x v="2"/>
    <s v="C161"/>
    <x v="7"/>
    <s v="B1468"/>
    <x v="7"/>
    <x v="2"/>
    <n v="33.78"/>
    <n v="1"/>
    <n v="33.78"/>
    <x v="1"/>
    <x v="1"/>
  </r>
  <r>
    <s v="O3238"/>
    <d v="2024-07-25T00:00:00"/>
    <x v="5"/>
    <x v="2"/>
    <x v="1"/>
    <s v="C232"/>
    <x v="8"/>
    <s v="B1835"/>
    <x v="8"/>
    <x v="0"/>
    <n v="24.12"/>
    <n v="3"/>
    <n v="72.36"/>
    <x v="0"/>
    <x v="0"/>
  </r>
  <r>
    <s v="O3902"/>
    <d v="2024-05-18T00:00:00"/>
    <x v="6"/>
    <x v="4"/>
    <x v="1"/>
    <s v="C574"/>
    <x v="9"/>
    <s v="B1338"/>
    <x v="9"/>
    <x v="2"/>
    <n v="41.14"/>
    <n v="5"/>
    <n v="205.7"/>
    <x v="0"/>
    <x v="5"/>
  </r>
  <r>
    <s v="O1430"/>
    <d v="2024-04-01T00:00:00"/>
    <x v="1"/>
    <x v="7"/>
    <x v="1"/>
    <s v="C362"/>
    <x v="10"/>
    <s v="B1514"/>
    <x v="10"/>
    <x v="3"/>
    <n v="29.47"/>
    <n v="1"/>
    <n v="29.47"/>
    <x v="3"/>
    <x v="4"/>
  </r>
  <r>
    <s v="O3638"/>
    <d v="2025-08-23T00:00:00"/>
    <x v="6"/>
    <x v="8"/>
    <x v="0"/>
    <s v="C453"/>
    <x v="11"/>
    <s v="B1261"/>
    <x v="11"/>
    <x v="1"/>
    <n v="21.34"/>
    <n v="1"/>
    <n v="21.34"/>
    <x v="0"/>
    <x v="6"/>
  </r>
  <r>
    <s v="O2214"/>
    <d v="2024-11-02T00:00:00"/>
    <x v="6"/>
    <x v="5"/>
    <x v="1"/>
    <s v="C532"/>
    <x v="12"/>
    <s v="B1069"/>
    <x v="12"/>
    <x v="0"/>
    <n v="24.15"/>
    <n v="4"/>
    <n v="96.6"/>
    <x v="0"/>
    <x v="1"/>
  </r>
  <r>
    <s v="O3236"/>
    <d v="2022-11-29T00:00:00"/>
    <x v="4"/>
    <x v="5"/>
    <x v="3"/>
    <s v="C400"/>
    <x v="13"/>
    <s v="B1963"/>
    <x v="13"/>
    <x v="0"/>
    <n v="37.14"/>
    <n v="3"/>
    <n v="111.42"/>
    <x v="0"/>
    <x v="0"/>
  </r>
  <r>
    <s v="O2264"/>
    <d v="2023-12-26T00:00:00"/>
    <x v="4"/>
    <x v="9"/>
    <x v="2"/>
    <s v="C545"/>
    <x v="14"/>
    <s v="B1696"/>
    <x v="14"/>
    <x v="2"/>
    <n v="41.06"/>
    <n v="5"/>
    <n v="205.3"/>
    <x v="0"/>
    <x v="0"/>
  </r>
  <r>
    <s v="O1939"/>
    <d v="2023-11-13T00:00:00"/>
    <x v="1"/>
    <x v="5"/>
    <x v="2"/>
    <s v="C390"/>
    <x v="15"/>
    <s v="B1454"/>
    <x v="15"/>
    <x v="2"/>
    <n v="44.56"/>
    <n v="5"/>
    <n v="222.8"/>
    <x v="0"/>
    <x v="2"/>
  </r>
  <r>
    <s v="O1027"/>
    <d v="2023-03-21T00:00:00"/>
    <x v="4"/>
    <x v="0"/>
    <x v="2"/>
    <s v="C780"/>
    <x v="16"/>
    <s v="B1742"/>
    <x v="16"/>
    <x v="1"/>
    <n v="33.659999999999997"/>
    <n v="4"/>
    <n v="134.63999999999999"/>
    <x v="2"/>
    <x v="1"/>
  </r>
  <r>
    <s v="O1473"/>
    <d v="2023-02-19T00:00:00"/>
    <x v="0"/>
    <x v="3"/>
    <x v="2"/>
    <s v="C594"/>
    <x v="17"/>
    <s v="B1602"/>
    <x v="17"/>
    <x v="0"/>
    <n v="37.06"/>
    <n v="4"/>
    <n v="148.24"/>
    <x v="2"/>
    <x v="0"/>
  </r>
  <r>
    <s v="O1662"/>
    <d v="2023-11-27T00:00:00"/>
    <x v="1"/>
    <x v="5"/>
    <x v="2"/>
    <s v="C407"/>
    <x v="18"/>
    <s v="B1167"/>
    <x v="18"/>
    <x v="2"/>
    <n v="8.24"/>
    <n v="3"/>
    <n v="24.72"/>
    <x v="0"/>
    <x v="0"/>
  </r>
  <r>
    <s v="O2412"/>
    <d v="2022-10-07T00:00:00"/>
    <x v="2"/>
    <x v="10"/>
    <x v="3"/>
    <s v="C478"/>
    <x v="19"/>
    <s v="B1549"/>
    <x v="19"/>
    <x v="1"/>
    <n v="41.88"/>
    <n v="4"/>
    <n v="167.52"/>
    <x v="2"/>
    <x v="0"/>
  </r>
  <r>
    <s v="O3645"/>
    <d v="2023-07-16T00:00:00"/>
    <x v="0"/>
    <x v="2"/>
    <x v="2"/>
    <s v="C328"/>
    <x v="20"/>
    <s v="B1756"/>
    <x v="20"/>
    <x v="2"/>
    <n v="51.31"/>
    <n v="2"/>
    <n v="102.62"/>
    <x v="2"/>
    <x v="0"/>
  </r>
  <r>
    <s v="O3926"/>
    <d v="2024-07-18T00:00:00"/>
    <x v="5"/>
    <x v="2"/>
    <x v="1"/>
    <s v="C196"/>
    <x v="21"/>
    <s v="B1066"/>
    <x v="21"/>
    <x v="0"/>
    <n v="42.35"/>
    <n v="3"/>
    <n v="127.05"/>
    <x v="2"/>
    <x v="2"/>
  </r>
  <r>
    <s v="O1983"/>
    <d v="2023-10-09T00:00:00"/>
    <x v="1"/>
    <x v="10"/>
    <x v="2"/>
    <s v="C229"/>
    <x v="22"/>
    <s v="B1192"/>
    <x v="22"/>
    <x v="3"/>
    <n v="27.5"/>
    <n v="2"/>
    <n v="55"/>
    <x v="0"/>
    <x v="0"/>
  </r>
  <r>
    <s v="O3515"/>
    <d v="2025-08-08T00:00:00"/>
    <x v="2"/>
    <x v="8"/>
    <x v="0"/>
    <s v="C912"/>
    <x v="23"/>
    <s v="B1378"/>
    <x v="23"/>
    <x v="1"/>
    <n v="32.64"/>
    <n v="3"/>
    <n v="97.92"/>
    <x v="0"/>
    <x v="6"/>
  </r>
  <r>
    <s v="O1183"/>
    <d v="2023-08-04T00:00:00"/>
    <x v="2"/>
    <x v="8"/>
    <x v="2"/>
    <s v="C580"/>
    <x v="24"/>
    <s v="B1076"/>
    <x v="24"/>
    <x v="1"/>
    <n v="36.53"/>
    <n v="4"/>
    <n v="146.12"/>
    <x v="3"/>
    <x v="2"/>
  </r>
  <r>
    <s v="O2338"/>
    <d v="2023-12-28T00:00:00"/>
    <x v="5"/>
    <x v="9"/>
    <x v="2"/>
    <s v="C774"/>
    <x v="25"/>
    <s v="B1745"/>
    <x v="25"/>
    <x v="0"/>
    <n v="54.12"/>
    <n v="3"/>
    <n v="162.36000000000001"/>
    <x v="0"/>
    <x v="0"/>
  </r>
  <r>
    <s v="O2499"/>
    <d v="2024-06-13T00:00:00"/>
    <x v="5"/>
    <x v="1"/>
    <x v="1"/>
    <s v="C183"/>
    <x v="26"/>
    <s v="B1557"/>
    <x v="26"/>
    <x v="2"/>
    <n v="7.28"/>
    <n v="2"/>
    <n v="14.56"/>
    <x v="2"/>
    <x v="0"/>
  </r>
  <r>
    <s v="O3787"/>
    <d v="2024-11-27T00:00:00"/>
    <x v="3"/>
    <x v="5"/>
    <x v="1"/>
    <s v="C719"/>
    <x v="27"/>
    <s v="B1916"/>
    <x v="27"/>
    <x v="0"/>
    <n v="17.760000000000002"/>
    <n v="2"/>
    <n v="35.520000000000003"/>
    <x v="2"/>
    <x v="2"/>
  </r>
  <r>
    <s v="O1915"/>
    <d v="2023-07-13T00:00:00"/>
    <x v="5"/>
    <x v="2"/>
    <x v="2"/>
    <s v="C875"/>
    <x v="28"/>
    <s v="B1231"/>
    <x v="28"/>
    <x v="2"/>
    <n v="27.1"/>
    <n v="4"/>
    <n v="108.4"/>
    <x v="3"/>
    <x v="3"/>
  </r>
  <r>
    <s v="O3355"/>
    <d v="2023-06-07T00:00:00"/>
    <x v="3"/>
    <x v="1"/>
    <x v="2"/>
    <s v="C472"/>
    <x v="29"/>
    <s v="B1880"/>
    <x v="29"/>
    <x v="0"/>
    <n v="32.29"/>
    <n v="3"/>
    <n v="96.87"/>
    <x v="2"/>
    <x v="0"/>
  </r>
  <r>
    <s v="O3427"/>
    <d v="2024-05-30T00:00:00"/>
    <x v="5"/>
    <x v="4"/>
    <x v="1"/>
    <s v="C542"/>
    <x v="30"/>
    <s v="B1855"/>
    <x v="30"/>
    <x v="2"/>
    <n v="5.24"/>
    <n v="4"/>
    <n v="20.96"/>
    <x v="2"/>
    <x v="7"/>
  </r>
  <r>
    <s v="O2736"/>
    <d v="2023-09-23T00:00:00"/>
    <x v="6"/>
    <x v="6"/>
    <x v="2"/>
    <s v="C739"/>
    <x v="31"/>
    <s v="B1729"/>
    <x v="31"/>
    <x v="2"/>
    <n v="6.11"/>
    <n v="2"/>
    <n v="12.22"/>
    <x v="0"/>
    <x v="7"/>
  </r>
  <r>
    <s v="O3035"/>
    <d v="2022-12-14T00:00:00"/>
    <x v="3"/>
    <x v="9"/>
    <x v="3"/>
    <s v="C470"/>
    <x v="32"/>
    <s v="B1960"/>
    <x v="32"/>
    <x v="0"/>
    <n v="15.17"/>
    <n v="2"/>
    <n v="30.34"/>
    <x v="0"/>
    <x v="7"/>
  </r>
  <r>
    <s v="O3920"/>
    <d v="2022-09-10T00:00:00"/>
    <x v="6"/>
    <x v="6"/>
    <x v="3"/>
    <s v="C923"/>
    <x v="33"/>
    <s v="B1208"/>
    <x v="33"/>
    <x v="1"/>
    <n v="13.88"/>
    <n v="5"/>
    <n v="69.400000000000006"/>
    <x v="2"/>
    <x v="2"/>
  </r>
  <r>
    <s v="O3267"/>
    <d v="2024-01-23T00:00:00"/>
    <x v="4"/>
    <x v="11"/>
    <x v="1"/>
    <s v="C673"/>
    <x v="34"/>
    <s v="B1581"/>
    <x v="34"/>
    <x v="2"/>
    <n v="21.49"/>
    <n v="4"/>
    <n v="85.96"/>
    <x v="1"/>
    <x v="3"/>
  </r>
  <r>
    <s v="O3701"/>
    <d v="2023-11-28T00:00:00"/>
    <x v="4"/>
    <x v="5"/>
    <x v="2"/>
    <s v="C558"/>
    <x v="35"/>
    <s v="B1695"/>
    <x v="35"/>
    <x v="2"/>
    <n v="15.9"/>
    <n v="2"/>
    <n v="31.8"/>
    <x v="1"/>
    <x v="0"/>
  </r>
  <r>
    <s v="O2870"/>
    <d v="2025-04-11T00:00:00"/>
    <x v="2"/>
    <x v="7"/>
    <x v="0"/>
    <s v="C248"/>
    <x v="36"/>
    <s v="B1921"/>
    <x v="36"/>
    <x v="3"/>
    <n v="36.729999999999997"/>
    <n v="5"/>
    <n v="183.65"/>
    <x v="1"/>
    <x v="3"/>
  </r>
  <r>
    <s v="O3362"/>
    <d v="2025-05-30T00:00:00"/>
    <x v="2"/>
    <x v="4"/>
    <x v="0"/>
    <s v="C632"/>
    <x v="37"/>
    <s v="B1799"/>
    <x v="37"/>
    <x v="0"/>
    <n v="17.38"/>
    <n v="5"/>
    <n v="86.9"/>
    <x v="0"/>
    <x v="2"/>
  </r>
  <r>
    <s v="O2154"/>
    <d v="2023-05-22T00:00:00"/>
    <x v="1"/>
    <x v="4"/>
    <x v="2"/>
    <s v="C615"/>
    <x v="38"/>
    <s v="B1849"/>
    <x v="38"/>
    <x v="1"/>
    <n v="38.31"/>
    <n v="2"/>
    <n v="76.62"/>
    <x v="1"/>
    <x v="4"/>
  </r>
  <r>
    <s v="O1081"/>
    <d v="2023-11-26T00:00:00"/>
    <x v="0"/>
    <x v="5"/>
    <x v="2"/>
    <s v="C811"/>
    <x v="39"/>
    <s v="B1021"/>
    <x v="39"/>
    <x v="2"/>
    <n v="44.39"/>
    <n v="5"/>
    <n v="221.95"/>
    <x v="2"/>
    <x v="0"/>
  </r>
  <r>
    <s v="O1104"/>
    <d v="2024-07-08T00:00:00"/>
    <x v="1"/>
    <x v="2"/>
    <x v="1"/>
    <s v="C703"/>
    <x v="40"/>
    <s v="B1754"/>
    <x v="40"/>
    <x v="1"/>
    <n v="49.04"/>
    <n v="3"/>
    <n v="147.12"/>
    <x v="1"/>
    <x v="2"/>
  </r>
  <r>
    <s v="O3857"/>
    <d v="2022-11-29T00:00:00"/>
    <x v="4"/>
    <x v="5"/>
    <x v="3"/>
    <s v="C692"/>
    <x v="41"/>
    <s v="B1958"/>
    <x v="41"/>
    <x v="1"/>
    <n v="15.23"/>
    <n v="3"/>
    <n v="45.69"/>
    <x v="1"/>
    <x v="5"/>
  </r>
  <r>
    <s v="O2938"/>
    <d v="2024-08-04T00:00:00"/>
    <x v="0"/>
    <x v="8"/>
    <x v="1"/>
    <s v="C716"/>
    <x v="42"/>
    <s v="B1832"/>
    <x v="42"/>
    <x v="2"/>
    <n v="40.85"/>
    <n v="3"/>
    <n v="122.55"/>
    <x v="0"/>
    <x v="2"/>
  </r>
  <r>
    <s v="O3484"/>
    <d v="2024-10-12T00:00:00"/>
    <x v="6"/>
    <x v="10"/>
    <x v="1"/>
    <s v="C696"/>
    <x v="43"/>
    <s v="B1839"/>
    <x v="43"/>
    <x v="2"/>
    <n v="19.37"/>
    <n v="2"/>
    <n v="38.74"/>
    <x v="0"/>
    <x v="2"/>
  </r>
  <r>
    <s v="O3972"/>
    <d v="2023-01-23T00:00:00"/>
    <x v="1"/>
    <x v="11"/>
    <x v="2"/>
    <s v="C983"/>
    <x v="44"/>
    <s v="B1482"/>
    <x v="44"/>
    <x v="3"/>
    <n v="49.85"/>
    <n v="4"/>
    <n v="199.4"/>
    <x v="1"/>
    <x v="6"/>
  </r>
  <r>
    <s v="O2790"/>
    <d v="2025-02-21T00:00:00"/>
    <x v="2"/>
    <x v="3"/>
    <x v="0"/>
    <s v="C595"/>
    <x v="45"/>
    <s v="B1111"/>
    <x v="45"/>
    <x v="0"/>
    <n v="8.8000000000000007"/>
    <n v="1"/>
    <n v="8.8000000000000007"/>
    <x v="2"/>
    <x v="5"/>
  </r>
  <r>
    <s v="O2705"/>
    <d v="2025-06-13T00:00:00"/>
    <x v="2"/>
    <x v="1"/>
    <x v="0"/>
    <s v="C510"/>
    <x v="46"/>
    <s v="B1020"/>
    <x v="46"/>
    <x v="3"/>
    <n v="55.9"/>
    <n v="5"/>
    <n v="279.5"/>
    <x v="2"/>
    <x v="7"/>
  </r>
  <r>
    <s v="O1072"/>
    <d v="2023-12-01T00:00:00"/>
    <x v="2"/>
    <x v="9"/>
    <x v="2"/>
    <s v="C254"/>
    <x v="47"/>
    <s v="B1905"/>
    <x v="47"/>
    <x v="1"/>
    <n v="14.42"/>
    <n v="5"/>
    <n v="72.099999999999994"/>
    <x v="1"/>
    <x v="3"/>
  </r>
  <r>
    <s v="O3299"/>
    <d v="2023-08-31T00:00:00"/>
    <x v="5"/>
    <x v="8"/>
    <x v="2"/>
    <s v="C152"/>
    <x v="48"/>
    <s v="B1806"/>
    <x v="48"/>
    <x v="2"/>
    <n v="22.65"/>
    <n v="1"/>
    <n v="22.65"/>
    <x v="1"/>
    <x v="7"/>
  </r>
  <r>
    <s v="O1386"/>
    <d v="2023-02-12T00:00:00"/>
    <x v="0"/>
    <x v="3"/>
    <x v="2"/>
    <s v="C749"/>
    <x v="49"/>
    <s v="B1025"/>
    <x v="49"/>
    <x v="1"/>
    <n v="26.87"/>
    <n v="2"/>
    <n v="53.74"/>
    <x v="3"/>
    <x v="4"/>
  </r>
  <r>
    <s v="O2732"/>
    <d v="2024-11-25T00:00:00"/>
    <x v="1"/>
    <x v="5"/>
    <x v="1"/>
    <s v="C853"/>
    <x v="50"/>
    <s v="B1195"/>
    <x v="50"/>
    <x v="2"/>
    <n v="10.6"/>
    <n v="2"/>
    <n v="21.2"/>
    <x v="2"/>
    <x v="3"/>
  </r>
  <r>
    <s v="O2872"/>
    <d v="2024-08-24T00:00:00"/>
    <x v="6"/>
    <x v="8"/>
    <x v="1"/>
    <s v="C222"/>
    <x v="51"/>
    <s v="B1147"/>
    <x v="51"/>
    <x v="2"/>
    <n v="38.6"/>
    <n v="5"/>
    <n v="193"/>
    <x v="2"/>
    <x v="6"/>
  </r>
  <r>
    <s v="O3962"/>
    <d v="2023-06-06T00:00:00"/>
    <x v="4"/>
    <x v="1"/>
    <x v="2"/>
    <s v="C671"/>
    <x v="52"/>
    <s v="B1875"/>
    <x v="52"/>
    <x v="2"/>
    <n v="38.74"/>
    <n v="4"/>
    <n v="154.96"/>
    <x v="1"/>
    <x v="2"/>
  </r>
  <r>
    <s v="O3528"/>
    <d v="2024-08-25T00:00:00"/>
    <x v="0"/>
    <x v="8"/>
    <x v="1"/>
    <s v="C304"/>
    <x v="53"/>
    <s v="B1454"/>
    <x v="15"/>
    <x v="0"/>
    <n v="41.68"/>
    <n v="4"/>
    <n v="166.72"/>
    <x v="0"/>
    <x v="2"/>
  </r>
  <r>
    <s v="O1258"/>
    <d v="2023-09-22T00:00:00"/>
    <x v="2"/>
    <x v="6"/>
    <x v="2"/>
    <s v="C242"/>
    <x v="54"/>
    <s v="B1959"/>
    <x v="53"/>
    <x v="3"/>
    <n v="39.01"/>
    <n v="2"/>
    <n v="78.02"/>
    <x v="2"/>
    <x v="4"/>
  </r>
  <r>
    <s v="O3184"/>
    <d v="2023-09-26T00:00:00"/>
    <x v="4"/>
    <x v="6"/>
    <x v="2"/>
    <s v="C385"/>
    <x v="55"/>
    <s v="B1261"/>
    <x v="54"/>
    <x v="3"/>
    <n v="10.55"/>
    <n v="2"/>
    <n v="21.1"/>
    <x v="1"/>
    <x v="7"/>
  </r>
  <r>
    <s v="O1921"/>
    <d v="2024-06-12T00:00:00"/>
    <x v="3"/>
    <x v="1"/>
    <x v="1"/>
    <s v="C386"/>
    <x v="56"/>
    <s v="B1937"/>
    <x v="55"/>
    <x v="2"/>
    <n v="27.93"/>
    <n v="1"/>
    <n v="27.93"/>
    <x v="1"/>
    <x v="4"/>
  </r>
  <r>
    <s v="O3517"/>
    <d v="2023-11-17T00:00:00"/>
    <x v="2"/>
    <x v="5"/>
    <x v="2"/>
    <s v="C679"/>
    <x v="57"/>
    <s v="B1667"/>
    <x v="56"/>
    <x v="2"/>
    <n v="32.64"/>
    <n v="5"/>
    <n v="163.19999999999999"/>
    <x v="1"/>
    <x v="2"/>
  </r>
  <r>
    <s v="O1948"/>
    <d v="2024-09-03T00:00:00"/>
    <x v="4"/>
    <x v="6"/>
    <x v="1"/>
    <s v="C154"/>
    <x v="58"/>
    <s v="B1735"/>
    <x v="57"/>
    <x v="3"/>
    <n v="44.59"/>
    <n v="4"/>
    <n v="178.36"/>
    <x v="3"/>
    <x v="7"/>
  </r>
  <r>
    <s v="O1087"/>
    <d v="2023-10-31T00:00:00"/>
    <x v="4"/>
    <x v="10"/>
    <x v="2"/>
    <s v="C163"/>
    <x v="59"/>
    <s v="B1798"/>
    <x v="58"/>
    <x v="1"/>
    <n v="19.29"/>
    <n v="5"/>
    <n v="96.45"/>
    <x v="3"/>
    <x v="1"/>
  </r>
  <r>
    <s v="O3828"/>
    <d v="2023-04-08T00:00:00"/>
    <x v="6"/>
    <x v="7"/>
    <x v="2"/>
    <s v="C270"/>
    <x v="60"/>
    <s v="B1757"/>
    <x v="59"/>
    <x v="3"/>
    <n v="35.01"/>
    <n v="2"/>
    <n v="70.02"/>
    <x v="0"/>
    <x v="3"/>
  </r>
  <r>
    <s v="O2172"/>
    <d v="2023-01-21T00:00:00"/>
    <x v="6"/>
    <x v="11"/>
    <x v="2"/>
    <s v="C558"/>
    <x v="35"/>
    <s v="B1435"/>
    <x v="60"/>
    <x v="3"/>
    <n v="44.94"/>
    <n v="2"/>
    <n v="89.88"/>
    <x v="1"/>
    <x v="7"/>
  </r>
  <r>
    <s v="O3764"/>
    <d v="2023-09-25T00:00:00"/>
    <x v="1"/>
    <x v="6"/>
    <x v="2"/>
    <s v="C260"/>
    <x v="61"/>
    <s v="B1002"/>
    <x v="61"/>
    <x v="0"/>
    <n v="33.33"/>
    <n v="1"/>
    <n v="33.33"/>
    <x v="2"/>
    <x v="0"/>
  </r>
  <r>
    <s v="O3203"/>
    <d v="2023-12-25T00:00:00"/>
    <x v="1"/>
    <x v="9"/>
    <x v="2"/>
    <s v="C106"/>
    <x v="62"/>
    <s v="B1887"/>
    <x v="62"/>
    <x v="3"/>
    <n v="33.770000000000003"/>
    <n v="2"/>
    <n v="67.540000000000006"/>
    <x v="2"/>
    <x v="2"/>
  </r>
  <r>
    <s v="O3519"/>
    <d v="2025-04-12T00:00:00"/>
    <x v="6"/>
    <x v="7"/>
    <x v="0"/>
    <s v="C427"/>
    <x v="63"/>
    <s v="B1768"/>
    <x v="63"/>
    <x v="0"/>
    <n v="20.010000000000002"/>
    <n v="3"/>
    <n v="60.03"/>
    <x v="1"/>
    <x v="2"/>
  </r>
  <r>
    <s v="O1185"/>
    <d v="2024-04-10T00:00:00"/>
    <x v="3"/>
    <x v="7"/>
    <x v="1"/>
    <s v="C863"/>
    <x v="64"/>
    <s v="B1621"/>
    <x v="64"/>
    <x v="2"/>
    <n v="34.770000000000003"/>
    <n v="2"/>
    <n v="69.540000000000006"/>
    <x v="1"/>
    <x v="1"/>
  </r>
  <r>
    <s v="O2441"/>
    <d v="2023-02-09T00:00:00"/>
    <x v="5"/>
    <x v="3"/>
    <x v="2"/>
    <s v="C760"/>
    <x v="65"/>
    <s v="B1578"/>
    <x v="65"/>
    <x v="2"/>
    <n v="42.52"/>
    <n v="1"/>
    <n v="42.52"/>
    <x v="2"/>
    <x v="2"/>
  </r>
  <r>
    <s v="O2344"/>
    <d v="2023-10-08T00:00:00"/>
    <x v="0"/>
    <x v="10"/>
    <x v="2"/>
    <s v="C741"/>
    <x v="66"/>
    <s v="B1795"/>
    <x v="66"/>
    <x v="0"/>
    <n v="14.02"/>
    <n v="4"/>
    <n v="56.08"/>
    <x v="1"/>
    <x v="0"/>
  </r>
  <r>
    <s v="O2395"/>
    <d v="2024-12-06T00:00:00"/>
    <x v="2"/>
    <x v="9"/>
    <x v="1"/>
    <s v="C461"/>
    <x v="67"/>
    <s v="B1578"/>
    <x v="67"/>
    <x v="0"/>
    <n v="35.94"/>
    <n v="4"/>
    <n v="143.76"/>
    <x v="2"/>
    <x v="1"/>
  </r>
  <r>
    <s v="O1518"/>
    <d v="2023-02-05T00:00:00"/>
    <x v="0"/>
    <x v="3"/>
    <x v="2"/>
    <s v="C970"/>
    <x v="68"/>
    <s v="B1977"/>
    <x v="68"/>
    <x v="0"/>
    <n v="33.229999999999997"/>
    <n v="1"/>
    <n v="33.229999999999997"/>
    <x v="2"/>
    <x v="2"/>
  </r>
  <r>
    <s v="O2502"/>
    <d v="2025-01-14T00:00:00"/>
    <x v="4"/>
    <x v="11"/>
    <x v="0"/>
    <s v="C565"/>
    <x v="69"/>
    <s v="B1566"/>
    <x v="69"/>
    <x v="0"/>
    <n v="32.78"/>
    <n v="3"/>
    <n v="98.34"/>
    <x v="0"/>
    <x v="2"/>
  </r>
  <r>
    <s v="O3248"/>
    <d v="2025-08-19T00:00:00"/>
    <x v="4"/>
    <x v="8"/>
    <x v="0"/>
    <s v="C498"/>
    <x v="70"/>
    <s v="B1972"/>
    <x v="70"/>
    <x v="2"/>
    <n v="23.14"/>
    <n v="3"/>
    <n v="69.42"/>
    <x v="0"/>
    <x v="5"/>
  </r>
  <r>
    <s v="O2425"/>
    <d v="2022-12-30T00:00:00"/>
    <x v="2"/>
    <x v="9"/>
    <x v="3"/>
    <s v="C293"/>
    <x v="71"/>
    <s v="B1849"/>
    <x v="3"/>
    <x v="0"/>
    <n v="31.23"/>
    <n v="5"/>
    <n v="156.15"/>
    <x v="0"/>
    <x v="0"/>
  </r>
  <r>
    <s v="O2218"/>
    <d v="2023-08-18T00:00:00"/>
    <x v="2"/>
    <x v="8"/>
    <x v="2"/>
    <s v="C507"/>
    <x v="72"/>
    <s v="B1555"/>
    <x v="71"/>
    <x v="2"/>
    <n v="37.39"/>
    <n v="3"/>
    <n v="112.17"/>
    <x v="0"/>
    <x v="2"/>
  </r>
  <r>
    <s v="O2124"/>
    <d v="2023-04-14T00:00:00"/>
    <x v="2"/>
    <x v="7"/>
    <x v="2"/>
    <s v="C347"/>
    <x v="73"/>
    <s v="B1688"/>
    <x v="72"/>
    <x v="3"/>
    <n v="37.71"/>
    <n v="5"/>
    <n v="188.55"/>
    <x v="0"/>
    <x v="2"/>
  </r>
  <r>
    <s v="O3063"/>
    <d v="2023-10-28T00:00:00"/>
    <x v="6"/>
    <x v="10"/>
    <x v="2"/>
    <s v="C406"/>
    <x v="74"/>
    <s v="B1651"/>
    <x v="73"/>
    <x v="0"/>
    <n v="48.89"/>
    <n v="1"/>
    <n v="48.89"/>
    <x v="0"/>
    <x v="5"/>
  </r>
  <r>
    <s v="O1957"/>
    <d v="2024-01-30T00:00:00"/>
    <x v="4"/>
    <x v="11"/>
    <x v="1"/>
    <s v="C999"/>
    <x v="75"/>
    <s v="B1679"/>
    <x v="74"/>
    <x v="2"/>
    <n v="10.34"/>
    <n v="4"/>
    <n v="41.36"/>
    <x v="2"/>
    <x v="7"/>
  </r>
  <r>
    <s v="O2477"/>
    <d v="2023-01-11T00:00:00"/>
    <x v="3"/>
    <x v="11"/>
    <x v="2"/>
    <s v="C233"/>
    <x v="76"/>
    <s v="B1986"/>
    <x v="75"/>
    <x v="2"/>
    <n v="43.63"/>
    <n v="2"/>
    <n v="87.26"/>
    <x v="1"/>
    <x v="2"/>
  </r>
  <r>
    <s v="O1318"/>
    <d v="2023-10-27T00:00:00"/>
    <x v="2"/>
    <x v="10"/>
    <x v="2"/>
    <s v="C565"/>
    <x v="77"/>
    <s v="B1102"/>
    <x v="76"/>
    <x v="2"/>
    <n v="35.700000000000003"/>
    <n v="2"/>
    <n v="71.400000000000006"/>
    <x v="2"/>
    <x v="3"/>
  </r>
  <r>
    <s v="O3797"/>
    <d v="2024-06-04T00:00:00"/>
    <x v="4"/>
    <x v="1"/>
    <x v="1"/>
    <s v="C926"/>
    <x v="78"/>
    <s v="B1954"/>
    <x v="77"/>
    <x v="2"/>
    <n v="19.36"/>
    <n v="5"/>
    <n v="96.8"/>
    <x v="2"/>
    <x v="2"/>
  </r>
  <r>
    <s v="O1300"/>
    <d v="2023-06-10T00:00:00"/>
    <x v="6"/>
    <x v="1"/>
    <x v="2"/>
    <s v="C948"/>
    <x v="79"/>
    <s v="B1794"/>
    <x v="78"/>
    <x v="3"/>
    <n v="31.85"/>
    <n v="4"/>
    <n v="127.4"/>
    <x v="1"/>
    <x v="4"/>
  </r>
  <r>
    <s v="O1143"/>
    <d v="2023-01-29T00:00:00"/>
    <x v="0"/>
    <x v="11"/>
    <x v="2"/>
    <s v="C988"/>
    <x v="80"/>
    <s v="B1328"/>
    <x v="79"/>
    <x v="1"/>
    <n v="36.76"/>
    <n v="4"/>
    <n v="147.04"/>
    <x v="1"/>
    <x v="4"/>
  </r>
  <r>
    <s v="O1819"/>
    <d v="2023-02-11T00:00:00"/>
    <x v="6"/>
    <x v="3"/>
    <x v="2"/>
    <s v="C514"/>
    <x v="81"/>
    <s v="B1764"/>
    <x v="80"/>
    <x v="0"/>
    <n v="19.809999999999999"/>
    <n v="2"/>
    <n v="39.619999999999997"/>
    <x v="3"/>
    <x v="7"/>
  </r>
  <r>
    <s v="O3437"/>
    <d v="2024-08-21T00:00:00"/>
    <x v="3"/>
    <x v="8"/>
    <x v="1"/>
    <s v="C487"/>
    <x v="82"/>
    <s v="B1229"/>
    <x v="81"/>
    <x v="0"/>
    <n v="38.99"/>
    <n v="2"/>
    <n v="77.98"/>
    <x v="2"/>
    <x v="5"/>
  </r>
  <r>
    <s v="O3369"/>
    <d v="2025-03-22T00:00:00"/>
    <x v="6"/>
    <x v="0"/>
    <x v="0"/>
    <s v="C343"/>
    <x v="83"/>
    <s v="B1600"/>
    <x v="82"/>
    <x v="0"/>
    <n v="29.31"/>
    <n v="5"/>
    <n v="146.55000000000001"/>
    <x v="2"/>
    <x v="5"/>
  </r>
  <r>
    <s v="O2611"/>
    <d v="2025-08-23T00:00:00"/>
    <x v="6"/>
    <x v="8"/>
    <x v="0"/>
    <s v="C365"/>
    <x v="84"/>
    <s v="B1959"/>
    <x v="53"/>
    <x v="2"/>
    <n v="31.42"/>
    <n v="2"/>
    <n v="62.84"/>
    <x v="2"/>
    <x v="7"/>
  </r>
  <r>
    <s v="O1887"/>
    <d v="2024-08-27T00:00:00"/>
    <x v="4"/>
    <x v="8"/>
    <x v="1"/>
    <s v="C878"/>
    <x v="85"/>
    <s v="B1572"/>
    <x v="83"/>
    <x v="0"/>
    <n v="49.37"/>
    <n v="1"/>
    <n v="49.37"/>
    <x v="2"/>
    <x v="1"/>
  </r>
  <r>
    <s v="O2323"/>
    <d v="2022-10-29T00:00:00"/>
    <x v="6"/>
    <x v="10"/>
    <x v="3"/>
    <s v="C624"/>
    <x v="86"/>
    <s v="B1251"/>
    <x v="84"/>
    <x v="1"/>
    <n v="37.61"/>
    <n v="1"/>
    <n v="37.61"/>
    <x v="0"/>
    <x v="5"/>
  </r>
  <r>
    <s v="O1624"/>
    <d v="2024-10-19T00:00:00"/>
    <x v="6"/>
    <x v="10"/>
    <x v="1"/>
    <s v="C437"/>
    <x v="87"/>
    <s v="B1466"/>
    <x v="85"/>
    <x v="0"/>
    <n v="31.59"/>
    <n v="5"/>
    <n v="157.94999999999999"/>
    <x v="0"/>
    <x v="3"/>
  </r>
  <r>
    <s v="O2806"/>
    <d v="2022-11-23T00:00:00"/>
    <x v="3"/>
    <x v="5"/>
    <x v="3"/>
    <s v="C898"/>
    <x v="88"/>
    <s v="B1958"/>
    <x v="86"/>
    <x v="3"/>
    <n v="7.87"/>
    <n v="3"/>
    <n v="23.61"/>
    <x v="2"/>
    <x v="2"/>
  </r>
  <r>
    <s v="O1952"/>
    <d v="2023-09-12T00:00:00"/>
    <x v="4"/>
    <x v="6"/>
    <x v="2"/>
    <s v="C429"/>
    <x v="89"/>
    <s v="B1145"/>
    <x v="87"/>
    <x v="2"/>
    <n v="49.69"/>
    <n v="5"/>
    <n v="248.45"/>
    <x v="3"/>
    <x v="1"/>
  </r>
  <r>
    <s v="O2276"/>
    <d v="2023-03-22T00:00:00"/>
    <x v="3"/>
    <x v="0"/>
    <x v="2"/>
    <s v="C738"/>
    <x v="90"/>
    <s v="B1379"/>
    <x v="88"/>
    <x v="1"/>
    <n v="12.63"/>
    <n v="4"/>
    <n v="50.52"/>
    <x v="0"/>
    <x v="7"/>
  </r>
  <r>
    <s v="O1032"/>
    <d v="2024-10-30T00:00:00"/>
    <x v="3"/>
    <x v="10"/>
    <x v="1"/>
    <s v="C955"/>
    <x v="91"/>
    <s v="B1192"/>
    <x v="89"/>
    <x v="2"/>
    <n v="44.86"/>
    <n v="2"/>
    <n v="89.72"/>
    <x v="3"/>
    <x v="0"/>
  </r>
  <r>
    <s v="O1526"/>
    <d v="2024-04-06T00:00:00"/>
    <x v="6"/>
    <x v="7"/>
    <x v="1"/>
    <s v="C251"/>
    <x v="92"/>
    <s v="B1657"/>
    <x v="90"/>
    <x v="0"/>
    <n v="20.170000000000002"/>
    <n v="2"/>
    <n v="40.340000000000003"/>
    <x v="1"/>
    <x v="1"/>
  </r>
  <r>
    <s v="O3252"/>
    <d v="2024-11-28T00:00:00"/>
    <x v="5"/>
    <x v="5"/>
    <x v="1"/>
    <s v="C741"/>
    <x v="66"/>
    <s v="B1856"/>
    <x v="91"/>
    <x v="0"/>
    <n v="16.989999999999998"/>
    <n v="4"/>
    <n v="67.959999999999994"/>
    <x v="0"/>
    <x v="2"/>
  </r>
  <r>
    <s v="O3963"/>
    <d v="2025-06-27T00:00:00"/>
    <x v="2"/>
    <x v="1"/>
    <x v="0"/>
    <s v="C183"/>
    <x v="93"/>
    <s v="B1274"/>
    <x v="92"/>
    <x v="1"/>
    <n v="19.29"/>
    <n v="5"/>
    <n v="96.45"/>
    <x v="0"/>
    <x v="2"/>
  </r>
  <r>
    <s v="O1733"/>
    <d v="2024-11-29T00:00:00"/>
    <x v="2"/>
    <x v="5"/>
    <x v="1"/>
    <s v="C164"/>
    <x v="94"/>
    <s v="B1704"/>
    <x v="93"/>
    <x v="1"/>
    <n v="38.92"/>
    <n v="2"/>
    <n v="77.84"/>
    <x v="2"/>
    <x v="7"/>
  </r>
  <r>
    <s v="O3379"/>
    <d v="2023-06-26T00:00:00"/>
    <x v="1"/>
    <x v="1"/>
    <x v="2"/>
    <s v="C359"/>
    <x v="95"/>
    <s v="B1565"/>
    <x v="94"/>
    <x v="2"/>
    <n v="21.95"/>
    <n v="5"/>
    <n v="109.75"/>
    <x v="0"/>
    <x v="2"/>
  </r>
  <r>
    <s v="O3707"/>
    <d v="2024-09-17T00:00:00"/>
    <x v="4"/>
    <x v="6"/>
    <x v="1"/>
    <s v="C221"/>
    <x v="96"/>
    <s v="B1338"/>
    <x v="9"/>
    <x v="0"/>
    <n v="49.27"/>
    <n v="2"/>
    <n v="98.54"/>
    <x v="0"/>
    <x v="0"/>
  </r>
  <r>
    <s v="O1455"/>
    <d v="2023-11-08T00:00:00"/>
    <x v="3"/>
    <x v="5"/>
    <x v="2"/>
    <s v="C313"/>
    <x v="97"/>
    <s v="B1245"/>
    <x v="95"/>
    <x v="3"/>
    <n v="17.98"/>
    <n v="1"/>
    <n v="17.98"/>
    <x v="1"/>
    <x v="3"/>
  </r>
  <r>
    <s v="O1427"/>
    <d v="2023-02-08T00:00:00"/>
    <x v="3"/>
    <x v="3"/>
    <x v="2"/>
    <s v="C172"/>
    <x v="98"/>
    <s v="B1959"/>
    <x v="96"/>
    <x v="2"/>
    <n v="12.11"/>
    <n v="5"/>
    <n v="60.55"/>
    <x v="0"/>
    <x v="2"/>
  </r>
  <r>
    <s v="O2237"/>
    <d v="2022-10-01T00:00:00"/>
    <x v="6"/>
    <x v="10"/>
    <x v="3"/>
    <s v="C854"/>
    <x v="99"/>
    <s v="B1864"/>
    <x v="97"/>
    <x v="0"/>
    <n v="8.89"/>
    <n v="1"/>
    <n v="8.89"/>
    <x v="0"/>
    <x v="7"/>
  </r>
  <r>
    <s v="O3095"/>
    <d v="2024-11-28T00:00:00"/>
    <x v="5"/>
    <x v="5"/>
    <x v="1"/>
    <s v="C177"/>
    <x v="100"/>
    <s v="B1563"/>
    <x v="98"/>
    <x v="2"/>
    <n v="30.69"/>
    <n v="1"/>
    <n v="30.69"/>
    <x v="0"/>
    <x v="2"/>
  </r>
  <r>
    <s v="O1519"/>
    <d v="2023-03-15T00:00:00"/>
    <x v="3"/>
    <x v="0"/>
    <x v="2"/>
    <s v="C676"/>
    <x v="101"/>
    <s v="B1337"/>
    <x v="99"/>
    <x v="2"/>
    <n v="10.91"/>
    <n v="4"/>
    <n v="43.64"/>
    <x v="1"/>
    <x v="3"/>
  </r>
  <r>
    <s v="O1262"/>
    <d v="2024-03-14T00:00:00"/>
    <x v="5"/>
    <x v="0"/>
    <x v="1"/>
    <s v="C978"/>
    <x v="102"/>
    <s v="B1864"/>
    <x v="100"/>
    <x v="3"/>
    <n v="17.04"/>
    <n v="3"/>
    <n v="51.12"/>
    <x v="3"/>
    <x v="3"/>
  </r>
  <r>
    <s v="O2466"/>
    <d v="2025-04-29T00:00:00"/>
    <x v="4"/>
    <x v="7"/>
    <x v="0"/>
    <s v="C376"/>
    <x v="103"/>
    <s v="B1357"/>
    <x v="101"/>
    <x v="2"/>
    <n v="37.19"/>
    <n v="3"/>
    <n v="111.57"/>
    <x v="0"/>
    <x v="6"/>
  </r>
  <r>
    <s v="O3377"/>
    <d v="2025-06-17T00:00:00"/>
    <x v="4"/>
    <x v="1"/>
    <x v="0"/>
    <s v="C945"/>
    <x v="104"/>
    <s v="B1144"/>
    <x v="102"/>
    <x v="1"/>
    <n v="47.62"/>
    <n v="1"/>
    <n v="47.62"/>
    <x v="0"/>
    <x v="2"/>
  </r>
  <r>
    <s v="O1566"/>
    <d v="2024-10-31T00:00:00"/>
    <x v="5"/>
    <x v="10"/>
    <x v="1"/>
    <s v="C453"/>
    <x v="105"/>
    <s v="B1450"/>
    <x v="103"/>
    <x v="0"/>
    <n v="43.95"/>
    <n v="1"/>
    <n v="43.95"/>
    <x v="2"/>
    <x v="1"/>
  </r>
  <r>
    <s v="O1947"/>
    <d v="2023-09-24T00:00:00"/>
    <x v="0"/>
    <x v="6"/>
    <x v="2"/>
    <s v="C257"/>
    <x v="106"/>
    <s v="B1180"/>
    <x v="104"/>
    <x v="2"/>
    <n v="19.18"/>
    <n v="1"/>
    <n v="19.18"/>
    <x v="2"/>
    <x v="0"/>
  </r>
  <r>
    <s v="O3763"/>
    <d v="2023-09-02T00:00:00"/>
    <x v="6"/>
    <x v="6"/>
    <x v="2"/>
    <s v="C313"/>
    <x v="107"/>
    <s v="B1724"/>
    <x v="105"/>
    <x v="1"/>
    <n v="18.7"/>
    <n v="3"/>
    <n v="56.1"/>
    <x v="0"/>
    <x v="0"/>
  </r>
  <r>
    <s v="O3622"/>
    <d v="2023-05-14T00:00:00"/>
    <x v="0"/>
    <x v="4"/>
    <x v="2"/>
    <s v="C833"/>
    <x v="108"/>
    <s v="B1921"/>
    <x v="36"/>
    <x v="3"/>
    <n v="34.22"/>
    <n v="3"/>
    <n v="102.66"/>
    <x v="0"/>
    <x v="5"/>
  </r>
  <r>
    <s v="O3751"/>
    <d v="2024-02-18T00:00:00"/>
    <x v="0"/>
    <x v="3"/>
    <x v="1"/>
    <s v="C127"/>
    <x v="109"/>
    <s v="B1225"/>
    <x v="106"/>
    <x v="2"/>
    <n v="7.07"/>
    <n v="5"/>
    <n v="35.35"/>
    <x v="0"/>
    <x v="5"/>
  </r>
  <r>
    <s v="O2995"/>
    <d v="2023-02-10T00:00:00"/>
    <x v="2"/>
    <x v="3"/>
    <x v="2"/>
    <s v="C252"/>
    <x v="110"/>
    <s v="B1935"/>
    <x v="107"/>
    <x v="2"/>
    <n v="5.92"/>
    <n v="1"/>
    <n v="5.92"/>
    <x v="2"/>
    <x v="3"/>
  </r>
  <r>
    <s v="O2823"/>
    <d v="2025-02-13T00:00:00"/>
    <x v="5"/>
    <x v="3"/>
    <x v="0"/>
    <s v="C229"/>
    <x v="22"/>
    <s v="B1247"/>
    <x v="108"/>
    <x v="0"/>
    <n v="17.95"/>
    <n v="4"/>
    <n v="71.8"/>
    <x v="2"/>
    <x v="0"/>
  </r>
  <r>
    <s v="O1809"/>
    <d v="2024-11-20T00:00:00"/>
    <x v="3"/>
    <x v="5"/>
    <x v="1"/>
    <s v="C971"/>
    <x v="111"/>
    <s v="B1874"/>
    <x v="109"/>
    <x v="3"/>
    <n v="33.18"/>
    <n v="1"/>
    <n v="33.18"/>
    <x v="1"/>
    <x v="3"/>
  </r>
  <r>
    <s v="O3803"/>
    <d v="2025-03-24T00:00:00"/>
    <x v="1"/>
    <x v="0"/>
    <x v="0"/>
    <s v="C899"/>
    <x v="112"/>
    <s v="B1073"/>
    <x v="110"/>
    <x v="2"/>
    <n v="47.38"/>
    <n v="4"/>
    <n v="189.52"/>
    <x v="0"/>
    <x v="2"/>
  </r>
  <r>
    <s v="O1147"/>
    <d v="2023-09-10T00:00:00"/>
    <x v="0"/>
    <x v="6"/>
    <x v="2"/>
    <s v="C860"/>
    <x v="113"/>
    <s v="B1870"/>
    <x v="111"/>
    <x v="0"/>
    <n v="49.28"/>
    <n v="2"/>
    <n v="98.56"/>
    <x v="3"/>
    <x v="3"/>
  </r>
  <r>
    <s v="O1264"/>
    <d v="2024-11-14T00:00:00"/>
    <x v="5"/>
    <x v="5"/>
    <x v="1"/>
    <s v="C468"/>
    <x v="114"/>
    <s v="B1530"/>
    <x v="112"/>
    <x v="0"/>
    <n v="27.27"/>
    <n v="4"/>
    <n v="109.08"/>
    <x v="1"/>
    <x v="2"/>
  </r>
  <r>
    <s v="O2733"/>
    <d v="2024-11-08T00:00:00"/>
    <x v="2"/>
    <x v="5"/>
    <x v="1"/>
    <s v="C569"/>
    <x v="115"/>
    <s v="B1730"/>
    <x v="113"/>
    <x v="0"/>
    <n v="34.06"/>
    <n v="4"/>
    <n v="136.24"/>
    <x v="2"/>
    <x v="5"/>
  </r>
  <r>
    <s v="O3382"/>
    <d v="2022-09-22T00:00:00"/>
    <x v="5"/>
    <x v="6"/>
    <x v="3"/>
    <s v="C572"/>
    <x v="116"/>
    <s v="B1792"/>
    <x v="114"/>
    <x v="2"/>
    <n v="47.06"/>
    <n v="1"/>
    <n v="47.06"/>
    <x v="2"/>
    <x v="7"/>
  </r>
  <r>
    <s v="O1005"/>
    <d v="2023-01-05T00:00:00"/>
    <x v="5"/>
    <x v="11"/>
    <x v="2"/>
    <s v="C835"/>
    <x v="117"/>
    <s v="B1995"/>
    <x v="115"/>
    <x v="1"/>
    <n v="48.5"/>
    <n v="4"/>
    <n v="194"/>
    <x v="0"/>
    <x v="1"/>
  </r>
  <r>
    <s v="O3021"/>
    <d v="2024-01-28T00:00:00"/>
    <x v="0"/>
    <x v="11"/>
    <x v="1"/>
    <s v="C321"/>
    <x v="118"/>
    <s v="B1554"/>
    <x v="116"/>
    <x v="0"/>
    <n v="35.14"/>
    <n v="5"/>
    <n v="175.7"/>
    <x v="2"/>
    <x v="1"/>
  </r>
  <r>
    <s v="O3114"/>
    <d v="2023-10-18T00:00:00"/>
    <x v="3"/>
    <x v="10"/>
    <x v="2"/>
    <s v="C823"/>
    <x v="119"/>
    <s v="B1586"/>
    <x v="117"/>
    <x v="0"/>
    <n v="12.99"/>
    <n v="2"/>
    <n v="25.98"/>
    <x v="0"/>
    <x v="7"/>
  </r>
  <r>
    <s v="O1562"/>
    <d v="2024-10-16T00:00:00"/>
    <x v="3"/>
    <x v="10"/>
    <x v="1"/>
    <s v="C327"/>
    <x v="120"/>
    <s v="B1806"/>
    <x v="118"/>
    <x v="3"/>
    <n v="29.07"/>
    <n v="4"/>
    <n v="116.28"/>
    <x v="2"/>
    <x v="7"/>
  </r>
  <r>
    <s v="O3179"/>
    <d v="2025-08-06T00:00:00"/>
    <x v="3"/>
    <x v="8"/>
    <x v="0"/>
    <s v="C980"/>
    <x v="121"/>
    <s v="B1195"/>
    <x v="50"/>
    <x v="2"/>
    <n v="13.66"/>
    <n v="2"/>
    <n v="27.32"/>
    <x v="1"/>
    <x v="0"/>
  </r>
  <r>
    <s v="O3069"/>
    <d v="2025-07-06T00:00:00"/>
    <x v="0"/>
    <x v="2"/>
    <x v="0"/>
    <s v="C458"/>
    <x v="122"/>
    <s v="B1424"/>
    <x v="119"/>
    <x v="1"/>
    <n v="35.96"/>
    <n v="1"/>
    <n v="35.96"/>
    <x v="1"/>
    <x v="7"/>
  </r>
  <r>
    <s v="O3430"/>
    <d v="2024-03-10T00:00:00"/>
    <x v="0"/>
    <x v="0"/>
    <x v="1"/>
    <s v="C618"/>
    <x v="123"/>
    <s v="B1472"/>
    <x v="120"/>
    <x v="0"/>
    <n v="38.729999999999997"/>
    <n v="4"/>
    <n v="154.91999999999999"/>
    <x v="0"/>
    <x v="2"/>
  </r>
  <r>
    <s v="O2069"/>
    <d v="2024-06-13T00:00:00"/>
    <x v="5"/>
    <x v="1"/>
    <x v="1"/>
    <s v="C647"/>
    <x v="124"/>
    <s v="B1781"/>
    <x v="121"/>
    <x v="0"/>
    <n v="37.6"/>
    <n v="1"/>
    <n v="37.6"/>
    <x v="3"/>
    <x v="3"/>
  </r>
  <r>
    <s v="O1965"/>
    <d v="2024-02-19T00:00:00"/>
    <x v="1"/>
    <x v="3"/>
    <x v="1"/>
    <s v="C133"/>
    <x v="125"/>
    <s v="B1936"/>
    <x v="122"/>
    <x v="3"/>
    <n v="41.39"/>
    <n v="3"/>
    <n v="124.17"/>
    <x v="3"/>
    <x v="1"/>
  </r>
  <r>
    <s v="O1979"/>
    <d v="2024-06-28T00:00:00"/>
    <x v="2"/>
    <x v="1"/>
    <x v="1"/>
    <s v="C252"/>
    <x v="110"/>
    <s v="B1489"/>
    <x v="123"/>
    <x v="3"/>
    <n v="24.94"/>
    <n v="5"/>
    <n v="124.7"/>
    <x v="3"/>
    <x v="2"/>
  </r>
  <r>
    <s v="O3131"/>
    <d v="2024-06-15T00:00:00"/>
    <x v="6"/>
    <x v="1"/>
    <x v="1"/>
    <s v="C604"/>
    <x v="126"/>
    <s v="B1331"/>
    <x v="124"/>
    <x v="0"/>
    <n v="39.06"/>
    <n v="1"/>
    <n v="39.06"/>
    <x v="0"/>
    <x v="6"/>
  </r>
  <r>
    <s v="O1985"/>
    <d v="2023-05-03T00:00:00"/>
    <x v="3"/>
    <x v="4"/>
    <x v="2"/>
    <s v="C992"/>
    <x v="127"/>
    <s v="B1036"/>
    <x v="125"/>
    <x v="3"/>
    <n v="7.01"/>
    <n v="4"/>
    <n v="28.04"/>
    <x v="1"/>
    <x v="0"/>
  </r>
  <r>
    <s v="O3126"/>
    <d v="2024-08-11T00:00:00"/>
    <x v="0"/>
    <x v="8"/>
    <x v="1"/>
    <s v="C259"/>
    <x v="128"/>
    <s v="B1125"/>
    <x v="126"/>
    <x v="2"/>
    <n v="31.1"/>
    <n v="3"/>
    <n v="93.3"/>
    <x v="0"/>
    <x v="5"/>
  </r>
  <r>
    <s v="O2942"/>
    <d v="2023-05-11T00:00:00"/>
    <x v="5"/>
    <x v="4"/>
    <x v="2"/>
    <s v="C357"/>
    <x v="129"/>
    <s v="B1218"/>
    <x v="127"/>
    <x v="2"/>
    <n v="21.48"/>
    <n v="1"/>
    <n v="21.48"/>
    <x v="1"/>
    <x v="2"/>
  </r>
  <r>
    <s v="O3931"/>
    <d v="2023-07-08T00:00:00"/>
    <x v="6"/>
    <x v="2"/>
    <x v="2"/>
    <s v="C540"/>
    <x v="130"/>
    <s v="B1565"/>
    <x v="128"/>
    <x v="2"/>
    <n v="29.11"/>
    <n v="5"/>
    <n v="145.55000000000001"/>
    <x v="2"/>
    <x v="5"/>
  </r>
  <r>
    <s v="O3768"/>
    <d v="2024-08-08T00:00:00"/>
    <x v="5"/>
    <x v="8"/>
    <x v="1"/>
    <s v="C711"/>
    <x v="131"/>
    <s v="B1611"/>
    <x v="129"/>
    <x v="3"/>
    <n v="16.3"/>
    <n v="5"/>
    <n v="81.5"/>
    <x v="1"/>
    <x v="7"/>
  </r>
  <r>
    <s v="O1943"/>
    <d v="2023-07-06T00:00:00"/>
    <x v="5"/>
    <x v="2"/>
    <x v="2"/>
    <s v="C227"/>
    <x v="132"/>
    <s v="B1931"/>
    <x v="130"/>
    <x v="1"/>
    <n v="14.9"/>
    <n v="3"/>
    <n v="44.7"/>
    <x v="3"/>
    <x v="1"/>
  </r>
  <r>
    <s v="O2334"/>
    <d v="2023-12-20T00:00:00"/>
    <x v="3"/>
    <x v="9"/>
    <x v="2"/>
    <s v="C934"/>
    <x v="133"/>
    <s v="B1327"/>
    <x v="131"/>
    <x v="1"/>
    <n v="10.98"/>
    <n v="4"/>
    <n v="43.92"/>
    <x v="0"/>
    <x v="1"/>
  </r>
  <r>
    <s v="O3217"/>
    <d v="2023-10-29T00:00:00"/>
    <x v="0"/>
    <x v="10"/>
    <x v="2"/>
    <s v="C940"/>
    <x v="134"/>
    <s v="B1912"/>
    <x v="132"/>
    <x v="1"/>
    <n v="10.97"/>
    <n v="1"/>
    <n v="10.97"/>
    <x v="1"/>
    <x v="6"/>
  </r>
  <r>
    <s v="O3452"/>
    <d v="2023-07-17T00:00:00"/>
    <x v="1"/>
    <x v="2"/>
    <x v="2"/>
    <s v="C274"/>
    <x v="135"/>
    <s v="B1700"/>
    <x v="133"/>
    <x v="2"/>
    <n v="44.12"/>
    <n v="2"/>
    <n v="88.24"/>
    <x v="1"/>
    <x v="1"/>
  </r>
  <r>
    <s v="O3948"/>
    <d v="2023-08-06T00:00:00"/>
    <x v="0"/>
    <x v="8"/>
    <x v="2"/>
    <s v="C132"/>
    <x v="136"/>
    <s v="B1708"/>
    <x v="134"/>
    <x v="3"/>
    <n v="44.65"/>
    <n v="1"/>
    <n v="44.65"/>
    <x v="1"/>
    <x v="3"/>
  </r>
  <r>
    <s v="O2647"/>
    <d v="2025-04-16T00:00:00"/>
    <x v="3"/>
    <x v="7"/>
    <x v="0"/>
    <s v="C359"/>
    <x v="95"/>
    <s v="B1320"/>
    <x v="135"/>
    <x v="1"/>
    <n v="15.59"/>
    <n v="1"/>
    <n v="15.59"/>
    <x v="1"/>
    <x v="2"/>
  </r>
  <r>
    <s v="O1110"/>
    <d v="2023-12-30T00:00:00"/>
    <x v="6"/>
    <x v="9"/>
    <x v="2"/>
    <s v="C648"/>
    <x v="137"/>
    <s v="B1885"/>
    <x v="136"/>
    <x v="2"/>
    <n v="39.47"/>
    <n v="3"/>
    <n v="118.41"/>
    <x v="2"/>
    <x v="3"/>
  </r>
  <r>
    <s v="O3222"/>
    <d v="2025-07-30T00:00:00"/>
    <x v="3"/>
    <x v="2"/>
    <x v="0"/>
    <s v="C830"/>
    <x v="138"/>
    <s v="B1433"/>
    <x v="137"/>
    <x v="0"/>
    <n v="39.380000000000003"/>
    <n v="4"/>
    <n v="157.52000000000001"/>
    <x v="0"/>
    <x v="1"/>
  </r>
  <r>
    <s v="O2003"/>
    <d v="2023-04-26T00:00:00"/>
    <x v="3"/>
    <x v="7"/>
    <x v="2"/>
    <s v="C263"/>
    <x v="139"/>
    <s v="B1597"/>
    <x v="138"/>
    <x v="2"/>
    <n v="36.19"/>
    <n v="2"/>
    <n v="72.38"/>
    <x v="0"/>
    <x v="2"/>
  </r>
  <r>
    <s v="O3560"/>
    <d v="2023-03-22T00:00:00"/>
    <x v="3"/>
    <x v="0"/>
    <x v="2"/>
    <s v="C575"/>
    <x v="140"/>
    <s v="B1959"/>
    <x v="139"/>
    <x v="1"/>
    <n v="31.12"/>
    <n v="3"/>
    <n v="93.36"/>
    <x v="0"/>
    <x v="2"/>
  </r>
  <r>
    <s v="O3875"/>
    <d v="2023-10-16T00:00:00"/>
    <x v="1"/>
    <x v="10"/>
    <x v="2"/>
    <s v="C479"/>
    <x v="141"/>
    <s v="B1018"/>
    <x v="140"/>
    <x v="0"/>
    <n v="10.26"/>
    <n v="5"/>
    <n v="51.3"/>
    <x v="2"/>
    <x v="0"/>
  </r>
  <r>
    <s v="O1009"/>
    <d v="2024-01-02T00:00:00"/>
    <x v="4"/>
    <x v="11"/>
    <x v="1"/>
    <s v="C717"/>
    <x v="142"/>
    <s v="B1160"/>
    <x v="141"/>
    <x v="0"/>
    <n v="7.32"/>
    <n v="4"/>
    <n v="29.28"/>
    <x v="2"/>
    <x v="0"/>
  </r>
  <r>
    <s v="O3527"/>
    <d v="2024-07-13T00:00:00"/>
    <x v="6"/>
    <x v="2"/>
    <x v="1"/>
    <s v="C299"/>
    <x v="143"/>
    <s v="B1126"/>
    <x v="142"/>
    <x v="2"/>
    <n v="6.83"/>
    <n v="2"/>
    <n v="13.66"/>
    <x v="1"/>
    <x v="7"/>
  </r>
  <r>
    <s v="O3456"/>
    <d v="2022-11-10T00:00:00"/>
    <x v="5"/>
    <x v="5"/>
    <x v="3"/>
    <s v="C346"/>
    <x v="144"/>
    <s v="B1269"/>
    <x v="143"/>
    <x v="3"/>
    <n v="38.159999999999997"/>
    <n v="5"/>
    <n v="190.8"/>
    <x v="2"/>
    <x v="2"/>
  </r>
  <r>
    <s v="O1054"/>
    <d v="2023-07-10T00:00:00"/>
    <x v="1"/>
    <x v="2"/>
    <x v="2"/>
    <s v="C256"/>
    <x v="145"/>
    <s v="B1585"/>
    <x v="144"/>
    <x v="1"/>
    <n v="30.11"/>
    <n v="1"/>
    <n v="30.11"/>
    <x v="2"/>
    <x v="1"/>
  </r>
  <r>
    <s v="O2616"/>
    <d v="2025-08-15T00:00:00"/>
    <x v="2"/>
    <x v="8"/>
    <x v="0"/>
    <s v="C821"/>
    <x v="146"/>
    <s v="B1234"/>
    <x v="145"/>
    <x v="3"/>
    <n v="8.61"/>
    <n v="1"/>
    <n v="8.61"/>
    <x v="0"/>
    <x v="3"/>
  </r>
  <r>
    <s v="O1218"/>
    <d v="2024-04-14T00:00:00"/>
    <x v="0"/>
    <x v="7"/>
    <x v="1"/>
    <s v="C901"/>
    <x v="147"/>
    <s v="B1440"/>
    <x v="146"/>
    <x v="3"/>
    <n v="45.79"/>
    <n v="2"/>
    <n v="91.58"/>
    <x v="3"/>
    <x v="4"/>
  </r>
  <r>
    <s v="O3289"/>
    <d v="2023-03-25T00:00:00"/>
    <x v="6"/>
    <x v="0"/>
    <x v="2"/>
    <s v="C816"/>
    <x v="148"/>
    <s v="B1448"/>
    <x v="147"/>
    <x v="0"/>
    <n v="28.41"/>
    <n v="1"/>
    <n v="28.41"/>
    <x v="2"/>
    <x v="1"/>
  </r>
  <r>
    <s v="O2187"/>
    <d v="2024-11-04T00:00:00"/>
    <x v="1"/>
    <x v="5"/>
    <x v="1"/>
    <s v="C313"/>
    <x v="107"/>
    <s v="B1930"/>
    <x v="148"/>
    <x v="1"/>
    <n v="37.700000000000003"/>
    <n v="4"/>
    <n v="150.80000000000001"/>
    <x v="2"/>
    <x v="7"/>
  </r>
  <r>
    <s v="O1030"/>
    <d v="2023-03-14T00:00:00"/>
    <x v="4"/>
    <x v="0"/>
    <x v="2"/>
    <s v="C273"/>
    <x v="149"/>
    <s v="B1069"/>
    <x v="12"/>
    <x v="1"/>
    <n v="24.13"/>
    <n v="5"/>
    <n v="120.65"/>
    <x v="1"/>
    <x v="1"/>
  </r>
  <r>
    <s v="O1946"/>
    <d v="2023-11-29T00:00:00"/>
    <x v="3"/>
    <x v="5"/>
    <x v="2"/>
    <s v="C487"/>
    <x v="82"/>
    <s v="B1016"/>
    <x v="149"/>
    <x v="1"/>
    <n v="38.479999999999997"/>
    <n v="2"/>
    <n v="76.959999999999994"/>
    <x v="3"/>
    <x v="1"/>
  </r>
  <r>
    <s v="O2554"/>
    <d v="2025-01-30T00:00:00"/>
    <x v="5"/>
    <x v="11"/>
    <x v="0"/>
    <s v="C672"/>
    <x v="150"/>
    <s v="B1879"/>
    <x v="150"/>
    <x v="0"/>
    <n v="19.420000000000002"/>
    <n v="2"/>
    <n v="38.840000000000003"/>
    <x v="0"/>
    <x v="0"/>
  </r>
  <r>
    <s v="O3381"/>
    <d v="2022-10-27T00:00:00"/>
    <x v="5"/>
    <x v="10"/>
    <x v="3"/>
    <s v="C408"/>
    <x v="151"/>
    <s v="B1696"/>
    <x v="14"/>
    <x v="0"/>
    <n v="48.54"/>
    <n v="1"/>
    <n v="48.54"/>
    <x v="0"/>
    <x v="2"/>
  </r>
  <r>
    <s v="O2858"/>
    <d v="2023-12-08T00:00:00"/>
    <x v="2"/>
    <x v="9"/>
    <x v="2"/>
    <s v="C962"/>
    <x v="152"/>
    <s v="B1195"/>
    <x v="50"/>
    <x v="2"/>
    <n v="10.29"/>
    <n v="4"/>
    <n v="41.16"/>
    <x v="2"/>
    <x v="1"/>
  </r>
  <r>
    <s v="O3044"/>
    <d v="2024-02-12T00:00:00"/>
    <x v="1"/>
    <x v="3"/>
    <x v="1"/>
    <s v="C780"/>
    <x v="153"/>
    <s v="B1143"/>
    <x v="151"/>
    <x v="0"/>
    <n v="34.29"/>
    <n v="1"/>
    <n v="34.29"/>
    <x v="0"/>
    <x v="0"/>
  </r>
  <r>
    <s v="O3994"/>
    <d v="2023-02-06T00:00:00"/>
    <x v="1"/>
    <x v="3"/>
    <x v="2"/>
    <s v="C431"/>
    <x v="154"/>
    <s v="B1739"/>
    <x v="152"/>
    <x v="1"/>
    <n v="5.88"/>
    <n v="4"/>
    <n v="23.52"/>
    <x v="0"/>
    <x v="5"/>
  </r>
  <r>
    <s v="O3085"/>
    <d v="2025-02-13T00:00:00"/>
    <x v="5"/>
    <x v="3"/>
    <x v="0"/>
    <s v="C862"/>
    <x v="155"/>
    <s v="B1395"/>
    <x v="153"/>
    <x v="2"/>
    <n v="32.159999999999997"/>
    <n v="2"/>
    <n v="64.319999999999993"/>
    <x v="2"/>
    <x v="2"/>
  </r>
  <r>
    <s v="O2786"/>
    <d v="2024-03-01T00:00:00"/>
    <x v="2"/>
    <x v="0"/>
    <x v="1"/>
    <s v="C623"/>
    <x v="156"/>
    <s v="B1119"/>
    <x v="154"/>
    <x v="2"/>
    <n v="10.37"/>
    <n v="5"/>
    <n v="51.85"/>
    <x v="2"/>
    <x v="3"/>
  </r>
  <r>
    <s v="O3029"/>
    <d v="2023-02-03T00:00:00"/>
    <x v="2"/>
    <x v="3"/>
    <x v="2"/>
    <s v="C590"/>
    <x v="157"/>
    <s v="B1939"/>
    <x v="155"/>
    <x v="2"/>
    <n v="28.86"/>
    <n v="4"/>
    <n v="115.44"/>
    <x v="0"/>
    <x v="0"/>
  </r>
  <r>
    <s v="O2288"/>
    <d v="2023-11-19T00:00:00"/>
    <x v="0"/>
    <x v="5"/>
    <x v="2"/>
    <s v="C881"/>
    <x v="158"/>
    <s v="B1121"/>
    <x v="156"/>
    <x v="2"/>
    <n v="39.619999999999997"/>
    <n v="4"/>
    <n v="158.47999999999999"/>
    <x v="1"/>
    <x v="5"/>
  </r>
  <r>
    <s v="O2468"/>
    <d v="2023-05-01T00:00:00"/>
    <x v="1"/>
    <x v="4"/>
    <x v="2"/>
    <s v="C601"/>
    <x v="159"/>
    <s v="B1580"/>
    <x v="157"/>
    <x v="0"/>
    <n v="46.17"/>
    <n v="4"/>
    <n v="184.68"/>
    <x v="0"/>
    <x v="1"/>
  </r>
  <r>
    <s v="O1460"/>
    <d v="2024-10-13T00:00:00"/>
    <x v="0"/>
    <x v="10"/>
    <x v="1"/>
    <s v="C352"/>
    <x v="160"/>
    <s v="B1381"/>
    <x v="158"/>
    <x v="3"/>
    <n v="33"/>
    <n v="3"/>
    <n v="99"/>
    <x v="2"/>
    <x v="3"/>
  </r>
  <r>
    <s v="O2901"/>
    <d v="2024-01-17T00:00:00"/>
    <x v="3"/>
    <x v="11"/>
    <x v="1"/>
    <s v="C450"/>
    <x v="161"/>
    <s v="B1082"/>
    <x v="159"/>
    <x v="0"/>
    <n v="43.54"/>
    <n v="1"/>
    <n v="43.54"/>
    <x v="1"/>
    <x v="7"/>
  </r>
  <r>
    <s v="O2265"/>
    <d v="2023-01-02T00:00:00"/>
    <x v="1"/>
    <x v="11"/>
    <x v="2"/>
    <s v="C225"/>
    <x v="162"/>
    <s v="B1232"/>
    <x v="160"/>
    <x v="3"/>
    <n v="23.91"/>
    <n v="4"/>
    <n v="95.64"/>
    <x v="2"/>
    <x v="5"/>
  </r>
  <r>
    <s v="O2787"/>
    <d v="2022-12-06T00:00:00"/>
    <x v="4"/>
    <x v="9"/>
    <x v="3"/>
    <s v="C639"/>
    <x v="163"/>
    <s v="B1594"/>
    <x v="161"/>
    <x v="1"/>
    <n v="43.65"/>
    <n v="1"/>
    <n v="43.65"/>
    <x v="0"/>
    <x v="5"/>
  </r>
  <r>
    <s v="O2266"/>
    <d v="2023-08-26T00:00:00"/>
    <x v="6"/>
    <x v="8"/>
    <x v="2"/>
    <s v="C214"/>
    <x v="164"/>
    <s v="B1398"/>
    <x v="162"/>
    <x v="0"/>
    <n v="15.11"/>
    <n v="4"/>
    <n v="60.44"/>
    <x v="0"/>
    <x v="2"/>
  </r>
  <r>
    <s v="O3618"/>
    <d v="2023-09-24T00:00:00"/>
    <x v="0"/>
    <x v="6"/>
    <x v="2"/>
    <s v="C679"/>
    <x v="165"/>
    <s v="B1948"/>
    <x v="163"/>
    <x v="0"/>
    <n v="35.53"/>
    <n v="1"/>
    <n v="35.53"/>
    <x v="2"/>
    <x v="5"/>
  </r>
  <r>
    <s v="O1888"/>
    <d v="2023-05-09T00:00:00"/>
    <x v="4"/>
    <x v="4"/>
    <x v="2"/>
    <s v="C480"/>
    <x v="166"/>
    <s v="B1840"/>
    <x v="164"/>
    <x v="3"/>
    <n v="14.92"/>
    <n v="4"/>
    <n v="59.68"/>
    <x v="1"/>
    <x v="2"/>
  </r>
  <r>
    <s v="O3838"/>
    <d v="2023-12-30T00:00:00"/>
    <x v="6"/>
    <x v="9"/>
    <x v="2"/>
    <s v="C415"/>
    <x v="167"/>
    <s v="B1729"/>
    <x v="165"/>
    <x v="3"/>
    <n v="45.02"/>
    <n v="4"/>
    <n v="180.08"/>
    <x v="0"/>
    <x v="0"/>
  </r>
  <r>
    <s v="O2905"/>
    <d v="2023-11-21T00:00:00"/>
    <x v="4"/>
    <x v="5"/>
    <x v="2"/>
    <s v="C811"/>
    <x v="168"/>
    <s v="B1273"/>
    <x v="166"/>
    <x v="1"/>
    <n v="29.03"/>
    <n v="4"/>
    <n v="116.12"/>
    <x v="0"/>
    <x v="0"/>
  </r>
  <r>
    <s v="O2622"/>
    <d v="2024-04-07T00:00:00"/>
    <x v="0"/>
    <x v="7"/>
    <x v="1"/>
    <s v="C286"/>
    <x v="169"/>
    <s v="B1726"/>
    <x v="167"/>
    <x v="3"/>
    <n v="16.43"/>
    <n v="5"/>
    <n v="82.15"/>
    <x v="0"/>
    <x v="6"/>
  </r>
  <r>
    <s v="O1049"/>
    <d v="2024-04-08T00:00:00"/>
    <x v="1"/>
    <x v="7"/>
    <x v="1"/>
    <s v="C623"/>
    <x v="156"/>
    <s v="B1624"/>
    <x v="168"/>
    <x v="1"/>
    <n v="36.94"/>
    <n v="5"/>
    <n v="184.7"/>
    <x v="3"/>
    <x v="7"/>
  </r>
  <r>
    <s v="O2135"/>
    <d v="2023-09-05T00:00:00"/>
    <x v="4"/>
    <x v="6"/>
    <x v="2"/>
    <s v="C460"/>
    <x v="170"/>
    <s v="B1189"/>
    <x v="169"/>
    <x v="0"/>
    <n v="8.9"/>
    <n v="3"/>
    <n v="26.7"/>
    <x v="3"/>
    <x v="4"/>
  </r>
  <r>
    <s v="O3596"/>
    <d v="2023-09-08T00:00:00"/>
    <x v="2"/>
    <x v="6"/>
    <x v="2"/>
    <s v="C995"/>
    <x v="171"/>
    <s v="B1736"/>
    <x v="170"/>
    <x v="2"/>
    <n v="16.149999999999999"/>
    <n v="3"/>
    <n v="48.45"/>
    <x v="1"/>
    <x v="2"/>
  </r>
  <r>
    <s v="O3653"/>
    <d v="2025-07-23T00:00:00"/>
    <x v="3"/>
    <x v="2"/>
    <x v="0"/>
    <s v="C257"/>
    <x v="106"/>
    <s v="B1578"/>
    <x v="171"/>
    <x v="2"/>
    <n v="17.079999999999998"/>
    <n v="2"/>
    <n v="34.159999999999997"/>
    <x v="2"/>
    <x v="2"/>
  </r>
  <r>
    <s v="O2949"/>
    <d v="2023-01-24T00:00:00"/>
    <x v="4"/>
    <x v="11"/>
    <x v="2"/>
    <s v="C692"/>
    <x v="172"/>
    <s v="B1332"/>
    <x v="172"/>
    <x v="0"/>
    <n v="34.25"/>
    <n v="1"/>
    <n v="34.25"/>
    <x v="1"/>
    <x v="0"/>
  </r>
  <r>
    <s v="O2507"/>
    <d v="2023-04-01T00:00:00"/>
    <x v="6"/>
    <x v="7"/>
    <x v="2"/>
    <s v="C771"/>
    <x v="60"/>
    <s v="B1918"/>
    <x v="173"/>
    <x v="0"/>
    <n v="47.13"/>
    <n v="2"/>
    <n v="94.26"/>
    <x v="0"/>
    <x v="1"/>
  </r>
  <r>
    <s v="O3246"/>
    <d v="2024-05-18T00:00:00"/>
    <x v="6"/>
    <x v="4"/>
    <x v="1"/>
    <s v="C412"/>
    <x v="173"/>
    <s v="B1887"/>
    <x v="174"/>
    <x v="2"/>
    <n v="56.83"/>
    <n v="5"/>
    <n v="284.14999999999998"/>
    <x v="2"/>
    <x v="0"/>
  </r>
  <r>
    <s v="O2202"/>
    <d v="2023-12-20T00:00:00"/>
    <x v="3"/>
    <x v="9"/>
    <x v="2"/>
    <s v="C274"/>
    <x v="135"/>
    <s v="B1565"/>
    <x v="175"/>
    <x v="0"/>
    <n v="27.86"/>
    <n v="2"/>
    <n v="55.72"/>
    <x v="0"/>
    <x v="2"/>
  </r>
  <r>
    <s v="O3296"/>
    <d v="2023-12-27T00:00:00"/>
    <x v="3"/>
    <x v="9"/>
    <x v="2"/>
    <s v="C388"/>
    <x v="174"/>
    <s v="B1076"/>
    <x v="24"/>
    <x v="1"/>
    <n v="34.880000000000003"/>
    <n v="1"/>
    <n v="34.880000000000003"/>
    <x v="2"/>
    <x v="5"/>
  </r>
  <r>
    <s v="O1709"/>
    <d v="2023-04-17T00:00:00"/>
    <x v="1"/>
    <x v="7"/>
    <x v="2"/>
    <s v="C396"/>
    <x v="175"/>
    <s v="B1744"/>
    <x v="176"/>
    <x v="1"/>
    <n v="28.18"/>
    <n v="5"/>
    <n v="140.9"/>
    <x v="1"/>
    <x v="7"/>
  </r>
  <r>
    <s v="O1022"/>
    <d v="2024-05-07T00:00:00"/>
    <x v="4"/>
    <x v="4"/>
    <x v="1"/>
    <s v="C898"/>
    <x v="176"/>
    <s v="B1008"/>
    <x v="177"/>
    <x v="2"/>
    <n v="5.8"/>
    <n v="5"/>
    <n v="29"/>
    <x v="3"/>
    <x v="2"/>
  </r>
  <r>
    <s v="O2810"/>
    <d v="2024-10-10T00:00:00"/>
    <x v="5"/>
    <x v="10"/>
    <x v="1"/>
    <s v="C538"/>
    <x v="177"/>
    <s v="B1560"/>
    <x v="178"/>
    <x v="2"/>
    <n v="15.39"/>
    <n v="2"/>
    <n v="30.78"/>
    <x v="2"/>
    <x v="1"/>
  </r>
  <r>
    <s v="O1094"/>
    <d v="2023-01-07T00:00:00"/>
    <x v="6"/>
    <x v="11"/>
    <x v="2"/>
    <s v="C172"/>
    <x v="178"/>
    <s v="B1721"/>
    <x v="179"/>
    <x v="3"/>
    <n v="24.39"/>
    <n v="2"/>
    <n v="48.78"/>
    <x v="2"/>
    <x v="7"/>
  </r>
  <r>
    <s v="O1791"/>
    <d v="2023-06-03T00:00:00"/>
    <x v="6"/>
    <x v="1"/>
    <x v="2"/>
    <s v="C336"/>
    <x v="179"/>
    <s v="B1490"/>
    <x v="180"/>
    <x v="0"/>
    <n v="20.29"/>
    <n v="1"/>
    <n v="20.29"/>
    <x v="3"/>
    <x v="2"/>
  </r>
  <r>
    <s v="O1828"/>
    <d v="2024-11-07T00:00:00"/>
    <x v="5"/>
    <x v="5"/>
    <x v="1"/>
    <s v="C107"/>
    <x v="180"/>
    <s v="B1554"/>
    <x v="116"/>
    <x v="1"/>
    <n v="35.6"/>
    <n v="2"/>
    <n v="71.2"/>
    <x v="3"/>
    <x v="4"/>
  </r>
  <r>
    <s v="O3605"/>
    <d v="2024-07-29T00:00:00"/>
    <x v="1"/>
    <x v="2"/>
    <x v="1"/>
    <s v="C352"/>
    <x v="160"/>
    <s v="B1552"/>
    <x v="181"/>
    <x v="2"/>
    <n v="11.16"/>
    <n v="1"/>
    <n v="11.16"/>
    <x v="0"/>
    <x v="6"/>
  </r>
  <r>
    <s v="O1870"/>
    <d v="2024-04-01T00:00:00"/>
    <x v="1"/>
    <x v="7"/>
    <x v="1"/>
    <s v="C672"/>
    <x v="150"/>
    <s v="B1542"/>
    <x v="182"/>
    <x v="2"/>
    <n v="12.01"/>
    <n v="4"/>
    <n v="48.04"/>
    <x v="2"/>
    <x v="0"/>
  </r>
  <r>
    <s v="O1038"/>
    <d v="2023-07-17T00:00:00"/>
    <x v="1"/>
    <x v="2"/>
    <x v="2"/>
    <s v="C204"/>
    <x v="181"/>
    <s v="B1943"/>
    <x v="183"/>
    <x v="1"/>
    <n v="5.79"/>
    <n v="3"/>
    <n v="17.37"/>
    <x v="2"/>
    <x v="0"/>
  </r>
  <r>
    <s v="O2883"/>
    <d v="2023-08-10T00:00:00"/>
    <x v="5"/>
    <x v="8"/>
    <x v="2"/>
    <s v="C109"/>
    <x v="182"/>
    <s v="B1921"/>
    <x v="36"/>
    <x v="3"/>
    <n v="34.049999999999997"/>
    <n v="5"/>
    <n v="170.25"/>
    <x v="0"/>
    <x v="2"/>
  </r>
  <r>
    <s v="O2080"/>
    <d v="2023-03-25T00:00:00"/>
    <x v="6"/>
    <x v="0"/>
    <x v="2"/>
    <s v="C568"/>
    <x v="183"/>
    <s v="B1145"/>
    <x v="184"/>
    <x v="3"/>
    <n v="9.57"/>
    <n v="1"/>
    <n v="9.57"/>
    <x v="3"/>
    <x v="2"/>
  </r>
  <r>
    <s v="O3692"/>
    <d v="2024-11-09T00:00:00"/>
    <x v="6"/>
    <x v="5"/>
    <x v="1"/>
    <s v="C971"/>
    <x v="111"/>
    <s v="B1180"/>
    <x v="185"/>
    <x v="2"/>
    <n v="35.43"/>
    <n v="5"/>
    <n v="177.15"/>
    <x v="0"/>
    <x v="2"/>
  </r>
  <r>
    <s v="O1606"/>
    <d v="2024-08-27T00:00:00"/>
    <x v="4"/>
    <x v="8"/>
    <x v="1"/>
    <s v="C438"/>
    <x v="184"/>
    <s v="B1596"/>
    <x v="186"/>
    <x v="2"/>
    <n v="32.880000000000003"/>
    <n v="2"/>
    <n v="65.760000000000005"/>
    <x v="3"/>
    <x v="7"/>
  </r>
  <r>
    <s v="O3249"/>
    <d v="2025-02-17T00:00:00"/>
    <x v="1"/>
    <x v="3"/>
    <x v="0"/>
    <s v="C278"/>
    <x v="185"/>
    <s v="B1528"/>
    <x v="187"/>
    <x v="1"/>
    <n v="19.38"/>
    <n v="5"/>
    <n v="96.9"/>
    <x v="1"/>
    <x v="3"/>
  </r>
  <r>
    <s v="O3572"/>
    <d v="2024-07-03T00:00:00"/>
    <x v="3"/>
    <x v="2"/>
    <x v="1"/>
    <s v="C677"/>
    <x v="186"/>
    <s v="B1659"/>
    <x v="188"/>
    <x v="0"/>
    <n v="7.66"/>
    <n v="2"/>
    <n v="15.32"/>
    <x v="0"/>
    <x v="5"/>
  </r>
  <r>
    <s v="O2031"/>
    <d v="2023-03-29T00:00:00"/>
    <x v="3"/>
    <x v="0"/>
    <x v="2"/>
    <s v="C234"/>
    <x v="187"/>
    <s v="B1462"/>
    <x v="189"/>
    <x v="0"/>
    <n v="41.95"/>
    <n v="3"/>
    <n v="125.85"/>
    <x v="1"/>
    <x v="4"/>
  </r>
  <r>
    <s v="O2584"/>
    <d v="2023-08-25T00:00:00"/>
    <x v="2"/>
    <x v="8"/>
    <x v="2"/>
    <s v="C709"/>
    <x v="188"/>
    <s v="B1064"/>
    <x v="190"/>
    <x v="2"/>
    <n v="17.850000000000001"/>
    <n v="2"/>
    <n v="35.700000000000003"/>
    <x v="1"/>
    <x v="2"/>
  </r>
  <r>
    <s v="O1688"/>
    <d v="2024-08-03T00:00:00"/>
    <x v="6"/>
    <x v="8"/>
    <x v="1"/>
    <s v="C333"/>
    <x v="189"/>
    <s v="B1652"/>
    <x v="191"/>
    <x v="1"/>
    <n v="12.31"/>
    <n v="4"/>
    <n v="49.24"/>
    <x v="3"/>
    <x v="4"/>
  </r>
  <r>
    <s v="O1851"/>
    <d v="2023-12-13T00:00:00"/>
    <x v="3"/>
    <x v="9"/>
    <x v="2"/>
    <s v="C120"/>
    <x v="190"/>
    <s v="B1556"/>
    <x v="192"/>
    <x v="3"/>
    <n v="34.409999999999997"/>
    <n v="3"/>
    <n v="103.23"/>
    <x v="0"/>
    <x v="4"/>
  </r>
  <r>
    <s v="O2037"/>
    <d v="2024-09-04T00:00:00"/>
    <x v="3"/>
    <x v="6"/>
    <x v="1"/>
    <s v="C876"/>
    <x v="191"/>
    <s v="B1349"/>
    <x v="193"/>
    <x v="0"/>
    <n v="29.6"/>
    <n v="3"/>
    <n v="88.8"/>
    <x v="0"/>
    <x v="2"/>
  </r>
  <r>
    <s v="O2953"/>
    <d v="2024-09-02T00:00:00"/>
    <x v="1"/>
    <x v="6"/>
    <x v="1"/>
    <s v="C510"/>
    <x v="46"/>
    <s v="B1903"/>
    <x v="194"/>
    <x v="2"/>
    <n v="33.61"/>
    <n v="2"/>
    <n v="67.22"/>
    <x v="0"/>
    <x v="5"/>
  </r>
  <r>
    <s v="O1677"/>
    <d v="2024-08-21T00:00:00"/>
    <x v="3"/>
    <x v="8"/>
    <x v="1"/>
    <s v="C993"/>
    <x v="192"/>
    <s v="B1501"/>
    <x v="195"/>
    <x v="1"/>
    <n v="40.99"/>
    <n v="4"/>
    <n v="163.96"/>
    <x v="1"/>
    <x v="0"/>
  </r>
  <r>
    <s v="O2443"/>
    <d v="2023-07-20T00:00:00"/>
    <x v="5"/>
    <x v="2"/>
    <x v="2"/>
    <s v="C998"/>
    <x v="193"/>
    <s v="B1585"/>
    <x v="196"/>
    <x v="1"/>
    <n v="25"/>
    <n v="1"/>
    <n v="25"/>
    <x v="0"/>
    <x v="2"/>
  </r>
  <r>
    <s v="O3407"/>
    <d v="2025-05-10T00:00:00"/>
    <x v="6"/>
    <x v="4"/>
    <x v="0"/>
    <s v="C446"/>
    <x v="194"/>
    <s v="B1240"/>
    <x v="197"/>
    <x v="2"/>
    <n v="20.100000000000001"/>
    <n v="4"/>
    <n v="80.400000000000006"/>
    <x v="1"/>
    <x v="5"/>
  </r>
  <r>
    <s v="O1076"/>
    <d v="2024-12-06T00:00:00"/>
    <x v="2"/>
    <x v="9"/>
    <x v="1"/>
    <s v="C692"/>
    <x v="41"/>
    <s v="B1377"/>
    <x v="198"/>
    <x v="3"/>
    <n v="34.090000000000003"/>
    <n v="1"/>
    <n v="34.090000000000003"/>
    <x v="2"/>
    <x v="4"/>
  </r>
  <r>
    <s v="O2673"/>
    <d v="2023-08-24T00:00:00"/>
    <x v="5"/>
    <x v="8"/>
    <x v="2"/>
    <s v="C366"/>
    <x v="195"/>
    <s v="B1876"/>
    <x v="199"/>
    <x v="2"/>
    <n v="35.82"/>
    <n v="4"/>
    <n v="143.28"/>
    <x v="0"/>
    <x v="5"/>
  </r>
  <r>
    <s v="O2505"/>
    <d v="2025-02-20T00:00:00"/>
    <x v="5"/>
    <x v="3"/>
    <x v="0"/>
    <s v="C151"/>
    <x v="196"/>
    <s v="B1864"/>
    <x v="100"/>
    <x v="2"/>
    <n v="16.39"/>
    <n v="5"/>
    <n v="81.95"/>
    <x v="0"/>
    <x v="2"/>
  </r>
  <r>
    <s v="O1555"/>
    <d v="2024-01-01T00:00:00"/>
    <x v="1"/>
    <x v="11"/>
    <x v="1"/>
    <s v="C114"/>
    <x v="197"/>
    <s v="B1006"/>
    <x v="200"/>
    <x v="0"/>
    <n v="5.23"/>
    <n v="1"/>
    <n v="5.23"/>
    <x v="3"/>
    <x v="2"/>
  </r>
  <r>
    <s v="O2615"/>
    <d v="2025-03-21T00:00:00"/>
    <x v="2"/>
    <x v="0"/>
    <x v="0"/>
    <s v="C100"/>
    <x v="198"/>
    <s v="B1903"/>
    <x v="194"/>
    <x v="2"/>
    <n v="27.44"/>
    <n v="5"/>
    <n v="137.19999999999999"/>
    <x v="0"/>
    <x v="2"/>
  </r>
  <r>
    <s v="O2538"/>
    <d v="2023-12-21T00:00:00"/>
    <x v="5"/>
    <x v="9"/>
    <x v="2"/>
    <s v="C562"/>
    <x v="199"/>
    <s v="B1613"/>
    <x v="201"/>
    <x v="2"/>
    <n v="32.520000000000003"/>
    <n v="5"/>
    <n v="162.6"/>
    <x v="2"/>
    <x v="2"/>
  </r>
  <r>
    <s v="O3673"/>
    <d v="2024-02-14T00:00:00"/>
    <x v="3"/>
    <x v="3"/>
    <x v="1"/>
    <s v="C714"/>
    <x v="200"/>
    <s v="B1038"/>
    <x v="202"/>
    <x v="2"/>
    <n v="42.45"/>
    <n v="4"/>
    <n v="169.8"/>
    <x v="0"/>
    <x v="2"/>
  </r>
  <r>
    <s v="O2379"/>
    <d v="2024-04-10T00:00:00"/>
    <x v="3"/>
    <x v="7"/>
    <x v="1"/>
    <s v="C873"/>
    <x v="201"/>
    <s v="B1492"/>
    <x v="203"/>
    <x v="0"/>
    <n v="39.75"/>
    <n v="4"/>
    <n v="159"/>
    <x v="1"/>
    <x v="0"/>
  </r>
  <r>
    <s v="O2211"/>
    <d v="2022-09-22T00:00:00"/>
    <x v="5"/>
    <x v="6"/>
    <x v="3"/>
    <s v="C455"/>
    <x v="202"/>
    <s v="B1573"/>
    <x v="204"/>
    <x v="2"/>
    <n v="14.81"/>
    <n v="3"/>
    <n v="44.43"/>
    <x v="1"/>
    <x v="2"/>
  </r>
  <r>
    <s v="O2096"/>
    <d v="2023-04-17T00:00:00"/>
    <x v="1"/>
    <x v="7"/>
    <x v="2"/>
    <s v="C573"/>
    <x v="203"/>
    <s v="B1180"/>
    <x v="185"/>
    <x v="2"/>
    <n v="41.04"/>
    <n v="2"/>
    <n v="82.08"/>
    <x v="2"/>
    <x v="3"/>
  </r>
  <r>
    <s v="O1767"/>
    <d v="2023-02-25T00:00:00"/>
    <x v="6"/>
    <x v="3"/>
    <x v="2"/>
    <s v="C942"/>
    <x v="204"/>
    <s v="B1612"/>
    <x v="205"/>
    <x v="0"/>
    <n v="30.98"/>
    <n v="3"/>
    <n v="92.94"/>
    <x v="0"/>
    <x v="1"/>
  </r>
  <r>
    <s v="O3849"/>
    <d v="2025-03-16T00:00:00"/>
    <x v="0"/>
    <x v="0"/>
    <x v="0"/>
    <s v="C388"/>
    <x v="174"/>
    <s v="B1157"/>
    <x v="206"/>
    <x v="2"/>
    <n v="46.2"/>
    <n v="1"/>
    <n v="46.2"/>
    <x v="1"/>
    <x v="3"/>
  </r>
  <r>
    <s v="O3045"/>
    <d v="2024-03-01T00:00:00"/>
    <x v="2"/>
    <x v="0"/>
    <x v="1"/>
    <s v="C507"/>
    <x v="205"/>
    <s v="B1753"/>
    <x v="207"/>
    <x v="0"/>
    <n v="40.479999999999997"/>
    <n v="3"/>
    <n v="121.44"/>
    <x v="0"/>
    <x v="1"/>
  </r>
  <r>
    <s v="O3623"/>
    <d v="2022-09-17T00:00:00"/>
    <x v="6"/>
    <x v="6"/>
    <x v="3"/>
    <s v="C844"/>
    <x v="206"/>
    <s v="B1761"/>
    <x v="208"/>
    <x v="2"/>
    <n v="51.43"/>
    <n v="1"/>
    <n v="51.43"/>
    <x v="1"/>
    <x v="5"/>
  </r>
  <r>
    <s v="O2430"/>
    <d v="2024-01-16T00:00:00"/>
    <x v="4"/>
    <x v="11"/>
    <x v="1"/>
    <s v="C247"/>
    <x v="207"/>
    <s v="B1504"/>
    <x v="209"/>
    <x v="2"/>
    <n v="36.729999999999997"/>
    <n v="1"/>
    <n v="36.729999999999997"/>
    <x v="0"/>
    <x v="3"/>
  </r>
  <r>
    <s v="O3255"/>
    <d v="2023-04-22T00:00:00"/>
    <x v="6"/>
    <x v="7"/>
    <x v="2"/>
    <s v="C948"/>
    <x v="208"/>
    <s v="B1344"/>
    <x v="210"/>
    <x v="3"/>
    <n v="37.270000000000003"/>
    <n v="1"/>
    <n v="37.270000000000003"/>
    <x v="1"/>
    <x v="2"/>
  </r>
  <r>
    <s v="O1470"/>
    <d v="2024-07-21T00:00:00"/>
    <x v="0"/>
    <x v="2"/>
    <x v="1"/>
    <s v="C536"/>
    <x v="209"/>
    <s v="B1565"/>
    <x v="94"/>
    <x v="3"/>
    <n v="26.38"/>
    <n v="5"/>
    <n v="131.9"/>
    <x v="2"/>
    <x v="1"/>
  </r>
  <r>
    <s v="O1186"/>
    <d v="2023-01-02T00:00:00"/>
    <x v="1"/>
    <x v="11"/>
    <x v="2"/>
    <s v="C130"/>
    <x v="210"/>
    <s v="B1381"/>
    <x v="211"/>
    <x v="2"/>
    <n v="35.15"/>
    <n v="2"/>
    <n v="70.3"/>
    <x v="1"/>
    <x v="2"/>
  </r>
  <r>
    <s v="O2925"/>
    <d v="2022-09-28T00:00:00"/>
    <x v="3"/>
    <x v="6"/>
    <x v="3"/>
    <s v="C881"/>
    <x v="211"/>
    <s v="B1738"/>
    <x v="212"/>
    <x v="2"/>
    <n v="7.31"/>
    <n v="4"/>
    <n v="29.24"/>
    <x v="0"/>
    <x v="2"/>
  </r>
  <r>
    <s v="O1106"/>
    <d v="2024-04-21T00:00:00"/>
    <x v="0"/>
    <x v="7"/>
    <x v="1"/>
    <s v="C339"/>
    <x v="212"/>
    <s v="B1954"/>
    <x v="77"/>
    <x v="1"/>
    <n v="17.25"/>
    <n v="4"/>
    <n v="69"/>
    <x v="1"/>
    <x v="7"/>
  </r>
  <r>
    <s v="O2855"/>
    <d v="2025-06-20T00:00:00"/>
    <x v="2"/>
    <x v="1"/>
    <x v="0"/>
    <s v="C651"/>
    <x v="213"/>
    <s v="B1506"/>
    <x v="213"/>
    <x v="2"/>
    <n v="41.79"/>
    <n v="3"/>
    <n v="125.37"/>
    <x v="2"/>
    <x v="1"/>
  </r>
  <r>
    <s v="O2033"/>
    <d v="2024-07-06T00:00:00"/>
    <x v="6"/>
    <x v="2"/>
    <x v="1"/>
    <s v="C616"/>
    <x v="214"/>
    <s v="B1736"/>
    <x v="170"/>
    <x v="3"/>
    <n v="13.63"/>
    <n v="2"/>
    <n v="27.26"/>
    <x v="2"/>
    <x v="7"/>
  </r>
  <r>
    <s v="O3018"/>
    <d v="2023-06-07T00:00:00"/>
    <x v="3"/>
    <x v="1"/>
    <x v="2"/>
    <s v="C586"/>
    <x v="215"/>
    <s v="B1357"/>
    <x v="214"/>
    <x v="1"/>
    <n v="57.3"/>
    <n v="2"/>
    <n v="114.6"/>
    <x v="2"/>
    <x v="6"/>
  </r>
  <r>
    <s v="O3745"/>
    <d v="2023-05-18T00:00:00"/>
    <x v="5"/>
    <x v="4"/>
    <x v="2"/>
    <s v="C623"/>
    <x v="216"/>
    <s v="B1006"/>
    <x v="200"/>
    <x v="0"/>
    <n v="5.47"/>
    <n v="4"/>
    <n v="21.88"/>
    <x v="2"/>
    <x v="1"/>
  </r>
  <r>
    <s v="O3411"/>
    <d v="2024-05-23T00:00:00"/>
    <x v="5"/>
    <x v="4"/>
    <x v="1"/>
    <s v="C710"/>
    <x v="217"/>
    <s v="B1864"/>
    <x v="97"/>
    <x v="2"/>
    <n v="8.35"/>
    <n v="2"/>
    <n v="16.7"/>
    <x v="2"/>
    <x v="2"/>
  </r>
  <r>
    <s v="O2531"/>
    <d v="2024-10-22T00:00:00"/>
    <x v="4"/>
    <x v="10"/>
    <x v="1"/>
    <s v="C158"/>
    <x v="218"/>
    <s v="B1223"/>
    <x v="215"/>
    <x v="3"/>
    <n v="5.59"/>
    <n v="1"/>
    <n v="5.59"/>
    <x v="0"/>
    <x v="3"/>
  </r>
  <r>
    <s v="O1735"/>
    <d v="2024-12-13T00:00:00"/>
    <x v="2"/>
    <x v="9"/>
    <x v="1"/>
    <s v="C392"/>
    <x v="219"/>
    <s v="B1925"/>
    <x v="216"/>
    <x v="3"/>
    <n v="6.53"/>
    <n v="3"/>
    <n v="19.59"/>
    <x v="0"/>
    <x v="7"/>
  </r>
  <r>
    <s v="O1423"/>
    <d v="2023-03-26T00:00:00"/>
    <x v="0"/>
    <x v="0"/>
    <x v="2"/>
    <s v="C886"/>
    <x v="220"/>
    <s v="B1963"/>
    <x v="217"/>
    <x v="0"/>
    <n v="17.73"/>
    <n v="5"/>
    <n v="88.65"/>
    <x v="0"/>
    <x v="3"/>
  </r>
  <r>
    <s v="O2629"/>
    <d v="2025-08-24T00:00:00"/>
    <x v="0"/>
    <x v="8"/>
    <x v="0"/>
    <s v="C304"/>
    <x v="53"/>
    <s v="B1231"/>
    <x v="28"/>
    <x v="2"/>
    <n v="32.15"/>
    <n v="2"/>
    <n v="64.3"/>
    <x v="2"/>
    <x v="2"/>
  </r>
  <r>
    <s v="O1687"/>
    <d v="2023-07-18T00:00:00"/>
    <x v="4"/>
    <x v="2"/>
    <x v="2"/>
    <s v="C862"/>
    <x v="221"/>
    <s v="B1832"/>
    <x v="42"/>
    <x v="1"/>
    <n v="38.200000000000003"/>
    <n v="4"/>
    <n v="152.80000000000001"/>
    <x v="1"/>
    <x v="3"/>
  </r>
  <r>
    <s v="O3917"/>
    <d v="2022-09-14T00:00:00"/>
    <x v="3"/>
    <x v="6"/>
    <x v="3"/>
    <s v="C468"/>
    <x v="114"/>
    <s v="B1179"/>
    <x v="218"/>
    <x v="1"/>
    <n v="8.2200000000000006"/>
    <n v="3"/>
    <n v="24.66"/>
    <x v="2"/>
    <x v="0"/>
  </r>
  <r>
    <s v="O2385"/>
    <d v="2022-11-25T00:00:00"/>
    <x v="2"/>
    <x v="5"/>
    <x v="3"/>
    <s v="C713"/>
    <x v="222"/>
    <s v="B1597"/>
    <x v="138"/>
    <x v="0"/>
    <n v="33.32"/>
    <n v="3"/>
    <n v="99.96"/>
    <x v="2"/>
    <x v="3"/>
  </r>
  <r>
    <s v="O2181"/>
    <d v="2024-02-23T00:00:00"/>
    <x v="2"/>
    <x v="3"/>
    <x v="1"/>
    <s v="C621"/>
    <x v="223"/>
    <s v="B1460"/>
    <x v="219"/>
    <x v="2"/>
    <n v="21.52"/>
    <n v="5"/>
    <n v="107.6"/>
    <x v="3"/>
    <x v="4"/>
  </r>
  <r>
    <s v="O2122"/>
    <d v="2023-08-24T00:00:00"/>
    <x v="5"/>
    <x v="8"/>
    <x v="2"/>
    <s v="C130"/>
    <x v="224"/>
    <s v="B1109"/>
    <x v="220"/>
    <x v="3"/>
    <n v="36.409999999999997"/>
    <n v="4"/>
    <n v="145.63999999999999"/>
    <x v="3"/>
    <x v="1"/>
  </r>
  <r>
    <s v="O2805"/>
    <d v="2025-04-03T00:00:00"/>
    <x v="5"/>
    <x v="7"/>
    <x v="0"/>
    <s v="C461"/>
    <x v="67"/>
    <s v="B1805"/>
    <x v="221"/>
    <x v="1"/>
    <n v="20.09"/>
    <n v="3"/>
    <n v="60.27"/>
    <x v="0"/>
    <x v="2"/>
  </r>
  <r>
    <s v="O1988"/>
    <d v="2024-01-02T00:00:00"/>
    <x v="4"/>
    <x v="11"/>
    <x v="1"/>
    <s v="C586"/>
    <x v="215"/>
    <s v="B1105"/>
    <x v="222"/>
    <x v="3"/>
    <n v="20.94"/>
    <n v="4"/>
    <n v="83.76"/>
    <x v="2"/>
    <x v="4"/>
  </r>
  <r>
    <s v="O2440"/>
    <d v="2023-04-29T00:00:00"/>
    <x v="6"/>
    <x v="7"/>
    <x v="2"/>
    <s v="C352"/>
    <x v="225"/>
    <s v="B1721"/>
    <x v="179"/>
    <x v="3"/>
    <n v="23.32"/>
    <n v="2"/>
    <n v="46.64"/>
    <x v="2"/>
    <x v="6"/>
  </r>
  <r>
    <s v="O1182"/>
    <d v="2024-12-13T00:00:00"/>
    <x v="2"/>
    <x v="9"/>
    <x v="1"/>
    <s v="C746"/>
    <x v="226"/>
    <s v="B1996"/>
    <x v="223"/>
    <x v="0"/>
    <n v="21.75"/>
    <n v="1"/>
    <n v="21.75"/>
    <x v="2"/>
    <x v="0"/>
  </r>
  <r>
    <s v="O2405"/>
    <d v="2025-08-20T00:00:00"/>
    <x v="3"/>
    <x v="8"/>
    <x v="0"/>
    <s v="C825"/>
    <x v="227"/>
    <s v="B1903"/>
    <x v="224"/>
    <x v="2"/>
    <n v="31.92"/>
    <n v="3"/>
    <n v="95.76"/>
    <x v="0"/>
    <x v="0"/>
  </r>
  <r>
    <s v="O3307"/>
    <d v="2023-05-08T00:00:00"/>
    <x v="1"/>
    <x v="4"/>
    <x v="2"/>
    <s v="C259"/>
    <x v="128"/>
    <s v="B1126"/>
    <x v="225"/>
    <x v="0"/>
    <n v="43.42"/>
    <n v="4"/>
    <n v="173.68"/>
    <x v="2"/>
    <x v="7"/>
  </r>
  <r>
    <s v="O2798"/>
    <d v="2024-01-15T00:00:00"/>
    <x v="1"/>
    <x v="11"/>
    <x v="1"/>
    <s v="C692"/>
    <x v="41"/>
    <s v="B1530"/>
    <x v="226"/>
    <x v="0"/>
    <n v="57.96"/>
    <n v="4"/>
    <n v="231.84"/>
    <x v="0"/>
    <x v="6"/>
  </r>
  <r>
    <s v="O3980"/>
    <d v="2023-04-16T00:00:00"/>
    <x v="0"/>
    <x v="7"/>
    <x v="2"/>
    <s v="C908"/>
    <x v="228"/>
    <s v="B1704"/>
    <x v="227"/>
    <x v="2"/>
    <n v="5.34"/>
    <n v="2"/>
    <n v="10.68"/>
    <x v="0"/>
    <x v="6"/>
  </r>
  <r>
    <s v="O3627"/>
    <d v="2024-06-04T00:00:00"/>
    <x v="4"/>
    <x v="1"/>
    <x v="1"/>
    <s v="C403"/>
    <x v="229"/>
    <s v="B1109"/>
    <x v="228"/>
    <x v="0"/>
    <n v="15.84"/>
    <n v="1"/>
    <n v="15.84"/>
    <x v="0"/>
    <x v="0"/>
  </r>
  <r>
    <s v="O3997"/>
    <d v="2024-04-08T00:00:00"/>
    <x v="1"/>
    <x v="7"/>
    <x v="1"/>
    <s v="C999"/>
    <x v="75"/>
    <s v="B1234"/>
    <x v="145"/>
    <x v="1"/>
    <n v="11.14"/>
    <n v="4"/>
    <n v="44.56"/>
    <x v="1"/>
    <x v="0"/>
  </r>
  <r>
    <s v="O3196"/>
    <d v="2023-08-05T00:00:00"/>
    <x v="6"/>
    <x v="8"/>
    <x v="2"/>
    <s v="C992"/>
    <x v="127"/>
    <s v="B1413"/>
    <x v="229"/>
    <x v="2"/>
    <n v="18.48"/>
    <n v="3"/>
    <n v="55.44"/>
    <x v="2"/>
    <x v="5"/>
  </r>
  <r>
    <s v="O2557"/>
    <d v="2023-04-01T00:00:00"/>
    <x v="6"/>
    <x v="7"/>
    <x v="2"/>
    <s v="C768"/>
    <x v="230"/>
    <s v="B1109"/>
    <x v="230"/>
    <x v="0"/>
    <n v="9.9600000000000009"/>
    <n v="2"/>
    <n v="19.920000000000002"/>
    <x v="0"/>
    <x v="0"/>
  </r>
  <r>
    <s v="O3718"/>
    <d v="2023-05-25T00:00:00"/>
    <x v="5"/>
    <x v="4"/>
    <x v="2"/>
    <s v="C531"/>
    <x v="231"/>
    <s v="B1172"/>
    <x v="231"/>
    <x v="0"/>
    <n v="14.77"/>
    <n v="1"/>
    <n v="14.77"/>
    <x v="1"/>
    <x v="1"/>
  </r>
  <r>
    <s v="O2365"/>
    <d v="2023-09-10T00:00:00"/>
    <x v="0"/>
    <x v="6"/>
    <x v="2"/>
    <s v="C234"/>
    <x v="187"/>
    <s v="B1851"/>
    <x v="232"/>
    <x v="2"/>
    <n v="55.82"/>
    <n v="5"/>
    <n v="279.10000000000002"/>
    <x v="0"/>
    <x v="2"/>
  </r>
  <r>
    <s v="O1004"/>
    <d v="2023-01-08T00:00:00"/>
    <x v="0"/>
    <x v="11"/>
    <x v="2"/>
    <s v="C357"/>
    <x v="129"/>
    <s v="B1553"/>
    <x v="233"/>
    <x v="0"/>
    <n v="16.399999999999999"/>
    <n v="5"/>
    <n v="82"/>
    <x v="0"/>
    <x v="2"/>
  </r>
  <r>
    <s v="O2914"/>
    <d v="2023-01-15T00:00:00"/>
    <x v="0"/>
    <x v="11"/>
    <x v="2"/>
    <s v="C236"/>
    <x v="232"/>
    <s v="B1350"/>
    <x v="234"/>
    <x v="2"/>
    <n v="22.39"/>
    <n v="4"/>
    <n v="89.56"/>
    <x v="2"/>
    <x v="1"/>
  </r>
  <r>
    <s v="O3995"/>
    <d v="2024-10-15T00:00:00"/>
    <x v="4"/>
    <x v="10"/>
    <x v="1"/>
    <s v="C809"/>
    <x v="233"/>
    <s v="B1237"/>
    <x v="235"/>
    <x v="1"/>
    <n v="6.53"/>
    <n v="2"/>
    <n v="13.06"/>
    <x v="0"/>
    <x v="3"/>
  </r>
  <r>
    <s v="O2667"/>
    <d v="2024-05-19T00:00:00"/>
    <x v="0"/>
    <x v="4"/>
    <x v="1"/>
    <s v="C327"/>
    <x v="234"/>
    <s v="B1276"/>
    <x v="236"/>
    <x v="2"/>
    <n v="10.7"/>
    <n v="5"/>
    <n v="53.5"/>
    <x v="0"/>
    <x v="0"/>
  </r>
  <r>
    <s v="O1346"/>
    <d v="2024-03-28T00:00:00"/>
    <x v="5"/>
    <x v="0"/>
    <x v="1"/>
    <s v="C887"/>
    <x v="235"/>
    <s v="B1885"/>
    <x v="237"/>
    <x v="0"/>
    <n v="20.25"/>
    <n v="4"/>
    <n v="81"/>
    <x v="1"/>
    <x v="3"/>
  </r>
  <r>
    <s v="O2734"/>
    <d v="2025-01-21T00:00:00"/>
    <x v="4"/>
    <x v="11"/>
    <x v="0"/>
    <s v="C568"/>
    <x v="183"/>
    <s v="B1910"/>
    <x v="238"/>
    <x v="2"/>
    <n v="22.5"/>
    <n v="4"/>
    <n v="90"/>
    <x v="1"/>
    <x v="3"/>
  </r>
  <r>
    <s v="O1505"/>
    <d v="2024-09-03T00:00:00"/>
    <x v="4"/>
    <x v="6"/>
    <x v="1"/>
    <s v="C158"/>
    <x v="236"/>
    <s v="B1121"/>
    <x v="239"/>
    <x v="1"/>
    <n v="17.829999999999998"/>
    <n v="2"/>
    <n v="35.659999999999997"/>
    <x v="1"/>
    <x v="2"/>
  </r>
  <r>
    <s v="O1239"/>
    <d v="2023-09-21T00:00:00"/>
    <x v="5"/>
    <x v="6"/>
    <x v="2"/>
    <s v="C435"/>
    <x v="237"/>
    <s v="B1737"/>
    <x v="240"/>
    <x v="2"/>
    <n v="36.36"/>
    <n v="5"/>
    <n v="181.8"/>
    <x v="0"/>
    <x v="7"/>
  </r>
  <r>
    <s v="O3317"/>
    <d v="2024-11-16T00:00:00"/>
    <x v="6"/>
    <x v="5"/>
    <x v="1"/>
    <s v="C796"/>
    <x v="238"/>
    <s v="B1850"/>
    <x v="241"/>
    <x v="2"/>
    <n v="41.25"/>
    <n v="2"/>
    <n v="82.5"/>
    <x v="2"/>
    <x v="2"/>
  </r>
  <r>
    <s v="O1539"/>
    <d v="2024-09-25T00:00:00"/>
    <x v="3"/>
    <x v="6"/>
    <x v="1"/>
    <s v="C745"/>
    <x v="239"/>
    <s v="B1125"/>
    <x v="242"/>
    <x v="3"/>
    <n v="16.45"/>
    <n v="5"/>
    <n v="82.25"/>
    <x v="3"/>
    <x v="3"/>
  </r>
  <r>
    <s v="O3913"/>
    <d v="2024-07-16T00:00:00"/>
    <x v="4"/>
    <x v="2"/>
    <x v="1"/>
    <s v="C590"/>
    <x v="240"/>
    <s v="B1586"/>
    <x v="117"/>
    <x v="1"/>
    <n v="9.82"/>
    <n v="2"/>
    <n v="19.64"/>
    <x v="0"/>
    <x v="6"/>
  </r>
  <r>
    <s v="O2312"/>
    <d v="2023-12-29T00:00:00"/>
    <x v="2"/>
    <x v="9"/>
    <x v="2"/>
    <s v="C654"/>
    <x v="241"/>
    <s v="B1715"/>
    <x v="243"/>
    <x v="0"/>
    <n v="40.49"/>
    <n v="4"/>
    <n v="161.96"/>
    <x v="1"/>
    <x v="3"/>
  </r>
  <r>
    <s v="O3461"/>
    <d v="2023-10-04T00:00:00"/>
    <x v="3"/>
    <x v="10"/>
    <x v="2"/>
    <s v="C995"/>
    <x v="171"/>
    <s v="B1475"/>
    <x v="244"/>
    <x v="2"/>
    <n v="7.39"/>
    <n v="3"/>
    <n v="22.17"/>
    <x v="2"/>
    <x v="3"/>
  </r>
  <r>
    <s v="O3133"/>
    <d v="2025-06-10T00:00:00"/>
    <x v="4"/>
    <x v="1"/>
    <x v="0"/>
    <s v="C166"/>
    <x v="242"/>
    <s v="B1607"/>
    <x v="245"/>
    <x v="2"/>
    <n v="38.729999999999997"/>
    <n v="1"/>
    <n v="38.729999999999997"/>
    <x v="0"/>
    <x v="3"/>
  </r>
  <r>
    <s v="O2340"/>
    <d v="2022-08-26T00:00:00"/>
    <x v="2"/>
    <x v="8"/>
    <x v="3"/>
    <s v="C885"/>
    <x v="243"/>
    <s v="B1763"/>
    <x v="246"/>
    <x v="0"/>
    <n v="15.71"/>
    <n v="2"/>
    <n v="31.42"/>
    <x v="0"/>
    <x v="0"/>
  </r>
  <r>
    <s v="O2474"/>
    <d v="2025-05-29T00:00:00"/>
    <x v="5"/>
    <x v="4"/>
    <x v="0"/>
    <s v="C169"/>
    <x v="244"/>
    <s v="B1777"/>
    <x v="247"/>
    <x v="0"/>
    <n v="28.27"/>
    <n v="2"/>
    <n v="56.54"/>
    <x v="2"/>
    <x v="1"/>
  </r>
  <r>
    <s v="O1570"/>
    <d v="2024-12-28T00:00:00"/>
    <x v="6"/>
    <x v="9"/>
    <x v="1"/>
    <s v="C192"/>
    <x v="245"/>
    <s v="B1069"/>
    <x v="248"/>
    <x v="3"/>
    <n v="40.81"/>
    <n v="3"/>
    <n v="122.43"/>
    <x v="2"/>
    <x v="3"/>
  </r>
  <r>
    <s v="O2582"/>
    <d v="2023-01-10T00:00:00"/>
    <x v="4"/>
    <x v="11"/>
    <x v="2"/>
    <s v="C510"/>
    <x v="246"/>
    <s v="B1874"/>
    <x v="249"/>
    <x v="2"/>
    <n v="34.68"/>
    <n v="5"/>
    <n v="173.4"/>
    <x v="0"/>
    <x v="3"/>
  </r>
  <r>
    <s v="O1976"/>
    <d v="2023-10-07T00:00:00"/>
    <x v="6"/>
    <x v="10"/>
    <x v="2"/>
    <s v="C329"/>
    <x v="247"/>
    <s v="B1724"/>
    <x v="250"/>
    <x v="1"/>
    <n v="38.44"/>
    <n v="5"/>
    <n v="192.2"/>
    <x v="0"/>
    <x v="2"/>
  </r>
  <r>
    <s v="O3892"/>
    <d v="2024-01-14T00:00:00"/>
    <x v="0"/>
    <x v="11"/>
    <x v="1"/>
    <s v="C813"/>
    <x v="248"/>
    <s v="B1071"/>
    <x v="251"/>
    <x v="2"/>
    <n v="19.170000000000002"/>
    <n v="1"/>
    <n v="19.170000000000002"/>
    <x v="0"/>
    <x v="5"/>
  </r>
  <r>
    <s v="O3019"/>
    <d v="2023-08-17T00:00:00"/>
    <x v="5"/>
    <x v="8"/>
    <x v="2"/>
    <s v="C110"/>
    <x v="249"/>
    <s v="B1558"/>
    <x v="252"/>
    <x v="2"/>
    <n v="6.08"/>
    <n v="2"/>
    <n v="12.16"/>
    <x v="0"/>
    <x v="2"/>
  </r>
  <r>
    <s v="O1534"/>
    <d v="2023-07-01T00:00:00"/>
    <x v="6"/>
    <x v="2"/>
    <x v="2"/>
    <s v="C974"/>
    <x v="250"/>
    <s v="B1258"/>
    <x v="253"/>
    <x v="3"/>
    <n v="12.53"/>
    <n v="5"/>
    <n v="62.65"/>
    <x v="1"/>
    <x v="1"/>
  </r>
  <r>
    <s v="O2020"/>
    <d v="2023-10-29T00:00:00"/>
    <x v="0"/>
    <x v="10"/>
    <x v="2"/>
    <s v="C794"/>
    <x v="251"/>
    <s v="B1721"/>
    <x v="254"/>
    <x v="3"/>
    <n v="21.93"/>
    <n v="5"/>
    <n v="109.65"/>
    <x v="3"/>
    <x v="4"/>
  </r>
  <r>
    <s v="O2110"/>
    <d v="2024-02-24T00:00:00"/>
    <x v="6"/>
    <x v="3"/>
    <x v="1"/>
    <s v="C554"/>
    <x v="252"/>
    <s v="B1226"/>
    <x v="255"/>
    <x v="1"/>
    <n v="45.82"/>
    <n v="2"/>
    <n v="91.64"/>
    <x v="3"/>
    <x v="2"/>
  </r>
  <r>
    <s v="O1599"/>
    <d v="2024-10-27T00:00:00"/>
    <x v="0"/>
    <x v="10"/>
    <x v="1"/>
    <s v="C426"/>
    <x v="253"/>
    <s v="B1297"/>
    <x v="256"/>
    <x v="0"/>
    <n v="38.979999999999997"/>
    <n v="5"/>
    <n v="194.9"/>
    <x v="0"/>
    <x v="4"/>
  </r>
  <r>
    <s v="O1319"/>
    <d v="2024-05-02T00:00:00"/>
    <x v="5"/>
    <x v="4"/>
    <x v="1"/>
    <s v="C255"/>
    <x v="254"/>
    <s v="B1815"/>
    <x v="257"/>
    <x v="1"/>
    <n v="39.58"/>
    <n v="1"/>
    <n v="39.58"/>
    <x v="3"/>
    <x v="2"/>
  </r>
  <r>
    <s v="O2244"/>
    <d v="2023-08-26T00:00:00"/>
    <x v="6"/>
    <x v="8"/>
    <x v="2"/>
    <s v="C780"/>
    <x v="16"/>
    <s v="B1006"/>
    <x v="200"/>
    <x v="2"/>
    <n v="5.82"/>
    <n v="1"/>
    <n v="5.82"/>
    <x v="1"/>
    <x v="2"/>
  </r>
  <r>
    <s v="O2766"/>
    <d v="2023-02-04T00:00:00"/>
    <x v="6"/>
    <x v="3"/>
    <x v="2"/>
    <s v="C449"/>
    <x v="255"/>
    <s v="B1959"/>
    <x v="96"/>
    <x v="0"/>
    <n v="10.59"/>
    <n v="5"/>
    <n v="52.95"/>
    <x v="2"/>
    <x v="0"/>
  </r>
  <r>
    <s v="O3547"/>
    <d v="2024-03-03T00:00:00"/>
    <x v="0"/>
    <x v="0"/>
    <x v="1"/>
    <s v="C551"/>
    <x v="60"/>
    <s v="B1775"/>
    <x v="258"/>
    <x v="0"/>
    <n v="30.03"/>
    <n v="4"/>
    <n v="120.12"/>
    <x v="0"/>
    <x v="0"/>
  </r>
  <r>
    <s v="O1937"/>
    <d v="2023-06-13T00:00:00"/>
    <x v="4"/>
    <x v="1"/>
    <x v="2"/>
    <s v="C539"/>
    <x v="256"/>
    <s v="B1382"/>
    <x v="259"/>
    <x v="2"/>
    <n v="42.6"/>
    <n v="4"/>
    <n v="170.4"/>
    <x v="2"/>
    <x v="0"/>
  </r>
  <r>
    <s v="O3637"/>
    <d v="2022-11-04T00:00:00"/>
    <x v="2"/>
    <x v="5"/>
    <x v="3"/>
    <s v="C891"/>
    <x v="257"/>
    <s v="B1835"/>
    <x v="260"/>
    <x v="2"/>
    <n v="12.51"/>
    <n v="4"/>
    <n v="50.04"/>
    <x v="2"/>
    <x v="0"/>
  </r>
  <r>
    <s v="O3529"/>
    <d v="2023-09-22T00:00:00"/>
    <x v="2"/>
    <x v="6"/>
    <x v="2"/>
    <s v="C984"/>
    <x v="258"/>
    <s v="B1864"/>
    <x v="97"/>
    <x v="0"/>
    <n v="6.61"/>
    <n v="2"/>
    <n v="13.22"/>
    <x v="2"/>
    <x v="5"/>
  </r>
  <r>
    <s v="O3911"/>
    <d v="2025-03-10T00:00:00"/>
    <x v="1"/>
    <x v="0"/>
    <x v="0"/>
    <s v="C575"/>
    <x v="140"/>
    <s v="B1742"/>
    <x v="16"/>
    <x v="2"/>
    <n v="38.03"/>
    <n v="3"/>
    <n v="114.09"/>
    <x v="1"/>
    <x v="1"/>
  </r>
  <r>
    <s v="O1327"/>
    <d v="2023-12-25T00:00:00"/>
    <x v="1"/>
    <x v="9"/>
    <x v="2"/>
    <s v="C739"/>
    <x v="259"/>
    <s v="B1982"/>
    <x v="261"/>
    <x v="3"/>
    <n v="23.99"/>
    <n v="1"/>
    <n v="23.99"/>
    <x v="2"/>
    <x v="1"/>
  </r>
  <r>
    <s v="O3955"/>
    <d v="2024-04-13T00:00:00"/>
    <x v="6"/>
    <x v="7"/>
    <x v="1"/>
    <s v="C225"/>
    <x v="162"/>
    <s v="B1828"/>
    <x v="262"/>
    <x v="2"/>
    <n v="14.97"/>
    <n v="4"/>
    <n v="59.88"/>
    <x v="0"/>
    <x v="2"/>
  </r>
  <r>
    <s v="O3272"/>
    <d v="2024-06-01T00:00:00"/>
    <x v="6"/>
    <x v="1"/>
    <x v="1"/>
    <s v="C885"/>
    <x v="260"/>
    <s v="B1879"/>
    <x v="150"/>
    <x v="3"/>
    <n v="17.2"/>
    <n v="5"/>
    <n v="86"/>
    <x v="1"/>
    <x v="5"/>
  </r>
  <r>
    <s v="O1752"/>
    <d v="2024-09-12T00:00:00"/>
    <x v="5"/>
    <x v="6"/>
    <x v="1"/>
    <s v="C242"/>
    <x v="261"/>
    <s v="B1667"/>
    <x v="56"/>
    <x v="3"/>
    <n v="30.31"/>
    <n v="3"/>
    <n v="90.93"/>
    <x v="1"/>
    <x v="4"/>
  </r>
  <r>
    <s v="O3576"/>
    <d v="2022-09-15T00:00:00"/>
    <x v="5"/>
    <x v="6"/>
    <x v="3"/>
    <s v="C356"/>
    <x v="262"/>
    <s v="B1724"/>
    <x v="263"/>
    <x v="2"/>
    <n v="26.89"/>
    <n v="4"/>
    <n v="107.56"/>
    <x v="2"/>
    <x v="6"/>
  </r>
  <r>
    <s v="O1660"/>
    <d v="2023-05-19T00:00:00"/>
    <x v="2"/>
    <x v="4"/>
    <x v="2"/>
    <s v="C166"/>
    <x v="263"/>
    <s v="B1344"/>
    <x v="210"/>
    <x v="3"/>
    <n v="36.89"/>
    <n v="1"/>
    <n v="36.89"/>
    <x v="1"/>
    <x v="4"/>
  </r>
  <r>
    <s v="O3848"/>
    <d v="2023-10-05T00:00:00"/>
    <x v="5"/>
    <x v="10"/>
    <x v="2"/>
    <s v="C310"/>
    <x v="3"/>
    <s v="B1356"/>
    <x v="264"/>
    <x v="0"/>
    <n v="28.94"/>
    <n v="2"/>
    <n v="57.88"/>
    <x v="0"/>
    <x v="0"/>
  </r>
  <r>
    <s v="O1203"/>
    <d v="2023-06-27T00:00:00"/>
    <x v="4"/>
    <x v="1"/>
    <x v="2"/>
    <s v="C309"/>
    <x v="264"/>
    <s v="B1466"/>
    <x v="265"/>
    <x v="2"/>
    <n v="16.13"/>
    <n v="5"/>
    <n v="80.650000000000006"/>
    <x v="0"/>
    <x v="2"/>
  </r>
  <r>
    <s v="O2864"/>
    <d v="2023-02-19T00:00:00"/>
    <x v="0"/>
    <x v="3"/>
    <x v="2"/>
    <s v="C310"/>
    <x v="3"/>
    <s v="B1822"/>
    <x v="266"/>
    <x v="2"/>
    <n v="16.59"/>
    <n v="5"/>
    <n v="82.95"/>
    <x v="2"/>
    <x v="6"/>
  </r>
  <r>
    <s v="O1549"/>
    <d v="2023-09-02T00:00:00"/>
    <x v="6"/>
    <x v="6"/>
    <x v="2"/>
    <s v="C926"/>
    <x v="265"/>
    <s v="B1033"/>
    <x v="267"/>
    <x v="3"/>
    <n v="49.13"/>
    <n v="2"/>
    <n v="98.26"/>
    <x v="0"/>
    <x v="1"/>
  </r>
  <r>
    <s v="O2693"/>
    <d v="2023-07-05T00:00:00"/>
    <x v="3"/>
    <x v="2"/>
    <x v="2"/>
    <s v="C164"/>
    <x v="266"/>
    <s v="B1407"/>
    <x v="268"/>
    <x v="0"/>
    <n v="18.510000000000002"/>
    <n v="4"/>
    <n v="74.040000000000006"/>
    <x v="0"/>
    <x v="1"/>
  </r>
  <r>
    <s v="O2958"/>
    <d v="2022-11-20T00:00:00"/>
    <x v="0"/>
    <x v="5"/>
    <x v="3"/>
    <s v="C378"/>
    <x v="267"/>
    <s v="B1093"/>
    <x v="269"/>
    <x v="3"/>
    <n v="12.97"/>
    <n v="3"/>
    <n v="38.909999999999997"/>
    <x v="2"/>
    <x v="1"/>
  </r>
  <r>
    <s v="O3580"/>
    <d v="2022-11-26T00:00:00"/>
    <x v="6"/>
    <x v="5"/>
    <x v="3"/>
    <s v="C229"/>
    <x v="22"/>
    <s v="B1911"/>
    <x v="270"/>
    <x v="1"/>
    <n v="26.22"/>
    <n v="5"/>
    <n v="131.1"/>
    <x v="2"/>
    <x v="7"/>
  </r>
  <r>
    <s v="O1410"/>
    <d v="2023-05-17T00:00:00"/>
    <x v="3"/>
    <x v="4"/>
    <x v="2"/>
    <s v="C707"/>
    <x v="268"/>
    <s v="B1841"/>
    <x v="271"/>
    <x v="2"/>
    <n v="21.59"/>
    <n v="4"/>
    <n v="86.36"/>
    <x v="3"/>
    <x v="3"/>
  </r>
  <r>
    <s v="O3423"/>
    <d v="2023-05-21T00:00:00"/>
    <x v="0"/>
    <x v="4"/>
    <x v="2"/>
    <s v="C166"/>
    <x v="242"/>
    <s v="B1984"/>
    <x v="272"/>
    <x v="0"/>
    <n v="26.33"/>
    <n v="1"/>
    <n v="26.33"/>
    <x v="2"/>
    <x v="2"/>
  </r>
  <r>
    <s v="O1331"/>
    <d v="2024-10-16T00:00:00"/>
    <x v="3"/>
    <x v="10"/>
    <x v="1"/>
    <s v="C562"/>
    <x v="269"/>
    <s v="B1417"/>
    <x v="273"/>
    <x v="3"/>
    <n v="31.73"/>
    <n v="2"/>
    <n v="63.46"/>
    <x v="1"/>
    <x v="0"/>
  </r>
  <r>
    <s v="O1050"/>
    <d v="2024-10-20T00:00:00"/>
    <x v="0"/>
    <x v="10"/>
    <x v="1"/>
    <s v="C958"/>
    <x v="270"/>
    <s v="B1564"/>
    <x v="274"/>
    <x v="3"/>
    <n v="20.77"/>
    <n v="5"/>
    <n v="103.85"/>
    <x v="1"/>
    <x v="4"/>
  </r>
  <r>
    <s v="O2885"/>
    <d v="2024-10-09T00:00:00"/>
    <x v="3"/>
    <x v="10"/>
    <x v="1"/>
    <s v="C227"/>
    <x v="271"/>
    <s v="B1725"/>
    <x v="275"/>
    <x v="1"/>
    <n v="8.19"/>
    <n v="1"/>
    <n v="8.19"/>
    <x v="1"/>
    <x v="6"/>
  </r>
  <r>
    <s v="O3466"/>
    <d v="2022-09-05T00:00:00"/>
    <x v="1"/>
    <x v="6"/>
    <x v="3"/>
    <s v="C679"/>
    <x v="272"/>
    <s v="B1968"/>
    <x v="276"/>
    <x v="3"/>
    <n v="32.950000000000003"/>
    <n v="3"/>
    <n v="98.85"/>
    <x v="0"/>
    <x v="1"/>
  </r>
  <r>
    <s v="O2002"/>
    <d v="2023-06-29T00:00:00"/>
    <x v="5"/>
    <x v="1"/>
    <x v="2"/>
    <s v="C934"/>
    <x v="273"/>
    <s v="B1849"/>
    <x v="277"/>
    <x v="1"/>
    <n v="17.989999999999998"/>
    <n v="4"/>
    <n v="71.959999999999994"/>
    <x v="3"/>
    <x v="2"/>
  </r>
  <r>
    <s v="O3223"/>
    <d v="2023-03-18T00:00:00"/>
    <x v="6"/>
    <x v="0"/>
    <x v="2"/>
    <s v="C745"/>
    <x v="239"/>
    <s v="B1558"/>
    <x v="252"/>
    <x v="0"/>
    <n v="6.27"/>
    <n v="5"/>
    <n v="31.35"/>
    <x v="0"/>
    <x v="2"/>
  </r>
  <r>
    <s v="O3630"/>
    <d v="2023-10-13T00:00:00"/>
    <x v="2"/>
    <x v="10"/>
    <x v="2"/>
    <s v="C757"/>
    <x v="274"/>
    <s v="B1963"/>
    <x v="217"/>
    <x v="1"/>
    <n v="19.8"/>
    <n v="4"/>
    <n v="79.2"/>
    <x v="2"/>
    <x v="6"/>
  </r>
  <r>
    <s v="O2517"/>
    <d v="2023-05-29T00:00:00"/>
    <x v="1"/>
    <x v="4"/>
    <x v="2"/>
    <s v="C393"/>
    <x v="275"/>
    <s v="B1277"/>
    <x v="278"/>
    <x v="0"/>
    <n v="22.48"/>
    <n v="5"/>
    <n v="112.4"/>
    <x v="2"/>
    <x v="2"/>
  </r>
  <r>
    <s v="O1486"/>
    <d v="2023-03-11T00:00:00"/>
    <x v="6"/>
    <x v="0"/>
    <x v="2"/>
    <s v="C553"/>
    <x v="276"/>
    <s v="B1425"/>
    <x v="279"/>
    <x v="2"/>
    <n v="16.09"/>
    <n v="3"/>
    <n v="48.27"/>
    <x v="1"/>
    <x v="1"/>
  </r>
  <r>
    <s v="O2064"/>
    <d v="2024-04-03T00:00:00"/>
    <x v="3"/>
    <x v="7"/>
    <x v="1"/>
    <s v="C870"/>
    <x v="277"/>
    <s v="B1987"/>
    <x v="280"/>
    <x v="0"/>
    <n v="6.64"/>
    <n v="2"/>
    <n v="13.28"/>
    <x v="3"/>
    <x v="4"/>
  </r>
  <r>
    <s v="O1047"/>
    <d v="2024-03-15T00:00:00"/>
    <x v="2"/>
    <x v="0"/>
    <x v="1"/>
    <s v="C814"/>
    <x v="278"/>
    <s v="B1090"/>
    <x v="6"/>
    <x v="1"/>
    <n v="13.43"/>
    <n v="5"/>
    <n v="67.150000000000006"/>
    <x v="2"/>
    <x v="1"/>
  </r>
  <r>
    <s v="O1097"/>
    <d v="2023-09-27T00:00:00"/>
    <x v="3"/>
    <x v="6"/>
    <x v="2"/>
    <s v="C995"/>
    <x v="171"/>
    <s v="B1117"/>
    <x v="281"/>
    <x v="0"/>
    <n v="7.01"/>
    <n v="3"/>
    <n v="21.03"/>
    <x v="1"/>
    <x v="4"/>
  </r>
  <r>
    <s v="O3794"/>
    <d v="2023-05-10T00:00:00"/>
    <x v="3"/>
    <x v="4"/>
    <x v="2"/>
    <s v="C936"/>
    <x v="279"/>
    <s v="B1782"/>
    <x v="282"/>
    <x v="0"/>
    <n v="26.35"/>
    <n v="3"/>
    <n v="79.05"/>
    <x v="1"/>
    <x v="3"/>
  </r>
  <r>
    <s v="O2027"/>
    <d v="2024-12-04T00:00:00"/>
    <x v="3"/>
    <x v="9"/>
    <x v="1"/>
    <s v="C538"/>
    <x v="177"/>
    <s v="B1969"/>
    <x v="283"/>
    <x v="0"/>
    <n v="27.7"/>
    <n v="4"/>
    <n v="110.8"/>
    <x v="1"/>
    <x v="2"/>
  </r>
  <r>
    <s v="O2155"/>
    <d v="2024-03-17T00:00:00"/>
    <x v="0"/>
    <x v="0"/>
    <x v="1"/>
    <s v="C389"/>
    <x v="280"/>
    <s v="B1127"/>
    <x v="284"/>
    <x v="1"/>
    <n v="28.83"/>
    <n v="4"/>
    <n v="115.32"/>
    <x v="2"/>
    <x v="0"/>
  </r>
  <r>
    <s v="O3333"/>
    <d v="2025-01-22T00:00:00"/>
    <x v="3"/>
    <x v="11"/>
    <x v="0"/>
    <s v="C907"/>
    <x v="281"/>
    <s v="B1739"/>
    <x v="285"/>
    <x v="2"/>
    <n v="31.65"/>
    <n v="5"/>
    <n v="158.25"/>
    <x v="0"/>
    <x v="0"/>
  </r>
  <r>
    <s v="O1101"/>
    <d v="2023-09-12T00:00:00"/>
    <x v="4"/>
    <x v="6"/>
    <x v="2"/>
    <s v="C379"/>
    <x v="282"/>
    <s v="B1553"/>
    <x v="286"/>
    <x v="0"/>
    <n v="38.6"/>
    <n v="2"/>
    <n v="77.2"/>
    <x v="1"/>
    <x v="0"/>
  </r>
  <r>
    <s v="O3845"/>
    <d v="2025-01-26T00:00:00"/>
    <x v="0"/>
    <x v="11"/>
    <x v="0"/>
    <s v="C978"/>
    <x v="102"/>
    <s v="B1764"/>
    <x v="287"/>
    <x v="0"/>
    <n v="49.05"/>
    <n v="1"/>
    <n v="49.05"/>
    <x v="1"/>
    <x v="2"/>
  </r>
  <r>
    <s v="O2537"/>
    <d v="2025-07-28T00:00:00"/>
    <x v="1"/>
    <x v="2"/>
    <x v="0"/>
    <s v="C858"/>
    <x v="283"/>
    <s v="B1554"/>
    <x v="116"/>
    <x v="1"/>
    <n v="41.69"/>
    <n v="4"/>
    <n v="166.76"/>
    <x v="0"/>
    <x v="2"/>
  </r>
  <r>
    <s v="O3177"/>
    <d v="2023-05-22T00:00:00"/>
    <x v="1"/>
    <x v="4"/>
    <x v="2"/>
    <s v="C839"/>
    <x v="284"/>
    <s v="B1698"/>
    <x v="288"/>
    <x v="0"/>
    <n v="31.1"/>
    <n v="2"/>
    <n v="62.2"/>
    <x v="0"/>
    <x v="3"/>
  </r>
  <r>
    <s v="O2100"/>
    <d v="2023-08-14T00:00:00"/>
    <x v="1"/>
    <x v="8"/>
    <x v="2"/>
    <s v="C453"/>
    <x v="285"/>
    <s v="B1297"/>
    <x v="289"/>
    <x v="2"/>
    <n v="20.350000000000001"/>
    <n v="2"/>
    <n v="40.700000000000003"/>
    <x v="3"/>
    <x v="4"/>
  </r>
  <r>
    <s v="O1458"/>
    <d v="2023-01-05T00:00:00"/>
    <x v="5"/>
    <x v="11"/>
    <x v="2"/>
    <s v="C811"/>
    <x v="168"/>
    <s v="B1319"/>
    <x v="290"/>
    <x v="0"/>
    <n v="45.94"/>
    <n v="3"/>
    <n v="137.82"/>
    <x v="2"/>
    <x v="4"/>
  </r>
  <r>
    <s v="O1695"/>
    <d v="2023-12-23T00:00:00"/>
    <x v="6"/>
    <x v="9"/>
    <x v="2"/>
    <s v="C165"/>
    <x v="286"/>
    <s v="B1560"/>
    <x v="291"/>
    <x v="1"/>
    <n v="13.54"/>
    <n v="3"/>
    <n v="40.619999999999997"/>
    <x v="0"/>
    <x v="3"/>
  </r>
  <r>
    <s v="O1245"/>
    <d v="2023-04-03T00:00:00"/>
    <x v="1"/>
    <x v="7"/>
    <x v="2"/>
    <s v="C780"/>
    <x v="153"/>
    <s v="B1651"/>
    <x v="292"/>
    <x v="3"/>
    <n v="30.9"/>
    <n v="3"/>
    <n v="92.7"/>
    <x v="3"/>
    <x v="0"/>
  </r>
  <r>
    <s v="O2046"/>
    <d v="2023-04-13T00:00:00"/>
    <x v="5"/>
    <x v="7"/>
    <x v="2"/>
    <s v="C287"/>
    <x v="287"/>
    <s v="B1237"/>
    <x v="235"/>
    <x v="2"/>
    <n v="7.28"/>
    <n v="3"/>
    <n v="21.84"/>
    <x v="3"/>
    <x v="4"/>
  </r>
  <r>
    <s v="O3738"/>
    <d v="2025-01-23T00:00:00"/>
    <x v="5"/>
    <x v="11"/>
    <x v="0"/>
    <s v="C340"/>
    <x v="288"/>
    <s v="B1125"/>
    <x v="126"/>
    <x v="0"/>
    <n v="31.89"/>
    <n v="1"/>
    <n v="31.89"/>
    <x v="0"/>
    <x v="7"/>
  </r>
  <r>
    <s v="O3186"/>
    <d v="2025-03-02T00:00:00"/>
    <x v="0"/>
    <x v="0"/>
    <x v="0"/>
    <s v="C758"/>
    <x v="289"/>
    <s v="B1767"/>
    <x v="293"/>
    <x v="3"/>
    <n v="30.01"/>
    <n v="1"/>
    <n v="30.01"/>
    <x v="1"/>
    <x v="2"/>
  </r>
  <r>
    <s v="O2511"/>
    <d v="2022-09-12T00:00:00"/>
    <x v="1"/>
    <x v="6"/>
    <x v="3"/>
    <s v="C418"/>
    <x v="290"/>
    <s v="B1109"/>
    <x v="230"/>
    <x v="2"/>
    <n v="9.14"/>
    <n v="5"/>
    <n v="45.7"/>
    <x v="0"/>
    <x v="0"/>
  </r>
  <r>
    <s v="O1216"/>
    <d v="2023-08-02T00:00:00"/>
    <x v="3"/>
    <x v="8"/>
    <x v="2"/>
    <s v="C933"/>
    <x v="291"/>
    <s v="B1308"/>
    <x v="294"/>
    <x v="0"/>
    <n v="49.34"/>
    <n v="3"/>
    <n v="148.02000000000001"/>
    <x v="3"/>
    <x v="4"/>
  </r>
  <r>
    <s v="O3771"/>
    <d v="2024-01-19T00:00:00"/>
    <x v="2"/>
    <x v="11"/>
    <x v="1"/>
    <s v="C249"/>
    <x v="292"/>
    <s v="B1879"/>
    <x v="150"/>
    <x v="0"/>
    <n v="25.24"/>
    <n v="1"/>
    <n v="25.24"/>
    <x v="0"/>
    <x v="6"/>
  </r>
  <r>
    <s v="O3286"/>
    <d v="2024-04-19T00:00:00"/>
    <x v="2"/>
    <x v="7"/>
    <x v="1"/>
    <s v="C562"/>
    <x v="293"/>
    <s v="B1721"/>
    <x v="254"/>
    <x v="1"/>
    <n v="25.46"/>
    <n v="5"/>
    <n v="127.3"/>
    <x v="0"/>
    <x v="3"/>
  </r>
  <r>
    <s v="O1368"/>
    <d v="2024-06-25T00:00:00"/>
    <x v="4"/>
    <x v="1"/>
    <x v="1"/>
    <s v="C235"/>
    <x v="294"/>
    <s v="B1080"/>
    <x v="295"/>
    <x v="2"/>
    <n v="40.130000000000003"/>
    <n v="4"/>
    <n v="160.52000000000001"/>
    <x v="2"/>
    <x v="0"/>
  </r>
  <r>
    <s v="O3754"/>
    <d v="2023-06-05T00:00:00"/>
    <x v="1"/>
    <x v="1"/>
    <x v="2"/>
    <s v="C920"/>
    <x v="295"/>
    <s v="B1206"/>
    <x v="2"/>
    <x v="0"/>
    <n v="20.239999999999998"/>
    <n v="4"/>
    <n v="80.959999999999994"/>
    <x v="0"/>
    <x v="0"/>
  </r>
  <r>
    <s v="O2284"/>
    <d v="2022-08-26T00:00:00"/>
    <x v="2"/>
    <x v="8"/>
    <x v="3"/>
    <s v="C750"/>
    <x v="296"/>
    <s v="B1895"/>
    <x v="296"/>
    <x v="2"/>
    <n v="14.47"/>
    <n v="3"/>
    <n v="43.41"/>
    <x v="2"/>
    <x v="2"/>
  </r>
  <r>
    <s v="O1878"/>
    <d v="2024-05-30T00:00:00"/>
    <x v="5"/>
    <x v="4"/>
    <x v="1"/>
    <s v="C987"/>
    <x v="297"/>
    <s v="B1708"/>
    <x v="134"/>
    <x v="2"/>
    <n v="39.85"/>
    <n v="3"/>
    <n v="119.55"/>
    <x v="1"/>
    <x v="2"/>
  </r>
  <r>
    <s v="O1357"/>
    <d v="2024-06-07T00:00:00"/>
    <x v="2"/>
    <x v="1"/>
    <x v="1"/>
    <s v="C303"/>
    <x v="298"/>
    <s v="B1074"/>
    <x v="297"/>
    <x v="0"/>
    <n v="31.13"/>
    <n v="2"/>
    <n v="62.26"/>
    <x v="1"/>
    <x v="2"/>
  </r>
  <r>
    <s v="O2523"/>
    <d v="2024-12-15T00:00:00"/>
    <x v="0"/>
    <x v="9"/>
    <x v="1"/>
    <s v="C755"/>
    <x v="299"/>
    <s v="B1773"/>
    <x v="298"/>
    <x v="3"/>
    <n v="33.07"/>
    <n v="2"/>
    <n v="66.14"/>
    <x v="0"/>
    <x v="2"/>
  </r>
  <r>
    <s v="O2179"/>
    <d v="2023-12-07T00:00:00"/>
    <x v="5"/>
    <x v="9"/>
    <x v="2"/>
    <s v="C294"/>
    <x v="300"/>
    <s v="B1729"/>
    <x v="31"/>
    <x v="0"/>
    <n v="7.47"/>
    <n v="4"/>
    <n v="29.88"/>
    <x v="2"/>
    <x v="7"/>
  </r>
  <r>
    <s v="O2895"/>
    <d v="2024-07-09T00:00:00"/>
    <x v="4"/>
    <x v="2"/>
    <x v="1"/>
    <s v="C683"/>
    <x v="301"/>
    <s v="B1172"/>
    <x v="231"/>
    <x v="2"/>
    <n v="18.52"/>
    <n v="1"/>
    <n v="18.52"/>
    <x v="0"/>
    <x v="7"/>
  </r>
  <r>
    <s v="O3171"/>
    <d v="2024-06-09T00:00:00"/>
    <x v="0"/>
    <x v="1"/>
    <x v="1"/>
    <s v="C405"/>
    <x v="302"/>
    <s v="B1528"/>
    <x v="187"/>
    <x v="0"/>
    <n v="18.600000000000001"/>
    <n v="1"/>
    <n v="18.600000000000001"/>
    <x v="1"/>
    <x v="5"/>
  </r>
  <r>
    <s v="O1002"/>
    <d v="2023-06-04T00:00:00"/>
    <x v="0"/>
    <x v="1"/>
    <x v="2"/>
    <s v="C532"/>
    <x v="12"/>
    <s v="B1916"/>
    <x v="299"/>
    <x v="2"/>
    <n v="44.8"/>
    <n v="4"/>
    <n v="179.2"/>
    <x v="0"/>
    <x v="7"/>
  </r>
  <r>
    <s v="O3328"/>
    <d v="2024-08-13T00:00:00"/>
    <x v="4"/>
    <x v="8"/>
    <x v="1"/>
    <s v="C692"/>
    <x v="303"/>
    <s v="B1335"/>
    <x v="300"/>
    <x v="1"/>
    <n v="15.98"/>
    <n v="1"/>
    <n v="15.98"/>
    <x v="0"/>
    <x v="0"/>
  </r>
  <r>
    <s v="O1173"/>
    <d v="2023-12-18T00:00:00"/>
    <x v="1"/>
    <x v="9"/>
    <x v="2"/>
    <s v="C510"/>
    <x v="46"/>
    <s v="B1926"/>
    <x v="301"/>
    <x v="3"/>
    <n v="27.37"/>
    <n v="2"/>
    <n v="54.74"/>
    <x v="0"/>
    <x v="7"/>
  </r>
  <r>
    <s v="O2599"/>
    <d v="2023-08-28T00:00:00"/>
    <x v="1"/>
    <x v="8"/>
    <x v="2"/>
    <s v="C558"/>
    <x v="35"/>
    <s v="B1933"/>
    <x v="302"/>
    <x v="1"/>
    <n v="35.36"/>
    <n v="4"/>
    <n v="141.44"/>
    <x v="1"/>
    <x v="0"/>
  </r>
  <r>
    <s v="O3104"/>
    <d v="2023-04-06T00:00:00"/>
    <x v="5"/>
    <x v="7"/>
    <x v="2"/>
    <s v="C267"/>
    <x v="304"/>
    <s v="B1917"/>
    <x v="303"/>
    <x v="2"/>
    <n v="14.54"/>
    <n v="1"/>
    <n v="14.54"/>
    <x v="2"/>
    <x v="0"/>
  </r>
  <r>
    <s v="O1259"/>
    <d v="2024-01-23T00:00:00"/>
    <x v="4"/>
    <x v="11"/>
    <x v="1"/>
    <s v="C239"/>
    <x v="305"/>
    <s v="B1225"/>
    <x v="106"/>
    <x v="1"/>
    <n v="7.92"/>
    <n v="1"/>
    <n v="7.92"/>
    <x v="0"/>
    <x v="7"/>
  </r>
  <r>
    <s v="O1494"/>
    <d v="2024-08-04T00:00:00"/>
    <x v="0"/>
    <x v="8"/>
    <x v="1"/>
    <s v="C249"/>
    <x v="292"/>
    <s v="B1294"/>
    <x v="304"/>
    <x v="1"/>
    <n v="15.69"/>
    <n v="3"/>
    <n v="47.07"/>
    <x v="3"/>
    <x v="4"/>
  </r>
  <r>
    <s v="O1247"/>
    <d v="2024-01-31T00:00:00"/>
    <x v="3"/>
    <x v="11"/>
    <x v="1"/>
    <s v="C179"/>
    <x v="306"/>
    <s v="B1614"/>
    <x v="305"/>
    <x v="0"/>
    <n v="32.78"/>
    <n v="5"/>
    <n v="163.9"/>
    <x v="1"/>
    <x v="0"/>
  </r>
  <r>
    <s v="O2410"/>
    <d v="2025-07-11T00:00:00"/>
    <x v="2"/>
    <x v="2"/>
    <x v="0"/>
    <s v="C641"/>
    <x v="307"/>
    <s v="B1025"/>
    <x v="306"/>
    <x v="2"/>
    <n v="8.5399999999999991"/>
    <n v="1"/>
    <n v="8.5399999999999991"/>
    <x v="2"/>
    <x v="1"/>
  </r>
  <r>
    <s v="O2300"/>
    <d v="2023-06-26T00:00:00"/>
    <x v="1"/>
    <x v="1"/>
    <x v="2"/>
    <s v="C483"/>
    <x v="308"/>
    <s v="B1728"/>
    <x v="307"/>
    <x v="0"/>
    <n v="11"/>
    <n v="4"/>
    <n v="44"/>
    <x v="2"/>
    <x v="7"/>
  </r>
  <r>
    <s v="O3635"/>
    <d v="2022-12-09T00:00:00"/>
    <x v="2"/>
    <x v="9"/>
    <x v="3"/>
    <s v="C985"/>
    <x v="309"/>
    <s v="B1099"/>
    <x v="308"/>
    <x v="1"/>
    <n v="26.47"/>
    <n v="2"/>
    <n v="52.94"/>
    <x v="2"/>
    <x v="1"/>
  </r>
  <r>
    <s v="O3259"/>
    <d v="2024-02-23T00:00:00"/>
    <x v="2"/>
    <x v="3"/>
    <x v="1"/>
    <s v="C923"/>
    <x v="310"/>
    <s v="B1910"/>
    <x v="238"/>
    <x v="2"/>
    <n v="20.2"/>
    <n v="4"/>
    <n v="80.8"/>
    <x v="0"/>
    <x v="2"/>
  </r>
  <r>
    <s v="O3914"/>
    <d v="2024-12-23T00:00:00"/>
    <x v="1"/>
    <x v="9"/>
    <x v="1"/>
    <s v="C745"/>
    <x v="311"/>
    <s v="B1806"/>
    <x v="309"/>
    <x v="3"/>
    <n v="25.59"/>
    <n v="1"/>
    <n v="25.59"/>
    <x v="0"/>
    <x v="7"/>
  </r>
  <r>
    <s v="O2706"/>
    <d v="2023-08-17T00:00:00"/>
    <x v="5"/>
    <x v="8"/>
    <x v="2"/>
    <s v="C408"/>
    <x v="312"/>
    <s v="B1295"/>
    <x v="310"/>
    <x v="0"/>
    <n v="32.86"/>
    <n v="3"/>
    <n v="98.58"/>
    <x v="2"/>
    <x v="3"/>
  </r>
  <r>
    <s v="O1958"/>
    <d v="2023-02-24T00:00:00"/>
    <x v="2"/>
    <x v="3"/>
    <x v="2"/>
    <s v="C982"/>
    <x v="313"/>
    <s v="B1448"/>
    <x v="147"/>
    <x v="1"/>
    <n v="28.84"/>
    <n v="2"/>
    <n v="57.68"/>
    <x v="1"/>
    <x v="7"/>
  </r>
  <r>
    <s v="O3244"/>
    <d v="2024-06-27T00:00:00"/>
    <x v="5"/>
    <x v="1"/>
    <x v="1"/>
    <s v="C352"/>
    <x v="160"/>
    <s v="B1943"/>
    <x v="311"/>
    <x v="0"/>
    <n v="32.57"/>
    <n v="1"/>
    <n v="32.57"/>
    <x v="1"/>
    <x v="6"/>
  </r>
  <r>
    <s v="O3327"/>
    <d v="2024-03-27T00:00:00"/>
    <x v="3"/>
    <x v="0"/>
    <x v="1"/>
    <s v="C966"/>
    <x v="314"/>
    <s v="B1512"/>
    <x v="312"/>
    <x v="0"/>
    <n v="24.68"/>
    <n v="4"/>
    <n v="98.72"/>
    <x v="2"/>
    <x v="0"/>
  </r>
  <r>
    <s v="O2164"/>
    <d v="2024-11-05T00:00:00"/>
    <x v="4"/>
    <x v="5"/>
    <x v="1"/>
    <s v="C759"/>
    <x v="315"/>
    <s v="B1715"/>
    <x v="243"/>
    <x v="2"/>
    <n v="44.88"/>
    <n v="5"/>
    <n v="224.4"/>
    <x v="2"/>
    <x v="0"/>
  </r>
  <r>
    <s v="O1842"/>
    <d v="2023-01-16T00:00:00"/>
    <x v="1"/>
    <x v="11"/>
    <x v="2"/>
    <s v="C559"/>
    <x v="316"/>
    <s v="B1144"/>
    <x v="313"/>
    <x v="3"/>
    <n v="39.25"/>
    <n v="1"/>
    <n v="39.25"/>
    <x v="3"/>
    <x v="1"/>
  </r>
  <r>
    <s v="O3945"/>
    <d v="2024-05-23T00:00:00"/>
    <x v="5"/>
    <x v="4"/>
    <x v="1"/>
    <s v="C695"/>
    <x v="317"/>
    <s v="B1983"/>
    <x v="314"/>
    <x v="0"/>
    <n v="22.92"/>
    <n v="5"/>
    <n v="114.6"/>
    <x v="0"/>
    <x v="5"/>
  </r>
  <r>
    <s v="O1966"/>
    <d v="2023-01-23T00:00:00"/>
    <x v="1"/>
    <x v="11"/>
    <x v="2"/>
    <s v="C222"/>
    <x v="318"/>
    <s v="B1348"/>
    <x v="315"/>
    <x v="0"/>
    <n v="46.5"/>
    <n v="1"/>
    <n v="46.5"/>
    <x v="3"/>
    <x v="4"/>
  </r>
  <r>
    <s v="O1379"/>
    <d v="2023-07-28T00:00:00"/>
    <x v="2"/>
    <x v="2"/>
    <x v="2"/>
    <s v="C286"/>
    <x v="169"/>
    <s v="B1341"/>
    <x v="316"/>
    <x v="3"/>
    <n v="41.87"/>
    <n v="4"/>
    <n v="167.48"/>
    <x v="1"/>
    <x v="0"/>
  </r>
  <r>
    <s v="O2937"/>
    <d v="2022-11-25T00:00:00"/>
    <x v="2"/>
    <x v="5"/>
    <x v="3"/>
    <s v="C562"/>
    <x v="319"/>
    <s v="B1046"/>
    <x v="317"/>
    <x v="2"/>
    <n v="40.76"/>
    <n v="1"/>
    <n v="40.76"/>
    <x v="2"/>
    <x v="2"/>
  </r>
  <r>
    <s v="O1140"/>
    <d v="2024-05-05T00:00:00"/>
    <x v="0"/>
    <x v="4"/>
    <x v="1"/>
    <s v="C358"/>
    <x v="320"/>
    <s v="B1654"/>
    <x v="318"/>
    <x v="1"/>
    <n v="28.94"/>
    <n v="2"/>
    <n v="57.88"/>
    <x v="1"/>
    <x v="2"/>
  </r>
  <r>
    <s v="O3191"/>
    <d v="2024-10-14T00:00:00"/>
    <x v="1"/>
    <x v="10"/>
    <x v="1"/>
    <s v="C947"/>
    <x v="321"/>
    <s v="B1958"/>
    <x v="41"/>
    <x v="3"/>
    <n v="11.47"/>
    <n v="3"/>
    <n v="34.409999999999997"/>
    <x v="0"/>
    <x v="5"/>
  </r>
  <r>
    <s v="O1417"/>
    <d v="2023-11-19T00:00:00"/>
    <x v="0"/>
    <x v="5"/>
    <x v="2"/>
    <s v="C210"/>
    <x v="322"/>
    <s v="B1931"/>
    <x v="319"/>
    <x v="2"/>
    <n v="44.26"/>
    <n v="4"/>
    <n v="177.04"/>
    <x v="1"/>
    <x v="0"/>
  </r>
  <r>
    <s v="O1726"/>
    <d v="2023-04-18T00:00:00"/>
    <x v="4"/>
    <x v="7"/>
    <x v="2"/>
    <s v="C738"/>
    <x v="90"/>
    <s v="B1573"/>
    <x v="204"/>
    <x v="3"/>
    <n v="12.62"/>
    <n v="4"/>
    <n v="50.48"/>
    <x v="2"/>
    <x v="4"/>
  </r>
  <r>
    <s v="O2882"/>
    <d v="2024-09-15T00:00:00"/>
    <x v="0"/>
    <x v="6"/>
    <x v="1"/>
    <s v="C263"/>
    <x v="323"/>
    <s v="B1521"/>
    <x v="320"/>
    <x v="1"/>
    <n v="28.38"/>
    <n v="5"/>
    <n v="141.9"/>
    <x v="0"/>
    <x v="5"/>
  </r>
  <r>
    <s v="O3501"/>
    <d v="2024-08-25T00:00:00"/>
    <x v="0"/>
    <x v="8"/>
    <x v="1"/>
    <s v="C175"/>
    <x v="324"/>
    <s v="B1903"/>
    <x v="321"/>
    <x v="2"/>
    <n v="19.690000000000001"/>
    <n v="4"/>
    <n v="78.760000000000005"/>
    <x v="1"/>
    <x v="2"/>
  </r>
  <r>
    <s v="O2451"/>
    <d v="2025-06-02T00:00:00"/>
    <x v="1"/>
    <x v="1"/>
    <x v="0"/>
    <s v="C456"/>
    <x v="325"/>
    <s v="B1086"/>
    <x v="322"/>
    <x v="2"/>
    <n v="20.5"/>
    <n v="3"/>
    <n v="61.5"/>
    <x v="0"/>
    <x v="7"/>
  </r>
  <r>
    <s v="O1769"/>
    <d v="2023-03-23T00:00:00"/>
    <x v="5"/>
    <x v="0"/>
    <x v="2"/>
    <s v="C622"/>
    <x v="326"/>
    <s v="B1542"/>
    <x v="323"/>
    <x v="1"/>
    <n v="49.41"/>
    <n v="3"/>
    <n v="148.22999999999999"/>
    <x v="2"/>
    <x v="1"/>
  </r>
  <r>
    <s v="O3105"/>
    <d v="2023-09-03T00:00:00"/>
    <x v="0"/>
    <x v="6"/>
    <x v="2"/>
    <s v="C873"/>
    <x v="201"/>
    <s v="B1383"/>
    <x v="324"/>
    <x v="2"/>
    <n v="26.3"/>
    <n v="5"/>
    <n v="131.5"/>
    <x v="2"/>
    <x v="0"/>
  </r>
  <r>
    <s v="O2025"/>
    <d v="2024-05-03T00:00:00"/>
    <x v="2"/>
    <x v="4"/>
    <x v="1"/>
    <s v="C124"/>
    <x v="327"/>
    <s v="B1094"/>
    <x v="325"/>
    <x v="0"/>
    <n v="46.81"/>
    <n v="3"/>
    <n v="140.43"/>
    <x v="1"/>
    <x v="2"/>
  </r>
  <r>
    <s v="O1234"/>
    <d v="2023-07-14T00:00:00"/>
    <x v="2"/>
    <x v="2"/>
    <x v="2"/>
    <s v="C346"/>
    <x v="144"/>
    <s v="B1823"/>
    <x v="326"/>
    <x v="2"/>
    <n v="32.65"/>
    <n v="1"/>
    <n v="32.65"/>
    <x v="3"/>
    <x v="7"/>
  </r>
  <r>
    <s v="O1227"/>
    <d v="2024-07-22T00:00:00"/>
    <x v="1"/>
    <x v="2"/>
    <x v="1"/>
    <s v="C752"/>
    <x v="328"/>
    <s v="B1565"/>
    <x v="175"/>
    <x v="2"/>
    <n v="29.02"/>
    <n v="4"/>
    <n v="116.08"/>
    <x v="0"/>
    <x v="0"/>
  </r>
  <r>
    <s v="O2863"/>
    <d v="2024-09-05T00:00:00"/>
    <x v="5"/>
    <x v="6"/>
    <x v="1"/>
    <s v="C273"/>
    <x v="329"/>
    <s v="B1072"/>
    <x v="327"/>
    <x v="2"/>
    <n v="24.23"/>
    <n v="1"/>
    <n v="24.23"/>
    <x v="2"/>
    <x v="0"/>
  </r>
  <r>
    <s v="O1261"/>
    <d v="2024-10-11T00:00:00"/>
    <x v="2"/>
    <x v="10"/>
    <x v="1"/>
    <s v="C641"/>
    <x v="330"/>
    <s v="B1389"/>
    <x v="328"/>
    <x v="3"/>
    <n v="16.8"/>
    <n v="2"/>
    <n v="33.6"/>
    <x v="3"/>
    <x v="1"/>
  </r>
  <r>
    <s v="O2047"/>
    <d v="2024-05-05T00:00:00"/>
    <x v="0"/>
    <x v="4"/>
    <x v="1"/>
    <s v="C171"/>
    <x v="331"/>
    <s v="B1753"/>
    <x v="207"/>
    <x v="3"/>
    <n v="43.77"/>
    <n v="3"/>
    <n v="131.31"/>
    <x v="1"/>
    <x v="2"/>
  </r>
  <r>
    <s v="O2362"/>
    <d v="2025-05-09T00:00:00"/>
    <x v="2"/>
    <x v="4"/>
    <x v="0"/>
    <s v="C776"/>
    <x v="332"/>
    <s v="B1780"/>
    <x v="329"/>
    <x v="2"/>
    <n v="50.96"/>
    <n v="1"/>
    <n v="50.96"/>
    <x v="2"/>
    <x v="1"/>
  </r>
  <r>
    <s v="O1189"/>
    <d v="2023-05-19T00:00:00"/>
    <x v="2"/>
    <x v="4"/>
    <x v="2"/>
    <s v="C538"/>
    <x v="333"/>
    <s v="B1453"/>
    <x v="330"/>
    <x v="1"/>
    <n v="29.63"/>
    <n v="5"/>
    <n v="148.15"/>
    <x v="2"/>
    <x v="2"/>
  </r>
  <r>
    <s v="O3489"/>
    <d v="2023-12-03T00:00:00"/>
    <x v="0"/>
    <x v="9"/>
    <x v="2"/>
    <s v="C871"/>
    <x v="334"/>
    <s v="B1885"/>
    <x v="136"/>
    <x v="2"/>
    <n v="44.85"/>
    <n v="2"/>
    <n v="89.7"/>
    <x v="0"/>
    <x v="6"/>
  </r>
  <r>
    <s v="O2094"/>
    <d v="2024-08-19T00:00:00"/>
    <x v="1"/>
    <x v="8"/>
    <x v="1"/>
    <s v="C843"/>
    <x v="335"/>
    <s v="B1165"/>
    <x v="331"/>
    <x v="2"/>
    <n v="18.3"/>
    <n v="5"/>
    <n v="91.5"/>
    <x v="3"/>
    <x v="1"/>
  </r>
  <r>
    <s v="O2782"/>
    <d v="2025-01-05T00:00:00"/>
    <x v="0"/>
    <x v="11"/>
    <x v="0"/>
    <s v="C850"/>
    <x v="336"/>
    <s v="B1730"/>
    <x v="113"/>
    <x v="2"/>
    <n v="34.72"/>
    <n v="5"/>
    <n v="173.6"/>
    <x v="2"/>
    <x v="2"/>
  </r>
  <r>
    <s v="O3444"/>
    <d v="2024-06-23T00:00:00"/>
    <x v="0"/>
    <x v="1"/>
    <x v="1"/>
    <s v="C877"/>
    <x v="337"/>
    <s v="B1076"/>
    <x v="332"/>
    <x v="0"/>
    <n v="21.58"/>
    <n v="3"/>
    <n v="64.739999999999995"/>
    <x v="0"/>
    <x v="5"/>
  </r>
  <r>
    <s v="O1740"/>
    <d v="2023-02-15T00:00:00"/>
    <x v="3"/>
    <x v="3"/>
    <x v="2"/>
    <s v="C983"/>
    <x v="44"/>
    <s v="B1350"/>
    <x v="234"/>
    <x v="0"/>
    <n v="20.05"/>
    <n v="5"/>
    <n v="100.25"/>
    <x v="1"/>
    <x v="7"/>
  </r>
  <r>
    <s v="O2495"/>
    <d v="2024-02-08T00:00:00"/>
    <x v="5"/>
    <x v="3"/>
    <x v="1"/>
    <s v="C540"/>
    <x v="338"/>
    <s v="B1828"/>
    <x v="262"/>
    <x v="2"/>
    <n v="14.48"/>
    <n v="2"/>
    <n v="28.96"/>
    <x v="0"/>
    <x v="0"/>
  </r>
  <r>
    <s v="O3563"/>
    <d v="2024-09-02T00:00:00"/>
    <x v="1"/>
    <x v="6"/>
    <x v="1"/>
    <s v="C985"/>
    <x v="339"/>
    <s v="B1960"/>
    <x v="32"/>
    <x v="0"/>
    <n v="14.34"/>
    <n v="4"/>
    <n v="57.36"/>
    <x v="0"/>
    <x v="2"/>
  </r>
  <r>
    <s v="O1556"/>
    <d v="2023-12-18T00:00:00"/>
    <x v="1"/>
    <x v="9"/>
    <x v="2"/>
    <s v="C219"/>
    <x v="340"/>
    <s v="B1323"/>
    <x v="333"/>
    <x v="3"/>
    <n v="36.15"/>
    <n v="2"/>
    <n v="72.3"/>
    <x v="0"/>
    <x v="3"/>
  </r>
  <r>
    <s v="O3439"/>
    <d v="2024-08-09T00:00:00"/>
    <x v="2"/>
    <x v="8"/>
    <x v="1"/>
    <s v="C949"/>
    <x v="341"/>
    <s v="B1246"/>
    <x v="334"/>
    <x v="2"/>
    <n v="30.36"/>
    <n v="3"/>
    <n v="91.08"/>
    <x v="0"/>
    <x v="0"/>
  </r>
  <r>
    <s v="O3207"/>
    <d v="2025-03-22T00:00:00"/>
    <x v="6"/>
    <x v="0"/>
    <x v="0"/>
    <s v="C166"/>
    <x v="342"/>
    <s v="B1462"/>
    <x v="335"/>
    <x v="0"/>
    <n v="19.07"/>
    <n v="3"/>
    <n v="57.21"/>
    <x v="1"/>
    <x v="2"/>
  </r>
  <r>
    <s v="O2482"/>
    <d v="2024-07-13T00:00:00"/>
    <x v="6"/>
    <x v="2"/>
    <x v="1"/>
    <s v="C427"/>
    <x v="63"/>
    <s v="B1502"/>
    <x v="336"/>
    <x v="3"/>
    <n v="20.34"/>
    <n v="1"/>
    <n v="20.34"/>
    <x v="1"/>
    <x v="0"/>
  </r>
  <r>
    <s v="O3062"/>
    <d v="2025-06-12T00:00:00"/>
    <x v="5"/>
    <x v="1"/>
    <x v="0"/>
    <s v="C746"/>
    <x v="226"/>
    <s v="B1688"/>
    <x v="72"/>
    <x v="1"/>
    <n v="34.06"/>
    <n v="5"/>
    <n v="170.3"/>
    <x v="0"/>
    <x v="2"/>
  </r>
  <r>
    <s v="O1766"/>
    <d v="2024-01-06T00:00:00"/>
    <x v="6"/>
    <x v="11"/>
    <x v="1"/>
    <s v="C833"/>
    <x v="108"/>
    <s v="B1332"/>
    <x v="337"/>
    <x v="1"/>
    <n v="13.55"/>
    <n v="2"/>
    <n v="27.1"/>
    <x v="1"/>
    <x v="0"/>
  </r>
  <r>
    <s v="O2612"/>
    <d v="2022-09-25T00:00:00"/>
    <x v="0"/>
    <x v="6"/>
    <x v="3"/>
    <s v="C836"/>
    <x v="343"/>
    <s v="B1273"/>
    <x v="338"/>
    <x v="0"/>
    <n v="6.74"/>
    <n v="5"/>
    <n v="33.700000000000003"/>
    <x v="0"/>
    <x v="6"/>
  </r>
  <r>
    <s v="O1145"/>
    <d v="2023-08-29T00:00:00"/>
    <x v="4"/>
    <x v="8"/>
    <x v="2"/>
    <s v="C166"/>
    <x v="344"/>
    <s v="B1557"/>
    <x v="339"/>
    <x v="1"/>
    <n v="7.17"/>
    <n v="4"/>
    <n v="28.68"/>
    <x v="0"/>
    <x v="7"/>
  </r>
  <r>
    <s v="O3240"/>
    <d v="2023-05-28T00:00:00"/>
    <x v="0"/>
    <x v="4"/>
    <x v="2"/>
    <s v="C440"/>
    <x v="345"/>
    <s v="B1319"/>
    <x v="340"/>
    <x v="0"/>
    <n v="33.17"/>
    <n v="3"/>
    <n v="99.51"/>
    <x v="2"/>
    <x v="7"/>
  </r>
  <r>
    <s v="O2799"/>
    <d v="2024-02-04T00:00:00"/>
    <x v="0"/>
    <x v="3"/>
    <x v="1"/>
    <s v="C765"/>
    <x v="6"/>
    <s v="B1788"/>
    <x v="341"/>
    <x v="2"/>
    <n v="44.42"/>
    <n v="4"/>
    <n v="177.68"/>
    <x v="2"/>
    <x v="1"/>
  </r>
  <r>
    <s v="O2318"/>
    <d v="2023-06-30T00:00:00"/>
    <x v="2"/>
    <x v="1"/>
    <x v="2"/>
    <s v="C893"/>
    <x v="346"/>
    <s v="B1124"/>
    <x v="342"/>
    <x v="0"/>
    <n v="45.63"/>
    <n v="2"/>
    <n v="91.26"/>
    <x v="0"/>
    <x v="2"/>
  </r>
  <r>
    <s v="O1674"/>
    <d v="2023-02-11T00:00:00"/>
    <x v="6"/>
    <x v="3"/>
    <x v="2"/>
    <s v="C846"/>
    <x v="347"/>
    <s v="B1983"/>
    <x v="343"/>
    <x v="1"/>
    <n v="27.16"/>
    <n v="3"/>
    <n v="81.48"/>
    <x v="1"/>
    <x v="4"/>
  </r>
  <r>
    <s v="O1696"/>
    <d v="2024-04-09T00:00:00"/>
    <x v="4"/>
    <x v="7"/>
    <x v="1"/>
    <s v="C788"/>
    <x v="348"/>
    <s v="B1247"/>
    <x v="344"/>
    <x v="3"/>
    <n v="36.26"/>
    <n v="5"/>
    <n v="181.3"/>
    <x v="3"/>
    <x v="3"/>
  </r>
  <r>
    <s v="O2195"/>
    <d v="2023-03-19T00:00:00"/>
    <x v="0"/>
    <x v="0"/>
    <x v="2"/>
    <s v="C669"/>
    <x v="349"/>
    <s v="B1203"/>
    <x v="345"/>
    <x v="0"/>
    <n v="49.75"/>
    <n v="3"/>
    <n v="149.25"/>
    <x v="2"/>
    <x v="1"/>
  </r>
  <r>
    <s v="O2868"/>
    <d v="2023-06-17T00:00:00"/>
    <x v="6"/>
    <x v="1"/>
    <x v="2"/>
    <s v="C207"/>
    <x v="350"/>
    <s v="B1475"/>
    <x v="346"/>
    <x v="2"/>
    <n v="35.409999999999997"/>
    <n v="3"/>
    <n v="106.23"/>
    <x v="2"/>
    <x v="2"/>
  </r>
  <r>
    <s v="O1136"/>
    <d v="2024-07-17T00:00:00"/>
    <x v="3"/>
    <x v="2"/>
    <x v="1"/>
    <s v="C673"/>
    <x v="34"/>
    <s v="B1485"/>
    <x v="347"/>
    <x v="0"/>
    <n v="5.01"/>
    <n v="4"/>
    <n v="20.04"/>
    <x v="2"/>
    <x v="2"/>
  </r>
  <r>
    <s v="O3812"/>
    <d v="2024-01-22T00:00:00"/>
    <x v="1"/>
    <x v="11"/>
    <x v="1"/>
    <s v="C175"/>
    <x v="324"/>
    <s v="B1485"/>
    <x v="347"/>
    <x v="2"/>
    <n v="5.83"/>
    <n v="4"/>
    <n v="23.32"/>
    <x v="2"/>
    <x v="2"/>
  </r>
  <r>
    <s v="O1029"/>
    <d v="2024-06-14T00:00:00"/>
    <x v="2"/>
    <x v="1"/>
    <x v="1"/>
    <s v="C255"/>
    <x v="351"/>
    <s v="B1870"/>
    <x v="348"/>
    <x v="1"/>
    <n v="49.96"/>
    <n v="4"/>
    <n v="199.84"/>
    <x v="0"/>
    <x v="4"/>
  </r>
  <r>
    <s v="O3343"/>
    <d v="2023-10-28T00:00:00"/>
    <x v="6"/>
    <x v="10"/>
    <x v="2"/>
    <s v="C562"/>
    <x v="293"/>
    <s v="B1052"/>
    <x v="349"/>
    <x v="2"/>
    <n v="4.09"/>
    <n v="4"/>
    <n v="16.36"/>
    <x v="0"/>
    <x v="7"/>
  </r>
  <r>
    <s v="O1345"/>
    <d v="2024-08-20T00:00:00"/>
    <x v="4"/>
    <x v="8"/>
    <x v="1"/>
    <s v="C132"/>
    <x v="136"/>
    <s v="B1041"/>
    <x v="350"/>
    <x v="0"/>
    <n v="16.04"/>
    <n v="4"/>
    <n v="64.16"/>
    <x v="3"/>
    <x v="3"/>
  </r>
  <r>
    <s v="O2178"/>
    <d v="2024-06-03T00:00:00"/>
    <x v="1"/>
    <x v="1"/>
    <x v="1"/>
    <s v="C437"/>
    <x v="352"/>
    <s v="B1730"/>
    <x v="113"/>
    <x v="2"/>
    <n v="36.450000000000003"/>
    <n v="1"/>
    <n v="36.450000000000003"/>
    <x v="0"/>
    <x v="2"/>
  </r>
  <r>
    <s v="O1690"/>
    <d v="2023-07-06T00:00:00"/>
    <x v="5"/>
    <x v="2"/>
    <x v="2"/>
    <s v="C708"/>
    <x v="353"/>
    <s v="B1407"/>
    <x v="268"/>
    <x v="1"/>
    <n v="18.25"/>
    <n v="1"/>
    <n v="18.25"/>
    <x v="1"/>
    <x v="4"/>
  </r>
  <r>
    <s v="O2865"/>
    <d v="2025-08-19T00:00:00"/>
    <x v="4"/>
    <x v="8"/>
    <x v="0"/>
    <s v="C942"/>
    <x v="354"/>
    <s v="B1581"/>
    <x v="351"/>
    <x v="3"/>
    <n v="22.21"/>
    <n v="5"/>
    <n v="111.05"/>
    <x v="0"/>
    <x v="0"/>
  </r>
  <r>
    <s v="O1513"/>
    <d v="2023-09-08T00:00:00"/>
    <x v="2"/>
    <x v="6"/>
    <x v="2"/>
    <s v="C572"/>
    <x v="116"/>
    <s v="B1855"/>
    <x v="30"/>
    <x v="1"/>
    <n v="5.89"/>
    <n v="2"/>
    <n v="11.78"/>
    <x v="3"/>
    <x v="4"/>
  </r>
  <r>
    <s v="O2206"/>
    <d v="2023-05-10T00:00:00"/>
    <x v="3"/>
    <x v="4"/>
    <x v="2"/>
    <s v="C125"/>
    <x v="355"/>
    <s v="B1144"/>
    <x v="352"/>
    <x v="3"/>
    <n v="39.119999999999997"/>
    <n v="3"/>
    <n v="117.36"/>
    <x v="0"/>
    <x v="3"/>
  </r>
  <r>
    <s v="O1232"/>
    <d v="2023-09-08T00:00:00"/>
    <x v="2"/>
    <x v="6"/>
    <x v="2"/>
    <s v="C385"/>
    <x v="356"/>
    <s v="B1128"/>
    <x v="353"/>
    <x v="3"/>
    <n v="11.12"/>
    <n v="3"/>
    <n v="33.36"/>
    <x v="1"/>
    <x v="0"/>
  </r>
  <r>
    <s v="O1003"/>
    <d v="2023-06-10T00:00:00"/>
    <x v="6"/>
    <x v="1"/>
    <x v="2"/>
    <s v="C979"/>
    <x v="357"/>
    <s v="B1762"/>
    <x v="354"/>
    <x v="1"/>
    <n v="47.1"/>
    <n v="1"/>
    <n v="47.1"/>
    <x v="1"/>
    <x v="1"/>
  </r>
  <r>
    <s v="O1490"/>
    <d v="2023-09-17T00:00:00"/>
    <x v="0"/>
    <x v="6"/>
    <x v="2"/>
    <s v="C948"/>
    <x v="358"/>
    <s v="B1269"/>
    <x v="143"/>
    <x v="2"/>
    <n v="34.71"/>
    <n v="1"/>
    <n v="34.71"/>
    <x v="0"/>
    <x v="1"/>
  </r>
  <r>
    <s v="O2961"/>
    <d v="2023-01-03T00:00:00"/>
    <x v="4"/>
    <x v="11"/>
    <x v="2"/>
    <s v="C839"/>
    <x v="284"/>
    <s v="B1936"/>
    <x v="122"/>
    <x v="0"/>
    <n v="33.97"/>
    <n v="3"/>
    <n v="101.91"/>
    <x v="2"/>
    <x v="7"/>
  </r>
  <r>
    <s v="O1849"/>
    <d v="2024-05-12T00:00:00"/>
    <x v="0"/>
    <x v="4"/>
    <x v="1"/>
    <s v="C583"/>
    <x v="359"/>
    <s v="B1656"/>
    <x v="355"/>
    <x v="2"/>
    <n v="14.52"/>
    <n v="2"/>
    <n v="29.04"/>
    <x v="0"/>
    <x v="1"/>
  </r>
  <r>
    <s v="O2735"/>
    <d v="2024-01-22T00:00:00"/>
    <x v="1"/>
    <x v="11"/>
    <x v="1"/>
    <s v="C527"/>
    <x v="0"/>
    <s v="B1818"/>
    <x v="356"/>
    <x v="2"/>
    <n v="26.46"/>
    <n v="1"/>
    <n v="26.46"/>
    <x v="0"/>
    <x v="7"/>
  </r>
  <r>
    <s v="O3129"/>
    <d v="2023-11-22T00:00:00"/>
    <x v="3"/>
    <x v="5"/>
    <x v="2"/>
    <s v="C225"/>
    <x v="162"/>
    <s v="B1572"/>
    <x v="357"/>
    <x v="0"/>
    <n v="12.98"/>
    <n v="3"/>
    <n v="38.94"/>
    <x v="0"/>
    <x v="7"/>
  </r>
  <r>
    <s v="O3540"/>
    <d v="2023-09-26T00:00:00"/>
    <x v="4"/>
    <x v="6"/>
    <x v="2"/>
    <s v="C683"/>
    <x v="301"/>
    <s v="B1815"/>
    <x v="257"/>
    <x v="0"/>
    <n v="38.81"/>
    <n v="3"/>
    <n v="116.43"/>
    <x v="0"/>
    <x v="5"/>
  </r>
  <r>
    <s v="O3280"/>
    <d v="2023-07-15T00:00:00"/>
    <x v="6"/>
    <x v="2"/>
    <x v="2"/>
    <s v="C822"/>
    <x v="360"/>
    <s v="B1248"/>
    <x v="358"/>
    <x v="0"/>
    <n v="13.02"/>
    <n v="4"/>
    <n v="52.08"/>
    <x v="2"/>
    <x v="0"/>
  </r>
  <r>
    <s v="O3464"/>
    <d v="2025-02-15T00:00:00"/>
    <x v="6"/>
    <x v="3"/>
    <x v="0"/>
    <s v="C254"/>
    <x v="47"/>
    <s v="B1805"/>
    <x v="359"/>
    <x v="0"/>
    <n v="40.159999999999997"/>
    <n v="2"/>
    <n v="80.319999999999993"/>
    <x v="0"/>
    <x v="3"/>
  </r>
  <r>
    <s v="O3766"/>
    <d v="2024-11-13T00:00:00"/>
    <x v="3"/>
    <x v="5"/>
    <x v="1"/>
    <s v="C163"/>
    <x v="361"/>
    <s v="B1077"/>
    <x v="360"/>
    <x v="2"/>
    <n v="39.58"/>
    <n v="5"/>
    <n v="197.9"/>
    <x v="1"/>
    <x v="2"/>
  </r>
  <r>
    <s v="O2305"/>
    <d v="2024-06-06T00:00:00"/>
    <x v="5"/>
    <x v="1"/>
    <x v="1"/>
    <s v="C957"/>
    <x v="362"/>
    <s v="B1003"/>
    <x v="361"/>
    <x v="0"/>
    <n v="37.75"/>
    <n v="5"/>
    <n v="188.75"/>
    <x v="2"/>
    <x v="7"/>
  </r>
  <r>
    <s v="O3843"/>
    <d v="2023-03-12T00:00:00"/>
    <x v="0"/>
    <x v="0"/>
    <x v="2"/>
    <s v="C329"/>
    <x v="247"/>
    <s v="B1729"/>
    <x v="31"/>
    <x v="0"/>
    <n v="8.52"/>
    <n v="4"/>
    <n v="34.08"/>
    <x v="0"/>
    <x v="0"/>
  </r>
  <r>
    <s v="O1583"/>
    <d v="2024-01-28T00:00:00"/>
    <x v="0"/>
    <x v="11"/>
    <x v="1"/>
    <s v="C374"/>
    <x v="363"/>
    <s v="B1877"/>
    <x v="362"/>
    <x v="0"/>
    <n v="25.61"/>
    <n v="1"/>
    <n v="25.61"/>
    <x v="1"/>
    <x v="0"/>
  </r>
  <r>
    <s v="O2713"/>
    <d v="2025-08-09T00:00:00"/>
    <x v="6"/>
    <x v="8"/>
    <x v="0"/>
    <s v="C406"/>
    <x v="364"/>
    <s v="B1817"/>
    <x v="363"/>
    <x v="1"/>
    <n v="38.76"/>
    <n v="1"/>
    <n v="38.76"/>
    <x v="1"/>
    <x v="6"/>
  </r>
  <r>
    <s v="O3128"/>
    <d v="2024-01-07T00:00:00"/>
    <x v="0"/>
    <x v="11"/>
    <x v="1"/>
    <s v="C437"/>
    <x v="87"/>
    <s v="B1805"/>
    <x v="364"/>
    <x v="0"/>
    <n v="40.26"/>
    <n v="2"/>
    <n v="80.52"/>
    <x v="2"/>
    <x v="0"/>
  </r>
  <r>
    <s v="O2353"/>
    <d v="2023-02-02T00:00:00"/>
    <x v="5"/>
    <x v="3"/>
    <x v="2"/>
    <s v="C806"/>
    <x v="365"/>
    <s v="B1663"/>
    <x v="365"/>
    <x v="0"/>
    <n v="25.97"/>
    <n v="4"/>
    <n v="103.88"/>
    <x v="2"/>
    <x v="1"/>
  </r>
  <r>
    <s v="O1108"/>
    <d v="2024-01-30T00:00:00"/>
    <x v="4"/>
    <x v="11"/>
    <x v="1"/>
    <s v="C270"/>
    <x v="60"/>
    <s v="B1835"/>
    <x v="8"/>
    <x v="3"/>
    <n v="21.69"/>
    <n v="3"/>
    <n v="65.069999999999993"/>
    <x v="0"/>
    <x v="0"/>
  </r>
  <r>
    <s v="O1778"/>
    <d v="2024-03-26T00:00:00"/>
    <x v="4"/>
    <x v="0"/>
    <x v="1"/>
    <s v="C705"/>
    <x v="366"/>
    <s v="B1160"/>
    <x v="366"/>
    <x v="3"/>
    <n v="24.5"/>
    <n v="4"/>
    <n v="98"/>
    <x v="0"/>
    <x v="7"/>
  </r>
  <r>
    <s v="O2497"/>
    <d v="2024-03-14T00:00:00"/>
    <x v="5"/>
    <x v="0"/>
    <x v="1"/>
    <s v="C477"/>
    <x v="367"/>
    <s v="B1357"/>
    <x v="214"/>
    <x v="2"/>
    <n v="47"/>
    <n v="4"/>
    <n v="188"/>
    <x v="0"/>
    <x v="6"/>
  </r>
  <r>
    <s v="O3888"/>
    <d v="2024-10-28T00:00:00"/>
    <x v="1"/>
    <x v="10"/>
    <x v="1"/>
    <s v="C327"/>
    <x v="120"/>
    <s v="B1266"/>
    <x v="367"/>
    <x v="0"/>
    <n v="39.22"/>
    <n v="2"/>
    <n v="78.44"/>
    <x v="0"/>
    <x v="0"/>
  </r>
  <r>
    <s v="O1469"/>
    <d v="2023-02-06T00:00:00"/>
    <x v="1"/>
    <x v="3"/>
    <x v="2"/>
    <s v="C855"/>
    <x v="368"/>
    <s v="B1703"/>
    <x v="368"/>
    <x v="2"/>
    <n v="13.71"/>
    <n v="2"/>
    <n v="27.42"/>
    <x v="2"/>
    <x v="1"/>
  </r>
  <r>
    <s v="O1339"/>
    <d v="2024-03-31T00:00:00"/>
    <x v="0"/>
    <x v="0"/>
    <x v="1"/>
    <s v="C936"/>
    <x v="369"/>
    <s v="B1910"/>
    <x v="238"/>
    <x v="0"/>
    <n v="20.43"/>
    <n v="2"/>
    <n v="40.86"/>
    <x v="3"/>
    <x v="7"/>
  </r>
  <r>
    <s v="O2900"/>
    <d v="2024-10-14T00:00:00"/>
    <x v="1"/>
    <x v="10"/>
    <x v="1"/>
    <s v="C886"/>
    <x v="220"/>
    <s v="B1972"/>
    <x v="70"/>
    <x v="2"/>
    <n v="25.49"/>
    <n v="4"/>
    <n v="101.96"/>
    <x v="2"/>
    <x v="1"/>
  </r>
  <r>
    <s v="O1044"/>
    <d v="2024-08-28T00:00:00"/>
    <x v="3"/>
    <x v="8"/>
    <x v="1"/>
    <s v="C947"/>
    <x v="321"/>
    <s v="B1795"/>
    <x v="369"/>
    <x v="3"/>
    <n v="11.76"/>
    <n v="1"/>
    <n v="11.76"/>
    <x v="3"/>
    <x v="3"/>
  </r>
  <r>
    <s v="O3753"/>
    <d v="2025-06-18T00:00:00"/>
    <x v="3"/>
    <x v="1"/>
    <x v="0"/>
    <s v="C393"/>
    <x v="275"/>
    <s v="B1385"/>
    <x v="370"/>
    <x v="3"/>
    <n v="10.1"/>
    <n v="4"/>
    <n v="40.4"/>
    <x v="0"/>
    <x v="3"/>
  </r>
  <r>
    <s v="O1052"/>
    <d v="2023-10-02T00:00:00"/>
    <x v="1"/>
    <x v="10"/>
    <x v="2"/>
    <s v="C597"/>
    <x v="2"/>
    <s v="B1517"/>
    <x v="371"/>
    <x v="1"/>
    <n v="47.28"/>
    <n v="2"/>
    <n v="94.56"/>
    <x v="2"/>
    <x v="1"/>
  </r>
  <r>
    <s v="O2600"/>
    <d v="2023-02-09T00:00:00"/>
    <x v="5"/>
    <x v="3"/>
    <x v="2"/>
    <s v="C823"/>
    <x v="119"/>
    <s v="B1949"/>
    <x v="372"/>
    <x v="1"/>
    <n v="47.6"/>
    <n v="5"/>
    <n v="238"/>
    <x v="1"/>
    <x v="5"/>
  </r>
  <r>
    <s v="O1033"/>
    <d v="2023-05-22T00:00:00"/>
    <x v="1"/>
    <x v="4"/>
    <x v="2"/>
    <s v="C255"/>
    <x v="370"/>
    <s v="B1140"/>
    <x v="373"/>
    <x v="1"/>
    <n v="45.59"/>
    <n v="4"/>
    <n v="182.36"/>
    <x v="1"/>
    <x v="1"/>
  </r>
  <r>
    <s v="O3898"/>
    <d v="2023-02-15T00:00:00"/>
    <x v="3"/>
    <x v="3"/>
    <x v="2"/>
    <s v="C881"/>
    <x v="371"/>
    <s v="B1413"/>
    <x v="374"/>
    <x v="0"/>
    <n v="9.89"/>
    <n v="1"/>
    <n v="9.89"/>
    <x v="2"/>
    <x v="0"/>
  </r>
  <r>
    <s v="O1571"/>
    <d v="2023-04-17T00:00:00"/>
    <x v="1"/>
    <x v="7"/>
    <x v="2"/>
    <s v="C127"/>
    <x v="372"/>
    <s v="B1180"/>
    <x v="375"/>
    <x v="3"/>
    <n v="46.51"/>
    <n v="5"/>
    <n v="232.55"/>
    <x v="3"/>
    <x v="2"/>
  </r>
  <r>
    <s v="O3273"/>
    <d v="2024-10-17T00:00:00"/>
    <x v="5"/>
    <x v="10"/>
    <x v="1"/>
    <s v="C750"/>
    <x v="373"/>
    <s v="B1594"/>
    <x v="161"/>
    <x v="2"/>
    <n v="46.71"/>
    <n v="4"/>
    <n v="186.84"/>
    <x v="0"/>
    <x v="2"/>
  </r>
  <r>
    <s v="O2807"/>
    <d v="2023-12-09T00:00:00"/>
    <x v="6"/>
    <x v="9"/>
    <x v="2"/>
    <s v="C246"/>
    <x v="374"/>
    <s v="B1264"/>
    <x v="376"/>
    <x v="3"/>
    <n v="21.4"/>
    <n v="1"/>
    <n v="21.4"/>
    <x v="1"/>
    <x v="5"/>
  </r>
  <r>
    <s v="O1157"/>
    <d v="2023-06-11T00:00:00"/>
    <x v="0"/>
    <x v="1"/>
    <x v="2"/>
    <s v="C165"/>
    <x v="375"/>
    <s v="B1817"/>
    <x v="363"/>
    <x v="3"/>
    <n v="47.62"/>
    <n v="2"/>
    <n v="95.24"/>
    <x v="1"/>
    <x v="3"/>
  </r>
  <r>
    <s v="O1359"/>
    <d v="2023-01-17T00:00:00"/>
    <x v="4"/>
    <x v="11"/>
    <x v="2"/>
    <s v="C620"/>
    <x v="376"/>
    <s v="B1394"/>
    <x v="377"/>
    <x v="1"/>
    <n v="8.84"/>
    <n v="1"/>
    <n v="8.84"/>
    <x v="0"/>
    <x v="4"/>
  </r>
  <r>
    <s v="O2191"/>
    <d v="2023-02-09T00:00:00"/>
    <x v="5"/>
    <x v="3"/>
    <x v="2"/>
    <s v="C999"/>
    <x v="377"/>
    <s v="B1437"/>
    <x v="378"/>
    <x v="2"/>
    <n v="25.58"/>
    <n v="5"/>
    <n v="127.9"/>
    <x v="1"/>
    <x v="1"/>
  </r>
  <r>
    <s v="O1927"/>
    <d v="2023-06-05T00:00:00"/>
    <x v="1"/>
    <x v="1"/>
    <x v="2"/>
    <s v="C336"/>
    <x v="378"/>
    <s v="B1978"/>
    <x v="379"/>
    <x v="0"/>
    <n v="17.82"/>
    <n v="2"/>
    <n v="35.64"/>
    <x v="3"/>
    <x v="3"/>
  </r>
  <r>
    <s v="O3409"/>
    <d v="2025-07-07T00:00:00"/>
    <x v="1"/>
    <x v="2"/>
    <x v="0"/>
    <s v="C281"/>
    <x v="379"/>
    <s v="B1714"/>
    <x v="380"/>
    <x v="2"/>
    <n v="19.11"/>
    <n v="3"/>
    <n v="57.33"/>
    <x v="0"/>
    <x v="0"/>
  </r>
  <r>
    <s v="O2223"/>
    <d v="2023-10-31T00:00:00"/>
    <x v="4"/>
    <x v="10"/>
    <x v="2"/>
    <s v="C975"/>
    <x v="380"/>
    <s v="B1377"/>
    <x v="381"/>
    <x v="0"/>
    <n v="20.29"/>
    <n v="4"/>
    <n v="81.16"/>
    <x v="1"/>
    <x v="5"/>
  </r>
  <r>
    <s v="O2696"/>
    <d v="2022-11-04T00:00:00"/>
    <x v="2"/>
    <x v="5"/>
    <x v="3"/>
    <s v="C801"/>
    <x v="381"/>
    <s v="B1268"/>
    <x v="382"/>
    <x v="2"/>
    <n v="51.5"/>
    <n v="5"/>
    <n v="257.5"/>
    <x v="2"/>
    <x v="2"/>
  </r>
  <r>
    <s v="O3283"/>
    <d v="2023-01-15T00:00:00"/>
    <x v="0"/>
    <x v="11"/>
    <x v="2"/>
    <s v="C254"/>
    <x v="47"/>
    <s v="B1901"/>
    <x v="383"/>
    <x v="2"/>
    <n v="34.590000000000003"/>
    <n v="1"/>
    <n v="34.590000000000003"/>
    <x v="2"/>
    <x v="0"/>
  </r>
  <r>
    <s v="O2401"/>
    <d v="2025-05-27T00:00:00"/>
    <x v="4"/>
    <x v="4"/>
    <x v="0"/>
    <s v="C140"/>
    <x v="382"/>
    <s v="B1357"/>
    <x v="214"/>
    <x v="0"/>
    <n v="38.299999999999997"/>
    <n v="4"/>
    <n v="153.19999999999999"/>
    <x v="0"/>
    <x v="2"/>
  </r>
  <r>
    <s v="O3752"/>
    <d v="2025-02-18T00:00:00"/>
    <x v="4"/>
    <x v="3"/>
    <x v="0"/>
    <s v="C664"/>
    <x v="383"/>
    <s v="B1896"/>
    <x v="384"/>
    <x v="0"/>
    <n v="32.06"/>
    <n v="2"/>
    <n v="64.12"/>
    <x v="2"/>
    <x v="0"/>
  </r>
  <r>
    <s v="O2263"/>
    <d v="2024-06-20T00:00:00"/>
    <x v="5"/>
    <x v="1"/>
    <x v="1"/>
    <s v="C749"/>
    <x v="384"/>
    <s v="B1482"/>
    <x v="44"/>
    <x v="2"/>
    <n v="41.83"/>
    <n v="2"/>
    <n v="83.66"/>
    <x v="0"/>
    <x v="2"/>
  </r>
  <r>
    <s v="O3603"/>
    <d v="2022-11-21T00:00:00"/>
    <x v="1"/>
    <x v="5"/>
    <x v="3"/>
    <s v="C114"/>
    <x v="385"/>
    <s v="B1102"/>
    <x v="385"/>
    <x v="2"/>
    <n v="22.81"/>
    <n v="1"/>
    <n v="22.81"/>
    <x v="0"/>
    <x v="6"/>
  </r>
  <r>
    <s v="O1548"/>
    <d v="2024-06-08T00:00:00"/>
    <x v="6"/>
    <x v="1"/>
    <x v="1"/>
    <s v="C543"/>
    <x v="386"/>
    <s v="B1795"/>
    <x v="386"/>
    <x v="2"/>
    <n v="44.02"/>
    <n v="4"/>
    <n v="176.08"/>
    <x v="0"/>
    <x v="7"/>
  </r>
  <r>
    <s v="O2215"/>
    <d v="2022-12-08T00:00:00"/>
    <x v="5"/>
    <x v="9"/>
    <x v="3"/>
    <s v="C278"/>
    <x v="387"/>
    <s v="B1077"/>
    <x v="360"/>
    <x v="2"/>
    <n v="51.84"/>
    <n v="1"/>
    <n v="51.84"/>
    <x v="0"/>
    <x v="2"/>
  </r>
  <r>
    <s v="O1225"/>
    <d v="2024-08-24T00:00:00"/>
    <x v="6"/>
    <x v="8"/>
    <x v="1"/>
    <s v="C996"/>
    <x v="388"/>
    <s v="B1439"/>
    <x v="387"/>
    <x v="1"/>
    <n v="34.020000000000003"/>
    <n v="5"/>
    <n v="170.1"/>
    <x v="3"/>
    <x v="3"/>
  </r>
  <r>
    <s v="O2015"/>
    <d v="2023-08-31T00:00:00"/>
    <x v="5"/>
    <x v="8"/>
    <x v="2"/>
    <s v="C111"/>
    <x v="389"/>
    <s v="B1797"/>
    <x v="388"/>
    <x v="2"/>
    <n v="18.010000000000002"/>
    <n v="3"/>
    <n v="54.03"/>
    <x v="0"/>
    <x v="4"/>
  </r>
  <r>
    <s v="O1498"/>
    <d v="2023-03-12T00:00:00"/>
    <x v="0"/>
    <x v="0"/>
    <x v="2"/>
    <s v="C950"/>
    <x v="390"/>
    <s v="B1994"/>
    <x v="389"/>
    <x v="1"/>
    <n v="5.56"/>
    <n v="1"/>
    <n v="5.56"/>
    <x v="3"/>
    <x v="3"/>
  </r>
  <r>
    <s v="O1521"/>
    <d v="2023-06-19T00:00:00"/>
    <x v="1"/>
    <x v="1"/>
    <x v="2"/>
    <s v="C140"/>
    <x v="391"/>
    <s v="B1217"/>
    <x v="390"/>
    <x v="0"/>
    <n v="49.72"/>
    <n v="2"/>
    <n v="99.44"/>
    <x v="1"/>
    <x v="3"/>
  </r>
  <r>
    <s v="O2059"/>
    <d v="2024-03-15T00:00:00"/>
    <x v="2"/>
    <x v="0"/>
    <x v="1"/>
    <s v="C686"/>
    <x v="392"/>
    <s v="B1353"/>
    <x v="391"/>
    <x v="0"/>
    <n v="45.35"/>
    <n v="1"/>
    <n v="45.35"/>
    <x v="0"/>
    <x v="3"/>
  </r>
  <r>
    <s v="O1568"/>
    <d v="2023-01-17T00:00:00"/>
    <x v="4"/>
    <x v="11"/>
    <x v="2"/>
    <s v="C166"/>
    <x v="242"/>
    <s v="B1839"/>
    <x v="43"/>
    <x v="0"/>
    <n v="17.96"/>
    <n v="3"/>
    <n v="53.88"/>
    <x v="2"/>
    <x v="3"/>
  </r>
  <r>
    <s v="O2697"/>
    <d v="2024-05-04T00:00:00"/>
    <x v="6"/>
    <x v="4"/>
    <x v="1"/>
    <s v="C134"/>
    <x v="393"/>
    <s v="B1486"/>
    <x v="392"/>
    <x v="2"/>
    <n v="13.74"/>
    <n v="1"/>
    <n v="13.74"/>
    <x v="1"/>
    <x v="0"/>
  </r>
  <r>
    <s v="O1373"/>
    <d v="2024-04-17T00:00:00"/>
    <x v="3"/>
    <x v="7"/>
    <x v="1"/>
    <s v="C376"/>
    <x v="103"/>
    <s v="B1337"/>
    <x v="393"/>
    <x v="2"/>
    <n v="17.059999999999999"/>
    <n v="2"/>
    <n v="34.119999999999997"/>
    <x v="0"/>
    <x v="4"/>
  </r>
  <r>
    <s v="O2931"/>
    <d v="2025-07-03T00:00:00"/>
    <x v="5"/>
    <x v="2"/>
    <x v="0"/>
    <s v="C327"/>
    <x v="120"/>
    <s v="B1117"/>
    <x v="394"/>
    <x v="2"/>
    <n v="45.11"/>
    <n v="5"/>
    <n v="225.55"/>
    <x v="2"/>
    <x v="7"/>
  </r>
  <r>
    <s v="O1179"/>
    <d v="2024-11-30T00:00:00"/>
    <x v="6"/>
    <x v="5"/>
    <x v="1"/>
    <s v="C742"/>
    <x v="394"/>
    <s v="B1662"/>
    <x v="395"/>
    <x v="2"/>
    <n v="25.67"/>
    <n v="4"/>
    <n v="102.68"/>
    <x v="3"/>
    <x v="0"/>
  </r>
  <r>
    <s v="O3397"/>
    <d v="2025-02-21T00:00:00"/>
    <x v="2"/>
    <x v="3"/>
    <x v="0"/>
    <s v="C428"/>
    <x v="395"/>
    <s v="B1839"/>
    <x v="43"/>
    <x v="3"/>
    <n v="15.3"/>
    <n v="3"/>
    <n v="45.9"/>
    <x v="2"/>
    <x v="0"/>
  </r>
  <r>
    <s v="O3197"/>
    <d v="2022-11-27T00:00:00"/>
    <x v="0"/>
    <x v="5"/>
    <x v="3"/>
    <s v="C278"/>
    <x v="387"/>
    <s v="B1488"/>
    <x v="396"/>
    <x v="2"/>
    <n v="31.16"/>
    <n v="1"/>
    <n v="31.16"/>
    <x v="0"/>
    <x v="2"/>
  </r>
  <r>
    <s v="O2685"/>
    <d v="2024-06-17T00:00:00"/>
    <x v="1"/>
    <x v="1"/>
    <x v="1"/>
    <s v="C887"/>
    <x v="396"/>
    <s v="B1496"/>
    <x v="397"/>
    <x v="0"/>
    <n v="11.72"/>
    <n v="3"/>
    <n v="35.159999999999997"/>
    <x v="2"/>
    <x v="7"/>
  </r>
  <r>
    <s v="O1246"/>
    <d v="2023-11-15T00:00:00"/>
    <x v="3"/>
    <x v="5"/>
    <x v="2"/>
    <s v="C885"/>
    <x v="260"/>
    <s v="B1639"/>
    <x v="398"/>
    <x v="0"/>
    <n v="15.45"/>
    <n v="4"/>
    <n v="61.8"/>
    <x v="3"/>
    <x v="0"/>
  </r>
  <r>
    <s v="O2572"/>
    <d v="2022-09-28T00:00:00"/>
    <x v="3"/>
    <x v="6"/>
    <x v="3"/>
    <s v="C446"/>
    <x v="397"/>
    <s v="B1047"/>
    <x v="399"/>
    <x v="3"/>
    <n v="25.72"/>
    <n v="3"/>
    <n v="77.16"/>
    <x v="0"/>
    <x v="2"/>
  </r>
  <r>
    <s v="O1909"/>
    <d v="2023-12-03T00:00:00"/>
    <x v="0"/>
    <x v="9"/>
    <x v="2"/>
    <s v="C830"/>
    <x v="398"/>
    <s v="B1191"/>
    <x v="400"/>
    <x v="2"/>
    <n v="5.83"/>
    <n v="1"/>
    <n v="5.83"/>
    <x v="1"/>
    <x v="1"/>
  </r>
  <r>
    <s v="O3424"/>
    <d v="2022-09-07T00:00:00"/>
    <x v="3"/>
    <x v="6"/>
    <x v="3"/>
    <s v="C448"/>
    <x v="399"/>
    <s v="B1530"/>
    <x v="226"/>
    <x v="2"/>
    <n v="56.48"/>
    <n v="1"/>
    <n v="56.48"/>
    <x v="0"/>
    <x v="7"/>
  </r>
  <r>
    <s v="O2976"/>
    <d v="2024-05-21T00:00:00"/>
    <x v="4"/>
    <x v="4"/>
    <x v="1"/>
    <s v="C886"/>
    <x v="220"/>
    <s v="B1698"/>
    <x v="288"/>
    <x v="3"/>
    <n v="37.22"/>
    <n v="3"/>
    <n v="111.66"/>
    <x v="0"/>
    <x v="2"/>
  </r>
  <r>
    <s v="O1879"/>
    <d v="2024-10-10T00:00:00"/>
    <x v="5"/>
    <x v="10"/>
    <x v="1"/>
    <s v="C540"/>
    <x v="130"/>
    <s v="B1651"/>
    <x v="73"/>
    <x v="3"/>
    <n v="47.09"/>
    <n v="2"/>
    <n v="94.18"/>
    <x v="2"/>
    <x v="3"/>
  </r>
  <r>
    <s v="O3302"/>
    <d v="2023-05-24T00:00:00"/>
    <x v="3"/>
    <x v="4"/>
    <x v="2"/>
    <s v="C462"/>
    <x v="400"/>
    <s v="B1714"/>
    <x v="401"/>
    <x v="0"/>
    <n v="30.83"/>
    <n v="5"/>
    <n v="154.15"/>
    <x v="0"/>
    <x v="6"/>
  </r>
  <r>
    <s v="O2986"/>
    <d v="2022-09-11T00:00:00"/>
    <x v="0"/>
    <x v="6"/>
    <x v="3"/>
    <s v="C886"/>
    <x v="401"/>
    <s v="B1243"/>
    <x v="402"/>
    <x v="2"/>
    <n v="38.97"/>
    <n v="2"/>
    <n v="77.94"/>
    <x v="0"/>
    <x v="2"/>
  </r>
  <r>
    <s v="O1968"/>
    <d v="2023-12-23T00:00:00"/>
    <x v="6"/>
    <x v="9"/>
    <x v="2"/>
    <s v="C919"/>
    <x v="402"/>
    <s v="B1977"/>
    <x v="403"/>
    <x v="1"/>
    <n v="38.06"/>
    <n v="1"/>
    <n v="38.06"/>
    <x v="3"/>
    <x v="2"/>
  </r>
  <r>
    <s v="O2182"/>
    <d v="2024-09-11T00:00:00"/>
    <x v="3"/>
    <x v="6"/>
    <x v="1"/>
    <s v="C405"/>
    <x v="403"/>
    <s v="B1635"/>
    <x v="404"/>
    <x v="0"/>
    <n v="31.35"/>
    <n v="3"/>
    <n v="94.05"/>
    <x v="2"/>
    <x v="3"/>
  </r>
  <r>
    <s v="O3078"/>
    <d v="2022-11-22T00:00:00"/>
    <x v="4"/>
    <x v="5"/>
    <x v="3"/>
    <s v="C269"/>
    <x v="404"/>
    <s v="B1925"/>
    <x v="216"/>
    <x v="1"/>
    <n v="6.83"/>
    <n v="5"/>
    <n v="34.15"/>
    <x v="2"/>
    <x v="2"/>
  </r>
  <r>
    <s v="O3932"/>
    <d v="2023-08-04T00:00:00"/>
    <x v="2"/>
    <x v="8"/>
    <x v="2"/>
    <s v="C884"/>
    <x v="405"/>
    <s v="B1991"/>
    <x v="405"/>
    <x v="1"/>
    <n v="17"/>
    <n v="5"/>
    <n v="85"/>
    <x v="2"/>
    <x v="7"/>
  </r>
  <r>
    <s v="O2084"/>
    <d v="2023-10-21T00:00:00"/>
    <x v="6"/>
    <x v="10"/>
    <x v="2"/>
    <s v="C591"/>
    <x v="406"/>
    <s v="B1076"/>
    <x v="332"/>
    <x v="2"/>
    <n v="25.69"/>
    <n v="5"/>
    <n v="128.44999999999999"/>
    <x v="2"/>
    <x v="3"/>
  </r>
  <r>
    <s v="O3727"/>
    <d v="2022-10-02T00:00:00"/>
    <x v="0"/>
    <x v="10"/>
    <x v="3"/>
    <s v="C408"/>
    <x v="151"/>
    <s v="B1800"/>
    <x v="406"/>
    <x v="1"/>
    <n v="47.61"/>
    <n v="4"/>
    <n v="190.44"/>
    <x v="0"/>
    <x v="2"/>
  </r>
  <r>
    <s v="O3546"/>
    <d v="2024-03-24T00:00:00"/>
    <x v="0"/>
    <x v="0"/>
    <x v="1"/>
    <s v="C384"/>
    <x v="407"/>
    <s v="B1111"/>
    <x v="45"/>
    <x v="3"/>
    <n v="8.7799999999999994"/>
    <n v="2"/>
    <n v="17.559999999999999"/>
    <x v="2"/>
    <x v="2"/>
  </r>
  <r>
    <s v="O1575"/>
    <d v="2023-04-26T00:00:00"/>
    <x v="3"/>
    <x v="7"/>
    <x v="2"/>
    <s v="C855"/>
    <x v="408"/>
    <s v="B1075"/>
    <x v="407"/>
    <x v="1"/>
    <n v="42.54"/>
    <n v="3"/>
    <n v="127.62"/>
    <x v="1"/>
    <x v="4"/>
  </r>
  <r>
    <s v="O1495"/>
    <d v="2023-11-29T00:00:00"/>
    <x v="3"/>
    <x v="5"/>
    <x v="2"/>
    <s v="C213"/>
    <x v="409"/>
    <s v="B1091"/>
    <x v="408"/>
    <x v="2"/>
    <n v="32.65"/>
    <n v="3"/>
    <n v="97.95"/>
    <x v="3"/>
    <x v="4"/>
  </r>
  <r>
    <s v="O1334"/>
    <d v="2023-10-14T00:00:00"/>
    <x v="6"/>
    <x v="10"/>
    <x v="2"/>
    <s v="C304"/>
    <x v="410"/>
    <s v="B1143"/>
    <x v="151"/>
    <x v="2"/>
    <n v="40.61"/>
    <n v="1"/>
    <n v="40.61"/>
    <x v="3"/>
    <x v="1"/>
  </r>
  <r>
    <s v="O3229"/>
    <d v="2024-01-04T00:00:00"/>
    <x v="5"/>
    <x v="11"/>
    <x v="1"/>
    <s v="C642"/>
    <x v="411"/>
    <s v="B1613"/>
    <x v="201"/>
    <x v="0"/>
    <n v="37.21"/>
    <n v="5"/>
    <n v="186.05"/>
    <x v="1"/>
    <x v="7"/>
  </r>
  <r>
    <s v="O3443"/>
    <d v="2025-07-06T00:00:00"/>
    <x v="0"/>
    <x v="2"/>
    <x v="0"/>
    <s v="C895"/>
    <x v="412"/>
    <s v="B1764"/>
    <x v="287"/>
    <x v="1"/>
    <n v="50.58"/>
    <n v="5"/>
    <n v="252.9"/>
    <x v="2"/>
    <x v="0"/>
  </r>
  <r>
    <s v="O3091"/>
    <d v="2023-06-14T00:00:00"/>
    <x v="3"/>
    <x v="1"/>
    <x v="2"/>
    <s v="C299"/>
    <x v="143"/>
    <s v="B1515"/>
    <x v="409"/>
    <x v="2"/>
    <n v="39.75"/>
    <n v="2"/>
    <n v="79.5"/>
    <x v="2"/>
    <x v="0"/>
  </r>
  <r>
    <s v="O1684"/>
    <d v="2023-11-21T00:00:00"/>
    <x v="4"/>
    <x v="5"/>
    <x v="2"/>
    <s v="C697"/>
    <x v="413"/>
    <s v="B1690"/>
    <x v="410"/>
    <x v="0"/>
    <n v="49.18"/>
    <n v="4"/>
    <n v="196.72"/>
    <x v="1"/>
    <x v="4"/>
  </r>
  <r>
    <s v="O1434"/>
    <d v="2023-03-24T00:00:00"/>
    <x v="2"/>
    <x v="0"/>
    <x v="2"/>
    <s v="C825"/>
    <x v="414"/>
    <s v="B1172"/>
    <x v="231"/>
    <x v="3"/>
    <n v="17.850000000000001"/>
    <n v="5"/>
    <n v="89.25"/>
    <x v="0"/>
    <x v="4"/>
  </r>
  <r>
    <s v="O3101"/>
    <d v="2025-02-11T00:00:00"/>
    <x v="4"/>
    <x v="3"/>
    <x v="0"/>
    <s v="C333"/>
    <x v="415"/>
    <s v="B1295"/>
    <x v="310"/>
    <x v="1"/>
    <n v="33.03"/>
    <n v="2"/>
    <n v="66.06"/>
    <x v="1"/>
    <x v="6"/>
  </r>
  <r>
    <s v="O3292"/>
    <d v="2023-01-27T00:00:00"/>
    <x v="2"/>
    <x v="11"/>
    <x v="2"/>
    <s v="C978"/>
    <x v="102"/>
    <s v="B1072"/>
    <x v="411"/>
    <x v="0"/>
    <n v="41.89"/>
    <n v="2"/>
    <n v="83.78"/>
    <x v="0"/>
    <x v="3"/>
  </r>
  <r>
    <s v="O1977"/>
    <d v="2024-04-25T00:00:00"/>
    <x v="5"/>
    <x v="7"/>
    <x v="1"/>
    <s v="C378"/>
    <x v="267"/>
    <s v="B1649"/>
    <x v="412"/>
    <x v="2"/>
    <n v="24.26"/>
    <n v="4"/>
    <n v="97.04"/>
    <x v="3"/>
    <x v="3"/>
  </r>
  <r>
    <s v="O1414"/>
    <d v="2024-10-10T00:00:00"/>
    <x v="5"/>
    <x v="10"/>
    <x v="1"/>
    <s v="C269"/>
    <x v="404"/>
    <s v="B1481"/>
    <x v="413"/>
    <x v="1"/>
    <n v="33.909999999999997"/>
    <n v="3"/>
    <n v="101.73"/>
    <x v="0"/>
    <x v="0"/>
  </r>
  <r>
    <s v="O2198"/>
    <d v="2024-09-06T00:00:00"/>
    <x v="2"/>
    <x v="6"/>
    <x v="1"/>
    <s v="C755"/>
    <x v="416"/>
    <s v="B1117"/>
    <x v="394"/>
    <x v="1"/>
    <n v="38.68"/>
    <n v="3"/>
    <n v="116.04"/>
    <x v="3"/>
    <x v="3"/>
  </r>
  <r>
    <s v="O2613"/>
    <d v="2024-10-08T00:00:00"/>
    <x v="4"/>
    <x v="10"/>
    <x v="1"/>
    <s v="C366"/>
    <x v="195"/>
    <s v="B1746"/>
    <x v="414"/>
    <x v="2"/>
    <n v="21.34"/>
    <n v="4"/>
    <n v="85.36"/>
    <x v="2"/>
    <x v="0"/>
  </r>
  <r>
    <s v="O1475"/>
    <d v="2023-02-28T00:00:00"/>
    <x v="4"/>
    <x v="3"/>
    <x v="2"/>
    <s v="C269"/>
    <x v="417"/>
    <s v="B1392"/>
    <x v="415"/>
    <x v="0"/>
    <n v="18.059999999999999"/>
    <n v="2"/>
    <n v="36.119999999999997"/>
    <x v="2"/>
    <x v="7"/>
  </r>
  <r>
    <s v="O3037"/>
    <d v="2023-09-19T00:00:00"/>
    <x v="4"/>
    <x v="6"/>
    <x v="2"/>
    <s v="C187"/>
    <x v="418"/>
    <s v="B1465"/>
    <x v="416"/>
    <x v="3"/>
    <n v="25.64"/>
    <n v="4"/>
    <n v="102.56"/>
    <x v="0"/>
    <x v="1"/>
  </r>
  <r>
    <s v="O1128"/>
    <d v="2023-11-19T00:00:00"/>
    <x v="0"/>
    <x v="5"/>
    <x v="2"/>
    <s v="C305"/>
    <x v="419"/>
    <s v="B1221"/>
    <x v="417"/>
    <x v="0"/>
    <n v="15.19"/>
    <n v="5"/>
    <n v="75.95"/>
    <x v="0"/>
    <x v="7"/>
  </r>
  <r>
    <s v="O2815"/>
    <d v="2022-08-30T00:00:00"/>
    <x v="4"/>
    <x v="8"/>
    <x v="3"/>
    <s v="C562"/>
    <x v="269"/>
    <s v="B1715"/>
    <x v="418"/>
    <x v="0"/>
    <n v="33.07"/>
    <n v="3"/>
    <n v="99.21"/>
    <x v="0"/>
    <x v="2"/>
  </r>
  <r>
    <s v="O3060"/>
    <d v="2025-04-27T00:00:00"/>
    <x v="0"/>
    <x v="7"/>
    <x v="0"/>
    <s v="C354"/>
    <x v="420"/>
    <s v="B1489"/>
    <x v="419"/>
    <x v="0"/>
    <n v="41.17"/>
    <n v="5"/>
    <n v="205.85"/>
    <x v="0"/>
    <x v="1"/>
  </r>
  <r>
    <s v="O3872"/>
    <d v="2024-07-04T00:00:00"/>
    <x v="5"/>
    <x v="2"/>
    <x v="1"/>
    <s v="C340"/>
    <x v="288"/>
    <s v="B1096"/>
    <x v="420"/>
    <x v="2"/>
    <n v="6.82"/>
    <n v="1"/>
    <n v="6.82"/>
    <x v="0"/>
    <x v="2"/>
  </r>
  <r>
    <s v="O1296"/>
    <d v="2023-03-25T00:00:00"/>
    <x v="6"/>
    <x v="0"/>
    <x v="2"/>
    <s v="C604"/>
    <x v="126"/>
    <s v="B1456"/>
    <x v="421"/>
    <x v="0"/>
    <n v="14.71"/>
    <n v="3"/>
    <n v="44.13"/>
    <x v="0"/>
    <x v="7"/>
  </r>
  <r>
    <s v="O1420"/>
    <d v="2024-03-12T00:00:00"/>
    <x v="4"/>
    <x v="0"/>
    <x v="1"/>
    <s v="C280"/>
    <x v="421"/>
    <s v="B1304"/>
    <x v="422"/>
    <x v="3"/>
    <n v="29.93"/>
    <n v="5"/>
    <n v="149.65"/>
    <x v="0"/>
    <x v="7"/>
  </r>
  <r>
    <s v="O2707"/>
    <d v="2024-05-14T00:00:00"/>
    <x v="4"/>
    <x v="4"/>
    <x v="1"/>
    <s v="C973"/>
    <x v="422"/>
    <s v="B1361"/>
    <x v="423"/>
    <x v="3"/>
    <n v="9.2200000000000006"/>
    <n v="4"/>
    <n v="36.880000000000003"/>
    <x v="1"/>
    <x v="7"/>
  </r>
  <r>
    <s v="O1288"/>
    <d v="2023-09-25T00:00:00"/>
    <x v="1"/>
    <x v="6"/>
    <x v="2"/>
    <s v="C893"/>
    <x v="423"/>
    <s v="B1469"/>
    <x v="424"/>
    <x v="2"/>
    <n v="32.85"/>
    <n v="3"/>
    <n v="98.55"/>
    <x v="3"/>
    <x v="7"/>
  </r>
  <r>
    <s v="O3339"/>
    <d v="2025-04-12T00:00:00"/>
    <x v="6"/>
    <x v="7"/>
    <x v="0"/>
    <s v="C115"/>
    <x v="424"/>
    <s v="B1684"/>
    <x v="425"/>
    <x v="0"/>
    <n v="24.02"/>
    <n v="1"/>
    <n v="24.02"/>
    <x v="2"/>
    <x v="7"/>
  </r>
  <r>
    <s v="O2564"/>
    <d v="2024-12-18T00:00:00"/>
    <x v="3"/>
    <x v="9"/>
    <x v="1"/>
    <s v="C293"/>
    <x v="425"/>
    <s v="B1217"/>
    <x v="426"/>
    <x v="1"/>
    <n v="33.659999999999997"/>
    <n v="4"/>
    <n v="134.63999999999999"/>
    <x v="0"/>
    <x v="2"/>
  </r>
  <r>
    <s v="O1899"/>
    <d v="2024-10-09T00:00:00"/>
    <x v="3"/>
    <x v="10"/>
    <x v="1"/>
    <s v="C927"/>
    <x v="426"/>
    <s v="B1686"/>
    <x v="427"/>
    <x v="1"/>
    <n v="40.56"/>
    <n v="4"/>
    <n v="162.24"/>
    <x v="3"/>
    <x v="1"/>
  </r>
  <r>
    <s v="O2014"/>
    <d v="2023-12-10T00:00:00"/>
    <x v="0"/>
    <x v="9"/>
    <x v="2"/>
    <s v="C446"/>
    <x v="397"/>
    <s v="B1082"/>
    <x v="159"/>
    <x v="0"/>
    <n v="49.99"/>
    <n v="1"/>
    <n v="49.99"/>
    <x v="1"/>
    <x v="1"/>
  </r>
  <r>
    <s v="O1663"/>
    <d v="2024-08-31T00:00:00"/>
    <x v="6"/>
    <x v="8"/>
    <x v="1"/>
    <s v="C427"/>
    <x v="427"/>
    <s v="B1610"/>
    <x v="428"/>
    <x v="1"/>
    <n v="37.61"/>
    <n v="3"/>
    <n v="112.83"/>
    <x v="2"/>
    <x v="4"/>
  </r>
  <r>
    <s v="O2448"/>
    <d v="2023-02-24T00:00:00"/>
    <x v="2"/>
    <x v="3"/>
    <x v="2"/>
    <s v="C526"/>
    <x v="428"/>
    <s v="B1721"/>
    <x v="429"/>
    <x v="0"/>
    <n v="23.71"/>
    <n v="3"/>
    <n v="71.13"/>
    <x v="0"/>
    <x v="3"/>
  </r>
  <r>
    <s v="O3387"/>
    <d v="2023-02-07T00:00:00"/>
    <x v="4"/>
    <x v="3"/>
    <x v="2"/>
    <s v="C712"/>
    <x v="429"/>
    <s v="B1768"/>
    <x v="63"/>
    <x v="1"/>
    <n v="25.3"/>
    <n v="2"/>
    <n v="50.6"/>
    <x v="0"/>
    <x v="5"/>
  </r>
  <r>
    <s v="O1190"/>
    <d v="2023-01-21T00:00:00"/>
    <x v="6"/>
    <x v="11"/>
    <x v="2"/>
    <s v="C691"/>
    <x v="430"/>
    <s v="B1566"/>
    <x v="69"/>
    <x v="3"/>
    <n v="39.04"/>
    <n v="4"/>
    <n v="156.16"/>
    <x v="1"/>
    <x v="7"/>
  </r>
  <r>
    <s v="O3199"/>
    <d v="2025-04-18T00:00:00"/>
    <x v="2"/>
    <x v="7"/>
    <x v="0"/>
    <s v="C401"/>
    <x v="431"/>
    <s v="B1987"/>
    <x v="5"/>
    <x v="0"/>
    <n v="15.26"/>
    <n v="3"/>
    <n v="45.78"/>
    <x v="2"/>
    <x v="2"/>
  </r>
  <r>
    <s v="O3725"/>
    <d v="2023-03-11T00:00:00"/>
    <x v="6"/>
    <x v="0"/>
    <x v="2"/>
    <s v="C517"/>
    <x v="432"/>
    <s v="B1290"/>
    <x v="430"/>
    <x v="2"/>
    <n v="33.119999999999997"/>
    <n v="4"/>
    <n v="132.47999999999999"/>
    <x v="2"/>
    <x v="5"/>
  </r>
  <r>
    <s v="O2601"/>
    <d v="2023-11-06T00:00:00"/>
    <x v="1"/>
    <x v="5"/>
    <x v="2"/>
    <s v="C636"/>
    <x v="433"/>
    <s v="B1375"/>
    <x v="431"/>
    <x v="2"/>
    <n v="28.77"/>
    <n v="4"/>
    <n v="115.08"/>
    <x v="0"/>
    <x v="3"/>
  </r>
  <r>
    <s v="O3652"/>
    <d v="2023-04-24T00:00:00"/>
    <x v="1"/>
    <x v="7"/>
    <x v="2"/>
    <s v="C854"/>
    <x v="99"/>
    <s v="B1768"/>
    <x v="63"/>
    <x v="0"/>
    <n v="20.3"/>
    <n v="3"/>
    <n v="60.9"/>
    <x v="2"/>
    <x v="6"/>
  </r>
  <r>
    <s v="O2121"/>
    <d v="2023-10-08T00:00:00"/>
    <x v="0"/>
    <x v="10"/>
    <x v="2"/>
    <s v="C651"/>
    <x v="434"/>
    <s v="B1106"/>
    <x v="432"/>
    <x v="2"/>
    <n v="29.65"/>
    <n v="2"/>
    <n v="59.3"/>
    <x v="1"/>
    <x v="2"/>
  </r>
  <r>
    <s v="O3723"/>
    <d v="2024-02-01T00:00:00"/>
    <x v="5"/>
    <x v="3"/>
    <x v="1"/>
    <s v="C121"/>
    <x v="435"/>
    <s v="B1416"/>
    <x v="433"/>
    <x v="2"/>
    <n v="42.94"/>
    <n v="5"/>
    <n v="214.7"/>
    <x v="0"/>
    <x v="7"/>
  </r>
  <r>
    <s v="O1328"/>
    <d v="2024-04-04T00:00:00"/>
    <x v="5"/>
    <x v="7"/>
    <x v="1"/>
    <s v="C523"/>
    <x v="436"/>
    <s v="B1083"/>
    <x v="434"/>
    <x v="1"/>
    <n v="17.03"/>
    <n v="2"/>
    <n v="34.06"/>
    <x v="2"/>
    <x v="1"/>
  </r>
  <r>
    <s v="O1634"/>
    <d v="2023-12-04T00:00:00"/>
    <x v="1"/>
    <x v="9"/>
    <x v="2"/>
    <s v="C574"/>
    <x v="9"/>
    <s v="B1536"/>
    <x v="435"/>
    <x v="0"/>
    <n v="42.03"/>
    <n v="2"/>
    <n v="84.06"/>
    <x v="3"/>
    <x v="1"/>
  </r>
  <r>
    <s v="O3882"/>
    <d v="2023-04-08T00:00:00"/>
    <x v="6"/>
    <x v="7"/>
    <x v="2"/>
    <s v="C686"/>
    <x v="392"/>
    <s v="B1115"/>
    <x v="436"/>
    <x v="0"/>
    <n v="15.88"/>
    <n v="3"/>
    <n v="47.64"/>
    <x v="2"/>
    <x v="5"/>
  </r>
  <r>
    <s v="O2335"/>
    <d v="2023-10-31T00:00:00"/>
    <x v="4"/>
    <x v="10"/>
    <x v="2"/>
    <s v="C381"/>
    <x v="437"/>
    <s v="B1476"/>
    <x v="437"/>
    <x v="3"/>
    <n v="29.6"/>
    <n v="2"/>
    <n v="59.2"/>
    <x v="1"/>
    <x v="0"/>
  </r>
  <r>
    <s v="O1580"/>
    <d v="2024-10-21T00:00:00"/>
    <x v="1"/>
    <x v="10"/>
    <x v="1"/>
    <s v="C823"/>
    <x v="119"/>
    <s v="B1177"/>
    <x v="438"/>
    <x v="0"/>
    <n v="13.15"/>
    <n v="3"/>
    <n v="39.450000000000003"/>
    <x v="2"/>
    <x v="4"/>
  </r>
  <r>
    <s v="O1567"/>
    <d v="2023-03-10T00:00:00"/>
    <x v="2"/>
    <x v="0"/>
    <x v="2"/>
    <s v="C923"/>
    <x v="438"/>
    <s v="B1718"/>
    <x v="439"/>
    <x v="2"/>
    <n v="48.38"/>
    <n v="1"/>
    <n v="48.38"/>
    <x v="1"/>
    <x v="2"/>
  </r>
  <r>
    <s v="O1422"/>
    <d v="2023-03-19T00:00:00"/>
    <x v="0"/>
    <x v="0"/>
    <x v="2"/>
    <s v="C546"/>
    <x v="439"/>
    <s v="B1243"/>
    <x v="440"/>
    <x v="1"/>
    <n v="40.96"/>
    <n v="5"/>
    <n v="204.8"/>
    <x v="3"/>
    <x v="0"/>
  </r>
  <r>
    <s v="O2959"/>
    <d v="2025-07-31T00:00:00"/>
    <x v="5"/>
    <x v="2"/>
    <x v="0"/>
    <s v="C521"/>
    <x v="440"/>
    <s v="B1739"/>
    <x v="285"/>
    <x v="1"/>
    <n v="25.95"/>
    <n v="3"/>
    <n v="77.849999999999994"/>
    <x v="1"/>
    <x v="0"/>
  </r>
  <r>
    <s v="O3140"/>
    <d v="2024-10-04T00:00:00"/>
    <x v="2"/>
    <x v="10"/>
    <x v="1"/>
    <s v="C785"/>
    <x v="441"/>
    <s v="B1903"/>
    <x v="321"/>
    <x v="0"/>
    <n v="20.260000000000002"/>
    <n v="1"/>
    <n v="20.260000000000002"/>
    <x v="0"/>
    <x v="0"/>
  </r>
  <r>
    <s v="O3198"/>
    <d v="2024-11-30T00:00:00"/>
    <x v="6"/>
    <x v="5"/>
    <x v="1"/>
    <s v="C222"/>
    <x v="51"/>
    <s v="B1360"/>
    <x v="441"/>
    <x v="0"/>
    <n v="26.23"/>
    <n v="1"/>
    <n v="26.23"/>
    <x v="1"/>
    <x v="1"/>
  </r>
  <r>
    <s v="O3498"/>
    <d v="2022-12-26T00:00:00"/>
    <x v="1"/>
    <x v="9"/>
    <x v="3"/>
    <s v="C983"/>
    <x v="44"/>
    <s v="B1581"/>
    <x v="351"/>
    <x v="2"/>
    <n v="20.58"/>
    <n v="4"/>
    <n v="82.32"/>
    <x v="0"/>
    <x v="2"/>
  </r>
  <r>
    <s v="O3765"/>
    <d v="2025-01-31T00:00:00"/>
    <x v="2"/>
    <x v="11"/>
    <x v="0"/>
    <s v="C300"/>
    <x v="442"/>
    <s v="B1222"/>
    <x v="442"/>
    <x v="2"/>
    <n v="34.14"/>
    <n v="5"/>
    <n v="170.7"/>
    <x v="2"/>
    <x v="2"/>
  </r>
  <r>
    <s v="O3750"/>
    <d v="2025-05-13T00:00:00"/>
    <x v="4"/>
    <x v="4"/>
    <x v="0"/>
    <s v="C739"/>
    <x v="259"/>
    <s v="B1659"/>
    <x v="188"/>
    <x v="3"/>
    <n v="8.48"/>
    <n v="2"/>
    <n v="16.96"/>
    <x v="0"/>
    <x v="5"/>
  </r>
  <r>
    <s v="O1657"/>
    <d v="2024-11-03T00:00:00"/>
    <x v="0"/>
    <x v="5"/>
    <x v="1"/>
    <s v="C855"/>
    <x v="443"/>
    <s v="B1085"/>
    <x v="443"/>
    <x v="1"/>
    <n v="28.46"/>
    <n v="5"/>
    <n v="142.30000000000001"/>
    <x v="3"/>
    <x v="1"/>
  </r>
  <r>
    <s v="O2322"/>
    <d v="2022-09-08T00:00:00"/>
    <x v="5"/>
    <x v="6"/>
    <x v="3"/>
    <s v="C661"/>
    <x v="444"/>
    <s v="B1232"/>
    <x v="444"/>
    <x v="3"/>
    <n v="51.21"/>
    <n v="3"/>
    <n v="153.63"/>
    <x v="2"/>
    <x v="1"/>
  </r>
  <r>
    <s v="O1483"/>
    <d v="2023-05-26T00:00:00"/>
    <x v="2"/>
    <x v="4"/>
    <x v="2"/>
    <s v="C334"/>
    <x v="445"/>
    <s v="B1887"/>
    <x v="174"/>
    <x v="0"/>
    <n v="48.35"/>
    <n v="3"/>
    <n v="145.05000000000001"/>
    <x v="0"/>
    <x v="4"/>
  </r>
  <r>
    <s v="O2392"/>
    <d v="2022-11-19T00:00:00"/>
    <x v="6"/>
    <x v="5"/>
    <x v="3"/>
    <s v="C273"/>
    <x v="446"/>
    <s v="B1533"/>
    <x v="445"/>
    <x v="2"/>
    <n v="42.75"/>
    <n v="1"/>
    <n v="42.75"/>
    <x v="0"/>
    <x v="2"/>
  </r>
  <r>
    <s v="O3565"/>
    <d v="2024-06-16T00:00:00"/>
    <x v="0"/>
    <x v="1"/>
    <x v="1"/>
    <s v="C726"/>
    <x v="447"/>
    <s v="B1716"/>
    <x v="446"/>
    <x v="0"/>
    <n v="57.33"/>
    <n v="4"/>
    <n v="229.32"/>
    <x v="2"/>
    <x v="0"/>
  </r>
  <r>
    <s v="O3971"/>
    <d v="2025-07-22T00:00:00"/>
    <x v="4"/>
    <x v="2"/>
    <x v="0"/>
    <s v="C926"/>
    <x v="265"/>
    <s v="B1995"/>
    <x v="447"/>
    <x v="3"/>
    <n v="10.130000000000001"/>
    <n v="2"/>
    <n v="20.260000000000002"/>
    <x v="0"/>
    <x v="6"/>
  </r>
  <r>
    <s v="O3957"/>
    <d v="2025-01-20T00:00:00"/>
    <x v="1"/>
    <x v="11"/>
    <x v="0"/>
    <s v="C479"/>
    <x v="141"/>
    <s v="B1022"/>
    <x v="448"/>
    <x v="0"/>
    <n v="11.91"/>
    <n v="3"/>
    <n v="35.729999999999997"/>
    <x v="2"/>
    <x v="2"/>
  </r>
  <r>
    <s v="O3081"/>
    <d v="2025-02-02T00:00:00"/>
    <x v="0"/>
    <x v="3"/>
    <x v="0"/>
    <s v="C621"/>
    <x v="223"/>
    <s v="B1469"/>
    <x v="424"/>
    <x v="0"/>
    <n v="34.31"/>
    <n v="5"/>
    <n v="171.55"/>
    <x v="0"/>
    <x v="0"/>
  </r>
  <r>
    <s v="O1426"/>
    <d v="2024-03-04T00:00:00"/>
    <x v="1"/>
    <x v="0"/>
    <x v="1"/>
    <s v="C780"/>
    <x v="448"/>
    <s v="B1541"/>
    <x v="449"/>
    <x v="0"/>
    <n v="25.09"/>
    <n v="4"/>
    <n v="100.36"/>
    <x v="1"/>
    <x v="4"/>
  </r>
  <r>
    <s v="O2922"/>
    <d v="2024-08-29T00:00:00"/>
    <x v="5"/>
    <x v="8"/>
    <x v="1"/>
    <s v="C814"/>
    <x v="449"/>
    <s v="B1440"/>
    <x v="450"/>
    <x v="2"/>
    <n v="34.86"/>
    <n v="4"/>
    <n v="139.44"/>
    <x v="0"/>
    <x v="3"/>
  </r>
  <r>
    <s v="O1278"/>
    <d v="2024-04-05T00:00:00"/>
    <x v="2"/>
    <x v="7"/>
    <x v="1"/>
    <s v="C232"/>
    <x v="450"/>
    <s v="B1098"/>
    <x v="451"/>
    <x v="0"/>
    <n v="8.4499999999999993"/>
    <n v="4"/>
    <n v="33.799999999999997"/>
    <x v="0"/>
    <x v="2"/>
  </r>
  <r>
    <s v="O1986"/>
    <d v="2023-11-13T00:00:00"/>
    <x v="1"/>
    <x v="5"/>
    <x v="2"/>
    <s v="C164"/>
    <x v="266"/>
    <s v="B1044"/>
    <x v="452"/>
    <x v="3"/>
    <n v="39.69"/>
    <n v="2"/>
    <n v="79.38"/>
    <x v="0"/>
    <x v="0"/>
  </r>
  <r>
    <s v="O2948"/>
    <d v="2024-09-04T00:00:00"/>
    <x v="3"/>
    <x v="6"/>
    <x v="1"/>
    <s v="C881"/>
    <x v="371"/>
    <s v="B1599"/>
    <x v="453"/>
    <x v="0"/>
    <n v="21.17"/>
    <n v="1"/>
    <n v="21.17"/>
    <x v="2"/>
    <x v="6"/>
  </r>
  <r>
    <s v="O2485"/>
    <d v="2025-01-27T00:00:00"/>
    <x v="1"/>
    <x v="11"/>
    <x v="0"/>
    <s v="C427"/>
    <x v="63"/>
    <s v="B1072"/>
    <x v="454"/>
    <x v="2"/>
    <n v="40.4"/>
    <n v="2"/>
    <n v="80.8"/>
    <x v="0"/>
    <x v="2"/>
  </r>
  <r>
    <s v="O1799"/>
    <d v="2024-02-10T00:00:00"/>
    <x v="6"/>
    <x v="3"/>
    <x v="1"/>
    <s v="C934"/>
    <x v="133"/>
    <s v="B1684"/>
    <x v="455"/>
    <x v="1"/>
    <n v="40.03"/>
    <n v="3"/>
    <n v="120.09"/>
    <x v="3"/>
    <x v="2"/>
  </r>
  <r>
    <s v="O3308"/>
    <d v="2023-09-20T00:00:00"/>
    <x v="3"/>
    <x v="6"/>
    <x v="2"/>
    <s v="C549"/>
    <x v="451"/>
    <s v="B1274"/>
    <x v="456"/>
    <x v="0"/>
    <n v="8.31"/>
    <n v="3"/>
    <n v="24.93"/>
    <x v="0"/>
    <x v="6"/>
  </r>
  <r>
    <s v="O3592"/>
    <d v="2024-02-23T00:00:00"/>
    <x v="2"/>
    <x v="3"/>
    <x v="1"/>
    <s v="C996"/>
    <x v="452"/>
    <s v="B1407"/>
    <x v="457"/>
    <x v="0"/>
    <n v="48.64"/>
    <n v="3"/>
    <n v="145.91999999999999"/>
    <x v="0"/>
    <x v="5"/>
  </r>
  <r>
    <s v="O3521"/>
    <d v="2023-06-30T00:00:00"/>
    <x v="2"/>
    <x v="1"/>
    <x v="2"/>
    <s v="C350"/>
    <x v="453"/>
    <s v="B1186"/>
    <x v="458"/>
    <x v="2"/>
    <n v="45.83"/>
    <n v="4"/>
    <n v="183.32"/>
    <x v="2"/>
    <x v="3"/>
  </r>
  <r>
    <s v="O1320"/>
    <d v="2024-11-24T00:00:00"/>
    <x v="0"/>
    <x v="5"/>
    <x v="1"/>
    <s v="C801"/>
    <x v="454"/>
    <s v="B1945"/>
    <x v="459"/>
    <x v="0"/>
    <n v="27.6"/>
    <n v="3"/>
    <n v="82.8"/>
    <x v="2"/>
    <x v="2"/>
  </r>
  <r>
    <s v="O2595"/>
    <d v="2024-09-01T00:00:00"/>
    <x v="0"/>
    <x v="6"/>
    <x v="1"/>
    <s v="C898"/>
    <x v="455"/>
    <s v="B1385"/>
    <x v="460"/>
    <x v="0"/>
    <n v="25.18"/>
    <n v="4"/>
    <n v="100.72"/>
    <x v="2"/>
    <x v="7"/>
  </r>
  <r>
    <s v="O3613"/>
    <d v="2022-12-20T00:00:00"/>
    <x v="4"/>
    <x v="9"/>
    <x v="3"/>
    <s v="C167"/>
    <x v="456"/>
    <s v="B1552"/>
    <x v="461"/>
    <x v="1"/>
    <n v="53.62"/>
    <n v="1"/>
    <n v="53.62"/>
    <x v="0"/>
    <x v="0"/>
  </r>
  <r>
    <s v="O2444"/>
    <d v="2023-11-02T00:00:00"/>
    <x v="5"/>
    <x v="5"/>
    <x v="2"/>
    <s v="C452"/>
    <x v="457"/>
    <s v="B1942"/>
    <x v="462"/>
    <x v="2"/>
    <n v="55.1"/>
    <n v="3"/>
    <n v="165.3"/>
    <x v="1"/>
    <x v="3"/>
  </r>
  <r>
    <s v="O3658"/>
    <d v="2022-11-15T00:00:00"/>
    <x v="4"/>
    <x v="5"/>
    <x v="3"/>
    <s v="C470"/>
    <x v="32"/>
    <s v="B1307"/>
    <x v="463"/>
    <x v="0"/>
    <n v="20.46"/>
    <n v="2"/>
    <n v="40.92"/>
    <x v="0"/>
    <x v="5"/>
  </r>
  <r>
    <s v="O2954"/>
    <d v="2023-09-19T00:00:00"/>
    <x v="4"/>
    <x v="6"/>
    <x v="2"/>
    <s v="C376"/>
    <x v="458"/>
    <s v="B1729"/>
    <x v="165"/>
    <x v="2"/>
    <n v="32.24"/>
    <n v="4"/>
    <n v="128.96"/>
    <x v="2"/>
    <x v="0"/>
  </r>
  <r>
    <s v="O3200"/>
    <d v="2025-05-12T00:00:00"/>
    <x v="1"/>
    <x v="4"/>
    <x v="0"/>
    <s v="C772"/>
    <x v="459"/>
    <s v="B1651"/>
    <x v="464"/>
    <x v="0"/>
    <n v="22.42"/>
    <n v="1"/>
    <n v="22.42"/>
    <x v="2"/>
    <x v="2"/>
  </r>
  <r>
    <s v="O3679"/>
    <d v="2024-11-02T00:00:00"/>
    <x v="6"/>
    <x v="5"/>
    <x v="1"/>
    <s v="C604"/>
    <x v="126"/>
    <s v="B1659"/>
    <x v="465"/>
    <x v="0"/>
    <n v="32.159999999999997"/>
    <n v="5"/>
    <n v="160.80000000000001"/>
    <x v="2"/>
    <x v="5"/>
  </r>
  <r>
    <s v="O1175"/>
    <d v="2023-02-24T00:00:00"/>
    <x v="2"/>
    <x v="3"/>
    <x v="2"/>
    <s v="C420"/>
    <x v="460"/>
    <s v="B1319"/>
    <x v="466"/>
    <x v="0"/>
    <n v="8.77"/>
    <n v="5"/>
    <n v="43.85"/>
    <x v="2"/>
    <x v="7"/>
  </r>
  <r>
    <s v="O1928"/>
    <d v="2023-01-27T00:00:00"/>
    <x v="2"/>
    <x v="11"/>
    <x v="2"/>
    <s v="C940"/>
    <x v="134"/>
    <s v="B1586"/>
    <x v="467"/>
    <x v="3"/>
    <n v="19.68"/>
    <n v="5"/>
    <n v="98.4"/>
    <x v="2"/>
    <x v="7"/>
  </r>
  <r>
    <s v="O1973"/>
    <d v="2024-09-06T00:00:00"/>
    <x v="2"/>
    <x v="6"/>
    <x v="1"/>
    <s v="C766"/>
    <x v="461"/>
    <s v="B1650"/>
    <x v="468"/>
    <x v="0"/>
    <n v="46.61"/>
    <n v="3"/>
    <n v="139.83000000000001"/>
    <x v="1"/>
    <x v="2"/>
  </r>
  <r>
    <s v="O3275"/>
    <d v="2023-08-26T00:00:00"/>
    <x v="6"/>
    <x v="8"/>
    <x v="2"/>
    <s v="C843"/>
    <x v="335"/>
    <s v="B1689"/>
    <x v="469"/>
    <x v="2"/>
    <n v="24.11"/>
    <n v="3"/>
    <n v="72.33"/>
    <x v="0"/>
    <x v="0"/>
  </r>
  <r>
    <s v="O1905"/>
    <d v="2023-07-25T00:00:00"/>
    <x v="4"/>
    <x v="2"/>
    <x v="2"/>
    <s v="C388"/>
    <x v="174"/>
    <s v="B1489"/>
    <x v="470"/>
    <x v="2"/>
    <n v="7.96"/>
    <n v="5"/>
    <n v="39.799999999999997"/>
    <x v="1"/>
    <x v="4"/>
  </r>
  <r>
    <s v="O3689"/>
    <d v="2023-04-08T00:00:00"/>
    <x v="6"/>
    <x v="7"/>
    <x v="2"/>
    <s v="C240"/>
    <x v="462"/>
    <s v="B1169"/>
    <x v="471"/>
    <x v="1"/>
    <n v="30.62"/>
    <n v="3"/>
    <n v="91.86"/>
    <x v="0"/>
    <x v="6"/>
  </r>
  <r>
    <s v="O1918"/>
    <d v="2023-07-07T00:00:00"/>
    <x v="2"/>
    <x v="2"/>
    <x v="2"/>
    <s v="C236"/>
    <x v="232"/>
    <s v="B1501"/>
    <x v="472"/>
    <x v="2"/>
    <n v="11.54"/>
    <n v="3"/>
    <n v="34.619999999999997"/>
    <x v="3"/>
    <x v="1"/>
  </r>
  <r>
    <s v="O1158"/>
    <d v="2023-08-12T00:00:00"/>
    <x v="6"/>
    <x v="8"/>
    <x v="2"/>
    <s v="C507"/>
    <x v="205"/>
    <s v="B1355"/>
    <x v="473"/>
    <x v="2"/>
    <n v="13.7"/>
    <n v="3"/>
    <n v="41.1"/>
    <x v="0"/>
    <x v="3"/>
  </r>
  <r>
    <s v="O3341"/>
    <d v="2025-01-13T00:00:00"/>
    <x v="1"/>
    <x v="11"/>
    <x v="0"/>
    <s v="C720"/>
    <x v="463"/>
    <s v="B1248"/>
    <x v="358"/>
    <x v="3"/>
    <n v="11.89"/>
    <n v="4"/>
    <n v="47.56"/>
    <x v="0"/>
    <x v="2"/>
  </r>
  <r>
    <s v="O3152"/>
    <d v="2024-08-11T00:00:00"/>
    <x v="0"/>
    <x v="8"/>
    <x v="1"/>
    <s v="C423"/>
    <x v="464"/>
    <s v="B1169"/>
    <x v="474"/>
    <x v="0"/>
    <n v="44.57"/>
    <n v="1"/>
    <n v="44.57"/>
    <x v="0"/>
    <x v="5"/>
  </r>
  <r>
    <s v="O1333"/>
    <d v="2023-05-04T00:00:00"/>
    <x v="5"/>
    <x v="4"/>
    <x v="2"/>
    <s v="C945"/>
    <x v="104"/>
    <s v="B1539"/>
    <x v="475"/>
    <x v="3"/>
    <n v="49.75"/>
    <n v="3"/>
    <n v="149.25"/>
    <x v="2"/>
    <x v="2"/>
  </r>
  <r>
    <s v="O1643"/>
    <d v="2023-03-02T00:00:00"/>
    <x v="5"/>
    <x v="0"/>
    <x v="2"/>
    <s v="C635"/>
    <x v="465"/>
    <s v="B1488"/>
    <x v="476"/>
    <x v="2"/>
    <n v="14.2"/>
    <n v="5"/>
    <n v="71"/>
    <x v="3"/>
    <x v="7"/>
  </r>
  <r>
    <s v="O2918"/>
    <d v="2024-07-18T00:00:00"/>
    <x v="5"/>
    <x v="2"/>
    <x v="1"/>
    <s v="C158"/>
    <x v="236"/>
    <s v="B1080"/>
    <x v="477"/>
    <x v="0"/>
    <n v="33.01"/>
    <n v="4"/>
    <n v="132.04"/>
    <x v="0"/>
    <x v="0"/>
  </r>
  <r>
    <s v="O2849"/>
    <d v="2024-03-31T00:00:00"/>
    <x v="0"/>
    <x v="0"/>
    <x v="1"/>
    <s v="C558"/>
    <x v="35"/>
    <s v="B1761"/>
    <x v="478"/>
    <x v="0"/>
    <n v="48.03"/>
    <n v="3"/>
    <n v="144.09"/>
    <x v="0"/>
    <x v="2"/>
  </r>
  <r>
    <s v="O1880"/>
    <d v="2023-05-23T00:00:00"/>
    <x v="4"/>
    <x v="4"/>
    <x v="2"/>
    <s v="C690"/>
    <x v="466"/>
    <s v="B1121"/>
    <x v="156"/>
    <x v="0"/>
    <n v="35.57"/>
    <n v="4"/>
    <n v="142.28"/>
    <x v="2"/>
    <x v="0"/>
  </r>
  <r>
    <s v="O2731"/>
    <d v="2022-10-21T00:00:00"/>
    <x v="2"/>
    <x v="10"/>
    <x v="3"/>
    <s v="C562"/>
    <x v="467"/>
    <s v="B1300"/>
    <x v="479"/>
    <x v="0"/>
    <n v="58.45"/>
    <n v="4"/>
    <n v="233.8"/>
    <x v="0"/>
    <x v="7"/>
  </r>
  <r>
    <s v="O3410"/>
    <d v="2023-03-18T00:00:00"/>
    <x v="6"/>
    <x v="0"/>
    <x v="2"/>
    <s v="C559"/>
    <x v="316"/>
    <s v="B1424"/>
    <x v="119"/>
    <x v="2"/>
    <n v="32.380000000000003"/>
    <n v="4"/>
    <n v="129.52000000000001"/>
    <x v="2"/>
    <x v="0"/>
  </r>
  <r>
    <s v="O1795"/>
    <d v="2023-03-28T00:00:00"/>
    <x v="4"/>
    <x v="0"/>
    <x v="2"/>
    <s v="C743"/>
    <x v="468"/>
    <s v="B1739"/>
    <x v="285"/>
    <x v="0"/>
    <n v="27.91"/>
    <n v="3"/>
    <n v="83.73"/>
    <x v="0"/>
    <x v="1"/>
  </r>
  <r>
    <s v="O1066"/>
    <d v="2023-11-11T00:00:00"/>
    <x v="6"/>
    <x v="5"/>
    <x v="2"/>
    <s v="C187"/>
    <x v="418"/>
    <s v="B1844"/>
    <x v="480"/>
    <x v="2"/>
    <n v="23.34"/>
    <n v="1"/>
    <n v="23.34"/>
    <x v="0"/>
    <x v="4"/>
  </r>
  <r>
    <s v="O1865"/>
    <d v="2024-12-10T00:00:00"/>
    <x v="4"/>
    <x v="9"/>
    <x v="1"/>
    <s v="C565"/>
    <x v="69"/>
    <s v="B1056"/>
    <x v="481"/>
    <x v="3"/>
    <n v="24.49"/>
    <n v="3"/>
    <n v="73.47"/>
    <x v="3"/>
    <x v="7"/>
  </r>
  <r>
    <s v="O2023"/>
    <d v="2024-05-29T00:00:00"/>
    <x v="3"/>
    <x v="4"/>
    <x v="1"/>
    <s v="C858"/>
    <x v="469"/>
    <s v="B1013"/>
    <x v="1"/>
    <x v="1"/>
    <n v="28.29"/>
    <n v="3"/>
    <n v="84.87"/>
    <x v="2"/>
    <x v="0"/>
  </r>
  <r>
    <s v="O3681"/>
    <d v="2025-08-05T00:00:00"/>
    <x v="4"/>
    <x v="8"/>
    <x v="0"/>
    <s v="C356"/>
    <x v="262"/>
    <s v="B1724"/>
    <x v="263"/>
    <x v="2"/>
    <n v="29.87"/>
    <n v="5"/>
    <n v="149.35"/>
    <x v="0"/>
    <x v="1"/>
  </r>
  <r>
    <s v="O2144"/>
    <d v="2024-07-10T00:00:00"/>
    <x v="3"/>
    <x v="2"/>
    <x v="1"/>
    <s v="C739"/>
    <x v="31"/>
    <s v="B1369"/>
    <x v="482"/>
    <x v="0"/>
    <n v="45.89"/>
    <n v="4"/>
    <n v="183.56"/>
    <x v="3"/>
    <x v="1"/>
  </r>
  <r>
    <s v="O1635"/>
    <d v="2024-10-30T00:00:00"/>
    <x v="3"/>
    <x v="10"/>
    <x v="1"/>
    <s v="C541"/>
    <x v="470"/>
    <s v="B1921"/>
    <x v="483"/>
    <x v="2"/>
    <n v="5.49"/>
    <n v="3"/>
    <n v="16.47"/>
    <x v="0"/>
    <x v="0"/>
  </r>
  <r>
    <s v="O2501"/>
    <d v="2023-05-17T00:00:00"/>
    <x v="3"/>
    <x v="4"/>
    <x v="2"/>
    <s v="C657"/>
    <x v="471"/>
    <s v="B1997"/>
    <x v="484"/>
    <x v="0"/>
    <n v="5.89"/>
    <n v="5"/>
    <n v="29.45"/>
    <x v="0"/>
    <x v="1"/>
  </r>
  <r>
    <s v="O2681"/>
    <d v="2022-10-17T00:00:00"/>
    <x v="1"/>
    <x v="10"/>
    <x v="3"/>
    <s v="C452"/>
    <x v="457"/>
    <s v="B1264"/>
    <x v="376"/>
    <x v="2"/>
    <n v="22.13"/>
    <n v="4"/>
    <n v="88.52"/>
    <x v="2"/>
    <x v="2"/>
  </r>
  <r>
    <s v="O1557"/>
    <d v="2023-05-15T00:00:00"/>
    <x v="1"/>
    <x v="4"/>
    <x v="2"/>
    <s v="C758"/>
    <x v="289"/>
    <s v="B1912"/>
    <x v="485"/>
    <x v="3"/>
    <n v="41.59"/>
    <n v="3"/>
    <n v="124.77"/>
    <x v="3"/>
    <x v="7"/>
  </r>
  <r>
    <s v="O3819"/>
    <d v="2022-10-25T00:00:00"/>
    <x v="4"/>
    <x v="10"/>
    <x v="3"/>
    <s v="C826"/>
    <x v="472"/>
    <s v="B1701"/>
    <x v="486"/>
    <x v="0"/>
    <n v="40.659999999999997"/>
    <n v="5"/>
    <n v="203.3"/>
    <x v="1"/>
    <x v="2"/>
  </r>
  <r>
    <s v="O1310"/>
    <d v="2024-09-25T00:00:00"/>
    <x v="3"/>
    <x v="6"/>
    <x v="1"/>
    <s v="C240"/>
    <x v="473"/>
    <s v="B1476"/>
    <x v="437"/>
    <x v="0"/>
    <n v="25.52"/>
    <n v="5"/>
    <n v="127.6"/>
    <x v="3"/>
    <x v="7"/>
  </r>
  <r>
    <s v="O1615"/>
    <d v="2023-12-12T00:00:00"/>
    <x v="4"/>
    <x v="9"/>
    <x v="2"/>
    <s v="C377"/>
    <x v="474"/>
    <s v="B1022"/>
    <x v="448"/>
    <x v="3"/>
    <n v="10.01"/>
    <n v="2"/>
    <n v="20.02"/>
    <x v="1"/>
    <x v="3"/>
  </r>
  <r>
    <s v="O1785"/>
    <d v="2023-05-12T00:00:00"/>
    <x v="2"/>
    <x v="4"/>
    <x v="2"/>
    <s v="C559"/>
    <x v="475"/>
    <s v="B1229"/>
    <x v="81"/>
    <x v="1"/>
    <n v="44.56"/>
    <n v="3"/>
    <n v="133.68"/>
    <x v="2"/>
    <x v="1"/>
  </r>
  <r>
    <s v="O3483"/>
    <d v="2023-03-05T00:00:00"/>
    <x v="0"/>
    <x v="0"/>
    <x v="2"/>
    <s v="C758"/>
    <x v="476"/>
    <s v="B1766"/>
    <x v="487"/>
    <x v="2"/>
    <n v="41.73"/>
    <n v="3"/>
    <n v="125.19"/>
    <x v="2"/>
    <x v="6"/>
  </r>
  <r>
    <s v="O3722"/>
    <d v="2022-11-21T00:00:00"/>
    <x v="1"/>
    <x v="5"/>
    <x v="3"/>
    <s v="C221"/>
    <x v="96"/>
    <s v="B1011"/>
    <x v="488"/>
    <x v="0"/>
    <n v="18.91"/>
    <n v="1"/>
    <n v="18.91"/>
    <x v="1"/>
    <x v="3"/>
  </r>
  <r>
    <s v="O2462"/>
    <d v="2024-10-25T00:00:00"/>
    <x v="2"/>
    <x v="10"/>
    <x v="1"/>
    <s v="C473"/>
    <x v="477"/>
    <s v="B1573"/>
    <x v="204"/>
    <x v="3"/>
    <n v="13.87"/>
    <n v="3"/>
    <n v="41.61"/>
    <x v="1"/>
    <x v="3"/>
  </r>
  <r>
    <s v="O1201"/>
    <d v="2023-11-05T00:00:00"/>
    <x v="0"/>
    <x v="5"/>
    <x v="2"/>
    <s v="C870"/>
    <x v="478"/>
    <s v="B1882"/>
    <x v="489"/>
    <x v="2"/>
    <n v="17.190000000000001"/>
    <n v="1"/>
    <n v="17.190000000000001"/>
    <x v="0"/>
    <x v="2"/>
  </r>
  <r>
    <s v="O1902"/>
    <d v="2023-06-02T00:00:00"/>
    <x v="2"/>
    <x v="1"/>
    <x v="2"/>
    <s v="C959"/>
    <x v="479"/>
    <s v="B1056"/>
    <x v="490"/>
    <x v="3"/>
    <n v="19.97"/>
    <n v="3"/>
    <n v="59.91"/>
    <x v="3"/>
    <x v="2"/>
  </r>
  <r>
    <s v="O1812"/>
    <d v="2023-06-23T00:00:00"/>
    <x v="2"/>
    <x v="1"/>
    <x v="2"/>
    <s v="C423"/>
    <x v="480"/>
    <s v="B1826"/>
    <x v="491"/>
    <x v="3"/>
    <n v="38.5"/>
    <n v="4"/>
    <n v="154"/>
    <x v="2"/>
    <x v="0"/>
  </r>
  <r>
    <s v="O2840"/>
    <d v="2024-10-03T00:00:00"/>
    <x v="5"/>
    <x v="10"/>
    <x v="1"/>
    <s v="C259"/>
    <x v="481"/>
    <s v="B1588"/>
    <x v="492"/>
    <x v="2"/>
    <n v="42.49"/>
    <n v="1"/>
    <n v="42.49"/>
    <x v="2"/>
    <x v="2"/>
  </r>
  <r>
    <s v="O2941"/>
    <d v="2024-07-26T00:00:00"/>
    <x v="2"/>
    <x v="2"/>
    <x v="1"/>
    <s v="C854"/>
    <x v="99"/>
    <s v="B1739"/>
    <x v="285"/>
    <x v="0"/>
    <n v="30.81"/>
    <n v="5"/>
    <n v="154.05000000000001"/>
    <x v="0"/>
    <x v="3"/>
  </r>
  <r>
    <s v="O3833"/>
    <d v="2023-09-02T00:00:00"/>
    <x v="6"/>
    <x v="6"/>
    <x v="2"/>
    <s v="C164"/>
    <x v="94"/>
    <s v="B1403"/>
    <x v="493"/>
    <x v="2"/>
    <n v="31.71"/>
    <n v="4"/>
    <n v="126.84"/>
    <x v="0"/>
    <x v="3"/>
  </r>
  <r>
    <s v="O3816"/>
    <d v="2024-10-26T00:00:00"/>
    <x v="6"/>
    <x v="10"/>
    <x v="1"/>
    <s v="C291"/>
    <x v="482"/>
    <s v="B1500"/>
    <x v="494"/>
    <x v="0"/>
    <n v="15.34"/>
    <n v="2"/>
    <n v="30.68"/>
    <x v="0"/>
    <x v="5"/>
  </r>
  <r>
    <s v="O1771"/>
    <d v="2023-01-15T00:00:00"/>
    <x v="0"/>
    <x v="11"/>
    <x v="2"/>
    <s v="C811"/>
    <x v="483"/>
    <s v="B1004"/>
    <x v="495"/>
    <x v="2"/>
    <n v="22.51"/>
    <n v="2"/>
    <n v="45.02"/>
    <x v="1"/>
    <x v="3"/>
  </r>
  <r>
    <s v="O3169"/>
    <d v="2023-01-25T00:00:00"/>
    <x v="3"/>
    <x v="11"/>
    <x v="2"/>
    <s v="C780"/>
    <x v="484"/>
    <s v="B1073"/>
    <x v="496"/>
    <x v="2"/>
    <n v="48.83"/>
    <n v="2"/>
    <n v="97.66"/>
    <x v="0"/>
    <x v="2"/>
  </r>
  <r>
    <s v="O2892"/>
    <d v="2024-09-06T00:00:00"/>
    <x v="2"/>
    <x v="6"/>
    <x v="1"/>
    <s v="C448"/>
    <x v="485"/>
    <s v="B1718"/>
    <x v="439"/>
    <x v="0"/>
    <n v="43.61"/>
    <n v="5"/>
    <n v="218.05"/>
    <x v="2"/>
    <x v="7"/>
  </r>
  <r>
    <s v="O3842"/>
    <d v="2023-05-11T00:00:00"/>
    <x v="5"/>
    <x v="4"/>
    <x v="2"/>
    <s v="C858"/>
    <x v="486"/>
    <s v="B1102"/>
    <x v="385"/>
    <x v="0"/>
    <n v="23.43"/>
    <n v="1"/>
    <n v="23.43"/>
    <x v="2"/>
    <x v="6"/>
  </r>
  <r>
    <s v="O2205"/>
    <d v="2024-08-08T00:00:00"/>
    <x v="5"/>
    <x v="8"/>
    <x v="1"/>
    <s v="C531"/>
    <x v="231"/>
    <s v="B1583"/>
    <x v="497"/>
    <x v="2"/>
    <n v="8.5500000000000007"/>
    <n v="1"/>
    <n v="8.5500000000000007"/>
    <x v="0"/>
    <x v="0"/>
  </r>
  <r>
    <s v="O3342"/>
    <d v="2025-07-05T00:00:00"/>
    <x v="6"/>
    <x v="2"/>
    <x v="0"/>
    <s v="C811"/>
    <x v="39"/>
    <s v="B1320"/>
    <x v="135"/>
    <x v="0"/>
    <n v="14.86"/>
    <n v="3"/>
    <n v="44.58"/>
    <x v="2"/>
    <x v="1"/>
  </r>
  <r>
    <s v="O2841"/>
    <d v="2022-12-30T00:00:00"/>
    <x v="2"/>
    <x v="9"/>
    <x v="3"/>
    <s v="C354"/>
    <x v="420"/>
    <s v="B1046"/>
    <x v="498"/>
    <x v="2"/>
    <n v="11.67"/>
    <n v="5"/>
    <n v="58.35"/>
    <x v="0"/>
    <x v="7"/>
  </r>
  <r>
    <s v="O2645"/>
    <d v="2022-11-17T00:00:00"/>
    <x v="5"/>
    <x v="5"/>
    <x v="3"/>
    <s v="C517"/>
    <x v="487"/>
    <s v="B1963"/>
    <x v="499"/>
    <x v="0"/>
    <n v="11.16"/>
    <n v="5"/>
    <n v="55.8"/>
    <x v="0"/>
    <x v="2"/>
  </r>
  <r>
    <s v="O1978"/>
    <d v="2024-05-06T00:00:00"/>
    <x v="1"/>
    <x v="4"/>
    <x v="1"/>
    <s v="C290"/>
    <x v="488"/>
    <s v="B1814"/>
    <x v="500"/>
    <x v="2"/>
    <n v="41.16"/>
    <n v="1"/>
    <n v="41.16"/>
    <x v="2"/>
    <x v="1"/>
  </r>
  <r>
    <s v="O3758"/>
    <d v="2025-07-11T00:00:00"/>
    <x v="2"/>
    <x v="2"/>
    <x v="0"/>
    <s v="C788"/>
    <x v="489"/>
    <s v="B1515"/>
    <x v="501"/>
    <x v="0"/>
    <n v="23.42"/>
    <n v="2"/>
    <n v="46.84"/>
    <x v="2"/>
    <x v="3"/>
  </r>
  <r>
    <s v="O1161"/>
    <d v="2023-08-21T00:00:00"/>
    <x v="1"/>
    <x v="8"/>
    <x v="2"/>
    <s v="C198"/>
    <x v="490"/>
    <s v="B1475"/>
    <x v="346"/>
    <x v="3"/>
    <n v="30.73"/>
    <n v="4"/>
    <n v="122.92"/>
    <x v="3"/>
    <x v="1"/>
  </r>
  <r>
    <s v="O2739"/>
    <d v="2023-02-20T00:00:00"/>
    <x v="1"/>
    <x v="3"/>
    <x v="2"/>
    <s v="C571"/>
    <x v="491"/>
    <s v="B1651"/>
    <x v="292"/>
    <x v="2"/>
    <n v="28"/>
    <n v="1"/>
    <n v="28"/>
    <x v="0"/>
    <x v="2"/>
  </r>
  <r>
    <s v="O3564"/>
    <d v="2023-12-13T00:00:00"/>
    <x v="3"/>
    <x v="9"/>
    <x v="2"/>
    <s v="C527"/>
    <x v="424"/>
    <s v="B1926"/>
    <x v="502"/>
    <x v="2"/>
    <n v="49.98"/>
    <n v="1"/>
    <n v="49.98"/>
    <x v="1"/>
    <x v="5"/>
  </r>
  <r>
    <s v="O1907"/>
    <d v="2023-06-09T00:00:00"/>
    <x v="2"/>
    <x v="1"/>
    <x v="2"/>
    <s v="C148"/>
    <x v="492"/>
    <s v="B1125"/>
    <x v="126"/>
    <x v="2"/>
    <n v="28.55"/>
    <n v="4"/>
    <n v="114.2"/>
    <x v="1"/>
    <x v="3"/>
  </r>
  <r>
    <s v="O3778"/>
    <d v="2023-02-14T00:00:00"/>
    <x v="4"/>
    <x v="3"/>
    <x v="2"/>
    <s v="C814"/>
    <x v="493"/>
    <s v="B1094"/>
    <x v="325"/>
    <x v="2"/>
    <n v="54.07"/>
    <n v="2"/>
    <n v="108.14"/>
    <x v="0"/>
    <x v="3"/>
  </r>
  <r>
    <s v="O3977"/>
    <d v="2023-04-22T00:00:00"/>
    <x v="6"/>
    <x v="7"/>
    <x v="2"/>
    <s v="C615"/>
    <x v="494"/>
    <s v="B1788"/>
    <x v="341"/>
    <x v="1"/>
    <n v="36.79"/>
    <n v="2"/>
    <n v="73.58"/>
    <x v="1"/>
    <x v="2"/>
  </r>
  <r>
    <s v="O2035"/>
    <d v="2023-06-22T00:00:00"/>
    <x v="5"/>
    <x v="1"/>
    <x v="2"/>
    <s v="C233"/>
    <x v="76"/>
    <s v="B1359"/>
    <x v="503"/>
    <x v="2"/>
    <n v="20.81"/>
    <n v="3"/>
    <n v="62.43"/>
    <x v="1"/>
    <x v="2"/>
  </r>
  <r>
    <s v="O3516"/>
    <d v="2025-06-30T00:00:00"/>
    <x v="1"/>
    <x v="1"/>
    <x v="0"/>
    <s v="C552"/>
    <x v="495"/>
    <s v="B1090"/>
    <x v="504"/>
    <x v="1"/>
    <n v="6.36"/>
    <n v="5"/>
    <n v="31.8"/>
    <x v="0"/>
    <x v="6"/>
  </r>
  <r>
    <s v="O2373"/>
    <d v="2022-09-20T00:00:00"/>
    <x v="4"/>
    <x v="6"/>
    <x v="3"/>
    <s v="C325"/>
    <x v="496"/>
    <s v="B1773"/>
    <x v="298"/>
    <x v="2"/>
    <n v="24.94"/>
    <n v="2"/>
    <n v="49.88"/>
    <x v="1"/>
    <x v="5"/>
  </r>
  <r>
    <s v="O1653"/>
    <d v="2024-09-29T00:00:00"/>
    <x v="0"/>
    <x v="6"/>
    <x v="1"/>
    <s v="C679"/>
    <x v="165"/>
    <s v="B1144"/>
    <x v="102"/>
    <x v="0"/>
    <n v="41.26"/>
    <n v="3"/>
    <n v="123.78"/>
    <x v="0"/>
    <x v="0"/>
  </r>
  <r>
    <s v="O3135"/>
    <d v="2025-07-04T00:00:00"/>
    <x v="2"/>
    <x v="2"/>
    <x v="0"/>
    <s v="C985"/>
    <x v="339"/>
    <s v="B1119"/>
    <x v="154"/>
    <x v="2"/>
    <n v="9.56"/>
    <n v="4"/>
    <n v="38.24"/>
    <x v="0"/>
    <x v="7"/>
  </r>
  <r>
    <s v="O2074"/>
    <d v="2023-07-15T00:00:00"/>
    <x v="6"/>
    <x v="2"/>
    <x v="2"/>
    <s v="C729"/>
    <x v="497"/>
    <s v="B1797"/>
    <x v="505"/>
    <x v="1"/>
    <n v="48.17"/>
    <n v="2"/>
    <n v="96.34"/>
    <x v="1"/>
    <x v="4"/>
  </r>
  <r>
    <s v="O3331"/>
    <d v="2023-09-04T00:00:00"/>
    <x v="1"/>
    <x v="6"/>
    <x v="2"/>
    <s v="C860"/>
    <x v="113"/>
    <s v="B1172"/>
    <x v="231"/>
    <x v="0"/>
    <n v="18.440000000000001"/>
    <n v="4"/>
    <n v="73.760000000000005"/>
    <x v="1"/>
    <x v="2"/>
  </r>
  <r>
    <s v="O1070"/>
    <d v="2023-04-10T00:00:00"/>
    <x v="1"/>
    <x v="7"/>
    <x v="2"/>
    <s v="C498"/>
    <x v="498"/>
    <s v="B1263"/>
    <x v="506"/>
    <x v="1"/>
    <n v="21.82"/>
    <n v="1"/>
    <n v="21.82"/>
    <x v="1"/>
    <x v="2"/>
  </r>
  <r>
    <s v="O1672"/>
    <d v="2024-10-07T00:00:00"/>
    <x v="1"/>
    <x v="10"/>
    <x v="1"/>
    <s v="C607"/>
    <x v="499"/>
    <s v="B1569"/>
    <x v="507"/>
    <x v="1"/>
    <n v="35.17"/>
    <n v="4"/>
    <n v="140.68"/>
    <x v="0"/>
    <x v="3"/>
  </r>
  <r>
    <s v="O3908"/>
    <d v="2023-02-08T00:00:00"/>
    <x v="3"/>
    <x v="3"/>
    <x v="2"/>
    <s v="C498"/>
    <x v="70"/>
    <s v="B1581"/>
    <x v="34"/>
    <x v="2"/>
    <n v="16.02"/>
    <n v="4"/>
    <n v="64.08"/>
    <x v="2"/>
    <x v="2"/>
  </r>
  <r>
    <s v="O2301"/>
    <d v="2023-07-15T00:00:00"/>
    <x v="6"/>
    <x v="2"/>
    <x v="2"/>
    <s v="C158"/>
    <x v="236"/>
    <s v="B1053"/>
    <x v="508"/>
    <x v="0"/>
    <n v="31.23"/>
    <n v="2"/>
    <n v="62.46"/>
    <x v="2"/>
    <x v="5"/>
  </r>
  <r>
    <s v="O1440"/>
    <d v="2024-12-08T00:00:00"/>
    <x v="0"/>
    <x v="9"/>
    <x v="1"/>
    <s v="C356"/>
    <x v="262"/>
    <s v="B1410"/>
    <x v="509"/>
    <x v="2"/>
    <n v="39.549999999999997"/>
    <n v="4"/>
    <n v="158.19999999999999"/>
    <x v="2"/>
    <x v="1"/>
  </r>
  <r>
    <s v="O2670"/>
    <d v="2023-12-02T00:00:00"/>
    <x v="6"/>
    <x v="9"/>
    <x v="2"/>
    <s v="C255"/>
    <x v="351"/>
    <s v="B1338"/>
    <x v="9"/>
    <x v="2"/>
    <n v="42.91"/>
    <n v="4"/>
    <n v="171.64"/>
    <x v="2"/>
    <x v="2"/>
  </r>
  <r>
    <s v="O1477"/>
    <d v="2023-11-11T00:00:00"/>
    <x v="6"/>
    <x v="5"/>
    <x v="2"/>
    <s v="C384"/>
    <x v="28"/>
    <s v="B1957"/>
    <x v="510"/>
    <x v="2"/>
    <n v="24.22"/>
    <n v="3"/>
    <n v="72.66"/>
    <x v="2"/>
    <x v="4"/>
  </r>
  <r>
    <s v="O1607"/>
    <d v="2023-07-05T00:00:00"/>
    <x v="3"/>
    <x v="2"/>
    <x v="2"/>
    <s v="C730"/>
    <x v="500"/>
    <s v="B1414"/>
    <x v="511"/>
    <x v="3"/>
    <n v="30.77"/>
    <n v="1"/>
    <n v="30.77"/>
    <x v="0"/>
    <x v="1"/>
  </r>
  <r>
    <s v="O2151"/>
    <d v="2023-01-21T00:00:00"/>
    <x v="6"/>
    <x v="11"/>
    <x v="2"/>
    <s v="C999"/>
    <x v="501"/>
    <s v="B1728"/>
    <x v="512"/>
    <x v="3"/>
    <n v="41.51"/>
    <n v="4"/>
    <n v="166.04"/>
    <x v="0"/>
    <x v="3"/>
  </r>
  <r>
    <s v="O1210"/>
    <d v="2023-06-19T00:00:00"/>
    <x v="1"/>
    <x v="1"/>
    <x v="2"/>
    <s v="C361"/>
    <x v="502"/>
    <s v="B1411"/>
    <x v="513"/>
    <x v="0"/>
    <n v="45.25"/>
    <n v="3"/>
    <n v="135.75"/>
    <x v="3"/>
    <x v="1"/>
  </r>
  <r>
    <s v="O3374"/>
    <d v="2023-08-14T00:00:00"/>
    <x v="1"/>
    <x v="8"/>
    <x v="2"/>
    <s v="C543"/>
    <x v="503"/>
    <s v="B1067"/>
    <x v="514"/>
    <x v="0"/>
    <n v="17.97"/>
    <n v="5"/>
    <n v="89.85"/>
    <x v="2"/>
    <x v="7"/>
  </r>
  <r>
    <s v="O3398"/>
    <d v="2022-10-09T00:00:00"/>
    <x v="0"/>
    <x v="10"/>
    <x v="3"/>
    <s v="C573"/>
    <x v="504"/>
    <s v="B1624"/>
    <x v="515"/>
    <x v="2"/>
    <n v="35.9"/>
    <n v="5"/>
    <n v="179.5"/>
    <x v="0"/>
    <x v="0"/>
  </r>
  <r>
    <s v="O3358"/>
    <d v="2023-11-15T00:00:00"/>
    <x v="3"/>
    <x v="5"/>
    <x v="2"/>
    <s v="C183"/>
    <x v="93"/>
    <s v="B1976"/>
    <x v="516"/>
    <x v="0"/>
    <n v="17.579999999999998"/>
    <n v="1"/>
    <n v="17.579999999999998"/>
    <x v="0"/>
    <x v="2"/>
  </r>
  <r>
    <s v="O3561"/>
    <d v="2023-06-13T00:00:00"/>
    <x v="4"/>
    <x v="1"/>
    <x v="2"/>
    <s v="C130"/>
    <x v="224"/>
    <s v="B1502"/>
    <x v="336"/>
    <x v="2"/>
    <n v="24.83"/>
    <n v="1"/>
    <n v="24.83"/>
    <x v="0"/>
    <x v="0"/>
  </r>
  <r>
    <s v="O2249"/>
    <d v="2022-12-28T00:00:00"/>
    <x v="3"/>
    <x v="9"/>
    <x v="3"/>
    <s v="C950"/>
    <x v="390"/>
    <s v="B1189"/>
    <x v="517"/>
    <x v="0"/>
    <n v="14.57"/>
    <n v="5"/>
    <n v="72.849999999999994"/>
    <x v="1"/>
    <x v="5"/>
  </r>
  <r>
    <s v="O2428"/>
    <d v="2023-04-26T00:00:00"/>
    <x v="3"/>
    <x v="7"/>
    <x v="2"/>
    <s v="C275"/>
    <x v="505"/>
    <s v="B1028"/>
    <x v="518"/>
    <x v="2"/>
    <n v="22.32"/>
    <n v="4"/>
    <n v="89.28"/>
    <x v="2"/>
    <x v="0"/>
  </r>
  <r>
    <s v="O2104"/>
    <d v="2024-05-19T00:00:00"/>
    <x v="0"/>
    <x v="4"/>
    <x v="1"/>
    <s v="C607"/>
    <x v="506"/>
    <s v="B1999"/>
    <x v="519"/>
    <x v="0"/>
    <n v="48.35"/>
    <n v="4"/>
    <n v="193.4"/>
    <x v="3"/>
    <x v="7"/>
  </r>
  <r>
    <s v="O3802"/>
    <d v="2024-02-07T00:00:00"/>
    <x v="3"/>
    <x v="3"/>
    <x v="1"/>
    <s v="C322"/>
    <x v="507"/>
    <s v="B1679"/>
    <x v="74"/>
    <x v="2"/>
    <n v="11.6"/>
    <n v="2"/>
    <n v="23.2"/>
    <x v="0"/>
    <x v="5"/>
  </r>
  <r>
    <s v="O3965"/>
    <d v="2022-09-07T00:00:00"/>
    <x v="3"/>
    <x v="6"/>
    <x v="3"/>
    <s v="C393"/>
    <x v="275"/>
    <s v="B1855"/>
    <x v="520"/>
    <x v="1"/>
    <n v="41.01"/>
    <n v="4"/>
    <n v="164.04"/>
    <x v="0"/>
    <x v="3"/>
  </r>
  <r>
    <s v="O2552"/>
    <d v="2023-02-19T00:00:00"/>
    <x v="0"/>
    <x v="3"/>
    <x v="2"/>
    <s v="C333"/>
    <x v="189"/>
    <s v="B1844"/>
    <x v="521"/>
    <x v="1"/>
    <n v="23.66"/>
    <n v="1"/>
    <n v="23.66"/>
    <x v="0"/>
    <x v="7"/>
  </r>
  <r>
    <s v="O1174"/>
    <d v="2024-01-11T00:00:00"/>
    <x v="5"/>
    <x v="11"/>
    <x v="1"/>
    <s v="C186"/>
    <x v="508"/>
    <s v="B1713"/>
    <x v="522"/>
    <x v="1"/>
    <n v="13.88"/>
    <n v="3"/>
    <n v="41.64"/>
    <x v="1"/>
    <x v="1"/>
  </r>
  <r>
    <s v="O2243"/>
    <d v="2023-01-01T00:00:00"/>
    <x v="0"/>
    <x v="11"/>
    <x v="2"/>
    <s v="C272"/>
    <x v="509"/>
    <s v="B1517"/>
    <x v="371"/>
    <x v="2"/>
    <n v="43.25"/>
    <n v="1"/>
    <n v="43.25"/>
    <x v="0"/>
    <x v="2"/>
  </r>
  <r>
    <s v="O3111"/>
    <d v="2022-08-25T00:00:00"/>
    <x v="5"/>
    <x v="8"/>
    <x v="3"/>
    <s v="C796"/>
    <x v="238"/>
    <s v="B1328"/>
    <x v="79"/>
    <x v="3"/>
    <n v="42.33"/>
    <n v="3"/>
    <n v="126.99"/>
    <x v="2"/>
    <x v="3"/>
  </r>
  <r>
    <s v="O3165"/>
    <d v="2023-07-31T00:00:00"/>
    <x v="1"/>
    <x v="2"/>
    <x v="2"/>
    <s v="C242"/>
    <x v="261"/>
    <s v="B1887"/>
    <x v="523"/>
    <x v="1"/>
    <n v="30.84"/>
    <n v="2"/>
    <n v="61.68"/>
    <x v="0"/>
    <x v="7"/>
  </r>
  <r>
    <s v="O1207"/>
    <d v="2024-08-13T00:00:00"/>
    <x v="4"/>
    <x v="8"/>
    <x v="1"/>
    <s v="C396"/>
    <x v="510"/>
    <s v="B1924"/>
    <x v="524"/>
    <x v="3"/>
    <n v="9.64"/>
    <n v="3"/>
    <n v="28.92"/>
    <x v="2"/>
    <x v="7"/>
  </r>
  <r>
    <s v="O3514"/>
    <d v="2023-06-14T00:00:00"/>
    <x v="3"/>
    <x v="1"/>
    <x v="2"/>
    <s v="C401"/>
    <x v="511"/>
    <s v="B1512"/>
    <x v="312"/>
    <x v="2"/>
    <n v="25.85"/>
    <n v="1"/>
    <n v="25.85"/>
    <x v="0"/>
    <x v="7"/>
  </r>
  <r>
    <s v="O3154"/>
    <d v="2022-10-05T00:00:00"/>
    <x v="3"/>
    <x v="10"/>
    <x v="3"/>
    <s v="C354"/>
    <x v="420"/>
    <s v="B1576"/>
    <x v="525"/>
    <x v="0"/>
    <n v="8.17"/>
    <n v="1"/>
    <n v="8.17"/>
    <x v="0"/>
    <x v="0"/>
  </r>
  <r>
    <s v="O1863"/>
    <d v="2024-10-15T00:00:00"/>
    <x v="4"/>
    <x v="10"/>
    <x v="1"/>
    <s v="C333"/>
    <x v="512"/>
    <s v="B1232"/>
    <x v="160"/>
    <x v="1"/>
    <n v="22.08"/>
    <n v="2"/>
    <n v="44.16"/>
    <x v="1"/>
    <x v="4"/>
  </r>
  <r>
    <s v="O1394"/>
    <d v="2024-04-29T00:00:00"/>
    <x v="1"/>
    <x v="7"/>
    <x v="1"/>
    <s v="C416"/>
    <x v="513"/>
    <s v="B1536"/>
    <x v="526"/>
    <x v="1"/>
    <n v="33.22"/>
    <n v="5"/>
    <n v="166.1"/>
    <x v="1"/>
    <x v="1"/>
  </r>
  <r>
    <s v="O1450"/>
    <d v="2024-08-12T00:00:00"/>
    <x v="1"/>
    <x v="8"/>
    <x v="1"/>
    <s v="C757"/>
    <x v="274"/>
    <s v="B1176"/>
    <x v="527"/>
    <x v="1"/>
    <n v="22.33"/>
    <n v="1"/>
    <n v="22.33"/>
    <x v="3"/>
    <x v="3"/>
  </r>
  <r>
    <s v="O1120"/>
    <d v="2024-11-12T00:00:00"/>
    <x v="4"/>
    <x v="5"/>
    <x v="1"/>
    <s v="C672"/>
    <x v="514"/>
    <s v="B1664"/>
    <x v="528"/>
    <x v="0"/>
    <n v="12.25"/>
    <n v="2"/>
    <n v="24.5"/>
    <x v="2"/>
    <x v="0"/>
  </r>
  <r>
    <s v="O1283"/>
    <d v="2023-10-12T00:00:00"/>
    <x v="5"/>
    <x v="10"/>
    <x v="2"/>
    <s v="C254"/>
    <x v="515"/>
    <s v="B1199"/>
    <x v="529"/>
    <x v="2"/>
    <n v="43.11"/>
    <n v="2"/>
    <n v="86.22"/>
    <x v="3"/>
    <x v="4"/>
  </r>
  <r>
    <s v="O1614"/>
    <d v="2024-03-10T00:00:00"/>
    <x v="0"/>
    <x v="0"/>
    <x v="1"/>
    <s v="C392"/>
    <x v="516"/>
    <s v="B1472"/>
    <x v="120"/>
    <x v="3"/>
    <n v="46.7"/>
    <n v="3"/>
    <n v="140.1"/>
    <x v="2"/>
    <x v="0"/>
  </r>
  <r>
    <s v="O1969"/>
    <d v="2024-08-18T00:00:00"/>
    <x v="0"/>
    <x v="8"/>
    <x v="1"/>
    <s v="C324"/>
    <x v="517"/>
    <s v="B1137"/>
    <x v="530"/>
    <x v="0"/>
    <n v="10.42"/>
    <n v="1"/>
    <n v="10.42"/>
    <x v="0"/>
    <x v="1"/>
  </r>
  <r>
    <s v="O3478"/>
    <d v="2023-10-09T00:00:00"/>
    <x v="1"/>
    <x v="10"/>
    <x v="2"/>
    <s v="C353"/>
    <x v="518"/>
    <s v="B1449"/>
    <x v="531"/>
    <x v="0"/>
    <n v="21.44"/>
    <n v="4"/>
    <n v="85.76"/>
    <x v="0"/>
    <x v="2"/>
  </r>
  <r>
    <s v="O2857"/>
    <d v="2025-08-24T00:00:00"/>
    <x v="0"/>
    <x v="8"/>
    <x v="0"/>
    <s v="C868"/>
    <x v="519"/>
    <s v="B1533"/>
    <x v="445"/>
    <x v="2"/>
    <n v="33.99"/>
    <n v="2"/>
    <n v="67.98"/>
    <x v="1"/>
    <x v="0"/>
  </r>
  <r>
    <s v="O2605"/>
    <d v="2022-12-29T00:00:00"/>
    <x v="5"/>
    <x v="9"/>
    <x v="3"/>
    <s v="C893"/>
    <x v="423"/>
    <s v="B1125"/>
    <x v="532"/>
    <x v="2"/>
    <n v="9.3699999999999992"/>
    <n v="4"/>
    <n v="37.479999999999997"/>
    <x v="0"/>
    <x v="0"/>
  </r>
  <r>
    <s v="O1872"/>
    <d v="2024-10-13T00:00:00"/>
    <x v="0"/>
    <x v="10"/>
    <x v="1"/>
    <s v="C259"/>
    <x v="128"/>
    <s v="B1558"/>
    <x v="533"/>
    <x v="1"/>
    <n v="19.29"/>
    <n v="1"/>
    <n v="19.29"/>
    <x v="1"/>
    <x v="4"/>
  </r>
  <r>
    <s v="O1739"/>
    <d v="2023-12-13T00:00:00"/>
    <x v="3"/>
    <x v="9"/>
    <x v="2"/>
    <s v="C710"/>
    <x v="217"/>
    <s v="B1500"/>
    <x v="494"/>
    <x v="3"/>
    <n v="16.399999999999999"/>
    <n v="3"/>
    <n v="49.2"/>
    <x v="2"/>
    <x v="2"/>
  </r>
  <r>
    <s v="O3357"/>
    <d v="2022-09-28T00:00:00"/>
    <x v="3"/>
    <x v="6"/>
    <x v="3"/>
    <s v="C448"/>
    <x v="485"/>
    <s v="B1567"/>
    <x v="534"/>
    <x v="2"/>
    <n v="55.4"/>
    <n v="2"/>
    <n v="110.8"/>
    <x v="0"/>
    <x v="5"/>
  </r>
  <r>
    <s v="O2534"/>
    <d v="2024-03-29T00:00:00"/>
    <x v="2"/>
    <x v="0"/>
    <x v="1"/>
    <s v="C651"/>
    <x v="520"/>
    <s v="B1514"/>
    <x v="10"/>
    <x v="2"/>
    <n v="28.66"/>
    <n v="5"/>
    <n v="143.30000000000001"/>
    <x v="1"/>
    <x v="6"/>
  </r>
  <r>
    <s v="O3900"/>
    <d v="2024-02-04T00:00:00"/>
    <x v="0"/>
    <x v="3"/>
    <x v="1"/>
    <s v="C801"/>
    <x v="521"/>
    <s v="B1468"/>
    <x v="535"/>
    <x v="0"/>
    <n v="49.21"/>
    <n v="1"/>
    <n v="49.21"/>
    <x v="0"/>
    <x v="6"/>
  </r>
  <r>
    <s v="O1838"/>
    <d v="2024-02-07T00:00:00"/>
    <x v="3"/>
    <x v="3"/>
    <x v="1"/>
    <s v="C646"/>
    <x v="522"/>
    <s v="B1805"/>
    <x v="364"/>
    <x v="1"/>
    <n v="42.21"/>
    <n v="5"/>
    <n v="211.05"/>
    <x v="3"/>
    <x v="3"/>
  </r>
  <r>
    <s v="O2568"/>
    <d v="2024-05-08T00:00:00"/>
    <x v="3"/>
    <x v="4"/>
    <x v="1"/>
    <s v="C845"/>
    <x v="523"/>
    <s v="B1721"/>
    <x v="254"/>
    <x v="0"/>
    <n v="20.75"/>
    <n v="3"/>
    <n v="62.25"/>
    <x v="0"/>
    <x v="2"/>
  </r>
  <r>
    <s v="O1561"/>
    <d v="2023-02-24T00:00:00"/>
    <x v="2"/>
    <x v="3"/>
    <x v="2"/>
    <s v="C957"/>
    <x v="362"/>
    <s v="B1104"/>
    <x v="536"/>
    <x v="2"/>
    <n v="28.16"/>
    <n v="3"/>
    <n v="84.48"/>
    <x v="3"/>
    <x v="4"/>
  </r>
  <r>
    <s v="O1930"/>
    <d v="2023-08-12T00:00:00"/>
    <x v="6"/>
    <x v="8"/>
    <x v="2"/>
    <s v="C365"/>
    <x v="524"/>
    <s v="B1385"/>
    <x v="460"/>
    <x v="1"/>
    <n v="22.78"/>
    <n v="5"/>
    <n v="113.9"/>
    <x v="0"/>
    <x v="3"/>
  </r>
  <r>
    <s v="O2432"/>
    <d v="2023-10-02T00:00:00"/>
    <x v="1"/>
    <x v="10"/>
    <x v="2"/>
    <s v="C710"/>
    <x v="525"/>
    <s v="B1069"/>
    <x v="12"/>
    <x v="0"/>
    <n v="26.74"/>
    <n v="2"/>
    <n v="53.48"/>
    <x v="0"/>
    <x v="3"/>
  </r>
  <r>
    <s v="O3607"/>
    <d v="2022-10-17T00:00:00"/>
    <x v="1"/>
    <x v="10"/>
    <x v="3"/>
    <s v="C904"/>
    <x v="526"/>
    <s v="B1293"/>
    <x v="537"/>
    <x v="3"/>
    <n v="33.22"/>
    <n v="2"/>
    <n v="66.44"/>
    <x v="1"/>
    <x v="0"/>
  </r>
  <r>
    <s v="O3611"/>
    <d v="2023-07-01T00:00:00"/>
    <x v="6"/>
    <x v="2"/>
    <x v="2"/>
    <s v="C559"/>
    <x v="527"/>
    <s v="B1563"/>
    <x v="538"/>
    <x v="2"/>
    <n v="42.37"/>
    <n v="5"/>
    <n v="211.85"/>
    <x v="0"/>
    <x v="5"/>
  </r>
  <r>
    <s v="O1552"/>
    <d v="2024-02-05T00:00:00"/>
    <x v="1"/>
    <x v="3"/>
    <x v="1"/>
    <s v="C455"/>
    <x v="202"/>
    <s v="B1578"/>
    <x v="67"/>
    <x v="3"/>
    <n v="36"/>
    <n v="5"/>
    <n v="180"/>
    <x v="3"/>
    <x v="4"/>
  </r>
  <r>
    <s v="O2356"/>
    <d v="2024-05-13T00:00:00"/>
    <x v="1"/>
    <x v="4"/>
    <x v="1"/>
    <s v="C448"/>
    <x v="485"/>
    <s v="B1729"/>
    <x v="539"/>
    <x v="0"/>
    <n v="12.6"/>
    <n v="5"/>
    <n v="63"/>
    <x v="2"/>
    <x v="3"/>
  </r>
  <r>
    <s v="O3621"/>
    <d v="2023-11-05T00:00:00"/>
    <x v="0"/>
    <x v="5"/>
    <x v="2"/>
    <s v="C647"/>
    <x v="124"/>
    <s v="B1454"/>
    <x v="15"/>
    <x v="1"/>
    <n v="38.57"/>
    <n v="4"/>
    <n v="154.28"/>
    <x v="0"/>
    <x v="2"/>
  </r>
  <r>
    <s v="O3122"/>
    <d v="2024-05-09T00:00:00"/>
    <x v="5"/>
    <x v="4"/>
    <x v="1"/>
    <s v="C504"/>
    <x v="528"/>
    <s v="B1368"/>
    <x v="540"/>
    <x v="3"/>
    <n v="16.09"/>
    <n v="2"/>
    <n v="32.18"/>
    <x v="2"/>
    <x v="0"/>
  </r>
  <r>
    <s v="O2547"/>
    <d v="2024-09-23T00:00:00"/>
    <x v="1"/>
    <x v="6"/>
    <x v="1"/>
    <s v="C873"/>
    <x v="529"/>
    <s v="B1080"/>
    <x v="477"/>
    <x v="0"/>
    <n v="44.01"/>
    <n v="1"/>
    <n v="44.01"/>
    <x v="0"/>
    <x v="2"/>
  </r>
  <r>
    <s v="O3910"/>
    <d v="2023-10-22T00:00:00"/>
    <x v="0"/>
    <x v="10"/>
    <x v="2"/>
    <s v="C660"/>
    <x v="530"/>
    <s v="B1490"/>
    <x v="180"/>
    <x v="0"/>
    <n v="23.64"/>
    <n v="1"/>
    <n v="23.64"/>
    <x v="2"/>
    <x v="7"/>
  </r>
  <r>
    <s v="O1589"/>
    <d v="2024-04-24T00:00:00"/>
    <x v="3"/>
    <x v="7"/>
    <x v="1"/>
    <s v="C366"/>
    <x v="195"/>
    <s v="B1500"/>
    <x v="541"/>
    <x v="1"/>
    <n v="30.25"/>
    <n v="4"/>
    <n v="121"/>
    <x v="0"/>
    <x v="7"/>
  </r>
  <r>
    <s v="O2434"/>
    <d v="2023-07-26T00:00:00"/>
    <x v="3"/>
    <x v="2"/>
    <x v="2"/>
    <s v="C354"/>
    <x v="531"/>
    <s v="B1254"/>
    <x v="542"/>
    <x v="0"/>
    <n v="14.13"/>
    <n v="1"/>
    <n v="14.13"/>
    <x v="0"/>
    <x v="2"/>
  </r>
  <r>
    <s v="O1533"/>
    <d v="2023-09-30T00:00:00"/>
    <x v="6"/>
    <x v="6"/>
    <x v="2"/>
    <s v="C519"/>
    <x v="532"/>
    <s v="B1105"/>
    <x v="543"/>
    <x v="0"/>
    <n v="32.69"/>
    <n v="4"/>
    <n v="130.76"/>
    <x v="3"/>
    <x v="1"/>
  </r>
  <r>
    <s v="O3119"/>
    <d v="2023-05-30T00:00:00"/>
    <x v="4"/>
    <x v="4"/>
    <x v="2"/>
    <s v="C691"/>
    <x v="533"/>
    <s v="B1455"/>
    <x v="544"/>
    <x v="3"/>
    <n v="6.24"/>
    <n v="3"/>
    <n v="18.72"/>
    <x v="0"/>
    <x v="7"/>
  </r>
  <r>
    <s v="O3639"/>
    <d v="2024-12-26T00:00:00"/>
    <x v="5"/>
    <x v="9"/>
    <x v="1"/>
    <s v="C818"/>
    <x v="534"/>
    <s v="B1093"/>
    <x v="269"/>
    <x v="3"/>
    <n v="18.829999999999998"/>
    <n v="3"/>
    <n v="56.49"/>
    <x v="0"/>
    <x v="2"/>
  </r>
  <r>
    <s v="O1236"/>
    <d v="2024-09-29T00:00:00"/>
    <x v="0"/>
    <x v="6"/>
    <x v="1"/>
    <s v="C839"/>
    <x v="535"/>
    <s v="B1930"/>
    <x v="545"/>
    <x v="1"/>
    <n v="32.020000000000003"/>
    <n v="2"/>
    <n v="64.040000000000006"/>
    <x v="2"/>
    <x v="4"/>
  </r>
  <r>
    <s v="O3151"/>
    <d v="2024-03-08T00:00:00"/>
    <x v="2"/>
    <x v="0"/>
    <x v="1"/>
    <s v="C801"/>
    <x v="536"/>
    <s v="B1563"/>
    <x v="98"/>
    <x v="1"/>
    <n v="33.89"/>
    <n v="5"/>
    <n v="169.45"/>
    <x v="2"/>
    <x v="3"/>
  </r>
  <r>
    <s v="O3664"/>
    <d v="2025-07-09T00:00:00"/>
    <x v="3"/>
    <x v="2"/>
    <x v="0"/>
    <s v="C378"/>
    <x v="267"/>
    <s v="B1987"/>
    <x v="546"/>
    <x v="0"/>
    <n v="43.49"/>
    <n v="4"/>
    <n v="173.96"/>
    <x v="2"/>
    <x v="2"/>
  </r>
  <r>
    <s v="O1273"/>
    <d v="2024-05-04T00:00:00"/>
    <x v="6"/>
    <x v="4"/>
    <x v="1"/>
    <s v="C488"/>
    <x v="537"/>
    <s v="B1218"/>
    <x v="547"/>
    <x v="3"/>
    <n v="22.08"/>
    <n v="4"/>
    <n v="88.32"/>
    <x v="2"/>
    <x v="7"/>
  </r>
  <r>
    <s v="O3016"/>
    <d v="2024-05-27T00:00:00"/>
    <x v="1"/>
    <x v="4"/>
    <x v="1"/>
    <s v="C304"/>
    <x v="53"/>
    <s v="B1417"/>
    <x v="273"/>
    <x v="0"/>
    <n v="31.2"/>
    <n v="4"/>
    <n v="124.8"/>
    <x v="2"/>
    <x v="0"/>
  </r>
  <r>
    <s v="O3966"/>
    <d v="2024-10-14T00:00:00"/>
    <x v="1"/>
    <x v="10"/>
    <x v="1"/>
    <s v="C269"/>
    <x v="404"/>
    <s v="B1905"/>
    <x v="47"/>
    <x v="2"/>
    <n v="16.45"/>
    <n v="5"/>
    <n v="82.25"/>
    <x v="0"/>
    <x v="0"/>
  </r>
  <r>
    <s v="O3798"/>
    <d v="2023-06-03T00:00:00"/>
    <x v="6"/>
    <x v="1"/>
    <x v="2"/>
    <s v="C313"/>
    <x v="107"/>
    <s v="B1721"/>
    <x v="179"/>
    <x v="0"/>
    <n v="26.14"/>
    <n v="5"/>
    <n v="130.69999999999999"/>
    <x v="0"/>
    <x v="5"/>
  </r>
  <r>
    <s v="O3853"/>
    <d v="2025-02-13T00:00:00"/>
    <x v="5"/>
    <x v="3"/>
    <x v="0"/>
    <s v="C604"/>
    <x v="126"/>
    <s v="B1342"/>
    <x v="548"/>
    <x v="1"/>
    <n v="43.57"/>
    <n v="5"/>
    <n v="217.85"/>
    <x v="2"/>
    <x v="3"/>
  </r>
  <r>
    <s v="O2624"/>
    <d v="2024-12-21T00:00:00"/>
    <x v="6"/>
    <x v="9"/>
    <x v="1"/>
    <s v="C802"/>
    <x v="538"/>
    <s v="B1949"/>
    <x v="372"/>
    <x v="2"/>
    <n v="49.58"/>
    <n v="3"/>
    <n v="148.74"/>
    <x v="2"/>
    <x v="6"/>
  </r>
  <r>
    <s v="O2549"/>
    <d v="2023-01-31T00:00:00"/>
    <x v="4"/>
    <x v="11"/>
    <x v="2"/>
    <s v="C636"/>
    <x v="539"/>
    <s v="B1162"/>
    <x v="549"/>
    <x v="0"/>
    <n v="39.21"/>
    <n v="2"/>
    <n v="78.42"/>
    <x v="0"/>
    <x v="7"/>
  </r>
  <r>
    <s v="O3347"/>
    <d v="2024-02-07T00:00:00"/>
    <x v="3"/>
    <x v="3"/>
    <x v="1"/>
    <s v="C123"/>
    <x v="540"/>
    <s v="B1434"/>
    <x v="550"/>
    <x v="0"/>
    <n v="36.909999999999997"/>
    <n v="1"/>
    <n v="36.909999999999997"/>
    <x v="1"/>
    <x v="1"/>
  </r>
  <r>
    <s v="O2980"/>
    <d v="2024-04-26T00:00:00"/>
    <x v="2"/>
    <x v="7"/>
    <x v="1"/>
    <s v="C908"/>
    <x v="228"/>
    <s v="B1968"/>
    <x v="276"/>
    <x v="3"/>
    <n v="44.18"/>
    <n v="1"/>
    <n v="44.18"/>
    <x v="0"/>
    <x v="2"/>
  </r>
  <r>
    <s v="O2423"/>
    <d v="2023-06-09T00:00:00"/>
    <x v="2"/>
    <x v="1"/>
    <x v="2"/>
    <s v="C719"/>
    <x v="541"/>
    <s v="B1119"/>
    <x v="551"/>
    <x v="0"/>
    <n v="16.84"/>
    <n v="3"/>
    <n v="50.52"/>
    <x v="1"/>
    <x v="0"/>
  </r>
  <r>
    <s v="O3436"/>
    <d v="2024-01-18T00:00:00"/>
    <x v="5"/>
    <x v="11"/>
    <x v="1"/>
    <s v="C470"/>
    <x v="32"/>
    <s v="B1058"/>
    <x v="552"/>
    <x v="1"/>
    <n v="45.33"/>
    <n v="5"/>
    <n v="226.65"/>
    <x v="2"/>
    <x v="7"/>
  </r>
  <r>
    <s v="O1289"/>
    <d v="2024-01-02T00:00:00"/>
    <x v="4"/>
    <x v="11"/>
    <x v="1"/>
    <s v="C959"/>
    <x v="542"/>
    <s v="B1834"/>
    <x v="553"/>
    <x v="2"/>
    <n v="39.97"/>
    <n v="1"/>
    <n v="39.97"/>
    <x v="1"/>
    <x v="1"/>
  </r>
  <r>
    <s v="O3790"/>
    <d v="2024-07-07T00:00:00"/>
    <x v="0"/>
    <x v="2"/>
    <x v="1"/>
    <s v="C758"/>
    <x v="476"/>
    <s v="B1172"/>
    <x v="554"/>
    <x v="2"/>
    <n v="52.64"/>
    <n v="3"/>
    <n v="157.91999999999999"/>
    <x v="0"/>
    <x v="6"/>
  </r>
  <r>
    <s v="O1488"/>
    <d v="2024-10-19T00:00:00"/>
    <x v="6"/>
    <x v="10"/>
    <x v="1"/>
    <s v="C785"/>
    <x v="543"/>
    <s v="B1279"/>
    <x v="555"/>
    <x v="2"/>
    <n v="44.91"/>
    <n v="2"/>
    <n v="89.82"/>
    <x v="1"/>
    <x v="1"/>
  </r>
  <r>
    <s v="O3632"/>
    <d v="2023-06-25T00:00:00"/>
    <x v="0"/>
    <x v="1"/>
    <x v="2"/>
    <s v="C610"/>
    <x v="544"/>
    <s v="B1536"/>
    <x v="556"/>
    <x v="0"/>
    <n v="11.01"/>
    <n v="2"/>
    <n v="22.02"/>
    <x v="2"/>
    <x v="2"/>
  </r>
  <r>
    <s v="O2000"/>
    <d v="2023-05-11T00:00:00"/>
    <x v="5"/>
    <x v="4"/>
    <x v="2"/>
    <s v="C814"/>
    <x v="493"/>
    <s v="B1745"/>
    <x v="557"/>
    <x v="3"/>
    <n v="47.97"/>
    <n v="3"/>
    <n v="143.91"/>
    <x v="0"/>
    <x v="2"/>
  </r>
  <r>
    <s v="O2402"/>
    <d v="2024-10-25T00:00:00"/>
    <x v="2"/>
    <x v="10"/>
    <x v="1"/>
    <s v="C479"/>
    <x v="141"/>
    <s v="B1767"/>
    <x v="293"/>
    <x v="2"/>
    <n v="33.93"/>
    <n v="2"/>
    <n v="67.86"/>
    <x v="1"/>
    <x v="2"/>
  </r>
  <r>
    <s v="O1843"/>
    <d v="2024-03-29T00:00:00"/>
    <x v="2"/>
    <x v="0"/>
    <x v="1"/>
    <s v="C367"/>
    <x v="545"/>
    <s v="B1756"/>
    <x v="20"/>
    <x v="2"/>
    <n v="44.82"/>
    <n v="5"/>
    <n v="224.1"/>
    <x v="0"/>
    <x v="2"/>
  </r>
  <r>
    <s v="O2130"/>
    <d v="2023-06-23T00:00:00"/>
    <x v="2"/>
    <x v="1"/>
    <x v="2"/>
    <s v="C452"/>
    <x v="546"/>
    <s v="B1206"/>
    <x v="558"/>
    <x v="2"/>
    <n v="16.23"/>
    <n v="1"/>
    <n v="16.23"/>
    <x v="3"/>
    <x v="4"/>
  </r>
  <r>
    <s v="O3144"/>
    <d v="2024-02-26T00:00:00"/>
    <x v="1"/>
    <x v="3"/>
    <x v="1"/>
    <s v="C221"/>
    <x v="96"/>
    <s v="B1939"/>
    <x v="155"/>
    <x v="3"/>
    <n v="28.29"/>
    <n v="5"/>
    <n v="141.44999999999999"/>
    <x v="2"/>
    <x v="2"/>
  </r>
  <r>
    <s v="O3459"/>
    <d v="2023-09-18T00:00:00"/>
    <x v="1"/>
    <x v="6"/>
    <x v="2"/>
    <s v="C473"/>
    <x v="547"/>
    <s v="B1464"/>
    <x v="559"/>
    <x v="0"/>
    <n v="19.52"/>
    <n v="4"/>
    <n v="78.08"/>
    <x v="0"/>
    <x v="3"/>
  </r>
  <r>
    <s v="O3543"/>
    <d v="2022-09-28T00:00:00"/>
    <x v="3"/>
    <x v="6"/>
    <x v="3"/>
    <s v="C679"/>
    <x v="57"/>
    <s v="B1931"/>
    <x v="319"/>
    <x v="2"/>
    <n v="44.7"/>
    <n v="3"/>
    <n v="134.1"/>
    <x v="2"/>
    <x v="1"/>
  </r>
  <r>
    <s v="O3881"/>
    <d v="2022-09-04T00:00:00"/>
    <x v="0"/>
    <x v="6"/>
    <x v="3"/>
    <s v="C950"/>
    <x v="548"/>
    <s v="B1385"/>
    <x v="370"/>
    <x v="2"/>
    <n v="9.16"/>
    <n v="5"/>
    <n v="45.8"/>
    <x v="0"/>
    <x v="2"/>
  </r>
  <r>
    <s v="O3048"/>
    <d v="2023-10-29T00:00:00"/>
    <x v="0"/>
    <x v="10"/>
    <x v="2"/>
    <s v="C886"/>
    <x v="401"/>
    <s v="B1853"/>
    <x v="560"/>
    <x v="2"/>
    <n v="52.15"/>
    <n v="4"/>
    <n v="208.6"/>
    <x v="2"/>
    <x v="6"/>
  </r>
  <r>
    <s v="O2821"/>
    <d v="2022-12-29T00:00:00"/>
    <x v="5"/>
    <x v="9"/>
    <x v="3"/>
    <s v="C255"/>
    <x v="351"/>
    <s v="B1186"/>
    <x v="458"/>
    <x v="2"/>
    <n v="38.840000000000003"/>
    <n v="5"/>
    <n v="194.2"/>
    <x v="0"/>
    <x v="1"/>
  </r>
  <r>
    <s v="O2142"/>
    <d v="2023-12-10T00:00:00"/>
    <x v="0"/>
    <x v="9"/>
    <x v="2"/>
    <s v="C273"/>
    <x v="446"/>
    <s v="B1561"/>
    <x v="561"/>
    <x v="3"/>
    <n v="41.1"/>
    <n v="2"/>
    <n v="82.2"/>
    <x v="3"/>
    <x v="2"/>
  </r>
  <r>
    <s v="O3677"/>
    <d v="2025-05-26T00:00:00"/>
    <x v="1"/>
    <x v="4"/>
    <x v="0"/>
    <s v="C959"/>
    <x v="549"/>
    <s v="B1530"/>
    <x v="112"/>
    <x v="2"/>
    <n v="30.98"/>
    <n v="3"/>
    <n v="92.94"/>
    <x v="1"/>
    <x v="0"/>
  </r>
  <r>
    <s v="O3422"/>
    <d v="2024-12-23T00:00:00"/>
    <x v="1"/>
    <x v="9"/>
    <x v="1"/>
    <s v="C386"/>
    <x v="56"/>
    <s v="B1355"/>
    <x v="473"/>
    <x v="0"/>
    <n v="16.170000000000002"/>
    <n v="1"/>
    <n v="16.170000000000002"/>
    <x v="0"/>
    <x v="2"/>
  </r>
  <r>
    <s v="O1914"/>
    <d v="2023-06-25T00:00:00"/>
    <x v="0"/>
    <x v="1"/>
    <x v="2"/>
    <s v="C569"/>
    <x v="550"/>
    <s v="B1169"/>
    <x v="471"/>
    <x v="2"/>
    <n v="27.08"/>
    <n v="5"/>
    <n v="135.4"/>
    <x v="3"/>
    <x v="2"/>
  </r>
  <r>
    <s v="O3780"/>
    <d v="2022-11-18T00:00:00"/>
    <x v="2"/>
    <x v="5"/>
    <x v="3"/>
    <s v="C862"/>
    <x v="155"/>
    <s v="B1457"/>
    <x v="562"/>
    <x v="2"/>
    <n v="33.450000000000003"/>
    <n v="1"/>
    <n v="33.450000000000003"/>
    <x v="0"/>
    <x v="7"/>
  </r>
  <r>
    <s v="O2068"/>
    <d v="2023-11-12T00:00:00"/>
    <x v="0"/>
    <x v="5"/>
    <x v="2"/>
    <s v="C633"/>
    <x v="129"/>
    <s v="B1353"/>
    <x v="563"/>
    <x v="1"/>
    <n v="44.83"/>
    <n v="4"/>
    <n v="179.32"/>
    <x v="0"/>
    <x v="3"/>
  </r>
  <r>
    <s v="O1271"/>
    <d v="2023-09-08T00:00:00"/>
    <x v="2"/>
    <x v="6"/>
    <x v="2"/>
    <s v="C300"/>
    <x v="551"/>
    <s v="B1564"/>
    <x v="564"/>
    <x v="1"/>
    <n v="42.92"/>
    <n v="3"/>
    <n v="128.76"/>
    <x v="3"/>
    <x v="4"/>
  </r>
  <r>
    <s v="O1600"/>
    <d v="2024-03-03T00:00:00"/>
    <x v="0"/>
    <x v="0"/>
    <x v="1"/>
    <s v="C403"/>
    <x v="229"/>
    <s v="B1111"/>
    <x v="45"/>
    <x v="0"/>
    <n v="10.58"/>
    <n v="4"/>
    <n v="42.32"/>
    <x v="0"/>
    <x v="3"/>
  </r>
  <r>
    <s v="O1537"/>
    <d v="2024-05-24T00:00:00"/>
    <x v="2"/>
    <x v="4"/>
    <x v="1"/>
    <s v="C869"/>
    <x v="552"/>
    <s v="B1548"/>
    <x v="565"/>
    <x v="0"/>
    <n v="15.59"/>
    <n v="1"/>
    <n v="15.59"/>
    <x v="3"/>
    <x v="7"/>
  </r>
  <r>
    <s v="O2099"/>
    <d v="2023-07-12T00:00:00"/>
    <x v="3"/>
    <x v="2"/>
    <x v="2"/>
    <s v="C657"/>
    <x v="471"/>
    <s v="B1052"/>
    <x v="566"/>
    <x v="3"/>
    <n v="23.24"/>
    <n v="3"/>
    <n v="69.72"/>
    <x v="0"/>
    <x v="7"/>
  </r>
  <r>
    <s v="O1710"/>
    <d v="2023-10-19T00:00:00"/>
    <x v="5"/>
    <x v="10"/>
    <x v="2"/>
    <s v="C358"/>
    <x v="553"/>
    <s v="B1890"/>
    <x v="0"/>
    <x v="0"/>
    <n v="6.7"/>
    <n v="3"/>
    <n v="20.100000000000001"/>
    <x v="2"/>
    <x v="1"/>
  </r>
  <r>
    <s v="O1999"/>
    <d v="2024-12-14T00:00:00"/>
    <x v="6"/>
    <x v="9"/>
    <x v="1"/>
    <s v="C476"/>
    <x v="554"/>
    <s v="B1322"/>
    <x v="567"/>
    <x v="0"/>
    <n v="14.52"/>
    <n v="4"/>
    <n v="58.08"/>
    <x v="0"/>
    <x v="2"/>
  </r>
  <r>
    <s v="O3225"/>
    <d v="2023-09-28T00:00:00"/>
    <x v="5"/>
    <x v="6"/>
    <x v="2"/>
    <s v="C171"/>
    <x v="331"/>
    <s v="B1012"/>
    <x v="568"/>
    <x v="3"/>
    <n v="22.01"/>
    <n v="5"/>
    <n v="110.05"/>
    <x v="2"/>
    <x v="6"/>
  </r>
  <r>
    <s v="O2039"/>
    <d v="2024-10-07T00:00:00"/>
    <x v="1"/>
    <x v="10"/>
    <x v="1"/>
    <s v="C456"/>
    <x v="325"/>
    <s v="B1053"/>
    <x v="569"/>
    <x v="3"/>
    <n v="40.03"/>
    <n v="2"/>
    <n v="80.06"/>
    <x v="3"/>
    <x v="3"/>
  </r>
  <r>
    <s v="O1099"/>
    <d v="2024-04-20T00:00:00"/>
    <x v="6"/>
    <x v="7"/>
    <x v="1"/>
    <s v="C907"/>
    <x v="281"/>
    <s v="B1388"/>
    <x v="570"/>
    <x v="0"/>
    <n v="10.18"/>
    <n v="3"/>
    <n v="30.54"/>
    <x v="2"/>
    <x v="3"/>
  </r>
  <r>
    <s v="O3136"/>
    <d v="2024-06-08T00:00:00"/>
    <x v="6"/>
    <x v="1"/>
    <x v="1"/>
    <s v="C589"/>
    <x v="555"/>
    <s v="B1332"/>
    <x v="337"/>
    <x v="2"/>
    <n v="13.17"/>
    <n v="1"/>
    <n v="13.17"/>
    <x v="0"/>
    <x v="2"/>
  </r>
  <r>
    <s v="O1416"/>
    <d v="2024-06-18T00:00:00"/>
    <x v="4"/>
    <x v="1"/>
    <x v="1"/>
    <s v="C396"/>
    <x v="556"/>
    <s v="B1109"/>
    <x v="230"/>
    <x v="0"/>
    <n v="9.99"/>
    <n v="2"/>
    <n v="19.98"/>
    <x v="1"/>
    <x v="7"/>
  </r>
  <r>
    <s v="O2956"/>
    <d v="2024-10-26T00:00:00"/>
    <x v="6"/>
    <x v="10"/>
    <x v="1"/>
    <s v="C745"/>
    <x v="311"/>
    <s v="B1503"/>
    <x v="571"/>
    <x v="2"/>
    <n v="34.409999999999997"/>
    <n v="5"/>
    <n v="172.05"/>
    <x v="0"/>
    <x v="1"/>
  </r>
  <r>
    <s v="O2063"/>
    <d v="2024-01-12T00:00:00"/>
    <x v="2"/>
    <x v="11"/>
    <x v="1"/>
    <s v="C795"/>
    <x v="557"/>
    <s v="B1916"/>
    <x v="27"/>
    <x v="1"/>
    <n v="20.34"/>
    <n v="3"/>
    <n v="61.02"/>
    <x v="2"/>
    <x v="0"/>
  </r>
  <r>
    <s v="O2957"/>
    <d v="2023-02-27T00:00:00"/>
    <x v="1"/>
    <x v="3"/>
    <x v="2"/>
    <s v="C850"/>
    <x v="558"/>
    <s v="B1279"/>
    <x v="555"/>
    <x v="1"/>
    <n v="48.23"/>
    <n v="4"/>
    <n v="192.92"/>
    <x v="2"/>
    <x v="1"/>
  </r>
  <r>
    <s v="O3773"/>
    <d v="2024-03-25T00:00:00"/>
    <x v="1"/>
    <x v="0"/>
    <x v="1"/>
    <s v="C175"/>
    <x v="324"/>
    <s v="B1149"/>
    <x v="572"/>
    <x v="0"/>
    <n v="17.91"/>
    <n v="2"/>
    <n v="35.82"/>
    <x v="0"/>
    <x v="2"/>
  </r>
  <r>
    <s v="O3982"/>
    <d v="2025-07-13T00:00:00"/>
    <x v="0"/>
    <x v="2"/>
    <x v="0"/>
    <s v="C911"/>
    <x v="559"/>
    <s v="B1441"/>
    <x v="573"/>
    <x v="0"/>
    <n v="16.23"/>
    <n v="5"/>
    <n v="81.150000000000006"/>
    <x v="2"/>
    <x v="6"/>
  </r>
  <r>
    <s v="O3039"/>
    <d v="2024-05-30T00:00:00"/>
    <x v="5"/>
    <x v="4"/>
    <x v="1"/>
    <s v="C671"/>
    <x v="560"/>
    <s v="B1354"/>
    <x v="574"/>
    <x v="2"/>
    <n v="24.79"/>
    <n v="4"/>
    <n v="99.16"/>
    <x v="2"/>
    <x v="1"/>
  </r>
  <r>
    <s v="O1801"/>
    <d v="2024-02-05T00:00:00"/>
    <x v="1"/>
    <x v="3"/>
    <x v="1"/>
    <s v="C951"/>
    <x v="561"/>
    <s v="B1331"/>
    <x v="575"/>
    <x v="3"/>
    <n v="38.64"/>
    <n v="1"/>
    <n v="38.64"/>
    <x v="0"/>
    <x v="0"/>
  </r>
  <r>
    <s v="O2610"/>
    <d v="2025-07-16T00:00:00"/>
    <x v="3"/>
    <x v="2"/>
    <x v="0"/>
    <s v="C476"/>
    <x v="562"/>
    <s v="B1654"/>
    <x v="318"/>
    <x v="0"/>
    <n v="23.65"/>
    <n v="5"/>
    <n v="118.25"/>
    <x v="0"/>
    <x v="0"/>
  </r>
  <r>
    <s v="O1622"/>
    <d v="2024-03-24T00:00:00"/>
    <x v="0"/>
    <x v="0"/>
    <x v="1"/>
    <s v="C402"/>
    <x v="563"/>
    <s v="B1627"/>
    <x v="576"/>
    <x v="0"/>
    <n v="37.799999999999997"/>
    <n v="3"/>
    <n v="113.4"/>
    <x v="2"/>
    <x v="4"/>
  </r>
  <r>
    <s v="O3746"/>
    <d v="2022-09-30T00:00:00"/>
    <x v="2"/>
    <x v="6"/>
    <x v="3"/>
    <s v="C988"/>
    <x v="80"/>
    <s v="B1487"/>
    <x v="577"/>
    <x v="3"/>
    <n v="20.98"/>
    <n v="1"/>
    <n v="20.98"/>
    <x v="0"/>
    <x v="5"/>
  </r>
  <r>
    <s v="O3391"/>
    <d v="2025-05-17T00:00:00"/>
    <x v="6"/>
    <x v="4"/>
    <x v="0"/>
    <s v="C682"/>
    <x v="564"/>
    <s v="B1278"/>
    <x v="578"/>
    <x v="0"/>
    <n v="26.7"/>
    <n v="4"/>
    <n v="106.8"/>
    <x v="0"/>
    <x v="2"/>
  </r>
  <r>
    <s v="O3473"/>
    <d v="2025-01-07T00:00:00"/>
    <x v="4"/>
    <x v="11"/>
    <x v="0"/>
    <s v="C448"/>
    <x v="565"/>
    <s v="B1469"/>
    <x v="424"/>
    <x v="3"/>
    <n v="27.5"/>
    <n v="5"/>
    <n v="137.5"/>
    <x v="2"/>
    <x v="0"/>
  </r>
  <r>
    <s v="O3858"/>
    <d v="2023-05-20T00:00:00"/>
    <x v="6"/>
    <x v="4"/>
    <x v="2"/>
    <s v="C673"/>
    <x v="34"/>
    <s v="B1912"/>
    <x v="132"/>
    <x v="0"/>
    <n v="12.1"/>
    <n v="2"/>
    <n v="24.2"/>
    <x v="0"/>
    <x v="5"/>
  </r>
  <r>
    <s v="O3014"/>
    <d v="2024-03-09T00:00:00"/>
    <x v="6"/>
    <x v="0"/>
    <x v="1"/>
    <s v="C842"/>
    <x v="566"/>
    <s v="B1147"/>
    <x v="51"/>
    <x v="2"/>
    <n v="34.880000000000003"/>
    <n v="3"/>
    <n v="104.64"/>
    <x v="0"/>
    <x v="5"/>
  </r>
  <r>
    <s v="O1164"/>
    <d v="2024-08-16T00:00:00"/>
    <x v="2"/>
    <x v="8"/>
    <x v="1"/>
    <s v="C550"/>
    <x v="567"/>
    <s v="B1273"/>
    <x v="338"/>
    <x v="2"/>
    <n v="5.99"/>
    <n v="1"/>
    <n v="5.99"/>
    <x v="3"/>
    <x v="1"/>
  </r>
  <r>
    <s v="O3315"/>
    <d v="2024-06-24T00:00:00"/>
    <x v="1"/>
    <x v="1"/>
    <x v="1"/>
    <s v="C191"/>
    <x v="568"/>
    <s v="B1591"/>
    <x v="579"/>
    <x v="2"/>
    <n v="43.23"/>
    <n v="4"/>
    <n v="172.92"/>
    <x v="0"/>
    <x v="0"/>
  </r>
  <r>
    <s v="O1442"/>
    <d v="2023-01-23T00:00:00"/>
    <x v="1"/>
    <x v="11"/>
    <x v="2"/>
    <s v="C335"/>
    <x v="569"/>
    <s v="B1296"/>
    <x v="580"/>
    <x v="1"/>
    <n v="9.0500000000000007"/>
    <n v="2"/>
    <n v="18.100000000000001"/>
    <x v="0"/>
    <x v="4"/>
  </r>
  <r>
    <s v="O2945"/>
    <d v="2023-01-10T00:00:00"/>
    <x v="4"/>
    <x v="11"/>
    <x v="2"/>
    <s v="C266"/>
    <x v="570"/>
    <s v="B1620"/>
    <x v="581"/>
    <x v="3"/>
    <n v="4.3499999999999996"/>
    <n v="5"/>
    <n v="21.75"/>
    <x v="0"/>
    <x v="2"/>
  </r>
  <r>
    <s v="O3859"/>
    <d v="2025-03-03T00:00:00"/>
    <x v="1"/>
    <x v="0"/>
    <x v="0"/>
    <s v="C304"/>
    <x v="571"/>
    <s v="B1279"/>
    <x v="555"/>
    <x v="0"/>
    <n v="48.71"/>
    <n v="5"/>
    <n v="243.55"/>
    <x v="0"/>
    <x v="2"/>
  </r>
  <r>
    <s v="O2585"/>
    <d v="2023-05-01T00:00:00"/>
    <x v="1"/>
    <x v="4"/>
    <x v="2"/>
    <s v="C455"/>
    <x v="572"/>
    <s v="B1088"/>
    <x v="582"/>
    <x v="3"/>
    <n v="38.36"/>
    <n v="4"/>
    <n v="153.44"/>
    <x v="2"/>
    <x v="2"/>
  </r>
  <r>
    <s v="O2604"/>
    <d v="2023-04-15T00:00:00"/>
    <x v="6"/>
    <x v="7"/>
    <x v="2"/>
    <s v="C213"/>
    <x v="409"/>
    <s v="B1591"/>
    <x v="579"/>
    <x v="2"/>
    <n v="53.05"/>
    <n v="4"/>
    <n v="212.2"/>
    <x v="0"/>
    <x v="1"/>
  </r>
  <r>
    <s v="O2640"/>
    <d v="2023-02-19T00:00:00"/>
    <x v="0"/>
    <x v="3"/>
    <x v="2"/>
    <s v="C754"/>
    <x v="573"/>
    <s v="B1354"/>
    <x v="574"/>
    <x v="0"/>
    <n v="30.67"/>
    <n v="4"/>
    <n v="122.68"/>
    <x v="0"/>
    <x v="0"/>
  </r>
  <r>
    <s v="O2437"/>
    <d v="2023-09-11T00:00:00"/>
    <x v="1"/>
    <x v="6"/>
    <x v="2"/>
    <s v="C396"/>
    <x v="574"/>
    <s v="B1996"/>
    <x v="583"/>
    <x v="1"/>
    <n v="33.78"/>
    <n v="1"/>
    <n v="33.78"/>
    <x v="0"/>
    <x v="6"/>
  </r>
  <r>
    <s v="O3318"/>
    <d v="2022-11-06T00:00:00"/>
    <x v="0"/>
    <x v="5"/>
    <x v="3"/>
    <s v="C327"/>
    <x v="120"/>
    <s v="B1959"/>
    <x v="53"/>
    <x v="2"/>
    <n v="41.61"/>
    <n v="3"/>
    <n v="124.83"/>
    <x v="0"/>
    <x v="1"/>
  </r>
  <r>
    <s v="O3270"/>
    <d v="2025-02-05T00:00:00"/>
    <x v="3"/>
    <x v="3"/>
    <x v="0"/>
    <s v="C783"/>
    <x v="575"/>
    <s v="B1563"/>
    <x v="584"/>
    <x v="0"/>
    <n v="47.02"/>
    <n v="5"/>
    <n v="235.1"/>
    <x v="2"/>
    <x v="5"/>
  </r>
  <r>
    <s v="O3806"/>
    <d v="2022-09-17T00:00:00"/>
    <x v="6"/>
    <x v="6"/>
    <x v="3"/>
    <s v="C876"/>
    <x v="576"/>
    <s v="B1383"/>
    <x v="324"/>
    <x v="0"/>
    <n v="39.340000000000003"/>
    <n v="5"/>
    <n v="196.7"/>
    <x v="1"/>
    <x v="1"/>
  </r>
  <r>
    <s v="O1836"/>
    <d v="2024-11-23T00:00:00"/>
    <x v="6"/>
    <x v="5"/>
    <x v="1"/>
    <s v="C239"/>
    <x v="577"/>
    <s v="B1865"/>
    <x v="585"/>
    <x v="1"/>
    <n v="23.59"/>
    <n v="3"/>
    <n v="70.77"/>
    <x v="0"/>
    <x v="3"/>
  </r>
  <r>
    <s v="O2594"/>
    <d v="2023-10-28T00:00:00"/>
    <x v="6"/>
    <x v="10"/>
    <x v="2"/>
    <s v="C483"/>
    <x v="578"/>
    <s v="B1033"/>
    <x v="267"/>
    <x v="3"/>
    <n v="56.95"/>
    <n v="3"/>
    <n v="170.85"/>
    <x v="0"/>
    <x v="7"/>
  </r>
  <r>
    <s v="O3598"/>
    <d v="2024-04-20T00:00:00"/>
    <x v="6"/>
    <x v="7"/>
    <x v="1"/>
    <s v="C743"/>
    <x v="468"/>
    <s v="B1411"/>
    <x v="586"/>
    <x v="2"/>
    <n v="34.35"/>
    <n v="1"/>
    <n v="34.35"/>
    <x v="2"/>
    <x v="3"/>
  </r>
  <r>
    <s v="O2388"/>
    <d v="2023-10-22T00:00:00"/>
    <x v="0"/>
    <x v="10"/>
    <x v="2"/>
    <s v="C604"/>
    <x v="126"/>
    <s v="B1180"/>
    <x v="185"/>
    <x v="3"/>
    <n v="48.96"/>
    <n v="2"/>
    <n v="97.92"/>
    <x v="2"/>
    <x v="7"/>
  </r>
  <r>
    <s v="O3782"/>
    <d v="2025-08-21T00:00:00"/>
    <x v="5"/>
    <x v="8"/>
    <x v="0"/>
    <s v="C383"/>
    <x v="579"/>
    <s v="B1922"/>
    <x v="587"/>
    <x v="0"/>
    <n v="20.079999999999998"/>
    <n v="2"/>
    <n v="40.159999999999997"/>
    <x v="0"/>
    <x v="2"/>
  </r>
  <r>
    <s v="O1215"/>
    <d v="2024-10-26T00:00:00"/>
    <x v="6"/>
    <x v="10"/>
    <x v="1"/>
    <s v="C856"/>
    <x v="580"/>
    <s v="B1316"/>
    <x v="588"/>
    <x v="1"/>
    <n v="24.05"/>
    <n v="5"/>
    <n v="120.25"/>
    <x v="3"/>
    <x v="3"/>
  </r>
  <r>
    <s v="O2456"/>
    <d v="2023-02-05T00:00:00"/>
    <x v="0"/>
    <x v="3"/>
    <x v="2"/>
    <s v="C959"/>
    <x v="479"/>
    <s v="B1439"/>
    <x v="387"/>
    <x v="0"/>
    <n v="40.770000000000003"/>
    <n v="4"/>
    <n v="163.08000000000001"/>
    <x v="0"/>
    <x v="2"/>
  </r>
  <r>
    <s v="O1124"/>
    <d v="2023-01-21T00:00:00"/>
    <x v="6"/>
    <x v="11"/>
    <x v="2"/>
    <s v="C853"/>
    <x v="50"/>
    <s v="B1989"/>
    <x v="589"/>
    <x v="2"/>
    <n v="15.14"/>
    <n v="1"/>
    <n v="15.14"/>
    <x v="3"/>
    <x v="4"/>
  </r>
  <r>
    <s v="O2590"/>
    <d v="2024-07-28T00:00:00"/>
    <x v="0"/>
    <x v="2"/>
    <x v="1"/>
    <s v="C101"/>
    <x v="581"/>
    <s v="B1197"/>
    <x v="590"/>
    <x v="3"/>
    <n v="14.96"/>
    <n v="4"/>
    <n v="59.84"/>
    <x v="0"/>
    <x v="0"/>
  </r>
  <r>
    <s v="O1344"/>
    <d v="2024-04-17T00:00:00"/>
    <x v="3"/>
    <x v="7"/>
    <x v="1"/>
    <s v="C822"/>
    <x v="360"/>
    <s v="B1317"/>
    <x v="591"/>
    <x v="0"/>
    <n v="19.059999999999999"/>
    <n v="4"/>
    <n v="76.239999999999995"/>
    <x v="0"/>
    <x v="1"/>
  </r>
  <r>
    <s v="O3538"/>
    <d v="2022-10-14T00:00:00"/>
    <x v="2"/>
    <x v="10"/>
    <x v="3"/>
    <s v="C286"/>
    <x v="169"/>
    <s v="B1744"/>
    <x v="176"/>
    <x v="0"/>
    <n v="23.97"/>
    <n v="4"/>
    <n v="95.88"/>
    <x v="0"/>
    <x v="7"/>
  </r>
  <r>
    <s v="O1853"/>
    <d v="2024-11-18T00:00:00"/>
    <x v="1"/>
    <x v="5"/>
    <x v="1"/>
    <s v="C623"/>
    <x v="216"/>
    <s v="B1677"/>
    <x v="592"/>
    <x v="1"/>
    <n v="49.82"/>
    <n v="4"/>
    <n v="199.28"/>
    <x v="1"/>
    <x v="3"/>
  </r>
  <r>
    <s v="O3209"/>
    <d v="2023-06-01T00:00:00"/>
    <x v="5"/>
    <x v="1"/>
    <x v="2"/>
    <s v="C388"/>
    <x v="174"/>
    <s v="B1735"/>
    <x v="57"/>
    <x v="2"/>
    <n v="38.49"/>
    <n v="4"/>
    <n v="153.96"/>
    <x v="2"/>
    <x v="2"/>
  </r>
  <r>
    <s v="O2642"/>
    <d v="2023-02-11T00:00:00"/>
    <x v="6"/>
    <x v="3"/>
    <x v="2"/>
    <s v="C947"/>
    <x v="321"/>
    <s v="B1361"/>
    <x v="593"/>
    <x v="2"/>
    <n v="9.41"/>
    <n v="4"/>
    <n v="37.64"/>
    <x v="2"/>
    <x v="6"/>
  </r>
  <r>
    <s v="O3555"/>
    <d v="2025-01-04T00:00:00"/>
    <x v="6"/>
    <x v="11"/>
    <x v="0"/>
    <s v="C251"/>
    <x v="92"/>
    <s v="B1076"/>
    <x v="24"/>
    <x v="1"/>
    <n v="35.549999999999997"/>
    <n v="3"/>
    <n v="106.65"/>
    <x v="0"/>
    <x v="0"/>
  </r>
  <r>
    <s v="O3728"/>
    <d v="2025-03-10T00:00:00"/>
    <x v="1"/>
    <x v="0"/>
    <x v="0"/>
    <s v="C300"/>
    <x v="551"/>
    <s v="B1438"/>
    <x v="594"/>
    <x v="3"/>
    <n v="24.56"/>
    <n v="2"/>
    <n v="49.12"/>
    <x v="2"/>
    <x v="0"/>
  </r>
  <r>
    <s v="O3883"/>
    <d v="2025-08-08T00:00:00"/>
    <x v="2"/>
    <x v="8"/>
    <x v="0"/>
    <s v="C930"/>
    <x v="582"/>
    <s v="B1585"/>
    <x v="595"/>
    <x v="1"/>
    <n v="25.15"/>
    <n v="4"/>
    <n v="100.6"/>
    <x v="0"/>
    <x v="0"/>
  </r>
  <r>
    <s v="O3188"/>
    <d v="2024-08-11T00:00:00"/>
    <x v="0"/>
    <x v="8"/>
    <x v="1"/>
    <s v="C883"/>
    <x v="583"/>
    <s v="B1782"/>
    <x v="596"/>
    <x v="0"/>
    <n v="16.14"/>
    <n v="1"/>
    <n v="16.14"/>
    <x v="1"/>
    <x v="1"/>
  </r>
  <r>
    <s v="O2975"/>
    <d v="2024-07-04T00:00:00"/>
    <x v="5"/>
    <x v="2"/>
    <x v="1"/>
    <s v="C543"/>
    <x v="503"/>
    <s v="B1258"/>
    <x v="253"/>
    <x v="0"/>
    <n v="10.45"/>
    <n v="4"/>
    <n v="41.8"/>
    <x v="2"/>
    <x v="2"/>
  </r>
  <r>
    <s v="O3300"/>
    <d v="2024-12-05T00:00:00"/>
    <x v="5"/>
    <x v="9"/>
    <x v="1"/>
    <s v="C304"/>
    <x v="410"/>
    <s v="B1476"/>
    <x v="597"/>
    <x v="0"/>
    <n v="45.98"/>
    <n v="4"/>
    <n v="183.92"/>
    <x v="2"/>
    <x v="0"/>
  </r>
  <r>
    <s v="O3890"/>
    <d v="2024-04-30T00:00:00"/>
    <x v="4"/>
    <x v="7"/>
    <x v="1"/>
    <s v="C942"/>
    <x v="204"/>
    <s v="B1139"/>
    <x v="598"/>
    <x v="2"/>
    <n v="51.32"/>
    <n v="1"/>
    <n v="51.32"/>
    <x v="0"/>
    <x v="1"/>
  </r>
  <r>
    <s v="O3304"/>
    <d v="2025-08-03T00:00:00"/>
    <x v="0"/>
    <x v="8"/>
    <x v="0"/>
    <s v="C517"/>
    <x v="584"/>
    <s v="B1991"/>
    <x v="599"/>
    <x v="0"/>
    <n v="33.340000000000003"/>
    <n v="2"/>
    <n v="66.680000000000007"/>
    <x v="0"/>
    <x v="5"/>
  </r>
  <r>
    <s v="O2745"/>
    <d v="2024-10-18T00:00:00"/>
    <x v="2"/>
    <x v="10"/>
    <x v="1"/>
    <s v="C874"/>
    <x v="585"/>
    <s v="B1411"/>
    <x v="586"/>
    <x v="1"/>
    <n v="29.59"/>
    <n v="1"/>
    <n v="29.59"/>
    <x v="2"/>
    <x v="6"/>
  </r>
  <r>
    <s v="O2972"/>
    <d v="2024-06-18T00:00:00"/>
    <x v="4"/>
    <x v="1"/>
    <x v="1"/>
    <s v="C406"/>
    <x v="586"/>
    <s v="B1874"/>
    <x v="600"/>
    <x v="3"/>
    <n v="52.43"/>
    <n v="5"/>
    <n v="262.14999999999998"/>
    <x v="0"/>
    <x v="7"/>
  </r>
  <r>
    <s v="O1654"/>
    <d v="2023-04-24T00:00:00"/>
    <x v="1"/>
    <x v="7"/>
    <x v="2"/>
    <s v="C340"/>
    <x v="288"/>
    <s v="B1764"/>
    <x v="601"/>
    <x v="3"/>
    <n v="11.34"/>
    <n v="2"/>
    <n v="22.68"/>
    <x v="0"/>
    <x v="0"/>
  </r>
  <r>
    <s v="O3959"/>
    <d v="2024-09-13T00:00:00"/>
    <x v="2"/>
    <x v="6"/>
    <x v="1"/>
    <s v="C583"/>
    <x v="359"/>
    <s v="B1046"/>
    <x v="498"/>
    <x v="2"/>
    <n v="16.850000000000001"/>
    <n v="1"/>
    <n v="16.850000000000001"/>
    <x v="2"/>
    <x v="2"/>
  </r>
  <r>
    <s v="O3068"/>
    <d v="2025-03-24T00:00:00"/>
    <x v="1"/>
    <x v="0"/>
    <x v="0"/>
    <s v="C290"/>
    <x v="488"/>
    <s v="B1746"/>
    <x v="602"/>
    <x v="0"/>
    <n v="44.86"/>
    <n v="1"/>
    <n v="44.86"/>
    <x v="0"/>
    <x v="6"/>
  </r>
  <r>
    <s v="O3173"/>
    <d v="2024-03-05T00:00:00"/>
    <x v="4"/>
    <x v="0"/>
    <x v="1"/>
    <s v="C350"/>
    <x v="587"/>
    <s v="B1503"/>
    <x v="571"/>
    <x v="0"/>
    <n v="39.24"/>
    <n v="4"/>
    <n v="156.96"/>
    <x v="0"/>
    <x v="2"/>
  </r>
  <r>
    <s v="O1205"/>
    <d v="2023-05-21T00:00:00"/>
    <x v="0"/>
    <x v="4"/>
    <x v="2"/>
    <s v="C775"/>
    <x v="588"/>
    <s v="B1730"/>
    <x v="603"/>
    <x v="3"/>
    <n v="26.25"/>
    <n v="3"/>
    <n v="78.75"/>
    <x v="2"/>
    <x v="1"/>
  </r>
  <r>
    <s v="O3831"/>
    <d v="2025-04-24T00:00:00"/>
    <x v="5"/>
    <x v="7"/>
    <x v="0"/>
    <s v="C610"/>
    <x v="544"/>
    <s v="B1560"/>
    <x v="604"/>
    <x v="0"/>
    <n v="42.27"/>
    <n v="2"/>
    <n v="84.54"/>
    <x v="2"/>
    <x v="0"/>
  </r>
  <r>
    <s v="O1784"/>
    <d v="2023-11-25T00:00:00"/>
    <x v="6"/>
    <x v="5"/>
    <x v="2"/>
    <s v="C249"/>
    <x v="589"/>
    <s v="B1058"/>
    <x v="605"/>
    <x v="0"/>
    <n v="17.670000000000002"/>
    <n v="2"/>
    <n v="35.340000000000003"/>
    <x v="1"/>
    <x v="2"/>
  </r>
  <r>
    <s v="O3544"/>
    <d v="2025-02-12T00:00:00"/>
    <x v="3"/>
    <x v="3"/>
    <x v="0"/>
    <s v="C374"/>
    <x v="590"/>
    <s v="B1257"/>
    <x v="606"/>
    <x v="3"/>
    <n v="54.19"/>
    <n v="3"/>
    <n v="162.57"/>
    <x v="0"/>
    <x v="0"/>
  </r>
  <r>
    <s v="O1760"/>
    <d v="2024-06-20T00:00:00"/>
    <x v="5"/>
    <x v="1"/>
    <x v="1"/>
    <s v="C589"/>
    <x v="591"/>
    <s v="B1773"/>
    <x v="607"/>
    <x v="0"/>
    <n v="41.86"/>
    <n v="2"/>
    <n v="83.72"/>
    <x v="0"/>
    <x v="4"/>
  </r>
  <r>
    <s v="O1815"/>
    <d v="2023-10-03T00:00:00"/>
    <x v="4"/>
    <x v="10"/>
    <x v="2"/>
    <s v="C213"/>
    <x v="592"/>
    <s v="B1652"/>
    <x v="608"/>
    <x v="0"/>
    <n v="34.130000000000003"/>
    <n v="1"/>
    <n v="34.130000000000003"/>
    <x v="0"/>
    <x v="0"/>
  </r>
  <r>
    <s v="O2217"/>
    <d v="2025-05-30T00:00:00"/>
    <x v="2"/>
    <x v="4"/>
    <x v="0"/>
    <s v="C801"/>
    <x v="454"/>
    <s v="B1145"/>
    <x v="609"/>
    <x v="2"/>
    <n v="32.090000000000003"/>
    <n v="4"/>
    <n v="128.36000000000001"/>
    <x v="2"/>
    <x v="2"/>
  </r>
  <r>
    <s v="O3481"/>
    <d v="2024-11-28T00:00:00"/>
    <x v="5"/>
    <x v="5"/>
    <x v="1"/>
    <s v="C719"/>
    <x v="541"/>
    <s v="B1926"/>
    <x v="301"/>
    <x v="3"/>
    <n v="26.03"/>
    <n v="1"/>
    <n v="26.03"/>
    <x v="1"/>
    <x v="0"/>
  </r>
  <r>
    <s v="O3429"/>
    <d v="2025-06-16T00:00:00"/>
    <x v="1"/>
    <x v="1"/>
    <x v="0"/>
    <s v="C749"/>
    <x v="593"/>
    <s v="B1359"/>
    <x v="503"/>
    <x v="3"/>
    <n v="21.75"/>
    <n v="5"/>
    <n v="108.75"/>
    <x v="2"/>
    <x v="2"/>
  </r>
  <r>
    <s v="O2026"/>
    <d v="2024-09-03T00:00:00"/>
    <x v="4"/>
    <x v="6"/>
    <x v="1"/>
    <s v="C750"/>
    <x v="296"/>
    <s v="B1742"/>
    <x v="610"/>
    <x v="2"/>
    <n v="5.64"/>
    <n v="3"/>
    <n v="16.920000000000002"/>
    <x v="1"/>
    <x v="4"/>
  </r>
  <r>
    <s v="O1720"/>
    <d v="2024-12-17T00:00:00"/>
    <x v="4"/>
    <x v="9"/>
    <x v="1"/>
    <s v="C393"/>
    <x v="275"/>
    <s v="B1413"/>
    <x v="374"/>
    <x v="0"/>
    <n v="11.45"/>
    <n v="3"/>
    <n v="34.35"/>
    <x v="1"/>
    <x v="2"/>
  </r>
  <r>
    <s v="O3089"/>
    <d v="2024-10-03T00:00:00"/>
    <x v="5"/>
    <x v="10"/>
    <x v="1"/>
    <s v="C622"/>
    <x v="594"/>
    <s v="B1327"/>
    <x v="131"/>
    <x v="0"/>
    <n v="11.62"/>
    <n v="2"/>
    <n v="23.24"/>
    <x v="0"/>
    <x v="0"/>
  </r>
  <r>
    <s v="O2168"/>
    <d v="2023-10-28T00:00:00"/>
    <x v="6"/>
    <x v="10"/>
    <x v="2"/>
    <s v="C899"/>
    <x v="112"/>
    <s v="B1052"/>
    <x v="611"/>
    <x v="0"/>
    <n v="37.32"/>
    <n v="1"/>
    <n v="37.32"/>
    <x v="0"/>
    <x v="1"/>
  </r>
  <r>
    <s v="O2493"/>
    <d v="2022-09-30T00:00:00"/>
    <x v="2"/>
    <x v="6"/>
    <x v="3"/>
    <s v="C476"/>
    <x v="562"/>
    <s v="B1870"/>
    <x v="111"/>
    <x v="2"/>
    <n v="39.76"/>
    <n v="5"/>
    <n v="198.8"/>
    <x v="0"/>
    <x v="0"/>
  </r>
  <r>
    <s v="O2679"/>
    <d v="2024-10-24T00:00:00"/>
    <x v="5"/>
    <x v="10"/>
    <x v="1"/>
    <s v="C473"/>
    <x v="595"/>
    <s v="B1080"/>
    <x v="477"/>
    <x v="2"/>
    <n v="39.75"/>
    <n v="5"/>
    <n v="198.75"/>
    <x v="0"/>
    <x v="7"/>
  </r>
  <r>
    <s v="O3215"/>
    <d v="2023-08-29T00:00:00"/>
    <x v="4"/>
    <x v="8"/>
    <x v="2"/>
    <s v="C183"/>
    <x v="93"/>
    <s v="B1564"/>
    <x v="274"/>
    <x v="1"/>
    <n v="17.41"/>
    <n v="5"/>
    <n v="87.05"/>
    <x v="2"/>
    <x v="0"/>
  </r>
  <r>
    <s v="O2236"/>
    <d v="2025-07-14T00:00:00"/>
    <x v="1"/>
    <x v="2"/>
    <x v="0"/>
    <s v="C791"/>
    <x v="596"/>
    <s v="B1063"/>
    <x v="612"/>
    <x v="3"/>
    <n v="34.71"/>
    <n v="4"/>
    <n v="138.84"/>
    <x v="1"/>
    <x v="0"/>
  </r>
  <r>
    <s v="O1813"/>
    <d v="2024-06-11T00:00:00"/>
    <x v="4"/>
    <x v="1"/>
    <x v="1"/>
    <s v="C570"/>
    <x v="597"/>
    <s v="B1379"/>
    <x v="88"/>
    <x v="0"/>
    <n v="12.18"/>
    <n v="3"/>
    <n v="36.54"/>
    <x v="2"/>
    <x v="3"/>
  </r>
  <r>
    <s v="O2476"/>
    <d v="2025-02-16T00:00:00"/>
    <x v="0"/>
    <x v="3"/>
    <x v="0"/>
    <s v="C502"/>
    <x v="598"/>
    <s v="B1602"/>
    <x v="17"/>
    <x v="0"/>
    <n v="44.05"/>
    <n v="5"/>
    <n v="220.25"/>
    <x v="2"/>
    <x v="0"/>
  </r>
  <r>
    <s v="O1675"/>
    <d v="2024-08-06T00:00:00"/>
    <x v="4"/>
    <x v="8"/>
    <x v="1"/>
    <s v="C732"/>
    <x v="599"/>
    <s v="B1149"/>
    <x v="572"/>
    <x v="1"/>
    <n v="17.43"/>
    <n v="1"/>
    <n v="17.43"/>
    <x v="1"/>
    <x v="3"/>
  </r>
  <r>
    <s v="O2491"/>
    <d v="2024-06-25T00:00:00"/>
    <x v="4"/>
    <x v="1"/>
    <x v="1"/>
    <s v="C364"/>
    <x v="600"/>
    <s v="B1774"/>
    <x v="613"/>
    <x v="3"/>
    <n v="32.79"/>
    <n v="3"/>
    <n v="98.37"/>
    <x v="0"/>
    <x v="7"/>
  </r>
  <r>
    <s v="O1676"/>
    <d v="2024-06-07T00:00:00"/>
    <x v="2"/>
    <x v="1"/>
    <x v="1"/>
    <s v="C479"/>
    <x v="141"/>
    <s v="B1230"/>
    <x v="614"/>
    <x v="1"/>
    <n v="16.04"/>
    <n v="5"/>
    <n v="80.2"/>
    <x v="3"/>
    <x v="7"/>
  </r>
  <r>
    <s v="O3372"/>
    <d v="2024-01-11T00:00:00"/>
    <x v="5"/>
    <x v="11"/>
    <x v="1"/>
    <s v="C651"/>
    <x v="213"/>
    <s v="B1064"/>
    <x v="190"/>
    <x v="2"/>
    <n v="16.61"/>
    <n v="3"/>
    <n v="49.83"/>
    <x v="0"/>
    <x v="6"/>
  </r>
  <r>
    <s v="O1886"/>
    <d v="2024-09-03T00:00:00"/>
    <x v="4"/>
    <x v="6"/>
    <x v="1"/>
    <s v="C147"/>
    <x v="601"/>
    <s v="B1586"/>
    <x v="117"/>
    <x v="3"/>
    <n v="11.51"/>
    <n v="4"/>
    <n v="46.04"/>
    <x v="2"/>
    <x v="1"/>
  </r>
  <r>
    <s v="O2363"/>
    <d v="2024-05-15T00:00:00"/>
    <x v="3"/>
    <x v="4"/>
    <x v="1"/>
    <s v="C353"/>
    <x v="518"/>
    <s v="B1105"/>
    <x v="543"/>
    <x v="1"/>
    <n v="34.549999999999997"/>
    <n v="1"/>
    <n v="34.549999999999997"/>
    <x v="1"/>
    <x v="3"/>
  </r>
  <r>
    <s v="O1776"/>
    <d v="2024-09-13T00:00:00"/>
    <x v="2"/>
    <x v="6"/>
    <x v="1"/>
    <s v="C873"/>
    <x v="529"/>
    <s v="B1918"/>
    <x v="173"/>
    <x v="3"/>
    <n v="44.16"/>
    <n v="1"/>
    <n v="44.16"/>
    <x v="3"/>
    <x v="4"/>
  </r>
  <r>
    <s v="O2969"/>
    <d v="2025-03-03T00:00:00"/>
    <x v="1"/>
    <x v="0"/>
    <x v="0"/>
    <s v="C280"/>
    <x v="602"/>
    <s v="B1939"/>
    <x v="615"/>
    <x v="3"/>
    <n v="27.97"/>
    <n v="2"/>
    <n v="55.94"/>
    <x v="0"/>
    <x v="3"/>
  </r>
  <r>
    <s v="O2687"/>
    <d v="2025-02-01T00:00:00"/>
    <x v="6"/>
    <x v="3"/>
    <x v="0"/>
    <s v="C275"/>
    <x v="505"/>
    <s v="B1560"/>
    <x v="616"/>
    <x v="1"/>
    <n v="40.74"/>
    <n v="3"/>
    <n v="122.22"/>
    <x v="0"/>
    <x v="0"/>
  </r>
  <r>
    <s v="O3011"/>
    <d v="2023-11-02T00:00:00"/>
    <x v="5"/>
    <x v="5"/>
    <x v="2"/>
    <s v="C252"/>
    <x v="603"/>
    <s v="B1774"/>
    <x v="613"/>
    <x v="0"/>
    <n v="47.09"/>
    <n v="3"/>
    <n v="141.27000000000001"/>
    <x v="0"/>
    <x v="0"/>
  </r>
  <r>
    <s v="O3026"/>
    <d v="2024-10-17T00:00:00"/>
    <x v="5"/>
    <x v="10"/>
    <x v="1"/>
    <s v="C504"/>
    <x v="604"/>
    <s v="B1109"/>
    <x v="220"/>
    <x v="1"/>
    <n v="29.67"/>
    <n v="1"/>
    <n v="29.67"/>
    <x v="0"/>
    <x v="1"/>
  </r>
  <r>
    <s v="O3499"/>
    <d v="2025-05-30T00:00:00"/>
    <x v="2"/>
    <x v="4"/>
    <x v="0"/>
    <s v="C436"/>
    <x v="605"/>
    <s v="B1119"/>
    <x v="551"/>
    <x v="0"/>
    <n v="15.65"/>
    <n v="5"/>
    <n v="78.25"/>
    <x v="0"/>
    <x v="2"/>
  </r>
  <r>
    <s v="O1449"/>
    <d v="2023-11-01T00:00:00"/>
    <x v="3"/>
    <x v="5"/>
    <x v="2"/>
    <s v="C196"/>
    <x v="21"/>
    <s v="B1532"/>
    <x v="617"/>
    <x v="2"/>
    <n v="22.88"/>
    <n v="3"/>
    <n v="68.64"/>
    <x v="1"/>
    <x v="3"/>
  </r>
  <r>
    <s v="O1199"/>
    <d v="2023-04-16T00:00:00"/>
    <x v="0"/>
    <x v="7"/>
    <x v="2"/>
    <s v="C850"/>
    <x v="558"/>
    <s v="B1844"/>
    <x v="618"/>
    <x v="0"/>
    <n v="21.78"/>
    <n v="3"/>
    <n v="65.34"/>
    <x v="1"/>
    <x v="0"/>
  </r>
  <r>
    <s v="O3583"/>
    <d v="2023-06-22T00:00:00"/>
    <x v="5"/>
    <x v="1"/>
    <x v="2"/>
    <s v="C266"/>
    <x v="570"/>
    <s v="B1098"/>
    <x v="451"/>
    <x v="0"/>
    <n v="8.64"/>
    <n v="3"/>
    <n v="25.92"/>
    <x v="0"/>
    <x v="0"/>
  </r>
  <r>
    <s v="O3655"/>
    <d v="2024-03-11T00:00:00"/>
    <x v="1"/>
    <x v="0"/>
    <x v="1"/>
    <s v="C234"/>
    <x v="606"/>
    <s v="B1069"/>
    <x v="12"/>
    <x v="0"/>
    <n v="21.77"/>
    <n v="3"/>
    <n v="65.31"/>
    <x v="0"/>
    <x v="6"/>
  </r>
  <r>
    <s v="O1358"/>
    <d v="2024-11-27T00:00:00"/>
    <x v="3"/>
    <x v="5"/>
    <x v="1"/>
    <s v="C842"/>
    <x v="607"/>
    <s v="B1080"/>
    <x v="619"/>
    <x v="0"/>
    <n v="41.53"/>
    <n v="3"/>
    <n v="124.59"/>
    <x v="3"/>
    <x v="3"/>
  </r>
  <r>
    <s v="O1761"/>
    <d v="2023-03-13T00:00:00"/>
    <x v="1"/>
    <x v="0"/>
    <x v="2"/>
    <s v="C939"/>
    <x v="608"/>
    <s v="B1994"/>
    <x v="620"/>
    <x v="0"/>
    <n v="32.32"/>
    <n v="5"/>
    <n v="161.6"/>
    <x v="3"/>
    <x v="7"/>
  </r>
  <r>
    <s v="O2162"/>
    <d v="2023-03-19T00:00:00"/>
    <x v="0"/>
    <x v="0"/>
    <x v="2"/>
    <s v="C960"/>
    <x v="609"/>
    <s v="B1782"/>
    <x v="596"/>
    <x v="1"/>
    <n v="17.88"/>
    <n v="3"/>
    <n v="53.64"/>
    <x v="0"/>
    <x v="2"/>
  </r>
  <r>
    <s v="O2684"/>
    <d v="2023-09-26T00:00:00"/>
    <x v="4"/>
    <x v="6"/>
    <x v="2"/>
    <s v="C252"/>
    <x v="603"/>
    <s v="B1085"/>
    <x v="621"/>
    <x v="2"/>
    <n v="36.54"/>
    <n v="1"/>
    <n v="36.54"/>
    <x v="1"/>
    <x v="6"/>
  </r>
  <r>
    <s v="O3922"/>
    <d v="2024-12-05T00:00:00"/>
    <x v="5"/>
    <x v="9"/>
    <x v="1"/>
    <s v="C913"/>
    <x v="610"/>
    <s v="B1939"/>
    <x v="615"/>
    <x v="2"/>
    <n v="22.42"/>
    <n v="1"/>
    <n v="22.42"/>
    <x v="2"/>
    <x v="6"/>
  </r>
  <r>
    <s v="O2159"/>
    <d v="2024-10-12T00:00:00"/>
    <x v="6"/>
    <x v="10"/>
    <x v="1"/>
    <s v="C471"/>
    <x v="611"/>
    <s v="B1828"/>
    <x v="262"/>
    <x v="0"/>
    <n v="13.02"/>
    <n v="3"/>
    <n v="39.06"/>
    <x v="1"/>
    <x v="0"/>
  </r>
  <r>
    <s v="O1516"/>
    <d v="2024-08-19T00:00:00"/>
    <x v="1"/>
    <x v="8"/>
    <x v="1"/>
    <s v="C501"/>
    <x v="612"/>
    <s v="B1729"/>
    <x v="539"/>
    <x v="2"/>
    <n v="14.41"/>
    <n v="3"/>
    <n v="43.23"/>
    <x v="2"/>
    <x v="0"/>
  </r>
  <r>
    <s v="O1057"/>
    <d v="2024-07-07T00:00:00"/>
    <x v="0"/>
    <x v="2"/>
    <x v="1"/>
    <s v="C325"/>
    <x v="613"/>
    <s v="B1368"/>
    <x v="540"/>
    <x v="2"/>
    <n v="14.93"/>
    <n v="1"/>
    <n v="14.93"/>
    <x v="0"/>
    <x v="7"/>
  </r>
  <r>
    <s v="O2478"/>
    <d v="2024-01-20T00:00:00"/>
    <x v="6"/>
    <x v="11"/>
    <x v="1"/>
    <s v="C553"/>
    <x v="614"/>
    <s v="B1554"/>
    <x v="622"/>
    <x v="1"/>
    <n v="36.79"/>
    <n v="1"/>
    <n v="36.79"/>
    <x v="2"/>
    <x v="2"/>
  </r>
  <r>
    <s v="O3455"/>
    <d v="2024-05-19T00:00:00"/>
    <x v="0"/>
    <x v="4"/>
    <x v="1"/>
    <s v="C428"/>
    <x v="395"/>
    <s v="B1782"/>
    <x v="282"/>
    <x v="0"/>
    <n v="24.44"/>
    <n v="1"/>
    <n v="24.44"/>
    <x v="2"/>
    <x v="5"/>
  </r>
  <r>
    <s v="O3385"/>
    <d v="2025-03-22T00:00:00"/>
    <x v="6"/>
    <x v="0"/>
    <x v="0"/>
    <s v="C165"/>
    <x v="286"/>
    <s v="B1036"/>
    <x v="125"/>
    <x v="2"/>
    <n v="6.42"/>
    <n v="4"/>
    <n v="25.68"/>
    <x v="1"/>
    <x v="0"/>
  </r>
  <r>
    <s v="O3400"/>
    <d v="2022-09-22T00:00:00"/>
    <x v="5"/>
    <x v="6"/>
    <x v="3"/>
    <s v="C210"/>
    <x v="322"/>
    <s v="B1300"/>
    <x v="479"/>
    <x v="0"/>
    <n v="48.66"/>
    <n v="4"/>
    <n v="194.64"/>
    <x v="2"/>
    <x v="0"/>
  </r>
  <r>
    <s v="O2730"/>
    <d v="2025-06-02T00:00:00"/>
    <x v="1"/>
    <x v="1"/>
    <x v="0"/>
    <s v="C426"/>
    <x v="253"/>
    <s v="B1518"/>
    <x v="623"/>
    <x v="0"/>
    <n v="30.28"/>
    <n v="4"/>
    <n v="121.12"/>
    <x v="0"/>
    <x v="2"/>
  </r>
  <r>
    <s v="O3633"/>
    <d v="2023-11-16T00:00:00"/>
    <x v="5"/>
    <x v="5"/>
    <x v="2"/>
    <s v="C982"/>
    <x v="615"/>
    <s v="B1536"/>
    <x v="624"/>
    <x v="3"/>
    <n v="17.09"/>
    <n v="3"/>
    <n v="51.27"/>
    <x v="2"/>
    <x v="2"/>
  </r>
  <r>
    <s v="O1854"/>
    <d v="2023-01-03T00:00:00"/>
    <x v="4"/>
    <x v="11"/>
    <x v="2"/>
    <s v="C816"/>
    <x v="148"/>
    <s v="B1716"/>
    <x v="625"/>
    <x v="0"/>
    <n v="46.08"/>
    <n v="2"/>
    <n v="92.16"/>
    <x v="1"/>
    <x v="3"/>
  </r>
  <r>
    <s v="O1682"/>
    <d v="2023-07-03T00:00:00"/>
    <x v="1"/>
    <x v="2"/>
    <x v="2"/>
    <s v="C272"/>
    <x v="616"/>
    <s v="B1875"/>
    <x v="52"/>
    <x v="0"/>
    <n v="40.43"/>
    <n v="2"/>
    <n v="80.86"/>
    <x v="0"/>
    <x v="0"/>
  </r>
  <r>
    <s v="O3250"/>
    <d v="2024-07-11T00:00:00"/>
    <x v="5"/>
    <x v="2"/>
    <x v="1"/>
    <s v="C329"/>
    <x v="247"/>
    <s v="B1173"/>
    <x v="626"/>
    <x v="2"/>
    <n v="46.18"/>
    <n v="3"/>
    <n v="138.54"/>
    <x v="0"/>
    <x v="3"/>
  </r>
  <r>
    <s v="O1704"/>
    <d v="2023-08-23T00:00:00"/>
    <x v="3"/>
    <x v="8"/>
    <x v="2"/>
    <s v="C241"/>
    <x v="617"/>
    <s v="B1390"/>
    <x v="627"/>
    <x v="0"/>
    <n v="42.19"/>
    <n v="1"/>
    <n v="42.19"/>
    <x v="2"/>
    <x v="0"/>
  </r>
  <r>
    <s v="O3258"/>
    <d v="2024-03-20T00:00:00"/>
    <x v="3"/>
    <x v="0"/>
    <x v="1"/>
    <s v="C583"/>
    <x v="359"/>
    <s v="B1440"/>
    <x v="450"/>
    <x v="0"/>
    <n v="28.47"/>
    <n v="5"/>
    <n v="142.35"/>
    <x v="1"/>
    <x v="3"/>
  </r>
  <r>
    <s v="O3985"/>
    <d v="2022-10-17T00:00:00"/>
    <x v="1"/>
    <x v="10"/>
    <x v="3"/>
    <s v="C199"/>
    <x v="618"/>
    <s v="B1795"/>
    <x v="66"/>
    <x v="0"/>
    <n v="13.87"/>
    <n v="1"/>
    <n v="13.87"/>
    <x v="1"/>
    <x v="5"/>
  </r>
  <r>
    <s v="O1193"/>
    <d v="2024-07-28T00:00:00"/>
    <x v="0"/>
    <x v="2"/>
    <x v="1"/>
    <s v="C746"/>
    <x v="619"/>
    <s v="B1701"/>
    <x v="628"/>
    <x v="1"/>
    <n v="41.07"/>
    <n v="2"/>
    <n v="82.14"/>
    <x v="1"/>
    <x v="0"/>
  </r>
  <r>
    <s v="O3490"/>
    <d v="2024-12-19T00:00:00"/>
    <x v="5"/>
    <x v="9"/>
    <x v="1"/>
    <s v="C266"/>
    <x v="620"/>
    <s v="B1729"/>
    <x v="629"/>
    <x v="1"/>
    <n v="45.04"/>
    <n v="4"/>
    <n v="180.16"/>
    <x v="1"/>
    <x v="2"/>
  </r>
  <r>
    <s v="O2126"/>
    <d v="2023-10-01T00:00:00"/>
    <x v="0"/>
    <x v="10"/>
    <x v="2"/>
    <s v="C852"/>
    <x v="621"/>
    <s v="B1409"/>
    <x v="630"/>
    <x v="2"/>
    <n v="11.12"/>
    <n v="2"/>
    <n v="22.24"/>
    <x v="2"/>
    <x v="4"/>
  </r>
  <r>
    <s v="O2813"/>
    <d v="2022-10-22T00:00:00"/>
    <x v="6"/>
    <x v="10"/>
    <x v="3"/>
    <s v="C713"/>
    <x v="222"/>
    <s v="B1064"/>
    <x v="190"/>
    <x v="0"/>
    <n v="20.92"/>
    <n v="2"/>
    <n v="41.84"/>
    <x v="0"/>
    <x v="2"/>
  </r>
  <r>
    <s v="O3836"/>
    <d v="2023-12-31T00:00:00"/>
    <x v="0"/>
    <x v="9"/>
    <x v="2"/>
    <s v="C987"/>
    <x v="622"/>
    <s v="B1034"/>
    <x v="631"/>
    <x v="0"/>
    <n v="14.46"/>
    <n v="1"/>
    <n v="14.46"/>
    <x v="0"/>
    <x v="0"/>
  </r>
  <r>
    <s v="O2352"/>
    <d v="2023-07-12T00:00:00"/>
    <x v="3"/>
    <x v="2"/>
    <x v="2"/>
    <s v="C717"/>
    <x v="142"/>
    <s v="B1217"/>
    <x v="390"/>
    <x v="2"/>
    <n v="56.99"/>
    <n v="5"/>
    <n v="284.95"/>
    <x v="1"/>
    <x v="1"/>
  </r>
  <r>
    <s v="O3642"/>
    <d v="2024-03-09T00:00:00"/>
    <x v="6"/>
    <x v="0"/>
    <x v="1"/>
    <s v="C995"/>
    <x v="623"/>
    <s v="B1160"/>
    <x v="141"/>
    <x v="0"/>
    <n v="7.09"/>
    <n v="3"/>
    <n v="21.27"/>
    <x v="1"/>
    <x v="0"/>
  </r>
  <r>
    <s v="O3017"/>
    <d v="2024-05-16T00:00:00"/>
    <x v="5"/>
    <x v="4"/>
    <x v="1"/>
    <s v="C484"/>
    <x v="624"/>
    <s v="B1036"/>
    <x v="125"/>
    <x v="1"/>
    <n v="6.28"/>
    <n v="3"/>
    <n v="18.84"/>
    <x v="0"/>
    <x v="2"/>
  </r>
  <r>
    <s v="O2902"/>
    <d v="2025-07-28T00:00:00"/>
    <x v="1"/>
    <x v="2"/>
    <x v="0"/>
    <s v="C441"/>
    <x v="625"/>
    <s v="B1006"/>
    <x v="632"/>
    <x v="0"/>
    <n v="34.97"/>
    <n v="3"/>
    <n v="104.91"/>
    <x v="0"/>
    <x v="3"/>
  </r>
  <r>
    <s v="O3933"/>
    <d v="2025-06-18T00:00:00"/>
    <x v="3"/>
    <x v="1"/>
    <x v="0"/>
    <s v="C988"/>
    <x v="626"/>
    <s v="B1768"/>
    <x v="63"/>
    <x v="2"/>
    <n v="18.899999999999999"/>
    <n v="5"/>
    <n v="94.5"/>
    <x v="0"/>
    <x v="2"/>
  </r>
  <r>
    <s v="O1126"/>
    <d v="2023-02-02T00:00:00"/>
    <x v="5"/>
    <x v="3"/>
    <x v="2"/>
    <s v="C864"/>
    <x v="627"/>
    <s v="B1316"/>
    <x v="633"/>
    <x v="2"/>
    <n v="6.27"/>
    <n v="3"/>
    <n v="18.809999999999999"/>
    <x v="0"/>
    <x v="7"/>
  </r>
  <r>
    <s v="O1195"/>
    <d v="2024-09-13T00:00:00"/>
    <x v="2"/>
    <x v="6"/>
    <x v="1"/>
    <s v="C944"/>
    <x v="628"/>
    <s v="B1640"/>
    <x v="634"/>
    <x v="1"/>
    <n v="44.56"/>
    <n v="1"/>
    <n v="44.56"/>
    <x v="3"/>
    <x v="3"/>
  </r>
  <r>
    <s v="O3616"/>
    <d v="2023-02-18T00:00:00"/>
    <x v="6"/>
    <x v="3"/>
    <x v="2"/>
    <s v="C464"/>
    <x v="629"/>
    <s v="B1357"/>
    <x v="214"/>
    <x v="2"/>
    <n v="56.71"/>
    <n v="4"/>
    <n v="226.84"/>
    <x v="2"/>
    <x v="0"/>
  </r>
  <r>
    <s v="O2071"/>
    <d v="2024-05-07T00:00:00"/>
    <x v="4"/>
    <x v="4"/>
    <x v="1"/>
    <s v="C155"/>
    <x v="630"/>
    <s v="B1482"/>
    <x v="44"/>
    <x v="2"/>
    <n v="48.95"/>
    <n v="2"/>
    <n v="97.9"/>
    <x v="0"/>
    <x v="7"/>
  </r>
  <r>
    <s v="O3582"/>
    <d v="2025-06-27T00:00:00"/>
    <x v="2"/>
    <x v="1"/>
    <x v="0"/>
    <s v="C563"/>
    <x v="631"/>
    <s v="B1624"/>
    <x v="635"/>
    <x v="2"/>
    <n v="26.02"/>
    <n v="3"/>
    <n v="78.06"/>
    <x v="0"/>
    <x v="7"/>
  </r>
  <r>
    <s v="O1834"/>
    <d v="2023-05-17T00:00:00"/>
    <x v="3"/>
    <x v="4"/>
    <x v="2"/>
    <s v="C280"/>
    <x v="602"/>
    <s v="B1351"/>
    <x v="636"/>
    <x v="3"/>
    <n v="21.28"/>
    <n v="4"/>
    <n v="85.12"/>
    <x v="2"/>
    <x v="3"/>
  </r>
  <r>
    <s v="O2788"/>
    <d v="2023-08-17T00:00:00"/>
    <x v="5"/>
    <x v="8"/>
    <x v="2"/>
    <s v="C780"/>
    <x v="153"/>
    <s v="B1250"/>
    <x v="637"/>
    <x v="0"/>
    <n v="31.02"/>
    <n v="3"/>
    <n v="93.06"/>
    <x v="0"/>
    <x v="2"/>
  </r>
  <r>
    <s v="O3013"/>
    <d v="2025-06-27T00:00:00"/>
    <x v="2"/>
    <x v="1"/>
    <x v="0"/>
    <s v="C569"/>
    <x v="632"/>
    <s v="B1764"/>
    <x v="287"/>
    <x v="0"/>
    <n v="53.5"/>
    <n v="4"/>
    <n v="214"/>
    <x v="0"/>
    <x v="2"/>
  </r>
  <r>
    <s v="O1553"/>
    <d v="2024-09-21T00:00:00"/>
    <x v="6"/>
    <x v="6"/>
    <x v="1"/>
    <s v="C392"/>
    <x v="633"/>
    <s v="B1623"/>
    <x v="638"/>
    <x v="2"/>
    <n v="48.51"/>
    <n v="3"/>
    <n v="145.53"/>
    <x v="0"/>
    <x v="1"/>
  </r>
  <r>
    <s v="O3103"/>
    <d v="2023-09-10T00:00:00"/>
    <x v="0"/>
    <x v="6"/>
    <x v="2"/>
    <s v="C364"/>
    <x v="600"/>
    <s v="B1489"/>
    <x v="470"/>
    <x v="0"/>
    <n v="8.1199999999999992"/>
    <n v="2"/>
    <n v="16.239999999999998"/>
    <x v="0"/>
    <x v="7"/>
  </r>
  <r>
    <s v="O3918"/>
    <d v="2023-12-14T00:00:00"/>
    <x v="5"/>
    <x v="9"/>
    <x v="2"/>
    <s v="C799"/>
    <x v="634"/>
    <s v="B1555"/>
    <x v="71"/>
    <x v="0"/>
    <n v="36.15"/>
    <n v="1"/>
    <n v="36.15"/>
    <x v="0"/>
    <x v="1"/>
  </r>
  <r>
    <s v="O2930"/>
    <d v="2022-12-14T00:00:00"/>
    <x v="3"/>
    <x v="9"/>
    <x v="3"/>
    <s v="C710"/>
    <x v="525"/>
    <s v="B1072"/>
    <x v="639"/>
    <x v="0"/>
    <n v="26.88"/>
    <n v="2"/>
    <n v="53.76"/>
    <x v="2"/>
    <x v="1"/>
  </r>
  <r>
    <s v="O3332"/>
    <d v="2025-02-03T00:00:00"/>
    <x v="1"/>
    <x v="3"/>
    <x v="0"/>
    <s v="C849"/>
    <x v="635"/>
    <s v="B1451"/>
    <x v="640"/>
    <x v="3"/>
    <n v="53.92"/>
    <n v="3"/>
    <n v="161.76"/>
    <x v="0"/>
    <x v="2"/>
  </r>
  <r>
    <s v="O2232"/>
    <d v="2023-06-21T00:00:00"/>
    <x v="3"/>
    <x v="1"/>
    <x v="2"/>
    <s v="C417"/>
    <x v="636"/>
    <s v="B1253"/>
    <x v="641"/>
    <x v="0"/>
    <n v="33.22"/>
    <n v="1"/>
    <n v="33.22"/>
    <x v="1"/>
    <x v="2"/>
  </r>
  <r>
    <s v="O3057"/>
    <d v="2023-03-09T00:00:00"/>
    <x v="5"/>
    <x v="0"/>
    <x v="2"/>
    <s v="C140"/>
    <x v="637"/>
    <s v="B1841"/>
    <x v="271"/>
    <x v="2"/>
    <n v="18"/>
    <n v="4"/>
    <n v="72"/>
    <x v="2"/>
    <x v="3"/>
  </r>
  <r>
    <s v="O3071"/>
    <d v="2025-05-06T00:00:00"/>
    <x v="4"/>
    <x v="4"/>
    <x v="0"/>
    <s v="C100"/>
    <x v="638"/>
    <s v="B1344"/>
    <x v="210"/>
    <x v="1"/>
    <n v="31.43"/>
    <n v="3"/>
    <n v="94.29"/>
    <x v="1"/>
    <x v="2"/>
  </r>
  <r>
    <s v="O3552"/>
    <d v="2024-09-05T00:00:00"/>
    <x v="5"/>
    <x v="6"/>
    <x v="1"/>
    <s v="C517"/>
    <x v="432"/>
    <s v="B1114"/>
    <x v="642"/>
    <x v="2"/>
    <n v="9.52"/>
    <n v="4"/>
    <n v="38.08"/>
    <x v="1"/>
    <x v="3"/>
  </r>
  <r>
    <s v="O2779"/>
    <d v="2023-04-03T00:00:00"/>
    <x v="1"/>
    <x v="7"/>
    <x v="2"/>
    <s v="C999"/>
    <x v="501"/>
    <s v="B1451"/>
    <x v="640"/>
    <x v="2"/>
    <n v="38.799999999999997"/>
    <n v="4"/>
    <n v="155.19999999999999"/>
    <x v="1"/>
    <x v="2"/>
  </r>
  <r>
    <s v="O3325"/>
    <d v="2024-08-28T00:00:00"/>
    <x v="3"/>
    <x v="8"/>
    <x v="1"/>
    <s v="C365"/>
    <x v="524"/>
    <s v="B1647"/>
    <x v="643"/>
    <x v="0"/>
    <n v="22.1"/>
    <n v="2"/>
    <n v="44.2"/>
    <x v="2"/>
    <x v="0"/>
  </r>
  <r>
    <s v="O1712"/>
    <d v="2024-03-01T00:00:00"/>
    <x v="2"/>
    <x v="0"/>
    <x v="1"/>
    <s v="C143"/>
    <x v="639"/>
    <s v="B1240"/>
    <x v="644"/>
    <x v="1"/>
    <n v="14.38"/>
    <n v="3"/>
    <n v="43.14"/>
    <x v="3"/>
    <x v="2"/>
  </r>
  <r>
    <s v="O2438"/>
    <d v="2024-10-28T00:00:00"/>
    <x v="1"/>
    <x v="10"/>
    <x v="1"/>
    <s v="C743"/>
    <x v="468"/>
    <s v="B1305"/>
    <x v="645"/>
    <x v="0"/>
    <n v="21.47"/>
    <n v="1"/>
    <n v="21.47"/>
    <x v="2"/>
    <x v="7"/>
  </r>
  <r>
    <s v="O3562"/>
    <d v="2022-11-05T00:00:00"/>
    <x v="6"/>
    <x v="5"/>
    <x v="3"/>
    <s v="C310"/>
    <x v="3"/>
    <s v="B1357"/>
    <x v="101"/>
    <x v="2"/>
    <n v="32.86"/>
    <n v="2"/>
    <n v="65.72"/>
    <x v="1"/>
    <x v="2"/>
  </r>
  <r>
    <s v="O2873"/>
    <d v="2023-08-17T00:00:00"/>
    <x v="5"/>
    <x v="8"/>
    <x v="2"/>
    <s v="C353"/>
    <x v="518"/>
    <s v="B1217"/>
    <x v="390"/>
    <x v="0"/>
    <n v="51.72"/>
    <n v="2"/>
    <n v="103.44"/>
    <x v="0"/>
    <x v="1"/>
  </r>
  <r>
    <s v="O1091"/>
    <d v="2024-05-11T00:00:00"/>
    <x v="6"/>
    <x v="4"/>
    <x v="1"/>
    <s v="C712"/>
    <x v="429"/>
    <s v="B1580"/>
    <x v="646"/>
    <x v="0"/>
    <n v="15.2"/>
    <n v="1"/>
    <n v="15.2"/>
    <x v="1"/>
    <x v="1"/>
  </r>
  <r>
    <s v="O2509"/>
    <d v="2024-03-30T00:00:00"/>
    <x v="6"/>
    <x v="0"/>
    <x v="1"/>
    <s v="C699"/>
    <x v="640"/>
    <s v="B1258"/>
    <x v="253"/>
    <x v="2"/>
    <n v="14.95"/>
    <n v="4"/>
    <n v="59.8"/>
    <x v="0"/>
    <x v="0"/>
  </r>
  <r>
    <s v="O3277"/>
    <d v="2025-06-15T00:00:00"/>
    <x v="0"/>
    <x v="1"/>
    <x v="0"/>
    <s v="C131"/>
    <x v="641"/>
    <s v="B1251"/>
    <x v="84"/>
    <x v="0"/>
    <n v="32.049999999999997"/>
    <n v="2"/>
    <n v="64.099999999999994"/>
    <x v="2"/>
    <x v="0"/>
  </r>
  <r>
    <s v="O2184"/>
    <d v="2023-10-09T00:00:00"/>
    <x v="1"/>
    <x v="10"/>
    <x v="2"/>
    <s v="C660"/>
    <x v="642"/>
    <s v="B1724"/>
    <x v="647"/>
    <x v="2"/>
    <n v="8.34"/>
    <n v="2"/>
    <n v="16.68"/>
    <x v="3"/>
    <x v="0"/>
  </r>
  <r>
    <s v="O1835"/>
    <d v="2024-07-03T00:00:00"/>
    <x v="3"/>
    <x v="2"/>
    <x v="1"/>
    <s v="C246"/>
    <x v="374"/>
    <s v="B1340"/>
    <x v="648"/>
    <x v="2"/>
    <n v="9.83"/>
    <n v="1"/>
    <n v="9.83"/>
    <x v="1"/>
    <x v="4"/>
  </r>
  <r>
    <s v="O3469"/>
    <d v="2023-01-08T00:00:00"/>
    <x v="0"/>
    <x v="11"/>
    <x v="2"/>
    <s v="C562"/>
    <x v="293"/>
    <s v="B1725"/>
    <x v="275"/>
    <x v="1"/>
    <n v="10.67"/>
    <n v="2"/>
    <n v="21.34"/>
    <x v="0"/>
    <x v="0"/>
  </r>
  <r>
    <s v="O2876"/>
    <d v="2024-03-10T00:00:00"/>
    <x v="0"/>
    <x v="0"/>
    <x v="1"/>
    <s v="C187"/>
    <x v="418"/>
    <s v="B1715"/>
    <x v="243"/>
    <x v="2"/>
    <n v="40.770000000000003"/>
    <n v="3"/>
    <n v="122.31"/>
    <x v="0"/>
    <x v="2"/>
  </r>
  <r>
    <s v="O3074"/>
    <d v="2022-12-03T00:00:00"/>
    <x v="6"/>
    <x v="9"/>
    <x v="3"/>
    <s v="C880"/>
    <x v="643"/>
    <s v="B1474"/>
    <x v="649"/>
    <x v="2"/>
    <n v="15.94"/>
    <n v="1"/>
    <n v="15.94"/>
    <x v="1"/>
    <x v="2"/>
  </r>
  <r>
    <s v="O2947"/>
    <d v="2023-08-23T00:00:00"/>
    <x v="3"/>
    <x v="8"/>
    <x v="2"/>
    <s v="C959"/>
    <x v="644"/>
    <s v="B1069"/>
    <x v="248"/>
    <x v="3"/>
    <n v="45.83"/>
    <n v="2"/>
    <n v="91.66"/>
    <x v="0"/>
    <x v="0"/>
  </r>
  <r>
    <s v="O3585"/>
    <d v="2023-03-22T00:00:00"/>
    <x v="3"/>
    <x v="0"/>
    <x v="2"/>
    <s v="C703"/>
    <x v="40"/>
    <s v="B1003"/>
    <x v="650"/>
    <x v="0"/>
    <n v="44.29"/>
    <n v="3"/>
    <n v="132.87"/>
    <x v="0"/>
    <x v="0"/>
  </r>
  <r>
    <s v="O2273"/>
    <d v="2024-07-06T00:00:00"/>
    <x v="6"/>
    <x v="2"/>
    <x v="1"/>
    <s v="C902"/>
    <x v="645"/>
    <s v="B1539"/>
    <x v="475"/>
    <x v="2"/>
    <n v="53.12"/>
    <n v="5"/>
    <n v="265.60000000000002"/>
    <x v="0"/>
    <x v="0"/>
  </r>
  <r>
    <s v="O1950"/>
    <d v="2023-06-13T00:00:00"/>
    <x v="4"/>
    <x v="1"/>
    <x v="2"/>
    <s v="C616"/>
    <x v="646"/>
    <s v="B1932"/>
    <x v="651"/>
    <x v="1"/>
    <n v="38.24"/>
    <n v="5"/>
    <n v="191.2"/>
    <x v="2"/>
    <x v="0"/>
  </r>
  <r>
    <s v="O3413"/>
    <d v="2023-06-23T00:00:00"/>
    <x v="2"/>
    <x v="1"/>
    <x v="2"/>
    <s v="C417"/>
    <x v="636"/>
    <s v="B1179"/>
    <x v="652"/>
    <x v="2"/>
    <n v="50.22"/>
    <n v="3"/>
    <n v="150.66"/>
    <x v="0"/>
    <x v="1"/>
  </r>
  <r>
    <s v="O2251"/>
    <d v="2025-03-31T00:00:00"/>
    <x v="1"/>
    <x v="0"/>
    <x v="0"/>
    <s v="C152"/>
    <x v="48"/>
    <s v="B1894"/>
    <x v="653"/>
    <x v="0"/>
    <n v="7.04"/>
    <n v="4"/>
    <n v="28.16"/>
    <x v="0"/>
    <x v="6"/>
  </r>
  <r>
    <s v="O2253"/>
    <d v="2024-03-15T00:00:00"/>
    <x v="2"/>
    <x v="0"/>
    <x v="1"/>
    <s v="C567"/>
    <x v="647"/>
    <s v="B1179"/>
    <x v="652"/>
    <x v="0"/>
    <n v="49.34"/>
    <n v="2"/>
    <n v="98.68"/>
    <x v="0"/>
    <x v="2"/>
  </r>
  <r>
    <s v="O3779"/>
    <d v="2025-08-08T00:00:00"/>
    <x v="2"/>
    <x v="8"/>
    <x v="0"/>
    <s v="C558"/>
    <x v="648"/>
    <s v="B1882"/>
    <x v="489"/>
    <x v="2"/>
    <n v="15.18"/>
    <n v="3"/>
    <n v="45.54"/>
    <x v="0"/>
    <x v="0"/>
  </r>
  <r>
    <s v="O3818"/>
    <d v="2024-06-16T00:00:00"/>
    <x v="0"/>
    <x v="1"/>
    <x v="1"/>
    <s v="C573"/>
    <x v="649"/>
    <s v="B1210"/>
    <x v="654"/>
    <x v="0"/>
    <n v="25.54"/>
    <n v="3"/>
    <n v="76.62"/>
    <x v="2"/>
    <x v="7"/>
  </r>
  <r>
    <s v="O3820"/>
    <d v="2023-02-25T00:00:00"/>
    <x v="6"/>
    <x v="3"/>
    <x v="2"/>
    <s v="C773"/>
    <x v="650"/>
    <s v="B1691"/>
    <x v="655"/>
    <x v="0"/>
    <n v="18.18"/>
    <n v="3"/>
    <n v="54.54"/>
    <x v="0"/>
    <x v="0"/>
  </r>
  <r>
    <s v="O3792"/>
    <d v="2022-09-16T00:00:00"/>
    <x v="2"/>
    <x v="6"/>
    <x v="3"/>
    <s v="C959"/>
    <x v="542"/>
    <s v="B1243"/>
    <x v="440"/>
    <x v="1"/>
    <n v="45.2"/>
    <n v="4"/>
    <n v="180.8"/>
    <x v="0"/>
    <x v="0"/>
  </r>
  <r>
    <s v="O1936"/>
    <d v="2023-01-29T00:00:00"/>
    <x v="0"/>
    <x v="11"/>
    <x v="2"/>
    <s v="C881"/>
    <x v="651"/>
    <s v="B1657"/>
    <x v="656"/>
    <x v="2"/>
    <n v="41.92"/>
    <n v="3"/>
    <n v="125.76"/>
    <x v="0"/>
    <x v="0"/>
  </r>
  <r>
    <s v="O3187"/>
    <d v="2024-04-10T00:00:00"/>
    <x v="3"/>
    <x v="7"/>
    <x v="1"/>
    <s v="C828"/>
    <x v="652"/>
    <s v="B1718"/>
    <x v="657"/>
    <x v="3"/>
    <n v="13.17"/>
    <n v="1"/>
    <n v="13.17"/>
    <x v="0"/>
    <x v="3"/>
  </r>
  <r>
    <s v="O3127"/>
    <d v="2024-04-06T00:00:00"/>
    <x v="6"/>
    <x v="7"/>
    <x v="1"/>
    <s v="C100"/>
    <x v="638"/>
    <s v="B1072"/>
    <x v="454"/>
    <x v="3"/>
    <n v="46.29"/>
    <n v="2"/>
    <n v="92.58"/>
    <x v="2"/>
    <x v="6"/>
  </r>
  <r>
    <s v="O2442"/>
    <d v="2022-12-01T00:00:00"/>
    <x v="5"/>
    <x v="9"/>
    <x v="3"/>
    <s v="C742"/>
    <x v="394"/>
    <s v="B1138"/>
    <x v="658"/>
    <x v="3"/>
    <n v="43.1"/>
    <n v="1"/>
    <n v="43.1"/>
    <x v="0"/>
    <x v="2"/>
  </r>
  <r>
    <s v="O2748"/>
    <d v="2023-11-30T00:00:00"/>
    <x v="5"/>
    <x v="5"/>
    <x v="2"/>
    <s v="C998"/>
    <x v="193"/>
    <s v="B1912"/>
    <x v="132"/>
    <x v="2"/>
    <n v="13.05"/>
    <n v="5"/>
    <n v="65.25"/>
    <x v="2"/>
    <x v="3"/>
  </r>
  <r>
    <s v="O3909"/>
    <d v="2024-06-03T00:00:00"/>
    <x v="1"/>
    <x v="1"/>
    <x v="1"/>
    <s v="C416"/>
    <x v="513"/>
    <s v="B1145"/>
    <x v="87"/>
    <x v="2"/>
    <n v="49.51"/>
    <n v="5"/>
    <n v="247.55"/>
    <x v="2"/>
    <x v="2"/>
  </r>
  <r>
    <s v="O1746"/>
    <d v="2024-11-01T00:00:00"/>
    <x v="2"/>
    <x v="5"/>
    <x v="1"/>
    <s v="C802"/>
    <x v="653"/>
    <s v="B1775"/>
    <x v="258"/>
    <x v="1"/>
    <n v="35.81"/>
    <n v="2"/>
    <n v="71.62"/>
    <x v="0"/>
    <x v="0"/>
  </r>
  <r>
    <s v="O1146"/>
    <d v="2024-04-22T00:00:00"/>
    <x v="1"/>
    <x v="7"/>
    <x v="1"/>
    <s v="C365"/>
    <x v="654"/>
    <s v="B1916"/>
    <x v="659"/>
    <x v="3"/>
    <n v="21.51"/>
    <n v="5"/>
    <n v="107.55"/>
    <x v="0"/>
    <x v="0"/>
  </r>
  <r>
    <s v="O1109"/>
    <d v="2024-01-03T00:00:00"/>
    <x v="3"/>
    <x v="11"/>
    <x v="1"/>
    <s v="C978"/>
    <x v="655"/>
    <s v="B1139"/>
    <x v="598"/>
    <x v="3"/>
    <n v="44.59"/>
    <n v="3"/>
    <n v="133.77000000000001"/>
    <x v="2"/>
    <x v="0"/>
  </r>
  <r>
    <s v="O2587"/>
    <d v="2024-12-21T00:00:00"/>
    <x v="6"/>
    <x v="9"/>
    <x v="1"/>
    <s v="C798"/>
    <x v="656"/>
    <s v="B1252"/>
    <x v="660"/>
    <x v="0"/>
    <n v="27.34"/>
    <n v="1"/>
    <n v="27.34"/>
    <x v="0"/>
    <x v="1"/>
  </r>
  <r>
    <s v="O2067"/>
    <d v="2024-03-22T00:00:00"/>
    <x v="2"/>
    <x v="0"/>
    <x v="1"/>
    <s v="C867"/>
    <x v="657"/>
    <s v="B1481"/>
    <x v="661"/>
    <x v="2"/>
    <n v="19.53"/>
    <n v="1"/>
    <n v="19.53"/>
    <x v="3"/>
    <x v="2"/>
  </r>
  <r>
    <s v="O1574"/>
    <d v="2024-03-23T00:00:00"/>
    <x v="6"/>
    <x v="0"/>
    <x v="1"/>
    <s v="C750"/>
    <x v="373"/>
    <s v="B1960"/>
    <x v="32"/>
    <x v="1"/>
    <n v="17.04"/>
    <n v="1"/>
    <n v="17.04"/>
    <x v="0"/>
    <x v="1"/>
  </r>
  <r>
    <s v="O1332"/>
    <d v="2023-04-05T00:00:00"/>
    <x v="3"/>
    <x v="7"/>
    <x v="2"/>
    <s v="C405"/>
    <x v="302"/>
    <s v="B1569"/>
    <x v="662"/>
    <x v="0"/>
    <n v="15.06"/>
    <n v="2"/>
    <n v="30.12"/>
    <x v="0"/>
    <x v="3"/>
  </r>
  <r>
    <s v="O3737"/>
    <d v="2022-12-23T00:00:00"/>
    <x v="2"/>
    <x v="9"/>
    <x v="3"/>
    <s v="C801"/>
    <x v="454"/>
    <s v="B1299"/>
    <x v="663"/>
    <x v="1"/>
    <n v="32.22"/>
    <n v="2"/>
    <n v="64.44"/>
    <x v="2"/>
    <x v="3"/>
  </r>
  <r>
    <s v="O2045"/>
    <d v="2023-09-04T00:00:00"/>
    <x v="1"/>
    <x v="6"/>
    <x v="2"/>
    <s v="C150"/>
    <x v="658"/>
    <s v="B1751"/>
    <x v="664"/>
    <x v="3"/>
    <n v="24.5"/>
    <n v="4"/>
    <n v="98"/>
    <x v="1"/>
    <x v="3"/>
  </r>
  <r>
    <s v="O3674"/>
    <d v="2024-09-08T00:00:00"/>
    <x v="0"/>
    <x v="6"/>
    <x v="1"/>
    <s v="C429"/>
    <x v="89"/>
    <s v="B1444"/>
    <x v="665"/>
    <x v="2"/>
    <n v="24.94"/>
    <n v="1"/>
    <n v="24.94"/>
    <x v="0"/>
    <x v="2"/>
  </r>
  <r>
    <s v="O3488"/>
    <d v="2024-10-30T00:00:00"/>
    <x v="3"/>
    <x v="10"/>
    <x v="1"/>
    <s v="C297"/>
    <x v="659"/>
    <s v="B1510"/>
    <x v="666"/>
    <x v="0"/>
    <n v="38.6"/>
    <n v="1"/>
    <n v="38.6"/>
    <x v="0"/>
    <x v="0"/>
  </r>
  <r>
    <s v="O2689"/>
    <d v="2025-03-31T00:00:00"/>
    <x v="1"/>
    <x v="0"/>
    <x v="0"/>
    <s v="C531"/>
    <x v="231"/>
    <s v="B1475"/>
    <x v="244"/>
    <x v="2"/>
    <n v="8.4499999999999993"/>
    <n v="3"/>
    <n v="25.35"/>
    <x v="2"/>
    <x v="0"/>
  </r>
  <r>
    <s v="O1370"/>
    <d v="2024-02-18T00:00:00"/>
    <x v="0"/>
    <x v="3"/>
    <x v="1"/>
    <s v="C491"/>
    <x v="660"/>
    <s v="B1866"/>
    <x v="667"/>
    <x v="1"/>
    <n v="15.03"/>
    <n v="4"/>
    <n v="60.12"/>
    <x v="2"/>
    <x v="2"/>
  </r>
  <r>
    <s v="O3827"/>
    <d v="2024-05-10T00:00:00"/>
    <x v="2"/>
    <x v="4"/>
    <x v="1"/>
    <s v="C863"/>
    <x v="64"/>
    <s v="B1339"/>
    <x v="668"/>
    <x v="0"/>
    <n v="18.239999999999998"/>
    <n v="4"/>
    <n v="72.959999999999994"/>
    <x v="2"/>
    <x v="0"/>
  </r>
  <r>
    <s v="O3525"/>
    <d v="2023-08-21T00:00:00"/>
    <x v="1"/>
    <x v="8"/>
    <x v="2"/>
    <s v="C214"/>
    <x v="164"/>
    <s v="B1700"/>
    <x v="133"/>
    <x v="0"/>
    <n v="56.72"/>
    <n v="1"/>
    <n v="56.72"/>
    <x v="0"/>
    <x v="0"/>
  </r>
  <r>
    <s v="O1119"/>
    <d v="2024-10-16T00:00:00"/>
    <x v="3"/>
    <x v="10"/>
    <x v="1"/>
    <s v="C350"/>
    <x v="453"/>
    <s v="B1073"/>
    <x v="110"/>
    <x v="1"/>
    <n v="39.71"/>
    <n v="5"/>
    <n v="198.55"/>
    <x v="1"/>
    <x v="1"/>
  </r>
  <r>
    <s v="O1364"/>
    <d v="2023-09-14T00:00:00"/>
    <x v="5"/>
    <x v="6"/>
    <x v="2"/>
    <s v="C502"/>
    <x v="598"/>
    <s v="B1874"/>
    <x v="249"/>
    <x v="2"/>
    <n v="32.75"/>
    <n v="3"/>
    <n v="98.25"/>
    <x v="0"/>
    <x v="0"/>
  </r>
  <r>
    <s v="O2169"/>
    <d v="2024-09-19T00:00:00"/>
    <x v="5"/>
    <x v="6"/>
    <x v="1"/>
    <s v="C984"/>
    <x v="258"/>
    <s v="B1104"/>
    <x v="669"/>
    <x v="2"/>
    <n v="6.97"/>
    <n v="3"/>
    <n v="20.91"/>
    <x v="2"/>
    <x v="4"/>
  </r>
  <r>
    <s v="O2921"/>
    <d v="2024-08-08T00:00:00"/>
    <x v="5"/>
    <x v="8"/>
    <x v="1"/>
    <s v="C654"/>
    <x v="241"/>
    <s v="B1806"/>
    <x v="48"/>
    <x v="2"/>
    <n v="23.06"/>
    <n v="3"/>
    <n v="69.180000000000007"/>
    <x v="2"/>
    <x v="3"/>
  </r>
  <r>
    <s v="O2602"/>
    <d v="2022-11-20T00:00:00"/>
    <x v="0"/>
    <x v="5"/>
    <x v="3"/>
    <s v="C386"/>
    <x v="56"/>
    <s v="B1745"/>
    <x v="557"/>
    <x v="1"/>
    <n v="50.74"/>
    <n v="3"/>
    <n v="152.22"/>
    <x v="0"/>
    <x v="0"/>
  </r>
  <r>
    <s v="O1509"/>
    <d v="2023-11-09T00:00:00"/>
    <x v="5"/>
    <x v="5"/>
    <x v="2"/>
    <s v="C755"/>
    <x v="299"/>
    <s v="B1604"/>
    <x v="670"/>
    <x v="1"/>
    <n v="13.76"/>
    <n v="2"/>
    <n v="27.52"/>
    <x v="2"/>
    <x v="3"/>
  </r>
  <r>
    <s v="O2879"/>
    <d v="2023-10-02T00:00:00"/>
    <x v="1"/>
    <x v="10"/>
    <x v="2"/>
    <s v="C801"/>
    <x v="521"/>
    <s v="B1055"/>
    <x v="671"/>
    <x v="2"/>
    <n v="42.85"/>
    <n v="1"/>
    <n v="42.85"/>
    <x v="2"/>
    <x v="2"/>
  </r>
  <r>
    <s v="O1984"/>
    <d v="2024-11-22T00:00:00"/>
    <x v="2"/>
    <x v="5"/>
    <x v="1"/>
    <s v="C689"/>
    <x v="661"/>
    <s v="B1072"/>
    <x v="639"/>
    <x v="0"/>
    <n v="22.71"/>
    <n v="4"/>
    <n v="90.84"/>
    <x v="0"/>
    <x v="2"/>
  </r>
  <r>
    <s v="O1096"/>
    <d v="2023-07-16T00:00:00"/>
    <x v="0"/>
    <x v="2"/>
    <x v="2"/>
    <s v="C995"/>
    <x v="623"/>
    <s v="B1307"/>
    <x v="463"/>
    <x v="1"/>
    <n v="24.67"/>
    <n v="3"/>
    <n v="74.010000000000005"/>
    <x v="1"/>
    <x v="1"/>
  </r>
  <r>
    <s v="O3271"/>
    <d v="2025-08-18T00:00:00"/>
    <x v="1"/>
    <x v="8"/>
    <x v="0"/>
    <s v="C487"/>
    <x v="82"/>
    <s v="B1206"/>
    <x v="2"/>
    <x v="2"/>
    <n v="23.52"/>
    <n v="2"/>
    <n v="47.04"/>
    <x v="2"/>
    <x v="7"/>
  </r>
  <r>
    <s v="O1384"/>
    <d v="2024-05-18T00:00:00"/>
    <x v="6"/>
    <x v="4"/>
    <x v="1"/>
    <s v="C818"/>
    <x v="662"/>
    <s v="B1222"/>
    <x v="442"/>
    <x v="1"/>
    <n v="32.049999999999997"/>
    <n v="1"/>
    <n v="32.049999999999997"/>
    <x v="3"/>
    <x v="2"/>
  </r>
  <r>
    <s v="O2174"/>
    <d v="2023-01-22T00:00:00"/>
    <x v="0"/>
    <x v="11"/>
    <x v="2"/>
    <s v="C505"/>
    <x v="663"/>
    <s v="B1217"/>
    <x v="672"/>
    <x v="0"/>
    <n v="18.39"/>
    <n v="5"/>
    <n v="91.95"/>
    <x v="0"/>
    <x v="1"/>
  </r>
  <r>
    <s v="O2403"/>
    <d v="2024-01-14T00:00:00"/>
    <x v="0"/>
    <x v="11"/>
    <x v="1"/>
    <s v="C867"/>
    <x v="657"/>
    <s v="B1503"/>
    <x v="571"/>
    <x v="2"/>
    <n v="30.12"/>
    <n v="2"/>
    <n v="60.24"/>
    <x v="2"/>
    <x v="2"/>
  </r>
  <r>
    <s v="O1178"/>
    <d v="2024-09-10T00:00:00"/>
    <x v="4"/>
    <x v="6"/>
    <x v="1"/>
    <s v="C854"/>
    <x v="99"/>
    <s v="B1034"/>
    <x v="631"/>
    <x v="0"/>
    <n v="17.84"/>
    <n v="2"/>
    <n v="35.68"/>
    <x v="1"/>
    <x v="4"/>
  </r>
  <r>
    <s v="O3625"/>
    <d v="2025-04-24T00:00:00"/>
    <x v="5"/>
    <x v="7"/>
    <x v="0"/>
    <s v="C210"/>
    <x v="322"/>
    <s v="B1996"/>
    <x v="583"/>
    <x v="0"/>
    <n v="32.22"/>
    <n v="1"/>
    <n v="32.22"/>
    <x v="0"/>
    <x v="3"/>
  </r>
  <r>
    <s v="O3688"/>
    <d v="2023-04-13T00:00:00"/>
    <x v="5"/>
    <x v="7"/>
    <x v="2"/>
    <s v="C790"/>
    <x v="664"/>
    <s v="B1391"/>
    <x v="673"/>
    <x v="3"/>
    <n v="17.22"/>
    <n v="2"/>
    <n v="34.44"/>
    <x v="1"/>
    <x v="0"/>
  </r>
  <r>
    <s v="O2055"/>
    <d v="2023-01-07T00:00:00"/>
    <x v="6"/>
    <x v="11"/>
    <x v="2"/>
    <s v="C637"/>
    <x v="665"/>
    <s v="B1774"/>
    <x v="613"/>
    <x v="2"/>
    <n v="40.36"/>
    <n v="5"/>
    <n v="201.8"/>
    <x v="3"/>
    <x v="2"/>
  </r>
  <r>
    <s v="O1903"/>
    <d v="2024-05-25T00:00:00"/>
    <x v="6"/>
    <x v="4"/>
    <x v="1"/>
    <s v="C162"/>
    <x v="666"/>
    <s v="B1335"/>
    <x v="300"/>
    <x v="3"/>
    <n v="14.69"/>
    <n v="1"/>
    <n v="14.69"/>
    <x v="1"/>
    <x v="4"/>
  </r>
  <r>
    <s v="O1438"/>
    <d v="2024-03-03T00:00:00"/>
    <x v="0"/>
    <x v="0"/>
    <x v="1"/>
    <s v="C777"/>
    <x v="667"/>
    <s v="B1894"/>
    <x v="674"/>
    <x v="1"/>
    <n v="48.78"/>
    <n v="3"/>
    <n v="146.34"/>
    <x v="3"/>
    <x v="1"/>
  </r>
  <r>
    <s v="O2331"/>
    <d v="2023-10-23T00:00:00"/>
    <x v="1"/>
    <x v="10"/>
    <x v="2"/>
    <s v="C239"/>
    <x v="668"/>
    <s v="B1597"/>
    <x v="138"/>
    <x v="0"/>
    <n v="39.42"/>
    <n v="4"/>
    <n v="157.68"/>
    <x v="0"/>
    <x v="0"/>
  </r>
  <r>
    <s v="O2245"/>
    <d v="2025-05-28T00:00:00"/>
    <x v="3"/>
    <x v="4"/>
    <x v="0"/>
    <s v="C273"/>
    <x v="149"/>
    <s v="B1395"/>
    <x v="153"/>
    <x v="0"/>
    <n v="33.56"/>
    <n v="3"/>
    <n v="100.68"/>
    <x v="2"/>
    <x v="0"/>
  </r>
  <r>
    <s v="O1034"/>
    <d v="2023-03-02T00:00:00"/>
    <x v="5"/>
    <x v="0"/>
    <x v="2"/>
    <s v="C930"/>
    <x v="582"/>
    <s v="B1983"/>
    <x v="314"/>
    <x v="2"/>
    <n v="27.22"/>
    <n v="3"/>
    <n v="81.66"/>
    <x v="0"/>
    <x v="0"/>
  </r>
  <r>
    <s v="O1369"/>
    <d v="2023-11-25T00:00:00"/>
    <x v="6"/>
    <x v="5"/>
    <x v="2"/>
    <s v="C660"/>
    <x v="669"/>
    <s v="B1374"/>
    <x v="675"/>
    <x v="2"/>
    <n v="43.02"/>
    <n v="5"/>
    <n v="215.1"/>
    <x v="0"/>
    <x v="7"/>
  </r>
  <r>
    <s v="O3175"/>
    <d v="2024-06-08T00:00:00"/>
    <x v="6"/>
    <x v="1"/>
    <x v="1"/>
    <s v="C902"/>
    <x v="645"/>
    <s v="B1206"/>
    <x v="558"/>
    <x v="0"/>
    <n v="16.37"/>
    <n v="4"/>
    <n v="65.48"/>
    <x v="0"/>
    <x v="1"/>
  </r>
  <r>
    <s v="O1844"/>
    <d v="2023-09-08T00:00:00"/>
    <x v="2"/>
    <x v="6"/>
    <x v="2"/>
    <s v="C876"/>
    <x v="670"/>
    <s v="B1367"/>
    <x v="676"/>
    <x v="3"/>
    <n v="6.35"/>
    <n v="3"/>
    <n v="19.05"/>
    <x v="0"/>
    <x v="4"/>
  </r>
  <r>
    <s v="O1866"/>
    <d v="2023-10-03T00:00:00"/>
    <x v="4"/>
    <x v="10"/>
    <x v="2"/>
    <s v="C649"/>
    <x v="671"/>
    <s v="B1080"/>
    <x v="477"/>
    <x v="1"/>
    <n v="37.19"/>
    <n v="2"/>
    <n v="74.38"/>
    <x v="1"/>
    <x v="7"/>
  </r>
  <r>
    <s v="O2822"/>
    <d v="2025-07-23T00:00:00"/>
    <x v="3"/>
    <x v="2"/>
    <x v="0"/>
    <s v="C676"/>
    <x v="101"/>
    <s v="B1033"/>
    <x v="677"/>
    <x v="2"/>
    <n v="50.87"/>
    <n v="4"/>
    <n v="203.48"/>
    <x v="1"/>
    <x v="2"/>
  </r>
  <r>
    <s v="O2682"/>
    <d v="2022-10-14T00:00:00"/>
    <x v="2"/>
    <x v="10"/>
    <x v="3"/>
    <s v="C925"/>
    <x v="672"/>
    <s v="B1040"/>
    <x v="678"/>
    <x v="2"/>
    <n v="28.05"/>
    <n v="4"/>
    <n v="112.2"/>
    <x v="2"/>
    <x v="2"/>
  </r>
  <r>
    <s v="O2984"/>
    <d v="2024-08-19T00:00:00"/>
    <x v="1"/>
    <x v="8"/>
    <x v="1"/>
    <s v="C604"/>
    <x v="673"/>
    <s v="B1231"/>
    <x v="28"/>
    <x v="0"/>
    <n v="24.33"/>
    <n v="1"/>
    <n v="24.33"/>
    <x v="2"/>
    <x v="2"/>
  </r>
  <r>
    <s v="O3700"/>
    <d v="2025-03-22T00:00:00"/>
    <x v="6"/>
    <x v="0"/>
    <x v="0"/>
    <s v="C352"/>
    <x v="225"/>
    <s v="B1117"/>
    <x v="679"/>
    <x v="2"/>
    <n v="52.72"/>
    <n v="4"/>
    <n v="210.88"/>
    <x v="2"/>
    <x v="2"/>
  </r>
  <r>
    <s v="O2259"/>
    <d v="2025-04-19T00:00:00"/>
    <x v="6"/>
    <x v="7"/>
    <x v="0"/>
    <s v="C538"/>
    <x v="674"/>
    <s v="B1926"/>
    <x v="502"/>
    <x v="0"/>
    <n v="41.88"/>
    <n v="5"/>
    <n v="209.4"/>
    <x v="2"/>
    <x v="0"/>
  </r>
  <r>
    <s v="O2971"/>
    <d v="2023-09-26T00:00:00"/>
    <x v="4"/>
    <x v="6"/>
    <x v="2"/>
    <s v="C775"/>
    <x v="675"/>
    <s v="B1040"/>
    <x v="678"/>
    <x v="2"/>
    <n v="21.96"/>
    <n v="1"/>
    <n v="21.96"/>
    <x v="0"/>
    <x v="0"/>
  </r>
  <r>
    <s v="O1139"/>
    <d v="2024-07-25T00:00:00"/>
    <x v="5"/>
    <x v="2"/>
    <x v="1"/>
    <s v="C758"/>
    <x v="476"/>
    <s v="B1668"/>
    <x v="680"/>
    <x v="1"/>
    <n v="36.65"/>
    <n v="1"/>
    <n v="36.65"/>
    <x v="1"/>
    <x v="1"/>
  </r>
  <r>
    <s v="O1229"/>
    <d v="2024-10-03T00:00:00"/>
    <x v="5"/>
    <x v="10"/>
    <x v="1"/>
    <s v="C749"/>
    <x v="593"/>
    <s v="B1166"/>
    <x v="681"/>
    <x v="3"/>
    <n v="29.56"/>
    <n v="1"/>
    <n v="29.56"/>
    <x v="3"/>
    <x v="7"/>
  </r>
  <r>
    <s v="O3448"/>
    <d v="2024-11-24T00:00:00"/>
    <x v="0"/>
    <x v="5"/>
    <x v="1"/>
    <s v="C641"/>
    <x v="307"/>
    <s v="B1764"/>
    <x v="601"/>
    <x v="1"/>
    <n v="13.39"/>
    <n v="2"/>
    <n v="26.78"/>
    <x v="2"/>
    <x v="2"/>
  </r>
  <r>
    <s v="O3557"/>
    <d v="2023-03-16T00:00:00"/>
    <x v="5"/>
    <x v="0"/>
    <x v="2"/>
    <s v="C218"/>
    <x v="676"/>
    <s v="B1651"/>
    <x v="292"/>
    <x v="0"/>
    <n v="32.049999999999997"/>
    <n v="5"/>
    <n v="160.25"/>
    <x v="0"/>
    <x v="0"/>
  </r>
  <r>
    <s v="O2695"/>
    <d v="2024-03-17T00:00:00"/>
    <x v="0"/>
    <x v="0"/>
    <x v="1"/>
    <s v="C687"/>
    <x v="677"/>
    <s v="B1302"/>
    <x v="682"/>
    <x v="3"/>
    <n v="43.31"/>
    <n v="2"/>
    <n v="86.62"/>
    <x v="2"/>
    <x v="2"/>
  </r>
  <r>
    <s v="O1255"/>
    <d v="2023-06-29T00:00:00"/>
    <x v="5"/>
    <x v="1"/>
    <x v="2"/>
    <s v="C173"/>
    <x v="678"/>
    <s v="B1419"/>
    <x v="683"/>
    <x v="1"/>
    <n v="27.34"/>
    <n v="4"/>
    <n v="109.36"/>
    <x v="2"/>
    <x v="0"/>
  </r>
  <r>
    <s v="O1100"/>
    <d v="2023-02-19T00:00:00"/>
    <x v="0"/>
    <x v="3"/>
    <x v="2"/>
    <s v="C169"/>
    <x v="244"/>
    <s v="B1986"/>
    <x v="75"/>
    <x v="2"/>
    <n v="49.47"/>
    <n v="3"/>
    <n v="148.41"/>
    <x v="0"/>
    <x v="1"/>
  </r>
  <r>
    <s v="O2136"/>
    <d v="2023-10-27T00:00:00"/>
    <x v="2"/>
    <x v="10"/>
    <x v="2"/>
    <s v="C292"/>
    <x v="679"/>
    <s v="B1867"/>
    <x v="684"/>
    <x v="0"/>
    <n v="17.04"/>
    <n v="5"/>
    <n v="85.2"/>
    <x v="3"/>
    <x v="3"/>
  </r>
  <r>
    <s v="O1487"/>
    <d v="2024-03-08T00:00:00"/>
    <x v="2"/>
    <x v="0"/>
    <x v="1"/>
    <s v="C136"/>
    <x v="680"/>
    <s v="B1253"/>
    <x v="641"/>
    <x v="2"/>
    <n v="32.159999999999997"/>
    <n v="3"/>
    <n v="96.48"/>
    <x v="0"/>
    <x v="7"/>
  </r>
  <r>
    <s v="O3735"/>
    <d v="2023-08-19T00:00:00"/>
    <x v="6"/>
    <x v="8"/>
    <x v="2"/>
    <s v="C252"/>
    <x v="681"/>
    <s v="B1316"/>
    <x v="588"/>
    <x v="1"/>
    <n v="21.36"/>
    <n v="3"/>
    <n v="64.08"/>
    <x v="2"/>
    <x v="6"/>
  </r>
  <r>
    <s v="O3288"/>
    <d v="2024-09-08T00:00:00"/>
    <x v="0"/>
    <x v="6"/>
    <x v="1"/>
    <s v="C396"/>
    <x v="682"/>
    <s v="B1651"/>
    <x v="292"/>
    <x v="3"/>
    <n v="34.229999999999997"/>
    <n v="4"/>
    <n v="136.91999999999999"/>
    <x v="0"/>
    <x v="2"/>
  </r>
  <r>
    <s v="O3984"/>
    <d v="2023-05-07T00:00:00"/>
    <x v="0"/>
    <x v="4"/>
    <x v="2"/>
    <s v="C958"/>
    <x v="683"/>
    <s v="B1666"/>
    <x v="685"/>
    <x v="2"/>
    <n v="38.03"/>
    <n v="1"/>
    <n v="38.03"/>
    <x v="0"/>
    <x v="2"/>
  </r>
  <r>
    <s v="O1137"/>
    <d v="2023-06-20T00:00:00"/>
    <x v="4"/>
    <x v="1"/>
    <x v="2"/>
    <s v="C278"/>
    <x v="387"/>
    <s v="B1031"/>
    <x v="686"/>
    <x v="3"/>
    <n v="44.47"/>
    <n v="4"/>
    <n v="177.88"/>
    <x v="0"/>
    <x v="7"/>
  </r>
  <r>
    <s v="O3075"/>
    <d v="2023-04-10T00:00:00"/>
    <x v="1"/>
    <x v="7"/>
    <x v="2"/>
    <s v="C222"/>
    <x v="684"/>
    <s v="B1586"/>
    <x v="117"/>
    <x v="0"/>
    <n v="9.8800000000000008"/>
    <n v="2"/>
    <n v="19.760000000000002"/>
    <x v="1"/>
    <x v="6"/>
  </r>
  <r>
    <s v="O1403"/>
    <d v="2023-02-03T00:00:00"/>
    <x v="2"/>
    <x v="3"/>
    <x v="2"/>
    <s v="C440"/>
    <x v="685"/>
    <s v="B1751"/>
    <x v="687"/>
    <x v="3"/>
    <n v="5.22"/>
    <n v="3"/>
    <n v="15.66"/>
    <x v="3"/>
    <x v="2"/>
  </r>
  <r>
    <s v="O3821"/>
    <d v="2023-01-01T00:00:00"/>
    <x v="0"/>
    <x v="11"/>
    <x v="2"/>
    <s v="C240"/>
    <x v="462"/>
    <s v="B1987"/>
    <x v="546"/>
    <x v="2"/>
    <n v="33.08"/>
    <n v="5"/>
    <n v="165.4"/>
    <x v="2"/>
    <x v="2"/>
  </r>
  <r>
    <s v="O2771"/>
    <d v="2025-03-29T00:00:00"/>
    <x v="6"/>
    <x v="0"/>
    <x v="0"/>
    <s v="C232"/>
    <x v="4"/>
    <s v="B1395"/>
    <x v="153"/>
    <x v="2"/>
    <n v="33.78"/>
    <n v="4"/>
    <n v="135.12"/>
    <x v="0"/>
    <x v="2"/>
  </r>
  <r>
    <s v="O3734"/>
    <d v="2025-07-10T00:00:00"/>
    <x v="5"/>
    <x v="2"/>
    <x v="0"/>
    <s v="C393"/>
    <x v="275"/>
    <s v="B1179"/>
    <x v="218"/>
    <x v="0"/>
    <n v="10.07"/>
    <n v="5"/>
    <n v="50.35"/>
    <x v="1"/>
    <x v="3"/>
  </r>
  <r>
    <s v="O3028"/>
    <d v="2025-01-27T00:00:00"/>
    <x v="1"/>
    <x v="11"/>
    <x v="0"/>
    <s v="C501"/>
    <x v="686"/>
    <s v="B1737"/>
    <x v="688"/>
    <x v="0"/>
    <n v="29.09"/>
    <n v="1"/>
    <n v="29.09"/>
    <x v="0"/>
    <x v="2"/>
  </r>
  <r>
    <s v="O2699"/>
    <d v="2023-04-23T00:00:00"/>
    <x v="0"/>
    <x v="7"/>
    <x v="2"/>
    <s v="C164"/>
    <x v="94"/>
    <s v="B1357"/>
    <x v="101"/>
    <x v="2"/>
    <n v="34.64"/>
    <n v="3"/>
    <n v="103.92"/>
    <x v="2"/>
    <x v="2"/>
  </r>
  <r>
    <s v="O2077"/>
    <d v="2024-07-28T00:00:00"/>
    <x v="0"/>
    <x v="2"/>
    <x v="1"/>
    <s v="C372"/>
    <x v="687"/>
    <s v="B1072"/>
    <x v="327"/>
    <x v="0"/>
    <n v="22.63"/>
    <n v="5"/>
    <n v="113.15"/>
    <x v="0"/>
    <x v="4"/>
  </r>
  <r>
    <s v="O3854"/>
    <d v="2025-08-15T00:00:00"/>
    <x v="2"/>
    <x v="8"/>
    <x v="0"/>
    <s v="C154"/>
    <x v="58"/>
    <s v="B1206"/>
    <x v="2"/>
    <x v="1"/>
    <n v="20.62"/>
    <n v="4"/>
    <n v="82.48"/>
    <x v="0"/>
    <x v="0"/>
  </r>
  <r>
    <s v="O2795"/>
    <d v="2024-11-30T00:00:00"/>
    <x v="6"/>
    <x v="5"/>
    <x v="1"/>
    <s v="C950"/>
    <x v="688"/>
    <s v="B1031"/>
    <x v="686"/>
    <x v="2"/>
    <n v="36.17"/>
    <n v="3"/>
    <n v="108.51"/>
    <x v="2"/>
    <x v="0"/>
  </r>
  <r>
    <s v="O2982"/>
    <d v="2025-08-13T00:00:00"/>
    <x v="3"/>
    <x v="8"/>
    <x v="0"/>
    <s v="C150"/>
    <x v="658"/>
    <s v="B1503"/>
    <x v="689"/>
    <x v="0"/>
    <n v="48.64"/>
    <n v="1"/>
    <n v="48.64"/>
    <x v="1"/>
    <x v="2"/>
  </r>
  <r>
    <s v="O2500"/>
    <d v="2024-04-15T00:00:00"/>
    <x v="1"/>
    <x v="7"/>
    <x v="1"/>
    <s v="C178"/>
    <x v="689"/>
    <s v="B1232"/>
    <x v="444"/>
    <x v="3"/>
    <n v="35.72"/>
    <n v="4"/>
    <n v="142.88"/>
    <x v="2"/>
    <x v="3"/>
  </r>
  <r>
    <s v="O1698"/>
    <d v="2023-03-31T00:00:00"/>
    <x v="2"/>
    <x v="0"/>
    <x v="2"/>
    <s v="C775"/>
    <x v="690"/>
    <s v="B1031"/>
    <x v="690"/>
    <x v="3"/>
    <n v="14.81"/>
    <n v="3"/>
    <n v="44.43"/>
    <x v="2"/>
    <x v="0"/>
  </r>
  <r>
    <s v="O2884"/>
    <d v="2024-01-19T00:00:00"/>
    <x v="2"/>
    <x v="11"/>
    <x v="1"/>
    <s v="C380"/>
    <x v="691"/>
    <s v="B1651"/>
    <x v="691"/>
    <x v="0"/>
    <n v="46.69"/>
    <n v="1"/>
    <n v="46.69"/>
    <x v="2"/>
    <x v="2"/>
  </r>
  <r>
    <s v="O2277"/>
    <d v="2024-01-13T00:00:00"/>
    <x v="6"/>
    <x v="11"/>
    <x v="1"/>
    <s v="C281"/>
    <x v="379"/>
    <s v="B1581"/>
    <x v="351"/>
    <x v="1"/>
    <n v="23.74"/>
    <n v="2"/>
    <n v="47.48"/>
    <x v="1"/>
    <x v="2"/>
  </r>
  <r>
    <s v="O1992"/>
    <d v="2024-03-22T00:00:00"/>
    <x v="2"/>
    <x v="0"/>
    <x v="1"/>
    <s v="C251"/>
    <x v="692"/>
    <s v="B1128"/>
    <x v="692"/>
    <x v="0"/>
    <n v="17.079999999999998"/>
    <n v="5"/>
    <n v="85.4"/>
    <x v="3"/>
    <x v="0"/>
  </r>
  <r>
    <s v="O3651"/>
    <d v="2023-09-26T00:00:00"/>
    <x v="4"/>
    <x v="6"/>
    <x v="2"/>
    <s v="C413"/>
    <x v="693"/>
    <s v="B1724"/>
    <x v="647"/>
    <x v="0"/>
    <n v="6.7"/>
    <n v="3"/>
    <n v="20.100000000000001"/>
    <x v="0"/>
    <x v="1"/>
  </r>
  <r>
    <s v="O3929"/>
    <d v="2024-12-28T00:00:00"/>
    <x v="6"/>
    <x v="9"/>
    <x v="1"/>
    <s v="C825"/>
    <x v="227"/>
    <s v="B1875"/>
    <x v="693"/>
    <x v="2"/>
    <n v="8.2200000000000006"/>
    <n v="5"/>
    <n v="41.1"/>
    <x v="1"/>
    <x v="1"/>
  </r>
  <r>
    <s v="O2480"/>
    <d v="2023-10-25T00:00:00"/>
    <x v="3"/>
    <x v="10"/>
    <x v="2"/>
    <s v="C592"/>
    <x v="694"/>
    <s v="B1578"/>
    <x v="171"/>
    <x v="3"/>
    <n v="21.77"/>
    <n v="3"/>
    <n v="65.31"/>
    <x v="0"/>
    <x v="6"/>
  </r>
  <r>
    <s v="O3575"/>
    <d v="2022-10-31T00:00:00"/>
    <x v="1"/>
    <x v="10"/>
    <x v="3"/>
    <s v="C255"/>
    <x v="370"/>
    <s v="B1198"/>
    <x v="694"/>
    <x v="1"/>
    <n v="18.87"/>
    <n v="2"/>
    <n v="37.74"/>
    <x v="2"/>
    <x v="7"/>
  </r>
  <r>
    <s v="O2625"/>
    <d v="2024-03-28T00:00:00"/>
    <x v="5"/>
    <x v="0"/>
    <x v="1"/>
    <s v="C951"/>
    <x v="561"/>
    <s v="B1179"/>
    <x v="652"/>
    <x v="1"/>
    <n v="41.74"/>
    <n v="2"/>
    <n v="83.48"/>
    <x v="2"/>
    <x v="1"/>
  </r>
  <r>
    <s v="O2267"/>
    <d v="2024-06-27T00:00:00"/>
    <x v="5"/>
    <x v="1"/>
    <x v="1"/>
    <s v="C112"/>
    <x v="695"/>
    <s v="B1085"/>
    <x v="695"/>
    <x v="2"/>
    <n v="32.57"/>
    <n v="4"/>
    <n v="130.28"/>
    <x v="2"/>
    <x v="2"/>
  </r>
  <r>
    <s v="O1658"/>
    <d v="2023-12-20T00:00:00"/>
    <x v="3"/>
    <x v="9"/>
    <x v="2"/>
    <s v="C913"/>
    <x v="610"/>
    <s v="B1432"/>
    <x v="696"/>
    <x v="1"/>
    <n v="10.1"/>
    <n v="2"/>
    <n v="20.2"/>
    <x v="0"/>
    <x v="1"/>
  </r>
  <r>
    <s v="O2618"/>
    <d v="2023-11-04T00:00:00"/>
    <x v="6"/>
    <x v="5"/>
    <x v="2"/>
    <s v="C251"/>
    <x v="692"/>
    <s v="B1365"/>
    <x v="697"/>
    <x v="1"/>
    <n v="56.28"/>
    <n v="3"/>
    <n v="168.84"/>
    <x v="2"/>
    <x v="2"/>
  </r>
  <r>
    <s v="O1610"/>
    <d v="2024-01-17T00:00:00"/>
    <x v="3"/>
    <x v="11"/>
    <x v="1"/>
    <s v="C604"/>
    <x v="696"/>
    <s v="B1818"/>
    <x v="698"/>
    <x v="2"/>
    <n v="44.87"/>
    <n v="4"/>
    <n v="179.48"/>
    <x v="3"/>
    <x v="2"/>
  </r>
  <r>
    <s v="O1680"/>
    <d v="2023-06-03T00:00:00"/>
    <x v="6"/>
    <x v="1"/>
    <x v="2"/>
    <s v="C253"/>
    <x v="697"/>
    <s v="B1841"/>
    <x v="699"/>
    <x v="1"/>
    <n v="8.18"/>
    <n v="5"/>
    <n v="40.9"/>
    <x v="2"/>
    <x v="0"/>
  </r>
  <r>
    <s v="O3290"/>
    <d v="2024-03-29T00:00:00"/>
    <x v="2"/>
    <x v="0"/>
    <x v="1"/>
    <s v="C600"/>
    <x v="698"/>
    <s v="B1105"/>
    <x v="700"/>
    <x v="0"/>
    <n v="16.09"/>
    <n v="4"/>
    <n v="64.36"/>
    <x v="2"/>
    <x v="1"/>
  </r>
  <r>
    <s v="O3206"/>
    <d v="2025-08-09T00:00:00"/>
    <x v="6"/>
    <x v="8"/>
    <x v="0"/>
    <s v="C919"/>
    <x v="402"/>
    <s v="B1016"/>
    <x v="149"/>
    <x v="1"/>
    <n v="33.270000000000003"/>
    <n v="5"/>
    <n v="166.35"/>
    <x v="0"/>
    <x v="2"/>
  </r>
  <r>
    <s v="O2928"/>
    <d v="2024-01-23T00:00:00"/>
    <x v="4"/>
    <x v="11"/>
    <x v="1"/>
    <s v="C830"/>
    <x v="138"/>
    <s v="B1186"/>
    <x v="458"/>
    <x v="0"/>
    <n v="42.71"/>
    <n v="2"/>
    <n v="85.42"/>
    <x v="2"/>
    <x v="2"/>
  </r>
  <r>
    <s v="O3559"/>
    <d v="2024-07-18T00:00:00"/>
    <x v="5"/>
    <x v="2"/>
    <x v="1"/>
    <s v="C321"/>
    <x v="118"/>
    <s v="B1583"/>
    <x v="497"/>
    <x v="0"/>
    <n v="11.13"/>
    <n v="3"/>
    <n v="33.39"/>
    <x v="0"/>
    <x v="7"/>
  </r>
  <r>
    <s v="O1713"/>
    <d v="2023-07-05T00:00:00"/>
    <x v="3"/>
    <x v="2"/>
    <x v="2"/>
    <s v="C543"/>
    <x v="503"/>
    <s v="B1651"/>
    <x v="464"/>
    <x v="0"/>
    <n v="20.34"/>
    <n v="5"/>
    <n v="101.7"/>
    <x v="2"/>
    <x v="7"/>
  </r>
  <r>
    <s v="O3141"/>
    <d v="2024-11-14T00:00:00"/>
    <x v="5"/>
    <x v="5"/>
    <x v="1"/>
    <s v="C871"/>
    <x v="334"/>
    <s v="B1647"/>
    <x v="701"/>
    <x v="3"/>
    <n v="29"/>
    <n v="4"/>
    <n v="116"/>
    <x v="2"/>
    <x v="2"/>
  </r>
  <r>
    <s v="O2097"/>
    <d v="2024-12-10T00:00:00"/>
    <x v="4"/>
    <x v="9"/>
    <x v="1"/>
    <s v="C143"/>
    <x v="699"/>
    <s v="B1565"/>
    <x v="702"/>
    <x v="2"/>
    <n v="42.94"/>
    <n v="5"/>
    <n v="214.7"/>
    <x v="1"/>
    <x v="7"/>
  </r>
  <r>
    <s v="O2607"/>
    <d v="2025-06-17T00:00:00"/>
    <x v="4"/>
    <x v="1"/>
    <x v="0"/>
    <s v="C756"/>
    <x v="700"/>
    <s v="B1011"/>
    <x v="488"/>
    <x v="1"/>
    <n v="22.47"/>
    <n v="4"/>
    <n v="89.88"/>
    <x v="0"/>
    <x v="5"/>
  </r>
  <r>
    <s v="O1435"/>
    <d v="2023-01-29T00:00:00"/>
    <x v="0"/>
    <x v="11"/>
    <x v="2"/>
    <s v="C958"/>
    <x v="683"/>
    <s v="B1729"/>
    <x v="629"/>
    <x v="0"/>
    <n v="49.73"/>
    <n v="2"/>
    <n v="99.46"/>
    <x v="0"/>
    <x v="3"/>
  </r>
  <r>
    <s v="O3927"/>
    <d v="2023-04-20T00:00:00"/>
    <x v="5"/>
    <x v="7"/>
    <x v="2"/>
    <s v="C457"/>
    <x v="701"/>
    <s v="B1690"/>
    <x v="410"/>
    <x v="2"/>
    <n v="56.76"/>
    <n v="1"/>
    <n v="56.76"/>
    <x v="0"/>
    <x v="6"/>
  </r>
  <r>
    <s v="O3160"/>
    <d v="2024-10-28T00:00:00"/>
    <x v="1"/>
    <x v="10"/>
    <x v="1"/>
    <s v="C683"/>
    <x v="301"/>
    <s v="B1247"/>
    <x v="703"/>
    <x v="1"/>
    <n v="6.43"/>
    <n v="5"/>
    <n v="32.15"/>
    <x v="0"/>
    <x v="5"/>
  </r>
  <r>
    <s v="O1060"/>
    <d v="2024-09-06T00:00:00"/>
    <x v="2"/>
    <x v="6"/>
    <x v="1"/>
    <s v="C881"/>
    <x v="158"/>
    <s v="B1852"/>
    <x v="704"/>
    <x v="3"/>
    <n v="17.649999999999999"/>
    <n v="5"/>
    <n v="88.25"/>
    <x v="3"/>
    <x v="7"/>
  </r>
  <r>
    <s v="O1728"/>
    <d v="2024-06-01T00:00:00"/>
    <x v="6"/>
    <x v="1"/>
    <x v="1"/>
    <s v="C953"/>
    <x v="702"/>
    <s v="B1261"/>
    <x v="705"/>
    <x v="3"/>
    <n v="22.72"/>
    <n v="3"/>
    <n v="68.16"/>
    <x v="0"/>
    <x v="2"/>
  </r>
  <r>
    <s v="O2160"/>
    <d v="2024-07-05T00:00:00"/>
    <x v="2"/>
    <x v="2"/>
    <x v="1"/>
    <s v="C865"/>
    <x v="703"/>
    <s v="B1011"/>
    <x v="706"/>
    <x v="2"/>
    <n v="28.38"/>
    <n v="4"/>
    <n v="113.52"/>
    <x v="0"/>
    <x v="3"/>
  </r>
  <r>
    <s v="O2856"/>
    <d v="2024-08-15T00:00:00"/>
    <x v="5"/>
    <x v="8"/>
    <x v="1"/>
    <s v="C501"/>
    <x v="612"/>
    <s v="B1724"/>
    <x v="250"/>
    <x v="3"/>
    <n v="41.5"/>
    <n v="5"/>
    <n v="207.5"/>
    <x v="2"/>
    <x v="0"/>
  </r>
  <r>
    <s v="O2408"/>
    <d v="2023-10-09T00:00:00"/>
    <x v="1"/>
    <x v="10"/>
    <x v="2"/>
    <s v="C492"/>
    <x v="704"/>
    <s v="B1580"/>
    <x v="157"/>
    <x v="2"/>
    <n v="42.01"/>
    <n v="3"/>
    <n v="126.03"/>
    <x v="2"/>
    <x v="3"/>
  </r>
  <r>
    <s v="O2361"/>
    <d v="2022-09-08T00:00:00"/>
    <x v="5"/>
    <x v="6"/>
    <x v="3"/>
    <s v="C768"/>
    <x v="230"/>
    <s v="B1274"/>
    <x v="92"/>
    <x v="3"/>
    <n v="21.9"/>
    <n v="5"/>
    <n v="109.5"/>
    <x v="0"/>
    <x v="3"/>
  </r>
  <r>
    <s v="O1751"/>
    <d v="2023-02-15T00:00:00"/>
    <x v="3"/>
    <x v="3"/>
    <x v="2"/>
    <s v="C582"/>
    <x v="705"/>
    <s v="B1038"/>
    <x v="707"/>
    <x v="1"/>
    <n v="25.67"/>
    <n v="4"/>
    <n v="102.68"/>
    <x v="2"/>
    <x v="1"/>
  </r>
  <r>
    <s v="O3683"/>
    <d v="2023-06-05T00:00:00"/>
    <x v="1"/>
    <x v="1"/>
    <x v="2"/>
    <s v="C437"/>
    <x v="87"/>
    <s v="B1922"/>
    <x v="708"/>
    <x v="1"/>
    <n v="54.46"/>
    <n v="1"/>
    <n v="54.46"/>
    <x v="0"/>
    <x v="0"/>
  </r>
  <r>
    <s v="O3086"/>
    <d v="2023-05-02T00:00:00"/>
    <x v="4"/>
    <x v="4"/>
    <x v="2"/>
    <s v="C892"/>
    <x v="706"/>
    <s v="B1828"/>
    <x v="262"/>
    <x v="0"/>
    <n v="13.72"/>
    <n v="5"/>
    <n v="68.599999999999994"/>
    <x v="0"/>
    <x v="2"/>
  </r>
  <r>
    <s v="O1448"/>
    <d v="2024-03-24T00:00:00"/>
    <x v="0"/>
    <x v="0"/>
    <x v="1"/>
    <s v="C767"/>
    <x v="707"/>
    <s v="B1667"/>
    <x v="709"/>
    <x v="2"/>
    <n v="36.71"/>
    <n v="3"/>
    <n v="110.13"/>
    <x v="0"/>
    <x v="3"/>
  </r>
  <r>
    <s v="O1528"/>
    <d v="2023-10-14T00:00:00"/>
    <x v="6"/>
    <x v="10"/>
    <x v="2"/>
    <s v="C923"/>
    <x v="708"/>
    <s v="B1607"/>
    <x v="245"/>
    <x v="3"/>
    <n v="38.909999999999997"/>
    <n v="4"/>
    <n v="155.63999999999999"/>
    <x v="3"/>
    <x v="3"/>
  </r>
  <r>
    <s v="O1935"/>
    <d v="2023-08-01T00:00:00"/>
    <x v="4"/>
    <x v="8"/>
    <x v="2"/>
    <s v="C591"/>
    <x v="441"/>
    <s v="B1614"/>
    <x v="710"/>
    <x v="3"/>
    <n v="5.81"/>
    <n v="5"/>
    <n v="29.05"/>
    <x v="2"/>
    <x v="7"/>
  </r>
  <r>
    <s v="O3871"/>
    <d v="2024-11-05T00:00:00"/>
    <x v="4"/>
    <x v="5"/>
    <x v="1"/>
    <s v="C453"/>
    <x v="285"/>
    <s v="B1302"/>
    <x v="682"/>
    <x v="3"/>
    <n v="30.9"/>
    <n v="3"/>
    <n v="92.7"/>
    <x v="0"/>
    <x v="3"/>
  </r>
  <r>
    <s v="O2935"/>
    <d v="2022-09-20T00:00:00"/>
    <x v="4"/>
    <x v="6"/>
    <x v="3"/>
    <s v="C395"/>
    <x v="709"/>
    <s v="B1598"/>
    <x v="711"/>
    <x v="1"/>
    <n v="23.47"/>
    <n v="4"/>
    <n v="93.88"/>
    <x v="0"/>
    <x v="2"/>
  </r>
  <r>
    <s v="O3480"/>
    <d v="2025-01-20T00:00:00"/>
    <x v="1"/>
    <x v="11"/>
    <x v="0"/>
    <s v="C801"/>
    <x v="454"/>
    <s v="B1407"/>
    <x v="457"/>
    <x v="0"/>
    <n v="39.93"/>
    <n v="3"/>
    <n v="119.79"/>
    <x v="2"/>
    <x v="6"/>
  </r>
  <r>
    <s v="O2391"/>
    <d v="2023-11-21T00:00:00"/>
    <x v="4"/>
    <x v="5"/>
    <x v="2"/>
    <s v="C124"/>
    <x v="327"/>
    <s v="B1744"/>
    <x v="176"/>
    <x v="2"/>
    <n v="33.47"/>
    <n v="5"/>
    <n v="167.35"/>
    <x v="0"/>
    <x v="5"/>
  </r>
  <r>
    <s v="O1389"/>
    <d v="2023-05-05T00:00:00"/>
    <x v="2"/>
    <x v="4"/>
    <x v="2"/>
    <s v="C498"/>
    <x v="70"/>
    <s v="B1799"/>
    <x v="712"/>
    <x v="3"/>
    <n v="30.18"/>
    <n v="2"/>
    <n v="60.36"/>
    <x v="3"/>
    <x v="1"/>
  </r>
  <r>
    <s v="O1335"/>
    <d v="2023-07-31T00:00:00"/>
    <x v="1"/>
    <x v="2"/>
    <x v="2"/>
    <s v="C920"/>
    <x v="295"/>
    <s v="B1870"/>
    <x v="713"/>
    <x v="3"/>
    <n v="19.66"/>
    <n v="2"/>
    <n v="39.32"/>
    <x v="2"/>
    <x v="3"/>
  </r>
  <r>
    <s v="O3438"/>
    <d v="2024-02-16T00:00:00"/>
    <x v="2"/>
    <x v="3"/>
    <x v="1"/>
    <s v="C406"/>
    <x v="364"/>
    <s v="B1503"/>
    <x v="714"/>
    <x v="0"/>
    <n v="15.97"/>
    <n v="5"/>
    <n v="79.849999999999994"/>
    <x v="1"/>
    <x v="6"/>
  </r>
  <r>
    <s v="O2677"/>
    <d v="2024-04-17T00:00:00"/>
    <x v="3"/>
    <x v="7"/>
    <x v="1"/>
    <s v="C743"/>
    <x v="468"/>
    <s v="B1530"/>
    <x v="715"/>
    <x v="2"/>
    <n v="34.43"/>
    <n v="5"/>
    <n v="172.15"/>
    <x v="0"/>
    <x v="2"/>
  </r>
  <r>
    <s v="O3036"/>
    <d v="2025-05-23T00:00:00"/>
    <x v="2"/>
    <x v="4"/>
    <x v="0"/>
    <s v="C411"/>
    <x v="710"/>
    <s v="B1536"/>
    <x v="716"/>
    <x v="0"/>
    <n v="30.78"/>
    <n v="2"/>
    <n v="61.56"/>
    <x v="2"/>
    <x v="5"/>
  </r>
  <r>
    <s v="O2897"/>
    <d v="2024-04-21T00:00:00"/>
    <x v="0"/>
    <x v="7"/>
    <x v="1"/>
    <s v="C304"/>
    <x v="571"/>
    <s v="B1558"/>
    <x v="533"/>
    <x v="2"/>
    <n v="16.100000000000001"/>
    <n v="5"/>
    <n v="80.5"/>
    <x v="1"/>
    <x v="0"/>
  </r>
  <r>
    <s v="O2861"/>
    <d v="2022-11-03T00:00:00"/>
    <x v="5"/>
    <x v="5"/>
    <x v="3"/>
    <s v="C659"/>
    <x v="711"/>
    <s v="B1497"/>
    <x v="717"/>
    <x v="0"/>
    <n v="19.579999999999998"/>
    <n v="5"/>
    <n v="97.9"/>
    <x v="2"/>
    <x v="2"/>
  </r>
  <r>
    <s v="O2623"/>
    <d v="2023-03-20T00:00:00"/>
    <x v="1"/>
    <x v="0"/>
    <x v="2"/>
    <s v="C690"/>
    <x v="466"/>
    <s v="B1022"/>
    <x v="448"/>
    <x v="2"/>
    <n v="8.42"/>
    <n v="5"/>
    <n v="42.1"/>
    <x v="2"/>
    <x v="3"/>
  </r>
  <r>
    <s v="O2859"/>
    <d v="2024-07-28T00:00:00"/>
    <x v="0"/>
    <x v="2"/>
    <x v="1"/>
    <s v="C722"/>
    <x v="712"/>
    <s v="B1727"/>
    <x v="718"/>
    <x v="0"/>
    <n v="11.1"/>
    <n v="5"/>
    <n v="55.5"/>
    <x v="0"/>
    <x v="2"/>
  </r>
  <r>
    <s v="O3146"/>
    <d v="2023-08-17T00:00:00"/>
    <x v="5"/>
    <x v="8"/>
    <x v="2"/>
    <s v="C573"/>
    <x v="203"/>
    <s v="B1594"/>
    <x v="719"/>
    <x v="0"/>
    <n v="40.94"/>
    <n v="3"/>
    <n v="122.82"/>
    <x v="2"/>
    <x v="6"/>
  </r>
  <r>
    <s v="O2650"/>
    <d v="2024-11-01T00:00:00"/>
    <x v="2"/>
    <x v="5"/>
    <x v="1"/>
    <s v="C898"/>
    <x v="88"/>
    <s v="B1797"/>
    <x v="720"/>
    <x v="0"/>
    <n v="21.97"/>
    <n v="4"/>
    <n v="87.88"/>
    <x v="2"/>
    <x v="2"/>
  </r>
  <r>
    <s v="O1485"/>
    <d v="2023-09-04T00:00:00"/>
    <x v="1"/>
    <x v="6"/>
    <x v="2"/>
    <s v="C412"/>
    <x v="713"/>
    <s v="B1189"/>
    <x v="721"/>
    <x v="0"/>
    <n v="23.65"/>
    <n v="1"/>
    <n v="23.65"/>
    <x v="1"/>
    <x v="1"/>
  </r>
  <r>
    <s v="O1603"/>
    <d v="2023-11-16T00:00:00"/>
    <x v="5"/>
    <x v="5"/>
    <x v="2"/>
    <s v="C881"/>
    <x v="211"/>
    <s v="B1818"/>
    <x v="356"/>
    <x v="2"/>
    <n v="30.48"/>
    <n v="1"/>
    <n v="30.48"/>
    <x v="3"/>
    <x v="0"/>
  </r>
  <r>
    <s v="O1807"/>
    <d v="2024-06-04T00:00:00"/>
    <x v="4"/>
    <x v="1"/>
    <x v="1"/>
    <s v="C773"/>
    <x v="650"/>
    <s v="B1264"/>
    <x v="376"/>
    <x v="0"/>
    <n v="24.63"/>
    <n v="2"/>
    <n v="49.26"/>
    <x v="2"/>
    <x v="3"/>
  </r>
  <r>
    <s v="O1192"/>
    <d v="2023-07-17T00:00:00"/>
    <x v="1"/>
    <x v="2"/>
    <x v="2"/>
    <s v="C232"/>
    <x v="8"/>
    <s v="B1314"/>
    <x v="722"/>
    <x v="1"/>
    <n v="39.67"/>
    <n v="3"/>
    <n v="119.01"/>
    <x v="0"/>
    <x v="7"/>
  </r>
  <r>
    <s v="O2620"/>
    <d v="2023-02-19T00:00:00"/>
    <x v="0"/>
    <x v="3"/>
    <x v="2"/>
    <s v="C572"/>
    <x v="714"/>
    <s v="B1125"/>
    <x v="532"/>
    <x v="1"/>
    <n v="10.28"/>
    <n v="5"/>
    <n v="51.4"/>
    <x v="0"/>
    <x v="3"/>
  </r>
  <r>
    <s v="O2797"/>
    <d v="2023-04-22T00:00:00"/>
    <x v="6"/>
    <x v="7"/>
    <x v="2"/>
    <s v="C269"/>
    <x v="404"/>
    <s v="B1462"/>
    <x v="335"/>
    <x v="0"/>
    <n v="23.53"/>
    <n v="2"/>
    <n v="47.06"/>
    <x v="2"/>
    <x v="7"/>
  </r>
  <r>
    <s v="O3338"/>
    <d v="2022-09-17T00:00:00"/>
    <x v="6"/>
    <x v="6"/>
    <x v="3"/>
    <s v="C636"/>
    <x v="715"/>
    <s v="B1984"/>
    <x v="272"/>
    <x v="2"/>
    <n v="31.77"/>
    <n v="4"/>
    <n v="127.08"/>
    <x v="2"/>
    <x v="3"/>
  </r>
  <r>
    <s v="O1191"/>
    <d v="2023-07-25T00:00:00"/>
    <x v="4"/>
    <x v="2"/>
    <x v="2"/>
    <s v="C950"/>
    <x v="688"/>
    <s v="B1844"/>
    <x v="521"/>
    <x v="2"/>
    <n v="25.13"/>
    <n v="2"/>
    <n v="50.26"/>
    <x v="1"/>
    <x v="4"/>
  </r>
  <r>
    <s v="O1681"/>
    <d v="2024-08-19T00:00:00"/>
    <x v="1"/>
    <x v="8"/>
    <x v="1"/>
    <s v="C885"/>
    <x v="716"/>
    <s v="B1252"/>
    <x v="660"/>
    <x v="0"/>
    <n v="33.18"/>
    <n v="4"/>
    <n v="132.72"/>
    <x v="2"/>
    <x v="0"/>
  </r>
  <r>
    <s v="O3992"/>
    <d v="2025-06-07T00:00:00"/>
    <x v="6"/>
    <x v="1"/>
    <x v="0"/>
    <s v="C320"/>
    <x v="717"/>
    <s v="B1844"/>
    <x v="480"/>
    <x v="2"/>
    <n v="27.45"/>
    <n v="4"/>
    <n v="109.8"/>
    <x v="2"/>
    <x v="0"/>
  </r>
  <r>
    <s v="O2712"/>
    <d v="2022-10-25T00:00:00"/>
    <x v="4"/>
    <x v="10"/>
    <x v="3"/>
    <s v="C814"/>
    <x v="278"/>
    <s v="B1968"/>
    <x v="276"/>
    <x v="0"/>
    <n v="43.02"/>
    <n v="2"/>
    <n v="86.04"/>
    <x v="2"/>
    <x v="2"/>
  </r>
  <r>
    <s v="O3976"/>
    <d v="2024-01-26T00:00:00"/>
    <x v="2"/>
    <x v="11"/>
    <x v="1"/>
    <s v="C325"/>
    <x v="496"/>
    <s v="B1820"/>
    <x v="723"/>
    <x v="0"/>
    <n v="23.25"/>
    <n v="1"/>
    <n v="23.25"/>
    <x v="0"/>
    <x v="0"/>
  </r>
  <r>
    <s v="O1122"/>
    <d v="2024-11-10T00:00:00"/>
    <x v="0"/>
    <x v="5"/>
    <x v="1"/>
    <s v="C887"/>
    <x v="718"/>
    <s v="B1684"/>
    <x v="425"/>
    <x v="2"/>
    <n v="29.91"/>
    <n v="4"/>
    <n v="119.64"/>
    <x v="2"/>
    <x v="7"/>
  </r>
  <r>
    <s v="O2001"/>
    <d v="2023-06-11T00:00:00"/>
    <x v="0"/>
    <x v="1"/>
    <x v="2"/>
    <s v="C239"/>
    <x v="668"/>
    <s v="B1616"/>
    <x v="724"/>
    <x v="2"/>
    <n v="49.4"/>
    <n v="5"/>
    <n v="247"/>
    <x v="2"/>
    <x v="7"/>
  </r>
  <r>
    <s v="O2526"/>
    <d v="2024-08-08T00:00:00"/>
    <x v="5"/>
    <x v="8"/>
    <x v="1"/>
    <s v="C372"/>
    <x v="687"/>
    <s v="B1861"/>
    <x v="725"/>
    <x v="0"/>
    <n v="28.7"/>
    <n v="3"/>
    <n v="86.1"/>
    <x v="1"/>
    <x v="5"/>
  </r>
  <r>
    <s v="O1445"/>
    <d v="2023-09-17T00:00:00"/>
    <x v="0"/>
    <x v="6"/>
    <x v="2"/>
    <s v="C697"/>
    <x v="719"/>
    <s v="B1277"/>
    <x v="726"/>
    <x v="2"/>
    <n v="27.98"/>
    <n v="2"/>
    <n v="55.96"/>
    <x v="2"/>
    <x v="1"/>
  </r>
  <r>
    <s v="O3419"/>
    <d v="2024-11-28T00:00:00"/>
    <x v="5"/>
    <x v="5"/>
    <x v="1"/>
    <s v="C100"/>
    <x v="720"/>
    <s v="B1506"/>
    <x v="213"/>
    <x v="2"/>
    <n v="31.28"/>
    <n v="1"/>
    <n v="31.28"/>
    <x v="0"/>
    <x v="6"/>
  </r>
  <r>
    <s v="O3597"/>
    <d v="2022-12-08T00:00:00"/>
    <x v="5"/>
    <x v="9"/>
    <x v="3"/>
    <s v="C473"/>
    <x v="477"/>
    <s v="B1387"/>
    <x v="727"/>
    <x v="0"/>
    <n v="31.74"/>
    <n v="2"/>
    <n v="63.48"/>
    <x v="1"/>
    <x v="7"/>
  </r>
  <r>
    <s v="O2525"/>
    <d v="2022-08-27T00:00:00"/>
    <x v="6"/>
    <x v="8"/>
    <x v="3"/>
    <s v="C259"/>
    <x v="128"/>
    <s v="B1963"/>
    <x v="499"/>
    <x v="2"/>
    <n v="12.39"/>
    <n v="3"/>
    <n v="37.17"/>
    <x v="2"/>
    <x v="3"/>
  </r>
  <r>
    <s v="O1159"/>
    <d v="2023-06-12T00:00:00"/>
    <x v="1"/>
    <x v="1"/>
    <x v="2"/>
    <s v="C546"/>
    <x v="721"/>
    <s v="B1225"/>
    <x v="728"/>
    <x v="1"/>
    <n v="9.68"/>
    <n v="4"/>
    <n v="38.72"/>
    <x v="3"/>
    <x v="7"/>
  </r>
  <r>
    <s v="O3365"/>
    <d v="2023-05-22T00:00:00"/>
    <x v="1"/>
    <x v="4"/>
    <x v="2"/>
    <s v="C192"/>
    <x v="722"/>
    <s v="B1172"/>
    <x v="729"/>
    <x v="2"/>
    <n v="20.54"/>
    <n v="2"/>
    <n v="41.08"/>
    <x v="1"/>
    <x v="6"/>
  </r>
  <r>
    <s v="O3973"/>
    <d v="2024-01-30T00:00:00"/>
    <x v="4"/>
    <x v="11"/>
    <x v="1"/>
    <s v="C219"/>
    <x v="340"/>
    <s v="B1882"/>
    <x v="730"/>
    <x v="1"/>
    <n v="37.67"/>
    <n v="3"/>
    <n v="113.01"/>
    <x v="2"/>
    <x v="2"/>
  </r>
  <r>
    <s v="O1845"/>
    <d v="2023-04-22T00:00:00"/>
    <x v="6"/>
    <x v="7"/>
    <x v="2"/>
    <s v="C454"/>
    <x v="723"/>
    <s v="B1563"/>
    <x v="538"/>
    <x v="1"/>
    <n v="46.66"/>
    <n v="1"/>
    <n v="46.66"/>
    <x v="3"/>
    <x v="4"/>
  </r>
  <r>
    <s v="O2752"/>
    <d v="2024-02-06T00:00:00"/>
    <x v="4"/>
    <x v="3"/>
    <x v="1"/>
    <s v="C559"/>
    <x v="527"/>
    <s v="B1536"/>
    <x v="624"/>
    <x v="0"/>
    <n v="17.329999999999998"/>
    <n v="5"/>
    <n v="86.65"/>
    <x v="1"/>
    <x v="3"/>
  </r>
  <r>
    <s v="O2358"/>
    <d v="2025-05-02T00:00:00"/>
    <x v="2"/>
    <x v="4"/>
    <x v="0"/>
    <s v="C692"/>
    <x v="303"/>
    <s v="B1933"/>
    <x v="302"/>
    <x v="1"/>
    <n v="24.54"/>
    <n v="1"/>
    <n v="24.54"/>
    <x v="0"/>
    <x v="6"/>
  </r>
  <r>
    <s v="O1267"/>
    <d v="2024-02-28T00:00:00"/>
    <x v="3"/>
    <x v="3"/>
    <x v="1"/>
    <s v="C955"/>
    <x v="724"/>
    <s v="B1738"/>
    <x v="212"/>
    <x v="0"/>
    <n v="7.33"/>
    <n v="2"/>
    <n v="14.66"/>
    <x v="3"/>
    <x v="3"/>
  </r>
  <r>
    <s v="O1608"/>
    <d v="2024-09-17T00:00:00"/>
    <x v="4"/>
    <x v="6"/>
    <x v="1"/>
    <s v="C417"/>
    <x v="636"/>
    <s v="B1361"/>
    <x v="731"/>
    <x v="3"/>
    <n v="35.68"/>
    <n v="5"/>
    <n v="178.4"/>
    <x v="0"/>
    <x v="3"/>
  </r>
  <r>
    <s v="O1491"/>
    <d v="2023-01-08T00:00:00"/>
    <x v="0"/>
    <x v="11"/>
    <x v="2"/>
    <s v="C885"/>
    <x v="725"/>
    <s v="B1154"/>
    <x v="732"/>
    <x v="2"/>
    <n v="27.41"/>
    <n v="2"/>
    <n v="54.82"/>
    <x v="3"/>
    <x v="7"/>
  </r>
  <r>
    <s v="O2463"/>
    <d v="2023-10-28T00:00:00"/>
    <x v="6"/>
    <x v="10"/>
    <x v="2"/>
    <s v="C333"/>
    <x v="189"/>
    <s v="B1740"/>
    <x v="733"/>
    <x v="0"/>
    <n v="48.84"/>
    <n v="4"/>
    <n v="195.36"/>
    <x v="2"/>
    <x v="5"/>
  </r>
  <r>
    <s v="O1638"/>
    <d v="2024-05-27T00:00:00"/>
    <x v="1"/>
    <x v="4"/>
    <x v="1"/>
    <s v="C871"/>
    <x v="726"/>
    <s v="B1160"/>
    <x v="734"/>
    <x v="3"/>
    <n v="12.71"/>
    <n v="5"/>
    <n v="63.55"/>
    <x v="3"/>
    <x v="4"/>
  </r>
  <r>
    <s v="O1142"/>
    <d v="2024-01-01T00:00:00"/>
    <x v="1"/>
    <x v="11"/>
    <x v="1"/>
    <s v="C624"/>
    <x v="86"/>
    <s v="B1198"/>
    <x v="735"/>
    <x v="1"/>
    <n v="19.14"/>
    <n v="1"/>
    <n v="19.14"/>
    <x v="0"/>
    <x v="3"/>
  </r>
  <r>
    <s v="O3090"/>
    <d v="2024-09-10T00:00:00"/>
    <x v="4"/>
    <x v="6"/>
    <x v="1"/>
    <s v="C535"/>
    <x v="727"/>
    <s v="B1715"/>
    <x v="418"/>
    <x v="2"/>
    <n v="35.630000000000003"/>
    <n v="4"/>
    <n v="142.52000000000001"/>
    <x v="1"/>
    <x v="2"/>
  </r>
  <r>
    <s v="O1355"/>
    <d v="2023-11-25T00:00:00"/>
    <x v="6"/>
    <x v="5"/>
    <x v="2"/>
    <s v="C780"/>
    <x v="484"/>
    <s v="B1471"/>
    <x v="736"/>
    <x v="0"/>
    <n v="35.01"/>
    <n v="1"/>
    <n v="35.01"/>
    <x v="1"/>
    <x v="7"/>
  </r>
  <r>
    <s v="O2203"/>
    <d v="2025-06-30T00:00:00"/>
    <x v="1"/>
    <x v="1"/>
    <x v="0"/>
    <s v="C453"/>
    <x v="105"/>
    <s v="B1451"/>
    <x v="640"/>
    <x v="3"/>
    <n v="46.98"/>
    <n v="2"/>
    <n v="93.96"/>
    <x v="0"/>
    <x v="2"/>
  </r>
  <r>
    <s v="O3983"/>
    <d v="2025-03-01T00:00:00"/>
    <x v="6"/>
    <x v="0"/>
    <x v="0"/>
    <s v="C594"/>
    <x v="728"/>
    <s v="B1424"/>
    <x v="119"/>
    <x v="2"/>
    <n v="45.48"/>
    <n v="2"/>
    <n v="90.96"/>
    <x v="0"/>
    <x v="0"/>
  </r>
  <r>
    <s v="O1655"/>
    <d v="2024-07-14T00:00:00"/>
    <x v="0"/>
    <x v="2"/>
    <x v="1"/>
    <s v="C107"/>
    <x v="729"/>
    <s v="B1197"/>
    <x v="590"/>
    <x v="3"/>
    <n v="16.11"/>
    <n v="3"/>
    <n v="48.33"/>
    <x v="3"/>
    <x v="4"/>
  </r>
  <r>
    <s v="O1102"/>
    <d v="2024-09-08T00:00:00"/>
    <x v="0"/>
    <x v="6"/>
    <x v="1"/>
    <s v="C657"/>
    <x v="730"/>
    <s v="B1105"/>
    <x v="700"/>
    <x v="2"/>
    <n v="17.399999999999999"/>
    <n v="2"/>
    <n v="34.799999999999997"/>
    <x v="0"/>
    <x v="0"/>
  </r>
  <r>
    <s v="O2290"/>
    <d v="2023-11-01T00:00:00"/>
    <x v="3"/>
    <x v="5"/>
    <x v="2"/>
    <s v="C959"/>
    <x v="479"/>
    <s v="B1542"/>
    <x v="737"/>
    <x v="2"/>
    <n v="48.81"/>
    <n v="3"/>
    <n v="146.43"/>
    <x v="2"/>
    <x v="2"/>
  </r>
  <r>
    <s v="O2469"/>
    <d v="2024-09-20T00:00:00"/>
    <x v="2"/>
    <x v="6"/>
    <x v="1"/>
    <s v="C133"/>
    <x v="731"/>
    <s v="B1634"/>
    <x v="738"/>
    <x v="2"/>
    <n v="10.35"/>
    <n v="5"/>
    <n v="51.75"/>
    <x v="2"/>
    <x v="2"/>
  </r>
  <r>
    <s v="O2522"/>
    <d v="2023-10-07T00:00:00"/>
    <x v="6"/>
    <x v="10"/>
    <x v="2"/>
    <s v="C299"/>
    <x v="143"/>
    <s v="B1455"/>
    <x v="739"/>
    <x v="0"/>
    <n v="20.82"/>
    <n v="2"/>
    <n v="41.64"/>
    <x v="2"/>
    <x v="3"/>
  </r>
  <r>
    <s v="O1048"/>
    <d v="2023-09-19T00:00:00"/>
    <x v="4"/>
    <x v="6"/>
    <x v="2"/>
    <s v="C938"/>
    <x v="732"/>
    <s v="B1567"/>
    <x v="534"/>
    <x v="1"/>
    <n v="46.79"/>
    <n v="3"/>
    <n v="140.37"/>
    <x v="3"/>
    <x v="3"/>
  </r>
  <r>
    <s v="O1284"/>
    <d v="2023-10-18T00:00:00"/>
    <x v="3"/>
    <x v="10"/>
    <x v="2"/>
    <s v="C110"/>
    <x v="249"/>
    <s v="B1387"/>
    <x v="740"/>
    <x v="0"/>
    <n v="38.81"/>
    <n v="2"/>
    <n v="77.62"/>
    <x v="3"/>
    <x v="0"/>
  </r>
  <r>
    <s v="O2150"/>
    <d v="2023-09-26T00:00:00"/>
    <x v="4"/>
    <x v="6"/>
    <x v="2"/>
    <s v="C299"/>
    <x v="733"/>
    <s v="B1874"/>
    <x v="600"/>
    <x v="0"/>
    <n v="46.25"/>
    <n v="3"/>
    <n v="138.75"/>
    <x v="2"/>
    <x v="4"/>
  </r>
  <r>
    <s v="O2459"/>
    <d v="2025-06-25T00:00:00"/>
    <x v="3"/>
    <x v="1"/>
    <x v="0"/>
    <s v="C475"/>
    <x v="734"/>
    <s v="B1997"/>
    <x v="484"/>
    <x v="2"/>
    <n v="6.6"/>
    <n v="1"/>
    <n v="6.6"/>
    <x v="2"/>
    <x v="6"/>
  </r>
  <r>
    <s v="O2983"/>
    <d v="2023-02-26T00:00:00"/>
    <x v="0"/>
    <x v="3"/>
    <x v="2"/>
    <s v="C352"/>
    <x v="225"/>
    <s v="B1468"/>
    <x v="741"/>
    <x v="3"/>
    <n v="23.23"/>
    <n v="3"/>
    <n v="69.69"/>
    <x v="1"/>
    <x v="1"/>
  </r>
  <r>
    <s v="O1456"/>
    <d v="2024-07-19T00:00:00"/>
    <x v="2"/>
    <x v="2"/>
    <x v="1"/>
    <s v="C514"/>
    <x v="735"/>
    <s v="B1426"/>
    <x v="742"/>
    <x v="2"/>
    <n v="27.75"/>
    <n v="1"/>
    <n v="27.75"/>
    <x v="2"/>
    <x v="2"/>
  </r>
  <r>
    <s v="O1774"/>
    <d v="2023-10-23T00:00:00"/>
    <x v="1"/>
    <x v="10"/>
    <x v="2"/>
    <s v="C971"/>
    <x v="736"/>
    <s v="B1700"/>
    <x v="743"/>
    <x v="2"/>
    <n v="32.6"/>
    <n v="2"/>
    <n v="65.2"/>
    <x v="3"/>
    <x v="4"/>
  </r>
  <r>
    <s v="O3468"/>
    <d v="2023-04-15T00:00:00"/>
    <x v="6"/>
    <x v="7"/>
    <x v="2"/>
    <s v="C794"/>
    <x v="737"/>
    <s v="B1284"/>
    <x v="744"/>
    <x v="0"/>
    <n v="15.99"/>
    <n v="3"/>
    <n v="47.97"/>
    <x v="1"/>
    <x v="7"/>
  </r>
  <r>
    <s v="O1584"/>
    <d v="2024-09-01T00:00:00"/>
    <x v="0"/>
    <x v="6"/>
    <x v="1"/>
    <s v="C691"/>
    <x v="533"/>
    <s v="B1183"/>
    <x v="745"/>
    <x v="1"/>
    <n v="46.29"/>
    <n v="2"/>
    <n v="92.58"/>
    <x v="2"/>
    <x v="1"/>
  </r>
  <r>
    <s v="O3899"/>
    <d v="2022-11-14T00:00:00"/>
    <x v="1"/>
    <x v="5"/>
    <x v="3"/>
    <s v="C236"/>
    <x v="738"/>
    <s v="B1119"/>
    <x v="154"/>
    <x v="0"/>
    <n v="9.83"/>
    <n v="2"/>
    <n v="19.66"/>
    <x v="2"/>
    <x v="2"/>
  </r>
  <r>
    <s v="O3096"/>
    <d v="2023-06-22T00:00:00"/>
    <x v="5"/>
    <x v="1"/>
    <x v="2"/>
    <s v="C706"/>
    <x v="739"/>
    <s v="B1191"/>
    <x v="746"/>
    <x v="1"/>
    <n v="13.73"/>
    <n v="3"/>
    <n v="41.19"/>
    <x v="1"/>
    <x v="0"/>
  </r>
  <r>
    <s v="O1587"/>
    <d v="2024-10-10T00:00:00"/>
    <x v="5"/>
    <x v="10"/>
    <x v="1"/>
    <s v="C830"/>
    <x v="740"/>
    <s v="B1607"/>
    <x v="747"/>
    <x v="3"/>
    <n v="15.95"/>
    <n v="5"/>
    <n v="79.75"/>
    <x v="2"/>
    <x v="1"/>
  </r>
  <r>
    <s v="O2586"/>
    <d v="2025-05-14T00:00:00"/>
    <x v="3"/>
    <x v="4"/>
    <x v="0"/>
    <s v="C682"/>
    <x v="741"/>
    <s v="B1963"/>
    <x v="13"/>
    <x v="2"/>
    <n v="34.26"/>
    <n v="4"/>
    <n v="137.04"/>
    <x v="2"/>
    <x v="5"/>
  </r>
  <r>
    <s v="O1312"/>
    <d v="2024-10-05T00:00:00"/>
    <x v="6"/>
    <x v="10"/>
    <x v="1"/>
    <s v="C491"/>
    <x v="742"/>
    <s v="B1120"/>
    <x v="748"/>
    <x v="1"/>
    <n v="18.34"/>
    <n v="1"/>
    <n v="18.34"/>
    <x v="1"/>
    <x v="7"/>
  </r>
  <r>
    <s v="O2791"/>
    <d v="2024-10-04T00:00:00"/>
    <x v="2"/>
    <x v="10"/>
    <x v="1"/>
    <s v="C623"/>
    <x v="216"/>
    <s v="B1445"/>
    <x v="749"/>
    <x v="2"/>
    <n v="55.84"/>
    <n v="5"/>
    <n v="279.2"/>
    <x v="1"/>
    <x v="2"/>
  </r>
  <r>
    <s v="O1747"/>
    <d v="2024-11-10T00:00:00"/>
    <x v="0"/>
    <x v="5"/>
    <x v="1"/>
    <s v="C250"/>
    <x v="743"/>
    <s v="B1466"/>
    <x v="750"/>
    <x v="0"/>
    <n v="49.51"/>
    <n v="2"/>
    <n v="99.02"/>
    <x v="0"/>
    <x v="4"/>
  </r>
  <r>
    <s v="O3937"/>
    <d v="2024-11-04T00:00:00"/>
    <x v="1"/>
    <x v="5"/>
    <x v="1"/>
    <s v="C951"/>
    <x v="561"/>
    <s v="B1387"/>
    <x v="740"/>
    <x v="2"/>
    <n v="39.619999999999997"/>
    <n v="1"/>
    <n v="39.619999999999997"/>
    <x v="0"/>
    <x v="7"/>
  </r>
  <r>
    <s v="O2435"/>
    <d v="2022-09-23T00:00:00"/>
    <x v="2"/>
    <x v="6"/>
    <x v="3"/>
    <s v="C877"/>
    <x v="744"/>
    <s v="B1274"/>
    <x v="92"/>
    <x v="2"/>
    <n v="20.77"/>
    <n v="3"/>
    <n v="62.31"/>
    <x v="0"/>
    <x v="0"/>
  </r>
  <r>
    <s v="O1803"/>
    <d v="2024-08-24T00:00:00"/>
    <x v="6"/>
    <x v="8"/>
    <x v="1"/>
    <s v="C327"/>
    <x v="234"/>
    <s v="B1511"/>
    <x v="751"/>
    <x v="2"/>
    <n v="6.34"/>
    <n v="5"/>
    <n v="31.7"/>
    <x v="1"/>
    <x v="7"/>
  </r>
  <r>
    <s v="O1402"/>
    <d v="2024-09-22T00:00:00"/>
    <x v="0"/>
    <x v="6"/>
    <x v="1"/>
    <s v="C374"/>
    <x v="745"/>
    <s v="B1695"/>
    <x v="35"/>
    <x v="0"/>
    <n v="15.14"/>
    <n v="5"/>
    <n v="75.7"/>
    <x v="2"/>
    <x v="0"/>
  </r>
  <r>
    <s v="O2608"/>
    <d v="2022-10-25T00:00:00"/>
    <x v="4"/>
    <x v="10"/>
    <x v="3"/>
    <s v="C353"/>
    <x v="518"/>
    <s v="B1849"/>
    <x v="3"/>
    <x v="2"/>
    <n v="30.79"/>
    <n v="4"/>
    <n v="123.16"/>
    <x v="1"/>
    <x v="2"/>
  </r>
  <r>
    <s v="O3180"/>
    <d v="2023-01-24T00:00:00"/>
    <x v="4"/>
    <x v="11"/>
    <x v="2"/>
    <s v="C135"/>
    <x v="746"/>
    <s v="B1943"/>
    <x v="183"/>
    <x v="2"/>
    <n v="5.89"/>
    <n v="5"/>
    <n v="29.45"/>
    <x v="0"/>
    <x v="3"/>
  </r>
  <r>
    <s v="O1000"/>
    <d v="2024-10-22T00:00:00"/>
    <x v="4"/>
    <x v="10"/>
    <x v="1"/>
    <s v="C439"/>
    <x v="747"/>
    <s v="B1049"/>
    <x v="752"/>
    <x v="3"/>
    <n v="19.190000000000001"/>
    <n v="4"/>
    <n v="76.760000000000005"/>
    <x v="0"/>
    <x v="2"/>
  </r>
  <r>
    <s v="O2472"/>
    <d v="2023-03-26T00:00:00"/>
    <x v="0"/>
    <x v="0"/>
    <x v="2"/>
    <s v="C217"/>
    <x v="748"/>
    <s v="B1361"/>
    <x v="423"/>
    <x v="3"/>
    <n v="7.47"/>
    <n v="3"/>
    <n v="22.41"/>
    <x v="0"/>
    <x v="6"/>
  </r>
  <r>
    <s v="O2165"/>
    <d v="2024-11-07T00:00:00"/>
    <x v="5"/>
    <x v="5"/>
    <x v="1"/>
    <s v="C694"/>
    <x v="749"/>
    <s v="B1378"/>
    <x v="23"/>
    <x v="0"/>
    <n v="29.96"/>
    <n v="4"/>
    <n v="119.84"/>
    <x v="3"/>
    <x v="4"/>
  </r>
  <r>
    <s v="O1540"/>
    <d v="2024-05-27T00:00:00"/>
    <x v="1"/>
    <x v="4"/>
    <x v="1"/>
    <s v="C898"/>
    <x v="455"/>
    <s v="B1453"/>
    <x v="753"/>
    <x v="0"/>
    <n v="41.05"/>
    <n v="4"/>
    <n v="164.2"/>
    <x v="0"/>
    <x v="2"/>
  </r>
  <r>
    <s v="O2974"/>
    <d v="2025-05-21T00:00:00"/>
    <x v="3"/>
    <x v="4"/>
    <x v="0"/>
    <s v="C509"/>
    <x v="750"/>
    <s v="B1392"/>
    <x v="754"/>
    <x v="2"/>
    <n v="21.87"/>
    <n v="5"/>
    <n v="109.35"/>
    <x v="0"/>
    <x v="2"/>
  </r>
  <r>
    <s v="O2129"/>
    <d v="2023-12-27T00:00:00"/>
    <x v="3"/>
    <x v="9"/>
    <x v="2"/>
    <s v="C801"/>
    <x v="381"/>
    <s v="B1567"/>
    <x v="755"/>
    <x v="2"/>
    <n v="32.82"/>
    <n v="1"/>
    <n v="32.82"/>
    <x v="2"/>
    <x v="3"/>
  </r>
  <r>
    <s v="O3486"/>
    <d v="2025-01-08T00:00:00"/>
    <x v="3"/>
    <x v="11"/>
    <x v="0"/>
    <s v="C361"/>
    <x v="502"/>
    <s v="B1466"/>
    <x v="756"/>
    <x v="0"/>
    <n v="13.14"/>
    <n v="4"/>
    <n v="52.56"/>
    <x v="1"/>
    <x v="2"/>
  </r>
  <r>
    <s v="O3506"/>
    <d v="2024-08-31T00:00:00"/>
    <x v="6"/>
    <x v="8"/>
    <x v="1"/>
    <s v="C678"/>
    <x v="751"/>
    <s v="B1472"/>
    <x v="120"/>
    <x v="2"/>
    <n v="38.71"/>
    <n v="1"/>
    <n v="38.71"/>
    <x v="0"/>
    <x v="3"/>
  </r>
  <r>
    <s v="O2173"/>
    <d v="2023-12-27T00:00:00"/>
    <x v="3"/>
    <x v="9"/>
    <x v="2"/>
    <s v="C749"/>
    <x v="752"/>
    <s v="B1115"/>
    <x v="436"/>
    <x v="3"/>
    <n v="16.28"/>
    <n v="4"/>
    <n v="65.12"/>
    <x v="2"/>
    <x v="7"/>
  </r>
  <r>
    <s v="O2540"/>
    <d v="2023-01-04T00:00:00"/>
    <x v="3"/>
    <x v="11"/>
    <x v="2"/>
    <s v="C470"/>
    <x v="32"/>
    <s v="B1398"/>
    <x v="162"/>
    <x v="0"/>
    <n v="17.690000000000001"/>
    <n v="4"/>
    <n v="70.760000000000005"/>
    <x v="0"/>
    <x v="2"/>
  </r>
  <r>
    <s v="O3297"/>
    <d v="2024-11-30T00:00:00"/>
    <x v="6"/>
    <x v="5"/>
    <x v="1"/>
    <s v="C737"/>
    <x v="753"/>
    <s v="B1647"/>
    <x v="701"/>
    <x v="3"/>
    <n v="28.52"/>
    <n v="5"/>
    <n v="142.6"/>
    <x v="0"/>
    <x v="2"/>
  </r>
  <r>
    <s v="O1748"/>
    <d v="2024-03-27T00:00:00"/>
    <x v="3"/>
    <x v="0"/>
    <x v="1"/>
    <s v="C304"/>
    <x v="53"/>
    <s v="B1293"/>
    <x v="757"/>
    <x v="2"/>
    <n v="48.26"/>
    <n v="5"/>
    <n v="241.3"/>
    <x v="2"/>
    <x v="1"/>
  </r>
  <r>
    <s v="O2291"/>
    <d v="2023-02-03T00:00:00"/>
    <x v="2"/>
    <x v="3"/>
    <x v="2"/>
    <s v="C775"/>
    <x v="675"/>
    <s v="B1143"/>
    <x v="758"/>
    <x v="0"/>
    <n v="6.41"/>
    <n v="4"/>
    <n v="25.64"/>
    <x v="2"/>
    <x v="7"/>
  </r>
  <r>
    <s v="O1885"/>
    <d v="2024-09-28T00:00:00"/>
    <x v="6"/>
    <x v="6"/>
    <x v="1"/>
    <s v="C738"/>
    <x v="754"/>
    <s v="B1067"/>
    <x v="514"/>
    <x v="3"/>
    <n v="19.7"/>
    <n v="5"/>
    <n v="98.5"/>
    <x v="0"/>
    <x v="4"/>
  </r>
  <r>
    <s v="O1130"/>
    <d v="2023-06-03T00:00:00"/>
    <x v="6"/>
    <x v="1"/>
    <x v="2"/>
    <s v="C562"/>
    <x v="293"/>
    <s v="B1440"/>
    <x v="759"/>
    <x v="1"/>
    <n v="35.17"/>
    <n v="3"/>
    <n v="105.51"/>
    <x v="0"/>
    <x v="2"/>
  </r>
  <r>
    <s v="O3999"/>
    <d v="2025-02-12T00:00:00"/>
    <x v="3"/>
    <x v="3"/>
    <x v="0"/>
    <s v="C927"/>
    <x v="426"/>
    <s v="B1775"/>
    <x v="760"/>
    <x v="1"/>
    <n v="46.41"/>
    <n v="3"/>
    <n v="139.22999999999999"/>
    <x v="1"/>
    <x v="7"/>
  </r>
  <r>
    <s v="O3695"/>
    <d v="2022-10-22T00:00:00"/>
    <x v="6"/>
    <x v="10"/>
    <x v="3"/>
    <s v="C871"/>
    <x v="755"/>
    <s v="B1006"/>
    <x v="632"/>
    <x v="0"/>
    <n v="36.53"/>
    <n v="4"/>
    <n v="146.12"/>
    <x v="1"/>
    <x v="2"/>
  </r>
  <r>
    <s v="O3406"/>
    <d v="2023-07-13T00:00:00"/>
    <x v="5"/>
    <x v="2"/>
    <x v="2"/>
    <s v="C870"/>
    <x v="478"/>
    <s v="B1114"/>
    <x v="642"/>
    <x v="2"/>
    <n v="9.23"/>
    <n v="4"/>
    <n v="36.92"/>
    <x v="0"/>
    <x v="2"/>
  </r>
  <r>
    <s v="O3741"/>
    <d v="2023-04-15T00:00:00"/>
    <x v="6"/>
    <x v="7"/>
    <x v="2"/>
    <s v="C562"/>
    <x v="293"/>
    <s v="B1304"/>
    <x v="422"/>
    <x v="1"/>
    <n v="32.35"/>
    <n v="1"/>
    <n v="32.35"/>
    <x v="0"/>
    <x v="2"/>
  </r>
  <r>
    <s v="O2814"/>
    <d v="2024-07-02T00:00:00"/>
    <x v="4"/>
    <x v="2"/>
    <x v="1"/>
    <s v="C711"/>
    <x v="131"/>
    <s v="B1038"/>
    <x v="707"/>
    <x v="2"/>
    <n v="26.32"/>
    <n v="2"/>
    <n v="52.64"/>
    <x v="1"/>
    <x v="6"/>
  </r>
  <r>
    <s v="O3788"/>
    <d v="2022-09-08T00:00:00"/>
    <x v="5"/>
    <x v="6"/>
    <x v="3"/>
    <s v="C372"/>
    <x v="756"/>
    <s v="B1580"/>
    <x v="157"/>
    <x v="0"/>
    <n v="50.1"/>
    <n v="3"/>
    <n v="150.30000000000001"/>
    <x v="0"/>
    <x v="0"/>
  </r>
  <r>
    <s v="O1890"/>
    <d v="2023-02-08T00:00:00"/>
    <x v="3"/>
    <x v="3"/>
    <x v="2"/>
    <s v="C767"/>
    <x v="757"/>
    <s v="B1772"/>
    <x v="761"/>
    <x v="2"/>
    <n v="17.399999999999999"/>
    <n v="2"/>
    <n v="34.799999999999997"/>
    <x v="2"/>
    <x v="0"/>
  </r>
  <r>
    <s v="O1649"/>
    <d v="2023-07-01T00:00:00"/>
    <x v="6"/>
    <x v="2"/>
    <x v="2"/>
    <s v="C359"/>
    <x v="758"/>
    <s v="B1389"/>
    <x v="762"/>
    <x v="2"/>
    <n v="43.85"/>
    <n v="2"/>
    <n v="87.7"/>
    <x v="0"/>
    <x v="7"/>
  </r>
  <r>
    <s v="O2393"/>
    <d v="2024-04-06T00:00:00"/>
    <x v="6"/>
    <x v="7"/>
    <x v="1"/>
    <s v="C246"/>
    <x v="759"/>
    <s v="B1340"/>
    <x v="648"/>
    <x v="3"/>
    <n v="9.33"/>
    <n v="2"/>
    <n v="18.66"/>
    <x v="2"/>
    <x v="7"/>
  </r>
  <r>
    <s v="O3137"/>
    <d v="2023-07-02T00:00:00"/>
    <x v="0"/>
    <x v="2"/>
    <x v="2"/>
    <s v="C966"/>
    <x v="760"/>
    <s v="B1679"/>
    <x v="763"/>
    <x v="0"/>
    <n v="9.0500000000000007"/>
    <n v="4"/>
    <n v="36.200000000000003"/>
    <x v="2"/>
    <x v="0"/>
  </r>
  <r>
    <s v="O3719"/>
    <d v="2024-03-04T00:00:00"/>
    <x v="1"/>
    <x v="0"/>
    <x v="1"/>
    <s v="C172"/>
    <x v="98"/>
    <s v="B1716"/>
    <x v="625"/>
    <x v="1"/>
    <n v="50.36"/>
    <n v="5"/>
    <n v="251.8"/>
    <x v="0"/>
    <x v="7"/>
  </r>
  <r>
    <s v="O3205"/>
    <d v="2022-09-16T00:00:00"/>
    <x v="2"/>
    <x v="6"/>
    <x v="3"/>
    <s v="C874"/>
    <x v="761"/>
    <s v="B1232"/>
    <x v="444"/>
    <x v="2"/>
    <n v="49.92"/>
    <n v="2"/>
    <n v="99.84"/>
    <x v="0"/>
    <x v="2"/>
  </r>
  <r>
    <s v="O2319"/>
    <d v="2023-01-26T00:00:00"/>
    <x v="5"/>
    <x v="11"/>
    <x v="2"/>
    <s v="C420"/>
    <x v="460"/>
    <s v="B1927"/>
    <x v="764"/>
    <x v="2"/>
    <n v="52.53"/>
    <n v="1"/>
    <n v="52.53"/>
    <x v="2"/>
    <x v="2"/>
  </r>
  <r>
    <s v="O3460"/>
    <d v="2022-11-26T00:00:00"/>
    <x v="6"/>
    <x v="5"/>
    <x v="3"/>
    <s v="C538"/>
    <x v="177"/>
    <s v="B1580"/>
    <x v="765"/>
    <x v="2"/>
    <n v="49.12"/>
    <n v="4"/>
    <n v="196.48"/>
    <x v="2"/>
    <x v="3"/>
  </r>
  <r>
    <s v="O1188"/>
    <d v="2024-07-19T00:00:00"/>
    <x v="2"/>
    <x v="2"/>
    <x v="1"/>
    <s v="C193"/>
    <x v="762"/>
    <s v="B1624"/>
    <x v="635"/>
    <x v="0"/>
    <n v="25.88"/>
    <n v="1"/>
    <n v="25.88"/>
    <x v="0"/>
    <x v="3"/>
  </r>
  <r>
    <s v="O2433"/>
    <d v="2024-08-01T00:00:00"/>
    <x v="5"/>
    <x v="8"/>
    <x v="1"/>
    <s v="C907"/>
    <x v="281"/>
    <s v="B1262"/>
    <x v="766"/>
    <x v="0"/>
    <n v="14.49"/>
    <n v="4"/>
    <n v="57.96"/>
    <x v="0"/>
    <x v="2"/>
  </r>
  <r>
    <s v="O2107"/>
    <d v="2024-02-10T00:00:00"/>
    <x v="6"/>
    <x v="3"/>
    <x v="1"/>
    <s v="C946"/>
    <x v="763"/>
    <s v="B1120"/>
    <x v="767"/>
    <x v="0"/>
    <n v="44.8"/>
    <n v="5"/>
    <n v="224"/>
    <x v="2"/>
    <x v="1"/>
  </r>
  <r>
    <s v="O3390"/>
    <d v="2023-09-21T00:00:00"/>
    <x v="5"/>
    <x v="6"/>
    <x v="2"/>
    <s v="C738"/>
    <x v="754"/>
    <s v="B1376"/>
    <x v="768"/>
    <x v="0"/>
    <n v="52.68"/>
    <n v="1"/>
    <n v="52.68"/>
    <x v="0"/>
    <x v="3"/>
  </r>
  <r>
    <s v="O3535"/>
    <d v="2023-08-08T00:00:00"/>
    <x v="4"/>
    <x v="8"/>
    <x v="2"/>
    <s v="C269"/>
    <x v="417"/>
    <s v="B1018"/>
    <x v="140"/>
    <x v="2"/>
    <n v="10.130000000000001"/>
    <n v="2"/>
    <n v="20.260000000000002"/>
    <x v="0"/>
    <x v="7"/>
  </r>
  <r>
    <s v="O1314"/>
    <d v="2023-06-11T00:00:00"/>
    <x v="0"/>
    <x v="1"/>
    <x v="2"/>
    <s v="C754"/>
    <x v="573"/>
    <s v="B1180"/>
    <x v="769"/>
    <x v="3"/>
    <n v="33.86"/>
    <n v="2"/>
    <n v="67.72"/>
    <x v="1"/>
    <x v="4"/>
  </r>
  <r>
    <s v="O3234"/>
    <d v="2024-04-11T00:00:00"/>
    <x v="5"/>
    <x v="7"/>
    <x v="1"/>
    <s v="C241"/>
    <x v="617"/>
    <s v="B1247"/>
    <x v="703"/>
    <x v="0"/>
    <n v="7.05"/>
    <n v="4"/>
    <n v="28.2"/>
    <x v="2"/>
    <x v="1"/>
  </r>
  <r>
    <s v="O2886"/>
    <d v="2022-12-22T00:00:00"/>
    <x v="5"/>
    <x v="9"/>
    <x v="3"/>
    <s v="C165"/>
    <x v="375"/>
    <s v="B1488"/>
    <x v="396"/>
    <x v="2"/>
    <n v="31.9"/>
    <n v="2"/>
    <n v="63.8"/>
    <x v="1"/>
    <x v="3"/>
  </r>
  <r>
    <s v="O1351"/>
    <d v="2024-05-01T00:00:00"/>
    <x v="3"/>
    <x v="4"/>
    <x v="1"/>
    <s v="C877"/>
    <x v="744"/>
    <s v="B1433"/>
    <x v="137"/>
    <x v="3"/>
    <n v="36.549999999999997"/>
    <n v="3"/>
    <n v="109.65"/>
    <x v="0"/>
    <x v="7"/>
  </r>
  <r>
    <s v="O1859"/>
    <d v="2023-07-20T00:00:00"/>
    <x v="5"/>
    <x v="2"/>
    <x v="2"/>
    <s v="C830"/>
    <x v="764"/>
    <s v="B1013"/>
    <x v="770"/>
    <x v="1"/>
    <n v="6.56"/>
    <n v="3"/>
    <n v="19.68"/>
    <x v="3"/>
    <x v="3"/>
  </r>
  <r>
    <s v="O3161"/>
    <d v="2023-12-29T00:00:00"/>
    <x v="2"/>
    <x v="9"/>
    <x v="2"/>
    <s v="C773"/>
    <x v="650"/>
    <s v="B1387"/>
    <x v="740"/>
    <x v="1"/>
    <n v="43.33"/>
    <n v="4"/>
    <n v="173.32"/>
    <x v="2"/>
    <x v="6"/>
  </r>
  <r>
    <s v="O1861"/>
    <d v="2024-10-15T00:00:00"/>
    <x v="4"/>
    <x v="10"/>
    <x v="1"/>
    <s v="C772"/>
    <x v="765"/>
    <s v="B1708"/>
    <x v="771"/>
    <x v="2"/>
    <n v="10.050000000000001"/>
    <n v="4"/>
    <n v="40.200000000000003"/>
    <x v="2"/>
    <x v="3"/>
  </r>
  <r>
    <s v="O3739"/>
    <d v="2023-01-01T00:00:00"/>
    <x v="0"/>
    <x v="11"/>
    <x v="2"/>
    <s v="C639"/>
    <x v="163"/>
    <s v="B1015"/>
    <x v="772"/>
    <x v="0"/>
    <n v="10.63"/>
    <n v="4"/>
    <n v="42.52"/>
    <x v="0"/>
    <x v="3"/>
  </r>
  <r>
    <s v="O3530"/>
    <d v="2025-06-02T00:00:00"/>
    <x v="1"/>
    <x v="1"/>
    <x v="0"/>
    <s v="C530"/>
    <x v="766"/>
    <s v="B1160"/>
    <x v="366"/>
    <x v="0"/>
    <n v="23.12"/>
    <n v="3"/>
    <n v="69.36"/>
    <x v="2"/>
    <x v="7"/>
  </r>
  <r>
    <s v="O3761"/>
    <d v="2024-12-25T00:00:00"/>
    <x v="3"/>
    <x v="9"/>
    <x v="1"/>
    <s v="C977"/>
    <x v="1"/>
    <s v="B1025"/>
    <x v="306"/>
    <x v="0"/>
    <n v="12.03"/>
    <n v="2"/>
    <n v="24.06"/>
    <x v="0"/>
    <x v="0"/>
  </r>
  <r>
    <s v="O2977"/>
    <d v="2025-07-05T00:00:00"/>
    <x v="6"/>
    <x v="2"/>
    <x v="0"/>
    <s v="C376"/>
    <x v="103"/>
    <s v="B1131"/>
    <x v="773"/>
    <x v="0"/>
    <n v="7.69"/>
    <n v="5"/>
    <n v="38.450000000000003"/>
    <x v="1"/>
    <x v="7"/>
  </r>
  <r>
    <s v="O3040"/>
    <d v="2022-10-22T00:00:00"/>
    <x v="6"/>
    <x v="10"/>
    <x v="3"/>
    <s v="C259"/>
    <x v="128"/>
    <s v="B1464"/>
    <x v="774"/>
    <x v="1"/>
    <n v="28.11"/>
    <n v="1"/>
    <n v="28.11"/>
    <x v="1"/>
    <x v="0"/>
  </r>
  <r>
    <s v="O2634"/>
    <d v="2023-10-06T00:00:00"/>
    <x v="2"/>
    <x v="10"/>
    <x v="2"/>
    <s v="C739"/>
    <x v="767"/>
    <s v="B1362"/>
    <x v="775"/>
    <x v="1"/>
    <n v="51.42"/>
    <n v="4"/>
    <n v="205.68"/>
    <x v="1"/>
    <x v="2"/>
  </r>
  <r>
    <s v="O3239"/>
    <d v="2023-01-06T00:00:00"/>
    <x v="2"/>
    <x v="11"/>
    <x v="2"/>
    <s v="C893"/>
    <x v="423"/>
    <s v="B1225"/>
    <x v="106"/>
    <x v="2"/>
    <n v="8.9700000000000006"/>
    <n v="5"/>
    <n v="44.85"/>
    <x v="0"/>
    <x v="0"/>
  </r>
  <r>
    <s v="O2772"/>
    <d v="2025-05-23T00:00:00"/>
    <x v="2"/>
    <x v="4"/>
    <x v="0"/>
    <s v="C487"/>
    <x v="82"/>
    <s v="B1263"/>
    <x v="506"/>
    <x v="2"/>
    <n v="20.43"/>
    <n v="5"/>
    <n v="102.15"/>
    <x v="0"/>
    <x v="2"/>
  </r>
  <r>
    <s v="O1800"/>
    <d v="2024-02-28T00:00:00"/>
    <x v="3"/>
    <x v="3"/>
    <x v="1"/>
    <s v="C681"/>
    <x v="768"/>
    <s v="B1152"/>
    <x v="776"/>
    <x v="0"/>
    <n v="44.66"/>
    <n v="2"/>
    <n v="89.32"/>
    <x v="3"/>
    <x v="2"/>
  </r>
  <r>
    <s v="O3504"/>
    <d v="2025-03-24T00:00:00"/>
    <x v="1"/>
    <x v="0"/>
    <x v="0"/>
    <s v="C575"/>
    <x v="140"/>
    <s v="B1725"/>
    <x v="777"/>
    <x v="2"/>
    <n v="18.82"/>
    <n v="3"/>
    <n v="56.46"/>
    <x v="2"/>
    <x v="6"/>
  </r>
  <r>
    <s v="O3629"/>
    <d v="2024-04-15T00:00:00"/>
    <x v="1"/>
    <x v="7"/>
    <x v="1"/>
    <s v="C604"/>
    <x v="673"/>
    <s v="B1578"/>
    <x v="171"/>
    <x v="2"/>
    <n v="19.920000000000002"/>
    <n v="2"/>
    <n v="39.840000000000003"/>
    <x v="1"/>
    <x v="5"/>
  </r>
  <r>
    <s v="O1425"/>
    <d v="2023-08-15T00:00:00"/>
    <x v="4"/>
    <x v="8"/>
    <x v="2"/>
    <s v="C989"/>
    <x v="423"/>
    <s v="B1911"/>
    <x v="778"/>
    <x v="0"/>
    <n v="38.5"/>
    <n v="1"/>
    <n v="38.5"/>
    <x v="2"/>
    <x v="1"/>
  </r>
  <r>
    <s v="O2321"/>
    <d v="2022-12-28T00:00:00"/>
    <x v="3"/>
    <x v="9"/>
    <x v="3"/>
    <s v="C855"/>
    <x v="368"/>
    <s v="B1549"/>
    <x v="19"/>
    <x v="0"/>
    <n v="39.840000000000003"/>
    <n v="5"/>
    <n v="199.2"/>
    <x v="2"/>
    <x v="3"/>
  </r>
  <r>
    <s v="O2112"/>
    <d v="2023-05-18T00:00:00"/>
    <x v="5"/>
    <x v="4"/>
    <x v="2"/>
    <s v="C484"/>
    <x v="624"/>
    <s v="B1983"/>
    <x v="779"/>
    <x v="2"/>
    <n v="25.55"/>
    <n v="2"/>
    <n v="51.1"/>
    <x v="0"/>
    <x v="1"/>
  </r>
  <r>
    <s v="O3584"/>
    <d v="2023-01-31T00:00:00"/>
    <x v="4"/>
    <x v="11"/>
    <x v="2"/>
    <s v="C538"/>
    <x v="177"/>
    <s v="B1445"/>
    <x v="749"/>
    <x v="2"/>
    <n v="56.4"/>
    <n v="4"/>
    <n v="225.6"/>
    <x v="2"/>
    <x v="6"/>
  </r>
  <r>
    <s v="O2636"/>
    <d v="2024-09-29T00:00:00"/>
    <x v="0"/>
    <x v="6"/>
    <x v="1"/>
    <s v="C999"/>
    <x v="501"/>
    <s v="B1983"/>
    <x v="343"/>
    <x v="0"/>
    <n v="22.43"/>
    <n v="1"/>
    <n v="22.43"/>
    <x v="2"/>
    <x v="7"/>
  </r>
  <r>
    <s v="O2189"/>
    <d v="2023-02-20T00:00:00"/>
    <x v="1"/>
    <x v="3"/>
    <x v="2"/>
    <s v="C594"/>
    <x v="769"/>
    <s v="B1803"/>
    <x v="780"/>
    <x v="3"/>
    <n v="21.52"/>
    <n v="5"/>
    <n v="107.6"/>
    <x v="2"/>
    <x v="2"/>
  </r>
  <r>
    <s v="O3644"/>
    <d v="2023-01-06T00:00:00"/>
    <x v="2"/>
    <x v="11"/>
    <x v="2"/>
    <s v="C944"/>
    <x v="628"/>
    <s v="B1746"/>
    <x v="602"/>
    <x v="3"/>
    <n v="39.200000000000003"/>
    <n v="3"/>
    <n v="117.6"/>
    <x v="0"/>
    <x v="7"/>
  </r>
  <r>
    <s v="O3213"/>
    <d v="2022-11-23T00:00:00"/>
    <x v="3"/>
    <x v="5"/>
    <x v="3"/>
    <s v="C334"/>
    <x v="445"/>
    <s v="B1856"/>
    <x v="781"/>
    <x v="0"/>
    <n v="29.55"/>
    <n v="1"/>
    <n v="29.55"/>
    <x v="0"/>
    <x v="2"/>
  </r>
  <r>
    <s v="O3805"/>
    <d v="2023-06-01T00:00:00"/>
    <x v="5"/>
    <x v="1"/>
    <x v="2"/>
    <s v="C183"/>
    <x v="26"/>
    <s v="B1657"/>
    <x v="656"/>
    <x v="2"/>
    <n v="40.369999999999997"/>
    <n v="3"/>
    <n v="121.11"/>
    <x v="2"/>
    <x v="2"/>
  </r>
  <r>
    <s v="O2773"/>
    <d v="2024-09-17T00:00:00"/>
    <x v="4"/>
    <x v="6"/>
    <x v="1"/>
    <s v="C867"/>
    <x v="657"/>
    <s v="B1651"/>
    <x v="782"/>
    <x v="0"/>
    <n v="33.22"/>
    <n v="5"/>
    <n v="166.1"/>
    <x v="0"/>
    <x v="2"/>
  </r>
  <r>
    <s v="O2296"/>
    <d v="2025-07-09T00:00:00"/>
    <x v="3"/>
    <x v="2"/>
    <x v="0"/>
    <s v="C374"/>
    <x v="745"/>
    <s v="B1254"/>
    <x v="783"/>
    <x v="0"/>
    <n v="39.43"/>
    <n v="4"/>
    <n v="157.72"/>
    <x v="2"/>
    <x v="6"/>
  </r>
  <r>
    <s v="O3990"/>
    <d v="2022-11-24T00:00:00"/>
    <x v="5"/>
    <x v="5"/>
    <x v="3"/>
    <s v="C613"/>
    <x v="770"/>
    <s v="B1922"/>
    <x v="784"/>
    <x v="0"/>
    <n v="12.08"/>
    <n v="3"/>
    <n v="36.24"/>
    <x v="2"/>
    <x v="0"/>
  </r>
  <r>
    <s v="O2368"/>
    <d v="2023-07-15T00:00:00"/>
    <x v="6"/>
    <x v="2"/>
    <x v="2"/>
    <s v="C310"/>
    <x v="771"/>
    <s v="B1042"/>
    <x v="785"/>
    <x v="2"/>
    <n v="14.6"/>
    <n v="5"/>
    <n v="73"/>
    <x v="1"/>
    <x v="6"/>
  </r>
  <r>
    <s v="O2842"/>
    <d v="2025-06-10T00:00:00"/>
    <x v="4"/>
    <x v="1"/>
    <x v="0"/>
    <s v="C433"/>
    <x v="772"/>
    <s v="B1648"/>
    <x v="786"/>
    <x v="1"/>
    <n v="52.68"/>
    <n v="1"/>
    <n v="52.68"/>
    <x v="0"/>
    <x v="1"/>
  </r>
  <r>
    <s v="O3606"/>
    <d v="2024-09-22T00:00:00"/>
    <x v="0"/>
    <x v="6"/>
    <x v="1"/>
    <s v="C181"/>
    <x v="773"/>
    <s v="B1342"/>
    <x v="548"/>
    <x v="0"/>
    <n v="44.14"/>
    <n v="2"/>
    <n v="88.28"/>
    <x v="0"/>
    <x v="2"/>
  </r>
  <r>
    <s v="O1078"/>
    <d v="2023-05-27T00:00:00"/>
    <x v="6"/>
    <x v="4"/>
    <x v="2"/>
    <s v="C423"/>
    <x v="464"/>
    <s v="B1236"/>
    <x v="787"/>
    <x v="2"/>
    <n v="9.3800000000000008"/>
    <n v="5"/>
    <n v="46.9"/>
    <x v="1"/>
    <x v="0"/>
  </r>
  <r>
    <s v="O2078"/>
    <d v="2023-08-23T00:00:00"/>
    <x v="3"/>
    <x v="8"/>
    <x v="2"/>
    <s v="C696"/>
    <x v="774"/>
    <s v="B1864"/>
    <x v="97"/>
    <x v="1"/>
    <n v="7.63"/>
    <n v="5"/>
    <n v="38.15"/>
    <x v="3"/>
    <x v="2"/>
  </r>
  <r>
    <s v="O1503"/>
    <d v="2024-05-08T00:00:00"/>
    <x v="3"/>
    <x v="4"/>
    <x v="1"/>
    <s v="C998"/>
    <x v="193"/>
    <s v="B1261"/>
    <x v="788"/>
    <x v="0"/>
    <n v="34.99"/>
    <n v="3"/>
    <n v="104.97"/>
    <x v="2"/>
    <x v="4"/>
  </r>
  <r>
    <s v="O2399"/>
    <d v="2024-09-08T00:00:00"/>
    <x v="0"/>
    <x v="6"/>
    <x v="1"/>
    <s v="C745"/>
    <x v="311"/>
    <s v="B1948"/>
    <x v="163"/>
    <x v="3"/>
    <n v="38.200000000000003"/>
    <n v="2"/>
    <n v="76.400000000000006"/>
    <x v="2"/>
    <x v="2"/>
  </r>
  <r>
    <s v="O1906"/>
    <d v="2023-02-07T00:00:00"/>
    <x v="4"/>
    <x v="3"/>
    <x v="2"/>
    <s v="C537"/>
    <x v="775"/>
    <s v="B1806"/>
    <x v="309"/>
    <x v="1"/>
    <n v="29.78"/>
    <n v="5"/>
    <n v="148.9"/>
    <x v="3"/>
    <x v="7"/>
  </r>
  <r>
    <s v="O2521"/>
    <d v="2023-05-04T00:00:00"/>
    <x v="5"/>
    <x v="4"/>
    <x v="2"/>
    <s v="C517"/>
    <x v="584"/>
    <s v="B1181"/>
    <x v="789"/>
    <x v="0"/>
    <n v="39.090000000000003"/>
    <n v="2"/>
    <n v="78.180000000000007"/>
    <x v="1"/>
    <x v="2"/>
  </r>
  <r>
    <s v="O2419"/>
    <d v="2023-05-13T00:00:00"/>
    <x v="6"/>
    <x v="4"/>
    <x v="2"/>
    <s v="C621"/>
    <x v="223"/>
    <s v="B1849"/>
    <x v="38"/>
    <x v="2"/>
    <n v="32.46"/>
    <n v="4"/>
    <n v="129.84"/>
    <x v="0"/>
    <x v="0"/>
  </r>
  <r>
    <s v="O2400"/>
    <d v="2024-02-07T00:00:00"/>
    <x v="3"/>
    <x v="3"/>
    <x v="1"/>
    <s v="C552"/>
    <x v="495"/>
    <s v="B1844"/>
    <x v="618"/>
    <x v="1"/>
    <n v="21.77"/>
    <n v="3"/>
    <n v="65.31"/>
    <x v="0"/>
    <x v="6"/>
  </r>
  <r>
    <s v="O1163"/>
    <d v="2024-05-26T00:00:00"/>
    <x v="0"/>
    <x v="4"/>
    <x v="1"/>
    <s v="C799"/>
    <x v="634"/>
    <s v="B1139"/>
    <x v="790"/>
    <x v="1"/>
    <n v="23.65"/>
    <n v="2"/>
    <n v="47.3"/>
    <x v="0"/>
    <x v="2"/>
  </r>
  <r>
    <s v="O3577"/>
    <d v="2024-10-02T00:00:00"/>
    <x v="3"/>
    <x v="10"/>
    <x v="1"/>
    <s v="C453"/>
    <x v="285"/>
    <s v="B1144"/>
    <x v="313"/>
    <x v="1"/>
    <n v="44.23"/>
    <n v="1"/>
    <n v="44.23"/>
    <x v="2"/>
    <x v="2"/>
  </r>
  <r>
    <s v="O1777"/>
    <d v="2024-03-03T00:00:00"/>
    <x v="0"/>
    <x v="0"/>
    <x v="1"/>
    <s v="C948"/>
    <x v="208"/>
    <s v="B1602"/>
    <x v="791"/>
    <x v="3"/>
    <n v="39.93"/>
    <n v="5"/>
    <n v="199.65"/>
    <x v="3"/>
    <x v="4"/>
  </r>
  <r>
    <s v="O3670"/>
    <d v="2024-12-12T00:00:00"/>
    <x v="5"/>
    <x v="9"/>
    <x v="1"/>
    <s v="C983"/>
    <x v="44"/>
    <s v="B1176"/>
    <x v="527"/>
    <x v="1"/>
    <n v="19.54"/>
    <n v="5"/>
    <n v="97.7"/>
    <x v="0"/>
    <x v="2"/>
  </r>
  <r>
    <s v="O2738"/>
    <d v="2024-05-22T00:00:00"/>
    <x v="3"/>
    <x v="4"/>
    <x v="1"/>
    <s v="C325"/>
    <x v="776"/>
    <s v="B1598"/>
    <x v="792"/>
    <x v="1"/>
    <n v="5.68"/>
    <n v="4"/>
    <n v="22.72"/>
    <x v="2"/>
    <x v="2"/>
  </r>
  <r>
    <s v="O1542"/>
    <d v="2024-02-14T00:00:00"/>
    <x v="3"/>
    <x v="3"/>
    <x v="1"/>
    <s v="C213"/>
    <x v="777"/>
    <s v="B1737"/>
    <x v="688"/>
    <x v="1"/>
    <n v="32.85"/>
    <n v="1"/>
    <n v="32.85"/>
    <x v="2"/>
    <x v="7"/>
  </r>
  <r>
    <s v="O3454"/>
    <d v="2022-10-22T00:00:00"/>
    <x v="6"/>
    <x v="10"/>
    <x v="3"/>
    <s v="C930"/>
    <x v="778"/>
    <s v="B1033"/>
    <x v="677"/>
    <x v="2"/>
    <n v="46.05"/>
    <n v="1"/>
    <n v="46.05"/>
    <x v="0"/>
    <x v="3"/>
  </r>
  <r>
    <s v="O3867"/>
    <d v="2025-06-23T00:00:00"/>
    <x v="1"/>
    <x v="1"/>
    <x v="0"/>
    <s v="C993"/>
    <x v="779"/>
    <s v="B1332"/>
    <x v="793"/>
    <x v="2"/>
    <n v="21.9"/>
    <n v="1"/>
    <n v="21.9"/>
    <x v="0"/>
    <x v="7"/>
  </r>
  <r>
    <s v="O3970"/>
    <d v="2025-04-03T00:00:00"/>
    <x v="5"/>
    <x v="7"/>
    <x v="0"/>
    <s v="C101"/>
    <x v="780"/>
    <s v="B1773"/>
    <x v="607"/>
    <x v="0"/>
    <n v="48.64"/>
    <n v="5"/>
    <n v="243.2"/>
    <x v="0"/>
    <x v="5"/>
  </r>
  <r>
    <s v="O2955"/>
    <d v="2022-10-14T00:00:00"/>
    <x v="2"/>
    <x v="10"/>
    <x v="3"/>
    <s v="C328"/>
    <x v="20"/>
    <s v="B1316"/>
    <x v="794"/>
    <x v="0"/>
    <n v="21.6"/>
    <n v="2"/>
    <n v="43.2"/>
    <x v="2"/>
    <x v="1"/>
  </r>
  <r>
    <s v="O2166"/>
    <d v="2023-03-29T00:00:00"/>
    <x v="3"/>
    <x v="0"/>
    <x v="2"/>
    <s v="C978"/>
    <x v="781"/>
    <s v="B1542"/>
    <x v="795"/>
    <x v="0"/>
    <n v="19.920000000000002"/>
    <n v="4"/>
    <n v="79.680000000000007"/>
    <x v="2"/>
    <x v="3"/>
  </r>
  <r>
    <s v="O2923"/>
    <d v="2025-05-17T00:00:00"/>
    <x v="6"/>
    <x v="4"/>
    <x v="0"/>
    <s v="C818"/>
    <x v="782"/>
    <s v="B1645"/>
    <x v="796"/>
    <x v="3"/>
    <n v="13.36"/>
    <n v="1"/>
    <n v="13.36"/>
    <x v="0"/>
    <x v="2"/>
  </r>
  <r>
    <s v="O1826"/>
    <d v="2024-08-05T00:00:00"/>
    <x v="1"/>
    <x v="8"/>
    <x v="1"/>
    <s v="C159"/>
    <x v="783"/>
    <s v="B1297"/>
    <x v="797"/>
    <x v="2"/>
    <n v="11.87"/>
    <n v="3"/>
    <n v="35.61"/>
    <x v="2"/>
    <x v="4"/>
  </r>
  <r>
    <s v="O2770"/>
    <d v="2022-12-05T00:00:00"/>
    <x v="1"/>
    <x v="9"/>
    <x v="3"/>
    <s v="C337"/>
    <x v="784"/>
    <s v="B1586"/>
    <x v="117"/>
    <x v="0"/>
    <n v="10.86"/>
    <n v="3"/>
    <n v="32.58"/>
    <x v="2"/>
    <x v="0"/>
  </r>
  <r>
    <s v="O2246"/>
    <d v="2023-07-28T00:00:00"/>
    <x v="2"/>
    <x v="2"/>
    <x v="2"/>
    <s v="C557"/>
    <x v="785"/>
    <s v="B1064"/>
    <x v="190"/>
    <x v="2"/>
    <n v="21.4"/>
    <n v="3"/>
    <n v="64.2"/>
    <x v="0"/>
    <x v="7"/>
  </r>
  <r>
    <s v="O1759"/>
    <d v="2023-10-20T00:00:00"/>
    <x v="2"/>
    <x v="10"/>
    <x v="2"/>
    <s v="C919"/>
    <x v="786"/>
    <s v="B1949"/>
    <x v="372"/>
    <x v="1"/>
    <n v="42.72"/>
    <n v="3"/>
    <n v="128.16"/>
    <x v="3"/>
    <x v="1"/>
  </r>
  <r>
    <s v="O3266"/>
    <d v="2025-05-23T00:00:00"/>
    <x v="2"/>
    <x v="4"/>
    <x v="0"/>
    <s v="C452"/>
    <x v="546"/>
    <s v="B1077"/>
    <x v="360"/>
    <x v="2"/>
    <n v="40.130000000000003"/>
    <n v="2"/>
    <n v="80.260000000000005"/>
    <x v="2"/>
    <x v="7"/>
  </r>
  <r>
    <s v="O3740"/>
    <d v="2024-03-23T00:00:00"/>
    <x v="6"/>
    <x v="0"/>
    <x v="1"/>
    <s v="C673"/>
    <x v="34"/>
    <s v="B1745"/>
    <x v="25"/>
    <x v="0"/>
    <n v="47.44"/>
    <n v="2"/>
    <n v="94.88"/>
    <x v="2"/>
    <x v="0"/>
  </r>
  <r>
    <s v="O1405"/>
    <d v="2023-04-08T00:00:00"/>
    <x v="6"/>
    <x v="7"/>
    <x v="2"/>
    <s v="C763"/>
    <x v="787"/>
    <s v="B1003"/>
    <x v="650"/>
    <x v="0"/>
    <n v="42.42"/>
    <n v="2"/>
    <n v="84.84"/>
    <x v="2"/>
    <x v="7"/>
  </r>
  <r>
    <s v="O2832"/>
    <d v="2024-10-11T00:00:00"/>
    <x v="2"/>
    <x v="10"/>
    <x v="1"/>
    <s v="C983"/>
    <x v="44"/>
    <s v="B1688"/>
    <x v="72"/>
    <x v="3"/>
    <n v="36.729999999999997"/>
    <n v="4"/>
    <n v="146.91999999999999"/>
    <x v="0"/>
    <x v="2"/>
  </r>
  <r>
    <s v="O1852"/>
    <d v="2024-06-29T00:00:00"/>
    <x v="6"/>
    <x v="1"/>
    <x v="1"/>
    <s v="C604"/>
    <x v="673"/>
    <s v="B1510"/>
    <x v="666"/>
    <x v="3"/>
    <n v="41.51"/>
    <n v="1"/>
    <n v="41.51"/>
    <x v="1"/>
    <x v="1"/>
  </r>
  <r>
    <s v="O1788"/>
    <d v="2024-02-29T00:00:00"/>
    <x v="5"/>
    <x v="3"/>
    <x v="1"/>
    <s v="C877"/>
    <x v="337"/>
    <s v="B1945"/>
    <x v="798"/>
    <x v="0"/>
    <n v="29.1"/>
    <n v="2"/>
    <n v="58.2"/>
    <x v="2"/>
    <x v="0"/>
  </r>
  <r>
    <s v="O2313"/>
    <d v="2025-05-29T00:00:00"/>
    <x v="5"/>
    <x v="4"/>
    <x v="0"/>
    <s v="C234"/>
    <x v="606"/>
    <s v="B1991"/>
    <x v="599"/>
    <x v="1"/>
    <n v="40.9"/>
    <n v="5"/>
    <n v="204.5"/>
    <x v="1"/>
    <x v="2"/>
  </r>
  <r>
    <s v="O2494"/>
    <d v="2024-06-07T00:00:00"/>
    <x v="2"/>
    <x v="1"/>
    <x v="1"/>
    <s v="C568"/>
    <x v="183"/>
    <s v="B1633"/>
    <x v="799"/>
    <x v="0"/>
    <n v="11.61"/>
    <n v="1"/>
    <n v="11.61"/>
    <x v="0"/>
    <x v="0"/>
  </r>
  <r>
    <s v="O3837"/>
    <d v="2023-06-18T00:00:00"/>
    <x v="0"/>
    <x v="1"/>
    <x v="2"/>
    <s v="C569"/>
    <x v="632"/>
    <s v="B1198"/>
    <x v="735"/>
    <x v="1"/>
    <n v="19.46"/>
    <n v="3"/>
    <n v="58.38"/>
    <x v="0"/>
    <x v="2"/>
  </r>
  <r>
    <s v="O3958"/>
    <d v="2023-07-12T00:00:00"/>
    <x v="3"/>
    <x v="2"/>
    <x v="2"/>
    <s v="C163"/>
    <x v="361"/>
    <s v="B1058"/>
    <x v="605"/>
    <x v="1"/>
    <n v="14.26"/>
    <n v="4"/>
    <n v="57.04"/>
    <x v="0"/>
    <x v="6"/>
  </r>
  <r>
    <s v="O2146"/>
    <d v="2024-11-01T00:00:00"/>
    <x v="2"/>
    <x v="5"/>
    <x v="1"/>
    <s v="C562"/>
    <x v="199"/>
    <s v="B1647"/>
    <x v="643"/>
    <x v="2"/>
    <n v="21.61"/>
    <n v="5"/>
    <n v="108.05"/>
    <x v="3"/>
    <x v="1"/>
  </r>
  <r>
    <s v="O3687"/>
    <d v="2024-07-08T00:00:00"/>
    <x v="1"/>
    <x v="2"/>
    <x v="1"/>
    <s v="C688"/>
    <x v="788"/>
    <s v="B1740"/>
    <x v="733"/>
    <x v="0"/>
    <n v="42.24"/>
    <n v="2"/>
    <n v="84.48"/>
    <x v="0"/>
    <x v="0"/>
  </r>
  <r>
    <s v="O3364"/>
    <d v="2025-06-14T00:00:00"/>
    <x v="6"/>
    <x v="1"/>
    <x v="0"/>
    <s v="C333"/>
    <x v="512"/>
    <s v="B1270"/>
    <x v="800"/>
    <x v="0"/>
    <n v="15.94"/>
    <n v="5"/>
    <n v="79.7"/>
    <x v="2"/>
    <x v="5"/>
  </r>
  <r>
    <s v="O1419"/>
    <d v="2023-07-07T00:00:00"/>
    <x v="2"/>
    <x v="2"/>
    <x v="2"/>
    <s v="C820"/>
    <x v="789"/>
    <s v="B1385"/>
    <x v="801"/>
    <x v="0"/>
    <n v="28.3"/>
    <n v="3"/>
    <n v="84.9"/>
    <x v="1"/>
    <x v="0"/>
  </r>
  <r>
    <s v="O1602"/>
    <d v="2024-07-19T00:00:00"/>
    <x v="2"/>
    <x v="2"/>
    <x v="1"/>
    <s v="C474"/>
    <x v="790"/>
    <s v="B1332"/>
    <x v="793"/>
    <x v="1"/>
    <n v="21.4"/>
    <n v="1"/>
    <n v="21.4"/>
    <x v="0"/>
    <x v="3"/>
  </r>
  <r>
    <s v="O2725"/>
    <d v="2024-08-30T00:00:00"/>
    <x v="2"/>
    <x v="8"/>
    <x v="1"/>
    <s v="C691"/>
    <x v="533"/>
    <s v="B1362"/>
    <x v="802"/>
    <x v="0"/>
    <n v="11.14"/>
    <n v="2"/>
    <n v="22.28"/>
    <x v="2"/>
    <x v="5"/>
  </r>
  <r>
    <s v="O3573"/>
    <d v="2022-09-08T00:00:00"/>
    <x v="5"/>
    <x v="6"/>
    <x v="3"/>
    <s v="C500"/>
    <x v="791"/>
    <s v="B1715"/>
    <x v="418"/>
    <x v="3"/>
    <n v="37.93"/>
    <n v="4"/>
    <n v="151.72"/>
    <x v="2"/>
    <x v="5"/>
  </r>
  <r>
    <s v="O2257"/>
    <d v="2024-08-04T00:00:00"/>
    <x v="0"/>
    <x v="8"/>
    <x v="1"/>
    <s v="C632"/>
    <x v="792"/>
    <s v="B1232"/>
    <x v="803"/>
    <x v="0"/>
    <n v="32.700000000000003"/>
    <n v="1"/>
    <n v="32.700000000000003"/>
    <x v="0"/>
    <x v="2"/>
  </r>
  <r>
    <s v="O1697"/>
    <d v="2024-02-02T00:00:00"/>
    <x v="2"/>
    <x v="3"/>
    <x v="1"/>
    <s v="C343"/>
    <x v="83"/>
    <s v="B1891"/>
    <x v="804"/>
    <x v="0"/>
    <n v="23.52"/>
    <n v="1"/>
    <n v="23.52"/>
    <x v="2"/>
    <x v="0"/>
  </r>
  <r>
    <s v="O2691"/>
    <d v="2024-10-10T00:00:00"/>
    <x v="5"/>
    <x v="10"/>
    <x v="1"/>
    <s v="C983"/>
    <x v="44"/>
    <s v="B1133"/>
    <x v="805"/>
    <x v="0"/>
    <n v="45.57"/>
    <n v="2"/>
    <n v="91.14"/>
    <x v="2"/>
    <x v="3"/>
  </r>
  <r>
    <s v="O2503"/>
    <d v="2024-10-23T00:00:00"/>
    <x v="3"/>
    <x v="10"/>
    <x v="1"/>
    <s v="C926"/>
    <x v="793"/>
    <s v="B1456"/>
    <x v="421"/>
    <x v="0"/>
    <n v="15.24"/>
    <n v="3"/>
    <n v="45.72"/>
    <x v="2"/>
    <x v="5"/>
  </r>
  <r>
    <s v="O1276"/>
    <d v="2024-04-05T00:00:00"/>
    <x v="2"/>
    <x v="7"/>
    <x v="1"/>
    <s v="C114"/>
    <x v="385"/>
    <s v="B1465"/>
    <x v="416"/>
    <x v="1"/>
    <n v="21.46"/>
    <n v="2"/>
    <n v="42.92"/>
    <x v="1"/>
    <x v="1"/>
  </r>
  <r>
    <s v="O1131"/>
    <d v="2024-12-15T00:00:00"/>
    <x v="0"/>
    <x v="9"/>
    <x v="1"/>
    <s v="C950"/>
    <x v="794"/>
    <s v="B1485"/>
    <x v="806"/>
    <x v="0"/>
    <n v="23.93"/>
    <n v="5"/>
    <n v="119.65"/>
    <x v="3"/>
    <x v="1"/>
  </r>
  <r>
    <s v="O3895"/>
    <d v="2024-01-19T00:00:00"/>
    <x v="2"/>
    <x v="11"/>
    <x v="1"/>
    <s v="C138"/>
    <x v="795"/>
    <s v="B1264"/>
    <x v="376"/>
    <x v="2"/>
    <n v="20.41"/>
    <n v="4"/>
    <n v="81.64"/>
    <x v="0"/>
    <x v="5"/>
  </r>
  <r>
    <s v="O2460"/>
    <d v="2022-10-06T00:00:00"/>
    <x v="5"/>
    <x v="10"/>
    <x v="3"/>
    <s v="C325"/>
    <x v="496"/>
    <s v="B1701"/>
    <x v="486"/>
    <x v="2"/>
    <n v="40.06"/>
    <n v="2"/>
    <n v="80.12"/>
    <x v="0"/>
    <x v="5"/>
  </r>
  <r>
    <s v="O2216"/>
    <d v="2023-06-23T00:00:00"/>
    <x v="2"/>
    <x v="1"/>
    <x v="2"/>
    <s v="C543"/>
    <x v="503"/>
    <s v="B1353"/>
    <x v="391"/>
    <x v="3"/>
    <n v="40.28"/>
    <n v="2"/>
    <n v="80.56"/>
    <x v="0"/>
    <x v="6"/>
  </r>
  <r>
    <s v="O1991"/>
    <d v="2023-03-13T00:00:00"/>
    <x v="1"/>
    <x v="0"/>
    <x v="2"/>
    <s v="C501"/>
    <x v="686"/>
    <s v="B1066"/>
    <x v="21"/>
    <x v="3"/>
    <n v="47.33"/>
    <n v="4"/>
    <n v="189.32"/>
    <x v="3"/>
    <x v="3"/>
  </r>
  <r>
    <s v="O2539"/>
    <d v="2025-05-06T00:00:00"/>
    <x v="4"/>
    <x v="4"/>
    <x v="0"/>
    <s v="C491"/>
    <x v="742"/>
    <s v="B1751"/>
    <x v="664"/>
    <x v="0"/>
    <n v="28.64"/>
    <n v="4"/>
    <n v="114.56"/>
    <x v="0"/>
    <x v="2"/>
  </r>
  <r>
    <s v="O2558"/>
    <d v="2024-11-16T00:00:00"/>
    <x v="6"/>
    <x v="5"/>
    <x v="1"/>
    <s v="C454"/>
    <x v="723"/>
    <s v="B1739"/>
    <x v="807"/>
    <x v="2"/>
    <n v="24.02"/>
    <n v="1"/>
    <n v="24.02"/>
    <x v="0"/>
    <x v="5"/>
  </r>
  <r>
    <s v="O1576"/>
    <d v="2023-11-15T00:00:00"/>
    <x v="3"/>
    <x v="5"/>
    <x v="2"/>
    <s v="C563"/>
    <x v="796"/>
    <s v="B1029"/>
    <x v="808"/>
    <x v="0"/>
    <n v="43.57"/>
    <n v="2"/>
    <n v="87.14"/>
    <x v="1"/>
    <x v="0"/>
  </r>
  <r>
    <s v="O3610"/>
    <d v="2025-02-05T00:00:00"/>
    <x v="3"/>
    <x v="3"/>
    <x v="0"/>
    <s v="C711"/>
    <x v="797"/>
    <s v="B1444"/>
    <x v="665"/>
    <x v="2"/>
    <n v="22.09"/>
    <n v="4"/>
    <n v="88.36"/>
    <x v="1"/>
    <x v="2"/>
  </r>
  <r>
    <s v="O1848"/>
    <d v="2023-02-04T00:00:00"/>
    <x v="6"/>
    <x v="3"/>
    <x v="2"/>
    <s v="C291"/>
    <x v="482"/>
    <s v="B1438"/>
    <x v="594"/>
    <x v="2"/>
    <n v="21.07"/>
    <n v="1"/>
    <n v="21.07"/>
    <x v="1"/>
    <x v="2"/>
  </r>
  <r>
    <s v="O2372"/>
    <d v="2023-07-22T00:00:00"/>
    <x v="6"/>
    <x v="2"/>
    <x v="2"/>
    <s v="C787"/>
    <x v="798"/>
    <s v="B1599"/>
    <x v="453"/>
    <x v="0"/>
    <n v="25.14"/>
    <n v="3"/>
    <n v="75.42"/>
    <x v="0"/>
    <x v="2"/>
  </r>
  <r>
    <s v="O3321"/>
    <d v="2023-03-21T00:00:00"/>
    <x v="4"/>
    <x v="0"/>
    <x v="2"/>
    <s v="C310"/>
    <x v="3"/>
    <s v="B1058"/>
    <x v="552"/>
    <x v="2"/>
    <n v="34.5"/>
    <n v="4"/>
    <n v="138"/>
    <x v="2"/>
    <x v="7"/>
  </r>
  <r>
    <s v="O2519"/>
    <d v="2024-04-03T00:00:00"/>
    <x v="3"/>
    <x v="7"/>
    <x v="1"/>
    <s v="C158"/>
    <x v="236"/>
    <s v="B1519"/>
    <x v="809"/>
    <x v="2"/>
    <n v="16.32"/>
    <n v="5"/>
    <n v="81.599999999999994"/>
    <x v="0"/>
    <x v="2"/>
  </r>
  <r>
    <s v="O3696"/>
    <d v="2023-02-18T00:00:00"/>
    <x v="6"/>
    <x v="3"/>
    <x v="2"/>
    <s v="C604"/>
    <x v="696"/>
    <s v="B1695"/>
    <x v="35"/>
    <x v="0"/>
    <n v="12.73"/>
    <n v="3"/>
    <n v="38.19"/>
    <x v="0"/>
    <x v="0"/>
  </r>
  <r>
    <s v="O2453"/>
    <d v="2024-05-01T00:00:00"/>
    <x v="3"/>
    <x v="4"/>
    <x v="1"/>
    <s v="C247"/>
    <x v="799"/>
    <s v="B1876"/>
    <x v="199"/>
    <x v="3"/>
    <n v="33.369999999999997"/>
    <n v="4"/>
    <n v="133.47999999999999"/>
    <x v="0"/>
    <x v="5"/>
  </r>
  <r>
    <s v="O2034"/>
    <d v="2024-08-30T00:00:00"/>
    <x v="2"/>
    <x v="8"/>
    <x v="1"/>
    <s v="C871"/>
    <x v="800"/>
    <s v="B1798"/>
    <x v="810"/>
    <x v="0"/>
    <n v="45.44"/>
    <n v="4"/>
    <n v="181.76"/>
    <x v="2"/>
    <x v="7"/>
  </r>
  <r>
    <s v="O2794"/>
    <d v="2023-08-04T00:00:00"/>
    <x v="2"/>
    <x v="8"/>
    <x v="2"/>
    <s v="C543"/>
    <x v="386"/>
    <s v="B1170"/>
    <x v="811"/>
    <x v="2"/>
    <n v="14.1"/>
    <n v="5"/>
    <n v="70.5"/>
    <x v="0"/>
    <x v="2"/>
  </r>
  <r>
    <s v="O1165"/>
    <d v="2023-08-23T00:00:00"/>
    <x v="3"/>
    <x v="8"/>
    <x v="2"/>
    <s v="C433"/>
    <x v="772"/>
    <s v="B1475"/>
    <x v="244"/>
    <x v="1"/>
    <n v="9.08"/>
    <n v="3"/>
    <n v="27.24"/>
    <x v="2"/>
    <x v="1"/>
  </r>
  <r>
    <s v="O1572"/>
    <d v="2024-06-03T00:00:00"/>
    <x v="1"/>
    <x v="1"/>
    <x v="1"/>
    <s v="C454"/>
    <x v="801"/>
    <s v="B1739"/>
    <x v="807"/>
    <x v="1"/>
    <n v="21.68"/>
    <n v="4"/>
    <n v="86.72"/>
    <x v="2"/>
    <x v="0"/>
  </r>
  <r>
    <s v="O2808"/>
    <d v="2024-01-08T00:00:00"/>
    <x v="1"/>
    <x v="11"/>
    <x v="1"/>
    <s v="C246"/>
    <x v="374"/>
    <s v="B1377"/>
    <x v="381"/>
    <x v="2"/>
    <n v="28.31"/>
    <n v="5"/>
    <n v="141.55000000000001"/>
    <x v="0"/>
    <x v="6"/>
  </r>
  <r>
    <s v="O1896"/>
    <d v="2023-11-06T00:00:00"/>
    <x v="1"/>
    <x v="5"/>
    <x v="2"/>
    <s v="C805"/>
    <x v="802"/>
    <s v="B1398"/>
    <x v="162"/>
    <x v="0"/>
    <n v="18.25"/>
    <n v="4"/>
    <n v="73"/>
    <x v="0"/>
    <x v="3"/>
  </r>
  <r>
    <s v="O1365"/>
    <d v="2024-06-28T00:00:00"/>
    <x v="2"/>
    <x v="1"/>
    <x v="1"/>
    <s v="C299"/>
    <x v="803"/>
    <s v="B1261"/>
    <x v="11"/>
    <x v="3"/>
    <n v="26.38"/>
    <n v="4"/>
    <n v="105.52"/>
    <x v="3"/>
    <x v="1"/>
  </r>
  <r>
    <s v="O1971"/>
    <d v="2023-01-15T00:00:00"/>
    <x v="0"/>
    <x v="11"/>
    <x v="2"/>
    <s v="C664"/>
    <x v="804"/>
    <s v="B1502"/>
    <x v="812"/>
    <x v="2"/>
    <n v="25.28"/>
    <n v="3"/>
    <n v="75.84"/>
    <x v="1"/>
    <x v="2"/>
  </r>
  <r>
    <s v="O3408"/>
    <d v="2023-04-05T00:00:00"/>
    <x v="3"/>
    <x v="7"/>
    <x v="2"/>
    <s v="C829"/>
    <x v="805"/>
    <s v="B1922"/>
    <x v="708"/>
    <x v="0"/>
    <n v="42.41"/>
    <n v="2"/>
    <n v="84.82"/>
    <x v="0"/>
    <x v="2"/>
  </r>
  <r>
    <s v="O1609"/>
    <d v="2024-03-13T00:00:00"/>
    <x v="3"/>
    <x v="0"/>
    <x v="1"/>
    <s v="C459"/>
    <x v="806"/>
    <s v="B1259"/>
    <x v="813"/>
    <x v="2"/>
    <n v="43.99"/>
    <n v="2"/>
    <n v="87.98"/>
    <x v="3"/>
    <x v="0"/>
  </r>
  <r>
    <s v="O2632"/>
    <d v="2023-03-27T00:00:00"/>
    <x v="1"/>
    <x v="0"/>
    <x v="2"/>
    <s v="C874"/>
    <x v="585"/>
    <s v="B1982"/>
    <x v="261"/>
    <x v="1"/>
    <n v="19.600000000000001"/>
    <n v="1"/>
    <n v="19.600000000000001"/>
    <x v="0"/>
    <x v="7"/>
  </r>
  <r>
    <s v="O1377"/>
    <d v="2024-12-06T00:00:00"/>
    <x v="2"/>
    <x v="9"/>
    <x v="1"/>
    <s v="C572"/>
    <x v="807"/>
    <s v="B1943"/>
    <x v="814"/>
    <x v="2"/>
    <n v="37.869999999999997"/>
    <n v="1"/>
    <n v="37.869999999999997"/>
    <x v="1"/>
    <x v="4"/>
  </r>
  <r>
    <s v="O1063"/>
    <d v="2023-10-11T00:00:00"/>
    <x v="3"/>
    <x v="10"/>
    <x v="2"/>
    <s v="C112"/>
    <x v="695"/>
    <s v="B1873"/>
    <x v="815"/>
    <x v="2"/>
    <n v="20.92"/>
    <n v="1"/>
    <n v="20.92"/>
    <x v="2"/>
    <x v="1"/>
  </r>
  <r>
    <s v="O3309"/>
    <d v="2023-04-02T00:00:00"/>
    <x v="0"/>
    <x v="7"/>
    <x v="2"/>
    <s v="C307"/>
    <x v="808"/>
    <s v="B1396"/>
    <x v="816"/>
    <x v="2"/>
    <n v="34.630000000000003"/>
    <n v="2"/>
    <n v="69.260000000000005"/>
    <x v="2"/>
    <x v="2"/>
  </r>
  <r>
    <s v="O2417"/>
    <d v="2025-01-27T00:00:00"/>
    <x v="1"/>
    <x v="11"/>
    <x v="0"/>
    <s v="C327"/>
    <x v="120"/>
    <s v="B1762"/>
    <x v="354"/>
    <x v="2"/>
    <n v="48.04"/>
    <n v="3"/>
    <n v="144.12"/>
    <x v="0"/>
    <x v="6"/>
  </r>
  <r>
    <s v="O3301"/>
    <d v="2025-02-06T00:00:00"/>
    <x v="5"/>
    <x v="3"/>
    <x v="0"/>
    <s v="C696"/>
    <x v="809"/>
    <s v="B1607"/>
    <x v="747"/>
    <x v="0"/>
    <n v="16.13"/>
    <n v="3"/>
    <n v="48.39"/>
    <x v="2"/>
    <x v="2"/>
  </r>
  <r>
    <s v="O3615"/>
    <d v="2024-05-15T00:00:00"/>
    <x v="3"/>
    <x v="4"/>
    <x v="1"/>
    <s v="C561"/>
    <x v="810"/>
    <s v="B1010"/>
    <x v="817"/>
    <x v="0"/>
    <n v="24.52"/>
    <n v="4"/>
    <n v="98.08"/>
    <x v="0"/>
    <x v="2"/>
  </r>
  <r>
    <s v="O2328"/>
    <d v="2023-11-20T00:00:00"/>
    <x v="1"/>
    <x v="5"/>
    <x v="2"/>
    <s v="C812"/>
    <x v="811"/>
    <s v="B1149"/>
    <x v="572"/>
    <x v="3"/>
    <n v="18.510000000000002"/>
    <n v="5"/>
    <n v="92.55"/>
    <x v="1"/>
    <x v="2"/>
  </r>
  <r>
    <s v="O2101"/>
    <d v="2023-11-06T00:00:00"/>
    <x v="1"/>
    <x v="5"/>
    <x v="2"/>
    <s v="C357"/>
    <x v="812"/>
    <s v="B1999"/>
    <x v="818"/>
    <x v="3"/>
    <n v="45.69"/>
    <n v="5"/>
    <n v="228.45"/>
    <x v="0"/>
    <x v="0"/>
  </r>
  <r>
    <s v="O2119"/>
    <d v="2023-09-11T00:00:00"/>
    <x v="1"/>
    <x v="6"/>
    <x v="2"/>
    <s v="C926"/>
    <x v="793"/>
    <s v="B1261"/>
    <x v="819"/>
    <x v="3"/>
    <n v="22.6"/>
    <n v="5"/>
    <n v="113"/>
    <x v="0"/>
    <x v="1"/>
  </r>
  <r>
    <s v="O1706"/>
    <d v="2024-12-11T00:00:00"/>
    <x v="3"/>
    <x v="9"/>
    <x v="1"/>
    <s v="C821"/>
    <x v="146"/>
    <s v="B1268"/>
    <x v="382"/>
    <x v="1"/>
    <n v="45.47"/>
    <n v="1"/>
    <n v="45.47"/>
    <x v="1"/>
    <x v="0"/>
  </r>
  <r>
    <s v="O1876"/>
    <d v="2023-01-21T00:00:00"/>
    <x v="6"/>
    <x v="11"/>
    <x v="2"/>
    <s v="C218"/>
    <x v="676"/>
    <s v="B1195"/>
    <x v="50"/>
    <x v="0"/>
    <n v="12.09"/>
    <n v="4"/>
    <n v="48.36"/>
    <x v="3"/>
    <x v="0"/>
  </r>
  <r>
    <s v="O2638"/>
    <d v="2023-06-15T00:00:00"/>
    <x v="5"/>
    <x v="1"/>
    <x v="2"/>
    <s v="C489"/>
    <x v="813"/>
    <s v="B1569"/>
    <x v="820"/>
    <x v="0"/>
    <n v="30.81"/>
    <n v="5"/>
    <n v="154.05000000000001"/>
    <x v="1"/>
    <x v="0"/>
  </r>
  <r>
    <s v="O2726"/>
    <d v="2022-11-22T00:00:00"/>
    <x v="4"/>
    <x v="5"/>
    <x v="3"/>
    <s v="C985"/>
    <x v="309"/>
    <s v="B1195"/>
    <x v="50"/>
    <x v="2"/>
    <n v="11.39"/>
    <n v="5"/>
    <n v="56.95"/>
    <x v="0"/>
    <x v="1"/>
  </r>
  <r>
    <s v="O3084"/>
    <d v="2024-02-04T00:00:00"/>
    <x v="0"/>
    <x v="3"/>
    <x v="1"/>
    <s v="C888"/>
    <x v="814"/>
    <s v="B1664"/>
    <x v="528"/>
    <x v="1"/>
    <n v="10.37"/>
    <n v="4"/>
    <n v="41.48"/>
    <x v="2"/>
    <x v="2"/>
  </r>
  <r>
    <s v="O2339"/>
    <d v="2025-02-27T00:00:00"/>
    <x v="5"/>
    <x v="3"/>
    <x v="0"/>
    <s v="C728"/>
    <x v="815"/>
    <s v="B1138"/>
    <x v="658"/>
    <x v="1"/>
    <n v="37.14"/>
    <n v="4"/>
    <n v="148.56"/>
    <x v="2"/>
    <x v="2"/>
  </r>
  <r>
    <s v="O2415"/>
    <d v="2022-09-05T00:00:00"/>
    <x v="1"/>
    <x v="6"/>
    <x v="3"/>
    <s v="C265"/>
    <x v="816"/>
    <s v="B1250"/>
    <x v="637"/>
    <x v="2"/>
    <n v="22.55"/>
    <n v="2"/>
    <n v="45.1"/>
    <x v="0"/>
    <x v="7"/>
  </r>
  <r>
    <s v="O2926"/>
    <d v="2023-12-03T00:00:00"/>
    <x v="0"/>
    <x v="9"/>
    <x v="2"/>
    <s v="C907"/>
    <x v="817"/>
    <s v="B1364"/>
    <x v="821"/>
    <x v="0"/>
    <n v="13.99"/>
    <n v="2"/>
    <n v="27.98"/>
    <x v="2"/>
    <x v="3"/>
  </r>
  <r>
    <s v="O3847"/>
    <d v="2025-01-20T00:00:00"/>
    <x v="1"/>
    <x v="11"/>
    <x v="0"/>
    <s v="C679"/>
    <x v="57"/>
    <s v="B1052"/>
    <x v="611"/>
    <x v="2"/>
    <n v="44.68"/>
    <n v="1"/>
    <n v="44.68"/>
    <x v="2"/>
    <x v="7"/>
  </r>
  <r>
    <s v="O1349"/>
    <d v="2024-07-21T00:00:00"/>
    <x v="0"/>
    <x v="2"/>
    <x v="1"/>
    <s v="C892"/>
    <x v="818"/>
    <s v="B1006"/>
    <x v="632"/>
    <x v="1"/>
    <n v="42.42"/>
    <n v="3"/>
    <n v="127.26"/>
    <x v="3"/>
    <x v="1"/>
  </r>
  <r>
    <s v="O2201"/>
    <d v="2024-05-01T00:00:00"/>
    <x v="3"/>
    <x v="4"/>
    <x v="1"/>
    <s v="C285"/>
    <x v="819"/>
    <s v="B1425"/>
    <x v="279"/>
    <x v="0"/>
    <n v="17.899999999999999"/>
    <n v="3"/>
    <n v="53.7"/>
    <x v="2"/>
    <x v="7"/>
  </r>
  <r>
    <s v="O3375"/>
    <d v="2023-07-16T00:00:00"/>
    <x v="0"/>
    <x v="2"/>
    <x v="2"/>
    <s v="C341"/>
    <x v="820"/>
    <s v="B1339"/>
    <x v="668"/>
    <x v="2"/>
    <n v="17.04"/>
    <n v="3"/>
    <n v="51.12"/>
    <x v="0"/>
    <x v="2"/>
  </r>
  <r>
    <s v="O1279"/>
    <d v="2024-07-11T00:00:00"/>
    <x v="5"/>
    <x v="2"/>
    <x v="1"/>
    <s v="C259"/>
    <x v="481"/>
    <s v="B1851"/>
    <x v="232"/>
    <x v="1"/>
    <n v="48.78"/>
    <n v="1"/>
    <n v="48.78"/>
    <x v="0"/>
    <x v="4"/>
  </r>
  <r>
    <s v="O1476"/>
    <d v="2024-11-20T00:00:00"/>
    <x v="3"/>
    <x v="5"/>
    <x v="1"/>
    <s v="C711"/>
    <x v="797"/>
    <s v="B1560"/>
    <x v="604"/>
    <x v="0"/>
    <n v="40.020000000000003"/>
    <n v="4"/>
    <n v="160.08000000000001"/>
    <x v="1"/>
    <x v="1"/>
  </r>
  <r>
    <s v="O2580"/>
    <d v="2023-03-19T00:00:00"/>
    <x v="0"/>
    <x v="0"/>
    <x v="2"/>
    <s v="C898"/>
    <x v="88"/>
    <s v="B1600"/>
    <x v="822"/>
    <x v="2"/>
    <n v="41.74"/>
    <n v="3"/>
    <n v="125.22"/>
    <x v="1"/>
    <x v="3"/>
  </r>
  <r>
    <s v="O1717"/>
    <d v="2023-02-26T00:00:00"/>
    <x v="0"/>
    <x v="3"/>
    <x v="2"/>
    <s v="C556"/>
    <x v="821"/>
    <s v="B1709"/>
    <x v="823"/>
    <x v="2"/>
    <n v="5.42"/>
    <n v="2"/>
    <n v="10.84"/>
    <x v="1"/>
    <x v="3"/>
  </r>
  <r>
    <s v="O1551"/>
    <d v="2023-08-16T00:00:00"/>
    <x v="3"/>
    <x v="8"/>
    <x v="2"/>
    <s v="C714"/>
    <x v="200"/>
    <s v="B1025"/>
    <x v="306"/>
    <x v="1"/>
    <n v="10.24"/>
    <n v="4"/>
    <n v="40.96"/>
    <x v="3"/>
    <x v="3"/>
  </r>
  <r>
    <s v="O1001"/>
    <d v="2024-05-10T00:00:00"/>
    <x v="2"/>
    <x v="4"/>
    <x v="1"/>
    <s v="C871"/>
    <x v="822"/>
    <s v="B1240"/>
    <x v="197"/>
    <x v="2"/>
    <n v="23.22"/>
    <n v="2"/>
    <n v="46.44"/>
    <x v="1"/>
    <x v="2"/>
  </r>
  <r>
    <s v="O3757"/>
    <d v="2023-07-05T00:00:00"/>
    <x v="3"/>
    <x v="2"/>
    <x v="2"/>
    <s v="C132"/>
    <x v="136"/>
    <s v="B1708"/>
    <x v="824"/>
    <x v="0"/>
    <n v="20.46"/>
    <n v="5"/>
    <n v="102.3"/>
    <x v="1"/>
    <x v="2"/>
  </r>
  <r>
    <s v="O2366"/>
    <d v="2024-07-14T00:00:00"/>
    <x v="0"/>
    <x v="2"/>
    <x v="1"/>
    <s v="C244"/>
    <x v="823"/>
    <s v="B1997"/>
    <x v="825"/>
    <x v="2"/>
    <n v="7.9"/>
    <n v="1"/>
    <n v="7.9"/>
    <x v="2"/>
    <x v="3"/>
  </r>
  <r>
    <s v="O1013"/>
    <d v="2023-12-11T00:00:00"/>
    <x v="1"/>
    <x v="9"/>
    <x v="2"/>
    <s v="C448"/>
    <x v="485"/>
    <s v="B1369"/>
    <x v="826"/>
    <x v="0"/>
    <n v="40.64"/>
    <n v="2"/>
    <n v="81.28"/>
    <x v="3"/>
    <x v="4"/>
  </r>
  <r>
    <s v="O1605"/>
    <d v="2023-11-07T00:00:00"/>
    <x v="4"/>
    <x v="5"/>
    <x v="2"/>
    <s v="C554"/>
    <x v="824"/>
    <s v="B1875"/>
    <x v="693"/>
    <x v="0"/>
    <n v="9.7100000000000009"/>
    <n v="4"/>
    <n v="38.840000000000003"/>
    <x v="3"/>
    <x v="1"/>
  </r>
  <r>
    <s v="O3942"/>
    <d v="2022-10-20T00:00:00"/>
    <x v="5"/>
    <x v="10"/>
    <x v="3"/>
    <s v="C155"/>
    <x v="630"/>
    <s v="B1477"/>
    <x v="827"/>
    <x v="2"/>
    <n v="5.0199999999999996"/>
    <n v="3"/>
    <n v="15.06"/>
    <x v="1"/>
    <x v="1"/>
  </r>
  <r>
    <s v="O2278"/>
    <d v="2023-12-16T00:00:00"/>
    <x v="6"/>
    <x v="9"/>
    <x v="2"/>
    <s v="C253"/>
    <x v="825"/>
    <s v="B1947"/>
    <x v="828"/>
    <x v="2"/>
    <n v="12.6"/>
    <n v="2"/>
    <n v="25.2"/>
    <x v="0"/>
    <x v="2"/>
  </r>
  <r>
    <s v="O1855"/>
    <d v="2023-12-01T00:00:00"/>
    <x v="2"/>
    <x v="9"/>
    <x v="2"/>
    <s v="C166"/>
    <x v="826"/>
    <s v="B1611"/>
    <x v="829"/>
    <x v="2"/>
    <n v="48.46"/>
    <n v="4"/>
    <n v="193.84"/>
    <x v="0"/>
    <x v="1"/>
  </r>
  <r>
    <s v="O1148"/>
    <d v="2024-12-03T00:00:00"/>
    <x v="4"/>
    <x v="9"/>
    <x v="1"/>
    <s v="C873"/>
    <x v="827"/>
    <s v="B1626"/>
    <x v="830"/>
    <x v="0"/>
    <n v="33.200000000000003"/>
    <n v="2"/>
    <n v="66.400000000000006"/>
    <x v="2"/>
    <x v="3"/>
  </r>
  <r>
    <s v="O3000"/>
    <d v="2023-02-01T00:00:00"/>
    <x v="3"/>
    <x v="3"/>
    <x v="2"/>
    <s v="C171"/>
    <x v="331"/>
    <s v="B1876"/>
    <x v="199"/>
    <x v="0"/>
    <n v="27.73"/>
    <n v="3"/>
    <n v="83.19"/>
    <x v="0"/>
    <x v="2"/>
  </r>
  <r>
    <s v="O3384"/>
    <d v="2023-09-09T00:00:00"/>
    <x v="6"/>
    <x v="6"/>
    <x v="2"/>
    <s v="C902"/>
    <x v="645"/>
    <s v="B1159"/>
    <x v="831"/>
    <x v="2"/>
    <n v="24.92"/>
    <n v="3"/>
    <n v="74.760000000000005"/>
    <x v="2"/>
    <x v="3"/>
  </r>
  <r>
    <s v="O2234"/>
    <d v="2025-07-11T00:00:00"/>
    <x v="2"/>
    <x v="2"/>
    <x v="0"/>
    <s v="C236"/>
    <x v="232"/>
    <s v="B1455"/>
    <x v="739"/>
    <x v="0"/>
    <n v="16.47"/>
    <n v="3"/>
    <n v="49.41"/>
    <x v="2"/>
    <x v="1"/>
  </r>
  <r>
    <s v="O1590"/>
    <d v="2023-10-11T00:00:00"/>
    <x v="3"/>
    <x v="10"/>
    <x v="2"/>
    <s v="C600"/>
    <x v="698"/>
    <s v="B1536"/>
    <x v="556"/>
    <x v="1"/>
    <n v="13.44"/>
    <n v="3"/>
    <n v="40.32"/>
    <x v="2"/>
    <x v="7"/>
  </r>
  <r>
    <s v="O2013"/>
    <d v="2023-11-17T00:00:00"/>
    <x v="2"/>
    <x v="5"/>
    <x v="2"/>
    <s v="C388"/>
    <x v="828"/>
    <s v="B1580"/>
    <x v="157"/>
    <x v="1"/>
    <n v="49.17"/>
    <n v="5"/>
    <n v="245.85"/>
    <x v="0"/>
    <x v="2"/>
  </r>
  <r>
    <s v="O2464"/>
    <d v="2022-11-20T00:00:00"/>
    <x v="0"/>
    <x v="5"/>
    <x v="3"/>
    <s v="C236"/>
    <x v="738"/>
    <s v="B1073"/>
    <x v="110"/>
    <x v="0"/>
    <n v="45.96"/>
    <n v="3"/>
    <n v="137.88"/>
    <x v="1"/>
    <x v="0"/>
  </r>
  <r>
    <s v="O1378"/>
    <d v="2023-05-01T00:00:00"/>
    <x v="1"/>
    <x v="4"/>
    <x v="2"/>
    <s v="C742"/>
    <x v="829"/>
    <s v="B1896"/>
    <x v="384"/>
    <x v="1"/>
    <n v="26.97"/>
    <n v="2"/>
    <n v="53.94"/>
    <x v="3"/>
    <x v="2"/>
  </r>
  <r>
    <s v="O3841"/>
    <d v="2023-12-31T00:00:00"/>
    <x v="0"/>
    <x v="9"/>
    <x v="2"/>
    <s v="C545"/>
    <x v="14"/>
    <s v="B1585"/>
    <x v="595"/>
    <x v="0"/>
    <n v="35.35"/>
    <n v="5"/>
    <n v="176.75"/>
    <x v="0"/>
    <x v="1"/>
  </r>
  <r>
    <s v="O1869"/>
    <d v="2023-11-09T00:00:00"/>
    <x v="5"/>
    <x v="5"/>
    <x v="2"/>
    <s v="C181"/>
    <x v="773"/>
    <s v="B1093"/>
    <x v="269"/>
    <x v="3"/>
    <n v="16.12"/>
    <n v="1"/>
    <n v="16.12"/>
    <x v="2"/>
    <x v="0"/>
  </r>
  <r>
    <s v="O2357"/>
    <d v="2022-12-26T00:00:00"/>
    <x v="1"/>
    <x v="9"/>
    <x v="3"/>
    <s v="C673"/>
    <x v="34"/>
    <s v="B1012"/>
    <x v="568"/>
    <x v="0"/>
    <n v="19.010000000000002"/>
    <n v="1"/>
    <n v="19.010000000000002"/>
    <x v="0"/>
    <x v="2"/>
  </r>
  <r>
    <s v="O3284"/>
    <d v="2025-08-15T00:00:00"/>
    <x v="2"/>
    <x v="8"/>
    <x v="0"/>
    <s v="C448"/>
    <x v="565"/>
    <s v="B1385"/>
    <x v="460"/>
    <x v="2"/>
    <n v="18.82"/>
    <n v="3"/>
    <n v="56.46"/>
    <x v="1"/>
    <x v="1"/>
  </r>
  <r>
    <s v="O2655"/>
    <d v="2025-02-21T00:00:00"/>
    <x v="2"/>
    <x v="3"/>
    <x v="0"/>
    <s v="C988"/>
    <x v="80"/>
    <s v="B1958"/>
    <x v="832"/>
    <x v="2"/>
    <n v="41.66"/>
    <n v="1"/>
    <n v="41.66"/>
    <x v="0"/>
    <x v="1"/>
  </r>
  <r>
    <s v="O1429"/>
    <d v="2023-06-21T00:00:00"/>
    <x v="3"/>
    <x v="1"/>
    <x v="2"/>
    <s v="C840"/>
    <x v="830"/>
    <s v="B1529"/>
    <x v="833"/>
    <x v="2"/>
    <n v="48.08"/>
    <n v="3"/>
    <n v="144.24"/>
    <x v="0"/>
    <x v="1"/>
  </r>
  <r>
    <s v="O1336"/>
    <d v="2023-07-27T00:00:00"/>
    <x v="5"/>
    <x v="2"/>
    <x v="2"/>
    <s v="C798"/>
    <x v="656"/>
    <s v="B1980"/>
    <x v="834"/>
    <x v="3"/>
    <n v="46.48"/>
    <n v="5"/>
    <n v="232.4"/>
    <x v="1"/>
    <x v="4"/>
  </r>
  <r>
    <s v="O2153"/>
    <d v="2023-11-09T00:00:00"/>
    <x v="5"/>
    <x v="5"/>
    <x v="2"/>
    <s v="C517"/>
    <x v="584"/>
    <s v="B1309"/>
    <x v="835"/>
    <x v="1"/>
    <n v="42.52"/>
    <n v="1"/>
    <n v="42.52"/>
    <x v="3"/>
    <x v="4"/>
  </r>
  <r>
    <s v="O3080"/>
    <d v="2025-03-12T00:00:00"/>
    <x v="3"/>
    <x v="0"/>
    <x v="0"/>
    <s v="C881"/>
    <x v="158"/>
    <s v="B1583"/>
    <x v="497"/>
    <x v="0"/>
    <n v="11.52"/>
    <n v="2"/>
    <n v="23.04"/>
    <x v="0"/>
    <x v="2"/>
  </r>
  <r>
    <s v="O3744"/>
    <d v="2024-11-05T00:00:00"/>
    <x v="4"/>
    <x v="5"/>
    <x v="1"/>
    <s v="C874"/>
    <x v="585"/>
    <s v="B1243"/>
    <x v="440"/>
    <x v="2"/>
    <n v="44.74"/>
    <n v="5"/>
    <n v="223.7"/>
    <x v="0"/>
    <x v="0"/>
  </r>
  <r>
    <s v="O1874"/>
    <d v="2023-02-23T00:00:00"/>
    <x v="5"/>
    <x v="3"/>
    <x v="2"/>
    <s v="C832"/>
    <x v="831"/>
    <s v="B1195"/>
    <x v="836"/>
    <x v="1"/>
    <n v="23.66"/>
    <n v="3"/>
    <n v="70.98"/>
    <x v="0"/>
    <x v="7"/>
  </r>
  <r>
    <s v="O1960"/>
    <d v="2024-08-26T00:00:00"/>
    <x v="1"/>
    <x v="8"/>
    <x v="1"/>
    <s v="C677"/>
    <x v="186"/>
    <s v="B1763"/>
    <x v="246"/>
    <x v="0"/>
    <n v="17.989999999999998"/>
    <n v="3"/>
    <n v="53.97"/>
    <x v="2"/>
    <x v="3"/>
  </r>
  <r>
    <s v="O1594"/>
    <d v="2023-01-10T00:00:00"/>
    <x v="4"/>
    <x v="11"/>
    <x v="2"/>
    <s v="C824"/>
    <x v="832"/>
    <s v="B1062"/>
    <x v="837"/>
    <x v="2"/>
    <n v="40.57"/>
    <n v="1"/>
    <n v="40.57"/>
    <x v="2"/>
    <x v="4"/>
  </r>
  <r>
    <s v="O2700"/>
    <d v="2024-02-04T00:00:00"/>
    <x v="0"/>
    <x v="3"/>
    <x v="1"/>
    <s v="C127"/>
    <x v="372"/>
    <s v="B1445"/>
    <x v="838"/>
    <x v="2"/>
    <n v="38.89"/>
    <n v="5"/>
    <n v="194.45"/>
    <x v="2"/>
    <x v="5"/>
  </r>
  <r>
    <s v="O3503"/>
    <d v="2022-11-07T00:00:00"/>
    <x v="1"/>
    <x v="5"/>
    <x v="3"/>
    <s v="C540"/>
    <x v="338"/>
    <s v="B1106"/>
    <x v="432"/>
    <x v="3"/>
    <n v="28.5"/>
    <n v="2"/>
    <n v="57"/>
    <x v="0"/>
    <x v="6"/>
  </r>
  <r>
    <s v="O2375"/>
    <d v="2025-03-05T00:00:00"/>
    <x v="3"/>
    <x v="0"/>
    <x v="0"/>
    <s v="C328"/>
    <x v="20"/>
    <s v="B1580"/>
    <x v="157"/>
    <x v="1"/>
    <n v="47.49"/>
    <n v="4"/>
    <n v="189.96"/>
    <x v="0"/>
    <x v="3"/>
  </r>
  <r>
    <s v="O1846"/>
    <d v="2024-01-07T00:00:00"/>
    <x v="0"/>
    <x v="11"/>
    <x v="1"/>
    <s v="C418"/>
    <x v="290"/>
    <s v="B1046"/>
    <x v="317"/>
    <x v="1"/>
    <n v="45.75"/>
    <n v="5"/>
    <n v="228.75"/>
    <x v="3"/>
    <x v="0"/>
  </r>
  <r>
    <s v="O2108"/>
    <d v="2023-07-19T00:00:00"/>
    <x v="3"/>
    <x v="2"/>
    <x v="2"/>
    <s v="C702"/>
    <x v="833"/>
    <s v="B1492"/>
    <x v="839"/>
    <x v="0"/>
    <n v="9.56"/>
    <n v="5"/>
    <n v="47.8"/>
    <x v="1"/>
    <x v="0"/>
  </r>
  <r>
    <s v="O1827"/>
    <d v="2023-11-19T00:00:00"/>
    <x v="0"/>
    <x v="5"/>
    <x v="2"/>
    <s v="C115"/>
    <x v="424"/>
    <s v="B1352"/>
    <x v="840"/>
    <x v="2"/>
    <n v="28.8"/>
    <n v="4"/>
    <n v="115.2"/>
    <x v="1"/>
    <x v="1"/>
  </r>
  <r>
    <s v="O1794"/>
    <d v="2024-04-14T00:00:00"/>
    <x v="0"/>
    <x v="7"/>
    <x v="1"/>
    <s v="C458"/>
    <x v="122"/>
    <s v="B1727"/>
    <x v="841"/>
    <x v="3"/>
    <n v="21.57"/>
    <n v="1"/>
    <n v="21.57"/>
    <x v="3"/>
    <x v="1"/>
  </r>
  <r>
    <s v="O2021"/>
    <d v="2023-08-10T00:00:00"/>
    <x v="5"/>
    <x v="8"/>
    <x v="2"/>
    <s v="C839"/>
    <x v="834"/>
    <s v="B1647"/>
    <x v="842"/>
    <x v="3"/>
    <n v="11.23"/>
    <n v="3"/>
    <n v="33.69"/>
    <x v="0"/>
    <x v="4"/>
  </r>
  <r>
    <s v="O1055"/>
    <d v="2023-12-19T00:00:00"/>
    <x v="4"/>
    <x v="9"/>
    <x v="2"/>
    <s v="C507"/>
    <x v="72"/>
    <s v="B1716"/>
    <x v="446"/>
    <x v="0"/>
    <n v="48.16"/>
    <n v="4"/>
    <n v="192.64"/>
    <x v="3"/>
    <x v="4"/>
  </r>
  <r>
    <s v="O3799"/>
    <d v="2025-05-05T00:00:00"/>
    <x v="1"/>
    <x v="4"/>
    <x v="0"/>
    <s v="C406"/>
    <x v="74"/>
    <s v="B1815"/>
    <x v="257"/>
    <x v="2"/>
    <n v="36.56"/>
    <n v="1"/>
    <n v="36.56"/>
    <x v="2"/>
    <x v="2"/>
  </r>
  <r>
    <s v="O1550"/>
    <d v="2024-10-26T00:00:00"/>
    <x v="6"/>
    <x v="10"/>
    <x v="1"/>
    <s v="C252"/>
    <x v="603"/>
    <s v="B1968"/>
    <x v="276"/>
    <x v="0"/>
    <n v="39.64"/>
    <n v="2"/>
    <n v="79.28"/>
    <x v="3"/>
    <x v="7"/>
  </r>
  <r>
    <s v="O2371"/>
    <d v="2024-05-03T00:00:00"/>
    <x v="2"/>
    <x v="4"/>
    <x v="1"/>
    <s v="C848"/>
    <x v="835"/>
    <s v="B1055"/>
    <x v="671"/>
    <x v="0"/>
    <n v="40.83"/>
    <n v="3"/>
    <n v="122.49"/>
    <x v="0"/>
    <x v="2"/>
  </r>
  <r>
    <s v="O2630"/>
    <d v="2022-11-11T00:00:00"/>
    <x v="2"/>
    <x v="5"/>
    <x v="3"/>
    <s v="C720"/>
    <x v="836"/>
    <s v="B1042"/>
    <x v="785"/>
    <x v="1"/>
    <n v="18.13"/>
    <n v="4"/>
    <n v="72.52"/>
    <x v="2"/>
    <x v="2"/>
  </r>
  <r>
    <s v="O2532"/>
    <d v="2025-07-02T00:00:00"/>
    <x v="3"/>
    <x v="2"/>
    <x v="0"/>
    <s v="C478"/>
    <x v="19"/>
    <s v="B1807"/>
    <x v="843"/>
    <x v="0"/>
    <n v="24.03"/>
    <n v="1"/>
    <n v="24.03"/>
    <x v="0"/>
    <x v="1"/>
  </r>
  <r>
    <s v="O2775"/>
    <d v="2022-12-05T00:00:00"/>
    <x v="1"/>
    <x v="9"/>
    <x v="3"/>
    <s v="C164"/>
    <x v="837"/>
    <s v="B1254"/>
    <x v="542"/>
    <x v="0"/>
    <n v="12.67"/>
    <n v="4"/>
    <n v="50.68"/>
    <x v="2"/>
    <x v="6"/>
  </r>
  <r>
    <s v="O2627"/>
    <d v="2024-06-06T00:00:00"/>
    <x v="5"/>
    <x v="1"/>
    <x v="1"/>
    <s v="C241"/>
    <x v="617"/>
    <s v="B1227"/>
    <x v="844"/>
    <x v="2"/>
    <n v="48.8"/>
    <n v="4"/>
    <n v="195.2"/>
    <x v="0"/>
    <x v="7"/>
  </r>
  <r>
    <s v="O3581"/>
    <d v="2022-12-17T00:00:00"/>
    <x v="6"/>
    <x v="9"/>
    <x v="3"/>
    <s v="C470"/>
    <x v="394"/>
    <s v="B1536"/>
    <x v="624"/>
    <x v="0"/>
    <n v="14.87"/>
    <n v="5"/>
    <n v="74.349999999999994"/>
    <x v="0"/>
    <x v="1"/>
  </r>
  <r>
    <s v="O1113"/>
    <d v="2024-03-29T00:00:00"/>
    <x v="2"/>
    <x v="0"/>
    <x v="1"/>
    <s v="C459"/>
    <x v="838"/>
    <s v="B1364"/>
    <x v="821"/>
    <x v="3"/>
    <n v="15.95"/>
    <n v="5"/>
    <n v="79.75"/>
    <x v="2"/>
    <x v="0"/>
  </r>
  <r>
    <s v="O3567"/>
    <d v="2024-01-07T00:00:00"/>
    <x v="0"/>
    <x v="11"/>
    <x v="1"/>
    <s v="C775"/>
    <x v="441"/>
    <s v="B1354"/>
    <x v="845"/>
    <x v="3"/>
    <n v="43.11"/>
    <n v="4"/>
    <n v="172.44"/>
    <x v="2"/>
    <x v="0"/>
  </r>
  <r>
    <s v="O2254"/>
    <d v="2024-11-14T00:00:00"/>
    <x v="5"/>
    <x v="5"/>
    <x v="1"/>
    <s v="C984"/>
    <x v="839"/>
    <s v="B1258"/>
    <x v="253"/>
    <x v="2"/>
    <n v="13.2"/>
    <n v="3"/>
    <n v="39.6"/>
    <x v="0"/>
    <x v="2"/>
  </r>
  <r>
    <s v="O3539"/>
    <d v="2024-06-17T00:00:00"/>
    <x v="1"/>
    <x v="1"/>
    <x v="1"/>
    <s v="C477"/>
    <x v="840"/>
    <s v="B1308"/>
    <x v="294"/>
    <x v="0"/>
    <n v="48.74"/>
    <n v="4"/>
    <n v="194.96"/>
    <x v="0"/>
    <x v="2"/>
  </r>
  <r>
    <s v="O2924"/>
    <d v="2024-09-22T00:00:00"/>
    <x v="0"/>
    <x v="6"/>
    <x v="1"/>
    <s v="C269"/>
    <x v="417"/>
    <s v="B1969"/>
    <x v="283"/>
    <x v="0"/>
    <n v="24.66"/>
    <n v="1"/>
    <n v="24.66"/>
    <x v="0"/>
    <x v="2"/>
  </r>
  <r>
    <s v="O3699"/>
    <d v="2022-12-11T00:00:00"/>
    <x v="0"/>
    <x v="9"/>
    <x v="3"/>
    <s v="C984"/>
    <x v="258"/>
    <s v="B1836"/>
    <x v="846"/>
    <x v="1"/>
    <n v="54.78"/>
    <n v="5"/>
    <n v="273.89999999999998"/>
    <x v="0"/>
    <x v="3"/>
  </r>
  <r>
    <s v="O1219"/>
    <d v="2023-05-27T00:00:00"/>
    <x v="6"/>
    <x v="4"/>
    <x v="2"/>
    <s v="C561"/>
    <x v="810"/>
    <s v="B1510"/>
    <x v="847"/>
    <x v="0"/>
    <n v="30.38"/>
    <n v="1"/>
    <n v="30.38"/>
    <x v="3"/>
    <x v="0"/>
  </r>
  <r>
    <s v="O1269"/>
    <d v="2024-08-30T00:00:00"/>
    <x v="2"/>
    <x v="8"/>
    <x v="1"/>
    <s v="C491"/>
    <x v="841"/>
    <s v="B1727"/>
    <x v="718"/>
    <x v="1"/>
    <n v="13.86"/>
    <n v="3"/>
    <n v="41.58"/>
    <x v="3"/>
    <x v="3"/>
  </r>
  <r>
    <s v="O1042"/>
    <d v="2024-08-22T00:00:00"/>
    <x v="5"/>
    <x v="8"/>
    <x v="1"/>
    <s v="C234"/>
    <x v="842"/>
    <s v="B1423"/>
    <x v="848"/>
    <x v="1"/>
    <n v="40"/>
    <n v="3"/>
    <n v="120"/>
    <x v="3"/>
    <x v="1"/>
  </r>
  <r>
    <s v="O3767"/>
    <d v="2024-06-09T00:00:00"/>
    <x v="0"/>
    <x v="1"/>
    <x v="1"/>
    <s v="C123"/>
    <x v="540"/>
    <s v="B1942"/>
    <x v="462"/>
    <x v="0"/>
    <n v="57.03"/>
    <n v="2"/>
    <n v="114.06"/>
    <x v="0"/>
    <x v="2"/>
  </r>
  <r>
    <s v="O2111"/>
    <d v="2024-06-28T00:00:00"/>
    <x v="2"/>
    <x v="1"/>
    <x v="1"/>
    <s v="C895"/>
    <x v="843"/>
    <s v="B1581"/>
    <x v="34"/>
    <x v="2"/>
    <n v="18.48"/>
    <n v="4"/>
    <n v="73.92"/>
    <x v="2"/>
    <x v="7"/>
  </r>
  <r>
    <s v="O2212"/>
    <d v="2023-10-09T00:00:00"/>
    <x v="1"/>
    <x v="10"/>
    <x v="2"/>
    <s v="C558"/>
    <x v="648"/>
    <s v="B1983"/>
    <x v="314"/>
    <x v="3"/>
    <n v="22.37"/>
    <n v="1"/>
    <n v="22.37"/>
    <x v="2"/>
    <x v="6"/>
  </r>
  <r>
    <s v="O1893"/>
    <d v="2023-05-04T00:00:00"/>
    <x v="5"/>
    <x v="4"/>
    <x v="2"/>
    <s v="C510"/>
    <x v="246"/>
    <s v="B1672"/>
    <x v="849"/>
    <x v="1"/>
    <n v="44.19"/>
    <n v="3"/>
    <n v="132.57"/>
    <x v="2"/>
    <x v="3"/>
  </r>
  <r>
    <s v="O2274"/>
    <d v="2022-10-06T00:00:00"/>
    <x v="5"/>
    <x v="10"/>
    <x v="3"/>
    <s v="C707"/>
    <x v="268"/>
    <s v="B1354"/>
    <x v="574"/>
    <x v="2"/>
    <n v="29.68"/>
    <n v="1"/>
    <n v="29.68"/>
    <x v="0"/>
    <x v="0"/>
  </r>
  <r>
    <s v="O2965"/>
    <d v="2025-07-18T00:00:00"/>
    <x v="2"/>
    <x v="2"/>
    <x v="0"/>
    <s v="C129"/>
    <x v="844"/>
    <s v="B1554"/>
    <x v="116"/>
    <x v="0"/>
    <n v="35.69"/>
    <n v="2"/>
    <n v="71.38"/>
    <x v="0"/>
    <x v="3"/>
  </r>
  <r>
    <s v="O3944"/>
    <d v="2022-11-26T00:00:00"/>
    <x v="6"/>
    <x v="5"/>
    <x v="3"/>
    <s v="C858"/>
    <x v="486"/>
    <s v="B1666"/>
    <x v="685"/>
    <x v="0"/>
    <n v="33.68"/>
    <n v="1"/>
    <n v="33.68"/>
    <x v="2"/>
    <x v="6"/>
  </r>
  <r>
    <s v="O3463"/>
    <d v="2025-05-18T00:00:00"/>
    <x v="0"/>
    <x v="4"/>
    <x v="0"/>
    <s v="C594"/>
    <x v="769"/>
    <s v="B1107"/>
    <x v="850"/>
    <x v="0"/>
    <n v="42.31"/>
    <n v="2"/>
    <n v="84.62"/>
    <x v="0"/>
    <x v="1"/>
  </r>
  <r>
    <s v="O3912"/>
    <d v="2023-10-28T00:00:00"/>
    <x v="6"/>
    <x v="10"/>
    <x v="2"/>
    <s v="C104"/>
    <x v="845"/>
    <s v="B1407"/>
    <x v="268"/>
    <x v="2"/>
    <n v="16.63"/>
    <n v="2"/>
    <n v="33.26"/>
    <x v="0"/>
    <x v="3"/>
  </r>
  <r>
    <s v="O2377"/>
    <d v="2023-12-02T00:00:00"/>
    <x v="6"/>
    <x v="9"/>
    <x v="2"/>
    <s v="C985"/>
    <x v="339"/>
    <s v="B1414"/>
    <x v="851"/>
    <x v="1"/>
    <n v="34.97"/>
    <n v="2"/>
    <n v="69.94"/>
    <x v="1"/>
    <x v="2"/>
  </r>
  <r>
    <s v="O3099"/>
    <d v="2023-04-14T00:00:00"/>
    <x v="2"/>
    <x v="7"/>
    <x v="2"/>
    <s v="C403"/>
    <x v="229"/>
    <s v="B1624"/>
    <x v="168"/>
    <x v="0"/>
    <n v="38.53"/>
    <n v="2"/>
    <n v="77.06"/>
    <x v="1"/>
    <x v="1"/>
  </r>
  <r>
    <s v="O2467"/>
    <d v="2022-10-16T00:00:00"/>
    <x v="0"/>
    <x v="10"/>
    <x v="3"/>
    <s v="C966"/>
    <x v="846"/>
    <s v="B1792"/>
    <x v="114"/>
    <x v="1"/>
    <n v="44.38"/>
    <n v="1"/>
    <n v="44.38"/>
    <x v="2"/>
    <x v="1"/>
  </r>
  <r>
    <s v="O1295"/>
    <d v="2024-07-23T00:00:00"/>
    <x v="4"/>
    <x v="2"/>
    <x v="1"/>
    <s v="C216"/>
    <x v="847"/>
    <s v="B1536"/>
    <x v="852"/>
    <x v="2"/>
    <n v="30.65"/>
    <n v="4"/>
    <n v="122.6"/>
    <x v="1"/>
    <x v="3"/>
  </r>
  <r>
    <s v="O1626"/>
    <d v="2024-04-30T00:00:00"/>
    <x v="4"/>
    <x v="7"/>
    <x v="1"/>
    <s v="C536"/>
    <x v="848"/>
    <s v="B1354"/>
    <x v="574"/>
    <x v="0"/>
    <n v="28.06"/>
    <n v="2"/>
    <n v="56.12"/>
    <x v="0"/>
    <x v="0"/>
  </r>
  <r>
    <s v="O2996"/>
    <d v="2023-09-08T00:00:00"/>
    <x v="2"/>
    <x v="6"/>
    <x v="2"/>
    <s v="C870"/>
    <x v="478"/>
    <s v="B1916"/>
    <x v="853"/>
    <x v="0"/>
    <n v="20.16"/>
    <n v="3"/>
    <n v="60.48"/>
    <x v="2"/>
    <x v="2"/>
  </r>
  <r>
    <s v="O3363"/>
    <d v="2024-08-01T00:00:00"/>
    <x v="5"/>
    <x v="8"/>
    <x v="1"/>
    <s v="C885"/>
    <x v="260"/>
    <s v="B1145"/>
    <x v="87"/>
    <x v="0"/>
    <n v="47.48"/>
    <n v="3"/>
    <n v="142.44"/>
    <x v="0"/>
    <x v="5"/>
  </r>
  <r>
    <s v="O3698"/>
    <d v="2024-11-06T00:00:00"/>
    <x v="3"/>
    <x v="5"/>
    <x v="1"/>
    <s v="C240"/>
    <x v="462"/>
    <s v="B1096"/>
    <x v="420"/>
    <x v="0"/>
    <n v="5.85"/>
    <n v="2"/>
    <n v="11.7"/>
    <x v="0"/>
    <x v="2"/>
  </r>
  <r>
    <s v="O1260"/>
    <d v="2023-11-22T00:00:00"/>
    <x v="3"/>
    <x v="5"/>
    <x v="2"/>
    <s v="C578"/>
    <x v="849"/>
    <s v="B1580"/>
    <x v="854"/>
    <x v="2"/>
    <n v="6.52"/>
    <n v="2"/>
    <n v="13.04"/>
    <x v="1"/>
    <x v="2"/>
  </r>
  <r>
    <s v="O3351"/>
    <d v="2023-12-29T00:00:00"/>
    <x v="2"/>
    <x v="9"/>
    <x v="2"/>
    <s v="C737"/>
    <x v="753"/>
    <s v="B1841"/>
    <x v="699"/>
    <x v="2"/>
    <n v="9.52"/>
    <n v="3"/>
    <n v="28.56"/>
    <x v="0"/>
    <x v="0"/>
  </r>
  <r>
    <s v="O2710"/>
    <d v="2025-02-26T00:00:00"/>
    <x v="3"/>
    <x v="3"/>
    <x v="0"/>
    <s v="C923"/>
    <x v="850"/>
    <s v="B1438"/>
    <x v="594"/>
    <x v="2"/>
    <n v="20.3"/>
    <n v="3"/>
    <n v="60.9"/>
    <x v="0"/>
    <x v="7"/>
  </r>
  <r>
    <s v="O2829"/>
    <d v="2025-06-14T00:00:00"/>
    <x v="6"/>
    <x v="1"/>
    <x v="0"/>
    <s v="C467"/>
    <x v="851"/>
    <s v="B1063"/>
    <x v="612"/>
    <x v="2"/>
    <n v="26.82"/>
    <n v="4"/>
    <n v="107.28"/>
    <x v="0"/>
    <x v="1"/>
  </r>
  <r>
    <s v="O2513"/>
    <d v="2024-07-01T00:00:00"/>
    <x v="1"/>
    <x v="2"/>
    <x v="1"/>
    <s v="C219"/>
    <x v="340"/>
    <s v="B1484"/>
    <x v="855"/>
    <x v="2"/>
    <n v="17.010000000000002"/>
    <n v="5"/>
    <n v="85.05"/>
    <x v="0"/>
    <x v="7"/>
  </r>
  <r>
    <s v="O1302"/>
    <d v="2024-08-19T00:00:00"/>
    <x v="1"/>
    <x v="8"/>
    <x v="1"/>
    <s v="C936"/>
    <x v="852"/>
    <s v="B1546"/>
    <x v="856"/>
    <x v="1"/>
    <n v="25.04"/>
    <n v="1"/>
    <n v="25.04"/>
    <x v="2"/>
    <x v="4"/>
  </r>
  <r>
    <s v="O1637"/>
    <d v="2023-10-05T00:00:00"/>
    <x v="5"/>
    <x v="10"/>
    <x v="2"/>
    <s v="C839"/>
    <x v="284"/>
    <s v="B1855"/>
    <x v="520"/>
    <x v="3"/>
    <n v="36.82"/>
    <n v="3"/>
    <n v="110.46"/>
    <x v="2"/>
    <x v="7"/>
  </r>
  <r>
    <s v="O2692"/>
    <d v="2023-09-24T00:00:00"/>
    <x v="0"/>
    <x v="6"/>
    <x v="2"/>
    <s v="C624"/>
    <x v="86"/>
    <s v="B1647"/>
    <x v="857"/>
    <x v="3"/>
    <n v="15.37"/>
    <n v="1"/>
    <n v="15.37"/>
    <x v="0"/>
    <x v="2"/>
  </r>
  <r>
    <s v="O2081"/>
    <d v="2024-11-02T00:00:00"/>
    <x v="6"/>
    <x v="5"/>
    <x v="1"/>
    <s v="C711"/>
    <x v="131"/>
    <s v="B1613"/>
    <x v="858"/>
    <x v="0"/>
    <n v="21.94"/>
    <n v="1"/>
    <n v="21.94"/>
    <x v="3"/>
    <x v="0"/>
  </r>
  <r>
    <s v="O3536"/>
    <d v="2025-02-25T00:00:00"/>
    <x v="4"/>
    <x v="3"/>
    <x v="0"/>
    <s v="C374"/>
    <x v="363"/>
    <s v="B1911"/>
    <x v="270"/>
    <x v="3"/>
    <n v="31.44"/>
    <n v="1"/>
    <n v="31.44"/>
    <x v="0"/>
    <x v="0"/>
  </r>
  <r>
    <s v="O3312"/>
    <d v="2025-01-22T00:00:00"/>
    <x v="3"/>
    <x v="11"/>
    <x v="0"/>
    <s v="C948"/>
    <x v="208"/>
    <s v="B1883"/>
    <x v="859"/>
    <x v="3"/>
    <n v="26.74"/>
    <n v="3"/>
    <n v="80.22"/>
    <x v="1"/>
    <x v="3"/>
  </r>
  <r>
    <s v="O2906"/>
    <d v="2022-09-07T00:00:00"/>
    <x v="3"/>
    <x v="6"/>
    <x v="3"/>
    <s v="C166"/>
    <x v="344"/>
    <s v="B1013"/>
    <x v="1"/>
    <x v="3"/>
    <n v="23.53"/>
    <n v="2"/>
    <n v="47.06"/>
    <x v="0"/>
    <x v="0"/>
  </r>
  <r>
    <s v="O2351"/>
    <d v="2025-06-27T00:00:00"/>
    <x v="2"/>
    <x v="1"/>
    <x v="0"/>
    <s v="C362"/>
    <x v="10"/>
    <s v="B1080"/>
    <x v="477"/>
    <x v="0"/>
    <n v="37.770000000000003"/>
    <n v="1"/>
    <n v="37.770000000000003"/>
    <x v="0"/>
    <x v="2"/>
  </r>
  <r>
    <s v="O1399"/>
    <d v="2023-08-01T00:00:00"/>
    <x v="4"/>
    <x v="8"/>
    <x v="2"/>
    <s v="C785"/>
    <x v="441"/>
    <s v="B1090"/>
    <x v="860"/>
    <x v="1"/>
    <n v="32.04"/>
    <n v="3"/>
    <n v="96.12"/>
    <x v="0"/>
    <x v="3"/>
  </r>
  <r>
    <s v="O2553"/>
    <d v="2025-04-23T00:00:00"/>
    <x v="3"/>
    <x v="7"/>
    <x v="0"/>
    <s v="C895"/>
    <x v="853"/>
    <s v="B1805"/>
    <x v="364"/>
    <x v="0"/>
    <n v="41.68"/>
    <n v="5"/>
    <n v="208.4"/>
    <x v="0"/>
    <x v="1"/>
  </r>
  <r>
    <s v="O1311"/>
    <d v="2024-09-16T00:00:00"/>
    <x v="1"/>
    <x v="6"/>
    <x v="1"/>
    <s v="C439"/>
    <x v="854"/>
    <s v="B1225"/>
    <x v="861"/>
    <x v="3"/>
    <n v="6.71"/>
    <n v="2"/>
    <n v="13.42"/>
    <x v="3"/>
    <x v="1"/>
  </r>
  <r>
    <s v="O3665"/>
    <d v="2023-12-06T00:00:00"/>
    <x v="3"/>
    <x v="9"/>
    <x v="2"/>
    <s v="C222"/>
    <x v="855"/>
    <s v="B1553"/>
    <x v="286"/>
    <x v="2"/>
    <n v="36.869999999999997"/>
    <n v="2"/>
    <n v="73.739999999999995"/>
    <x v="1"/>
    <x v="2"/>
  </r>
  <r>
    <s v="O1152"/>
    <d v="2024-04-12T00:00:00"/>
    <x v="2"/>
    <x v="7"/>
    <x v="1"/>
    <s v="C535"/>
    <x v="727"/>
    <s v="B1958"/>
    <x v="832"/>
    <x v="0"/>
    <n v="43.45"/>
    <n v="2"/>
    <n v="86.9"/>
    <x v="0"/>
    <x v="3"/>
  </r>
  <r>
    <s v="O2784"/>
    <d v="2024-07-21T00:00:00"/>
    <x v="0"/>
    <x v="2"/>
    <x v="1"/>
    <s v="C329"/>
    <x v="247"/>
    <s v="B1926"/>
    <x v="301"/>
    <x v="1"/>
    <n v="29.66"/>
    <n v="2"/>
    <n v="59.32"/>
    <x v="2"/>
    <x v="0"/>
  </r>
  <r>
    <s v="O1463"/>
    <d v="2023-02-23T00:00:00"/>
    <x v="5"/>
    <x v="3"/>
    <x v="2"/>
    <s v="C236"/>
    <x v="738"/>
    <s v="B1748"/>
    <x v="862"/>
    <x v="1"/>
    <n v="24.6"/>
    <n v="2"/>
    <n v="49.2"/>
    <x v="3"/>
    <x v="7"/>
  </r>
  <r>
    <s v="O3210"/>
    <d v="2023-03-10T00:00:00"/>
    <x v="2"/>
    <x v="0"/>
    <x v="2"/>
    <s v="C558"/>
    <x v="35"/>
    <s v="B1374"/>
    <x v="675"/>
    <x v="2"/>
    <n v="47.69"/>
    <n v="4"/>
    <n v="190.76"/>
    <x v="1"/>
    <x v="2"/>
  </r>
  <r>
    <s v="O3800"/>
    <d v="2024-06-10T00:00:00"/>
    <x v="1"/>
    <x v="1"/>
    <x v="1"/>
    <s v="C158"/>
    <x v="236"/>
    <s v="B1463"/>
    <x v="863"/>
    <x v="1"/>
    <n v="10.07"/>
    <n v="1"/>
    <n v="10.07"/>
    <x v="1"/>
    <x v="5"/>
  </r>
  <r>
    <s v="O1489"/>
    <d v="2023-05-21T00:00:00"/>
    <x v="0"/>
    <x v="4"/>
    <x v="2"/>
    <s v="C654"/>
    <x v="241"/>
    <s v="B1968"/>
    <x v="864"/>
    <x v="0"/>
    <n v="45.83"/>
    <n v="5"/>
    <n v="229.15"/>
    <x v="0"/>
    <x v="7"/>
  </r>
  <r>
    <s v="O2869"/>
    <d v="2023-04-25T00:00:00"/>
    <x v="4"/>
    <x v="7"/>
    <x v="2"/>
    <s v="C479"/>
    <x v="5"/>
    <s v="B1261"/>
    <x v="11"/>
    <x v="0"/>
    <n v="23.21"/>
    <n v="4"/>
    <n v="92.84"/>
    <x v="2"/>
    <x v="5"/>
  </r>
  <r>
    <s v="O3822"/>
    <d v="2023-05-15T00:00:00"/>
    <x v="1"/>
    <x v="4"/>
    <x v="2"/>
    <s v="C858"/>
    <x v="486"/>
    <s v="B1053"/>
    <x v="569"/>
    <x v="2"/>
    <n v="39.799999999999997"/>
    <n v="4"/>
    <n v="159.19999999999999"/>
    <x v="0"/>
    <x v="2"/>
  </r>
  <r>
    <s v="O3392"/>
    <d v="2025-04-18T00:00:00"/>
    <x v="2"/>
    <x v="7"/>
    <x v="0"/>
    <s v="C719"/>
    <x v="541"/>
    <s v="B1472"/>
    <x v="120"/>
    <x v="0"/>
    <n v="48.9"/>
    <n v="2"/>
    <n v="97.8"/>
    <x v="0"/>
    <x v="2"/>
  </r>
  <r>
    <s v="O1644"/>
    <d v="2023-09-12T00:00:00"/>
    <x v="4"/>
    <x v="6"/>
    <x v="2"/>
    <s v="C190"/>
    <x v="856"/>
    <s v="B1552"/>
    <x v="461"/>
    <x v="3"/>
    <n v="49.93"/>
    <n v="4"/>
    <n v="199.72"/>
    <x v="0"/>
    <x v="4"/>
  </r>
  <r>
    <s v="O1447"/>
    <d v="2024-08-05T00:00:00"/>
    <x v="1"/>
    <x v="8"/>
    <x v="1"/>
    <s v="C722"/>
    <x v="712"/>
    <s v="B1686"/>
    <x v="865"/>
    <x v="0"/>
    <n v="6.69"/>
    <n v="4"/>
    <n v="26.76"/>
    <x v="1"/>
    <x v="1"/>
  </r>
  <r>
    <s v="O1299"/>
    <d v="2024-07-23T00:00:00"/>
    <x v="4"/>
    <x v="2"/>
    <x v="1"/>
    <s v="C540"/>
    <x v="338"/>
    <s v="B1813"/>
    <x v="866"/>
    <x v="2"/>
    <n v="40.9"/>
    <n v="2"/>
    <n v="81.8"/>
    <x v="2"/>
    <x v="3"/>
  </r>
  <r>
    <s v="O2847"/>
    <d v="2025-04-19T00:00:00"/>
    <x v="6"/>
    <x v="7"/>
    <x v="0"/>
    <s v="C660"/>
    <x v="669"/>
    <s v="B1112"/>
    <x v="867"/>
    <x v="0"/>
    <n v="36.76"/>
    <n v="2"/>
    <n v="73.52"/>
    <x v="0"/>
    <x v="5"/>
  </r>
  <r>
    <s v="O1592"/>
    <d v="2023-05-07T00:00:00"/>
    <x v="0"/>
    <x v="4"/>
    <x v="2"/>
    <s v="C328"/>
    <x v="20"/>
    <s v="B1998"/>
    <x v="868"/>
    <x v="3"/>
    <n v="19.53"/>
    <n v="3"/>
    <n v="58.59"/>
    <x v="3"/>
    <x v="2"/>
  </r>
  <r>
    <s v="O3467"/>
    <d v="2025-05-22T00:00:00"/>
    <x v="5"/>
    <x v="4"/>
    <x v="0"/>
    <s v="C978"/>
    <x v="781"/>
    <s v="B1738"/>
    <x v="212"/>
    <x v="3"/>
    <n v="7.44"/>
    <n v="1"/>
    <n v="7.44"/>
    <x v="0"/>
    <x v="2"/>
  </r>
  <r>
    <s v="O2022"/>
    <d v="2023-02-10T00:00:00"/>
    <x v="2"/>
    <x v="3"/>
    <x v="2"/>
    <s v="C395"/>
    <x v="709"/>
    <s v="B1303"/>
    <x v="869"/>
    <x v="2"/>
    <n v="28.52"/>
    <n v="4"/>
    <n v="114.08"/>
    <x v="1"/>
    <x v="4"/>
  </r>
  <r>
    <s v="O2091"/>
    <d v="2024-09-27T00:00:00"/>
    <x v="2"/>
    <x v="6"/>
    <x v="1"/>
    <s v="C738"/>
    <x v="857"/>
    <s v="B1883"/>
    <x v="859"/>
    <x v="1"/>
    <n v="24.9"/>
    <n v="3"/>
    <n v="74.7"/>
    <x v="2"/>
    <x v="1"/>
  </r>
  <r>
    <s v="O3760"/>
    <d v="2024-02-08T00:00:00"/>
    <x v="5"/>
    <x v="3"/>
    <x v="1"/>
    <s v="C389"/>
    <x v="280"/>
    <s v="B1454"/>
    <x v="15"/>
    <x v="3"/>
    <n v="37.03"/>
    <n v="2"/>
    <n v="74.06"/>
    <x v="0"/>
    <x v="6"/>
  </r>
  <r>
    <s v="O2196"/>
    <d v="2024-05-23T00:00:00"/>
    <x v="5"/>
    <x v="4"/>
    <x v="1"/>
    <s v="C682"/>
    <x v="741"/>
    <s v="B1555"/>
    <x v="71"/>
    <x v="1"/>
    <n v="32.270000000000003"/>
    <n v="2"/>
    <n v="64.540000000000006"/>
    <x v="1"/>
    <x v="1"/>
  </r>
  <r>
    <s v="O1123"/>
    <d v="2024-12-30T00:00:00"/>
    <x v="1"/>
    <x v="9"/>
    <x v="1"/>
    <s v="C934"/>
    <x v="858"/>
    <s v="B1064"/>
    <x v="190"/>
    <x v="0"/>
    <n v="18.25"/>
    <n v="2"/>
    <n v="36.5"/>
    <x v="0"/>
    <x v="0"/>
  </r>
  <r>
    <s v="O1366"/>
    <d v="2024-03-05T00:00:00"/>
    <x v="4"/>
    <x v="0"/>
    <x v="1"/>
    <s v="C682"/>
    <x v="564"/>
    <s v="B1083"/>
    <x v="870"/>
    <x v="1"/>
    <n v="29.93"/>
    <n v="5"/>
    <n v="149.65"/>
    <x v="0"/>
    <x v="3"/>
  </r>
  <r>
    <s v="O2514"/>
    <d v="2025-05-30T00:00:00"/>
    <x v="2"/>
    <x v="4"/>
    <x v="0"/>
    <s v="C848"/>
    <x v="835"/>
    <s v="B1180"/>
    <x v="769"/>
    <x v="0"/>
    <n v="31.95"/>
    <n v="4"/>
    <n v="127.8"/>
    <x v="2"/>
    <x v="2"/>
  </r>
  <r>
    <s v="O2569"/>
    <d v="2023-01-01T00:00:00"/>
    <x v="0"/>
    <x v="11"/>
    <x v="2"/>
    <s v="C934"/>
    <x v="273"/>
    <s v="B1351"/>
    <x v="636"/>
    <x v="0"/>
    <n v="23.75"/>
    <n v="5"/>
    <n v="118.75"/>
    <x v="1"/>
    <x v="0"/>
  </r>
  <r>
    <s v="O3523"/>
    <d v="2025-04-23T00:00:00"/>
    <x v="3"/>
    <x v="7"/>
    <x v="0"/>
    <s v="C563"/>
    <x v="185"/>
    <s v="B1308"/>
    <x v="294"/>
    <x v="3"/>
    <n v="44.97"/>
    <n v="5"/>
    <n v="224.85"/>
    <x v="0"/>
    <x v="5"/>
  </r>
  <r>
    <s v="O3487"/>
    <d v="2022-11-22T00:00:00"/>
    <x v="4"/>
    <x v="5"/>
    <x v="3"/>
    <s v="C823"/>
    <x v="119"/>
    <s v="B1137"/>
    <x v="871"/>
    <x v="1"/>
    <n v="45.19"/>
    <n v="1"/>
    <n v="45.19"/>
    <x v="1"/>
    <x v="2"/>
  </r>
  <r>
    <s v="O3678"/>
    <d v="2022-10-22T00:00:00"/>
    <x v="6"/>
    <x v="10"/>
    <x v="3"/>
    <s v="C811"/>
    <x v="483"/>
    <s v="B1076"/>
    <x v="332"/>
    <x v="0"/>
    <n v="29.13"/>
    <n v="4"/>
    <n v="116.52"/>
    <x v="2"/>
    <x v="0"/>
  </r>
  <r>
    <s v="O3281"/>
    <d v="2024-01-27T00:00:00"/>
    <x v="6"/>
    <x v="11"/>
    <x v="1"/>
    <s v="C585"/>
    <x v="859"/>
    <s v="B1855"/>
    <x v="872"/>
    <x v="0"/>
    <n v="20.149999999999999"/>
    <n v="1"/>
    <n v="20.149999999999999"/>
    <x v="2"/>
    <x v="1"/>
  </r>
  <r>
    <s v="O1693"/>
    <d v="2024-05-20T00:00:00"/>
    <x v="1"/>
    <x v="4"/>
    <x v="1"/>
    <s v="C845"/>
    <x v="860"/>
    <s v="B1107"/>
    <x v="873"/>
    <x v="3"/>
    <n v="36.6"/>
    <n v="4"/>
    <n v="146.4"/>
    <x v="3"/>
    <x v="4"/>
  </r>
  <r>
    <s v="O1718"/>
    <d v="2024-12-16T00:00:00"/>
    <x v="1"/>
    <x v="9"/>
    <x v="1"/>
    <s v="C827"/>
    <x v="861"/>
    <s v="B1909"/>
    <x v="874"/>
    <x v="1"/>
    <n v="44.42"/>
    <n v="4"/>
    <n v="177.68"/>
    <x v="1"/>
    <x v="2"/>
  </r>
  <r>
    <s v="O2190"/>
    <d v="2024-09-01T00:00:00"/>
    <x v="0"/>
    <x v="6"/>
    <x v="1"/>
    <s v="C687"/>
    <x v="862"/>
    <s v="B1946"/>
    <x v="875"/>
    <x v="3"/>
    <n v="38.32"/>
    <n v="2"/>
    <n v="76.64"/>
    <x v="3"/>
    <x v="4"/>
  </r>
  <r>
    <s v="O1734"/>
    <d v="2024-12-11T00:00:00"/>
    <x v="3"/>
    <x v="9"/>
    <x v="1"/>
    <s v="C569"/>
    <x v="632"/>
    <s v="B1917"/>
    <x v="303"/>
    <x v="2"/>
    <n v="15.84"/>
    <n v="3"/>
    <n v="47.52"/>
    <x v="2"/>
    <x v="4"/>
  </r>
  <r>
    <s v="O1472"/>
    <d v="2023-07-08T00:00:00"/>
    <x v="6"/>
    <x v="2"/>
    <x v="2"/>
    <s v="C192"/>
    <x v="863"/>
    <s v="B1350"/>
    <x v="876"/>
    <x v="3"/>
    <n v="34.409999999999997"/>
    <n v="2"/>
    <n v="68.819999999999993"/>
    <x v="0"/>
    <x v="7"/>
  </r>
  <r>
    <s v="O3893"/>
    <d v="2024-03-18T00:00:00"/>
    <x v="1"/>
    <x v="0"/>
    <x v="1"/>
    <s v="C530"/>
    <x v="766"/>
    <s v="B1354"/>
    <x v="877"/>
    <x v="0"/>
    <n v="34.200000000000003"/>
    <n v="2"/>
    <n v="68.400000000000006"/>
    <x v="1"/>
    <x v="0"/>
  </r>
  <r>
    <s v="O2889"/>
    <d v="2024-08-15T00:00:00"/>
    <x v="5"/>
    <x v="8"/>
    <x v="1"/>
    <s v="C188"/>
    <x v="864"/>
    <s v="B1273"/>
    <x v="166"/>
    <x v="1"/>
    <n v="32"/>
    <n v="2"/>
    <n v="64"/>
    <x v="0"/>
    <x v="6"/>
  </r>
  <r>
    <s v="O3276"/>
    <d v="2023-03-30T00:00:00"/>
    <x v="5"/>
    <x v="0"/>
    <x v="2"/>
    <s v="C400"/>
    <x v="865"/>
    <s v="B1876"/>
    <x v="199"/>
    <x v="2"/>
    <n v="26.86"/>
    <n v="2"/>
    <n v="53.72"/>
    <x v="0"/>
    <x v="0"/>
  </r>
  <r>
    <s v="O1750"/>
    <d v="2024-09-25T00:00:00"/>
    <x v="3"/>
    <x v="6"/>
    <x v="1"/>
    <s v="C770"/>
    <x v="866"/>
    <s v="B1198"/>
    <x v="694"/>
    <x v="1"/>
    <n v="17.079999999999998"/>
    <n v="1"/>
    <n v="17.079999999999998"/>
    <x v="1"/>
    <x v="4"/>
  </r>
  <r>
    <s v="O2090"/>
    <d v="2024-12-12T00:00:00"/>
    <x v="5"/>
    <x v="9"/>
    <x v="1"/>
    <s v="C721"/>
    <x v="867"/>
    <s v="B1289"/>
    <x v="878"/>
    <x v="0"/>
    <n v="42.34"/>
    <n v="4"/>
    <n v="169.36"/>
    <x v="2"/>
    <x v="3"/>
  </r>
  <r>
    <s v="O3306"/>
    <d v="2023-05-08T00:00:00"/>
    <x v="1"/>
    <x v="4"/>
    <x v="2"/>
    <s v="C940"/>
    <x v="134"/>
    <s v="B1775"/>
    <x v="760"/>
    <x v="0"/>
    <n v="43.71"/>
    <n v="1"/>
    <n v="43.71"/>
    <x v="2"/>
    <x v="0"/>
  </r>
  <r>
    <s v="O2252"/>
    <d v="2024-12-23T00:00:00"/>
    <x v="1"/>
    <x v="9"/>
    <x v="1"/>
    <s v="C958"/>
    <x v="683"/>
    <s v="B1105"/>
    <x v="700"/>
    <x v="0"/>
    <n v="14.55"/>
    <n v="3"/>
    <n v="43.65"/>
    <x v="0"/>
    <x v="3"/>
  </r>
  <r>
    <s v="O2032"/>
    <d v="2024-01-17T00:00:00"/>
    <x v="3"/>
    <x v="11"/>
    <x v="1"/>
    <s v="C383"/>
    <x v="579"/>
    <s v="B1052"/>
    <x v="349"/>
    <x v="1"/>
    <n v="5.08"/>
    <n v="4"/>
    <n v="20.32"/>
    <x v="0"/>
    <x v="3"/>
  </r>
  <r>
    <s v="O1428"/>
    <d v="2023-03-29T00:00:00"/>
    <x v="3"/>
    <x v="0"/>
    <x v="2"/>
    <s v="C767"/>
    <x v="868"/>
    <s v="B1393"/>
    <x v="879"/>
    <x v="2"/>
    <n v="16.45"/>
    <n v="1"/>
    <n v="16.45"/>
    <x v="1"/>
    <x v="4"/>
  </r>
  <r>
    <s v="O2576"/>
    <d v="2024-10-07T00:00:00"/>
    <x v="1"/>
    <x v="10"/>
    <x v="1"/>
    <s v="C232"/>
    <x v="4"/>
    <s v="B1721"/>
    <x v="254"/>
    <x v="0"/>
    <n v="23.41"/>
    <n v="2"/>
    <n v="46.82"/>
    <x v="2"/>
    <x v="1"/>
  </r>
  <r>
    <s v="O3998"/>
    <d v="2023-06-19T00:00:00"/>
    <x v="1"/>
    <x v="1"/>
    <x v="2"/>
    <s v="C930"/>
    <x v="778"/>
    <s v="B1217"/>
    <x v="672"/>
    <x v="0"/>
    <n v="20.66"/>
    <n v="1"/>
    <n v="20.66"/>
    <x v="1"/>
    <x v="1"/>
  </r>
  <r>
    <s v="O1116"/>
    <d v="2023-11-23T00:00:00"/>
    <x v="5"/>
    <x v="5"/>
    <x v="2"/>
    <s v="C695"/>
    <x v="317"/>
    <s v="B1706"/>
    <x v="880"/>
    <x v="1"/>
    <n v="8.26"/>
    <n v="2"/>
    <n v="16.52"/>
    <x v="0"/>
    <x v="7"/>
  </r>
  <r>
    <s v="O1250"/>
    <d v="2024-12-06T00:00:00"/>
    <x v="2"/>
    <x v="9"/>
    <x v="1"/>
    <s v="C132"/>
    <x v="869"/>
    <s v="B1284"/>
    <x v="744"/>
    <x v="1"/>
    <n v="17.78"/>
    <n v="1"/>
    <n v="17.78"/>
    <x v="2"/>
    <x v="4"/>
  </r>
  <r>
    <s v="O3023"/>
    <d v="2025-02-09T00:00:00"/>
    <x v="0"/>
    <x v="3"/>
    <x v="0"/>
    <s v="C760"/>
    <x v="65"/>
    <s v="B1003"/>
    <x v="650"/>
    <x v="0"/>
    <n v="40.42"/>
    <n v="5"/>
    <n v="202.1"/>
    <x v="2"/>
    <x v="6"/>
  </r>
  <r>
    <s v="O2803"/>
    <d v="2023-11-10T00:00:00"/>
    <x v="2"/>
    <x v="5"/>
    <x v="2"/>
    <s v="C749"/>
    <x v="752"/>
    <s v="B1744"/>
    <x v="881"/>
    <x v="2"/>
    <n v="39.840000000000003"/>
    <n v="2"/>
    <n v="79.680000000000007"/>
    <x v="0"/>
    <x v="5"/>
  </r>
  <r>
    <s v="O2701"/>
    <d v="2024-12-10T00:00:00"/>
    <x v="4"/>
    <x v="9"/>
    <x v="1"/>
    <s v="C772"/>
    <x v="459"/>
    <s v="B1418"/>
    <x v="882"/>
    <x v="2"/>
    <n v="15.79"/>
    <n v="2"/>
    <n v="31.58"/>
    <x v="2"/>
    <x v="0"/>
  </r>
  <r>
    <s v="O3002"/>
    <d v="2022-10-15T00:00:00"/>
    <x v="6"/>
    <x v="10"/>
    <x v="3"/>
    <s v="C358"/>
    <x v="320"/>
    <s v="B1813"/>
    <x v="883"/>
    <x v="0"/>
    <n v="6.57"/>
    <n v="1"/>
    <n v="6.57"/>
    <x v="2"/>
    <x v="0"/>
  </r>
  <r>
    <s v="O3713"/>
    <d v="2024-08-01T00:00:00"/>
    <x v="5"/>
    <x v="8"/>
    <x v="1"/>
    <s v="C130"/>
    <x v="210"/>
    <s v="B1714"/>
    <x v="380"/>
    <x v="2"/>
    <n v="16.07"/>
    <n v="3"/>
    <n v="48.21"/>
    <x v="0"/>
    <x v="6"/>
  </r>
  <r>
    <s v="O1224"/>
    <d v="2024-02-24T00:00:00"/>
    <x v="6"/>
    <x v="3"/>
    <x v="1"/>
    <s v="C165"/>
    <x v="870"/>
    <s v="B1022"/>
    <x v="884"/>
    <x v="1"/>
    <n v="9.31"/>
    <n v="1"/>
    <n v="9.31"/>
    <x v="3"/>
    <x v="0"/>
  </r>
  <r>
    <s v="O2666"/>
    <d v="2023-12-24T00:00:00"/>
    <x v="0"/>
    <x v="9"/>
    <x v="2"/>
    <s v="C263"/>
    <x v="323"/>
    <s v="B1653"/>
    <x v="885"/>
    <x v="0"/>
    <n v="34.58"/>
    <n v="1"/>
    <n v="34.58"/>
    <x v="2"/>
    <x v="0"/>
  </r>
  <r>
    <s v="O3260"/>
    <d v="2023-02-06T00:00:00"/>
    <x v="1"/>
    <x v="3"/>
    <x v="2"/>
    <s v="C120"/>
    <x v="190"/>
    <s v="B1817"/>
    <x v="886"/>
    <x v="2"/>
    <n v="48.76"/>
    <n v="4"/>
    <n v="195.04"/>
    <x v="1"/>
    <x v="3"/>
  </r>
  <r>
    <s v="O2907"/>
    <d v="2023-12-26T00:00:00"/>
    <x v="4"/>
    <x v="9"/>
    <x v="2"/>
    <s v="C320"/>
    <x v="717"/>
    <s v="B1349"/>
    <x v="193"/>
    <x v="0"/>
    <n v="25.19"/>
    <n v="5"/>
    <n v="125.95"/>
    <x v="1"/>
    <x v="0"/>
  </r>
  <r>
    <s v="O3124"/>
    <d v="2022-09-23T00:00:00"/>
    <x v="2"/>
    <x v="6"/>
    <x v="3"/>
    <s v="C507"/>
    <x v="72"/>
    <s v="B1290"/>
    <x v="430"/>
    <x v="0"/>
    <n v="29.27"/>
    <n v="5"/>
    <n v="146.35"/>
    <x v="1"/>
    <x v="0"/>
  </r>
  <r>
    <s v="O3680"/>
    <d v="2023-10-05T00:00:00"/>
    <x v="5"/>
    <x v="10"/>
    <x v="2"/>
    <s v="C323"/>
    <x v="871"/>
    <s v="B1903"/>
    <x v="321"/>
    <x v="2"/>
    <n v="18.57"/>
    <n v="1"/>
    <n v="18.57"/>
    <x v="2"/>
    <x v="2"/>
  </r>
  <r>
    <s v="O3502"/>
    <d v="2024-08-11T00:00:00"/>
    <x v="0"/>
    <x v="8"/>
    <x v="1"/>
    <s v="C651"/>
    <x v="213"/>
    <s v="B1618"/>
    <x v="887"/>
    <x v="2"/>
    <n v="43.85"/>
    <n v="3"/>
    <n v="131.55000000000001"/>
    <x v="1"/>
    <x v="5"/>
  </r>
  <r>
    <s v="O1036"/>
    <d v="2023-10-04T00:00:00"/>
    <x v="3"/>
    <x v="10"/>
    <x v="2"/>
    <s v="C412"/>
    <x v="173"/>
    <s v="B1921"/>
    <x v="36"/>
    <x v="0"/>
    <n v="30.91"/>
    <n v="5"/>
    <n v="154.55000000000001"/>
    <x v="2"/>
    <x v="3"/>
  </r>
  <r>
    <s v="O1868"/>
    <d v="2023-08-11T00:00:00"/>
    <x v="2"/>
    <x v="8"/>
    <x v="2"/>
    <s v="C858"/>
    <x v="872"/>
    <s v="B1782"/>
    <x v="282"/>
    <x v="0"/>
    <n v="30.29"/>
    <n v="1"/>
    <n v="30.29"/>
    <x v="0"/>
    <x v="0"/>
  </r>
  <r>
    <s v="O2314"/>
    <d v="2023-11-20T00:00:00"/>
    <x v="1"/>
    <x v="5"/>
    <x v="2"/>
    <s v="C217"/>
    <x v="748"/>
    <s v="B1757"/>
    <x v="59"/>
    <x v="3"/>
    <n v="35.29"/>
    <n v="5"/>
    <n v="176.45"/>
    <x v="2"/>
    <x v="5"/>
  </r>
  <r>
    <s v="O3110"/>
    <d v="2024-11-17T00:00:00"/>
    <x v="0"/>
    <x v="5"/>
    <x v="1"/>
    <s v="C904"/>
    <x v="526"/>
    <s v="B1841"/>
    <x v="888"/>
    <x v="3"/>
    <n v="34.11"/>
    <n v="3"/>
    <n v="102.33"/>
    <x v="0"/>
    <x v="6"/>
  </r>
  <r>
    <s v="O1535"/>
    <d v="2023-01-07T00:00:00"/>
    <x v="6"/>
    <x v="11"/>
    <x v="2"/>
    <s v="C338"/>
    <x v="873"/>
    <s v="B1871"/>
    <x v="889"/>
    <x v="2"/>
    <n v="29.26"/>
    <n v="2"/>
    <n v="58.52"/>
    <x v="0"/>
    <x v="3"/>
  </r>
  <r>
    <s v="O3558"/>
    <d v="2024-10-19T00:00:00"/>
    <x v="6"/>
    <x v="10"/>
    <x v="1"/>
    <s v="C302"/>
    <x v="874"/>
    <s v="B1503"/>
    <x v="571"/>
    <x v="3"/>
    <n v="28.65"/>
    <n v="2"/>
    <n v="57.3"/>
    <x v="2"/>
    <x v="6"/>
  </r>
  <r>
    <s v="O2113"/>
    <d v="2024-11-24T00:00:00"/>
    <x v="0"/>
    <x v="5"/>
    <x v="1"/>
    <s v="C119"/>
    <x v="875"/>
    <s v="B1715"/>
    <x v="418"/>
    <x v="2"/>
    <n v="35"/>
    <n v="2"/>
    <n v="70"/>
    <x v="1"/>
    <x v="7"/>
  </r>
  <r>
    <s v="O2789"/>
    <d v="2023-08-25T00:00:00"/>
    <x v="2"/>
    <x v="8"/>
    <x v="2"/>
    <s v="C436"/>
    <x v="605"/>
    <s v="B1958"/>
    <x v="86"/>
    <x v="0"/>
    <n v="7.59"/>
    <n v="5"/>
    <n v="37.950000000000003"/>
    <x v="0"/>
    <x v="2"/>
  </r>
  <r>
    <s v="O2029"/>
    <d v="2023-10-24T00:00:00"/>
    <x v="4"/>
    <x v="10"/>
    <x v="2"/>
    <s v="C409"/>
    <x v="876"/>
    <s v="B1166"/>
    <x v="890"/>
    <x v="1"/>
    <n v="7.34"/>
    <n v="2"/>
    <n v="14.68"/>
    <x v="2"/>
    <x v="0"/>
  </r>
  <r>
    <s v="O1024"/>
    <d v="2024-04-17T00:00:00"/>
    <x v="3"/>
    <x v="7"/>
    <x v="1"/>
    <s v="C327"/>
    <x v="877"/>
    <s v="B1613"/>
    <x v="201"/>
    <x v="1"/>
    <n v="37.01"/>
    <n v="3"/>
    <n v="111.03"/>
    <x v="1"/>
    <x v="3"/>
  </r>
  <r>
    <s v="O1265"/>
    <d v="2023-03-01T00:00:00"/>
    <x v="3"/>
    <x v="0"/>
    <x v="2"/>
    <s v="C872"/>
    <x v="878"/>
    <s v="B1997"/>
    <x v="825"/>
    <x v="3"/>
    <n v="9.7899999999999991"/>
    <n v="3"/>
    <n v="29.37"/>
    <x v="3"/>
    <x v="0"/>
  </r>
  <r>
    <s v="O3368"/>
    <d v="2023-02-05T00:00:00"/>
    <x v="0"/>
    <x v="3"/>
    <x v="2"/>
    <s v="C115"/>
    <x v="879"/>
    <s v="B1729"/>
    <x v="539"/>
    <x v="0"/>
    <n v="16.18"/>
    <n v="3"/>
    <n v="48.54"/>
    <x v="0"/>
    <x v="0"/>
  </r>
  <r>
    <s v="O3518"/>
    <d v="2023-08-09T00:00:00"/>
    <x v="3"/>
    <x v="8"/>
    <x v="2"/>
    <s v="C270"/>
    <x v="60"/>
    <s v="B1580"/>
    <x v="854"/>
    <x v="3"/>
    <n v="6.17"/>
    <n v="4"/>
    <n v="24.68"/>
    <x v="0"/>
    <x v="5"/>
  </r>
  <r>
    <s v="O3553"/>
    <d v="2024-04-22T00:00:00"/>
    <x v="1"/>
    <x v="7"/>
    <x v="1"/>
    <s v="C271"/>
    <x v="880"/>
    <s v="B1597"/>
    <x v="138"/>
    <x v="3"/>
    <n v="40.43"/>
    <n v="5"/>
    <n v="202.15"/>
    <x v="1"/>
    <x v="3"/>
  </r>
  <r>
    <s v="O1595"/>
    <d v="2024-05-11T00:00:00"/>
    <x v="6"/>
    <x v="4"/>
    <x v="1"/>
    <s v="C307"/>
    <x v="881"/>
    <s v="B1669"/>
    <x v="891"/>
    <x v="3"/>
    <n v="7.88"/>
    <n v="1"/>
    <n v="7.88"/>
    <x v="2"/>
    <x v="3"/>
  </r>
  <r>
    <s v="O1452"/>
    <d v="2023-12-26T00:00:00"/>
    <x v="4"/>
    <x v="9"/>
    <x v="2"/>
    <s v="C183"/>
    <x v="882"/>
    <s v="B1338"/>
    <x v="9"/>
    <x v="0"/>
    <n v="44.91"/>
    <n v="1"/>
    <n v="44.91"/>
    <x v="3"/>
    <x v="0"/>
  </r>
  <r>
    <s v="O2496"/>
    <d v="2025-08-16T00:00:00"/>
    <x v="6"/>
    <x v="8"/>
    <x v="0"/>
    <s v="C392"/>
    <x v="633"/>
    <s v="B1474"/>
    <x v="892"/>
    <x v="0"/>
    <n v="30.77"/>
    <n v="4"/>
    <n v="123.08"/>
    <x v="2"/>
    <x v="0"/>
  </r>
  <r>
    <s v="O1053"/>
    <d v="2024-10-10T00:00:00"/>
    <x v="5"/>
    <x v="10"/>
    <x v="1"/>
    <s v="C594"/>
    <x v="60"/>
    <s v="B1853"/>
    <x v="560"/>
    <x v="2"/>
    <n v="46.9"/>
    <n v="1"/>
    <n v="46.9"/>
    <x v="3"/>
    <x v="7"/>
  </r>
  <r>
    <s v="O2420"/>
    <d v="2024-09-30T00:00:00"/>
    <x v="1"/>
    <x v="6"/>
    <x v="1"/>
    <s v="C667"/>
    <x v="883"/>
    <s v="B1183"/>
    <x v="745"/>
    <x v="0"/>
    <n v="46.12"/>
    <n v="5"/>
    <n v="230.6"/>
    <x v="0"/>
    <x v="2"/>
  </r>
  <r>
    <s v="O3178"/>
    <d v="2023-11-09T00:00:00"/>
    <x v="5"/>
    <x v="5"/>
    <x v="2"/>
    <s v="C210"/>
    <x v="322"/>
    <s v="B1607"/>
    <x v="747"/>
    <x v="2"/>
    <n v="15.86"/>
    <n v="2"/>
    <n v="31.72"/>
    <x v="0"/>
    <x v="2"/>
  </r>
  <r>
    <s v="O1313"/>
    <d v="2024-03-09T00:00:00"/>
    <x v="6"/>
    <x v="0"/>
    <x v="1"/>
    <s v="C511"/>
    <x v="884"/>
    <s v="B1745"/>
    <x v="25"/>
    <x v="3"/>
    <n v="48.4"/>
    <n v="2"/>
    <n v="96.8"/>
    <x v="0"/>
    <x v="0"/>
  </r>
  <r>
    <s v="O1006"/>
    <d v="2023-02-19T00:00:00"/>
    <x v="0"/>
    <x v="3"/>
    <x v="2"/>
    <s v="C658"/>
    <x v="60"/>
    <s v="B1939"/>
    <x v="615"/>
    <x v="1"/>
    <n v="25.27"/>
    <n v="5"/>
    <n v="126.35"/>
    <x v="1"/>
    <x v="4"/>
  </r>
  <r>
    <s v="O1062"/>
    <d v="2024-10-17T00:00:00"/>
    <x v="5"/>
    <x v="10"/>
    <x v="1"/>
    <s v="C797"/>
    <x v="885"/>
    <s v="B1963"/>
    <x v="13"/>
    <x v="0"/>
    <n v="32.53"/>
    <n v="4"/>
    <n v="130.12"/>
    <x v="2"/>
    <x v="0"/>
  </r>
  <r>
    <s v="O3668"/>
    <d v="2022-12-15T00:00:00"/>
    <x v="5"/>
    <x v="9"/>
    <x v="3"/>
    <s v="C303"/>
    <x v="298"/>
    <s v="B1237"/>
    <x v="235"/>
    <x v="0"/>
    <n v="7.07"/>
    <n v="2"/>
    <n v="14.14"/>
    <x v="1"/>
    <x v="0"/>
  </r>
  <r>
    <s v="O1642"/>
    <d v="2024-05-14T00:00:00"/>
    <x v="4"/>
    <x v="4"/>
    <x v="1"/>
    <s v="C451"/>
    <x v="886"/>
    <s v="B1471"/>
    <x v="893"/>
    <x v="3"/>
    <n v="44.72"/>
    <n v="4"/>
    <n v="178.88"/>
    <x v="0"/>
    <x v="3"/>
  </r>
  <r>
    <s v="O3636"/>
    <d v="2025-02-04T00:00:00"/>
    <x v="4"/>
    <x v="3"/>
    <x v="0"/>
    <s v="C919"/>
    <x v="786"/>
    <s v="B1549"/>
    <x v="894"/>
    <x v="0"/>
    <n v="39.17"/>
    <n v="5"/>
    <n v="195.85"/>
    <x v="0"/>
    <x v="1"/>
  </r>
  <r>
    <s v="O2289"/>
    <d v="2022-09-24T00:00:00"/>
    <x v="6"/>
    <x v="6"/>
    <x v="3"/>
    <s v="C984"/>
    <x v="839"/>
    <s v="B1572"/>
    <x v="357"/>
    <x v="2"/>
    <n v="16.03"/>
    <n v="5"/>
    <n v="80.150000000000006"/>
    <x v="2"/>
    <x v="6"/>
  </r>
  <r>
    <s v="O2287"/>
    <d v="2025-06-29T00:00:00"/>
    <x v="0"/>
    <x v="1"/>
    <x v="0"/>
    <s v="C637"/>
    <x v="887"/>
    <s v="B1327"/>
    <x v="131"/>
    <x v="2"/>
    <n v="13.78"/>
    <n v="4"/>
    <n v="55.12"/>
    <x v="0"/>
    <x v="1"/>
  </r>
  <r>
    <s v="O1944"/>
    <d v="2023-08-01T00:00:00"/>
    <x v="4"/>
    <x v="8"/>
    <x v="2"/>
    <s v="C380"/>
    <x v="691"/>
    <s v="B1488"/>
    <x v="895"/>
    <x v="0"/>
    <n v="13.74"/>
    <n v="5"/>
    <n v="68.7"/>
    <x v="0"/>
    <x v="4"/>
  </r>
  <r>
    <s v="O3520"/>
    <d v="2024-07-23T00:00:00"/>
    <x v="4"/>
    <x v="2"/>
    <x v="1"/>
    <s v="C744"/>
    <x v="888"/>
    <s v="B1569"/>
    <x v="662"/>
    <x v="1"/>
    <n v="15.52"/>
    <n v="5"/>
    <n v="77.599999999999994"/>
    <x v="0"/>
    <x v="7"/>
  </r>
  <r>
    <s v="O2270"/>
    <d v="2025-06-08T00:00:00"/>
    <x v="0"/>
    <x v="1"/>
    <x v="0"/>
    <s v="C942"/>
    <x v="204"/>
    <s v="B1677"/>
    <x v="592"/>
    <x v="2"/>
    <n v="41.45"/>
    <n v="1"/>
    <n v="41.45"/>
    <x v="2"/>
    <x v="0"/>
  </r>
  <r>
    <s v="O1240"/>
    <d v="2023-07-12T00:00:00"/>
    <x v="3"/>
    <x v="2"/>
    <x v="2"/>
    <s v="C592"/>
    <x v="694"/>
    <s v="B1504"/>
    <x v="209"/>
    <x v="3"/>
    <n v="35.880000000000003"/>
    <n v="5"/>
    <n v="179.4"/>
    <x v="0"/>
    <x v="0"/>
  </r>
  <r>
    <s v="O1772"/>
    <d v="2023-11-19T00:00:00"/>
    <x v="0"/>
    <x v="5"/>
    <x v="2"/>
    <s v="C923"/>
    <x v="33"/>
    <s v="B1419"/>
    <x v="896"/>
    <x v="2"/>
    <n v="39.14"/>
    <n v="4"/>
    <n v="156.56"/>
    <x v="1"/>
    <x v="7"/>
  </r>
  <r>
    <s v="O2817"/>
    <d v="2024-06-21T00:00:00"/>
    <x v="2"/>
    <x v="1"/>
    <x v="1"/>
    <s v="C365"/>
    <x v="524"/>
    <s v="B1621"/>
    <x v="64"/>
    <x v="2"/>
    <n v="34.520000000000003"/>
    <n v="2"/>
    <n v="69.040000000000006"/>
    <x v="0"/>
    <x v="6"/>
  </r>
  <r>
    <s v="O2370"/>
    <d v="2024-05-23T00:00:00"/>
    <x v="5"/>
    <x v="4"/>
    <x v="1"/>
    <s v="C218"/>
    <x v="676"/>
    <s v="B1345"/>
    <x v="897"/>
    <x v="3"/>
    <n v="7.43"/>
    <n v="2"/>
    <n v="14.86"/>
    <x v="0"/>
    <x v="2"/>
  </r>
  <r>
    <s v="O3232"/>
    <d v="2024-01-21T00:00:00"/>
    <x v="0"/>
    <x v="11"/>
    <x v="1"/>
    <s v="C853"/>
    <x v="50"/>
    <s v="B1708"/>
    <x v="134"/>
    <x v="0"/>
    <n v="32.799999999999997"/>
    <n v="2"/>
    <n v="65.599999999999994"/>
    <x v="2"/>
    <x v="2"/>
  </r>
  <r>
    <s v="O2316"/>
    <d v="2024-03-31T00:00:00"/>
    <x v="0"/>
    <x v="0"/>
    <x v="1"/>
    <s v="C376"/>
    <x v="458"/>
    <s v="B1083"/>
    <x v="898"/>
    <x v="0"/>
    <n v="9.8699999999999992"/>
    <n v="2"/>
    <n v="19.739999999999998"/>
    <x v="0"/>
    <x v="2"/>
  </r>
  <r>
    <s v="O3065"/>
    <d v="2024-04-16T00:00:00"/>
    <x v="4"/>
    <x v="7"/>
    <x v="1"/>
    <s v="C592"/>
    <x v="694"/>
    <s v="B1085"/>
    <x v="899"/>
    <x v="2"/>
    <n v="39.11"/>
    <n v="4"/>
    <n v="156.44"/>
    <x v="0"/>
    <x v="2"/>
  </r>
  <r>
    <s v="O3474"/>
    <d v="2023-10-24T00:00:00"/>
    <x v="4"/>
    <x v="10"/>
    <x v="2"/>
    <s v="C507"/>
    <x v="205"/>
    <s v="B1456"/>
    <x v="421"/>
    <x v="2"/>
    <n v="12.36"/>
    <n v="5"/>
    <n v="61.8"/>
    <x v="2"/>
    <x v="0"/>
  </r>
  <r>
    <s v="O3475"/>
    <d v="2024-05-11T00:00:00"/>
    <x v="6"/>
    <x v="4"/>
    <x v="1"/>
    <s v="C845"/>
    <x v="523"/>
    <s v="B1481"/>
    <x v="413"/>
    <x v="0"/>
    <n v="34.409999999999997"/>
    <n v="5"/>
    <n v="172.05"/>
    <x v="0"/>
    <x v="3"/>
  </r>
  <r>
    <s v="O2224"/>
    <d v="2023-08-29T00:00:00"/>
    <x v="4"/>
    <x v="8"/>
    <x v="2"/>
    <s v="C412"/>
    <x v="889"/>
    <s v="B1722"/>
    <x v="900"/>
    <x v="3"/>
    <n v="26.41"/>
    <n v="3"/>
    <n v="79.23"/>
    <x v="2"/>
    <x v="1"/>
  </r>
  <r>
    <s v="O2487"/>
    <d v="2023-07-17T00:00:00"/>
    <x v="1"/>
    <x v="2"/>
    <x v="2"/>
    <s v="C716"/>
    <x v="890"/>
    <s v="B1927"/>
    <x v="764"/>
    <x v="0"/>
    <n v="47.73"/>
    <n v="3"/>
    <n v="143.19"/>
    <x v="0"/>
    <x v="0"/>
  </r>
  <r>
    <s v="O3706"/>
    <d v="2023-06-23T00:00:00"/>
    <x v="2"/>
    <x v="1"/>
    <x v="2"/>
    <s v="C156"/>
    <x v="891"/>
    <s v="B1036"/>
    <x v="901"/>
    <x v="2"/>
    <n v="22.28"/>
    <n v="5"/>
    <n v="111.4"/>
    <x v="2"/>
    <x v="3"/>
  </r>
  <r>
    <s v="O2479"/>
    <d v="2024-03-24T00:00:00"/>
    <x v="0"/>
    <x v="0"/>
    <x v="1"/>
    <s v="C899"/>
    <x v="112"/>
    <s v="B1650"/>
    <x v="468"/>
    <x v="1"/>
    <n v="44.02"/>
    <n v="5"/>
    <n v="220.1"/>
    <x v="0"/>
    <x v="2"/>
  </r>
  <r>
    <s v="O2657"/>
    <d v="2024-12-09T00:00:00"/>
    <x v="1"/>
    <x v="9"/>
    <x v="1"/>
    <s v="C775"/>
    <x v="588"/>
    <s v="B1959"/>
    <x v="139"/>
    <x v="2"/>
    <n v="29.68"/>
    <n v="5"/>
    <n v="148.4"/>
    <x v="1"/>
    <x v="0"/>
  </r>
  <r>
    <s v="O2964"/>
    <d v="2024-10-02T00:00:00"/>
    <x v="3"/>
    <x v="10"/>
    <x v="1"/>
    <s v="C166"/>
    <x v="826"/>
    <s v="B1739"/>
    <x v="285"/>
    <x v="3"/>
    <n v="32.69"/>
    <n v="4"/>
    <n v="130.76"/>
    <x v="0"/>
    <x v="2"/>
  </r>
  <r>
    <s v="O1172"/>
    <d v="2024-01-08T00:00:00"/>
    <x v="1"/>
    <x v="11"/>
    <x v="1"/>
    <s v="C374"/>
    <x v="590"/>
    <s v="B1728"/>
    <x v="307"/>
    <x v="3"/>
    <n v="10.63"/>
    <n v="4"/>
    <n v="42.52"/>
    <x v="0"/>
    <x v="4"/>
  </r>
  <r>
    <s v="O2387"/>
    <d v="2025-02-03T00:00:00"/>
    <x v="1"/>
    <x v="3"/>
    <x v="0"/>
    <s v="C198"/>
    <x v="490"/>
    <s v="B1160"/>
    <x v="902"/>
    <x v="2"/>
    <n v="30.02"/>
    <n v="3"/>
    <n v="90.06"/>
    <x v="0"/>
    <x v="2"/>
  </r>
  <r>
    <s v="O2076"/>
    <d v="2024-08-18T00:00:00"/>
    <x v="0"/>
    <x v="8"/>
    <x v="1"/>
    <s v="C932"/>
    <x v="892"/>
    <s v="B1365"/>
    <x v="903"/>
    <x v="2"/>
    <n v="24.82"/>
    <n v="5"/>
    <n v="124.1"/>
    <x v="2"/>
    <x v="0"/>
  </r>
  <r>
    <s v="O3886"/>
    <d v="2023-06-14T00:00:00"/>
    <x v="3"/>
    <x v="1"/>
    <x v="2"/>
    <s v="C501"/>
    <x v="686"/>
    <s v="B1724"/>
    <x v="647"/>
    <x v="0"/>
    <n v="7.03"/>
    <n v="3"/>
    <n v="21.09"/>
    <x v="0"/>
    <x v="2"/>
  </r>
  <r>
    <s v="O3496"/>
    <d v="2025-07-12T00:00:00"/>
    <x v="6"/>
    <x v="2"/>
    <x v="0"/>
    <s v="C100"/>
    <x v="198"/>
    <s v="B1354"/>
    <x v="877"/>
    <x v="3"/>
    <n v="37.85"/>
    <n v="1"/>
    <n v="37.85"/>
    <x v="2"/>
    <x v="0"/>
  </r>
  <r>
    <s v="O3669"/>
    <d v="2024-08-05T00:00:00"/>
    <x v="1"/>
    <x v="8"/>
    <x v="1"/>
    <s v="C458"/>
    <x v="122"/>
    <s v="B1082"/>
    <x v="159"/>
    <x v="2"/>
    <n v="40.590000000000003"/>
    <n v="2"/>
    <n v="81.180000000000007"/>
    <x v="0"/>
    <x v="7"/>
  </r>
  <r>
    <s v="O2086"/>
    <d v="2023-02-27T00:00:00"/>
    <x v="1"/>
    <x v="3"/>
    <x v="2"/>
    <s v="C755"/>
    <x v="893"/>
    <s v="B1283"/>
    <x v="904"/>
    <x v="0"/>
    <n v="18.96"/>
    <n v="3"/>
    <n v="56.88"/>
    <x v="0"/>
    <x v="3"/>
  </r>
  <r>
    <s v="O2871"/>
    <d v="2024-08-30T00:00:00"/>
    <x v="2"/>
    <x v="8"/>
    <x v="1"/>
    <s v="C396"/>
    <x v="175"/>
    <s v="B1488"/>
    <x v="476"/>
    <x v="2"/>
    <n v="13.14"/>
    <n v="4"/>
    <n v="52.56"/>
    <x v="0"/>
    <x v="3"/>
  </r>
  <r>
    <s v="O3781"/>
    <d v="2023-10-17T00:00:00"/>
    <x v="4"/>
    <x v="10"/>
    <x v="2"/>
    <s v="C835"/>
    <x v="117"/>
    <s v="B1080"/>
    <x v="295"/>
    <x v="2"/>
    <n v="42.89"/>
    <n v="4"/>
    <n v="171.56"/>
    <x v="0"/>
    <x v="1"/>
  </r>
  <r>
    <s v="O2073"/>
    <d v="2024-11-02T00:00:00"/>
    <x v="6"/>
    <x v="5"/>
    <x v="1"/>
    <s v="C801"/>
    <x v="536"/>
    <s v="B1825"/>
    <x v="905"/>
    <x v="3"/>
    <n v="39.369999999999997"/>
    <n v="4"/>
    <n v="157.47999999999999"/>
    <x v="1"/>
    <x v="1"/>
  </r>
  <r>
    <s v="O2617"/>
    <d v="2025-06-12T00:00:00"/>
    <x v="5"/>
    <x v="1"/>
    <x v="0"/>
    <s v="C336"/>
    <x v="894"/>
    <s v="B1654"/>
    <x v="318"/>
    <x v="0"/>
    <n v="28.08"/>
    <n v="5"/>
    <n v="140.4"/>
    <x v="0"/>
    <x v="6"/>
  </r>
  <r>
    <s v="O1744"/>
    <d v="2023-11-29T00:00:00"/>
    <x v="3"/>
    <x v="5"/>
    <x v="2"/>
    <s v="C679"/>
    <x v="272"/>
    <s v="B1254"/>
    <x v="783"/>
    <x v="2"/>
    <n v="48.39"/>
    <n v="4"/>
    <n v="193.56"/>
    <x v="3"/>
    <x v="0"/>
  </r>
  <r>
    <s v="O2820"/>
    <d v="2025-07-11T00:00:00"/>
    <x v="2"/>
    <x v="2"/>
    <x v="0"/>
    <s v="C222"/>
    <x v="684"/>
    <s v="B1141"/>
    <x v="906"/>
    <x v="3"/>
    <n v="9.31"/>
    <n v="4"/>
    <n v="37.24"/>
    <x v="2"/>
    <x v="3"/>
  </r>
  <r>
    <s v="O1507"/>
    <d v="2024-08-12T00:00:00"/>
    <x v="1"/>
    <x v="8"/>
    <x v="1"/>
    <s v="C618"/>
    <x v="123"/>
    <s v="B1557"/>
    <x v="26"/>
    <x v="0"/>
    <n v="7.38"/>
    <n v="4"/>
    <n v="29.52"/>
    <x v="1"/>
    <x v="7"/>
  </r>
  <r>
    <s v="O1531"/>
    <d v="2024-02-20T00:00:00"/>
    <x v="4"/>
    <x v="3"/>
    <x v="1"/>
    <s v="C328"/>
    <x v="895"/>
    <s v="B1800"/>
    <x v="406"/>
    <x v="2"/>
    <n v="43.27"/>
    <n v="5"/>
    <n v="216.35"/>
    <x v="2"/>
    <x v="0"/>
  </r>
  <r>
    <s v="O2951"/>
    <d v="2024-03-07T00:00:00"/>
    <x v="5"/>
    <x v="0"/>
    <x v="1"/>
    <s v="C881"/>
    <x v="651"/>
    <s v="B1963"/>
    <x v="13"/>
    <x v="2"/>
    <n v="31.88"/>
    <n v="1"/>
    <n v="31.88"/>
    <x v="0"/>
    <x v="3"/>
  </r>
  <r>
    <s v="O2910"/>
    <d v="2024-11-26T00:00:00"/>
    <x v="4"/>
    <x v="5"/>
    <x v="1"/>
    <s v="C936"/>
    <x v="369"/>
    <s v="B1809"/>
    <x v="907"/>
    <x v="3"/>
    <n v="40.29"/>
    <n v="2"/>
    <n v="80.58"/>
    <x v="0"/>
    <x v="6"/>
  </r>
  <r>
    <s v="O1897"/>
    <d v="2024-11-02T00:00:00"/>
    <x v="6"/>
    <x v="5"/>
    <x v="1"/>
    <s v="C868"/>
    <x v="896"/>
    <s v="B1083"/>
    <x v="898"/>
    <x v="1"/>
    <n v="12.02"/>
    <n v="5"/>
    <n v="60.1"/>
    <x v="0"/>
    <x v="0"/>
  </r>
  <r>
    <s v="O3703"/>
    <d v="2025-04-27T00:00:00"/>
    <x v="0"/>
    <x v="7"/>
    <x v="0"/>
    <s v="C488"/>
    <x v="537"/>
    <s v="B1604"/>
    <x v="670"/>
    <x v="2"/>
    <n v="15.29"/>
    <n v="2"/>
    <n v="30.58"/>
    <x v="2"/>
    <x v="2"/>
  </r>
  <r>
    <s v="O1941"/>
    <d v="2024-06-06T00:00:00"/>
    <x v="5"/>
    <x v="1"/>
    <x v="1"/>
    <s v="C826"/>
    <x v="472"/>
    <s v="B1528"/>
    <x v="187"/>
    <x v="2"/>
    <n v="20.96"/>
    <n v="4"/>
    <n v="83.84"/>
    <x v="2"/>
    <x v="2"/>
  </r>
  <r>
    <s v="O1043"/>
    <d v="2023-06-21T00:00:00"/>
    <x v="3"/>
    <x v="1"/>
    <x v="2"/>
    <s v="C574"/>
    <x v="60"/>
    <s v="B1277"/>
    <x v="278"/>
    <x v="2"/>
    <n v="22.84"/>
    <n v="2"/>
    <n v="45.68"/>
    <x v="3"/>
    <x v="4"/>
  </r>
  <r>
    <s v="O2528"/>
    <d v="2024-11-01T00:00:00"/>
    <x v="2"/>
    <x v="5"/>
    <x v="1"/>
    <s v="C477"/>
    <x v="367"/>
    <s v="B1995"/>
    <x v="115"/>
    <x v="0"/>
    <n v="49.17"/>
    <n v="1"/>
    <n v="49.17"/>
    <x v="2"/>
    <x v="2"/>
  </r>
  <r>
    <s v="O1212"/>
    <d v="2024-01-14T00:00:00"/>
    <x v="0"/>
    <x v="11"/>
    <x v="1"/>
    <s v="C717"/>
    <x v="897"/>
    <s v="B1976"/>
    <x v="908"/>
    <x v="1"/>
    <n v="22.94"/>
    <n v="4"/>
    <n v="91.76"/>
    <x v="1"/>
    <x v="3"/>
  </r>
  <r>
    <s v="O3227"/>
    <d v="2025-07-17T00:00:00"/>
    <x v="5"/>
    <x v="2"/>
    <x v="0"/>
    <s v="C888"/>
    <x v="814"/>
    <s v="B1577"/>
    <x v="909"/>
    <x v="0"/>
    <n v="40.619999999999997"/>
    <n v="4"/>
    <n v="162.47999999999999"/>
    <x v="0"/>
    <x v="7"/>
  </r>
  <r>
    <s v="O3817"/>
    <d v="2024-11-30T00:00:00"/>
    <x v="6"/>
    <x v="5"/>
    <x v="1"/>
    <s v="C133"/>
    <x v="898"/>
    <s v="B1703"/>
    <x v="368"/>
    <x v="2"/>
    <n v="11.69"/>
    <n v="3"/>
    <n v="35.07"/>
    <x v="0"/>
    <x v="0"/>
  </r>
  <r>
    <s v="O2429"/>
    <d v="2024-06-30T00:00:00"/>
    <x v="0"/>
    <x v="1"/>
    <x v="1"/>
    <s v="C155"/>
    <x v="630"/>
    <s v="B1105"/>
    <x v="700"/>
    <x v="2"/>
    <n v="19.43"/>
    <n v="4"/>
    <n v="77.72"/>
    <x v="2"/>
    <x v="0"/>
  </r>
  <r>
    <s v="O1297"/>
    <d v="2024-04-05T00:00:00"/>
    <x v="2"/>
    <x v="7"/>
    <x v="1"/>
    <s v="C666"/>
    <x v="899"/>
    <s v="B1107"/>
    <x v="850"/>
    <x v="2"/>
    <n v="48.23"/>
    <n v="1"/>
    <n v="48.23"/>
    <x v="1"/>
    <x v="0"/>
  </r>
  <r>
    <s v="O2816"/>
    <d v="2023-02-11T00:00:00"/>
    <x v="6"/>
    <x v="3"/>
    <x v="2"/>
    <s v="C336"/>
    <x v="378"/>
    <s v="B1003"/>
    <x v="361"/>
    <x v="1"/>
    <n v="35.159999999999997"/>
    <n v="3"/>
    <n v="105.48"/>
    <x v="2"/>
    <x v="5"/>
  </r>
  <r>
    <s v="O2651"/>
    <d v="2024-01-04T00:00:00"/>
    <x v="5"/>
    <x v="11"/>
    <x v="1"/>
    <s v="C923"/>
    <x v="310"/>
    <s v="B1073"/>
    <x v="496"/>
    <x v="3"/>
    <n v="40.61"/>
    <n v="2"/>
    <n v="81.22"/>
    <x v="0"/>
    <x v="7"/>
  </r>
  <r>
    <s v="O1996"/>
    <d v="2024-07-25T00:00:00"/>
    <x v="5"/>
    <x v="2"/>
    <x v="1"/>
    <s v="C783"/>
    <x v="575"/>
    <s v="B1486"/>
    <x v="910"/>
    <x v="3"/>
    <n v="10.25"/>
    <n v="5"/>
    <n v="51.25"/>
    <x v="3"/>
    <x v="2"/>
  </r>
  <r>
    <s v="O3846"/>
    <d v="2024-11-25T00:00:00"/>
    <x v="1"/>
    <x v="5"/>
    <x v="1"/>
    <s v="C427"/>
    <x v="427"/>
    <s v="B1237"/>
    <x v="235"/>
    <x v="0"/>
    <n v="7.78"/>
    <n v="5"/>
    <n v="38.9"/>
    <x v="0"/>
    <x v="1"/>
  </r>
  <r>
    <s v="O2087"/>
    <d v="2023-10-01T00:00:00"/>
    <x v="0"/>
    <x v="10"/>
    <x v="2"/>
    <s v="C908"/>
    <x v="228"/>
    <s v="B1357"/>
    <x v="911"/>
    <x v="0"/>
    <n v="6.12"/>
    <n v="3"/>
    <n v="18.36"/>
    <x v="2"/>
    <x v="4"/>
  </r>
  <r>
    <s v="O3345"/>
    <d v="2023-11-13T00:00:00"/>
    <x v="1"/>
    <x v="5"/>
    <x v="2"/>
    <s v="C328"/>
    <x v="895"/>
    <s v="B1542"/>
    <x v="737"/>
    <x v="1"/>
    <n v="45.59"/>
    <n v="1"/>
    <n v="45.59"/>
    <x v="1"/>
    <x v="0"/>
  </r>
  <r>
    <s v="O1847"/>
    <d v="2023-12-20T00:00:00"/>
    <x v="3"/>
    <x v="9"/>
    <x v="2"/>
    <s v="C169"/>
    <x v="900"/>
    <s v="B1549"/>
    <x v="19"/>
    <x v="0"/>
    <n v="37.68"/>
    <n v="3"/>
    <n v="113.04"/>
    <x v="1"/>
    <x v="2"/>
  </r>
  <r>
    <s v="O2421"/>
    <d v="2024-03-14T00:00:00"/>
    <x v="5"/>
    <x v="0"/>
    <x v="1"/>
    <s v="C887"/>
    <x v="396"/>
    <s v="B1444"/>
    <x v="665"/>
    <x v="1"/>
    <n v="22.41"/>
    <n v="5"/>
    <n v="112.05"/>
    <x v="1"/>
    <x v="2"/>
  </r>
  <r>
    <s v="O1084"/>
    <d v="2023-10-15T00:00:00"/>
    <x v="0"/>
    <x v="10"/>
    <x v="2"/>
    <s v="C586"/>
    <x v="901"/>
    <s v="B1063"/>
    <x v="912"/>
    <x v="1"/>
    <n v="49.73"/>
    <n v="5"/>
    <n v="248.65"/>
    <x v="3"/>
    <x v="2"/>
  </r>
  <r>
    <s v="O1501"/>
    <d v="2024-05-30T00:00:00"/>
    <x v="5"/>
    <x v="4"/>
    <x v="1"/>
    <s v="C401"/>
    <x v="511"/>
    <s v="B1447"/>
    <x v="913"/>
    <x v="3"/>
    <n v="40.119999999999997"/>
    <n v="3"/>
    <n v="120.36"/>
    <x v="1"/>
    <x v="4"/>
  </r>
  <r>
    <s v="O1922"/>
    <d v="2023-09-28T00:00:00"/>
    <x v="5"/>
    <x v="6"/>
    <x v="2"/>
    <s v="C745"/>
    <x v="311"/>
    <s v="B1157"/>
    <x v="206"/>
    <x v="0"/>
    <n v="41.06"/>
    <n v="2"/>
    <n v="82.12"/>
    <x v="3"/>
    <x v="1"/>
  </r>
  <r>
    <s v="O2960"/>
    <d v="2023-04-28T00:00:00"/>
    <x v="2"/>
    <x v="7"/>
    <x v="2"/>
    <s v="C251"/>
    <x v="92"/>
    <s v="B1817"/>
    <x v="886"/>
    <x v="0"/>
    <n v="40.96"/>
    <n v="3"/>
    <n v="122.88"/>
    <x v="1"/>
    <x v="2"/>
  </r>
  <r>
    <s v="O2436"/>
    <d v="2023-02-05T00:00:00"/>
    <x v="0"/>
    <x v="3"/>
    <x v="2"/>
    <s v="C749"/>
    <x v="49"/>
    <s v="B1338"/>
    <x v="9"/>
    <x v="2"/>
    <n v="36.17"/>
    <n v="1"/>
    <n v="36.17"/>
    <x v="0"/>
    <x v="5"/>
  </r>
  <r>
    <s v="O1454"/>
    <d v="2023-07-19T00:00:00"/>
    <x v="3"/>
    <x v="2"/>
    <x v="2"/>
    <s v="C373"/>
    <x v="902"/>
    <s v="B1701"/>
    <x v="914"/>
    <x v="3"/>
    <n v="14.91"/>
    <n v="5"/>
    <n v="74.55"/>
    <x v="2"/>
    <x v="3"/>
  </r>
  <r>
    <s v="O1492"/>
    <d v="2024-07-19T00:00:00"/>
    <x v="2"/>
    <x v="2"/>
    <x v="1"/>
    <s v="C542"/>
    <x v="30"/>
    <s v="B1536"/>
    <x v="624"/>
    <x v="1"/>
    <n v="16.43"/>
    <n v="1"/>
    <n v="16.43"/>
    <x v="0"/>
    <x v="3"/>
  </r>
  <r>
    <s v="O3712"/>
    <d v="2025-03-02T00:00:00"/>
    <x v="0"/>
    <x v="0"/>
    <x v="0"/>
    <s v="C280"/>
    <x v="602"/>
    <s v="B1742"/>
    <x v="16"/>
    <x v="1"/>
    <n v="33.79"/>
    <n v="4"/>
    <n v="135.16"/>
    <x v="2"/>
    <x v="5"/>
  </r>
  <r>
    <s v="O2943"/>
    <d v="2025-01-03T00:00:00"/>
    <x v="2"/>
    <x v="11"/>
    <x v="0"/>
    <s v="C173"/>
    <x v="678"/>
    <s v="B1501"/>
    <x v="472"/>
    <x v="3"/>
    <n v="9.26"/>
    <n v="3"/>
    <n v="27.78"/>
    <x v="1"/>
    <x v="2"/>
  </r>
  <r>
    <s v="O1171"/>
    <d v="2024-06-03T00:00:00"/>
    <x v="1"/>
    <x v="1"/>
    <x v="1"/>
    <s v="C787"/>
    <x v="798"/>
    <s v="B1455"/>
    <x v="544"/>
    <x v="0"/>
    <n v="5.75"/>
    <n v="3"/>
    <n v="17.25"/>
    <x v="0"/>
    <x v="7"/>
  </r>
  <r>
    <s v="O3224"/>
    <d v="2023-11-27T00:00:00"/>
    <x v="1"/>
    <x v="5"/>
    <x v="2"/>
    <s v="C240"/>
    <x v="462"/>
    <s v="B1493"/>
    <x v="915"/>
    <x v="3"/>
    <n v="6.74"/>
    <n v="1"/>
    <n v="6.74"/>
    <x v="0"/>
    <x v="7"/>
  </r>
  <r>
    <s v="O1959"/>
    <d v="2024-06-26T00:00:00"/>
    <x v="3"/>
    <x v="1"/>
    <x v="1"/>
    <s v="C796"/>
    <x v="238"/>
    <s v="B1127"/>
    <x v="916"/>
    <x v="3"/>
    <n v="39.72"/>
    <n v="2"/>
    <n v="79.44"/>
    <x v="0"/>
    <x v="3"/>
  </r>
  <r>
    <s v="O1630"/>
    <d v="2024-07-10T00:00:00"/>
    <x v="3"/>
    <x v="2"/>
    <x v="1"/>
    <s v="C223"/>
    <x v="903"/>
    <s v="B1350"/>
    <x v="917"/>
    <x v="3"/>
    <n v="32.69"/>
    <n v="2"/>
    <n v="65.38"/>
    <x v="1"/>
    <x v="0"/>
  </r>
  <r>
    <s v="O3201"/>
    <d v="2023-10-25T00:00:00"/>
    <x v="3"/>
    <x v="10"/>
    <x v="2"/>
    <s v="C476"/>
    <x v="562"/>
    <s v="B1922"/>
    <x v="918"/>
    <x v="2"/>
    <n v="31.66"/>
    <n v="2"/>
    <n v="63.32"/>
    <x v="2"/>
    <x v="3"/>
  </r>
  <r>
    <s v="O3121"/>
    <d v="2023-01-23T00:00:00"/>
    <x v="1"/>
    <x v="11"/>
    <x v="2"/>
    <s v="C476"/>
    <x v="562"/>
    <s v="B1437"/>
    <x v="378"/>
    <x v="0"/>
    <n v="20.8"/>
    <n v="5"/>
    <n v="104"/>
    <x v="2"/>
    <x v="6"/>
  </r>
  <r>
    <s v="O2347"/>
    <d v="2024-01-29T00:00:00"/>
    <x v="1"/>
    <x v="11"/>
    <x v="1"/>
    <s v="C978"/>
    <x v="655"/>
    <s v="B1260"/>
    <x v="919"/>
    <x v="1"/>
    <n v="11.43"/>
    <n v="3"/>
    <n v="34.29"/>
    <x v="2"/>
    <x v="2"/>
  </r>
  <r>
    <s v="O3366"/>
    <d v="2023-05-01T00:00:00"/>
    <x v="1"/>
    <x v="4"/>
    <x v="2"/>
    <s v="C672"/>
    <x v="150"/>
    <s v="B1465"/>
    <x v="920"/>
    <x v="3"/>
    <n v="18.27"/>
    <n v="3"/>
    <n v="54.81"/>
    <x v="0"/>
    <x v="2"/>
  </r>
  <r>
    <s v="O2247"/>
    <d v="2025-03-05T00:00:00"/>
    <x v="3"/>
    <x v="0"/>
    <x v="0"/>
    <s v="C975"/>
    <x v="380"/>
    <s v="B1314"/>
    <x v="722"/>
    <x v="1"/>
    <n v="39.14"/>
    <n v="4"/>
    <n v="156.56"/>
    <x v="2"/>
    <x v="6"/>
  </r>
  <r>
    <s v="O1898"/>
    <d v="2023-11-29T00:00:00"/>
    <x v="3"/>
    <x v="5"/>
    <x v="2"/>
    <s v="C354"/>
    <x v="531"/>
    <s v="B1921"/>
    <x v="921"/>
    <x v="0"/>
    <n v="26.72"/>
    <n v="5"/>
    <n v="133.6"/>
    <x v="1"/>
    <x v="0"/>
  </r>
  <r>
    <s v="O2163"/>
    <d v="2023-11-14T00:00:00"/>
    <x v="4"/>
    <x v="5"/>
    <x v="2"/>
    <s v="C291"/>
    <x v="904"/>
    <s v="B1359"/>
    <x v="922"/>
    <x v="0"/>
    <n v="33.03"/>
    <n v="4"/>
    <n v="132.12"/>
    <x v="3"/>
    <x v="7"/>
  </r>
  <r>
    <s v="O3417"/>
    <d v="2024-11-11T00:00:00"/>
    <x v="1"/>
    <x v="5"/>
    <x v="1"/>
    <s v="C396"/>
    <x v="175"/>
    <s v="B1542"/>
    <x v="737"/>
    <x v="0"/>
    <n v="46.16"/>
    <n v="4"/>
    <n v="184.64"/>
    <x v="1"/>
    <x v="0"/>
  </r>
  <r>
    <s v="O1249"/>
    <d v="2023-01-08T00:00:00"/>
    <x v="0"/>
    <x v="11"/>
    <x v="2"/>
    <s v="C461"/>
    <x v="905"/>
    <s v="B1305"/>
    <x v="645"/>
    <x v="1"/>
    <n v="22.45"/>
    <n v="1"/>
    <n v="22.45"/>
    <x v="1"/>
    <x v="4"/>
  </r>
  <r>
    <s v="O3251"/>
    <d v="2024-05-24T00:00:00"/>
    <x v="2"/>
    <x v="4"/>
    <x v="1"/>
    <s v="C495"/>
    <x v="906"/>
    <s v="B1517"/>
    <x v="923"/>
    <x v="2"/>
    <n v="37.159999999999997"/>
    <n v="2"/>
    <n v="74.319999999999993"/>
    <x v="2"/>
    <x v="6"/>
  </r>
  <r>
    <s v="O3291"/>
    <d v="2023-04-14T00:00:00"/>
    <x v="2"/>
    <x v="7"/>
    <x v="2"/>
    <s v="C928"/>
    <x v="907"/>
    <s v="B1169"/>
    <x v="474"/>
    <x v="2"/>
    <n v="43.37"/>
    <n v="4"/>
    <n v="173.48"/>
    <x v="1"/>
    <x v="2"/>
  </r>
  <r>
    <s v="O2470"/>
    <d v="2024-03-28T00:00:00"/>
    <x v="5"/>
    <x v="0"/>
    <x v="1"/>
    <s v="C100"/>
    <x v="198"/>
    <s v="B1222"/>
    <x v="442"/>
    <x v="0"/>
    <n v="34.92"/>
    <n v="1"/>
    <n v="34.92"/>
    <x v="1"/>
    <x v="6"/>
  </r>
  <r>
    <s v="O2141"/>
    <d v="2024-07-24T00:00:00"/>
    <x v="3"/>
    <x v="2"/>
    <x v="1"/>
    <s v="C661"/>
    <x v="444"/>
    <s v="B1391"/>
    <x v="673"/>
    <x v="3"/>
    <n v="14.99"/>
    <n v="3"/>
    <n v="44.97"/>
    <x v="3"/>
    <x v="0"/>
  </r>
  <r>
    <s v="O1754"/>
    <d v="2024-07-17T00:00:00"/>
    <x v="3"/>
    <x v="2"/>
    <x v="1"/>
    <s v="C121"/>
    <x v="435"/>
    <s v="B1900"/>
    <x v="924"/>
    <x v="1"/>
    <n v="10.24"/>
    <n v="2"/>
    <n v="20.48"/>
    <x v="1"/>
    <x v="0"/>
  </r>
  <r>
    <s v="O1285"/>
    <d v="2023-02-03T00:00:00"/>
    <x v="2"/>
    <x v="3"/>
    <x v="2"/>
    <s v="C329"/>
    <x v="908"/>
    <s v="B1074"/>
    <x v="925"/>
    <x v="0"/>
    <n v="27.48"/>
    <n v="3"/>
    <n v="82.44"/>
    <x v="3"/>
    <x v="2"/>
  </r>
  <r>
    <s v="O1337"/>
    <d v="2023-03-08T00:00:00"/>
    <x v="3"/>
    <x v="0"/>
    <x v="2"/>
    <s v="C681"/>
    <x v="909"/>
    <s v="B1233"/>
    <x v="926"/>
    <x v="2"/>
    <n v="28.87"/>
    <n v="4"/>
    <n v="115.48"/>
    <x v="2"/>
    <x v="0"/>
  </r>
  <r>
    <s v="O2750"/>
    <d v="2024-08-22T00:00:00"/>
    <x v="5"/>
    <x v="8"/>
    <x v="1"/>
    <s v="C996"/>
    <x v="388"/>
    <s v="B1994"/>
    <x v="389"/>
    <x v="3"/>
    <n v="4.59"/>
    <n v="5"/>
    <n v="22.95"/>
    <x v="0"/>
    <x v="6"/>
  </r>
  <r>
    <s v="O3755"/>
    <d v="2024-03-21T00:00:00"/>
    <x v="5"/>
    <x v="0"/>
    <x v="1"/>
    <s v="C717"/>
    <x v="142"/>
    <s v="B1576"/>
    <x v="525"/>
    <x v="2"/>
    <n v="8.23"/>
    <n v="5"/>
    <n v="41.15"/>
    <x v="0"/>
    <x v="1"/>
  </r>
  <r>
    <s v="O1316"/>
    <d v="2024-06-15T00:00:00"/>
    <x v="6"/>
    <x v="1"/>
    <x v="1"/>
    <s v="C352"/>
    <x v="225"/>
    <s v="B1576"/>
    <x v="927"/>
    <x v="2"/>
    <n v="48.97"/>
    <n v="2"/>
    <n v="97.94"/>
    <x v="2"/>
    <x v="1"/>
  </r>
  <r>
    <s v="O2727"/>
    <d v="2023-12-13T00:00:00"/>
    <x v="3"/>
    <x v="9"/>
    <x v="2"/>
    <s v="C730"/>
    <x v="500"/>
    <s v="B1201"/>
    <x v="928"/>
    <x v="3"/>
    <n v="28.25"/>
    <n v="1"/>
    <n v="28.25"/>
    <x v="0"/>
    <x v="0"/>
  </r>
  <r>
    <s v="O2946"/>
    <d v="2023-12-05T00:00:00"/>
    <x v="4"/>
    <x v="9"/>
    <x v="2"/>
    <s v="C830"/>
    <x v="398"/>
    <s v="B1143"/>
    <x v="758"/>
    <x v="3"/>
    <n v="6.84"/>
    <n v="5"/>
    <n v="34.200000000000003"/>
    <x v="2"/>
    <x v="2"/>
  </r>
  <r>
    <s v="O3804"/>
    <d v="2024-07-31T00:00:00"/>
    <x v="3"/>
    <x v="2"/>
    <x v="1"/>
    <s v="C394"/>
    <x v="910"/>
    <s v="B1841"/>
    <x v="888"/>
    <x v="0"/>
    <n v="28.01"/>
    <n v="3"/>
    <n v="84.03"/>
    <x v="0"/>
    <x v="2"/>
  </r>
  <r>
    <s v="O3532"/>
    <d v="2025-05-25T00:00:00"/>
    <x v="0"/>
    <x v="4"/>
    <x v="0"/>
    <s v="C354"/>
    <x v="911"/>
    <s v="B1607"/>
    <x v="747"/>
    <x v="2"/>
    <n v="18.89"/>
    <n v="1"/>
    <n v="18.89"/>
    <x v="0"/>
    <x v="0"/>
  </r>
  <r>
    <s v="O3659"/>
    <d v="2023-12-25T00:00:00"/>
    <x v="1"/>
    <x v="9"/>
    <x v="2"/>
    <s v="C142"/>
    <x v="912"/>
    <s v="B1828"/>
    <x v="262"/>
    <x v="2"/>
    <n v="15.54"/>
    <n v="3"/>
    <n v="46.62"/>
    <x v="0"/>
    <x v="7"/>
  </r>
  <r>
    <s v="O3450"/>
    <d v="2024-06-01T00:00:00"/>
    <x v="6"/>
    <x v="1"/>
    <x v="1"/>
    <s v="C256"/>
    <x v="145"/>
    <s v="B1034"/>
    <x v="631"/>
    <x v="2"/>
    <n v="16.05"/>
    <n v="5"/>
    <n v="80.25"/>
    <x v="0"/>
    <x v="0"/>
  </r>
  <r>
    <s v="O2085"/>
    <d v="2024-04-15T00:00:00"/>
    <x v="1"/>
    <x v="7"/>
    <x v="1"/>
    <s v="C632"/>
    <x v="37"/>
    <s v="B1434"/>
    <x v="929"/>
    <x v="1"/>
    <n v="45.86"/>
    <n v="3"/>
    <n v="137.58000000000001"/>
    <x v="1"/>
    <x v="3"/>
  </r>
  <r>
    <s v="O3785"/>
    <d v="2024-04-08T00:00:00"/>
    <x v="1"/>
    <x v="7"/>
    <x v="1"/>
    <s v="C101"/>
    <x v="581"/>
    <s v="B1762"/>
    <x v="354"/>
    <x v="3"/>
    <n v="54.27"/>
    <n v="3"/>
    <n v="162.81"/>
    <x v="1"/>
    <x v="2"/>
  </r>
  <r>
    <s v="O2853"/>
    <d v="2025-06-30T00:00:00"/>
    <x v="1"/>
    <x v="1"/>
    <x v="0"/>
    <s v="C361"/>
    <x v="502"/>
    <s v="B1729"/>
    <x v="629"/>
    <x v="2"/>
    <n v="52.3"/>
    <n v="5"/>
    <n v="261.5"/>
    <x v="0"/>
    <x v="3"/>
  </r>
  <r>
    <s v="O3589"/>
    <d v="2023-12-25T00:00:00"/>
    <x v="1"/>
    <x v="9"/>
    <x v="2"/>
    <s v="C133"/>
    <x v="125"/>
    <s v="B1983"/>
    <x v="343"/>
    <x v="2"/>
    <n v="26.75"/>
    <n v="3"/>
    <n v="80.25"/>
    <x v="2"/>
    <x v="2"/>
  </r>
  <r>
    <s v="O1317"/>
    <d v="2024-11-21T00:00:00"/>
    <x v="5"/>
    <x v="5"/>
    <x v="1"/>
    <s v="C248"/>
    <x v="36"/>
    <s v="B1776"/>
    <x v="930"/>
    <x v="1"/>
    <n v="15.37"/>
    <n v="4"/>
    <n v="61.48"/>
    <x v="3"/>
    <x v="0"/>
  </r>
  <r>
    <s v="O3710"/>
    <d v="2024-05-27T00:00:00"/>
    <x v="1"/>
    <x v="4"/>
    <x v="1"/>
    <s v="C165"/>
    <x v="870"/>
    <s v="B1340"/>
    <x v="648"/>
    <x v="0"/>
    <n v="11.17"/>
    <n v="1"/>
    <n v="11.17"/>
    <x v="1"/>
    <x v="5"/>
  </r>
  <r>
    <s v="O2992"/>
    <d v="2023-04-02T00:00:00"/>
    <x v="0"/>
    <x v="7"/>
    <x v="2"/>
    <s v="C696"/>
    <x v="809"/>
    <s v="B1044"/>
    <x v="931"/>
    <x v="0"/>
    <n v="19.73"/>
    <n v="3"/>
    <n v="59.19"/>
    <x v="1"/>
    <x v="5"/>
  </r>
  <r>
    <s v="O3880"/>
    <d v="2024-09-23T00:00:00"/>
    <x v="1"/>
    <x v="6"/>
    <x v="1"/>
    <s v="C538"/>
    <x v="674"/>
    <s v="B1261"/>
    <x v="788"/>
    <x v="0"/>
    <n v="36.840000000000003"/>
    <n v="1"/>
    <n v="36.840000000000003"/>
    <x v="1"/>
    <x v="3"/>
  </r>
  <r>
    <s v="O2671"/>
    <d v="2024-08-13T00:00:00"/>
    <x v="4"/>
    <x v="8"/>
    <x v="1"/>
    <s v="C150"/>
    <x v="658"/>
    <s v="B1293"/>
    <x v="537"/>
    <x v="0"/>
    <n v="29.79"/>
    <n v="4"/>
    <n v="119.16"/>
    <x v="2"/>
    <x v="2"/>
  </r>
  <r>
    <s v="O1743"/>
    <d v="2023-07-26T00:00:00"/>
    <x v="3"/>
    <x v="2"/>
    <x v="2"/>
    <s v="C929"/>
    <x v="913"/>
    <s v="B1718"/>
    <x v="657"/>
    <x v="2"/>
    <n v="11.98"/>
    <n v="1"/>
    <n v="11.98"/>
    <x v="3"/>
    <x v="7"/>
  </r>
  <r>
    <s v="O2275"/>
    <d v="2024-11-27T00:00:00"/>
    <x v="3"/>
    <x v="5"/>
    <x v="1"/>
    <s v="C502"/>
    <x v="598"/>
    <s v="B1269"/>
    <x v="143"/>
    <x v="0"/>
    <n v="35.21"/>
    <n v="5"/>
    <n v="176.05"/>
    <x v="2"/>
    <x v="0"/>
  </r>
  <r>
    <s v="O3054"/>
    <d v="2024-02-02T00:00:00"/>
    <x v="2"/>
    <x v="3"/>
    <x v="1"/>
    <s v="C202"/>
    <x v="914"/>
    <s v="B1453"/>
    <x v="753"/>
    <x v="2"/>
    <n v="37.42"/>
    <n v="4"/>
    <n v="149.68"/>
    <x v="0"/>
    <x v="2"/>
  </r>
  <r>
    <s v="O1705"/>
    <d v="2024-11-18T00:00:00"/>
    <x v="1"/>
    <x v="5"/>
    <x v="1"/>
    <s v="C240"/>
    <x v="915"/>
    <s v="B1567"/>
    <x v="932"/>
    <x v="0"/>
    <n v="47.37"/>
    <n v="1"/>
    <n v="47.37"/>
    <x v="3"/>
    <x v="7"/>
  </r>
  <r>
    <s v="O2383"/>
    <d v="2025-03-07T00:00:00"/>
    <x v="2"/>
    <x v="0"/>
    <x v="0"/>
    <s v="C359"/>
    <x v="758"/>
    <s v="B1076"/>
    <x v="24"/>
    <x v="2"/>
    <n v="41.1"/>
    <n v="4"/>
    <n v="164.4"/>
    <x v="0"/>
    <x v="7"/>
  </r>
  <r>
    <s v="O1756"/>
    <d v="2023-03-28T00:00:00"/>
    <x v="4"/>
    <x v="0"/>
    <x v="2"/>
    <s v="C615"/>
    <x v="494"/>
    <s v="B1126"/>
    <x v="225"/>
    <x v="0"/>
    <n v="41.83"/>
    <n v="2"/>
    <n v="83.66"/>
    <x v="0"/>
    <x v="4"/>
  </r>
  <r>
    <s v="O2147"/>
    <d v="2023-09-01T00:00:00"/>
    <x v="2"/>
    <x v="6"/>
    <x v="2"/>
    <s v="C926"/>
    <x v="916"/>
    <s v="B1362"/>
    <x v="802"/>
    <x v="0"/>
    <n v="13.46"/>
    <n v="3"/>
    <n v="40.380000000000003"/>
    <x v="2"/>
    <x v="0"/>
  </r>
  <r>
    <s v="O2839"/>
    <d v="2023-06-28T00:00:00"/>
    <x v="3"/>
    <x v="1"/>
    <x v="2"/>
    <s v="C357"/>
    <x v="812"/>
    <s v="B1194"/>
    <x v="933"/>
    <x v="2"/>
    <n v="30.53"/>
    <n v="4"/>
    <n v="122.12"/>
    <x v="2"/>
    <x v="2"/>
  </r>
  <r>
    <s v="O1412"/>
    <d v="2023-06-16T00:00:00"/>
    <x v="2"/>
    <x v="1"/>
    <x v="2"/>
    <s v="C293"/>
    <x v="71"/>
    <s v="B1552"/>
    <x v="181"/>
    <x v="2"/>
    <n v="9.8699999999999992"/>
    <n v="4"/>
    <n v="39.479999999999997"/>
    <x v="3"/>
    <x v="2"/>
  </r>
  <r>
    <s v="O3189"/>
    <d v="2024-10-29T00:00:00"/>
    <x v="4"/>
    <x v="10"/>
    <x v="1"/>
    <s v="C304"/>
    <x v="53"/>
    <s v="B1537"/>
    <x v="934"/>
    <x v="2"/>
    <n v="10.5"/>
    <n v="3"/>
    <n v="31.5"/>
    <x v="0"/>
    <x v="6"/>
  </r>
  <r>
    <s v="O1466"/>
    <d v="2023-10-05T00:00:00"/>
    <x v="5"/>
    <x v="10"/>
    <x v="2"/>
    <s v="C540"/>
    <x v="917"/>
    <s v="B1481"/>
    <x v="935"/>
    <x v="0"/>
    <n v="12.07"/>
    <n v="5"/>
    <n v="60.35"/>
    <x v="3"/>
    <x v="7"/>
  </r>
  <r>
    <s v="O3646"/>
    <d v="2023-02-21T00:00:00"/>
    <x v="4"/>
    <x v="3"/>
    <x v="2"/>
    <s v="C574"/>
    <x v="9"/>
    <s v="B1492"/>
    <x v="203"/>
    <x v="1"/>
    <n v="38.08"/>
    <n v="3"/>
    <n v="114.24"/>
    <x v="0"/>
    <x v="0"/>
  </r>
  <r>
    <s v="O1090"/>
    <d v="2023-08-21T00:00:00"/>
    <x v="1"/>
    <x v="8"/>
    <x v="2"/>
    <s v="C948"/>
    <x v="918"/>
    <s v="B1395"/>
    <x v="936"/>
    <x v="3"/>
    <n v="7.26"/>
    <n v="1"/>
    <n v="7.26"/>
    <x v="1"/>
    <x v="2"/>
  </r>
  <r>
    <s v="O2152"/>
    <d v="2024-03-08T00:00:00"/>
    <x v="2"/>
    <x v="0"/>
    <x v="1"/>
    <s v="C227"/>
    <x v="919"/>
    <s v="B1465"/>
    <x v="937"/>
    <x v="0"/>
    <n v="31.29"/>
    <n v="5"/>
    <n v="156.44999999999999"/>
    <x v="0"/>
    <x v="0"/>
  </r>
  <r>
    <s v="O2342"/>
    <d v="2022-12-14T00:00:00"/>
    <x v="3"/>
    <x v="9"/>
    <x v="3"/>
    <s v="C510"/>
    <x v="246"/>
    <s v="B1659"/>
    <x v="465"/>
    <x v="2"/>
    <n v="37.78"/>
    <n v="5"/>
    <n v="188.9"/>
    <x v="2"/>
    <x v="0"/>
  </r>
  <r>
    <s v="O3685"/>
    <d v="2022-11-18T00:00:00"/>
    <x v="2"/>
    <x v="5"/>
    <x v="3"/>
    <s v="C107"/>
    <x v="729"/>
    <s v="B1127"/>
    <x v="916"/>
    <x v="2"/>
    <n v="40.020000000000003"/>
    <n v="2"/>
    <n v="80.040000000000006"/>
    <x v="0"/>
    <x v="0"/>
  </r>
  <r>
    <s v="O2880"/>
    <d v="2025-08-01T00:00:00"/>
    <x v="2"/>
    <x v="8"/>
    <x v="0"/>
    <s v="C232"/>
    <x v="8"/>
    <s v="B1486"/>
    <x v="910"/>
    <x v="0"/>
    <n v="8.5"/>
    <n v="1"/>
    <n v="8.5"/>
    <x v="1"/>
    <x v="2"/>
  </r>
  <r>
    <s v="O1731"/>
    <d v="2023-08-02T00:00:00"/>
    <x v="3"/>
    <x v="8"/>
    <x v="2"/>
    <s v="C130"/>
    <x v="920"/>
    <s v="B1722"/>
    <x v="900"/>
    <x v="1"/>
    <n v="24.6"/>
    <n v="1"/>
    <n v="24.6"/>
    <x v="1"/>
    <x v="3"/>
  </r>
  <r>
    <s v="O3789"/>
    <d v="2025-02-02T00:00:00"/>
    <x v="0"/>
    <x v="3"/>
    <x v="0"/>
    <s v="C884"/>
    <x v="921"/>
    <s v="B1061"/>
    <x v="938"/>
    <x v="2"/>
    <n v="30.83"/>
    <n v="1"/>
    <n v="30.83"/>
    <x v="2"/>
    <x v="7"/>
  </r>
  <r>
    <s v="O2637"/>
    <d v="2024-05-08T00:00:00"/>
    <x v="3"/>
    <x v="4"/>
    <x v="1"/>
    <s v="C632"/>
    <x v="37"/>
    <s v="B1922"/>
    <x v="784"/>
    <x v="3"/>
    <n v="12.16"/>
    <n v="5"/>
    <n v="60.8"/>
    <x v="0"/>
    <x v="0"/>
  </r>
  <r>
    <s v="O1340"/>
    <d v="2024-04-12T00:00:00"/>
    <x v="2"/>
    <x v="7"/>
    <x v="1"/>
    <s v="C365"/>
    <x v="84"/>
    <s v="B1232"/>
    <x v="803"/>
    <x v="0"/>
    <n v="29.64"/>
    <n v="1"/>
    <n v="29.64"/>
    <x v="0"/>
    <x v="0"/>
  </r>
  <r>
    <s v="O3492"/>
    <d v="2025-01-19T00:00:00"/>
    <x v="0"/>
    <x v="11"/>
    <x v="0"/>
    <s v="C227"/>
    <x v="271"/>
    <s v="B1782"/>
    <x v="939"/>
    <x v="2"/>
    <n v="26.34"/>
    <n v="5"/>
    <n v="131.69999999999999"/>
    <x v="2"/>
    <x v="0"/>
  </r>
  <r>
    <s v="O1150"/>
    <d v="2023-11-13T00:00:00"/>
    <x v="1"/>
    <x v="5"/>
    <x v="2"/>
    <s v="C558"/>
    <x v="648"/>
    <s v="B1040"/>
    <x v="678"/>
    <x v="0"/>
    <n v="26.88"/>
    <n v="4"/>
    <n v="107.52"/>
    <x v="1"/>
    <x v="0"/>
  </r>
  <r>
    <s v="O2473"/>
    <d v="2023-12-14T00:00:00"/>
    <x v="5"/>
    <x v="9"/>
    <x v="2"/>
    <s v="C931"/>
    <x v="922"/>
    <s v="B1047"/>
    <x v="399"/>
    <x v="0"/>
    <n v="24.23"/>
    <n v="4"/>
    <n v="96.92"/>
    <x v="2"/>
    <x v="5"/>
  </r>
  <r>
    <s v="O1080"/>
    <d v="2023-03-05T00:00:00"/>
    <x v="0"/>
    <x v="0"/>
    <x v="2"/>
    <s v="C731"/>
    <x v="923"/>
    <s v="B1807"/>
    <x v="843"/>
    <x v="3"/>
    <n v="24.79"/>
    <n v="2"/>
    <n v="49.58"/>
    <x v="1"/>
    <x v="0"/>
  </r>
  <r>
    <s v="O2286"/>
    <d v="2023-04-17T00:00:00"/>
    <x v="1"/>
    <x v="7"/>
    <x v="2"/>
    <s v="C739"/>
    <x v="31"/>
    <s v="B1003"/>
    <x v="361"/>
    <x v="0"/>
    <n v="45.33"/>
    <n v="5"/>
    <n v="226.65"/>
    <x v="0"/>
    <x v="1"/>
  </r>
  <r>
    <s v="O3356"/>
    <d v="2023-12-16T00:00:00"/>
    <x v="6"/>
    <x v="9"/>
    <x v="2"/>
    <s v="C355"/>
    <x v="924"/>
    <s v="B1248"/>
    <x v="940"/>
    <x v="0"/>
    <n v="21.99"/>
    <n v="2"/>
    <n v="43.98"/>
    <x v="0"/>
    <x v="7"/>
  </r>
  <r>
    <s v="O1926"/>
    <d v="2023-01-05T00:00:00"/>
    <x v="5"/>
    <x v="11"/>
    <x v="2"/>
    <s v="C486"/>
    <x v="925"/>
    <s v="B1250"/>
    <x v="637"/>
    <x v="3"/>
    <n v="26.2"/>
    <n v="1"/>
    <n v="26.2"/>
    <x v="1"/>
    <x v="0"/>
  </r>
  <r>
    <s v="O1222"/>
    <d v="2024-09-20T00:00:00"/>
    <x v="2"/>
    <x v="6"/>
    <x v="1"/>
    <s v="C798"/>
    <x v="926"/>
    <s v="B1588"/>
    <x v="492"/>
    <x v="2"/>
    <n v="39.090000000000003"/>
    <n v="1"/>
    <n v="39.090000000000003"/>
    <x v="1"/>
    <x v="4"/>
  </r>
  <r>
    <s v="O1325"/>
    <d v="2024-02-23T00:00:00"/>
    <x v="2"/>
    <x v="3"/>
    <x v="1"/>
    <s v="C353"/>
    <x v="518"/>
    <s v="B1102"/>
    <x v="385"/>
    <x v="0"/>
    <n v="21.44"/>
    <n v="5"/>
    <n v="107.2"/>
    <x v="0"/>
    <x v="4"/>
  </r>
  <r>
    <s v="O1382"/>
    <d v="2023-01-12T00:00:00"/>
    <x v="5"/>
    <x v="11"/>
    <x v="2"/>
    <s v="C818"/>
    <x v="534"/>
    <s v="B1860"/>
    <x v="941"/>
    <x v="3"/>
    <n v="48.71"/>
    <n v="1"/>
    <n v="48.71"/>
    <x v="2"/>
    <x v="3"/>
  </r>
  <r>
    <s v="O1884"/>
    <d v="2024-10-24T00:00:00"/>
    <x v="5"/>
    <x v="10"/>
    <x v="1"/>
    <s v="C480"/>
    <x v="927"/>
    <s v="B1254"/>
    <x v="542"/>
    <x v="0"/>
    <n v="12.34"/>
    <n v="5"/>
    <n v="61.7"/>
    <x v="3"/>
    <x v="3"/>
  </r>
  <r>
    <s v="O2341"/>
    <d v="2024-08-06T00:00:00"/>
    <x v="4"/>
    <x v="8"/>
    <x v="1"/>
    <s v="C816"/>
    <x v="148"/>
    <s v="B1718"/>
    <x v="657"/>
    <x v="2"/>
    <n v="10.27"/>
    <n v="5"/>
    <n v="51.35"/>
    <x v="2"/>
    <x v="2"/>
  </r>
  <r>
    <s v="O1014"/>
    <d v="2024-12-12T00:00:00"/>
    <x v="5"/>
    <x v="9"/>
    <x v="1"/>
    <s v="C467"/>
    <x v="851"/>
    <s v="B1729"/>
    <x v="165"/>
    <x v="0"/>
    <n v="38.11"/>
    <n v="2"/>
    <n v="76.22"/>
    <x v="3"/>
    <x v="1"/>
  </r>
  <r>
    <s v="O1253"/>
    <d v="2024-06-08T00:00:00"/>
    <x v="6"/>
    <x v="1"/>
    <x v="1"/>
    <s v="C227"/>
    <x v="271"/>
    <s v="B1468"/>
    <x v="741"/>
    <x v="2"/>
    <n v="23.03"/>
    <n v="5"/>
    <n v="115.15"/>
    <x v="2"/>
    <x v="0"/>
  </r>
  <r>
    <s v="O2546"/>
    <d v="2023-12-21T00:00:00"/>
    <x v="5"/>
    <x v="9"/>
    <x v="2"/>
    <s v="C794"/>
    <x v="737"/>
    <s v="B1353"/>
    <x v="563"/>
    <x v="0"/>
    <n v="46.65"/>
    <n v="2"/>
    <n v="93.3"/>
    <x v="1"/>
    <x v="3"/>
  </r>
  <r>
    <s v="O2009"/>
    <d v="2023-04-02T00:00:00"/>
    <x v="0"/>
    <x v="7"/>
    <x v="2"/>
    <s v="C502"/>
    <x v="928"/>
    <s v="B1583"/>
    <x v="942"/>
    <x v="3"/>
    <n v="30.91"/>
    <n v="4"/>
    <n v="123.64"/>
    <x v="0"/>
    <x v="3"/>
  </r>
  <r>
    <s v="O2177"/>
    <d v="2024-04-23T00:00:00"/>
    <x v="4"/>
    <x v="7"/>
    <x v="1"/>
    <s v="C509"/>
    <x v="929"/>
    <s v="B1364"/>
    <x v="943"/>
    <x v="3"/>
    <n v="29.12"/>
    <n v="1"/>
    <n v="29.12"/>
    <x v="1"/>
    <x v="0"/>
  </r>
  <r>
    <s v="O2793"/>
    <d v="2023-04-26T00:00:00"/>
    <x v="3"/>
    <x v="7"/>
    <x v="2"/>
    <s v="C791"/>
    <x v="596"/>
    <s v="B1766"/>
    <x v="487"/>
    <x v="3"/>
    <n v="39.86"/>
    <n v="3"/>
    <n v="119.58"/>
    <x v="2"/>
    <x v="2"/>
  </r>
  <r>
    <s v="O1204"/>
    <d v="2024-08-19T00:00:00"/>
    <x v="1"/>
    <x v="8"/>
    <x v="1"/>
    <s v="C829"/>
    <x v="805"/>
    <s v="B1822"/>
    <x v="266"/>
    <x v="1"/>
    <n v="17.84"/>
    <n v="2"/>
    <n v="35.68"/>
    <x v="3"/>
    <x v="1"/>
  </r>
  <r>
    <s v="O1342"/>
    <d v="2024-02-15T00:00:00"/>
    <x v="5"/>
    <x v="3"/>
    <x v="1"/>
    <s v="C719"/>
    <x v="541"/>
    <s v="B1922"/>
    <x v="918"/>
    <x v="1"/>
    <n v="35.78"/>
    <n v="3"/>
    <n v="107.34"/>
    <x v="0"/>
    <x v="2"/>
  </r>
  <r>
    <s v="O1280"/>
    <d v="2024-08-31T00:00:00"/>
    <x v="6"/>
    <x v="8"/>
    <x v="1"/>
    <s v="C325"/>
    <x v="496"/>
    <s v="B1474"/>
    <x v="649"/>
    <x v="2"/>
    <n v="18.68"/>
    <n v="5"/>
    <n v="93.4"/>
    <x v="2"/>
    <x v="3"/>
  </r>
  <r>
    <s v="O3950"/>
    <d v="2025-07-16T00:00:00"/>
    <x v="3"/>
    <x v="2"/>
    <x v="0"/>
    <s v="C950"/>
    <x v="548"/>
    <s v="B1826"/>
    <x v="491"/>
    <x v="0"/>
    <n v="31.95"/>
    <n v="1"/>
    <n v="31.95"/>
    <x v="2"/>
    <x v="2"/>
  </r>
  <r>
    <s v="O1074"/>
    <d v="2023-07-16T00:00:00"/>
    <x v="0"/>
    <x v="2"/>
    <x v="2"/>
    <s v="C549"/>
    <x v="451"/>
    <s v="B1002"/>
    <x v="61"/>
    <x v="2"/>
    <n v="35.08"/>
    <n v="3"/>
    <n v="105.24"/>
    <x v="0"/>
    <x v="0"/>
  </r>
  <r>
    <s v="O2656"/>
    <d v="2023-01-21T00:00:00"/>
    <x v="6"/>
    <x v="11"/>
    <x v="2"/>
    <s v="C123"/>
    <x v="540"/>
    <s v="B1105"/>
    <x v="222"/>
    <x v="1"/>
    <n v="22.75"/>
    <n v="4"/>
    <n v="91"/>
    <x v="0"/>
    <x v="2"/>
  </r>
  <r>
    <s v="O2836"/>
    <d v="2023-03-08T00:00:00"/>
    <x v="3"/>
    <x v="0"/>
    <x v="2"/>
    <s v="C858"/>
    <x v="486"/>
    <s v="B1145"/>
    <x v="609"/>
    <x v="2"/>
    <n v="32.99"/>
    <n v="5"/>
    <n v="164.95"/>
    <x v="2"/>
    <x v="3"/>
  </r>
  <r>
    <s v="O2092"/>
    <d v="2024-05-17T00:00:00"/>
    <x v="2"/>
    <x v="4"/>
    <x v="1"/>
    <s v="C336"/>
    <x v="930"/>
    <s v="B1059"/>
    <x v="944"/>
    <x v="2"/>
    <n v="12.07"/>
    <n v="4"/>
    <n v="48.28"/>
    <x v="3"/>
    <x v="4"/>
  </r>
  <r>
    <s v="O2455"/>
    <d v="2022-10-31T00:00:00"/>
    <x v="1"/>
    <x v="10"/>
    <x v="3"/>
    <s v="C164"/>
    <x v="94"/>
    <s v="B1866"/>
    <x v="945"/>
    <x v="2"/>
    <n v="19.079999999999998"/>
    <n v="1"/>
    <n v="19.079999999999998"/>
    <x v="0"/>
    <x v="0"/>
  </r>
  <r>
    <s v="O2271"/>
    <d v="2025-03-30T00:00:00"/>
    <x v="0"/>
    <x v="0"/>
    <x v="0"/>
    <s v="C959"/>
    <x v="549"/>
    <s v="B1228"/>
    <x v="946"/>
    <x v="2"/>
    <n v="31.14"/>
    <n v="2"/>
    <n v="62.28"/>
    <x v="2"/>
    <x v="1"/>
  </r>
  <r>
    <s v="O3006"/>
    <d v="2025-04-24T00:00:00"/>
    <x v="5"/>
    <x v="7"/>
    <x v="0"/>
    <s v="C461"/>
    <x v="931"/>
    <s v="B1314"/>
    <x v="722"/>
    <x v="3"/>
    <n v="39.07"/>
    <n v="2"/>
    <n v="78.14"/>
    <x v="0"/>
    <x v="3"/>
  </r>
  <r>
    <s v="O1669"/>
    <d v="2023-04-27T00:00:00"/>
    <x v="5"/>
    <x v="7"/>
    <x v="2"/>
    <s v="C505"/>
    <x v="932"/>
    <s v="B1549"/>
    <x v="894"/>
    <x v="3"/>
    <n v="44.71"/>
    <n v="4"/>
    <n v="178.84"/>
    <x v="3"/>
    <x v="0"/>
  </r>
  <r>
    <s v="O3714"/>
    <d v="2023-09-07T00:00:00"/>
    <x v="5"/>
    <x v="6"/>
    <x v="2"/>
    <s v="C260"/>
    <x v="61"/>
    <s v="B1728"/>
    <x v="512"/>
    <x v="2"/>
    <n v="45.03"/>
    <n v="1"/>
    <n v="45.03"/>
    <x v="2"/>
    <x v="1"/>
  </r>
  <r>
    <s v="O2543"/>
    <d v="2023-10-12T00:00:00"/>
    <x v="5"/>
    <x v="10"/>
    <x v="2"/>
    <s v="C682"/>
    <x v="741"/>
    <s v="B1285"/>
    <x v="947"/>
    <x v="1"/>
    <n v="9.61"/>
    <n v="3"/>
    <n v="28.83"/>
    <x v="0"/>
    <x v="2"/>
  </r>
  <r>
    <s v="O1633"/>
    <d v="2023-07-25T00:00:00"/>
    <x v="4"/>
    <x v="2"/>
    <x v="2"/>
    <s v="C380"/>
    <x v="933"/>
    <s v="B1986"/>
    <x v="948"/>
    <x v="3"/>
    <n v="42.8"/>
    <n v="1"/>
    <n v="42.8"/>
    <x v="0"/>
    <x v="1"/>
  </r>
  <r>
    <s v="O2668"/>
    <d v="2023-08-23T00:00:00"/>
    <x v="3"/>
    <x v="8"/>
    <x v="2"/>
    <s v="C610"/>
    <x v="544"/>
    <s v="B1237"/>
    <x v="949"/>
    <x v="0"/>
    <n v="21.55"/>
    <n v="3"/>
    <n v="64.650000000000006"/>
    <x v="1"/>
    <x v="5"/>
  </r>
  <r>
    <s v="O2374"/>
    <d v="2024-10-23T00:00:00"/>
    <x v="3"/>
    <x v="10"/>
    <x v="1"/>
    <s v="C242"/>
    <x v="54"/>
    <s v="B1471"/>
    <x v="736"/>
    <x v="2"/>
    <n v="36.369999999999997"/>
    <n v="2"/>
    <n v="72.739999999999995"/>
    <x v="0"/>
    <x v="2"/>
  </r>
  <r>
    <s v="O1987"/>
    <d v="2023-12-01T00:00:00"/>
    <x v="2"/>
    <x v="9"/>
    <x v="2"/>
    <s v="C267"/>
    <x v="304"/>
    <s v="B1155"/>
    <x v="950"/>
    <x v="0"/>
    <n v="13.35"/>
    <n v="1"/>
    <n v="13.35"/>
    <x v="2"/>
    <x v="2"/>
  </r>
  <r>
    <s v="O2714"/>
    <d v="2023-11-17T00:00:00"/>
    <x v="2"/>
    <x v="5"/>
    <x v="2"/>
    <s v="C667"/>
    <x v="883"/>
    <s v="B1396"/>
    <x v="951"/>
    <x v="0"/>
    <n v="37.659999999999997"/>
    <n v="1"/>
    <n v="37.659999999999997"/>
    <x v="2"/>
    <x v="2"/>
  </r>
  <r>
    <s v="O3007"/>
    <d v="2024-12-15T00:00:00"/>
    <x v="0"/>
    <x v="9"/>
    <x v="1"/>
    <s v="C437"/>
    <x v="87"/>
    <s v="B1818"/>
    <x v="356"/>
    <x v="2"/>
    <n v="30.4"/>
    <n v="4"/>
    <n v="121.6"/>
    <x v="0"/>
    <x v="6"/>
  </r>
  <r>
    <s v="O2512"/>
    <d v="2024-04-28T00:00:00"/>
    <x v="0"/>
    <x v="7"/>
    <x v="1"/>
    <s v="C966"/>
    <x v="934"/>
    <s v="B1074"/>
    <x v="952"/>
    <x v="0"/>
    <n v="5.05"/>
    <n v="3"/>
    <n v="15.15"/>
    <x v="0"/>
    <x v="0"/>
  </r>
  <r>
    <s v="O1668"/>
    <d v="2023-04-19T00:00:00"/>
    <x v="3"/>
    <x v="7"/>
    <x v="2"/>
    <s v="C295"/>
    <x v="935"/>
    <s v="B1531"/>
    <x v="953"/>
    <x v="1"/>
    <n v="16.239999999999998"/>
    <n v="1"/>
    <n v="16.239999999999998"/>
    <x v="0"/>
    <x v="7"/>
  </r>
  <r>
    <s v="O1243"/>
    <d v="2023-02-10T00:00:00"/>
    <x v="2"/>
    <x v="3"/>
    <x v="2"/>
    <s v="C737"/>
    <x v="753"/>
    <s v="B1063"/>
    <x v="612"/>
    <x v="0"/>
    <n v="31.43"/>
    <n v="3"/>
    <n v="94.29"/>
    <x v="0"/>
    <x v="0"/>
  </r>
  <r>
    <s v="O3891"/>
    <d v="2023-07-03T00:00:00"/>
    <x v="1"/>
    <x v="2"/>
    <x v="2"/>
    <s v="C252"/>
    <x v="110"/>
    <s v="B1500"/>
    <x v="494"/>
    <x v="2"/>
    <n v="15.55"/>
    <n v="1"/>
    <n v="15.55"/>
    <x v="0"/>
    <x v="6"/>
  </r>
  <r>
    <s v="O2345"/>
    <d v="2024-01-14T00:00:00"/>
    <x v="0"/>
    <x v="11"/>
    <x v="1"/>
    <s v="C853"/>
    <x v="936"/>
    <s v="B1871"/>
    <x v="889"/>
    <x v="2"/>
    <n v="33.97"/>
    <n v="2"/>
    <n v="67.94"/>
    <x v="2"/>
    <x v="5"/>
  </r>
  <r>
    <s v="O2720"/>
    <d v="2024-10-25T00:00:00"/>
    <x v="2"/>
    <x v="10"/>
    <x v="1"/>
    <s v="C928"/>
    <x v="907"/>
    <s v="B1885"/>
    <x v="136"/>
    <x v="3"/>
    <n v="37.630000000000003"/>
    <n v="1"/>
    <n v="37.630000000000003"/>
    <x v="1"/>
    <x v="2"/>
  </r>
  <r>
    <s v="O3033"/>
    <d v="2024-01-27T00:00:00"/>
    <x v="6"/>
    <x v="11"/>
    <x v="1"/>
    <s v="C396"/>
    <x v="556"/>
    <s v="B1823"/>
    <x v="326"/>
    <x v="0"/>
    <n v="26.89"/>
    <n v="4"/>
    <n v="107.56"/>
    <x v="0"/>
    <x v="3"/>
  </r>
  <r>
    <s v="O1636"/>
    <d v="2024-10-26T00:00:00"/>
    <x v="6"/>
    <x v="10"/>
    <x v="1"/>
    <s v="C531"/>
    <x v="937"/>
    <s v="B1692"/>
    <x v="954"/>
    <x v="2"/>
    <n v="49.81"/>
    <n v="1"/>
    <n v="49.81"/>
    <x v="0"/>
    <x v="1"/>
  </r>
  <r>
    <s v="O2228"/>
    <d v="2023-08-14T00:00:00"/>
    <x v="1"/>
    <x v="8"/>
    <x v="2"/>
    <s v="C569"/>
    <x v="632"/>
    <s v="B1803"/>
    <x v="780"/>
    <x v="0"/>
    <n v="24.7"/>
    <n v="3"/>
    <n v="74.099999999999994"/>
    <x v="2"/>
    <x v="2"/>
  </r>
  <r>
    <s v="O2621"/>
    <d v="2023-12-16T00:00:00"/>
    <x v="6"/>
    <x v="9"/>
    <x v="2"/>
    <s v="C706"/>
    <x v="739"/>
    <s v="B1359"/>
    <x v="503"/>
    <x v="0"/>
    <n v="24.26"/>
    <n v="3"/>
    <n v="72.78"/>
    <x v="0"/>
    <x v="2"/>
  </r>
  <r>
    <s v="O3211"/>
    <d v="2023-10-28T00:00:00"/>
    <x v="6"/>
    <x v="10"/>
    <x v="2"/>
    <s v="C811"/>
    <x v="483"/>
    <s v="B1180"/>
    <x v="769"/>
    <x v="0"/>
    <n v="37.42"/>
    <n v="4"/>
    <n v="149.68"/>
    <x v="0"/>
    <x v="5"/>
  </r>
  <r>
    <s v="O2711"/>
    <d v="2024-05-18T00:00:00"/>
    <x v="6"/>
    <x v="4"/>
    <x v="1"/>
    <s v="C885"/>
    <x v="260"/>
    <s v="B1200"/>
    <x v="955"/>
    <x v="2"/>
    <n v="30.12"/>
    <n v="3"/>
    <n v="90.36"/>
    <x v="2"/>
    <x v="1"/>
  </r>
  <r>
    <s v="O1385"/>
    <d v="2023-07-29T00:00:00"/>
    <x v="6"/>
    <x v="2"/>
    <x v="2"/>
    <s v="C359"/>
    <x v="95"/>
    <s v="B1085"/>
    <x v="621"/>
    <x v="3"/>
    <n v="32.67"/>
    <n v="2"/>
    <n v="65.34"/>
    <x v="3"/>
    <x v="3"/>
  </r>
  <r>
    <s v="O2903"/>
    <d v="2023-03-30T00:00:00"/>
    <x v="5"/>
    <x v="0"/>
    <x v="2"/>
    <s v="C554"/>
    <x v="824"/>
    <s v="B1200"/>
    <x v="955"/>
    <x v="3"/>
    <n v="42.25"/>
    <n v="4"/>
    <n v="169"/>
    <x v="0"/>
    <x v="2"/>
  </r>
  <r>
    <s v="O3109"/>
    <d v="2023-01-26T00:00:00"/>
    <x v="5"/>
    <x v="11"/>
    <x v="2"/>
    <s v="C337"/>
    <x v="938"/>
    <s v="B1689"/>
    <x v="469"/>
    <x v="3"/>
    <n v="33.17"/>
    <n v="5"/>
    <n v="165.85"/>
    <x v="2"/>
    <x v="3"/>
  </r>
  <r>
    <s v="O1496"/>
    <d v="2023-03-17T00:00:00"/>
    <x v="2"/>
    <x v="0"/>
    <x v="2"/>
    <s v="C765"/>
    <x v="6"/>
    <s v="B1895"/>
    <x v="956"/>
    <x v="2"/>
    <n v="44.09"/>
    <n v="3"/>
    <n v="132.27000000000001"/>
    <x v="1"/>
    <x v="0"/>
  </r>
  <r>
    <s v="O3969"/>
    <d v="2023-11-09T00:00:00"/>
    <x v="5"/>
    <x v="5"/>
    <x v="2"/>
    <s v="C527"/>
    <x v="424"/>
    <s v="B1067"/>
    <x v="514"/>
    <x v="2"/>
    <n v="16.47"/>
    <n v="1"/>
    <n v="16.47"/>
    <x v="0"/>
    <x v="3"/>
  </r>
  <r>
    <s v="O2646"/>
    <d v="2023-03-20T00:00:00"/>
    <x v="1"/>
    <x v="0"/>
    <x v="2"/>
    <s v="C877"/>
    <x v="744"/>
    <s v="B1447"/>
    <x v="957"/>
    <x v="3"/>
    <n v="24.81"/>
    <n v="5"/>
    <n v="124.05"/>
    <x v="0"/>
    <x v="5"/>
  </r>
  <r>
    <s v="O2728"/>
    <d v="2024-06-23T00:00:00"/>
    <x v="0"/>
    <x v="1"/>
    <x v="1"/>
    <s v="C899"/>
    <x v="112"/>
    <s v="B1921"/>
    <x v="921"/>
    <x v="0"/>
    <n v="25.14"/>
    <n v="2"/>
    <n v="50.28"/>
    <x v="1"/>
    <x v="1"/>
  </r>
  <r>
    <s v="O3098"/>
    <d v="2024-08-16T00:00:00"/>
    <x v="2"/>
    <x v="8"/>
    <x v="1"/>
    <s v="C165"/>
    <x v="870"/>
    <s v="B1059"/>
    <x v="944"/>
    <x v="0"/>
    <n v="13.33"/>
    <n v="4"/>
    <n v="53.32"/>
    <x v="0"/>
    <x v="2"/>
  </r>
  <r>
    <s v="O1238"/>
    <d v="2023-04-24T00:00:00"/>
    <x v="1"/>
    <x v="7"/>
    <x v="2"/>
    <s v="C258"/>
    <x v="939"/>
    <s v="B1455"/>
    <x v="739"/>
    <x v="0"/>
    <n v="18.190000000000001"/>
    <n v="5"/>
    <n v="90.95"/>
    <x v="2"/>
    <x v="4"/>
  </r>
  <r>
    <s v="O2109"/>
    <d v="2023-06-18T00:00:00"/>
    <x v="0"/>
    <x v="1"/>
    <x v="2"/>
    <s v="C780"/>
    <x v="940"/>
    <s v="B1037"/>
    <x v="958"/>
    <x v="3"/>
    <n v="7.41"/>
    <n v="5"/>
    <n v="37.049999999999997"/>
    <x v="0"/>
    <x v="1"/>
  </r>
  <r>
    <s v="O1305"/>
    <d v="2024-03-19T00:00:00"/>
    <x v="4"/>
    <x v="0"/>
    <x v="1"/>
    <s v="C552"/>
    <x v="495"/>
    <s v="B1491"/>
    <x v="959"/>
    <x v="3"/>
    <n v="24.44"/>
    <n v="2"/>
    <n v="48.88"/>
    <x v="1"/>
    <x v="4"/>
  </r>
  <r>
    <s v="O3360"/>
    <d v="2023-09-04T00:00:00"/>
    <x v="1"/>
    <x v="6"/>
    <x v="2"/>
    <s v="C477"/>
    <x v="367"/>
    <s v="B1111"/>
    <x v="45"/>
    <x v="0"/>
    <n v="9.81"/>
    <n v="5"/>
    <n v="49.05"/>
    <x v="0"/>
    <x v="5"/>
  </r>
  <r>
    <s v="O1802"/>
    <d v="2023-09-22T00:00:00"/>
    <x v="2"/>
    <x v="6"/>
    <x v="2"/>
    <s v="C449"/>
    <x v="255"/>
    <s v="B1708"/>
    <x v="824"/>
    <x v="3"/>
    <n v="18.48"/>
    <n v="3"/>
    <n v="55.44"/>
    <x v="3"/>
    <x v="3"/>
  </r>
  <r>
    <s v="O1625"/>
    <d v="2023-05-03T00:00:00"/>
    <x v="3"/>
    <x v="4"/>
    <x v="2"/>
    <s v="C448"/>
    <x v="941"/>
    <s v="B1645"/>
    <x v="960"/>
    <x v="3"/>
    <n v="23.24"/>
    <n v="5"/>
    <n v="116.2"/>
    <x v="0"/>
    <x v="1"/>
  </r>
  <r>
    <s v="O3855"/>
    <d v="2024-10-06T00:00:00"/>
    <x v="0"/>
    <x v="10"/>
    <x v="1"/>
    <s v="C884"/>
    <x v="921"/>
    <s v="B1517"/>
    <x v="371"/>
    <x v="0"/>
    <n v="54.65"/>
    <n v="1"/>
    <n v="54.65"/>
    <x v="1"/>
    <x v="0"/>
  </r>
  <r>
    <s v="O1824"/>
    <d v="2023-03-27T00:00:00"/>
    <x v="1"/>
    <x v="0"/>
    <x v="2"/>
    <s v="C112"/>
    <x v="942"/>
    <s v="B1028"/>
    <x v="961"/>
    <x v="2"/>
    <n v="27.11"/>
    <n v="5"/>
    <n v="135.55000000000001"/>
    <x v="3"/>
    <x v="2"/>
  </r>
  <r>
    <s v="O3263"/>
    <d v="2024-09-07T00:00:00"/>
    <x v="6"/>
    <x v="6"/>
    <x v="1"/>
    <s v="C788"/>
    <x v="348"/>
    <s v="B1350"/>
    <x v="962"/>
    <x v="0"/>
    <n v="22.21"/>
    <n v="1"/>
    <n v="22.21"/>
    <x v="0"/>
    <x v="2"/>
  </r>
  <r>
    <s v="O3378"/>
    <d v="2024-11-26T00:00:00"/>
    <x v="4"/>
    <x v="5"/>
    <x v="1"/>
    <s v="C998"/>
    <x v="193"/>
    <s v="B1627"/>
    <x v="963"/>
    <x v="1"/>
    <n v="14.04"/>
    <n v="5"/>
    <n v="70.2"/>
    <x v="0"/>
    <x v="7"/>
  </r>
  <r>
    <s v="O2145"/>
    <d v="2023-12-23T00:00:00"/>
    <x v="6"/>
    <x v="9"/>
    <x v="2"/>
    <s v="C728"/>
    <x v="815"/>
    <s v="B1943"/>
    <x v="311"/>
    <x v="3"/>
    <n v="39.68"/>
    <n v="5"/>
    <n v="198.4"/>
    <x v="0"/>
    <x v="4"/>
  </r>
  <r>
    <s v="O2749"/>
    <d v="2023-11-27T00:00:00"/>
    <x v="1"/>
    <x v="5"/>
    <x v="2"/>
    <s v="C856"/>
    <x v="943"/>
    <s v="B1565"/>
    <x v="175"/>
    <x v="1"/>
    <n v="28.76"/>
    <n v="3"/>
    <n v="86.28"/>
    <x v="2"/>
    <x v="0"/>
  </r>
  <r>
    <s v="O2741"/>
    <d v="2024-11-09T00:00:00"/>
    <x v="6"/>
    <x v="5"/>
    <x v="1"/>
    <s v="C152"/>
    <x v="48"/>
    <s v="B1663"/>
    <x v="365"/>
    <x v="2"/>
    <n v="26.82"/>
    <n v="2"/>
    <n v="53.64"/>
    <x v="2"/>
    <x v="7"/>
  </r>
  <r>
    <s v="O1347"/>
    <d v="2024-10-28T00:00:00"/>
    <x v="1"/>
    <x v="10"/>
    <x v="1"/>
    <s v="C797"/>
    <x v="944"/>
    <s v="B1825"/>
    <x v="964"/>
    <x v="2"/>
    <n v="16.97"/>
    <n v="5"/>
    <n v="84.85"/>
    <x v="3"/>
    <x v="1"/>
  </r>
  <r>
    <s v="O3672"/>
    <d v="2023-01-07T00:00:00"/>
    <x v="6"/>
    <x v="11"/>
    <x v="2"/>
    <s v="C887"/>
    <x v="396"/>
    <s v="B1561"/>
    <x v="561"/>
    <x v="0"/>
    <n v="42.44"/>
    <n v="2"/>
    <n v="84.88"/>
    <x v="0"/>
    <x v="3"/>
  </r>
  <r>
    <s v="O2279"/>
    <d v="2024-12-07T00:00:00"/>
    <x v="6"/>
    <x v="9"/>
    <x v="1"/>
    <s v="C918"/>
    <x v="945"/>
    <s v="B1536"/>
    <x v="716"/>
    <x v="0"/>
    <n v="31.61"/>
    <n v="5"/>
    <n v="158.05000000000001"/>
    <x v="0"/>
    <x v="2"/>
  </r>
  <r>
    <s v="O2981"/>
    <d v="2024-08-03T00:00:00"/>
    <x v="6"/>
    <x v="8"/>
    <x v="1"/>
    <s v="C742"/>
    <x v="394"/>
    <s v="B1647"/>
    <x v="643"/>
    <x v="0"/>
    <n v="19.63"/>
    <n v="3"/>
    <n v="58.89"/>
    <x v="2"/>
    <x v="2"/>
  </r>
  <r>
    <s v="O2674"/>
    <d v="2023-10-22T00:00:00"/>
    <x v="0"/>
    <x v="10"/>
    <x v="2"/>
    <s v="C671"/>
    <x v="560"/>
    <s v="B1234"/>
    <x v="145"/>
    <x v="1"/>
    <n v="11.92"/>
    <n v="2"/>
    <n v="23.84"/>
    <x v="2"/>
    <x v="2"/>
  </r>
  <r>
    <s v="O3415"/>
    <d v="2022-09-23T00:00:00"/>
    <x v="2"/>
    <x v="6"/>
    <x v="3"/>
    <s v="C829"/>
    <x v="946"/>
    <s v="B1154"/>
    <x v="732"/>
    <x v="3"/>
    <n v="28.1"/>
    <n v="3"/>
    <n v="84.3"/>
    <x v="0"/>
    <x v="5"/>
  </r>
  <r>
    <s v="O3256"/>
    <d v="2023-12-02T00:00:00"/>
    <x v="6"/>
    <x v="9"/>
    <x v="2"/>
    <s v="C413"/>
    <x v="693"/>
    <s v="B1917"/>
    <x v="303"/>
    <x v="2"/>
    <n v="13.56"/>
    <n v="5"/>
    <n v="67.8"/>
    <x v="0"/>
    <x v="5"/>
  </r>
  <r>
    <s v="O2936"/>
    <d v="2025-01-03T00:00:00"/>
    <x v="2"/>
    <x v="11"/>
    <x v="0"/>
    <s v="C830"/>
    <x v="764"/>
    <s v="B1539"/>
    <x v="475"/>
    <x v="0"/>
    <n v="48.9"/>
    <n v="3"/>
    <n v="146.69999999999999"/>
    <x v="2"/>
    <x v="5"/>
  </r>
  <r>
    <s v="O2398"/>
    <d v="2023-01-24T00:00:00"/>
    <x v="4"/>
    <x v="11"/>
    <x v="2"/>
    <s v="C384"/>
    <x v="407"/>
    <s v="B1075"/>
    <x v="407"/>
    <x v="3"/>
    <n v="39.94"/>
    <n v="5"/>
    <n v="199.7"/>
    <x v="0"/>
    <x v="3"/>
  </r>
  <r>
    <s v="O2664"/>
    <d v="2023-08-18T00:00:00"/>
    <x v="2"/>
    <x v="8"/>
    <x v="2"/>
    <s v="C309"/>
    <x v="264"/>
    <s v="B1314"/>
    <x v="722"/>
    <x v="0"/>
    <n v="42.03"/>
    <n v="1"/>
    <n v="42.03"/>
    <x v="0"/>
    <x v="1"/>
  </r>
  <r>
    <s v="O1652"/>
    <d v="2024-07-14T00:00:00"/>
    <x v="0"/>
    <x v="2"/>
    <x v="1"/>
    <s v="C396"/>
    <x v="682"/>
    <s v="B1481"/>
    <x v="965"/>
    <x v="1"/>
    <n v="25.61"/>
    <n v="4"/>
    <n v="102.44"/>
    <x v="0"/>
    <x v="3"/>
  </r>
  <r>
    <s v="O3235"/>
    <d v="2025-07-12T00:00:00"/>
    <x v="6"/>
    <x v="2"/>
    <x v="0"/>
    <s v="C101"/>
    <x v="581"/>
    <s v="B1704"/>
    <x v="227"/>
    <x v="2"/>
    <n v="5.07"/>
    <n v="2"/>
    <n v="10.14"/>
    <x v="0"/>
    <x v="5"/>
  </r>
  <r>
    <s v="O3675"/>
    <d v="2023-07-14T00:00:00"/>
    <x v="2"/>
    <x v="2"/>
    <x v="2"/>
    <s v="C982"/>
    <x v="313"/>
    <s v="B1930"/>
    <x v="148"/>
    <x v="0"/>
    <n v="34.520000000000003"/>
    <n v="1"/>
    <n v="34.520000000000003"/>
    <x v="0"/>
    <x v="7"/>
  </r>
  <r>
    <s v="O3003"/>
    <d v="2022-10-01T00:00:00"/>
    <x v="6"/>
    <x v="10"/>
    <x v="3"/>
    <s v="C671"/>
    <x v="52"/>
    <s v="B1233"/>
    <x v="926"/>
    <x v="0"/>
    <n v="31.31"/>
    <n v="1"/>
    <n v="31.31"/>
    <x v="0"/>
    <x v="7"/>
  </r>
  <r>
    <s v="O2970"/>
    <d v="2024-04-23T00:00:00"/>
    <x v="4"/>
    <x v="7"/>
    <x v="1"/>
    <s v="C697"/>
    <x v="413"/>
    <s v="B1486"/>
    <x v="910"/>
    <x v="1"/>
    <n v="8.98"/>
    <n v="2"/>
    <n v="17.96"/>
    <x v="0"/>
    <x v="2"/>
  </r>
  <r>
    <s v="O3826"/>
    <d v="2023-03-05T00:00:00"/>
    <x v="0"/>
    <x v="0"/>
    <x v="2"/>
    <s v="C114"/>
    <x v="947"/>
    <s v="B1503"/>
    <x v="689"/>
    <x v="0"/>
    <n v="37.340000000000003"/>
    <n v="1"/>
    <n v="37.340000000000003"/>
    <x v="0"/>
    <x v="6"/>
  </r>
  <r>
    <s v="O1520"/>
    <d v="2023-03-04T00:00:00"/>
    <x v="6"/>
    <x v="0"/>
    <x v="2"/>
    <s v="C636"/>
    <x v="715"/>
    <s v="B1911"/>
    <x v="270"/>
    <x v="2"/>
    <n v="32.619999999999997"/>
    <n v="5"/>
    <n v="163.1"/>
    <x v="0"/>
    <x v="2"/>
  </r>
  <r>
    <s v="O2225"/>
    <d v="2024-03-15T00:00:00"/>
    <x v="2"/>
    <x v="0"/>
    <x v="1"/>
    <s v="C839"/>
    <x v="284"/>
    <s v="B1465"/>
    <x v="920"/>
    <x v="0"/>
    <n v="17.32"/>
    <n v="3"/>
    <n v="51.96"/>
    <x v="0"/>
    <x v="5"/>
  </r>
  <r>
    <s v="O3393"/>
    <d v="2023-10-29T00:00:00"/>
    <x v="0"/>
    <x v="10"/>
    <x v="2"/>
    <s v="C768"/>
    <x v="230"/>
    <s v="B1091"/>
    <x v="408"/>
    <x v="2"/>
    <n v="29.2"/>
    <n v="3"/>
    <n v="87.6"/>
    <x v="0"/>
    <x v="1"/>
  </r>
  <r>
    <s v="O3388"/>
    <d v="2022-09-11T00:00:00"/>
    <x v="0"/>
    <x v="6"/>
    <x v="3"/>
    <s v="C895"/>
    <x v="853"/>
    <s v="B1512"/>
    <x v="312"/>
    <x v="1"/>
    <n v="22.59"/>
    <n v="1"/>
    <n v="22.59"/>
    <x v="2"/>
    <x v="1"/>
  </r>
  <r>
    <s v="O1381"/>
    <d v="2024-04-25T00:00:00"/>
    <x v="5"/>
    <x v="7"/>
    <x v="1"/>
    <s v="C504"/>
    <x v="604"/>
    <s v="B1633"/>
    <x v="799"/>
    <x v="1"/>
    <n v="9.75"/>
    <n v="1"/>
    <n v="9.75"/>
    <x v="2"/>
    <x v="7"/>
  </r>
  <r>
    <s v="O1543"/>
    <d v="2023-10-05T00:00:00"/>
    <x v="5"/>
    <x v="10"/>
    <x v="2"/>
    <s v="C108"/>
    <x v="948"/>
    <s v="B1096"/>
    <x v="420"/>
    <x v="3"/>
    <n v="6.29"/>
    <n v="3"/>
    <n v="18.87"/>
    <x v="3"/>
    <x v="7"/>
  </r>
  <r>
    <s v="O3194"/>
    <d v="2023-09-24T00:00:00"/>
    <x v="0"/>
    <x v="6"/>
    <x v="2"/>
    <s v="C427"/>
    <x v="427"/>
    <s v="B1409"/>
    <x v="630"/>
    <x v="2"/>
    <n v="10.81"/>
    <n v="1"/>
    <n v="10.81"/>
    <x v="1"/>
    <x v="2"/>
  </r>
  <r>
    <s v="O2075"/>
    <d v="2023-06-21T00:00:00"/>
    <x v="3"/>
    <x v="1"/>
    <x v="2"/>
    <s v="C875"/>
    <x v="949"/>
    <s v="B1759"/>
    <x v="966"/>
    <x v="0"/>
    <n v="12.6"/>
    <n v="2"/>
    <n v="25.2"/>
    <x v="3"/>
    <x v="1"/>
  </r>
  <r>
    <s v="O2447"/>
    <d v="2024-08-23T00:00:00"/>
    <x v="2"/>
    <x v="8"/>
    <x v="1"/>
    <s v="C797"/>
    <x v="885"/>
    <s v="B1139"/>
    <x v="967"/>
    <x v="0"/>
    <n v="14.22"/>
    <n v="3"/>
    <n v="42.66"/>
    <x v="0"/>
    <x v="7"/>
  </r>
  <r>
    <s v="O2510"/>
    <d v="2023-09-14T00:00:00"/>
    <x v="5"/>
    <x v="6"/>
    <x v="2"/>
    <s v="C457"/>
    <x v="701"/>
    <s v="B1424"/>
    <x v="968"/>
    <x v="2"/>
    <n v="19.14"/>
    <n v="4"/>
    <n v="76.56"/>
    <x v="2"/>
    <x v="0"/>
  </r>
  <r>
    <s v="O1611"/>
    <d v="2024-09-09T00:00:00"/>
    <x v="1"/>
    <x v="6"/>
    <x v="1"/>
    <s v="C280"/>
    <x v="950"/>
    <s v="B1124"/>
    <x v="342"/>
    <x v="0"/>
    <n v="47.42"/>
    <n v="3"/>
    <n v="142.26"/>
    <x v="1"/>
    <x v="3"/>
  </r>
  <r>
    <s v="O3595"/>
    <d v="2024-09-03T00:00:00"/>
    <x v="4"/>
    <x v="6"/>
    <x v="1"/>
    <s v="C785"/>
    <x v="441"/>
    <s v="B1453"/>
    <x v="330"/>
    <x v="0"/>
    <n v="24"/>
    <n v="4"/>
    <n v="96"/>
    <x v="0"/>
    <x v="2"/>
  </r>
  <r>
    <s v="O2348"/>
    <d v="2023-07-17T00:00:00"/>
    <x v="1"/>
    <x v="2"/>
    <x v="2"/>
    <s v="C639"/>
    <x v="951"/>
    <s v="B1664"/>
    <x v="969"/>
    <x v="0"/>
    <n v="10.25"/>
    <n v="4"/>
    <n v="41"/>
    <x v="2"/>
    <x v="0"/>
  </r>
  <r>
    <s v="O3470"/>
    <d v="2025-04-21T00:00:00"/>
    <x v="1"/>
    <x v="7"/>
    <x v="0"/>
    <s v="C749"/>
    <x v="593"/>
    <s v="B1352"/>
    <x v="840"/>
    <x v="0"/>
    <n v="32.840000000000003"/>
    <n v="2"/>
    <n v="65.680000000000007"/>
    <x v="2"/>
    <x v="2"/>
  </r>
  <r>
    <s v="O2170"/>
    <d v="2024-05-04T00:00:00"/>
    <x v="6"/>
    <x v="4"/>
    <x v="1"/>
    <s v="C974"/>
    <x v="229"/>
    <s v="B1270"/>
    <x v="800"/>
    <x v="1"/>
    <n v="14.82"/>
    <n v="2"/>
    <n v="29.64"/>
    <x v="2"/>
    <x v="3"/>
  </r>
  <r>
    <s v="O3979"/>
    <d v="2024-04-05T00:00:00"/>
    <x v="2"/>
    <x v="7"/>
    <x v="1"/>
    <s v="C853"/>
    <x v="50"/>
    <s v="B1788"/>
    <x v="341"/>
    <x v="2"/>
    <n v="45.37"/>
    <n v="3"/>
    <n v="136.11000000000001"/>
    <x v="1"/>
    <x v="7"/>
  </r>
  <r>
    <s v="O3934"/>
    <d v="2023-10-12T00:00:00"/>
    <x v="5"/>
    <x v="10"/>
    <x v="2"/>
    <s v="C660"/>
    <x v="642"/>
    <s v="B1077"/>
    <x v="360"/>
    <x v="2"/>
    <n v="39.85"/>
    <n v="1"/>
    <n v="39.85"/>
    <x v="0"/>
    <x v="3"/>
  </r>
  <r>
    <s v="O1942"/>
    <d v="2024-05-25T00:00:00"/>
    <x v="6"/>
    <x v="4"/>
    <x v="1"/>
    <s v="C483"/>
    <x v="308"/>
    <s v="B1694"/>
    <x v="970"/>
    <x v="0"/>
    <n v="45.25"/>
    <n v="5"/>
    <n v="226.25"/>
    <x v="1"/>
    <x v="1"/>
  </r>
  <r>
    <s v="O2200"/>
    <d v="2025-04-08T00:00:00"/>
    <x v="4"/>
    <x v="7"/>
    <x v="0"/>
    <s v="C406"/>
    <x v="74"/>
    <s v="B1250"/>
    <x v="637"/>
    <x v="0"/>
    <n v="30.14"/>
    <n v="5"/>
    <n v="150.69999999999999"/>
    <x v="0"/>
    <x v="0"/>
  </r>
  <r>
    <s v="O2188"/>
    <d v="2023-04-10T00:00:00"/>
    <x v="1"/>
    <x v="7"/>
    <x v="2"/>
    <s v="C975"/>
    <x v="380"/>
    <s v="B1765"/>
    <x v="971"/>
    <x v="1"/>
    <n v="29.96"/>
    <n v="5"/>
    <n v="149.80000000000001"/>
    <x v="1"/>
    <x v="0"/>
  </r>
  <r>
    <s v="O3170"/>
    <d v="2025-05-12T00:00:00"/>
    <x v="1"/>
    <x v="4"/>
    <x v="0"/>
    <s v="C127"/>
    <x v="109"/>
    <s v="B1091"/>
    <x v="408"/>
    <x v="2"/>
    <n v="36.35"/>
    <n v="2"/>
    <n v="72.7"/>
    <x v="2"/>
    <x v="5"/>
  </r>
  <r>
    <s v="O3053"/>
    <d v="2024-06-03T00:00:00"/>
    <x v="1"/>
    <x v="1"/>
    <x v="1"/>
    <s v="C699"/>
    <x v="640"/>
    <s v="B1598"/>
    <x v="711"/>
    <x v="0"/>
    <n v="26.43"/>
    <n v="5"/>
    <n v="132.15"/>
    <x v="2"/>
    <x v="2"/>
  </r>
  <r>
    <s v="O3903"/>
    <d v="2023-05-01T00:00:00"/>
    <x v="1"/>
    <x v="4"/>
    <x v="2"/>
    <s v="C346"/>
    <x v="144"/>
    <s v="B1195"/>
    <x v="836"/>
    <x v="2"/>
    <n v="26.17"/>
    <n v="1"/>
    <n v="26.17"/>
    <x v="2"/>
    <x v="2"/>
  </r>
  <r>
    <s v="O3736"/>
    <d v="2023-02-18T00:00:00"/>
    <x v="6"/>
    <x v="3"/>
    <x v="2"/>
    <s v="C240"/>
    <x v="462"/>
    <s v="B1082"/>
    <x v="159"/>
    <x v="2"/>
    <n v="49.28"/>
    <n v="2"/>
    <n v="98.56"/>
    <x v="0"/>
    <x v="5"/>
  </r>
  <r>
    <s v="O1875"/>
    <d v="2024-01-05T00:00:00"/>
    <x v="2"/>
    <x v="11"/>
    <x v="1"/>
    <s v="C217"/>
    <x v="748"/>
    <s v="B1611"/>
    <x v="129"/>
    <x v="0"/>
    <n v="19.36"/>
    <n v="5"/>
    <n v="96.8"/>
    <x v="2"/>
    <x v="0"/>
  </r>
  <r>
    <s v="O3769"/>
    <d v="2024-06-01T00:00:00"/>
    <x v="6"/>
    <x v="1"/>
    <x v="1"/>
    <s v="C654"/>
    <x v="952"/>
    <s v="B1668"/>
    <x v="680"/>
    <x v="1"/>
    <n v="29.46"/>
    <n v="2"/>
    <n v="58.92"/>
    <x v="0"/>
    <x v="3"/>
  </r>
  <r>
    <s v="O3601"/>
    <d v="2024-09-09T00:00:00"/>
    <x v="1"/>
    <x v="6"/>
    <x v="1"/>
    <s v="C657"/>
    <x v="953"/>
    <s v="B1432"/>
    <x v="696"/>
    <x v="3"/>
    <n v="10.48"/>
    <n v="1"/>
    <n v="10.48"/>
    <x v="0"/>
    <x v="2"/>
  </r>
  <r>
    <s v="O1156"/>
    <d v="2024-11-11T00:00:00"/>
    <x v="1"/>
    <x v="5"/>
    <x v="1"/>
    <s v="C473"/>
    <x v="595"/>
    <s v="B1510"/>
    <x v="972"/>
    <x v="3"/>
    <n v="43.1"/>
    <n v="3"/>
    <n v="129.30000000000001"/>
    <x v="0"/>
    <x v="7"/>
  </r>
  <r>
    <s v="O2483"/>
    <d v="2023-05-13T00:00:00"/>
    <x v="6"/>
    <x v="4"/>
    <x v="2"/>
    <s v="C852"/>
    <x v="621"/>
    <s v="B1320"/>
    <x v="135"/>
    <x v="0"/>
    <n v="15.28"/>
    <n v="2"/>
    <n v="30.56"/>
    <x v="2"/>
    <x v="1"/>
  </r>
  <r>
    <s v="O2007"/>
    <d v="2023-12-16T00:00:00"/>
    <x v="6"/>
    <x v="9"/>
    <x v="2"/>
    <s v="C746"/>
    <x v="954"/>
    <s v="B1901"/>
    <x v="383"/>
    <x v="2"/>
    <n v="38.81"/>
    <n v="1"/>
    <n v="38.81"/>
    <x v="2"/>
    <x v="0"/>
  </r>
  <r>
    <s v="O2988"/>
    <d v="2024-10-16T00:00:00"/>
    <x v="3"/>
    <x v="10"/>
    <x v="1"/>
    <s v="C687"/>
    <x v="862"/>
    <s v="B1912"/>
    <x v="132"/>
    <x v="2"/>
    <n v="12.87"/>
    <n v="2"/>
    <n v="25.74"/>
    <x v="0"/>
    <x v="7"/>
  </r>
  <r>
    <s v="O1214"/>
    <d v="2024-03-03T00:00:00"/>
    <x v="0"/>
    <x v="0"/>
    <x v="1"/>
    <s v="C699"/>
    <x v="955"/>
    <s v="B1717"/>
    <x v="973"/>
    <x v="3"/>
    <n v="26.88"/>
    <n v="2"/>
    <n v="53.76"/>
    <x v="0"/>
    <x v="4"/>
  </r>
  <r>
    <s v="O1586"/>
    <d v="2023-03-24T00:00:00"/>
    <x v="2"/>
    <x v="0"/>
    <x v="2"/>
    <s v="C993"/>
    <x v="779"/>
    <s v="B1861"/>
    <x v="974"/>
    <x v="1"/>
    <n v="10.78"/>
    <n v="4"/>
    <n v="43.12"/>
    <x v="1"/>
    <x v="4"/>
  </r>
  <r>
    <s v="O2635"/>
    <d v="2025-02-25T00:00:00"/>
    <x v="4"/>
    <x v="3"/>
    <x v="0"/>
    <s v="C876"/>
    <x v="576"/>
    <s v="B1654"/>
    <x v="318"/>
    <x v="2"/>
    <n v="25.28"/>
    <n v="3"/>
    <n v="75.84"/>
    <x v="2"/>
    <x v="2"/>
  </r>
  <r>
    <s v="O1823"/>
    <d v="2023-06-20T00:00:00"/>
    <x v="4"/>
    <x v="1"/>
    <x v="2"/>
    <s v="C994"/>
    <x v="956"/>
    <s v="B1757"/>
    <x v="975"/>
    <x v="1"/>
    <n v="37.49"/>
    <n v="3"/>
    <n v="112.47"/>
    <x v="3"/>
    <x v="7"/>
  </r>
  <r>
    <s v="O2004"/>
    <d v="2024-08-23T00:00:00"/>
    <x v="2"/>
    <x v="8"/>
    <x v="1"/>
    <s v="C744"/>
    <x v="957"/>
    <s v="B1096"/>
    <x v="976"/>
    <x v="2"/>
    <n v="12.13"/>
    <n v="5"/>
    <n v="60.65"/>
    <x v="0"/>
    <x v="4"/>
  </r>
  <r>
    <s v="O2389"/>
    <d v="2023-04-11T00:00:00"/>
    <x v="4"/>
    <x v="7"/>
    <x v="2"/>
    <s v="C865"/>
    <x v="703"/>
    <s v="B1395"/>
    <x v="153"/>
    <x v="2"/>
    <n v="35.979999999999997"/>
    <n v="2"/>
    <n v="71.959999999999994"/>
    <x v="2"/>
    <x v="5"/>
  </r>
  <r>
    <s v="O2574"/>
    <d v="2023-05-01T00:00:00"/>
    <x v="1"/>
    <x v="4"/>
    <x v="2"/>
    <s v="C842"/>
    <x v="607"/>
    <s v="B1521"/>
    <x v="320"/>
    <x v="2"/>
    <n v="30.28"/>
    <n v="5"/>
    <n v="151.4"/>
    <x v="2"/>
    <x v="2"/>
  </r>
  <r>
    <s v="O1961"/>
    <d v="2023-10-23T00:00:00"/>
    <x v="1"/>
    <x v="10"/>
    <x v="2"/>
    <s v="C464"/>
    <x v="629"/>
    <s v="B1809"/>
    <x v="907"/>
    <x v="1"/>
    <n v="40.58"/>
    <n v="5"/>
    <n v="202.9"/>
    <x v="3"/>
    <x v="0"/>
  </r>
  <r>
    <s v="O1714"/>
    <d v="2024-12-09T00:00:00"/>
    <x v="1"/>
    <x v="9"/>
    <x v="1"/>
    <s v="C473"/>
    <x v="477"/>
    <s v="B1938"/>
    <x v="977"/>
    <x v="3"/>
    <n v="29.91"/>
    <n v="2"/>
    <n v="59.82"/>
    <x v="3"/>
    <x v="2"/>
  </r>
  <r>
    <s v="O3507"/>
    <d v="2023-06-23T00:00:00"/>
    <x v="2"/>
    <x v="1"/>
    <x v="2"/>
    <s v="C946"/>
    <x v="763"/>
    <s v="B1684"/>
    <x v="455"/>
    <x v="0"/>
    <n v="41.33"/>
    <n v="1"/>
    <n v="41.33"/>
    <x v="0"/>
    <x v="6"/>
  </r>
  <r>
    <s v="O2465"/>
    <d v="2023-02-02T00:00:00"/>
    <x v="5"/>
    <x v="3"/>
    <x v="2"/>
    <s v="C958"/>
    <x v="683"/>
    <s v="B1283"/>
    <x v="904"/>
    <x v="3"/>
    <n v="17.11"/>
    <n v="5"/>
    <n v="85.55"/>
    <x v="0"/>
    <x v="6"/>
  </r>
  <r>
    <s v="O1683"/>
    <d v="2023-01-12T00:00:00"/>
    <x v="5"/>
    <x v="11"/>
    <x v="2"/>
    <s v="C636"/>
    <x v="539"/>
    <s v="B1445"/>
    <x v="749"/>
    <x v="1"/>
    <n v="47.21"/>
    <n v="2"/>
    <n v="94.42"/>
    <x v="0"/>
    <x v="0"/>
  </r>
  <r>
    <s v="O3087"/>
    <d v="2023-11-02T00:00:00"/>
    <x v="5"/>
    <x v="5"/>
    <x v="2"/>
    <s v="C328"/>
    <x v="895"/>
    <s v="B1963"/>
    <x v="217"/>
    <x v="1"/>
    <n v="16.78"/>
    <n v="3"/>
    <n v="50.34"/>
    <x v="2"/>
    <x v="3"/>
  </r>
  <r>
    <s v="O1067"/>
    <d v="2024-12-15T00:00:00"/>
    <x v="0"/>
    <x v="9"/>
    <x v="1"/>
    <s v="C116"/>
    <x v="958"/>
    <s v="B1232"/>
    <x v="444"/>
    <x v="3"/>
    <n v="43.12"/>
    <n v="3"/>
    <n v="129.36000000000001"/>
    <x v="3"/>
    <x v="3"/>
  </r>
  <r>
    <s v="O1821"/>
    <d v="2024-10-08T00:00:00"/>
    <x v="4"/>
    <x v="10"/>
    <x v="1"/>
    <s v="C106"/>
    <x v="62"/>
    <s v="B1273"/>
    <x v="166"/>
    <x v="3"/>
    <n v="28.71"/>
    <n v="4"/>
    <n v="114.84"/>
    <x v="1"/>
    <x v="7"/>
  </r>
  <r>
    <s v="O2042"/>
    <d v="2024-07-11T00:00:00"/>
    <x v="5"/>
    <x v="2"/>
    <x v="1"/>
    <s v="C495"/>
    <x v="906"/>
    <s v="B1489"/>
    <x v="419"/>
    <x v="1"/>
    <n v="34.950000000000003"/>
    <n v="5"/>
    <n v="174.75"/>
    <x v="0"/>
    <x v="4"/>
  </r>
  <r>
    <s v="O1783"/>
    <d v="2023-05-27T00:00:00"/>
    <x v="6"/>
    <x v="4"/>
    <x v="2"/>
    <s v="C247"/>
    <x v="959"/>
    <s v="B1062"/>
    <x v="978"/>
    <x v="1"/>
    <n v="15.68"/>
    <n v="5"/>
    <n v="78.400000000000006"/>
    <x v="3"/>
    <x v="4"/>
  </r>
  <r>
    <s v="O2597"/>
    <d v="2024-03-24T00:00:00"/>
    <x v="0"/>
    <x v="0"/>
    <x v="1"/>
    <s v="C682"/>
    <x v="741"/>
    <s v="B1420"/>
    <x v="979"/>
    <x v="1"/>
    <n v="36.770000000000003"/>
    <n v="3"/>
    <n v="110.31"/>
    <x v="2"/>
    <x v="6"/>
  </r>
  <r>
    <s v="O2577"/>
    <d v="2022-11-07T00:00:00"/>
    <x v="1"/>
    <x v="5"/>
    <x v="3"/>
    <s v="C591"/>
    <x v="441"/>
    <s v="B1702"/>
    <x v="980"/>
    <x v="0"/>
    <n v="19.489999999999998"/>
    <n v="5"/>
    <n v="97.45"/>
    <x v="0"/>
    <x v="6"/>
  </r>
  <r>
    <s v="O2508"/>
    <d v="2023-10-06T00:00:00"/>
    <x v="2"/>
    <x v="10"/>
    <x v="2"/>
    <s v="C788"/>
    <x v="348"/>
    <s v="B1856"/>
    <x v="91"/>
    <x v="1"/>
    <n v="17.95"/>
    <n v="2"/>
    <n v="35.9"/>
    <x v="0"/>
    <x v="2"/>
  </r>
  <r>
    <s v="O1375"/>
    <d v="2023-05-10T00:00:00"/>
    <x v="3"/>
    <x v="4"/>
    <x v="2"/>
    <s v="C887"/>
    <x v="960"/>
    <s v="B1492"/>
    <x v="203"/>
    <x v="3"/>
    <n v="33.65"/>
    <n v="2"/>
    <n v="67.3"/>
    <x v="0"/>
    <x v="7"/>
  </r>
  <r>
    <s v="O1071"/>
    <d v="2024-01-22T00:00:00"/>
    <x v="1"/>
    <x v="11"/>
    <x v="1"/>
    <s v="C595"/>
    <x v="45"/>
    <s v="B1777"/>
    <x v="247"/>
    <x v="2"/>
    <n v="28.38"/>
    <n v="2"/>
    <n v="56.76"/>
    <x v="3"/>
    <x v="1"/>
  </r>
  <r>
    <s v="O2762"/>
    <d v="2025-05-06T00:00:00"/>
    <x v="4"/>
    <x v="4"/>
    <x v="0"/>
    <s v="C358"/>
    <x v="320"/>
    <s v="B1056"/>
    <x v="481"/>
    <x v="3"/>
    <n v="22.52"/>
    <n v="1"/>
    <n v="22.52"/>
    <x v="1"/>
    <x v="7"/>
  </r>
  <r>
    <s v="O2763"/>
    <d v="2023-06-28T00:00:00"/>
    <x v="3"/>
    <x v="1"/>
    <x v="2"/>
    <s v="C589"/>
    <x v="555"/>
    <s v="B1349"/>
    <x v="193"/>
    <x v="2"/>
    <n v="25.35"/>
    <n v="2"/>
    <n v="50.7"/>
    <x v="2"/>
    <x v="3"/>
  </r>
  <r>
    <s v="O3925"/>
    <d v="2024-01-23T00:00:00"/>
    <x v="4"/>
    <x v="11"/>
    <x v="1"/>
    <s v="C672"/>
    <x v="961"/>
    <s v="B1508"/>
    <x v="981"/>
    <x v="3"/>
    <n v="25.1"/>
    <n v="2"/>
    <n v="50.2"/>
    <x v="0"/>
    <x v="2"/>
  </r>
  <r>
    <s v="O2043"/>
    <d v="2024-05-25T00:00:00"/>
    <x v="6"/>
    <x v="4"/>
    <x v="1"/>
    <s v="C845"/>
    <x v="962"/>
    <s v="B1332"/>
    <x v="172"/>
    <x v="3"/>
    <n v="33.700000000000003"/>
    <n v="3"/>
    <n v="101.1"/>
    <x v="1"/>
    <x v="2"/>
  </r>
  <r>
    <s v="O2131"/>
    <d v="2023-03-07T00:00:00"/>
    <x v="4"/>
    <x v="0"/>
    <x v="2"/>
    <s v="C946"/>
    <x v="963"/>
    <s v="B1198"/>
    <x v="982"/>
    <x v="1"/>
    <n v="35.450000000000003"/>
    <n v="5"/>
    <n v="177.25"/>
    <x v="1"/>
    <x v="1"/>
  </r>
  <r>
    <s v="O3702"/>
    <d v="2025-02-01T00:00:00"/>
    <x v="6"/>
    <x v="3"/>
    <x v="0"/>
    <s v="C862"/>
    <x v="221"/>
    <s v="B1229"/>
    <x v="81"/>
    <x v="2"/>
    <n v="49.16"/>
    <n v="2"/>
    <n v="98.32"/>
    <x v="2"/>
    <x v="2"/>
  </r>
  <r>
    <s v="O2149"/>
    <d v="2024-07-06T00:00:00"/>
    <x v="6"/>
    <x v="2"/>
    <x v="1"/>
    <s v="C746"/>
    <x v="964"/>
    <s v="B1223"/>
    <x v="215"/>
    <x v="3"/>
    <n v="5.88"/>
    <n v="3"/>
    <n v="17.64"/>
    <x v="3"/>
    <x v="7"/>
  </r>
  <r>
    <s v="O3032"/>
    <d v="2024-10-14T00:00:00"/>
    <x v="1"/>
    <x v="10"/>
    <x v="1"/>
    <s v="C758"/>
    <x v="476"/>
    <s v="B1278"/>
    <x v="578"/>
    <x v="0"/>
    <n v="27"/>
    <n v="3"/>
    <n v="81"/>
    <x v="0"/>
    <x v="7"/>
  </r>
  <r>
    <s v="O2294"/>
    <d v="2022-09-14T00:00:00"/>
    <x v="3"/>
    <x v="6"/>
    <x v="3"/>
    <s v="C812"/>
    <x v="811"/>
    <s v="B1073"/>
    <x v="983"/>
    <x v="0"/>
    <n v="41.51"/>
    <n v="3"/>
    <n v="124.53"/>
    <x v="2"/>
    <x v="3"/>
  </r>
  <r>
    <s v="O3793"/>
    <d v="2023-09-04T00:00:00"/>
    <x v="1"/>
    <x v="6"/>
    <x v="2"/>
    <s v="C456"/>
    <x v="325"/>
    <s v="B1943"/>
    <x v="183"/>
    <x v="2"/>
    <n v="5.0999999999999996"/>
    <n v="4"/>
    <n v="20.399999999999999"/>
    <x v="1"/>
    <x v="0"/>
  </r>
  <r>
    <s v="O3218"/>
    <d v="2025-08-02T00:00:00"/>
    <x v="6"/>
    <x v="8"/>
    <x v="0"/>
    <s v="C344"/>
    <x v="965"/>
    <s v="B1542"/>
    <x v="984"/>
    <x v="0"/>
    <n v="32.020000000000003"/>
    <n v="4"/>
    <n v="128.08000000000001"/>
    <x v="1"/>
    <x v="1"/>
  </r>
  <r>
    <s v="O3869"/>
    <d v="2024-01-14T00:00:00"/>
    <x v="0"/>
    <x v="11"/>
    <x v="1"/>
    <s v="C351"/>
    <x v="966"/>
    <s v="B1922"/>
    <x v="587"/>
    <x v="3"/>
    <n v="20.440000000000001"/>
    <n v="5"/>
    <n v="102.2"/>
    <x v="0"/>
    <x v="6"/>
  </r>
  <r>
    <s v="O1051"/>
    <d v="2023-10-02T00:00:00"/>
    <x v="1"/>
    <x v="10"/>
    <x v="2"/>
    <s v="C806"/>
    <x v="967"/>
    <s v="B1406"/>
    <x v="985"/>
    <x v="0"/>
    <n v="31.21"/>
    <n v="3"/>
    <n v="93.63"/>
    <x v="0"/>
    <x v="7"/>
  </r>
  <r>
    <s v="O2364"/>
    <d v="2023-03-23T00:00:00"/>
    <x v="5"/>
    <x v="0"/>
    <x v="2"/>
    <s v="C365"/>
    <x v="654"/>
    <s v="B1916"/>
    <x v="27"/>
    <x v="2"/>
    <n v="19.489999999999998"/>
    <n v="3"/>
    <n v="58.47"/>
    <x v="2"/>
    <x v="0"/>
  </r>
  <r>
    <s v="O3190"/>
    <d v="2023-09-05T00:00:00"/>
    <x v="4"/>
    <x v="6"/>
    <x v="2"/>
    <s v="C987"/>
    <x v="297"/>
    <s v="B1963"/>
    <x v="499"/>
    <x v="2"/>
    <n v="10.09"/>
    <n v="3"/>
    <n v="30.27"/>
    <x v="1"/>
    <x v="6"/>
  </r>
  <r>
    <s v="O3762"/>
    <d v="2024-07-04T00:00:00"/>
    <x v="5"/>
    <x v="2"/>
    <x v="1"/>
    <s v="C266"/>
    <x v="620"/>
    <s v="B1820"/>
    <x v="986"/>
    <x v="0"/>
    <n v="39.78"/>
    <n v="5"/>
    <n v="198.9"/>
    <x v="0"/>
    <x v="6"/>
  </r>
  <r>
    <s v="O1981"/>
    <d v="2023-10-09T00:00:00"/>
    <x v="1"/>
    <x v="10"/>
    <x v="2"/>
    <s v="C328"/>
    <x v="968"/>
    <s v="B1015"/>
    <x v="772"/>
    <x v="2"/>
    <n v="10.43"/>
    <n v="3"/>
    <n v="31.29"/>
    <x v="2"/>
    <x v="1"/>
  </r>
  <r>
    <s v="O2527"/>
    <d v="2022-10-17T00:00:00"/>
    <x v="1"/>
    <x v="10"/>
    <x v="3"/>
    <s v="C558"/>
    <x v="648"/>
    <s v="B1536"/>
    <x v="852"/>
    <x v="3"/>
    <n v="25.63"/>
    <n v="2"/>
    <n v="51.26"/>
    <x v="2"/>
    <x v="3"/>
  </r>
  <r>
    <s v="O2118"/>
    <d v="2023-01-09T00:00:00"/>
    <x v="1"/>
    <x v="11"/>
    <x v="2"/>
    <s v="C350"/>
    <x v="587"/>
    <s v="B1514"/>
    <x v="987"/>
    <x v="3"/>
    <n v="23.01"/>
    <n v="1"/>
    <n v="23.01"/>
    <x v="1"/>
    <x v="4"/>
  </r>
  <r>
    <s v="O2991"/>
    <d v="2025-02-26T00:00:00"/>
    <x v="3"/>
    <x v="3"/>
    <x v="0"/>
    <s v="C944"/>
    <x v="628"/>
    <s v="B1708"/>
    <x v="134"/>
    <x v="1"/>
    <n v="39.799999999999997"/>
    <n v="1"/>
    <n v="39.799999999999997"/>
    <x v="0"/>
    <x v="5"/>
  </r>
  <r>
    <s v="O2747"/>
    <d v="2024-01-22T00:00:00"/>
    <x v="1"/>
    <x v="11"/>
    <x v="1"/>
    <s v="C400"/>
    <x v="865"/>
    <s v="B1825"/>
    <x v="964"/>
    <x v="2"/>
    <n v="14.61"/>
    <n v="2"/>
    <n v="29.22"/>
    <x v="2"/>
    <x v="5"/>
  </r>
  <r>
    <s v="O3878"/>
    <d v="2025-05-31T00:00:00"/>
    <x v="6"/>
    <x v="4"/>
    <x v="0"/>
    <s v="C880"/>
    <x v="643"/>
    <s v="B1350"/>
    <x v="962"/>
    <x v="2"/>
    <n v="17.12"/>
    <n v="4"/>
    <n v="68.48"/>
    <x v="0"/>
    <x v="0"/>
  </r>
  <r>
    <s v="O2093"/>
    <d v="2023-10-26T00:00:00"/>
    <x v="5"/>
    <x v="10"/>
    <x v="2"/>
    <s v="C760"/>
    <x v="65"/>
    <s v="B1345"/>
    <x v="897"/>
    <x v="2"/>
    <n v="8.17"/>
    <n v="5"/>
    <n v="40.85"/>
    <x v="2"/>
    <x v="1"/>
  </r>
  <r>
    <s v="O2183"/>
    <d v="2024-11-01T00:00:00"/>
    <x v="2"/>
    <x v="5"/>
    <x v="1"/>
    <s v="C101"/>
    <x v="581"/>
    <s v="B1599"/>
    <x v="453"/>
    <x v="0"/>
    <n v="24.01"/>
    <n v="5"/>
    <n v="120.05"/>
    <x v="1"/>
    <x v="3"/>
  </r>
  <r>
    <s v="O2210"/>
    <d v="2024-01-17T00:00:00"/>
    <x v="3"/>
    <x v="11"/>
    <x v="1"/>
    <s v="C671"/>
    <x v="52"/>
    <s v="B1954"/>
    <x v="77"/>
    <x v="0"/>
    <n v="16.88"/>
    <n v="4"/>
    <n v="67.52"/>
    <x v="1"/>
    <x v="7"/>
  </r>
  <r>
    <s v="O1908"/>
    <d v="2023-09-03T00:00:00"/>
    <x v="0"/>
    <x v="6"/>
    <x v="2"/>
    <s v="C791"/>
    <x v="969"/>
    <s v="B1854"/>
    <x v="988"/>
    <x v="2"/>
    <n v="25.26"/>
    <n v="1"/>
    <n v="25.26"/>
    <x v="3"/>
    <x v="0"/>
  </r>
  <r>
    <s v="O2890"/>
    <d v="2023-07-30T00:00:00"/>
    <x v="0"/>
    <x v="2"/>
    <x v="2"/>
    <s v="C895"/>
    <x v="853"/>
    <s v="B1927"/>
    <x v="989"/>
    <x v="0"/>
    <n v="28.1"/>
    <n v="2"/>
    <n v="56.2"/>
    <x v="2"/>
    <x v="0"/>
  </r>
  <r>
    <s v="O2060"/>
    <d v="2024-12-16T00:00:00"/>
    <x v="1"/>
    <x v="9"/>
    <x v="1"/>
    <s v="C716"/>
    <x v="42"/>
    <s v="B1746"/>
    <x v="602"/>
    <x v="2"/>
    <n v="48.84"/>
    <n v="4"/>
    <n v="195.36"/>
    <x v="2"/>
    <x v="1"/>
  </r>
  <r>
    <s v="O2120"/>
    <d v="2023-06-20T00:00:00"/>
    <x v="4"/>
    <x v="1"/>
    <x v="2"/>
    <s v="C739"/>
    <x v="767"/>
    <s v="B1495"/>
    <x v="990"/>
    <x v="3"/>
    <n v="8.8000000000000007"/>
    <n v="1"/>
    <n v="8.8000000000000007"/>
    <x v="0"/>
    <x v="2"/>
  </r>
  <r>
    <s v="O3801"/>
    <d v="2025-04-28T00:00:00"/>
    <x v="1"/>
    <x v="7"/>
    <x v="0"/>
    <s v="C273"/>
    <x v="329"/>
    <s v="B1647"/>
    <x v="701"/>
    <x v="1"/>
    <n v="34.5"/>
    <n v="5"/>
    <n v="172.5"/>
    <x v="2"/>
    <x v="2"/>
  </r>
  <r>
    <s v="O2916"/>
    <d v="2023-07-23T00:00:00"/>
    <x v="0"/>
    <x v="2"/>
    <x v="2"/>
    <s v="C300"/>
    <x v="970"/>
    <s v="B1179"/>
    <x v="652"/>
    <x v="0"/>
    <n v="42.23"/>
    <n v="1"/>
    <n v="42.23"/>
    <x v="0"/>
    <x v="7"/>
  </r>
  <r>
    <s v="O2226"/>
    <d v="2022-09-08T00:00:00"/>
    <x v="5"/>
    <x v="6"/>
    <x v="3"/>
    <s v="C911"/>
    <x v="559"/>
    <s v="B1169"/>
    <x v="471"/>
    <x v="1"/>
    <n v="28.52"/>
    <n v="1"/>
    <n v="28.52"/>
    <x v="2"/>
    <x v="0"/>
  </r>
  <r>
    <s v="O1994"/>
    <d v="2023-10-02T00:00:00"/>
    <x v="1"/>
    <x v="10"/>
    <x v="2"/>
    <s v="C737"/>
    <x v="971"/>
    <s v="B1029"/>
    <x v="991"/>
    <x v="0"/>
    <n v="28.17"/>
    <n v="2"/>
    <n v="56.34"/>
    <x v="0"/>
    <x v="4"/>
  </r>
  <r>
    <s v="O1980"/>
    <d v="2023-02-02T00:00:00"/>
    <x v="5"/>
    <x v="3"/>
    <x v="2"/>
    <s v="C706"/>
    <x v="739"/>
    <s v="B1999"/>
    <x v="992"/>
    <x v="2"/>
    <n v="7.83"/>
    <n v="2"/>
    <n v="15.66"/>
    <x v="0"/>
    <x v="1"/>
  </r>
  <r>
    <s v="O3708"/>
    <d v="2023-12-19T00:00:00"/>
    <x v="4"/>
    <x v="9"/>
    <x v="2"/>
    <s v="C708"/>
    <x v="353"/>
    <s v="B1759"/>
    <x v="966"/>
    <x v="0"/>
    <n v="13.35"/>
    <n v="2"/>
    <n v="26.7"/>
    <x v="2"/>
    <x v="0"/>
  </r>
  <r>
    <s v="O2011"/>
    <d v="2024-07-17T00:00:00"/>
    <x v="3"/>
    <x v="2"/>
    <x v="1"/>
    <s v="C573"/>
    <x v="504"/>
    <s v="B1493"/>
    <x v="915"/>
    <x v="0"/>
    <n v="7.57"/>
    <n v="2"/>
    <n v="15.14"/>
    <x v="2"/>
    <x v="7"/>
  </r>
  <r>
    <s v="O2998"/>
    <d v="2023-12-14T00:00:00"/>
    <x v="5"/>
    <x v="9"/>
    <x v="2"/>
    <s v="C787"/>
    <x v="972"/>
    <s v="B1841"/>
    <x v="271"/>
    <x v="2"/>
    <n v="22.66"/>
    <n v="2"/>
    <n v="45.32"/>
    <x v="0"/>
    <x v="1"/>
  </r>
  <r>
    <s v="O1083"/>
    <d v="2023-09-21T00:00:00"/>
    <x v="5"/>
    <x v="6"/>
    <x v="2"/>
    <s v="C179"/>
    <x v="225"/>
    <s v="B1468"/>
    <x v="535"/>
    <x v="0"/>
    <n v="43.44"/>
    <n v="1"/>
    <n v="43.44"/>
    <x v="1"/>
    <x v="0"/>
  </r>
  <r>
    <s v="O1588"/>
    <d v="2023-07-22T00:00:00"/>
    <x v="6"/>
    <x v="2"/>
    <x v="2"/>
    <s v="C637"/>
    <x v="887"/>
    <s v="B1987"/>
    <x v="5"/>
    <x v="3"/>
    <n v="15.01"/>
    <n v="2"/>
    <n v="30.02"/>
    <x v="0"/>
    <x v="3"/>
  </r>
  <r>
    <s v="O2908"/>
    <d v="2025-07-30T00:00:00"/>
    <x v="3"/>
    <x v="2"/>
    <x v="0"/>
    <s v="C531"/>
    <x v="937"/>
    <s v="B1620"/>
    <x v="581"/>
    <x v="0"/>
    <n v="5.85"/>
    <n v="4"/>
    <n v="23.4"/>
    <x v="2"/>
    <x v="2"/>
  </r>
  <r>
    <s v="O2641"/>
    <d v="2023-09-11T00:00:00"/>
    <x v="1"/>
    <x v="6"/>
    <x v="2"/>
    <s v="C613"/>
    <x v="973"/>
    <s v="B1424"/>
    <x v="968"/>
    <x v="0"/>
    <n v="16.989999999999998"/>
    <n v="4"/>
    <n v="67.959999999999994"/>
    <x v="2"/>
    <x v="3"/>
  </r>
  <r>
    <s v="O3168"/>
    <d v="2022-10-22T00:00:00"/>
    <x v="6"/>
    <x v="10"/>
    <x v="3"/>
    <s v="C252"/>
    <x v="110"/>
    <s v="B1466"/>
    <x v="85"/>
    <x v="1"/>
    <n v="32.229999999999997"/>
    <n v="1"/>
    <n v="32.229999999999997"/>
    <x v="2"/>
    <x v="2"/>
  </r>
  <r>
    <s v="O3349"/>
    <d v="2023-03-16T00:00:00"/>
    <x v="5"/>
    <x v="0"/>
    <x v="2"/>
    <s v="C659"/>
    <x v="711"/>
    <s v="B1307"/>
    <x v="993"/>
    <x v="0"/>
    <n v="48.53"/>
    <n v="1"/>
    <n v="48.53"/>
    <x v="2"/>
    <x v="2"/>
  </r>
  <r>
    <s v="O2573"/>
    <d v="2023-12-09T00:00:00"/>
    <x v="6"/>
    <x v="9"/>
    <x v="2"/>
    <s v="C484"/>
    <x v="624"/>
    <s v="B1073"/>
    <x v="983"/>
    <x v="3"/>
    <n v="41.96"/>
    <n v="3"/>
    <n v="125.88"/>
    <x v="0"/>
    <x v="7"/>
  </r>
  <r>
    <s v="O2562"/>
    <d v="2022-11-19T00:00:00"/>
    <x v="6"/>
    <x v="5"/>
    <x v="3"/>
    <s v="C559"/>
    <x v="316"/>
    <s v="B1386"/>
    <x v="994"/>
    <x v="3"/>
    <n v="26.08"/>
    <n v="3"/>
    <n v="78.239999999999995"/>
    <x v="2"/>
    <x v="0"/>
  </r>
  <r>
    <s v="O1408"/>
    <d v="2023-03-20T00:00:00"/>
    <x v="1"/>
    <x v="0"/>
    <x v="2"/>
    <s v="C313"/>
    <x v="974"/>
    <s v="B1440"/>
    <x v="450"/>
    <x v="2"/>
    <n v="35.299999999999997"/>
    <n v="2"/>
    <n v="70.599999999999994"/>
    <x v="0"/>
    <x v="2"/>
  </r>
  <r>
    <s v="O3425"/>
    <d v="2024-02-24T00:00:00"/>
    <x v="6"/>
    <x v="3"/>
    <x v="1"/>
    <s v="C871"/>
    <x v="822"/>
    <s v="B1968"/>
    <x v="864"/>
    <x v="3"/>
    <n v="40.86"/>
    <n v="2"/>
    <n v="81.72"/>
    <x v="0"/>
    <x v="1"/>
  </r>
  <r>
    <s v="O2040"/>
    <d v="2024-05-18T00:00:00"/>
    <x v="6"/>
    <x v="4"/>
    <x v="1"/>
    <s v="C246"/>
    <x v="759"/>
    <s v="B1746"/>
    <x v="995"/>
    <x v="0"/>
    <n v="33.770000000000003"/>
    <n v="2"/>
    <n v="67.540000000000006"/>
    <x v="2"/>
    <x v="3"/>
  </r>
  <r>
    <s v="O3221"/>
    <d v="2025-04-03T00:00:00"/>
    <x v="5"/>
    <x v="7"/>
    <x v="0"/>
    <s v="C151"/>
    <x v="975"/>
    <s v="B1987"/>
    <x v="546"/>
    <x v="2"/>
    <n v="36.450000000000003"/>
    <n v="5"/>
    <n v="182.25"/>
    <x v="1"/>
    <x v="6"/>
  </r>
  <r>
    <s v="O1363"/>
    <d v="2024-10-07T00:00:00"/>
    <x v="1"/>
    <x v="10"/>
    <x v="1"/>
    <s v="C133"/>
    <x v="898"/>
    <s v="B1525"/>
    <x v="996"/>
    <x v="0"/>
    <n v="26.66"/>
    <n v="2"/>
    <n v="53.32"/>
    <x v="3"/>
    <x v="2"/>
  </r>
  <r>
    <s v="O1967"/>
    <d v="2023-07-06T00:00:00"/>
    <x v="5"/>
    <x v="2"/>
    <x v="2"/>
    <s v="C211"/>
    <x v="976"/>
    <s v="B1126"/>
    <x v="142"/>
    <x v="1"/>
    <n v="6.48"/>
    <n v="3"/>
    <n v="19.440000000000001"/>
    <x v="1"/>
    <x v="4"/>
  </r>
  <r>
    <s v="O1166"/>
    <d v="2024-06-20T00:00:00"/>
    <x v="5"/>
    <x v="1"/>
    <x v="1"/>
    <s v="C659"/>
    <x v="977"/>
    <s v="B1166"/>
    <x v="997"/>
    <x v="1"/>
    <n v="41.57"/>
    <n v="3"/>
    <n v="124.71"/>
    <x v="2"/>
    <x v="4"/>
  </r>
  <r>
    <s v="O1640"/>
    <d v="2023-03-01T00:00:00"/>
    <x v="3"/>
    <x v="0"/>
    <x v="2"/>
    <s v="C794"/>
    <x v="737"/>
    <s v="B1625"/>
    <x v="998"/>
    <x v="0"/>
    <n v="49.45"/>
    <n v="4"/>
    <n v="197.8"/>
    <x v="0"/>
    <x v="3"/>
  </r>
  <r>
    <s v="O3042"/>
    <d v="2023-01-26T00:00:00"/>
    <x v="5"/>
    <x v="11"/>
    <x v="2"/>
    <s v="C936"/>
    <x v="279"/>
    <s v="B1462"/>
    <x v="189"/>
    <x v="3"/>
    <n v="36.119999999999997"/>
    <n v="2"/>
    <n v="72.239999999999995"/>
    <x v="2"/>
    <x v="2"/>
  </r>
  <r>
    <s v="O3220"/>
    <d v="2023-02-09T00:00:00"/>
    <x v="5"/>
    <x v="3"/>
    <x v="2"/>
    <s v="C217"/>
    <x v="978"/>
    <s v="B1895"/>
    <x v="956"/>
    <x v="3"/>
    <n v="39.32"/>
    <n v="4"/>
    <n v="157.28"/>
    <x v="2"/>
    <x v="0"/>
  </r>
  <r>
    <s v="O3513"/>
    <d v="2024-02-22T00:00:00"/>
    <x v="5"/>
    <x v="3"/>
    <x v="1"/>
    <s v="C109"/>
    <x v="182"/>
    <s v="B1328"/>
    <x v="79"/>
    <x v="0"/>
    <n v="40.08"/>
    <n v="5"/>
    <n v="200.4"/>
    <x v="0"/>
    <x v="2"/>
  </r>
  <r>
    <s v="O3873"/>
    <d v="2025-05-19T00:00:00"/>
    <x v="1"/>
    <x v="4"/>
    <x v="0"/>
    <s v="C299"/>
    <x v="143"/>
    <s v="B1063"/>
    <x v="612"/>
    <x v="0"/>
    <n v="33.4"/>
    <n v="5"/>
    <n v="167"/>
    <x v="2"/>
    <x v="0"/>
  </r>
  <r>
    <s v="O2781"/>
    <d v="2023-11-04T00:00:00"/>
    <x v="6"/>
    <x v="5"/>
    <x v="2"/>
    <s v="C225"/>
    <x v="162"/>
    <s v="B1963"/>
    <x v="13"/>
    <x v="0"/>
    <n v="29.93"/>
    <n v="5"/>
    <n v="149.65"/>
    <x v="2"/>
    <x v="5"/>
  </r>
  <r>
    <s v="O1390"/>
    <d v="2024-05-28T00:00:00"/>
    <x v="4"/>
    <x v="4"/>
    <x v="1"/>
    <s v="C574"/>
    <x v="979"/>
    <s v="B1474"/>
    <x v="892"/>
    <x v="2"/>
    <n v="27.16"/>
    <n v="1"/>
    <n v="27.16"/>
    <x v="2"/>
    <x v="3"/>
  </r>
  <r>
    <s v="O3139"/>
    <d v="2022-10-05T00:00:00"/>
    <x v="3"/>
    <x v="10"/>
    <x v="3"/>
    <s v="C396"/>
    <x v="556"/>
    <s v="B1141"/>
    <x v="906"/>
    <x v="1"/>
    <n v="8.8699999999999992"/>
    <n v="3"/>
    <n v="26.61"/>
    <x v="0"/>
    <x v="5"/>
  </r>
  <r>
    <s v="O2676"/>
    <d v="2023-11-11T00:00:00"/>
    <x v="6"/>
    <x v="5"/>
    <x v="2"/>
    <s v="C336"/>
    <x v="894"/>
    <s v="B1059"/>
    <x v="999"/>
    <x v="1"/>
    <n v="20.65"/>
    <n v="2"/>
    <n v="41.3"/>
    <x v="0"/>
    <x v="7"/>
  </r>
  <r>
    <s v="O1692"/>
    <d v="2023-10-18T00:00:00"/>
    <x v="3"/>
    <x v="10"/>
    <x v="2"/>
    <s v="C895"/>
    <x v="853"/>
    <s v="B1996"/>
    <x v="583"/>
    <x v="3"/>
    <n v="29.97"/>
    <n v="1"/>
    <n v="29.97"/>
    <x v="2"/>
    <x v="0"/>
  </r>
  <r>
    <s v="O1982"/>
    <d v="2024-07-01T00:00:00"/>
    <x v="1"/>
    <x v="2"/>
    <x v="1"/>
    <s v="C333"/>
    <x v="415"/>
    <s v="B1788"/>
    <x v="341"/>
    <x v="0"/>
    <n v="41.5"/>
    <n v="3"/>
    <n v="124.5"/>
    <x v="2"/>
    <x v="3"/>
  </r>
  <r>
    <s v="O3693"/>
    <d v="2023-04-10T00:00:00"/>
    <x v="1"/>
    <x v="7"/>
    <x v="2"/>
    <s v="C405"/>
    <x v="403"/>
    <s v="B1037"/>
    <x v="958"/>
    <x v="0"/>
    <n v="8.76"/>
    <n v="3"/>
    <n v="26.28"/>
    <x v="2"/>
    <x v="7"/>
  </r>
  <r>
    <s v="O3264"/>
    <d v="2022-09-26T00:00:00"/>
    <x v="1"/>
    <x v="6"/>
    <x v="3"/>
    <s v="C240"/>
    <x v="915"/>
    <s v="B1359"/>
    <x v="922"/>
    <x v="2"/>
    <n v="28.72"/>
    <n v="4"/>
    <n v="114.88"/>
    <x v="2"/>
    <x v="3"/>
  </r>
  <r>
    <s v="O3093"/>
    <d v="2024-02-03T00:00:00"/>
    <x v="6"/>
    <x v="3"/>
    <x v="1"/>
    <s v="C350"/>
    <x v="453"/>
    <s v="B1614"/>
    <x v="305"/>
    <x v="1"/>
    <n v="30.76"/>
    <n v="4"/>
    <n v="123.04"/>
    <x v="2"/>
    <x v="2"/>
  </r>
  <r>
    <s v="O1627"/>
    <d v="2023-10-27T00:00:00"/>
    <x v="2"/>
    <x v="10"/>
    <x v="2"/>
    <s v="C251"/>
    <x v="980"/>
    <s v="B1354"/>
    <x v="877"/>
    <x v="2"/>
    <n v="31.83"/>
    <n v="1"/>
    <n v="31.83"/>
    <x v="1"/>
    <x v="4"/>
  </r>
  <r>
    <s v="O3149"/>
    <d v="2025-05-16T00:00:00"/>
    <x v="2"/>
    <x v="4"/>
    <x v="0"/>
    <s v="C957"/>
    <x v="362"/>
    <s v="B1488"/>
    <x v="476"/>
    <x v="2"/>
    <n v="12.31"/>
    <n v="2"/>
    <n v="24.62"/>
    <x v="0"/>
    <x v="1"/>
  </r>
  <r>
    <s v="O3370"/>
    <d v="2023-12-01T00:00:00"/>
    <x v="2"/>
    <x v="9"/>
    <x v="2"/>
    <s v="C252"/>
    <x v="603"/>
    <s v="B1809"/>
    <x v="907"/>
    <x v="3"/>
    <n v="34.71"/>
    <n v="2"/>
    <n v="69.42"/>
    <x v="2"/>
    <x v="1"/>
  </r>
  <r>
    <s v="O3866"/>
    <d v="2023-05-20T00:00:00"/>
    <x v="6"/>
    <x v="4"/>
    <x v="2"/>
    <s v="C213"/>
    <x v="777"/>
    <s v="B1924"/>
    <x v="524"/>
    <x v="0"/>
    <n v="10.09"/>
    <n v="5"/>
    <n v="50.45"/>
    <x v="0"/>
    <x v="2"/>
  </r>
  <r>
    <s v="O3921"/>
    <d v="2022-11-28T00:00:00"/>
    <x v="1"/>
    <x v="5"/>
    <x v="3"/>
    <s v="C356"/>
    <x v="262"/>
    <s v="B1074"/>
    <x v="925"/>
    <x v="0"/>
    <n v="25.11"/>
    <n v="2"/>
    <n v="50.22"/>
    <x v="0"/>
    <x v="5"/>
  </r>
  <r>
    <s v="O2219"/>
    <d v="2024-08-01T00:00:00"/>
    <x v="5"/>
    <x v="8"/>
    <x v="1"/>
    <s v="C396"/>
    <x v="175"/>
    <s v="B1844"/>
    <x v="521"/>
    <x v="0"/>
    <n v="24.07"/>
    <n v="4"/>
    <n v="96.28"/>
    <x v="2"/>
    <x v="1"/>
  </r>
  <r>
    <s v="O3278"/>
    <d v="2024-04-14T00:00:00"/>
    <x v="0"/>
    <x v="7"/>
    <x v="1"/>
    <s v="C317"/>
    <x v="981"/>
    <s v="B1716"/>
    <x v="625"/>
    <x v="2"/>
    <n v="54.35"/>
    <n v="5"/>
    <n v="271.75"/>
    <x v="1"/>
    <x v="2"/>
  </r>
  <r>
    <s v="O1121"/>
    <d v="2023-09-22T00:00:00"/>
    <x v="2"/>
    <x v="6"/>
    <x v="2"/>
    <s v="C657"/>
    <x v="953"/>
    <s v="B1034"/>
    <x v="1000"/>
    <x v="1"/>
    <n v="38.549999999999997"/>
    <n v="4"/>
    <n v="154.19999999999999"/>
    <x v="3"/>
    <x v="4"/>
  </r>
  <r>
    <s v="O2324"/>
    <d v="2023-09-14T00:00:00"/>
    <x v="5"/>
    <x v="6"/>
    <x v="2"/>
    <s v="C280"/>
    <x v="950"/>
    <s v="B1090"/>
    <x v="504"/>
    <x v="2"/>
    <n v="5.66"/>
    <n v="1"/>
    <n v="5.66"/>
    <x v="2"/>
    <x v="3"/>
  </r>
  <r>
    <s v="O2475"/>
    <d v="2024-09-13T00:00:00"/>
    <x v="2"/>
    <x v="6"/>
    <x v="1"/>
    <s v="C688"/>
    <x v="982"/>
    <s v="B1500"/>
    <x v="1001"/>
    <x v="1"/>
    <n v="16.29"/>
    <n v="5"/>
    <n v="81.45"/>
    <x v="0"/>
    <x v="0"/>
  </r>
  <r>
    <s v="O3285"/>
    <d v="2024-12-19T00:00:00"/>
    <x v="5"/>
    <x v="9"/>
    <x v="1"/>
    <s v="C743"/>
    <x v="468"/>
    <s v="B1418"/>
    <x v="1002"/>
    <x v="3"/>
    <n v="12.99"/>
    <n v="5"/>
    <n v="64.95"/>
    <x v="2"/>
    <x v="2"/>
  </r>
  <r>
    <s v="O1187"/>
    <d v="2023-02-04T00:00:00"/>
    <x v="6"/>
    <x v="3"/>
    <x v="2"/>
    <s v="C413"/>
    <x v="693"/>
    <s v="B1740"/>
    <x v="733"/>
    <x v="2"/>
    <n v="41.7"/>
    <n v="4"/>
    <n v="166.8"/>
    <x v="2"/>
    <x v="1"/>
  </r>
  <r>
    <s v="O3156"/>
    <d v="2025-08-15T00:00:00"/>
    <x v="2"/>
    <x v="8"/>
    <x v="0"/>
    <s v="C188"/>
    <x v="864"/>
    <s v="B1560"/>
    <x v="616"/>
    <x v="0"/>
    <n v="48.8"/>
    <n v="3"/>
    <n v="146.4"/>
    <x v="2"/>
    <x v="5"/>
  </r>
  <r>
    <s v="O1641"/>
    <d v="2024-05-30T00:00:00"/>
    <x v="5"/>
    <x v="4"/>
    <x v="1"/>
    <s v="C931"/>
    <x v="922"/>
    <s v="B1138"/>
    <x v="658"/>
    <x v="3"/>
    <n v="40.89"/>
    <n v="2"/>
    <n v="81.78"/>
    <x v="2"/>
    <x v="3"/>
  </r>
  <r>
    <s v="O3420"/>
    <d v="2025-03-14T00:00:00"/>
    <x v="2"/>
    <x v="0"/>
    <x v="0"/>
    <s v="C780"/>
    <x v="484"/>
    <s v="B1080"/>
    <x v="477"/>
    <x v="2"/>
    <n v="44.46"/>
    <n v="1"/>
    <n v="44.46"/>
    <x v="2"/>
    <x v="0"/>
  </r>
  <r>
    <s v="O1196"/>
    <d v="2024-05-22T00:00:00"/>
    <x v="3"/>
    <x v="4"/>
    <x v="1"/>
    <s v="C845"/>
    <x v="523"/>
    <s v="B1385"/>
    <x v="370"/>
    <x v="0"/>
    <n v="9.31"/>
    <n v="4"/>
    <n v="37.24"/>
    <x v="3"/>
    <x v="2"/>
  </r>
  <r>
    <s v="O1564"/>
    <d v="2024-08-06T00:00:00"/>
    <x v="4"/>
    <x v="8"/>
    <x v="1"/>
    <s v="C129"/>
    <x v="844"/>
    <s v="B1356"/>
    <x v="264"/>
    <x v="3"/>
    <n v="32"/>
    <n v="3"/>
    <n v="96"/>
    <x v="1"/>
    <x v="3"/>
  </r>
  <r>
    <s v="O3591"/>
    <d v="2024-03-09T00:00:00"/>
    <x v="6"/>
    <x v="0"/>
    <x v="1"/>
    <s v="C479"/>
    <x v="5"/>
    <s v="B1634"/>
    <x v="738"/>
    <x v="2"/>
    <n v="13.86"/>
    <n v="2"/>
    <n v="27.72"/>
    <x v="1"/>
    <x v="0"/>
  </r>
  <r>
    <s v="O2920"/>
    <d v="2025-07-28T00:00:00"/>
    <x v="1"/>
    <x v="2"/>
    <x v="0"/>
    <s v="C669"/>
    <x v="983"/>
    <s v="B1447"/>
    <x v="957"/>
    <x v="2"/>
    <n v="23.63"/>
    <n v="5"/>
    <n v="118.15"/>
    <x v="0"/>
    <x v="3"/>
  </r>
  <r>
    <s v="O2186"/>
    <d v="2024-08-19T00:00:00"/>
    <x v="1"/>
    <x v="8"/>
    <x v="1"/>
    <s v="C610"/>
    <x v="984"/>
    <s v="B1243"/>
    <x v="402"/>
    <x v="1"/>
    <n v="48.59"/>
    <n v="1"/>
    <n v="48.59"/>
    <x v="3"/>
    <x v="3"/>
  </r>
  <r>
    <s v="O1722"/>
    <d v="2023-07-30T00:00:00"/>
    <x v="0"/>
    <x v="2"/>
    <x v="2"/>
    <s v="C620"/>
    <x v="985"/>
    <s v="B1228"/>
    <x v="1003"/>
    <x v="0"/>
    <n v="29.37"/>
    <n v="1"/>
    <n v="29.37"/>
    <x v="1"/>
    <x v="3"/>
  </r>
  <r>
    <s v="O2376"/>
    <d v="2023-07-11T00:00:00"/>
    <x v="4"/>
    <x v="2"/>
    <x v="2"/>
    <s v="C498"/>
    <x v="70"/>
    <s v="B1916"/>
    <x v="659"/>
    <x v="0"/>
    <n v="24.85"/>
    <n v="4"/>
    <n v="99.4"/>
    <x v="0"/>
    <x v="2"/>
  </r>
  <r>
    <s v="O1020"/>
    <d v="2024-09-18T00:00:00"/>
    <x v="3"/>
    <x v="6"/>
    <x v="1"/>
    <s v="C936"/>
    <x v="279"/>
    <s v="B1405"/>
    <x v="1004"/>
    <x v="1"/>
    <n v="45.99"/>
    <n v="1"/>
    <n v="45.99"/>
    <x v="1"/>
    <x v="4"/>
  </r>
  <r>
    <s v="O3159"/>
    <d v="2025-01-25T00:00:00"/>
    <x v="6"/>
    <x v="11"/>
    <x v="0"/>
    <s v="C232"/>
    <x v="8"/>
    <s v="B1125"/>
    <x v="242"/>
    <x v="1"/>
    <n v="17.559999999999999"/>
    <n v="4"/>
    <n v="70.239999999999995"/>
    <x v="0"/>
    <x v="3"/>
  </r>
  <r>
    <s v="O3479"/>
    <d v="2025-06-15T00:00:00"/>
    <x v="0"/>
    <x v="1"/>
    <x v="0"/>
    <s v="C540"/>
    <x v="917"/>
    <s v="B1569"/>
    <x v="507"/>
    <x v="2"/>
    <n v="29.07"/>
    <n v="5"/>
    <n v="145.35"/>
    <x v="0"/>
    <x v="6"/>
  </r>
  <r>
    <s v="O2454"/>
    <d v="2024-09-28T00:00:00"/>
    <x v="6"/>
    <x v="6"/>
    <x v="1"/>
    <s v="C270"/>
    <x v="60"/>
    <s v="B1599"/>
    <x v="453"/>
    <x v="1"/>
    <n v="28.26"/>
    <n v="5"/>
    <n v="141.30000000000001"/>
    <x v="1"/>
    <x v="0"/>
  </r>
  <r>
    <s v="O3600"/>
    <d v="2025-08-19T00:00:00"/>
    <x v="4"/>
    <x v="8"/>
    <x v="0"/>
    <s v="C130"/>
    <x v="210"/>
    <s v="B1233"/>
    <x v="926"/>
    <x v="1"/>
    <n v="33.17"/>
    <n v="2"/>
    <n v="66.34"/>
    <x v="0"/>
    <x v="2"/>
  </r>
  <r>
    <s v="O1954"/>
    <d v="2023-12-23T00:00:00"/>
    <x v="6"/>
    <x v="9"/>
    <x v="2"/>
    <s v="C893"/>
    <x v="346"/>
    <s v="B1147"/>
    <x v="51"/>
    <x v="0"/>
    <n v="41.9"/>
    <n v="1"/>
    <n v="41.9"/>
    <x v="1"/>
    <x v="0"/>
  </r>
  <r>
    <s v="O2089"/>
    <d v="2023-11-12T00:00:00"/>
    <x v="0"/>
    <x v="5"/>
    <x v="2"/>
    <s v="C489"/>
    <x v="813"/>
    <s v="B1145"/>
    <x v="609"/>
    <x v="2"/>
    <n v="30.43"/>
    <n v="5"/>
    <n v="152.15"/>
    <x v="2"/>
    <x v="3"/>
  </r>
  <r>
    <s v="O3471"/>
    <d v="2024-02-15T00:00:00"/>
    <x v="5"/>
    <x v="3"/>
    <x v="1"/>
    <s v="C836"/>
    <x v="343"/>
    <s v="B1353"/>
    <x v="1005"/>
    <x v="3"/>
    <n v="23.35"/>
    <n v="1"/>
    <n v="23.35"/>
    <x v="2"/>
    <x v="0"/>
  </r>
  <r>
    <s v="O2133"/>
    <d v="2023-02-15T00:00:00"/>
    <x v="3"/>
    <x v="3"/>
    <x v="2"/>
    <s v="C389"/>
    <x v="986"/>
    <s v="B1903"/>
    <x v="224"/>
    <x v="2"/>
    <n v="33.5"/>
    <n v="2"/>
    <n v="67"/>
    <x v="3"/>
    <x v="2"/>
  </r>
  <r>
    <s v="O1350"/>
    <d v="2024-06-02T00:00:00"/>
    <x v="0"/>
    <x v="1"/>
    <x v="1"/>
    <s v="C692"/>
    <x v="303"/>
    <s v="B1465"/>
    <x v="920"/>
    <x v="1"/>
    <n v="15.36"/>
    <n v="2"/>
    <n v="30.72"/>
    <x v="0"/>
    <x v="0"/>
  </r>
  <r>
    <s v="O2255"/>
    <d v="2024-07-17T00:00:00"/>
    <x v="3"/>
    <x v="2"/>
    <x v="1"/>
    <s v="C751"/>
    <x v="987"/>
    <s v="B1542"/>
    <x v="984"/>
    <x v="2"/>
    <n v="27.18"/>
    <n v="5"/>
    <n v="135.9"/>
    <x v="0"/>
    <x v="1"/>
  </r>
  <r>
    <s v="O1307"/>
    <d v="2024-06-18T00:00:00"/>
    <x v="4"/>
    <x v="1"/>
    <x v="1"/>
    <s v="C768"/>
    <x v="230"/>
    <s v="B1203"/>
    <x v="1006"/>
    <x v="3"/>
    <n v="21.73"/>
    <n v="5"/>
    <n v="108.65"/>
    <x v="2"/>
    <x v="0"/>
  </r>
  <r>
    <s v="O3143"/>
    <d v="2025-05-24T00:00:00"/>
    <x v="6"/>
    <x v="4"/>
    <x v="0"/>
    <s v="C856"/>
    <x v="943"/>
    <s v="B1503"/>
    <x v="714"/>
    <x v="3"/>
    <n v="13.6"/>
    <n v="1"/>
    <n v="13.6"/>
    <x v="0"/>
    <x v="1"/>
  </r>
  <r>
    <s v="O1304"/>
    <d v="2024-03-12T00:00:00"/>
    <x v="4"/>
    <x v="0"/>
    <x v="1"/>
    <s v="C273"/>
    <x v="329"/>
    <s v="B1277"/>
    <x v="1007"/>
    <x v="0"/>
    <n v="48.66"/>
    <n v="1"/>
    <n v="48.66"/>
    <x v="2"/>
    <x v="7"/>
  </r>
  <r>
    <s v="O1021"/>
    <d v="2023-06-21T00:00:00"/>
    <x v="3"/>
    <x v="1"/>
    <x v="2"/>
    <s v="C853"/>
    <x v="936"/>
    <s v="B1645"/>
    <x v="796"/>
    <x v="0"/>
    <n v="16.38"/>
    <n v="5"/>
    <n v="81.900000000000006"/>
    <x v="0"/>
    <x v="3"/>
  </r>
  <r>
    <s v="O1804"/>
    <d v="2023-11-14T00:00:00"/>
    <x v="4"/>
    <x v="5"/>
    <x v="2"/>
    <s v="C247"/>
    <x v="207"/>
    <s v="B1424"/>
    <x v="968"/>
    <x v="1"/>
    <n v="18.79"/>
    <n v="1"/>
    <n v="18.79"/>
    <x v="0"/>
    <x v="3"/>
  </r>
  <r>
    <s v="O3148"/>
    <d v="2022-09-02T00:00:00"/>
    <x v="2"/>
    <x v="6"/>
    <x v="3"/>
    <s v="C844"/>
    <x v="206"/>
    <s v="B1248"/>
    <x v="358"/>
    <x v="2"/>
    <n v="14.01"/>
    <n v="3"/>
    <n v="42.03"/>
    <x v="2"/>
    <x v="0"/>
  </r>
  <r>
    <s v="O1621"/>
    <d v="2023-10-28T00:00:00"/>
    <x v="6"/>
    <x v="10"/>
    <x v="2"/>
    <s v="C410"/>
    <x v="988"/>
    <s v="B1157"/>
    <x v="1008"/>
    <x v="3"/>
    <n v="16.149999999999999"/>
    <n v="2"/>
    <n v="32.299999999999997"/>
    <x v="3"/>
    <x v="4"/>
  </r>
  <r>
    <s v="O2310"/>
    <d v="2023-12-13T00:00:00"/>
    <x v="3"/>
    <x v="9"/>
    <x v="2"/>
    <s v="C471"/>
    <x v="611"/>
    <s v="B1435"/>
    <x v="60"/>
    <x v="0"/>
    <n v="38.200000000000003"/>
    <n v="3"/>
    <n v="114.6"/>
    <x v="2"/>
    <x v="6"/>
  </r>
  <r>
    <s v="O1028"/>
    <d v="2023-07-28T00:00:00"/>
    <x v="2"/>
    <x v="2"/>
    <x v="2"/>
    <s v="C316"/>
    <x v="989"/>
    <s v="B1248"/>
    <x v="1009"/>
    <x v="2"/>
    <n v="19.3"/>
    <n v="5"/>
    <n v="96.5"/>
    <x v="2"/>
    <x v="7"/>
  </r>
  <r>
    <s v="O1536"/>
    <d v="2023-01-05T00:00:00"/>
    <x v="5"/>
    <x v="11"/>
    <x v="2"/>
    <s v="C214"/>
    <x v="164"/>
    <s v="B1210"/>
    <x v="654"/>
    <x v="0"/>
    <n v="21.31"/>
    <n v="1"/>
    <n v="21.31"/>
    <x v="1"/>
    <x v="1"/>
  </r>
  <r>
    <s v="O1149"/>
    <d v="2023-11-07T00:00:00"/>
    <x v="4"/>
    <x v="5"/>
    <x v="2"/>
    <s v="C639"/>
    <x v="163"/>
    <s v="B1542"/>
    <x v="984"/>
    <x v="1"/>
    <n v="30.76"/>
    <n v="3"/>
    <n v="92.28"/>
    <x v="3"/>
    <x v="2"/>
  </r>
  <r>
    <s v="O3620"/>
    <d v="2024-07-31T00:00:00"/>
    <x v="3"/>
    <x v="2"/>
    <x v="1"/>
    <s v="C754"/>
    <x v="573"/>
    <s v="B1798"/>
    <x v="810"/>
    <x v="3"/>
    <n v="39.19"/>
    <n v="2"/>
    <n v="78.38"/>
    <x v="0"/>
    <x v="2"/>
  </r>
  <r>
    <s v="O2041"/>
    <d v="2024-06-01T00:00:00"/>
    <x v="6"/>
    <x v="1"/>
    <x v="1"/>
    <s v="C927"/>
    <x v="990"/>
    <s v="B1469"/>
    <x v="1010"/>
    <x v="3"/>
    <n v="6.01"/>
    <n v="2"/>
    <n v="12.02"/>
    <x v="2"/>
    <x v="4"/>
  </r>
  <r>
    <s v="O3100"/>
    <d v="2025-02-12T00:00:00"/>
    <x v="3"/>
    <x v="3"/>
    <x v="0"/>
    <s v="C328"/>
    <x v="895"/>
    <s v="B1651"/>
    <x v="691"/>
    <x v="1"/>
    <n v="35.9"/>
    <n v="4"/>
    <n v="143.6"/>
    <x v="2"/>
    <x v="6"/>
  </r>
  <r>
    <s v="O2932"/>
    <d v="2023-11-06T00:00:00"/>
    <x v="1"/>
    <x v="5"/>
    <x v="2"/>
    <s v="C951"/>
    <x v="561"/>
    <s v="B1474"/>
    <x v="892"/>
    <x v="2"/>
    <n v="31.1"/>
    <n v="4"/>
    <n v="124.4"/>
    <x v="0"/>
    <x v="1"/>
  </r>
  <r>
    <s v="O3155"/>
    <d v="2024-01-20T00:00:00"/>
    <x v="6"/>
    <x v="11"/>
    <x v="1"/>
    <s v="C714"/>
    <x v="200"/>
    <s v="B1869"/>
    <x v="1011"/>
    <x v="3"/>
    <n v="17.3"/>
    <n v="1"/>
    <n v="17.3"/>
    <x v="0"/>
    <x v="7"/>
  </r>
  <r>
    <s v="O2490"/>
    <d v="2023-09-02T00:00:00"/>
    <x v="6"/>
    <x v="6"/>
    <x v="2"/>
    <s v="C659"/>
    <x v="977"/>
    <s v="B1165"/>
    <x v="331"/>
    <x v="3"/>
    <n v="18"/>
    <n v="1"/>
    <n v="18"/>
    <x v="0"/>
    <x v="7"/>
  </r>
  <r>
    <s v="O2811"/>
    <d v="2024-10-18T00:00:00"/>
    <x v="2"/>
    <x v="10"/>
    <x v="1"/>
    <s v="C539"/>
    <x v="256"/>
    <s v="B1227"/>
    <x v="844"/>
    <x v="0"/>
    <n v="50.56"/>
    <n v="3"/>
    <n v="151.68"/>
    <x v="1"/>
    <x v="6"/>
  </r>
  <r>
    <s v="O3852"/>
    <d v="2024-12-10T00:00:00"/>
    <x v="4"/>
    <x v="9"/>
    <x v="1"/>
    <s v="C919"/>
    <x v="402"/>
    <s v="B1874"/>
    <x v="109"/>
    <x v="1"/>
    <n v="32.32"/>
    <n v="2"/>
    <n v="64.64"/>
    <x v="2"/>
    <x v="3"/>
  </r>
  <r>
    <s v="O1685"/>
    <d v="2024-09-26T00:00:00"/>
    <x v="5"/>
    <x v="6"/>
    <x v="1"/>
    <s v="C238"/>
    <x v="991"/>
    <s v="B1246"/>
    <x v="1012"/>
    <x v="1"/>
    <n v="16.420000000000002"/>
    <n v="1"/>
    <n v="16.420000000000002"/>
    <x v="2"/>
    <x v="7"/>
  </r>
  <r>
    <s v="O1287"/>
    <d v="2023-06-22T00:00:00"/>
    <x v="5"/>
    <x v="1"/>
    <x v="2"/>
    <s v="C672"/>
    <x v="961"/>
    <s v="B1927"/>
    <x v="989"/>
    <x v="0"/>
    <n v="34.07"/>
    <n v="5"/>
    <n v="170.35"/>
    <x v="1"/>
    <x v="0"/>
  </r>
  <r>
    <s v="O1073"/>
    <d v="2024-12-17T00:00:00"/>
    <x v="4"/>
    <x v="9"/>
    <x v="1"/>
    <s v="C266"/>
    <x v="992"/>
    <s v="B1560"/>
    <x v="616"/>
    <x v="3"/>
    <n v="44.47"/>
    <n v="3"/>
    <n v="133.41"/>
    <x v="0"/>
    <x v="4"/>
  </r>
  <r>
    <s v="O2378"/>
    <d v="2022-08-31T00:00:00"/>
    <x v="3"/>
    <x v="8"/>
    <x v="3"/>
    <s v="C146"/>
    <x v="993"/>
    <s v="B1983"/>
    <x v="343"/>
    <x v="0"/>
    <n v="22.38"/>
    <n v="1"/>
    <n v="22.38"/>
    <x v="0"/>
    <x v="6"/>
  </r>
  <r>
    <s v="O1107"/>
    <d v="2024-08-12T00:00:00"/>
    <x v="1"/>
    <x v="8"/>
    <x v="1"/>
    <s v="C563"/>
    <x v="631"/>
    <s v="B1709"/>
    <x v="1013"/>
    <x v="2"/>
    <n v="5.7"/>
    <n v="3"/>
    <n v="17.100000000000001"/>
    <x v="0"/>
    <x v="4"/>
  </r>
  <r>
    <s v="O1929"/>
    <d v="2024-11-19T00:00:00"/>
    <x v="4"/>
    <x v="5"/>
    <x v="1"/>
    <s v="C856"/>
    <x v="943"/>
    <s v="B1457"/>
    <x v="562"/>
    <x v="1"/>
    <n v="41.8"/>
    <n v="3"/>
    <n v="125.4"/>
    <x v="2"/>
    <x v="0"/>
  </r>
  <r>
    <s v="O2095"/>
    <d v="2024-02-08T00:00:00"/>
    <x v="5"/>
    <x v="3"/>
    <x v="1"/>
    <s v="C800"/>
    <x v="994"/>
    <s v="B1933"/>
    <x v="302"/>
    <x v="3"/>
    <n v="30.03"/>
    <n v="1"/>
    <n v="30.03"/>
    <x v="2"/>
    <x v="2"/>
  </r>
  <r>
    <s v="O3556"/>
    <d v="2023-03-09T00:00:00"/>
    <x v="5"/>
    <x v="0"/>
    <x v="2"/>
    <s v="C464"/>
    <x v="629"/>
    <s v="B1340"/>
    <x v="648"/>
    <x v="0"/>
    <n v="9.99"/>
    <n v="4"/>
    <n v="39.96"/>
    <x v="2"/>
    <x v="1"/>
  </r>
  <r>
    <s v="O1118"/>
    <d v="2024-11-30T00:00:00"/>
    <x v="6"/>
    <x v="5"/>
    <x v="1"/>
    <s v="C963"/>
    <x v="995"/>
    <s v="B1125"/>
    <x v="532"/>
    <x v="1"/>
    <n v="8.76"/>
    <n v="5"/>
    <n v="43.8"/>
    <x v="3"/>
    <x v="7"/>
  </r>
  <r>
    <s v="O3241"/>
    <d v="2022-09-14T00:00:00"/>
    <x v="3"/>
    <x v="6"/>
    <x v="3"/>
    <s v="C471"/>
    <x v="611"/>
    <s v="B1925"/>
    <x v="1014"/>
    <x v="2"/>
    <n v="25.7"/>
    <n v="5"/>
    <n v="128.5"/>
    <x v="2"/>
    <x v="0"/>
  </r>
  <r>
    <s v="O1522"/>
    <d v="2024-01-17T00:00:00"/>
    <x v="3"/>
    <x v="11"/>
    <x v="1"/>
    <s v="C114"/>
    <x v="996"/>
    <s v="B1166"/>
    <x v="1015"/>
    <x v="2"/>
    <n v="44.97"/>
    <n v="2"/>
    <n v="89.94"/>
    <x v="1"/>
    <x v="3"/>
  </r>
  <r>
    <s v="O2639"/>
    <d v="2024-06-20T00:00:00"/>
    <x v="5"/>
    <x v="1"/>
    <x v="1"/>
    <s v="C132"/>
    <x v="136"/>
    <s v="B1254"/>
    <x v="783"/>
    <x v="2"/>
    <n v="55"/>
    <n v="2"/>
    <n v="110"/>
    <x v="2"/>
    <x v="1"/>
  </r>
  <r>
    <s v="O1089"/>
    <d v="2023-04-30T00:00:00"/>
    <x v="0"/>
    <x v="7"/>
    <x v="2"/>
    <s v="C659"/>
    <x v="711"/>
    <s v="B1986"/>
    <x v="1016"/>
    <x v="1"/>
    <n v="11.52"/>
    <n v="5"/>
    <n v="57.6"/>
    <x v="2"/>
    <x v="4"/>
  </r>
  <r>
    <s v="O2222"/>
    <d v="2024-07-04T00:00:00"/>
    <x v="5"/>
    <x v="2"/>
    <x v="1"/>
    <s v="C335"/>
    <x v="569"/>
    <s v="B1721"/>
    <x v="179"/>
    <x v="1"/>
    <n v="23.16"/>
    <n v="4"/>
    <n v="92.64"/>
    <x v="0"/>
    <x v="2"/>
  </r>
  <r>
    <s v="O1532"/>
    <d v="2023-06-15T00:00:00"/>
    <x v="5"/>
    <x v="1"/>
    <x v="2"/>
    <s v="C381"/>
    <x v="437"/>
    <s v="B1726"/>
    <x v="167"/>
    <x v="0"/>
    <n v="18.399999999999999"/>
    <n v="5"/>
    <n v="92"/>
    <x v="0"/>
    <x v="4"/>
  </r>
  <r>
    <s v="O1372"/>
    <d v="2023-07-30T00:00:00"/>
    <x v="0"/>
    <x v="2"/>
    <x v="2"/>
    <s v="C678"/>
    <x v="997"/>
    <s v="B1752"/>
    <x v="1017"/>
    <x v="0"/>
    <n v="13.3"/>
    <n v="2"/>
    <n v="26.6"/>
    <x v="1"/>
    <x v="7"/>
  </r>
  <r>
    <s v="O1956"/>
    <d v="2024-12-19T00:00:00"/>
    <x v="5"/>
    <x v="9"/>
    <x v="1"/>
    <s v="C492"/>
    <x v="704"/>
    <s v="B1350"/>
    <x v="962"/>
    <x v="2"/>
    <n v="21.04"/>
    <n v="3"/>
    <n v="63.12"/>
    <x v="2"/>
    <x v="3"/>
  </r>
  <r>
    <s v="O2484"/>
    <d v="2023-08-15T00:00:00"/>
    <x v="4"/>
    <x v="8"/>
    <x v="2"/>
    <s v="C291"/>
    <x v="904"/>
    <s v="B1936"/>
    <x v="122"/>
    <x v="0"/>
    <n v="39.74"/>
    <n v="4"/>
    <n v="158.96"/>
    <x v="0"/>
    <x v="7"/>
  </r>
  <r>
    <s v="O1144"/>
    <d v="2024-01-26T00:00:00"/>
    <x v="2"/>
    <x v="11"/>
    <x v="1"/>
    <s v="C415"/>
    <x v="167"/>
    <s v="B1627"/>
    <x v="963"/>
    <x v="2"/>
    <n v="11.74"/>
    <n v="1"/>
    <n v="11.74"/>
    <x v="3"/>
    <x v="1"/>
  </r>
  <r>
    <s v="O2767"/>
    <d v="2024-01-18T00:00:00"/>
    <x v="5"/>
    <x v="11"/>
    <x v="1"/>
    <s v="C396"/>
    <x v="574"/>
    <s v="B1028"/>
    <x v="518"/>
    <x v="2"/>
    <n v="18.77"/>
    <n v="3"/>
    <n v="56.31"/>
    <x v="1"/>
    <x v="2"/>
  </r>
  <r>
    <s v="O2461"/>
    <d v="2023-03-16T00:00:00"/>
    <x v="5"/>
    <x v="0"/>
    <x v="2"/>
    <s v="C773"/>
    <x v="650"/>
    <s v="B1073"/>
    <x v="110"/>
    <x v="0"/>
    <n v="33.76"/>
    <n v="4"/>
    <n v="135.04"/>
    <x v="0"/>
    <x v="5"/>
  </r>
  <r>
    <s v="O2723"/>
    <d v="2025-01-29T00:00:00"/>
    <x v="3"/>
    <x v="11"/>
    <x v="0"/>
    <s v="C876"/>
    <x v="191"/>
    <s v="B1300"/>
    <x v="479"/>
    <x v="3"/>
    <n v="53.49"/>
    <n v="4"/>
    <n v="213.96"/>
    <x v="2"/>
    <x v="5"/>
  </r>
  <r>
    <s v="O3493"/>
    <d v="2023-01-20T00:00:00"/>
    <x v="2"/>
    <x v="11"/>
    <x v="2"/>
    <s v="C941"/>
    <x v="998"/>
    <s v="B1783"/>
    <x v="1018"/>
    <x v="2"/>
    <n v="8.8800000000000008"/>
    <n v="1"/>
    <n v="8.8800000000000008"/>
    <x v="2"/>
    <x v="1"/>
  </r>
  <r>
    <s v="O2481"/>
    <d v="2024-11-12T00:00:00"/>
    <x v="4"/>
    <x v="5"/>
    <x v="1"/>
    <s v="C601"/>
    <x v="159"/>
    <s v="B1706"/>
    <x v="880"/>
    <x v="0"/>
    <n v="6.88"/>
    <n v="1"/>
    <n v="6.88"/>
    <x v="0"/>
    <x v="6"/>
  </r>
  <r>
    <s v="O3887"/>
    <d v="2025-05-21T00:00:00"/>
    <x v="3"/>
    <x v="4"/>
    <x v="0"/>
    <s v="C880"/>
    <x v="643"/>
    <s v="B1231"/>
    <x v="28"/>
    <x v="2"/>
    <n v="23.47"/>
    <n v="4"/>
    <n v="93.88"/>
    <x v="2"/>
    <x v="0"/>
  </r>
  <r>
    <s v="O2578"/>
    <d v="2024-03-10T00:00:00"/>
    <x v="0"/>
    <x v="0"/>
    <x v="1"/>
    <s v="C601"/>
    <x v="159"/>
    <s v="B1262"/>
    <x v="766"/>
    <x v="0"/>
    <n v="17.46"/>
    <n v="2"/>
    <n v="34.92"/>
    <x v="0"/>
    <x v="3"/>
  </r>
  <r>
    <s v="O3724"/>
    <d v="2024-10-07T00:00:00"/>
    <x v="1"/>
    <x v="10"/>
    <x v="1"/>
    <s v="C712"/>
    <x v="429"/>
    <s v="B1809"/>
    <x v="907"/>
    <x v="0"/>
    <n v="40.82"/>
    <n v="3"/>
    <n v="122.46"/>
    <x v="2"/>
    <x v="5"/>
  </r>
  <r>
    <s v="O2325"/>
    <d v="2025-02-19T00:00:00"/>
    <x v="3"/>
    <x v="3"/>
    <x v="0"/>
    <s v="C527"/>
    <x v="0"/>
    <s v="B1243"/>
    <x v="440"/>
    <x v="1"/>
    <n v="38.369999999999997"/>
    <n v="2"/>
    <n v="76.739999999999995"/>
    <x v="2"/>
    <x v="2"/>
  </r>
  <r>
    <s v="O3125"/>
    <d v="2023-07-11T00:00:00"/>
    <x v="4"/>
    <x v="2"/>
    <x v="2"/>
    <s v="C553"/>
    <x v="276"/>
    <s v="B1887"/>
    <x v="523"/>
    <x v="3"/>
    <n v="23.99"/>
    <n v="1"/>
    <n v="23.99"/>
    <x v="1"/>
    <x v="1"/>
  </r>
  <r>
    <s v="O1841"/>
    <d v="2024-02-14T00:00:00"/>
    <x v="3"/>
    <x v="3"/>
    <x v="1"/>
    <s v="C651"/>
    <x v="213"/>
    <s v="B1248"/>
    <x v="358"/>
    <x v="3"/>
    <n v="12.02"/>
    <n v="2"/>
    <n v="24.04"/>
    <x v="3"/>
    <x v="7"/>
  </r>
  <r>
    <s v="O1443"/>
    <d v="2024-02-29T00:00:00"/>
    <x v="5"/>
    <x v="3"/>
    <x v="1"/>
    <s v="C996"/>
    <x v="452"/>
    <s v="B1565"/>
    <x v="128"/>
    <x v="2"/>
    <n v="34.840000000000003"/>
    <n v="2"/>
    <n v="69.680000000000007"/>
    <x v="3"/>
    <x v="1"/>
  </r>
  <r>
    <s v="O1153"/>
    <d v="2023-12-09T00:00:00"/>
    <x v="6"/>
    <x v="9"/>
    <x v="2"/>
    <s v="C573"/>
    <x v="649"/>
    <s v="B1739"/>
    <x v="1019"/>
    <x v="1"/>
    <n v="18.3"/>
    <n v="5"/>
    <n v="91.5"/>
    <x v="2"/>
    <x v="2"/>
  </r>
  <r>
    <s v="O1497"/>
    <d v="2024-02-07T00:00:00"/>
    <x v="3"/>
    <x v="3"/>
    <x v="1"/>
    <s v="C461"/>
    <x v="67"/>
    <s v="B1272"/>
    <x v="1020"/>
    <x v="0"/>
    <n v="30.62"/>
    <n v="2"/>
    <n v="61.24"/>
    <x v="3"/>
    <x v="2"/>
  </r>
  <r>
    <s v="O2530"/>
    <d v="2025-03-02T00:00:00"/>
    <x v="0"/>
    <x v="0"/>
    <x v="0"/>
    <s v="C538"/>
    <x v="674"/>
    <s v="B1012"/>
    <x v="568"/>
    <x v="2"/>
    <n v="22.3"/>
    <n v="2"/>
    <n v="44.6"/>
    <x v="2"/>
    <x v="7"/>
  </r>
  <r>
    <s v="O3777"/>
    <d v="2023-08-08T00:00:00"/>
    <x v="4"/>
    <x v="8"/>
    <x v="2"/>
    <s v="C267"/>
    <x v="999"/>
    <s v="B1772"/>
    <x v="761"/>
    <x v="0"/>
    <n v="17.690000000000001"/>
    <n v="1"/>
    <n v="17.690000000000001"/>
    <x v="0"/>
    <x v="2"/>
  </r>
  <r>
    <s v="O1117"/>
    <d v="2023-01-16T00:00:00"/>
    <x v="1"/>
    <x v="11"/>
    <x v="2"/>
    <s v="C395"/>
    <x v="1000"/>
    <s v="B1656"/>
    <x v="1021"/>
    <x v="2"/>
    <n v="22.59"/>
    <n v="1"/>
    <n v="22.59"/>
    <x v="1"/>
    <x v="2"/>
  </r>
  <r>
    <s v="O2406"/>
    <d v="2024-03-14T00:00:00"/>
    <x v="5"/>
    <x v="0"/>
    <x v="1"/>
    <s v="C575"/>
    <x v="140"/>
    <s v="B1795"/>
    <x v="66"/>
    <x v="2"/>
    <n v="13.62"/>
    <n v="4"/>
    <n v="54.48"/>
    <x v="2"/>
    <x v="7"/>
  </r>
  <r>
    <s v="O1530"/>
    <d v="2024-04-30T00:00:00"/>
    <x v="4"/>
    <x v="7"/>
    <x v="1"/>
    <s v="C222"/>
    <x v="684"/>
    <s v="B1554"/>
    <x v="622"/>
    <x v="1"/>
    <n v="35.229999999999997"/>
    <n v="2"/>
    <n v="70.459999999999994"/>
    <x v="0"/>
    <x v="1"/>
  </r>
  <r>
    <s v="O2306"/>
    <d v="2023-05-20T00:00:00"/>
    <x v="6"/>
    <x v="4"/>
    <x v="2"/>
    <s v="C685"/>
    <x v="1001"/>
    <s v="B1232"/>
    <x v="803"/>
    <x v="0"/>
    <n v="30.06"/>
    <n v="5"/>
    <n v="150.30000000000001"/>
    <x v="1"/>
    <x v="6"/>
  </r>
  <r>
    <s v="O3877"/>
    <d v="2024-01-19T00:00:00"/>
    <x v="2"/>
    <x v="11"/>
    <x v="1"/>
    <s v="C518"/>
    <x v="1002"/>
    <s v="B1739"/>
    <x v="807"/>
    <x v="2"/>
    <n v="24.23"/>
    <n v="5"/>
    <n v="121.15"/>
    <x v="1"/>
    <x v="7"/>
  </r>
  <r>
    <s v="O3453"/>
    <d v="2025-03-08T00:00:00"/>
    <x v="6"/>
    <x v="0"/>
    <x v="0"/>
    <s v="C881"/>
    <x v="158"/>
    <s v="B1781"/>
    <x v="121"/>
    <x v="0"/>
    <n v="32.9"/>
    <n v="4"/>
    <n v="131.6"/>
    <x v="2"/>
    <x v="5"/>
  </r>
  <r>
    <s v="O1881"/>
    <d v="2023-09-13T00:00:00"/>
    <x v="3"/>
    <x v="6"/>
    <x v="2"/>
    <s v="C884"/>
    <x v="405"/>
    <s v="B1375"/>
    <x v="431"/>
    <x v="3"/>
    <n v="27.67"/>
    <n v="3"/>
    <n v="83.01"/>
    <x v="2"/>
    <x v="4"/>
  </r>
  <r>
    <s v="O2702"/>
    <d v="2024-11-09T00:00:00"/>
    <x v="6"/>
    <x v="5"/>
    <x v="1"/>
    <s v="C379"/>
    <x v="282"/>
    <s v="B1450"/>
    <x v="103"/>
    <x v="0"/>
    <n v="48.28"/>
    <n v="1"/>
    <n v="48.28"/>
    <x v="0"/>
    <x v="2"/>
  </r>
  <r>
    <s v="O1082"/>
    <d v="2024-12-20T00:00:00"/>
    <x v="2"/>
    <x v="9"/>
    <x v="1"/>
    <s v="C882"/>
    <x v="1003"/>
    <s v="B1131"/>
    <x v="773"/>
    <x v="2"/>
    <n v="7.72"/>
    <n v="4"/>
    <n v="30.88"/>
    <x v="2"/>
    <x v="3"/>
  </r>
  <r>
    <s v="O2208"/>
    <d v="2023-02-21T00:00:00"/>
    <x v="4"/>
    <x v="3"/>
    <x v="2"/>
    <s v="C731"/>
    <x v="923"/>
    <s v="B1963"/>
    <x v="499"/>
    <x v="0"/>
    <n v="12.13"/>
    <n v="3"/>
    <n v="36.39"/>
    <x v="2"/>
    <x v="3"/>
  </r>
  <r>
    <s v="O3465"/>
    <d v="2025-04-11T00:00:00"/>
    <x v="2"/>
    <x v="7"/>
    <x v="0"/>
    <s v="C190"/>
    <x v="1004"/>
    <s v="B1800"/>
    <x v="406"/>
    <x v="2"/>
    <n v="40.24"/>
    <n v="4"/>
    <n v="160.96"/>
    <x v="1"/>
    <x v="0"/>
  </r>
  <r>
    <s v="O2336"/>
    <d v="2022-12-15T00:00:00"/>
    <x v="5"/>
    <x v="9"/>
    <x v="3"/>
    <s v="C359"/>
    <x v="95"/>
    <s v="B1668"/>
    <x v="680"/>
    <x v="0"/>
    <n v="40.49"/>
    <n v="4"/>
    <n v="161.96"/>
    <x v="2"/>
    <x v="0"/>
  </r>
  <r>
    <s v="O3824"/>
    <d v="2024-05-10T00:00:00"/>
    <x v="2"/>
    <x v="4"/>
    <x v="1"/>
    <s v="C303"/>
    <x v="298"/>
    <s v="B1031"/>
    <x v="686"/>
    <x v="2"/>
    <n v="40.200000000000003"/>
    <n v="3"/>
    <n v="120.6"/>
    <x v="1"/>
    <x v="2"/>
  </r>
  <r>
    <s v="O2231"/>
    <d v="2024-06-11T00:00:00"/>
    <x v="4"/>
    <x v="1"/>
    <x v="1"/>
    <s v="C114"/>
    <x v="947"/>
    <s v="B1613"/>
    <x v="858"/>
    <x v="1"/>
    <n v="23.86"/>
    <n v="1"/>
    <n v="23.86"/>
    <x v="1"/>
    <x v="2"/>
  </r>
  <r>
    <s v="O2686"/>
    <d v="2022-09-23T00:00:00"/>
    <x v="2"/>
    <x v="6"/>
    <x v="3"/>
    <s v="C545"/>
    <x v="14"/>
    <s v="B1066"/>
    <x v="21"/>
    <x v="0"/>
    <n v="39.61"/>
    <n v="4"/>
    <n v="158.44"/>
    <x v="2"/>
    <x v="2"/>
  </r>
  <r>
    <s v="O1508"/>
    <d v="2023-07-25T00:00:00"/>
    <x v="4"/>
    <x v="2"/>
    <x v="2"/>
    <s v="C903"/>
    <x v="1005"/>
    <s v="B1805"/>
    <x v="221"/>
    <x v="1"/>
    <n v="20.399999999999999"/>
    <n v="3"/>
    <n v="61.2"/>
    <x v="1"/>
    <x v="7"/>
  </r>
  <r>
    <s v="O3619"/>
    <d v="2023-07-31T00:00:00"/>
    <x v="1"/>
    <x v="2"/>
    <x v="2"/>
    <s v="C325"/>
    <x v="613"/>
    <s v="B1903"/>
    <x v="321"/>
    <x v="2"/>
    <n v="19.809999999999999"/>
    <n v="1"/>
    <n v="19.809999999999999"/>
    <x v="0"/>
    <x v="5"/>
  </r>
  <r>
    <s v="O1015"/>
    <d v="2023-10-11T00:00:00"/>
    <x v="3"/>
    <x v="10"/>
    <x v="2"/>
    <s v="C112"/>
    <x v="1006"/>
    <s v="B1651"/>
    <x v="782"/>
    <x v="2"/>
    <n v="28.9"/>
    <n v="5"/>
    <n v="144.5"/>
    <x v="3"/>
    <x v="7"/>
  </r>
  <r>
    <s v="O3116"/>
    <d v="2024-11-18T00:00:00"/>
    <x v="1"/>
    <x v="5"/>
    <x v="1"/>
    <s v="C682"/>
    <x v="1007"/>
    <s v="B1959"/>
    <x v="139"/>
    <x v="1"/>
    <n v="28.35"/>
    <n v="4"/>
    <n v="113.4"/>
    <x v="2"/>
    <x v="0"/>
  </r>
  <r>
    <s v="O2742"/>
    <d v="2024-04-06T00:00:00"/>
    <x v="6"/>
    <x v="7"/>
    <x v="1"/>
    <s v="C412"/>
    <x v="1008"/>
    <s v="B1616"/>
    <x v="724"/>
    <x v="3"/>
    <n v="44.28"/>
    <n v="5"/>
    <n v="221.4"/>
    <x v="0"/>
    <x v="0"/>
  </r>
  <r>
    <s v="O2818"/>
    <d v="2024-12-21T00:00:00"/>
    <x v="6"/>
    <x v="9"/>
    <x v="1"/>
    <s v="C624"/>
    <x v="86"/>
    <s v="B1413"/>
    <x v="374"/>
    <x v="2"/>
    <n v="11.55"/>
    <n v="3"/>
    <n v="34.65"/>
    <x v="0"/>
    <x v="2"/>
  </r>
  <r>
    <s v="O3661"/>
    <d v="2023-11-14T00:00:00"/>
    <x v="4"/>
    <x v="5"/>
    <x v="2"/>
    <s v="C307"/>
    <x v="1009"/>
    <s v="B1564"/>
    <x v="564"/>
    <x v="3"/>
    <n v="35.32"/>
    <n v="2"/>
    <n v="70.64"/>
    <x v="0"/>
    <x v="6"/>
  </r>
  <r>
    <s v="O2862"/>
    <d v="2024-04-22T00:00:00"/>
    <x v="1"/>
    <x v="7"/>
    <x v="1"/>
    <s v="C453"/>
    <x v="105"/>
    <s v="B1940"/>
    <x v="1022"/>
    <x v="0"/>
    <n v="9.1999999999999993"/>
    <n v="5"/>
    <n v="46"/>
    <x v="0"/>
    <x v="0"/>
  </r>
  <r>
    <s v="O1436"/>
    <d v="2024-07-29T00:00:00"/>
    <x v="1"/>
    <x v="2"/>
    <x v="1"/>
    <s v="C364"/>
    <x v="600"/>
    <s v="B1194"/>
    <x v="933"/>
    <x v="2"/>
    <n v="30.76"/>
    <n v="3"/>
    <n v="92.28"/>
    <x v="3"/>
    <x v="3"/>
  </r>
  <r>
    <s v="O3163"/>
    <d v="2025-05-04T00:00:00"/>
    <x v="0"/>
    <x v="4"/>
    <x v="0"/>
    <s v="C688"/>
    <x v="982"/>
    <s v="B1503"/>
    <x v="714"/>
    <x v="3"/>
    <n v="15.65"/>
    <n v="2"/>
    <n v="31.3"/>
    <x v="0"/>
    <x v="0"/>
  </r>
  <r>
    <s v="O1286"/>
    <d v="2024-06-02T00:00:00"/>
    <x v="0"/>
    <x v="1"/>
    <x v="1"/>
    <s v="C142"/>
    <x v="912"/>
    <s v="B1519"/>
    <x v="1023"/>
    <x v="3"/>
    <n v="22.88"/>
    <n v="2"/>
    <n v="45.76"/>
    <x v="1"/>
    <x v="2"/>
  </r>
  <r>
    <s v="O1667"/>
    <d v="2024-01-06T00:00:00"/>
    <x v="6"/>
    <x v="11"/>
    <x v="1"/>
    <s v="C303"/>
    <x v="1010"/>
    <s v="B1624"/>
    <x v="515"/>
    <x v="3"/>
    <n v="36.090000000000003"/>
    <n v="2"/>
    <n v="72.180000000000007"/>
    <x v="3"/>
    <x v="7"/>
  </r>
  <r>
    <s v="O1648"/>
    <d v="2024-09-16T00:00:00"/>
    <x v="1"/>
    <x v="6"/>
    <x v="1"/>
    <s v="C811"/>
    <x v="1011"/>
    <s v="B1148"/>
    <x v="1024"/>
    <x v="2"/>
    <n v="31.94"/>
    <n v="5"/>
    <n v="159.69999999999999"/>
    <x v="3"/>
    <x v="1"/>
  </r>
  <r>
    <s v="O3442"/>
    <d v="2024-05-01T00:00:00"/>
    <x v="3"/>
    <x v="4"/>
    <x v="1"/>
    <s v="C229"/>
    <x v="22"/>
    <s v="B1232"/>
    <x v="803"/>
    <x v="3"/>
    <n v="29.68"/>
    <n v="2"/>
    <n v="59.36"/>
    <x v="0"/>
    <x v="0"/>
  </r>
  <r>
    <s v="O3935"/>
    <d v="2023-06-12T00:00:00"/>
    <x v="1"/>
    <x v="1"/>
    <x v="2"/>
    <s v="C541"/>
    <x v="470"/>
    <s v="B1177"/>
    <x v="438"/>
    <x v="0"/>
    <n v="14.06"/>
    <n v="5"/>
    <n v="70.3"/>
    <x v="0"/>
    <x v="5"/>
  </r>
  <r>
    <s v="O2180"/>
    <d v="2024-08-10T00:00:00"/>
    <x v="6"/>
    <x v="8"/>
    <x v="1"/>
    <s v="C278"/>
    <x v="185"/>
    <s v="B1817"/>
    <x v="1025"/>
    <x v="2"/>
    <n v="5.91"/>
    <n v="1"/>
    <n v="5.91"/>
    <x v="2"/>
    <x v="3"/>
  </r>
  <r>
    <s v="O3907"/>
    <d v="2022-12-29T00:00:00"/>
    <x v="5"/>
    <x v="9"/>
    <x v="3"/>
    <s v="C697"/>
    <x v="1012"/>
    <s v="B1256"/>
    <x v="1026"/>
    <x v="3"/>
    <n v="27.68"/>
    <n v="2"/>
    <n v="55.36"/>
    <x v="2"/>
    <x v="6"/>
  </r>
  <r>
    <s v="O3996"/>
    <d v="2023-09-27T00:00:00"/>
    <x v="3"/>
    <x v="6"/>
    <x v="2"/>
    <s v="C703"/>
    <x v="40"/>
    <s v="B1228"/>
    <x v="1027"/>
    <x v="2"/>
    <n v="19.61"/>
    <n v="1"/>
    <n v="19.61"/>
    <x v="0"/>
    <x v="2"/>
  </r>
  <r>
    <s v="O1900"/>
    <d v="2024-07-23T00:00:00"/>
    <x v="4"/>
    <x v="2"/>
    <x v="1"/>
    <s v="C713"/>
    <x v="222"/>
    <s v="B1228"/>
    <x v="946"/>
    <x v="0"/>
    <n v="38.450000000000003"/>
    <n v="1"/>
    <n v="38.450000000000003"/>
    <x v="1"/>
    <x v="7"/>
  </r>
  <r>
    <s v="O3311"/>
    <d v="2024-10-11T00:00:00"/>
    <x v="2"/>
    <x v="10"/>
    <x v="1"/>
    <s v="C408"/>
    <x v="312"/>
    <s v="B1693"/>
    <x v="1028"/>
    <x v="2"/>
    <n v="41.34"/>
    <n v="2"/>
    <n v="82.68"/>
    <x v="1"/>
    <x v="3"/>
  </r>
  <r>
    <s v="O3986"/>
    <d v="2024-09-12T00:00:00"/>
    <x v="5"/>
    <x v="6"/>
    <x v="1"/>
    <s v="C101"/>
    <x v="780"/>
    <s v="B1488"/>
    <x v="396"/>
    <x v="0"/>
    <n v="37.25"/>
    <n v="2"/>
    <n v="74.5"/>
    <x v="2"/>
    <x v="3"/>
  </r>
  <r>
    <s v="O1913"/>
    <d v="2024-07-19T00:00:00"/>
    <x v="2"/>
    <x v="2"/>
    <x v="1"/>
    <s v="C267"/>
    <x v="999"/>
    <s v="B1882"/>
    <x v="730"/>
    <x v="1"/>
    <n v="44.2"/>
    <n v="5"/>
    <n v="221"/>
    <x v="3"/>
    <x v="2"/>
  </r>
  <r>
    <s v="O2653"/>
    <d v="2025-02-04T00:00:00"/>
    <x v="4"/>
    <x v="3"/>
    <x v="0"/>
    <s v="C940"/>
    <x v="134"/>
    <s v="B1189"/>
    <x v="517"/>
    <x v="0"/>
    <n v="14.99"/>
    <n v="5"/>
    <n v="74.95"/>
    <x v="0"/>
    <x v="0"/>
  </r>
  <r>
    <s v="O3061"/>
    <d v="2023-06-28T00:00:00"/>
    <x v="3"/>
    <x v="1"/>
    <x v="2"/>
    <s v="C392"/>
    <x v="219"/>
    <s v="B1481"/>
    <x v="413"/>
    <x v="2"/>
    <n v="27.93"/>
    <n v="4"/>
    <n v="111.72"/>
    <x v="1"/>
    <x v="6"/>
  </r>
  <r>
    <s v="O3012"/>
    <d v="2023-06-28T00:00:00"/>
    <x v="3"/>
    <x v="1"/>
    <x v="2"/>
    <s v="C845"/>
    <x v="860"/>
    <s v="B1511"/>
    <x v="751"/>
    <x v="0"/>
    <n v="5.45"/>
    <n v="5"/>
    <n v="27.25"/>
    <x v="0"/>
    <x v="7"/>
  </r>
  <r>
    <s v="O2167"/>
    <d v="2023-03-20T00:00:00"/>
    <x v="1"/>
    <x v="0"/>
    <x v="2"/>
    <s v="C302"/>
    <x v="874"/>
    <s v="B1071"/>
    <x v="251"/>
    <x v="2"/>
    <n v="20.09"/>
    <n v="5"/>
    <n v="100.45"/>
    <x v="2"/>
    <x v="4"/>
  </r>
  <r>
    <s v="O3889"/>
    <d v="2025-04-19T00:00:00"/>
    <x v="6"/>
    <x v="7"/>
    <x v="0"/>
    <s v="C661"/>
    <x v="444"/>
    <s v="B1724"/>
    <x v="647"/>
    <x v="0"/>
    <n v="8.0399999999999991"/>
    <n v="1"/>
    <n v="8.0399999999999991"/>
    <x v="2"/>
    <x v="3"/>
  </r>
  <r>
    <s v="O2079"/>
    <d v="2024-03-15T00:00:00"/>
    <x v="2"/>
    <x v="0"/>
    <x v="1"/>
    <s v="C973"/>
    <x v="422"/>
    <s v="B1903"/>
    <x v="321"/>
    <x v="1"/>
    <n v="18.77"/>
    <n v="3"/>
    <n v="56.31"/>
    <x v="0"/>
    <x v="1"/>
  </r>
  <r>
    <s v="O1035"/>
    <d v="2024-05-10T00:00:00"/>
    <x v="2"/>
    <x v="4"/>
    <x v="1"/>
    <s v="C450"/>
    <x v="161"/>
    <s v="B1488"/>
    <x v="396"/>
    <x v="2"/>
    <n v="36.04"/>
    <n v="4"/>
    <n v="144.16"/>
    <x v="1"/>
    <x v="0"/>
  </r>
  <r>
    <s v="O2768"/>
    <d v="2024-10-28T00:00:00"/>
    <x v="1"/>
    <x v="10"/>
    <x v="1"/>
    <s v="C946"/>
    <x v="963"/>
    <s v="B1799"/>
    <x v="1029"/>
    <x v="2"/>
    <n v="40.81"/>
    <n v="4"/>
    <n v="163.24"/>
    <x v="2"/>
    <x v="2"/>
  </r>
  <r>
    <s v="O2913"/>
    <d v="2023-08-02T00:00:00"/>
    <x v="3"/>
    <x v="8"/>
    <x v="2"/>
    <s v="C247"/>
    <x v="799"/>
    <s v="B1083"/>
    <x v="870"/>
    <x v="2"/>
    <n v="30.18"/>
    <n v="4"/>
    <n v="120.72"/>
    <x v="0"/>
    <x v="2"/>
  </r>
  <r>
    <s v="O2867"/>
    <d v="2025-07-26T00:00:00"/>
    <x v="6"/>
    <x v="2"/>
    <x v="0"/>
    <s v="C887"/>
    <x v="235"/>
    <s v="B1503"/>
    <x v="714"/>
    <x v="2"/>
    <n v="12.44"/>
    <n v="4"/>
    <n v="49.76"/>
    <x v="0"/>
    <x v="2"/>
  </r>
  <r>
    <s v="O1938"/>
    <d v="2023-07-16T00:00:00"/>
    <x v="0"/>
    <x v="2"/>
    <x v="2"/>
    <s v="C883"/>
    <x v="583"/>
    <s v="B1691"/>
    <x v="655"/>
    <x v="3"/>
    <n v="17.420000000000002"/>
    <n v="4"/>
    <n v="69.680000000000007"/>
    <x v="1"/>
    <x v="7"/>
  </r>
  <r>
    <s v="O3056"/>
    <d v="2022-10-13T00:00:00"/>
    <x v="5"/>
    <x v="10"/>
    <x v="3"/>
    <s v="C222"/>
    <x v="684"/>
    <s v="B1930"/>
    <x v="545"/>
    <x v="0"/>
    <n v="30.83"/>
    <n v="3"/>
    <n v="92.49"/>
    <x v="1"/>
    <x v="0"/>
  </r>
  <r>
    <s v="O1814"/>
    <d v="2024-10-12T00:00:00"/>
    <x v="6"/>
    <x v="10"/>
    <x v="1"/>
    <s v="C828"/>
    <x v="652"/>
    <s v="B1014"/>
    <x v="1030"/>
    <x v="0"/>
    <n v="44.37"/>
    <n v="2"/>
    <n v="88.74"/>
    <x v="3"/>
    <x v="4"/>
  </r>
  <r>
    <s v="O3772"/>
    <d v="2025-01-26T00:00:00"/>
    <x v="0"/>
    <x v="11"/>
    <x v="0"/>
    <s v="C329"/>
    <x v="247"/>
    <s v="B1798"/>
    <x v="810"/>
    <x v="2"/>
    <n v="51.08"/>
    <n v="3"/>
    <n v="153.24"/>
    <x v="0"/>
    <x v="0"/>
  </r>
  <r>
    <s v="O2298"/>
    <d v="2023-07-07T00:00:00"/>
    <x v="2"/>
    <x v="2"/>
    <x v="2"/>
    <s v="C787"/>
    <x v="798"/>
    <s v="B1300"/>
    <x v="479"/>
    <x v="1"/>
    <n v="48.27"/>
    <n v="3"/>
    <n v="144.81"/>
    <x v="0"/>
    <x v="7"/>
  </r>
  <r>
    <s v="O2834"/>
    <d v="2024-11-06T00:00:00"/>
    <x v="3"/>
    <x v="5"/>
    <x v="1"/>
    <s v="C489"/>
    <x v="813"/>
    <s v="B1552"/>
    <x v="181"/>
    <x v="3"/>
    <n v="9.5"/>
    <n v="2"/>
    <n v="19"/>
    <x v="0"/>
    <x v="7"/>
  </r>
  <r>
    <s v="O3989"/>
    <d v="2023-05-03T00:00:00"/>
    <x v="3"/>
    <x v="4"/>
    <x v="2"/>
    <s v="C718"/>
    <x v="1013"/>
    <s v="B1662"/>
    <x v="395"/>
    <x v="2"/>
    <n v="25.17"/>
    <n v="4"/>
    <n v="100.68"/>
    <x v="2"/>
    <x v="2"/>
  </r>
  <r>
    <s v="O3604"/>
    <d v="2023-05-04T00:00:00"/>
    <x v="5"/>
    <x v="4"/>
    <x v="2"/>
    <s v="C437"/>
    <x v="1014"/>
    <s v="B1613"/>
    <x v="201"/>
    <x v="0"/>
    <n v="35.86"/>
    <n v="3"/>
    <n v="107.58"/>
    <x v="1"/>
    <x v="7"/>
  </r>
  <r>
    <s v="O1825"/>
    <d v="2023-11-21T00:00:00"/>
    <x v="4"/>
    <x v="5"/>
    <x v="2"/>
    <s v="C256"/>
    <x v="1015"/>
    <s v="B1084"/>
    <x v="1031"/>
    <x v="0"/>
    <n v="23.32"/>
    <n v="5"/>
    <n v="116.6"/>
    <x v="0"/>
    <x v="7"/>
  </r>
  <r>
    <s v="O1679"/>
    <d v="2024-08-17T00:00:00"/>
    <x v="6"/>
    <x v="8"/>
    <x v="1"/>
    <s v="C881"/>
    <x v="1016"/>
    <s v="B1580"/>
    <x v="765"/>
    <x v="2"/>
    <n v="44.89"/>
    <n v="4"/>
    <n v="179.56"/>
    <x v="2"/>
    <x v="1"/>
  </r>
  <r>
    <s v="O1220"/>
    <d v="2024-07-13T00:00:00"/>
    <x v="6"/>
    <x v="2"/>
    <x v="1"/>
    <s v="C682"/>
    <x v="1007"/>
    <s v="B1548"/>
    <x v="1032"/>
    <x v="1"/>
    <n v="10.64"/>
    <n v="2"/>
    <n v="21.28"/>
    <x v="1"/>
    <x v="7"/>
  </r>
  <r>
    <s v="O1479"/>
    <d v="2023-04-11T00:00:00"/>
    <x v="4"/>
    <x v="7"/>
    <x v="2"/>
    <s v="C202"/>
    <x v="124"/>
    <s v="B1206"/>
    <x v="2"/>
    <x v="0"/>
    <n v="22.46"/>
    <n v="5"/>
    <n v="112.3"/>
    <x v="1"/>
    <x v="0"/>
  </r>
  <r>
    <s v="O3759"/>
    <d v="2023-04-12T00:00:00"/>
    <x v="3"/>
    <x v="7"/>
    <x v="2"/>
    <s v="C453"/>
    <x v="105"/>
    <s v="B1806"/>
    <x v="48"/>
    <x v="2"/>
    <n v="24.33"/>
    <n v="3"/>
    <n v="72.989999999999995"/>
    <x v="0"/>
    <x v="0"/>
  </r>
  <r>
    <s v="O1923"/>
    <d v="2023-04-13T00:00:00"/>
    <x v="5"/>
    <x v="7"/>
    <x v="2"/>
    <s v="C886"/>
    <x v="401"/>
    <s v="B1761"/>
    <x v="208"/>
    <x v="1"/>
    <n v="42.88"/>
    <n v="3"/>
    <n v="128.63999999999999"/>
    <x v="0"/>
    <x v="3"/>
  </r>
  <r>
    <s v="O2036"/>
    <d v="2023-07-24T00:00:00"/>
    <x v="1"/>
    <x v="2"/>
    <x v="2"/>
    <s v="C904"/>
    <x v="526"/>
    <s v="B1022"/>
    <x v="1033"/>
    <x v="3"/>
    <n v="32.72"/>
    <n v="4"/>
    <n v="130.88"/>
    <x v="2"/>
    <x v="1"/>
  </r>
  <r>
    <s v="O2072"/>
    <d v="2023-09-16T00:00:00"/>
    <x v="6"/>
    <x v="6"/>
    <x v="2"/>
    <s v="C744"/>
    <x v="888"/>
    <s v="B1170"/>
    <x v="811"/>
    <x v="3"/>
    <n v="15.59"/>
    <n v="3"/>
    <n v="46.77"/>
    <x v="1"/>
    <x v="4"/>
  </r>
  <r>
    <s v="O3449"/>
    <d v="2023-02-12T00:00:00"/>
    <x v="0"/>
    <x v="3"/>
    <x v="2"/>
    <s v="C336"/>
    <x v="930"/>
    <s v="B1044"/>
    <x v="931"/>
    <x v="0"/>
    <n v="25.12"/>
    <n v="2"/>
    <n v="50.24"/>
    <x v="0"/>
    <x v="2"/>
  </r>
  <r>
    <s v="O3839"/>
    <d v="2023-09-02T00:00:00"/>
    <x v="6"/>
    <x v="6"/>
    <x v="2"/>
    <s v="C193"/>
    <x v="762"/>
    <s v="B1090"/>
    <x v="6"/>
    <x v="2"/>
    <n v="10.84"/>
    <n v="3"/>
    <n v="32.520000000000003"/>
    <x v="2"/>
    <x v="6"/>
  </r>
  <r>
    <s v="O2800"/>
    <d v="2023-12-29T00:00:00"/>
    <x v="2"/>
    <x v="9"/>
    <x v="2"/>
    <s v="C918"/>
    <x v="945"/>
    <s v="B1557"/>
    <x v="339"/>
    <x v="0"/>
    <n v="7.46"/>
    <n v="4"/>
    <n v="29.84"/>
    <x v="2"/>
    <x v="0"/>
  </r>
  <r>
    <s v="O3814"/>
    <d v="2025-06-03T00:00:00"/>
    <x v="4"/>
    <x v="1"/>
    <x v="0"/>
    <s v="C681"/>
    <x v="768"/>
    <s v="B1583"/>
    <x v="497"/>
    <x v="3"/>
    <n v="12.16"/>
    <n v="2"/>
    <n v="24.32"/>
    <x v="2"/>
    <x v="3"/>
  </r>
  <r>
    <s v="O2680"/>
    <d v="2025-08-02T00:00:00"/>
    <x v="6"/>
    <x v="8"/>
    <x v="0"/>
    <s v="C509"/>
    <x v="929"/>
    <s v="B1983"/>
    <x v="314"/>
    <x v="2"/>
    <n v="26.04"/>
    <n v="5"/>
    <n v="130.19999999999999"/>
    <x v="0"/>
    <x v="3"/>
  </r>
  <r>
    <s v="O2541"/>
    <d v="2023-06-28T00:00:00"/>
    <x v="3"/>
    <x v="1"/>
    <x v="2"/>
    <s v="C865"/>
    <x v="1017"/>
    <s v="B1958"/>
    <x v="832"/>
    <x v="0"/>
    <n v="42.81"/>
    <n v="4"/>
    <n v="171.24"/>
    <x v="1"/>
    <x v="1"/>
  </r>
  <r>
    <s v="O3796"/>
    <d v="2024-07-23T00:00:00"/>
    <x v="4"/>
    <x v="2"/>
    <x v="1"/>
    <s v="C365"/>
    <x v="524"/>
    <s v="B1565"/>
    <x v="175"/>
    <x v="1"/>
    <n v="30.24"/>
    <n v="4"/>
    <n v="120.96"/>
    <x v="0"/>
    <x v="0"/>
  </r>
  <r>
    <s v="O2698"/>
    <d v="2025-06-19T00:00:00"/>
    <x v="5"/>
    <x v="1"/>
    <x v="0"/>
    <s v="C471"/>
    <x v="611"/>
    <s v="B1506"/>
    <x v="213"/>
    <x v="2"/>
    <n v="30.62"/>
    <n v="1"/>
    <n v="30.62"/>
    <x v="2"/>
    <x v="0"/>
  </r>
  <r>
    <s v="O2809"/>
    <d v="2025-08-03T00:00:00"/>
    <x v="0"/>
    <x v="8"/>
    <x v="0"/>
    <s v="C213"/>
    <x v="1018"/>
    <s v="B1752"/>
    <x v="1017"/>
    <x v="2"/>
    <n v="12.88"/>
    <n v="5"/>
    <n v="64.400000000000006"/>
    <x v="0"/>
    <x v="2"/>
  </r>
  <r>
    <s v="O1917"/>
    <d v="2024-08-26T00:00:00"/>
    <x v="1"/>
    <x v="8"/>
    <x v="1"/>
    <s v="C431"/>
    <x v="154"/>
    <s v="B1798"/>
    <x v="1034"/>
    <x v="0"/>
    <n v="31.92"/>
    <n v="1"/>
    <n v="31.92"/>
    <x v="2"/>
    <x v="0"/>
  </r>
  <r>
    <s v="O3975"/>
    <d v="2023-11-20T00:00:00"/>
    <x v="1"/>
    <x v="5"/>
    <x v="2"/>
    <s v="C692"/>
    <x v="41"/>
    <s v="B1853"/>
    <x v="560"/>
    <x v="2"/>
    <n v="38.229999999999997"/>
    <n v="5"/>
    <n v="191.15"/>
    <x v="2"/>
    <x v="0"/>
  </r>
  <r>
    <s v="O3334"/>
    <d v="2023-06-12T00:00:00"/>
    <x v="1"/>
    <x v="1"/>
    <x v="2"/>
    <s v="C842"/>
    <x v="566"/>
    <s v="B1679"/>
    <x v="74"/>
    <x v="2"/>
    <n v="11.81"/>
    <n v="4"/>
    <n v="47.24"/>
    <x v="0"/>
    <x v="5"/>
  </r>
  <r>
    <s v="O1064"/>
    <d v="2023-08-08T00:00:00"/>
    <x v="4"/>
    <x v="8"/>
    <x v="2"/>
    <s v="C874"/>
    <x v="761"/>
    <s v="B1724"/>
    <x v="105"/>
    <x v="3"/>
    <n v="17.79"/>
    <n v="2"/>
    <n v="35.58"/>
    <x v="0"/>
    <x v="1"/>
  </r>
  <r>
    <s v="O1995"/>
    <d v="2023-12-09T00:00:00"/>
    <x v="6"/>
    <x v="9"/>
    <x v="2"/>
    <s v="C668"/>
    <x v="1019"/>
    <s v="B1354"/>
    <x v="845"/>
    <x v="3"/>
    <n v="38.700000000000003"/>
    <n v="1"/>
    <n v="38.700000000000003"/>
    <x v="0"/>
    <x v="4"/>
  </r>
  <r>
    <s v="O2979"/>
    <d v="2022-10-26T00:00:00"/>
    <x v="3"/>
    <x v="10"/>
    <x v="3"/>
    <s v="C811"/>
    <x v="168"/>
    <s v="B1564"/>
    <x v="564"/>
    <x v="1"/>
    <n v="39.61"/>
    <n v="1"/>
    <n v="39.61"/>
    <x v="0"/>
    <x v="0"/>
  </r>
  <r>
    <s v="O1322"/>
    <d v="2024-10-17T00:00:00"/>
    <x v="5"/>
    <x v="10"/>
    <x v="1"/>
    <s v="C907"/>
    <x v="817"/>
    <s v="B1387"/>
    <x v="727"/>
    <x v="2"/>
    <n v="30.85"/>
    <n v="5"/>
    <n v="154.25"/>
    <x v="0"/>
    <x v="1"/>
  </r>
  <r>
    <s v="O3537"/>
    <d v="2022-11-04T00:00:00"/>
    <x v="2"/>
    <x v="5"/>
    <x v="3"/>
    <s v="C187"/>
    <x v="418"/>
    <s v="B1840"/>
    <x v="164"/>
    <x v="2"/>
    <n v="16.489999999999998"/>
    <n v="3"/>
    <n v="49.47"/>
    <x v="0"/>
    <x v="2"/>
  </r>
  <r>
    <s v="O3335"/>
    <d v="2022-10-14T00:00:00"/>
    <x v="2"/>
    <x v="10"/>
    <x v="3"/>
    <s v="C871"/>
    <x v="334"/>
    <s v="B1385"/>
    <x v="460"/>
    <x v="2"/>
    <n v="23.47"/>
    <n v="1"/>
    <n v="23.47"/>
    <x v="0"/>
    <x v="0"/>
  </r>
  <r>
    <s v="O1694"/>
    <d v="2024-03-12T00:00:00"/>
    <x v="4"/>
    <x v="0"/>
    <x v="1"/>
    <s v="C190"/>
    <x v="1004"/>
    <s v="B1114"/>
    <x v="642"/>
    <x v="3"/>
    <n v="8.15"/>
    <n v="3"/>
    <n v="24.45"/>
    <x v="1"/>
    <x v="1"/>
  </r>
  <r>
    <s v="O1670"/>
    <d v="2023-08-23T00:00:00"/>
    <x v="3"/>
    <x v="8"/>
    <x v="2"/>
    <s v="C982"/>
    <x v="615"/>
    <s v="B1887"/>
    <x v="62"/>
    <x v="2"/>
    <n v="39.44"/>
    <n v="5"/>
    <n v="197.2"/>
    <x v="3"/>
    <x v="0"/>
  </r>
  <r>
    <s v="O2317"/>
    <d v="2025-02-10T00:00:00"/>
    <x v="1"/>
    <x v="3"/>
    <x v="0"/>
    <s v="C962"/>
    <x v="152"/>
    <s v="B1554"/>
    <x v="116"/>
    <x v="0"/>
    <n v="39.86"/>
    <n v="2"/>
    <n v="79.72"/>
    <x v="0"/>
    <x v="2"/>
  </r>
  <r>
    <s v="O1732"/>
    <d v="2023-10-01T00:00:00"/>
    <x v="0"/>
    <x v="10"/>
    <x v="2"/>
    <s v="C844"/>
    <x v="206"/>
    <s v="B1357"/>
    <x v="214"/>
    <x v="2"/>
    <n v="47.8"/>
    <n v="5"/>
    <n v="239"/>
    <x v="3"/>
    <x v="7"/>
  </r>
  <r>
    <s v="O2250"/>
    <d v="2025-02-10T00:00:00"/>
    <x v="1"/>
    <x v="3"/>
    <x v="0"/>
    <s v="C453"/>
    <x v="11"/>
    <s v="B1223"/>
    <x v="215"/>
    <x v="2"/>
    <n v="6.23"/>
    <n v="5"/>
    <n v="31.15"/>
    <x v="2"/>
    <x v="1"/>
  </r>
  <r>
    <s v="O1862"/>
    <d v="2024-10-08T00:00:00"/>
    <x v="4"/>
    <x v="10"/>
    <x v="1"/>
    <s v="C198"/>
    <x v="1020"/>
    <s v="B1331"/>
    <x v="124"/>
    <x v="2"/>
    <n v="44.34"/>
    <n v="1"/>
    <n v="44.34"/>
    <x v="1"/>
    <x v="2"/>
  </r>
  <r>
    <s v="O3860"/>
    <d v="2024-12-16T00:00:00"/>
    <x v="1"/>
    <x v="9"/>
    <x v="1"/>
    <s v="C280"/>
    <x v="602"/>
    <s v="B1331"/>
    <x v="575"/>
    <x v="0"/>
    <n v="32"/>
    <n v="3"/>
    <n v="96"/>
    <x v="2"/>
    <x v="7"/>
  </r>
  <r>
    <s v="O3157"/>
    <d v="2022-10-18T00:00:00"/>
    <x v="4"/>
    <x v="10"/>
    <x v="3"/>
    <s v="C881"/>
    <x v="158"/>
    <s v="B1689"/>
    <x v="469"/>
    <x v="1"/>
    <n v="28.51"/>
    <n v="3"/>
    <n v="85.53"/>
    <x v="2"/>
    <x v="7"/>
  </r>
  <r>
    <s v="O2678"/>
    <d v="2024-05-06T00:00:00"/>
    <x v="1"/>
    <x v="4"/>
    <x v="1"/>
    <s v="C951"/>
    <x v="1021"/>
    <s v="B1297"/>
    <x v="797"/>
    <x v="2"/>
    <n v="13.81"/>
    <n v="2"/>
    <n v="27.62"/>
    <x v="1"/>
    <x v="2"/>
  </r>
  <r>
    <s v="O3626"/>
    <d v="2025-07-15T00:00:00"/>
    <x v="4"/>
    <x v="2"/>
    <x v="0"/>
    <s v="C615"/>
    <x v="38"/>
    <s v="B1502"/>
    <x v="336"/>
    <x v="0"/>
    <n v="24.14"/>
    <n v="2"/>
    <n v="48.28"/>
    <x v="0"/>
    <x v="3"/>
  </r>
  <r>
    <s v="O3228"/>
    <d v="2025-01-11T00:00:00"/>
    <x v="6"/>
    <x v="11"/>
    <x v="0"/>
    <s v="C836"/>
    <x v="343"/>
    <s v="B1828"/>
    <x v="262"/>
    <x v="2"/>
    <n v="15"/>
    <n v="1"/>
    <n v="15"/>
    <x v="2"/>
    <x v="1"/>
  </r>
  <r>
    <s v="O3367"/>
    <d v="2022-09-22T00:00:00"/>
    <x v="5"/>
    <x v="6"/>
    <x v="3"/>
    <s v="C597"/>
    <x v="2"/>
    <s v="B1476"/>
    <x v="597"/>
    <x v="0"/>
    <n v="45.98"/>
    <n v="2"/>
    <n v="91.96"/>
    <x v="1"/>
    <x v="0"/>
  </r>
  <r>
    <s v="O3522"/>
    <d v="2025-04-21T00:00:00"/>
    <x v="1"/>
    <x v="7"/>
    <x v="0"/>
    <s v="C713"/>
    <x v="1022"/>
    <s v="B1783"/>
    <x v="1035"/>
    <x v="2"/>
    <n v="51.56"/>
    <n v="4"/>
    <n v="206.24"/>
    <x v="1"/>
    <x v="0"/>
  </r>
  <r>
    <s v="O2235"/>
    <d v="2023-11-11T00:00:00"/>
    <x v="6"/>
    <x v="5"/>
    <x v="2"/>
    <s v="C480"/>
    <x v="927"/>
    <s v="B1354"/>
    <x v="574"/>
    <x v="0"/>
    <n v="33.31"/>
    <n v="2"/>
    <n v="66.62"/>
    <x v="2"/>
    <x v="2"/>
  </r>
  <r>
    <s v="O3242"/>
    <d v="2023-06-13T00:00:00"/>
    <x v="4"/>
    <x v="1"/>
    <x v="2"/>
    <s v="C884"/>
    <x v="405"/>
    <s v="B1558"/>
    <x v="1036"/>
    <x v="0"/>
    <n v="49.73"/>
    <n v="4"/>
    <n v="198.92"/>
    <x v="2"/>
    <x v="1"/>
  </r>
  <r>
    <s v="O1112"/>
    <d v="2024-09-04T00:00:00"/>
    <x v="3"/>
    <x v="6"/>
    <x v="1"/>
    <s v="C696"/>
    <x v="43"/>
    <s v="B1791"/>
    <x v="1037"/>
    <x v="1"/>
    <n v="20.03"/>
    <n v="3"/>
    <n v="60.09"/>
    <x v="3"/>
    <x v="4"/>
  </r>
  <r>
    <s v="O2498"/>
    <d v="2025-03-10T00:00:00"/>
    <x v="1"/>
    <x v="0"/>
    <x v="0"/>
    <s v="C134"/>
    <x v="393"/>
    <s v="B1139"/>
    <x v="967"/>
    <x v="2"/>
    <n v="16.649999999999999"/>
    <n v="4"/>
    <n v="66.599999999999994"/>
    <x v="1"/>
    <x v="7"/>
  </r>
  <r>
    <s v="O3380"/>
    <d v="2023-12-09T00:00:00"/>
    <x v="6"/>
    <x v="9"/>
    <x v="2"/>
    <s v="C641"/>
    <x v="330"/>
    <s v="B1422"/>
    <x v="1038"/>
    <x v="0"/>
    <n v="19.22"/>
    <n v="5"/>
    <n v="96.1"/>
    <x v="0"/>
    <x v="5"/>
  </r>
  <r>
    <s v="O3268"/>
    <d v="2024-10-05T00:00:00"/>
    <x v="6"/>
    <x v="10"/>
    <x v="1"/>
    <s v="C936"/>
    <x v="852"/>
    <s v="B1083"/>
    <x v="434"/>
    <x v="2"/>
    <n v="18.45"/>
    <n v="1"/>
    <n v="18.45"/>
    <x v="2"/>
    <x v="2"/>
  </r>
  <r>
    <s v="O3634"/>
    <d v="2024-11-26T00:00:00"/>
    <x v="4"/>
    <x v="5"/>
    <x v="1"/>
    <s v="C989"/>
    <x v="423"/>
    <s v="B1119"/>
    <x v="154"/>
    <x v="2"/>
    <n v="8.4"/>
    <n v="5"/>
    <n v="42"/>
    <x v="2"/>
    <x v="2"/>
  </r>
  <r>
    <s v="O1806"/>
    <d v="2024-05-26T00:00:00"/>
    <x v="0"/>
    <x v="4"/>
    <x v="1"/>
    <s v="C697"/>
    <x v="1012"/>
    <s v="B1894"/>
    <x v="653"/>
    <x v="0"/>
    <n v="7.67"/>
    <n v="4"/>
    <n v="30.68"/>
    <x v="1"/>
    <x v="3"/>
  </r>
  <r>
    <s v="O1945"/>
    <d v="2023-03-28T00:00:00"/>
    <x v="4"/>
    <x v="0"/>
    <x v="2"/>
    <s v="C267"/>
    <x v="408"/>
    <s v="B1873"/>
    <x v="1039"/>
    <x v="3"/>
    <n v="45.82"/>
    <n v="4"/>
    <n v="183.28"/>
    <x v="3"/>
    <x v="7"/>
  </r>
  <r>
    <s v="O2204"/>
    <d v="2025-06-08T00:00:00"/>
    <x v="0"/>
    <x v="1"/>
    <x v="0"/>
    <s v="C559"/>
    <x v="316"/>
    <s v="B1226"/>
    <x v="255"/>
    <x v="2"/>
    <n v="50.99"/>
    <n v="5"/>
    <n v="254.95"/>
    <x v="2"/>
    <x v="2"/>
  </r>
  <r>
    <s v="O3313"/>
    <d v="2022-09-09T00:00:00"/>
    <x v="2"/>
    <x v="6"/>
    <x v="3"/>
    <s v="C273"/>
    <x v="446"/>
    <s v="B1598"/>
    <x v="792"/>
    <x v="1"/>
    <n v="6.03"/>
    <n v="2"/>
    <n v="12.06"/>
    <x v="0"/>
    <x v="2"/>
  </r>
  <r>
    <s v="O3599"/>
    <d v="2023-11-01T00:00:00"/>
    <x v="3"/>
    <x v="5"/>
    <x v="2"/>
    <s v="C691"/>
    <x v="430"/>
    <s v="B1690"/>
    <x v="1040"/>
    <x v="0"/>
    <n v="54.13"/>
    <n v="4"/>
    <n v="216.52"/>
    <x v="1"/>
    <x v="1"/>
  </r>
  <r>
    <s v="O1391"/>
    <d v="2023-09-09T00:00:00"/>
    <x v="6"/>
    <x v="6"/>
    <x v="2"/>
    <s v="C698"/>
    <x v="1023"/>
    <s v="B1449"/>
    <x v="531"/>
    <x v="3"/>
    <n v="19.100000000000001"/>
    <n v="3"/>
    <n v="57.3"/>
    <x v="2"/>
    <x v="4"/>
  </r>
  <r>
    <s v="O1046"/>
    <d v="2024-04-03T00:00:00"/>
    <x v="3"/>
    <x v="7"/>
    <x v="1"/>
    <s v="C325"/>
    <x v="776"/>
    <s v="B1746"/>
    <x v="414"/>
    <x v="3"/>
    <n v="18.68"/>
    <n v="3"/>
    <n v="56.04"/>
    <x v="2"/>
    <x v="1"/>
  </r>
  <r>
    <s v="O2049"/>
    <d v="2023-10-31T00:00:00"/>
    <x v="4"/>
    <x v="10"/>
    <x v="2"/>
    <s v="C225"/>
    <x v="162"/>
    <s v="B1387"/>
    <x v="1041"/>
    <x v="3"/>
    <n v="32.159999999999997"/>
    <n v="2"/>
    <n v="64.319999999999993"/>
    <x v="1"/>
    <x v="2"/>
  </r>
  <r>
    <s v="O3494"/>
    <d v="2024-11-29T00:00:00"/>
    <x v="2"/>
    <x v="5"/>
    <x v="1"/>
    <s v="C415"/>
    <x v="1024"/>
    <s v="B1739"/>
    <x v="1019"/>
    <x v="2"/>
    <n v="20.78"/>
    <n v="4"/>
    <n v="83.12"/>
    <x v="0"/>
    <x v="6"/>
  </r>
  <r>
    <s v="O3991"/>
    <d v="2025-08-02T00:00:00"/>
    <x v="6"/>
    <x v="8"/>
    <x v="0"/>
    <s v="C586"/>
    <x v="901"/>
    <s v="B1418"/>
    <x v="882"/>
    <x v="0"/>
    <n v="11.65"/>
    <n v="2"/>
    <n v="23.3"/>
    <x v="2"/>
    <x v="7"/>
  </r>
  <r>
    <s v="O3550"/>
    <d v="2022-11-19T00:00:00"/>
    <x v="6"/>
    <x v="5"/>
    <x v="3"/>
    <s v="C315"/>
    <x v="1025"/>
    <s v="B1669"/>
    <x v="4"/>
    <x v="2"/>
    <n v="44.18"/>
    <n v="2"/>
    <n v="88.36"/>
    <x v="2"/>
    <x v="3"/>
  </r>
  <r>
    <s v="O2233"/>
    <d v="2022-11-26T00:00:00"/>
    <x v="6"/>
    <x v="5"/>
    <x v="3"/>
    <s v="C222"/>
    <x v="318"/>
    <s v="B1871"/>
    <x v="889"/>
    <x v="2"/>
    <n v="30.84"/>
    <n v="3"/>
    <n v="92.52"/>
    <x v="0"/>
    <x v="6"/>
  </r>
  <r>
    <s v="O2330"/>
    <d v="2025-05-09T00:00:00"/>
    <x v="2"/>
    <x v="4"/>
    <x v="0"/>
    <s v="C678"/>
    <x v="997"/>
    <s v="B1274"/>
    <x v="1042"/>
    <x v="0"/>
    <n v="24.08"/>
    <n v="4"/>
    <n v="96.32"/>
    <x v="2"/>
    <x v="5"/>
  </r>
  <r>
    <s v="O3457"/>
    <d v="2022-09-30T00:00:00"/>
    <x v="2"/>
    <x v="6"/>
    <x v="3"/>
    <s v="C307"/>
    <x v="881"/>
    <s v="B1159"/>
    <x v="1043"/>
    <x v="0"/>
    <n v="45.89"/>
    <n v="5"/>
    <n v="229.45"/>
    <x v="2"/>
    <x v="6"/>
  </r>
  <r>
    <s v="O1871"/>
    <d v="2023-09-28T00:00:00"/>
    <x v="5"/>
    <x v="6"/>
    <x v="2"/>
    <s v="C271"/>
    <x v="880"/>
    <s v="B1689"/>
    <x v="469"/>
    <x v="0"/>
    <n v="27.69"/>
    <n v="4"/>
    <n v="110.76"/>
    <x v="2"/>
    <x v="7"/>
  </r>
  <r>
    <s v="O2030"/>
    <d v="2023-11-12T00:00:00"/>
    <x v="0"/>
    <x v="5"/>
    <x v="2"/>
    <s v="C751"/>
    <x v="987"/>
    <s v="B1377"/>
    <x v="1044"/>
    <x v="3"/>
    <n v="46.32"/>
    <n v="1"/>
    <n v="46.32"/>
    <x v="1"/>
    <x v="0"/>
  </r>
  <r>
    <s v="O3106"/>
    <d v="2024-09-21T00:00:00"/>
    <x v="6"/>
    <x v="6"/>
    <x v="1"/>
    <s v="C745"/>
    <x v="1026"/>
    <s v="B1486"/>
    <x v="392"/>
    <x v="3"/>
    <n v="12.36"/>
    <n v="3"/>
    <n v="37.08"/>
    <x v="1"/>
    <x v="7"/>
  </r>
  <r>
    <s v="O3586"/>
    <d v="2023-02-20T00:00:00"/>
    <x v="1"/>
    <x v="3"/>
    <x v="2"/>
    <s v="C871"/>
    <x v="800"/>
    <s v="B1170"/>
    <x v="811"/>
    <x v="3"/>
    <n v="16.7"/>
    <n v="1"/>
    <n v="16.7"/>
    <x v="0"/>
    <x v="0"/>
  </r>
  <r>
    <s v="O2239"/>
    <d v="2024-12-20T00:00:00"/>
    <x v="2"/>
    <x v="9"/>
    <x v="1"/>
    <s v="C244"/>
    <x v="823"/>
    <s v="B1745"/>
    <x v="557"/>
    <x v="0"/>
    <n v="45.6"/>
    <n v="3"/>
    <n v="136.80000000000001"/>
    <x v="1"/>
    <x v="3"/>
  </r>
  <r>
    <s v="O3749"/>
    <d v="2024-12-04T00:00:00"/>
    <x v="3"/>
    <x v="9"/>
    <x v="1"/>
    <s v="C767"/>
    <x v="707"/>
    <s v="B1297"/>
    <x v="256"/>
    <x v="2"/>
    <n v="36.630000000000003"/>
    <n v="1"/>
    <n v="36.630000000000003"/>
    <x v="2"/>
    <x v="5"/>
  </r>
  <r>
    <s v="O2404"/>
    <d v="2025-06-11T00:00:00"/>
    <x v="3"/>
    <x v="1"/>
    <x v="0"/>
    <s v="C416"/>
    <x v="513"/>
    <s v="B1565"/>
    <x v="702"/>
    <x v="0"/>
    <n v="39.86"/>
    <n v="5"/>
    <n v="199.3"/>
    <x v="2"/>
    <x v="5"/>
  </r>
  <r>
    <s v="O3253"/>
    <d v="2024-10-09T00:00:00"/>
    <x v="3"/>
    <x v="10"/>
    <x v="1"/>
    <s v="C365"/>
    <x v="1027"/>
    <s v="B1257"/>
    <x v="606"/>
    <x v="0"/>
    <n v="51.61"/>
    <n v="5"/>
    <n v="258.05"/>
    <x v="2"/>
    <x v="1"/>
  </r>
  <r>
    <s v="O2672"/>
    <d v="2023-07-08T00:00:00"/>
    <x v="6"/>
    <x v="2"/>
    <x v="2"/>
    <s v="C858"/>
    <x v="469"/>
    <s v="B1536"/>
    <x v="852"/>
    <x v="0"/>
    <n v="24.76"/>
    <n v="1"/>
    <n v="24.76"/>
    <x v="1"/>
    <x v="0"/>
  </r>
  <r>
    <s v="O3978"/>
    <d v="2024-09-23T00:00:00"/>
    <x v="1"/>
    <x v="6"/>
    <x v="1"/>
    <s v="C749"/>
    <x v="593"/>
    <s v="B1328"/>
    <x v="79"/>
    <x v="2"/>
    <n v="35.35"/>
    <n v="2"/>
    <n v="70.7"/>
    <x v="0"/>
    <x v="2"/>
  </r>
  <r>
    <s v="O1623"/>
    <d v="2023-02-12T00:00:00"/>
    <x v="0"/>
    <x v="3"/>
    <x v="2"/>
    <s v="C452"/>
    <x v="457"/>
    <s v="B1757"/>
    <x v="59"/>
    <x v="1"/>
    <n v="38.549999999999997"/>
    <n v="4"/>
    <n v="154.19999999999999"/>
    <x v="0"/>
    <x v="2"/>
  </r>
  <r>
    <s v="O3783"/>
    <d v="2025-01-31T00:00:00"/>
    <x v="2"/>
    <x v="11"/>
    <x v="0"/>
    <s v="C453"/>
    <x v="11"/>
    <s v="B1144"/>
    <x v="352"/>
    <x v="3"/>
    <n v="29.32"/>
    <n v="3"/>
    <n v="87.96"/>
    <x v="0"/>
    <x v="2"/>
  </r>
  <r>
    <s v="O3079"/>
    <d v="2023-06-24T00:00:00"/>
    <x v="6"/>
    <x v="1"/>
    <x v="2"/>
    <s v="C376"/>
    <x v="1028"/>
    <s v="B1438"/>
    <x v="1045"/>
    <x v="0"/>
    <n v="19.5"/>
    <n v="5"/>
    <n v="97.5"/>
    <x v="0"/>
    <x v="3"/>
  </r>
  <r>
    <s v="O1931"/>
    <d v="2024-09-11T00:00:00"/>
    <x v="3"/>
    <x v="6"/>
    <x v="1"/>
    <s v="C741"/>
    <x v="66"/>
    <s v="B1696"/>
    <x v="14"/>
    <x v="1"/>
    <n v="47.39"/>
    <n v="3"/>
    <n v="142.16999999999999"/>
    <x v="1"/>
    <x v="7"/>
  </r>
  <r>
    <s v="O3072"/>
    <d v="2023-02-15T00:00:00"/>
    <x v="3"/>
    <x v="3"/>
    <x v="2"/>
    <s v="C158"/>
    <x v="218"/>
    <s v="B1585"/>
    <x v="595"/>
    <x v="2"/>
    <n v="24.97"/>
    <n v="3"/>
    <n v="74.91"/>
    <x v="1"/>
    <x v="2"/>
  </r>
  <r>
    <s v="O1708"/>
    <d v="2024-09-30T00:00:00"/>
    <x v="1"/>
    <x v="6"/>
    <x v="1"/>
    <s v="C296"/>
    <x v="1029"/>
    <s v="B1515"/>
    <x v="409"/>
    <x v="0"/>
    <n v="39.36"/>
    <n v="4"/>
    <n v="157.44"/>
    <x v="1"/>
    <x v="7"/>
  </r>
  <r>
    <s v="O2197"/>
    <d v="2024-02-17T00:00:00"/>
    <x v="6"/>
    <x v="3"/>
    <x v="1"/>
    <s v="C531"/>
    <x v="231"/>
    <s v="B1418"/>
    <x v="882"/>
    <x v="0"/>
    <n v="13.16"/>
    <n v="3"/>
    <n v="39.479999999999997"/>
    <x v="3"/>
    <x v="3"/>
  </r>
  <r>
    <s v="O3401"/>
    <d v="2024-01-31T00:00:00"/>
    <x v="3"/>
    <x v="11"/>
    <x v="1"/>
    <s v="C354"/>
    <x v="420"/>
    <s v="B1357"/>
    <x v="101"/>
    <x v="0"/>
    <n v="39.020000000000003"/>
    <n v="1"/>
    <n v="39.020000000000003"/>
    <x v="0"/>
    <x v="0"/>
  </r>
  <r>
    <s v="O3579"/>
    <d v="2023-01-29T00:00:00"/>
    <x v="0"/>
    <x v="11"/>
    <x v="2"/>
    <s v="C527"/>
    <x v="0"/>
    <s v="B1028"/>
    <x v="518"/>
    <x v="0"/>
    <n v="22.79"/>
    <n v="2"/>
    <n v="45.58"/>
    <x v="2"/>
    <x v="0"/>
  </r>
  <r>
    <s v="O2533"/>
    <d v="2023-11-21T00:00:00"/>
    <x v="4"/>
    <x v="5"/>
    <x v="2"/>
    <s v="C835"/>
    <x v="117"/>
    <s v="B1791"/>
    <x v="1037"/>
    <x v="0"/>
    <n v="20.21"/>
    <n v="5"/>
    <n v="101.05"/>
    <x v="0"/>
    <x v="2"/>
  </r>
  <r>
    <s v="O3775"/>
    <d v="2023-08-28T00:00:00"/>
    <x v="1"/>
    <x v="8"/>
    <x v="2"/>
    <s v="C250"/>
    <x v="743"/>
    <s v="B1029"/>
    <x v="808"/>
    <x v="0"/>
    <n v="36.409999999999997"/>
    <n v="1"/>
    <n v="36.409999999999997"/>
    <x v="0"/>
    <x v="7"/>
  </r>
  <r>
    <s v="O2350"/>
    <d v="2024-04-17T00:00:00"/>
    <x v="3"/>
    <x v="7"/>
    <x v="1"/>
    <s v="C962"/>
    <x v="152"/>
    <s v="B1703"/>
    <x v="368"/>
    <x v="0"/>
    <n v="14.25"/>
    <n v="1"/>
    <n v="14.25"/>
    <x v="2"/>
    <x v="5"/>
  </r>
  <r>
    <s v="O2545"/>
    <d v="2023-08-12T00:00:00"/>
    <x v="6"/>
    <x v="8"/>
    <x v="2"/>
    <s v="C957"/>
    <x v="362"/>
    <s v="B1757"/>
    <x v="975"/>
    <x v="0"/>
    <n v="31.97"/>
    <n v="1"/>
    <n v="31.97"/>
    <x v="0"/>
    <x v="7"/>
  </r>
  <r>
    <s v="O2737"/>
    <d v="2023-07-19T00:00:00"/>
    <x v="3"/>
    <x v="2"/>
    <x v="2"/>
    <s v="C588"/>
    <x v="1030"/>
    <s v="B1117"/>
    <x v="394"/>
    <x v="0"/>
    <n v="41.23"/>
    <n v="4"/>
    <n v="164.92"/>
    <x v="2"/>
    <x v="3"/>
  </r>
  <r>
    <s v="O1919"/>
    <d v="2023-04-29T00:00:00"/>
    <x v="6"/>
    <x v="7"/>
    <x v="2"/>
    <s v="C453"/>
    <x v="11"/>
    <s v="B1228"/>
    <x v="1027"/>
    <x v="2"/>
    <n v="17.18"/>
    <n v="4"/>
    <n v="68.72"/>
    <x v="0"/>
    <x v="3"/>
  </r>
  <r>
    <s v="O1529"/>
    <d v="2024-07-23T00:00:00"/>
    <x v="4"/>
    <x v="2"/>
    <x v="1"/>
    <s v="C699"/>
    <x v="640"/>
    <s v="B1033"/>
    <x v="677"/>
    <x v="2"/>
    <n v="43.87"/>
    <n v="5"/>
    <n v="219.35"/>
    <x v="1"/>
    <x v="3"/>
  </r>
  <r>
    <s v="O3588"/>
    <d v="2025-06-03T00:00:00"/>
    <x v="4"/>
    <x v="1"/>
    <x v="0"/>
    <s v="C423"/>
    <x v="464"/>
    <s v="B1978"/>
    <x v="379"/>
    <x v="0"/>
    <n v="19.53"/>
    <n v="1"/>
    <n v="19.53"/>
    <x v="1"/>
    <x v="1"/>
  </r>
  <r>
    <s v="O2878"/>
    <d v="2025-03-06T00:00:00"/>
    <x v="5"/>
    <x v="0"/>
    <x v="0"/>
    <s v="C558"/>
    <x v="1031"/>
    <s v="B1157"/>
    <x v="206"/>
    <x v="3"/>
    <n v="43.78"/>
    <n v="2"/>
    <n v="87.56"/>
    <x v="2"/>
    <x v="5"/>
  </r>
  <r>
    <s v="O1468"/>
    <d v="2024-01-16T00:00:00"/>
    <x v="4"/>
    <x v="11"/>
    <x v="1"/>
    <s v="C354"/>
    <x v="420"/>
    <s v="B1768"/>
    <x v="63"/>
    <x v="1"/>
    <n v="21.5"/>
    <n v="2"/>
    <n v="43"/>
    <x v="3"/>
    <x v="7"/>
  </r>
  <r>
    <s v="O1282"/>
    <d v="2023-06-12T00:00:00"/>
    <x v="1"/>
    <x v="1"/>
    <x v="2"/>
    <s v="C230"/>
    <x v="774"/>
    <s v="B1362"/>
    <x v="775"/>
    <x v="1"/>
    <n v="49.2"/>
    <n v="1"/>
    <n v="49.2"/>
    <x v="3"/>
    <x v="3"/>
  </r>
  <r>
    <s v="O3350"/>
    <d v="2024-07-13T00:00:00"/>
    <x v="6"/>
    <x v="2"/>
    <x v="1"/>
    <s v="C476"/>
    <x v="554"/>
    <s v="B1085"/>
    <x v="899"/>
    <x v="3"/>
    <n v="35.28"/>
    <n v="2"/>
    <n v="70.56"/>
    <x v="1"/>
    <x v="2"/>
  </r>
  <r>
    <s v="O3915"/>
    <d v="2024-09-07T00:00:00"/>
    <x v="6"/>
    <x v="6"/>
    <x v="1"/>
    <s v="C569"/>
    <x v="550"/>
    <s v="B1730"/>
    <x v="113"/>
    <x v="2"/>
    <n v="38.479999999999997"/>
    <n v="1"/>
    <n v="38.479999999999997"/>
    <x v="1"/>
    <x v="0"/>
  </r>
  <r>
    <s v="O3055"/>
    <d v="2022-12-12T00:00:00"/>
    <x v="1"/>
    <x v="9"/>
    <x v="3"/>
    <s v="C413"/>
    <x v="693"/>
    <s v="B1607"/>
    <x v="747"/>
    <x v="0"/>
    <n v="13.76"/>
    <n v="3"/>
    <n v="41.28"/>
    <x v="2"/>
    <x v="2"/>
  </r>
  <r>
    <s v="O2329"/>
    <d v="2023-03-18T00:00:00"/>
    <x v="6"/>
    <x v="0"/>
    <x v="2"/>
    <s v="C691"/>
    <x v="533"/>
    <s v="B1594"/>
    <x v="161"/>
    <x v="0"/>
    <n v="53.66"/>
    <n v="2"/>
    <n v="107.32"/>
    <x v="1"/>
    <x v="3"/>
  </r>
  <r>
    <s v="O3733"/>
    <d v="2023-03-06T00:00:00"/>
    <x v="1"/>
    <x v="0"/>
    <x v="2"/>
    <s v="C491"/>
    <x v="1032"/>
    <s v="B1774"/>
    <x v="613"/>
    <x v="0"/>
    <n v="32.549999999999997"/>
    <n v="4"/>
    <n v="130.19999999999999"/>
    <x v="2"/>
    <x v="7"/>
  </r>
  <r>
    <s v="O3657"/>
    <d v="2024-07-14T00:00:00"/>
    <x v="0"/>
    <x v="2"/>
    <x v="1"/>
    <s v="C604"/>
    <x v="673"/>
    <s v="B1669"/>
    <x v="891"/>
    <x v="2"/>
    <n v="7.46"/>
    <n v="3"/>
    <n v="22.38"/>
    <x v="2"/>
    <x v="0"/>
  </r>
  <r>
    <s v="O3809"/>
    <d v="2023-12-09T00:00:00"/>
    <x v="6"/>
    <x v="9"/>
    <x v="2"/>
    <s v="C828"/>
    <x v="1033"/>
    <s v="B1274"/>
    <x v="1042"/>
    <x v="1"/>
    <n v="25.37"/>
    <n v="2"/>
    <n v="50.74"/>
    <x v="0"/>
    <x v="7"/>
  </r>
  <r>
    <s v="O1628"/>
    <d v="2023-06-16T00:00:00"/>
    <x v="2"/>
    <x v="1"/>
    <x v="2"/>
    <s v="C252"/>
    <x v="681"/>
    <s v="B1833"/>
    <x v="1046"/>
    <x v="0"/>
    <n v="19.12"/>
    <n v="4"/>
    <n v="76.48"/>
    <x v="1"/>
    <x v="3"/>
  </r>
  <r>
    <s v="O3102"/>
    <d v="2023-09-03T00:00:00"/>
    <x v="0"/>
    <x v="6"/>
    <x v="2"/>
    <s v="C478"/>
    <x v="1034"/>
    <s v="B1515"/>
    <x v="501"/>
    <x v="0"/>
    <n v="23.9"/>
    <n v="3"/>
    <n v="71.7"/>
    <x v="1"/>
    <x v="1"/>
  </r>
  <r>
    <s v="O2898"/>
    <d v="2025-02-02T00:00:00"/>
    <x v="0"/>
    <x v="3"/>
    <x v="0"/>
    <s v="C816"/>
    <x v="148"/>
    <s v="B1172"/>
    <x v="231"/>
    <x v="2"/>
    <n v="15.18"/>
    <n v="4"/>
    <n v="60.72"/>
    <x v="2"/>
    <x v="6"/>
  </r>
  <r>
    <s v="O1181"/>
    <d v="2024-06-30T00:00:00"/>
    <x v="0"/>
    <x v="1"/>
    <x v="1"/>
    <s v="C430"/>
    <x v="1035"/>
    <s v="B1928"/>
    <x v="1047"/>
    <x v="0"/>
    <n v="18.89"/>
    <n v="2"/>
    <n v="37.78"/>
    <x v="0"/>
    <x v="3"/>
  </r>
  <r>
    <s v="O3870"/>
    <d v="2023-01-05T00:00:00"/>
    <x v="5"/>
    <x v="11"/>
    <x v="2"/>
    <s v="C604"/>
    <x v="696"/>
    <s v="B1598"/>
    <x v="792"/>
    <x v="2"/>
    <n v="5.0999999999999996"/>
    <n v="4"/>
    <n v="20.399999999999999"/>
    <x v="0"/>
    <x v="2"/>
  </r>
  <r>
    <s v="O3981"/>
    <d v="2023-12-20T00:00:00"/>
    <x v="3"/>
    <x v="9"/>
    <x v="2"/>
    <s v="C225"/>
    <x v="162"/>
    <s v="B1008"/>
    <x v="177"/>
    <x v="2"/>
    <n v="5.18"/>
    <n v="5"/>
    <n v="25.9"/>
    <x v="2"/>
    <x v="2"/>
  </r>
  <r>
    <s v="O3279"/>
    <d v="2024-09-14T00:00:00"/>
    <x v="6"/>
    <x v="6"/>
    <x v="1"/>
    <s v="C235"/>
    <x v="294"/>
    <s v="B1383"/>
    <x v="324"/>
    <x v="2"/>
    <n v="26.91"/>
    <n v="2"/>
    <n v="53.82"/>
    <x v="0"/>
    <x v="1"/>
  </r>
  <r>
    <s v="O1404"/>
    <d v="2023-02-23T00:00:00"/>
    <x v="5"/>
    <x v="3"/>
    <x v="2"/>
    <s v="C654"/>
    <x v="952"/>
    <s v="B1997"/>
    <x v="484"/>
    <x v="2"/>
    <n v="7.08"/>
    <n v="5"/>
    <n v="35.4"/>
    <x v="0"/>
    <x v="2"/>
  </r>
  <r>
    <s v="O2563"/>
    <d v="2024-05-11T00:00:00"/>
    <x v="6"/>
    <x v="4"/>
    <x v="1"/>
    <s v="C167"/>
    <x v="456"/>
    <s v="B1106"/>
    <x v="432"/>
    <x v="2"/>
    <n v="31.12"/>
    <n v="2"/>
    <n v="62.24"/>
    <x v="0"/>
    <x v="3"/>
  </r>
  <r>
    <s v="O3811"/>
    <d v="2024-05-19T00:00:00"/>
    <x v="0"/>
    <x v="4"/>
    <x v="1"/>
    <s v="C651"/>
    <x v="213"/>
    <s v="B1851"/>
    <x v="232"/>
    <x v="0"/>
    <n v="56.13"/>
    <n v="4"/>
    <n v="224.52"/>
    <x v="0"/>
    <x v="2"/>
  </r>
  <r>
    <s v="O3183"/>
    <d v="2025-07-04T00:00:00"/>
    <x v="2"/>
    <x v="2"/>
    <x v="0"/>
    <s v="C858"/>
    <x v="283"/>
    <s v="B1931"/>
    <x v="130"/>
    <x v="0"/>
    <n v="15.54"/>
    <n v="5"/>
    <n v="77.7"/>
    <x v="0"/>
    <x v="0"/>
  </r>
  <r>
    <s v="O2764"/>
    <d v="2022-11-23T00:00:00"/>
    <x v="3"/>
    <x v="5"/>
    <x v="3"/>
    <s v="C994"/>
    <x v="956"/>
    <s v="B1972"/>
    <x v="70"/>
    <x v="2"/>
    <n v="30.82"/>
    <n v="2"/>
    <n v="61.64"/>
    <x v="0"/>
    <x v="3"/>
  </r>
  <r>
    <s v="O1474"/>
    <d v="2023-04-05T00:00:00"/>
    <x v="3"/>
    <x v="7"/>
    <x v="2"/>
    <s v="C825"/>
    <x v="227"/>
    <s v="B1945"/>
    <x v="1048"/>
    <x v="2"/>
    <n v="18.3"/>
    <n v="1"/>
    <n v="18.3"/>
    <x v="3"/>
    <x v="4"/>
  </r>
  <r>
    <s v="O2722"/>
    <d v="2023-07-23T00:00:00"/>
    <x v="0"/>
    <x v="2"/>
    <x v="2"/>
    <s v="C775"/>
    <x v="675"/>
    <s v="B1536"/>
    <x v="556"/>
    <x v="0"/>
    <n v="14.53"/>
    <n v="3"/>
    <n v="43.59"/>
    <x v="0"/>
    <x v="2"/>
  </r>
  <r>
    <s v="O1742"/>
    <d v="2023-11-04T00:00:00"/>
    <x v="6"/>
    <x v="5"/>
    <x v="2"/>
    <s v="C100"/>
    <x v="720"/>
    <s v="B1117"/>
    <x v="679"/>
    <x v="2"/>
    <n v="44.3"/>
    <n v="1"/>
    <n v="44.3"/>
    <x v="2"/>
    <x v="7"/>
  </r>
  <r>
    <s v="O2833"/>
    <d v="2022-10-16T00:00:00"/>
    <x v="0"/>
    <x v="10"/>
    <x v="3"/>
    <s v="C202"/>
    <x v="914"/>
    <s v="B1451"/>
    <x v="640"/>
    <x v="0"/>
    <n v="44.42"/>
    <n v="3"/>
    <n v="133.26"/>
    <x v="0"/>
    <x v="5"/>
  </r>
  <r>
    <s v="O2652"/>
    <d v="2022-08-31T00:00:00"/>
    <x v="3"/>
    <x v="8"/>
    <x v="3"/>
    <s v="C683"/>
    <x v="301"/>
    <s v="B1926"/>
    <x v="502"/>
    <x v="0"/>
    <n v="53.52"/>
    <n v="5"/>
    <n v="267.60000000000002"/>
    <x v="0"/>
    <x v="2"/>
  </r>
  <r>
    <s v="O3747"/>
    <d v="2025-05-15T00:00:00"/>
    <x v="5"/>
    <x v="4"/>
    <x v="0"/>
    <s v="C571"/>
    <x v="491"/>
    <s v="B1867"/>
    <x v="684"/>
    <x v="2"/>
    <n v="17.09"/>
    <n v="3"/>
    <n v="51.27"/>
    <x v="1"/>
    <x v="2"/>
  </r>
  <r>
    <s v="O3001"/>
    <d v="2022-11-11T00:00:00"/>
    <x v="2"/>
    <x v="5"/>
    <x v="3"/>
    <s v="C213"/>
    <x v="409"/>
    <s v="B1874"/>
    <x v="600"/>
    <x v="3"/>
    <n v="45.19"/>
    <n v="3"/>
    <n v="135.57"/>
    <x v="0"/>
    <x v="7"/>
  </r>
  <r>
    <s v="O2054"/>
    <d v="2024-05-27T00:00:00"/>
    <x v="1"/>
    <x v="4"/>
    <x v="1"/>
    <s v="C984"/>
    <x v="839"/>
    <s v="B1327"/>
    <x v="131"/>
    <x v="1"/>
    <n v="13.68"/>
    <n v="2"/>
    <n v="27.36"/>
    <x v="2"/>
    <x v="2"/>
  </r>
  <r>
    <s v="O2320"/>
    <d v="2024-03-30T00:00:00"/>
    <x v="6"/>
    <x v="0"/>
    <x v="1"/>
    <s v="C932"/>
    <x v="892"/>
    <s v="B1728"/>
    <x v="307"/>
    <x v="2"/>
    <n v="8.69"/>
    <n v="2"/>
    <n v="17.38"/>
    <x v="0"/>
    <x v="5"/>
  </r>
  <r>
    <s v="O3919"/>
    <d v="2023-07-06T00:00:00"/>
    <x v="5"/>
    <x v="2"/>
    <x v="2"/>
    <s v="C950"/>
    <x v="688"/>
    <s v="B1795"/>
    <x v="369"/>
    <x v="2"/>
    <n v="13.79"/>
    <n v="4"/>
    <n v="55.16"/>
    <x v="0"/>
    <x v="2"/>
  </r>
  <r>
    <s v="O1457"/>
    <d v="2023-04-09T00:00:00"/>
    <x v="0"/>
    <x v="7"/>
    <x v="2"/>
    <s v="C199"/>
    <x v="618"/>
    <s v="B1540"/>
    <x v="1049"/>
    <x v="2"/>
    <n v="24.83"/>
    <n v="4"/>
    <n v="99.32"/>
    <x v="2"/>
    <x v="0"/>
  </r>
  <r>
    <s v="O1025"/>
    <d v="2024-02-17T00:00:00"/>
    <x v="6"/>
    <x v="3"/>
    <x v="1"/>
    <s v="C772"/>
    <x v="459"/>
    <s v="B1357"/>
    <x v="101"/>
    <x v="3"/>
    <n v="40.700000000000003"/>
    <n v="1"/>
    <n v="40.700000000000003"/>
    <x v="0"/>
    <x v="3"/>
  </r>
  <r>
    <s v="O2102"/>
    <d v="2023-03-18T00:00:00"/>
    <x v="6"/>
    <x v="0"/>
    <x v="2"/>
    <s v="C928"/>
    <x v="907"/>
    <s v="B1434"/>
    <x v="550"/>
    <x v="3"/>
    <n v="43.21"/>
    <n v="1"/>
    <n v="43.21"/>
    <x v="1"/>
    <x v="0"/>
  </r>
  <r>
    <s v="O1151"/>
    <d v="2024-11-18T00:00:00"/>
    <x v="1"/>
    <x v="5"/>
    <x v="1"/>
    <s v="C579"/>
    <x v="1036"/>
    <s v="B1530"/>
    <x v="715"/>
    <x v="2"/>
    <n v="38.9"/>
    <n v="5"/>
    <n v="194.5"/>
    <x v="1"/>
    <x v="3"/>
  </r>
  <r>
    <s v="O2297"/>
    <d v="2023-06-14T00:00:00"/>
    <x v="3"/>
    <x v="1"/>
    <x v="2"/>
    <s v="C775"/>
    <x v="690"/>
    <s v="B1845"/>
    <x v="1050"/>
    <x v="2"/>
    <n v="29.53"/>
    <n v="3"/>
    <n v="88.59"/>
    <x v="0"/>
    <x v="0"/>
  </r>
  <r>
    <s v="O3330"/>
    <d v="2025-03-04T00:00:00"/>
    <x v="4"/>
    <x v="0"/>
    <x v="0"/>
    <s v="C313"/>
    <x v="97"/>
    <s v="B1983"/>
    <x v="314"/>
    <x v="1"/>
    <n v="22.15"/>
    <n v="3"/>
    <n v="66.45"/>
    <x v="2"/>
    <x v="3"/>
  </r>
  <r>
    <s v="O1577"/>
    <d v="2024-11-22T00:00:00"/>
    <x v="2"/>
    <x v="5"/>
    <x v="1"/>
    <s v="C455"/>
    <x v="572"/>
    <s v="B1036"/>
    <x v="901"/>
    <x v="0"/>
    <n v="19.29"/>
    <n v="3"/>
    <n v="57.87"/>
    <x v="2"/>
    <x v="2"/>
  </r>
  <r>
    <s v="O3936"/>
    <d v="2025-04-11T00:00:00"/>
    <x v="2"/>
    <x v="7"/>
    <x v="0"/>
    <s v="C333"/>
    <x v="415"/>
    <s v="B1283"/>
    <x v="904"/>
    <x v="2"/>
    <n v="17.66"/>
    <n v="5"/>
    <n v="88.3"/>
    <x v="0"/>
    <x v="7"/>
  </r>
  <r>
    <s v="O2038"/>
    <d v="2023-12-20T00:00:00"/>
    <x v="3"/>
    <x v="9"/>
    <x v="2"/>
    <s v="C692"/>
    <x v="172"/>
    <s v="B1237"/>
    <x v="949"/>
    <x v="3"/>
    <n v="24.72"/>
    <n v="3"/>
    <n v="74.16"/>
    <x v="3"/>
    <x v="0"/>
  </r>
  <r>
    <s v="O3742"/>
    <d v="2023-05-05T00:00:00"/>
    <x v="2"/>
    <x v="4"/>
    <x v="2"/>
    <s v="C604"/>
    <x v="673"/>
    <s v="B1621"/>
    <x v="64"/>
    <x v="1"/>
    <n v="28.95"/>
    <n v="5"/>
    <n v="144.75"/>
    <x v="0"/>
    <x v="2"/>
  </r>
  <r>
    <s v="O1894"/>
    <d v="2023-05-20T00:00:00"/>
    <x v="6"/>
    <x v="4"/>
    <x v="2"/>
    <s v="C108"/>
    <x v="1037"/>
    <s v="B1016"/>
    <x v="1051"/>
    <x v="3"/>
    <n v="14.37"/>
    <n v="1"/>
    <n v="14.37"/>
    <x v="2"/>
    <x v="3"/>
  </r>
  <r>
    <s v="O1138"/>
    <d v="2023-01-09T00:00:00"/>
    <x v="1"/>
    <x v="11"/>
    <x v="2"/>
    <s v="C383"/>
    <x v="1038"/>
    <s v="B1257"/>
    <x v="606"/>
    <x v="1"/>
    <n v="45.78"/>
    <n v="2"/>
    <n v="91.56"/>
    <x v="2"/>
    <x v="0"/>
  </r>
  <r>
    <s v="O2010"/>
    <d v="2023-04-10T00:00:00"/>
    <x v="1"/>
    <x v="7"/>
    <x v="2"/>
    <s v="C540"/>
    <x v="1039"/>
    <s v="B1659"/>
    <x v="465"/>
    <x v="2"/>
    <n v="35.4"/>
    <n v="5"/>
    <n v="177"/>
    <x v="1"/>
    <x v="3"/>
  </r>
  <r>
    <s v="O1467"/>
    <d v="2023-02-07T00:00:00"/>
    <x v="4"/>
    <x v="3"/>
    <x v="2"/>
    <s v="C613"/>
    <x v="770"/>
    <s v="B1515"/>
    <x v="1052"/>
    <x v="3"/>
    <n v="20.43"/>
    <n v="1"/>
    <n v="20.43"/>
    <x v="0"/>
    <x v="1"/>
  </r>
  <r>
    <s v="O3237"/>
    <d v="2024-07-15T00:00:00"/>
    <x v="1"/>
    <x v="2"/>
    <x v="1"/>
    <s v="C993"/>
    <x v="779"/>
    <s v="B1739"/>
    <x v="807"/>
    <x v="1"/>
    <n v="25.3"/>
    <n v="3"/>
    <n v="75.900000000000006"/>
    <x v="2"/>
    <x v="2"/>
  </r>
  <r>
    <s v="O2369"/>
    <d v="2025-06-01T00:00:00"/>
    <x v="0"/>
    <x v="1"/>
    <x v="0"/>
    <s v="C660"/>
    <x v="1040"/>
    <s v="B1688"/>
    <x v="72"/>
    <x v="0"/>
    <n v="34.96"/>
    <n v="3"/>
    <n v="104.88"/>
    <x v="0"/>
    <x v="0"/>
  </r>
  <r>
    <s v="O3774"/>
    <d v="2025-06-24T00:00:00"/>
    <x v="4"/>
    <x v="1"/>
    <x v="0"/>
    <s v="C996"/>
    <x v="388"/>
    <s v="B1228"/>
    <x v="946"/>
    <x v="0"/>
    <n v="46.01"/>
    <n v="4"/>
    <n v="184.04"/>
    <x v="2"/>
    <x v="5"/>
  </r>
  <r>
    <s v="O1387"/>
    <d v="2024-05-26T00:00:00"/>
    <x v="0"/>
    <x v="4"/>
    <x v="1"/>
    <s v="C589"/>
    <x v="555"/>
    <s v="B1563"/>
    <x v="98"/>
    <x v="1"/>
    <n v="30.3"/>
    <n v="1"/>
    <n v="30.3"/>
    <x v="1"/>
    <x v="1"/>
  </r>
  <r>
    <s v="O2845"/>
    <d v="2023-06-12T00:00:00"/>
    <x v="1"/>
    <x v="1"/>
    <x v="2"/>
    <s v="C850"/>
    <x v="336"/>
    <s v="B1037"/>
    <x v="958"/>
    <x v="2"/>
    <n v="6.39"/>
    <n v="5"/>
    <n v="31.95"/>
    <x v="1"/>
    <x v="1"/>
  </r>
  <r>
    <s v="O1745"/>
    <d v="2023-10-26T00:00:00"/>
    <x v="5"/>
    <x v="10"/>
    <x v="2"/>
    <s v="C102"/>
    <x v="1041"/>
    <s v="B1515"/>
    <x v="501"/>
    <x v="3"/>
    <n v="26.21"/>
    <n v="3"/>
    <n v="78.63"/>
    <x v="2"/>
    <x v="7"/>
  </r>
  <r>
    <s v="O3195"/>
    <d v="2022-12-12T00:00:00"/>
    <x v="1"/>
    <x v="9"/>
    <x v="3"/>
    <s v="C452"/>
    <x v="546"/>
    <s v="B1098"/>
    <x v="451"/>
    <x v="0"/>
    <n v="7.59"/>
    <n v="4"/>
    <n v="30.36"/>
    <x v="0"/>
    <x v="0"/>
  </r>
  <r>
    <s v="O1356"/>
    <d v="2024-08-28T00:00:00"/>
    <x v="3"/>
    <x v="8"/>
    <x v="1"/>
    <s v="C274"/>
    <x v="135"/>
    <s v="B1987"/>
    <x v="546"/>
    <x v="1"/>
    <n v="40.61"/>
    <n v="1"/>
    <n v="40.61"/>
    <x v="3"/>
    <x v="7"/>
  </r>
  <r>
    <s v="O2127"/>
    <d v="2023-05-03T00:00:00"/>
    <x v="3"/>
    <x v="4"/>
    <x v="2"/>
    <s v="C131"/>
    <x v="641"/>
    <s v="B1465"/>
    <x v="1053"/>
    <x v="0"/>
    <n v="26.82"/>
    <n v="2"/>
    <n v="53.64"/>
    <x v="1"/>
    <x v="3"/>
  </r>
  <r>
    <s v="O1315"/>
    <d v="2023-10-31T00:00:00"/>
    <x v="4"/>
    <x v="10"/>
    <x v="2"/>
    <s v="C553"/>
    <x v="1042"/>
    <s v="B1578"/>
    <x v="171"/>
    <x v="0"/>
    <n v="20.56"/>
    <n v="5"/>
    <n v="102.8"/>
    <x v="3"/>
    <x v="3"/>
  </r>
  <r>
    <s v="O3458"/>
    <d v="2024-11-08T00:00:00"/>
    <x v="2"/>
    <x v="5"/>
    <x v="1"/>
    <s v="C827"/>
    <x v="1043"/>
    <s v="B1726"/>
    <x v="167"/>
    <x v="0"/>
    <n v="14.92"/>
    <n v="3"/>
    <n v="44.76"/>
    <x v="2"/>
    <x v="3"/>
  </r>
  <r>
    <s v="O2354"/>
    <d v="2024-07-24T00:00:00"/>
    <x v="3"/>
    <x v="2"/>
    <x v="1"/>
    <s v="C828"/>
    <x v="1033"/>
    <s v="B1729"/>
    <x v="165"/>
    <x v="0"/>
    <n v="31.09"/>
    <n v="1"/>
    <n v="31.09"/>
    <x v="0"/>
    <x v="0"/>
  </r>
  <r>
    <s v="O1439"/>
    <d v="2023-07-02T00:00:00"/>
    <x v="0"/>
    <x v="2"/>
    <x v="2"/>
    <s v="C109"/>
    <x v="182"/>
    <s v="B1165"/>
    <x v="1054"/>
    <x v="3"/>
    <n v="10.88"/>
    <n v="4"/>
    <n v="43.52"/>
    <x v="2"/>
    <x v="2"/>
  </r>
  <r>
    <s v="O3960"/>
    <d v="2023-11-02T00:00:00"/>
    <x v="5"/>
    <x v="5"/>
    <x v="2"/>
    <s v="C256"/>
    <x v="1015"/>
    <s v="B1232"/>
    <x v="803"/>
    <x v="1"/>
    <n v="24.03"/>
    <n v="4"/>
    <n v="96.12"/>
    <x v="2"/>
    <x v="1"/>
  </r>
  <r>
    <s v="O1820"/>
    <d v="2024-05-08T00:00:00"/>
    <x v="3"/>
    <x v="4"/>
    <x v="1"/>
    <s v="C980"/>
    <x v="121"/>
    <s v="B1058"/>
    <x v="552"/>
    <x v="0"/>
    <n v="38.200000000000003"/>
    <n v="3"/>
    <n v="114.6"/>
    <x v="1"/>
    <x v="7"/>
  </r>
  <r>
    <s v="O1738"/>
    <d v="2024-09-17T00:00:00"/>
    <x v="4"/>
    <x v="6"/>
    <x v="1"/>
    <s v="C959"/>
    <x v="549"/>
    <s v="B1386"/>
    <x v="994"/>
    <x v="0"/>
    <n v="22.13"/>
    <n v="4"/>
    <n v="88.52"/>
    <x v="1"/>
    <x v="0"/>
  </r>
  <r>
    <s v="O3421"/>
    <d v="2024-01-09T00:00:00"/>
    <x v="4"/>
    <x v="11"/>
    <x v="1"/>
    <s v="C588"/>
    <x v="1030"/>
    <s v="B1726"/>
    <x v="167"/>
    <x v="2"/>
    <n v="17.850000000000001"/>
    <n v="3"/>
    <n v="53.55"/>
    <x v="0"/>
    <x v="0"/>
  </r>
  <r>
    <s v="O3614"/>
    <d v="2022-10-31T00:00:00"/>
    <x v="1"/>
    <x v="10"/>
    <x v="3"/>
    <s v="C601"/>
    <x v="159"/>
    <s v="B1998"/>
    <x v="868"/>
    <x v="0"/>
    <n v="19.61"/>
    <n v="2"/>
    <n v="39.22"/>
    <x v="0"/>
    <x v="2"/>
  </r>
  <r>
    <s v="O3709"/>
    <d v="2023-06-09T00:00:00"/>
    <x v="2"/>
    <x v="1"/>
    <x v="2"/>
    <s v="C202"/>
    <x v="914"/>
    <s v="B1186"/>
    <x v="458"/>
    <x v="2"/>
    <n v="39.869999999999997"/>
    <n v="2"/>
    <n v="79.739999999999995"/>
    <x v="2"/>
    <x v="2"/>
  </r>
  <r>
    <s v="O1645"/>
    <d v="2024-08-15T00:00:00"/>
    <x v="5"/>
    <x v="8"/>
    <x v="1"/>
    <s v="C848"/>
    <x v="1044"/>
    <s v="B1723"/>
    <x v="1055"/>
    <x v="3"/>
    <n v="42.48"/>
    <n v="5"/>
    <n v="212.4"/>
    <x v="2"/>
    <x v="0"/>
  </r>
  <r>
    <s v="O3115"/>
    <d v="2024-10-19T00:00:00"/>
    <x v="6"/>
    <x v="10"/>
    <x v="1"/>
    <s v="C101"/>
    <x v="581"/>
    <s v="B1920"/>
    <x v="1056"/>
    <x v="0"/>
    <n v="43.46"/>
    <n v="4"/>
    <n v="173.84"/>
    <x v="0"/>
    <x v="2"/>
  </r>
  <r>
    <s v="O3491"/>
    <d v="2023-07-13T00:00:00"/>
    <x v="5"/>
    <x v="2"/>
    <x v="2"/>
    <s v="C821"/>
    <x v="146"/>
    <s v="B1326"/>
    <x v="1057"/>
    <x v="1"/>
    <n v="32.03"/>
    <n v="5"/>
    <n v="160.15"/>
    <x v="0"/>
    <x v="3"/>
  </r>
  <r>
    <s v="O2844"/>
    <d v="2022-12-18T00:00:00"/>
    <x v="0"/>
    <x v="9"/>
    <x v="3"/>
    <s v="C213"/>
    <x v="777"/>
    <s v="B1469"/>
    <x v="1010"/>
    <x v="3"/>
    <n v="5.57"/>
    <n v="1"/>
    <n v="5.57"/>
    <x v="1"/>
    <x v="0"/>
  </r>
  <r>
    <s v="O1326"/>
    <d v="2024-05-20T00:00:00"/>
    <x v="1"/>
    <x v="4"/>
    <x v="1"/>
    <s v="C594"/>
    <x v="728"/>
    <s v="B1690"/>
    <x v="1040"/>
    <x v="3"/>
    <n v="47.42"/>
    <n v="3"/>
    <n v="142.26"/>
    <x v="1"/>
    <x v="0"/>
  </r>
  <r>
    <s v="O2665"/>
    <d v="2025-01-09T00:00:00"/>
    <x v="5"/>
    <x v="11"/>
    <x v="0"/>
    <s v="C255"/>
    <x v="1045"/>
    <s v="B1651"/>
    <x v="691"/>
    <x v="0"/>
    <n v="40.42"/>
    <n v="4"/>
    <n v="161.68"/>
    <x v="2"/>
    <x v="0"/>
  </r>
  <r>
    <s v="O3233"/>
    <d v="2023-09-24T00:00:00"/>
    <x v="0"/>
    <x v="6"/>
    <x v="2"/>
    <s v="C814"/>
    <x v="493"/>
    <s v="B1316"/>
    <x v="794"/>
    <x v="0"/>
    <n v="25.78"/>
    <n v="3"/>
    <n v="77.34"/>
    <x v="0"/>
    <x v="2"/>
  </r>
  <r>
    <s v="O2283"/>
    <d v="2023-09-27T00:00:00"/>
    <x v="3"/>
    <x v="6"/>
    <x v="2"/>
    <s v="C108"/>
    <x v="1037"/>
    <s v="B1937"/>
    <x v="55"/>
    <x v="0"/>
    <n v="28.02"/>
    <n v="4"/>
    <n v="112.08"/>
    <x v="0"/>
    <x v="0"/>
  </r>
  <r>
    <s v="O2285"/>
    <d v="2023-08-14T00:00:00"/>
    <x v="1"/>
    <x v="8"/>
    <x v="2"/>
    <s v="C742"/>
    <x v="394"/>
    <s v="B1569"/>
    <x v="1058"/>
    <x v="0"/>
    <n v="18.670000000000002"/>
    <n v="5"/>
    <n v="93.35"/>
    <x v="0"/>
    <x v="2"/>
  </r>
  <r>
    <s v="O2801"/>
    <d v="2023-05-25T00:00:00"/>
    <x v="5"/>
    <x v="4"/>
    <x v="2"/>
    <s v="C365"/>
    <x v="1046"/>
    <s v="B1877"/>
    <x v="362"/>
    <x v="0"/>
    <n v="25.33"/>
    <n v="1"/>
    <n v="25.33"/>
    <x v="0"/>
    <x v="2"/>
  </r>
  <r>
    <s v="O3337"/>
    <d v="2024-06-11T00:00:00"/>
    <x v="4"/>
    <x v="1"/>
    <x v="1"/>
    <s v="C660"/>
    <x v="669"/>
    <s v="B1503"/>
    <x v="714"/>
    <x v="2"/>
    <n v="18.059999999999999"/>
    <n v="5"/>
    <n v="90.3"/>
    <x v="0"/>
    <x v="0"/>
  </r>
  <r>
    <s v="O1702"/>
    <d v="2024-12-27T00:00:00"/>
    <x v="2"/>
    <x v="9"/>
    <x v="1"/>
    <s v="C966"/>
    <x v="760"/>
    <s v="B1922"/>
    <x v="587"/>
    <x v="1"/>
    <n v="22.62"/>
    <n v="4"/>
    <n v="90.48"/>
    <x v="3"/>
    <x v="2"/>
  </r>
  <r>
    <s v="O1920"/>
    <d v="2023-05-23T00:00:00"/>
    <x v="4"/>
    <x v="4"/>
    <x v="2"/>
    <s v="C213"/>
    <x v="1018"/>
    <s v="B1887"/>
    <x v="523"/>
    <x v="0"/>
    <n v="26.39"/>
    <n v="2"/>
    <n v="52.78"/>
    <x v="0"/>
    <x v="7"/>
  </r>
  <r>
    <s v="O2579"/>
    <d v="2024-09-16T00:00:00"/>
    <x v="1"/>
    <x v="6"/>
    <x v="1"/>
    <s v="C177"/>
    <x v="100"/>
    <s v="B1756"/>
    <x v="20"/>
    <x v="0"/>
    <n v="50.81"/>
    <n v="3"/>
    <n v="152.43"/>
    <x v="0"/>
    <x v="0"/>
  </r>
  <r>
    <s v="O1964"/>
    <d v="2024-03-06T00:00:00"/>
    <x v="3"/>
    <x v="0"/>
    <x v="1"/>
    <s v="C396"/>
    <x v="574"/>
    <s v="B1392"/>
    <x v="754"/>
    <x v="3"/>
    <n v="19.93"/>
    <n v="3"/>
    <n v="59.79"/>
    <x v="3"/>
    <x v="0"/>
  </r>
  <r>
    <s v="O2888"/>
    <d v="2023-04-27T00:00:00"/>
    <x v="5"/>
    <x v="7"/>
    <x v="2"/>
    <s v="C746"/>
    <x v="619"/>
    <s v="B1991"/>
    <x v="599"/>
    <x v="0"/>
    <n v="42.74"/>
    <n v="4"/>
    <n v="170.96"/>
    <x v="2"/>
    <x v="5"/>
  </r>
  <r>
    <s v="O1256"/>
    <d v="2023-11-25T00:00:00"/>
    <x v="6"/>
    <x v="5"/>
    <x v="2"/>
    <s v="C966"/>
    <x v="846"/>
    <s v="B1160"/>
    <x v="902"/>
    <x v="1"/>
    <n v="34.96"/>
    <n v="4"/>
    <n v="139.84"/>
    <x v="3"/>
    <x v="3"/>
  </r>
  <r>
    <s v="O1421"/>
    <d v="2024-09-12T00:00:00"/>
    <x v="5"/>
    <x v="6"/>
    <x v="1"/>
    <s v="C370"/>
    <x v="1047"/>
    <s v="B1099"/>
    <x v="308"/>
    <x v="1"/>
    <n v="28.13"/>
    <n v="2"/>
    <n v="56.26"/>
    <x v="0"/>
    <x v="1"/>
  </r>
  <r>
    <s v="O2413"/>
    <d v="2024-08-06T00:00:00"/>
    <x v="4"/>
    <x v="8"/>
    <x v="1"/>
    <s v="C178"/>
    <x v="689"/>
    <s v="B1003"/>
    <x v="361"/>
    <x v="0"/>
    <n v="35.71"/>
    <n v="2"/>
    <n v="71.42"/>
    <x v="2"/>
    <x v="6"/>
  </r>
  <r>
    <s v="O2912"/>
    <d v="2022-11-12T00:00:00"/>
    <x v="6"/>
    <x v="5"/>
    <x v="3"/>
    <s v="C607"/>
    <x v="506"/>
    <s v="B1240"/>
    <x v="197"/>
    <x v="0"/>
    <n v="19.64"/>
    <n v="2"/>
    <n v="39.28"/>
    <x v="2"/>
    <x v="5"/>
  </r>
  <r>
    <s v="O1856"/>
    <d v="2024-10-02T00:00:00"/>
    <x v="3"/>
    <x v="10"/>
    <x v="1"/>
    <s v="C930"/>
    <x v="1048"/>
    <s v="B1903"/>
    <x v="194"/>
    <x v="0"/>
    <n v="34.090000000000003"/>
    <n v="4"/>
    <n v="136.36000000000001"/>
    <x v="1"/>
    <x v="1"/>
  </r>
  <r>
    <s v="O3569"/>
    <d v="2024-10-08T00:00:00"/>
    <x v="4"/>
    <x v="10"/>
    <x v="1"/>
    <s v="C877"/>
    <x v="744"/>
    <s v="B1125"/>
    <x v="126"/>
    <x v="1"/>
    <n v="28.28"/>
    <n v="3"/>
    <n v="84.84"/>
    <x v="0"/>
    <x v="6"/>
  </r>
  <r>
    <s v="O2827"/>
    <d v="2025-05-24T00:00:00"/>
    <x v="6"/>
    <x v="4"/>
    <x v="0"/>
    <s v="C639"/>
    <x v="951"/>
    <s v="B1874"/>
    <x v="600"/>
    <x v="0"/>
    <n v="45.23"/>
    <n v="2"/>
    <n v="90.46"/>
    <x v="0"/>
    <x v="3"/>
  </r>
  <r>
    <s v="O3939"/>
    <d v="2023-09-01T00:00:00"/>
    <x v="2"/>
    <x v="6"/>
    <x v="2"/>
    <s v="C272"/>
    <x v="509"/>
    <s v="B1382"/>
    <x v="259"/>
    <x v="2"/>
    <n v="41.42"/>
    <n v="2"/>
    <n v="82.84"/>
    <x v="2"/>
    <x v="6"/>
  </r>
  <r>
    <s v="O1701"/>
    <d v="2023-07-14T00:00:00"/>
    <x v="2"/>
    <x v="2"/>
    <x v="2"/>
    <s v="C894"/>
    <x v="1049"/>
    <s v="B1772"/>
    <x v="1059"/>
    <x v="3"/>
    <n v="8.3000000000000007"/>
    <n v="4"/>
    <n v="33.200000000000003"/>
    <x v="3"/>
    <x v="0"/>
  </r>
  <r>
    <s v="O1689"/>
    <d v="2023-12-20T00:00:00"/>
    <x v="3"/>
    <x v="9"/>
    <x v="2"/>
    <s v="C263"/>
    <x v="323"/>
    <s v="B1342"/>
    <x v="548"/>
    <x v="1"/>
    <n v="48.35"/>
    <n v="3"/>
    <n v="145.05000000000001"/>
    <x v="3"/>
    <x v="3"/>
  </r>
  <r>
    <s v="O2240"/>
    <d v="2023-06-10T00:00:00"/>
    <x v="6"/>
    <x v="1"/>
    <x v="2"/>
    <s v="C313"/>
    <x v="1050"/>
    <s v="B1059"/>
    <x v="944"/>
    <x v="1"/>
    <n v="11.67"/>
    <n v="4"/>
    <n v="46.68"/>
    <x v="1"/>
    <x v="2"/>
  </r>
  <r>
    <s v="O1601"/>
    <d v="2024-07-10T00:00:00"/>
    <x v="3"/>
    <x v="2"/>
    <x v="1"/>
    <s v="C465"/>
    <x v="1051"/>
    <s v="B1085"/>
    <x v="899"/>
    <x v="2"/>
    <n v="35.19"/>
    <n v="5"/>
    <n v="175.95"/>
    <x v="1"/>
    <x v="0"/>
  </r>
  <r>
    <s v="O1617"/>
    <d v="2024-01-08T00:00:00"/>
    <x v="1"/>
    <x v="11"/>
    <x v="1"/>
    <s v="C470"/>
    <x v="1052"/>
    <s v="B1121"/>
    <x v="1060"/>
    <x v="3"/>
    <n v="47.44"/>
    <n v="3"/>
    <n v="142.32"/>
    <x v="1"/>
    <x v="1"/>
  </r>
  <r>
    <s v="O3894"/>
    <d v="2022-10-28T00:00:00"/>
    <x v="2"/>
    <x v="10"/>
    <x v="3"/>
    <s v="C875"/>
    <x v="28"/>
    <s v="B1172"/>
    <x v="1061"/>
    <x v="2"/>
    <n v="39.909999999999997"/>
    <n v="4"/>
    <n v="159.63999999999999"/>
    <x v="0"/>
    <x v="2"/>
  </r>
  <r>
    <s v="O3025"/>
    <d v="2025-05-06T00:00:00"/>
    <x v="4"/>
    <x v="4"/>
    <x v="0"/>
    <s v="C217"/>
    <x v="748"/>
    <s v="B1445"/>
    <x v="838"/>
    <x v="3"/>
    <n v="36.590000000000003"/>
    <n v="1"/>
    <n v="36.590000000000003"/>
    <x v="1"/>
    <x v="2"/>
  </r>
  <r>
    <s v="O2471"/>
    <d v="2022-09-07T00:00:00"/>
    <x v="3"/>
    <x v="6"/>
    <x v="3"/>
    <s v="C258"/>
    <x v="939"/>
    <s v="B1911"/>
    <x v="778"/>
    <x v="0"/>
    <n v="41.22"/>
    <n v="1"/>
    <n v="41.22"/>
    <x v="1"/>
    <x v="7"/>
  </r>
  <r>
    <s v="O1707"/>
    <d v="2024-03-19T00:00:00"/>
    <x v="4"/>
    <x v="0"/>
    <x v="1"/>
    <s v="C272"/>
    <x v="509"/>
    <s v="B1581"/>
    <x v="351"/>
    <x v="0"/>
    <n v="25.31"/>
    <n v="2"/>
    <n v="50.62"/>
    <x v="3"/>
    <x v="7"/>
  </r>
  <r>
    <s v="O1502"/>
    <d v="2024-07-18T00:00:00"/>
    <x v="5"/>
    <x v="2"/>
    <x v="1"/>
    <s v="C563"/>
    <x v="185"/>
    <s v="B1447"/>
    <x v="1062"/>
    <x v="1"/>
    <n v="28.21"/>
    <n v="3"/>
    <n v="84.63"/>
    <x v="3"/>
    <x v="0"/>
  </r>
  <r>
    <s v="O3510"/>
    <d v="2024-08-02T00:00:00"/>
    <x v="2"/>
    <x v="8"/>
    <x v="1"/>
    <s v="C636"/>
    <x v="715"/>
    <s v="B1149"/>
    <x v="572"/>
    <x v="2"/>
    <n v="18.3"/>
    <n v="5"/>
    <n v="91.5"/>
    <x v="2"/>
    <x v="5"/>
  </r>
  <r>
    <s v="O3879"/>
    <d v="2023-02-23T00:00:00"/>
    <x v="5"/>
    <x v="3"/>
    <x v="2"/>
    <s v="C775"/>
    <x v="588"/>
    <s v="B1765"/>
    <x v="971"/>
    <x v="0"/>
    <n v="28.28"/>
    <n v="3"/>
    <n v="84.84"/>
    <x v="0"/>
    <x v="0"/>
  </r>
  <r>
    <s v="O2571"/>
    <d v="2022-10-30T00:00:00"/>
    <x v="0"/>
    <x v="10"/>
    <x v="3"/>
    <s v="C405"/>
    <x v="403"/>
    <s v="B1378"/>
    <x v="23"/>
    <x v="0"/>
    <n v="27.29"/>
    <n v="1"/>
    <n v="27.29"/>
    <x v="1"/>
    <x v="2"/>
  </r>
  <r>
    <s v="O2761"/>
    <d v="2023-10-07T00:00:00"/>
    <x v="6"/>
    <x v="10"/>
    <x v="2"/>
    <s v="C514"/>
    <x v="81"/>
    <s v="B1903"/>
    <x v="224"/>
    <x v="3"/>
    <n v="27.69"/>
    <n v="3"/>
    <n v="83.07"/>
    <x v="2"/>
    <x v="0"/>
  </r>
  <r>
    <s v="O3066"/>
    <d v="2024-09-16T00:00:00"/>
    <x v="1"/>
    <x v="6"/>
    <x v="1"/>
    <s v="C900"/>
    <x v="1053"/>
    <s v="B1137"/>
    <x v="871"/>
    <x v="3"/>
    <n v="52.94"/>
    <n v="2"/>
    <n v="105.88"/>
    <x v="0"/>
    <x v="0"/>
  </r>
  <r>
    <s v="O1437"/>
    <d v="2024-01-29T00:00:00"/>
    <x v="1"/>
    <x v="11"/>
    <x v="1"/>
    <s v="C557"/>
    <x v="785"/>
    <s v="B1725"/>
    <x v="777"/>
    <x v="2"/>
    <n v="16.46"/>
    <n v="5"/>
    <n v="82.3"/>
    <x v="2"/>
    <x v="2"/>
  </r>
  <r>
    <s v="O2567"/>
    <d v="2023-01-27T00:00:00"/>
    <x v="2"/>
    <x v="11"/>
    <x v="2"/>
    <s v="C931"/>
    <x v="922"/>
    <s v="B1359"/>
    <x v="503"/>
    <x v="2"/>
    <n v="18.96"/>
    <n v="4"/>
    <n v="75.84"/>
    <x v="2"/>
    <x v="2"/>
  </r>
  <r>
    <s v="O1341"/>
    <d v="2024-08-10T00:00:00"/>
    <x v="6"/>
    <x v="8"/>
    <x v="1"/>
    <s v="C355"/>
    <x v="924"/>
    <s v="B1144"/>
    <x v="352"/>
    <x v="1"/>
    <n v="33.58"/>
    <n v="1"/>
    <n v="33.58"/>
    <x v="2"/>
    <x v="7"/>
  </r>
  <r>
    <s v="O2881"/>
    <d v="2022-12-28T00:00:00"/>
    <x v="3"/>
    <x v="9"/>
    <x v="3"/>
    <s v="C623"/>
    <x v="216"/>
    <s v="B1049"/>
    <x v="1063"/>
    <x v="0"/>
    <n v="15.83"/>
    <n v="5"/>
    <n v="79.150000000000006"/>
    <x v="0"/>
    <x v="5"/>
  </r>
  <r>
    <s v="O2631"/>
    <d v="2024-05-29T00:00:00"/>
    <x v="3"/>
    <x v="4"/>
    <x v="1"/>
    <s v="C985"/>
    <x v="339"/>
    <s v="B1107"/>
    <x v="873"/>
    <x v="0"/>
    <n v="37.39"/>
    <n v="5"/>
    <n v="186.95"/>
    <x v="2"/>
    <x v="2"/>
  </r>
  <r>
    <s v="O2396"/>
    <d v="2025-07-27T00:00:00"/>
    <x v="0"/>
    <x v="2"/>
    <x v="0"/>
    <s v="C697"/>
    <x v="1012"/>
    <s v="B1331"/>
    <x v="575"/>
    <x v="2"/>
    <n v="42.72"/>
    <n v="1"/>
    <n v="42.72"/>
    <x v="0"/>
    <x v="0"/>
  </r>
  <r>
    <s v="O2148"/>
    <d v="2023-11-15T00:00:00"/>
    <x v="3"/>
    <x v="5"/>
    <x v="2"/>
    <s v="C911"/>
    <x v="559"/>
    <s v="B1847"/>
    <x v="1064"/>
    <x v="1"/>
    <n v="40.94"/>
    <n v="5"/>
    <n v="204.7"/>
    <x v="1"/>
    <x v="4"/>
  </r>
  <r>
    <s v="O2854"/>
    <d v="2024-07-06T00:00:00"/>
    <x v="6"/>
    <x v="2"/>
    <x v="1"/>
    <s v="C175"/>
    <x v="324"/>
    <s v="B1138"/>
    <x v="1065"/>
    <x v="2"/>
    <n v="17.14"/>
    <n v="5"/>
    <n v="85.7"/>
    <x v="0"/>
    <x v="6"/>
  </r>
  <r>
    <s v="O3928"/>
    <d v="2022-11-26T00:00:00"/>
    <x v="6"/>
    <x v="5"/>
    <x v="3"/>
    <s v="C985"/>
    <x v="339"/>
    <s v="B1656"/>
    <x v="355"/>
    <x v="2"/>
    <n v="17.239999999999998"/>
    <n v="2"/>
    <n v="34.479999999999997"/>
    <x v="0"/>
    <x v="0"/>
  </r>
  <r>
    <s v="O2987"/>
    <d v="2025-06-17T00:00:00"/>
    <x v="4"/>
    <x v="1"/>
    <x v="0"/>
    <s v="C672"/>
    <x v="514"/>
    <s v="B1549"/>
    <x v="19"/>
    <x v="0"/>
    <n v="30.73"/>
    <n v="2"/>
    <n v="61.46"/>
    <x v="1"/>
    <x v="5"/>
  </r>
  <r>
    <s v="O2550"/>
    <d v="2023-05-04T00:00:00"/>
    <x v="5"/>
    <x v="4"/>
    <x v="2"/>
    <s v="C717"/>
    <x v="142"/>
    <s v="B1763"/>
    <x v="246"/>
    <x v="0"/>
    <n v="17.329999999999998"/>
    <n v="3"/>
    <n v="51.99"/>
    <x v="0"/>
    <x v="7"/>
  </r>
  <r>
    <s v="O2994"/>
    <d v="2023-01-08T00:00:00"/>
    <x v="0"/>
    <x v="11"/>
    <x v="2"/>
    <s v="C720"/>
    <x v="836"/>
    <s v="B1921"/>
    <x v="921"/>
    <x v="0"/>
    <n v="23"/>
    <n v="4"/>
    <n v="92"/>
    <x v="0"/>
    <x v="5"/>
  </r>
  <r>
    <s v="O2411"/>
    <d v="2022-12-05T00:00:00"/>
    <x v="1"/>
    <x v="9"/>
    <x v="3"/>
    <s v="C814"/>
    <x v="449"/>
    <s v="B1799"/>
    <x v="1029"/>
    <x v="2"/>
    <n v="43.63"/>
    <n v="4"/>
    <n v="174.52"/>
    <x v="0"/>
    <x v="1"/>
  </r>
  <r>
    <s v="O3447"/>
    <d v="2023-01-12T00:00:00"/>
    <x v="5"/>
    <x v="11"/>
    <x v="2"/>
    <s v="C987"/>
    <x v="297"/>
    <s v="B1577"/>
    <x v="909"/>
    <x v="2"/>
    <n v="45.33"/>
    <n v="2"/>
    <n v="90.66"/>
    <x v="1"/>
    <x v="5"/>
  </r>
  <r>
    <s v="O3230"/>
    <d v="2023-03-28T00:00:00"/>
    <x v="4"/>
    <x v="0"/>
    <x v="2"/>
    <s v="C365"/>
    <x v="84"/>
    <s v="B1075"/>
    <x v="1066"/>
    <x v="2"/>
    <n v="30.04"/>
    <n v="5"/>
    <n v="150.19999999999999"/>
    <x v="1"/>
    <x v="2"/>
  </r>
  <r>
    <s v="O3609"/>
    <d v="2023-08-23T00:00:00"/>
    <x v="3"/>
    <x v="8"/>
    <x v="2"/>
    <s v="C328"/>
    <x v="895"/>
    <s v="B1465"/>
    <x v="1053"/>
    <x v="1"/>
    <n v="30.77"/>
    <n v="2"/>
    <n v="61.54"/>
    <x v="1"/>
    <x v="7"/>
  </r>
  <r>
    <s v="O3361"/>
    <d v="2023-06-09T00:00:00"/>
    <x v="2"/>
    <x v="1"/>
    <x v="2"/>
    <s v="C584"/>
    <x v="1054"/>
    <s v="B1986"/>
    <x v="948"/>
    <x v="2"/>
    <n v="49.72"/>
    <n v="1"/>
    <n v="49.72"/>
    <x v="0"/>
    <x v="0"/>
  </r>
  <r>
    <s v="O2106"/>
    <d v="2023-05-30T00:00:00"/>
    <x v="4"/>
    <x v="4"/>
    <x v="2"/>
    <s v="C427"/>
    <x v="63"/>
    <s v="B1634"/>
    <x v="738"/>
    <x v="2"/>
    <n v="12.21"/>
    <n v="4"/>
    <n v="48.84"/>
    <x v="3"/>
    <x v="4"/>
  </r>
  <r>
    <s v="O2724"/>
    <d v="2023-03-02T00:00:00"/>
    <x v="5"/>
    <x v="0"/>
    <x v="2"/>
    <s v="C198"/>
    <x v="490"/>
    <s v="B1166"/>
    <x v="1015"/>
    <x v="0"/>
    <n v="44.85"/>
    <n v="3"/>
    <n v="134.55000000000001"/>
    <x v="2"/>
    <x v="3"/>
  </r>
  <r>
    <s v="O1538"/>
    <d v="2024-06-30T00:00:00"/>
    <x v="0"/>
    <x v="1"/>
    <x v="1"/>
    <s v="C337"/>
    <x v="784"/>
    <s v="B1395"/>
    <x v="1067"/>
    <x v="2"/>
    <n v="26.09"/>
    <n v="1"/>
    <n v="26.09"/>
    <x v="0"/>
    <x v="1"/>
  </r>
  <r>
    <s v="O3720"/>
    <d v="2024-05-02T00:00:00"/>
    <x v="5"/>
    <x v="4"/>
    <x v="1"/>
    <s v="C104"/>
    <x v="845"/>
    <s v="B1456"/>
    <x v="421"/>
    <x v="2"/>
    <n v="14.43"/>
    <n v="1"/>
    <n v="14.43"/>
    <x v="0"/>
    <x v="2"/>
  </r>
  <r>
    <s v="O1703"/>
    <d v="2024-12-03T00:00:00"/>
    <x v="4"/>
    <x v="9"/>
    <x v="1"/>
    <s v="C858"/>
    <x v="283"/>
    <s v="B1836"/>
    <x v="1068"/>
    <x v="3"/>
    <n v="17.690000000000001"/>
    <n v="2"/>
    <n v="35.380000000000003"/>
    <x v="0"/>
    <x v="7"/>
  </r>
  <r>
    <s v="O1656"/>
    <d v="2024-02-29T00:00:00"/>
    <x v="5"/>
    <x v="3"/>
    <x v="1"/>
    <s v="C858"/>
    <x v="1055"/>
    <s v="B1360"/>
    <x v="1069"/>
    <x v="0"/>
    <n v="20.12"/>
    <n v="4"/>
    <n v="80.48"/>
    <x v="0"/>
    <x v="4"/>
  </r>
  <r>
    <s v="O2262"/>
    <d v="2022-11-23T00:00:00"/>
    <x v="3"/>
    <x v="5"/>
    <x v="3"/>
    <s v="C162"/>
    <x v="666"/>
    <s v="B1537"/>
    <x v="934"/>
    <x v="2"/>
    <n v="8.7100000000000009"/>
    <n v="5"/>
    <n v="43.55"/>
    <x v="0"/>
    <x v="0"/>
  </r>
  <r>
    <s v="O1353"/>
    <d v="2023-10-07T00:00:00"/>
    <x v="6"/>
    <x v="10"/>
    <x v="2"/>
    <s v="C929"/>
    <x v="1056"/>
    <s v="B1473"/>
    <x v="1070"/>
    <x v="2"/>
    <n v="42.78"/>
    <n v="5"/>
    <n v="213.9"/>
    <x v="1"/>
    <x v="7"/>
  </r>
  <r>
    <s v="O3298"/>
    <d v="2025-04-01T00:00:00"/>
    <x v="4"/>
    <x v="7"/>
    <x v="0"/>
    <s v="C322"/>
    <x v="507"/>
    <s v="B1623"/>
    <x v="638"/>
    <x v="2"/>
    <n v="46.54"/>
    <n v="3"/>
    <n v="139.62"/>
    <x v="0"/>
    <x v="1"/>
  </r>
  <r>
    <s v="O1481"/>
    <d v="2024-01-04T00:00:00"/>
    <x v="5"/>
    <x v="11"/>
    <x v="1"/>
    <s v="C267"/>
    <x v="1057"/>
    <s v="B1991"/>
    <x v="599"/>
    <x v="0"/>
    <n v="37.700000000000003"/>
    <n v="5"/>
    <n v="188.5"/>
    <x v="3"/>
    <x v="7"/>
  </r>
  <r>
    <s v="O1829"/>
    <d v="2024-07-23T00:00:00"/>
    <x v="4"/>
    <x v="2"/>
    <x v="1"/>
    <s v="C651"/>
    <x v="113"/>
    <s v="B1724"/>
    <x v="263"/>
    <x v="3"/>
    <n v="29.18"/>
    <n v="3"/>
    <n v="87.54"/>
    <x v="3"/>
    <x v="3"/>
  </r>
  <r>
    <s v="O2661"/>
    <d v="2024-11-11T00:00:00"/>
    <x v="1"/>
    <x v="5"/>
    <x v="1"/>
    <s v="C939"/>
    <x v="1058"/>
    <s v="B1921"/>
    <x v="921"/>
    <x v="0"/>
    <n v="30.79"/>
    <n v="3"/>
    <n v="92.37"/>
    <x v="1"/>
    <x v="0"/>
  </r>
  <r>
    <s v="O3073"/>
    <d v="2022-09-28T00:00:00"/>
    <x v="3"/>
    <x v="6"/>
    <x v="3"/>
    <s v="C871"/>
    <x v="822"/>
    <s v="B1704"/>
    <x v="93"/>
    <x v="1"/>
    <n v="32.92"/>
    <n v="2"/>
    <n v="65.84"/>
    <x v="2"/>
    <x v="7"/>
  </r>
  <r>
    <s v="O1270"/>
    <d v="2024-01-30T00:00:00"/>
    <x v="4"/>
    <x v="11"/>
    <x v="1"/>
    <s v="C323"/>
    <x v="871"/>
    <s v="B1835"/>
    <x v="260"/>
    <x v="2"/>
    <n v="14.74"/>
    <n v="1"/>
    <n v="14.74"/>
    <x v="0"/>
    <x v="0"/>
  </r>
  <r>
    <s v="O2457"/>
    <d v="2024-06-25T00:00:00"/>
    <x v="4"/>
    <x v="1"/>
    <x v="1"/>
    <s v="C928"/>
    <x v="907"/>
    <s v="B1033"/>
    <x v="677"/>
    <x v="0"/>
    <n v="46.57"/>
    <n v="4"/>
    <n v="186.28"/>
    <x v="2"/>
    <x v="2"/>
  </r>
  <r>
    <s v="O1525"/>
    <d v="2023-11-14T00:00:00"/>
    <x v="4"/>
    <x v="5"/>
    <x v="2"/>
    <s v="C942"/>
    <x v="1059"/>
    <s v="B1172"/>
    <x v="729"/>
    <x v="3"/>
    <n v="25.53"/>
    <n v="4"/>
    <n v="102.12"/>
    <x v="3"/>
    <x v="1"/>
  </r>
  <r>
    <s v="O3587"/>
    <d v="2024-05-01T00:00:00"/>
    <x v="3"/>
    <x v="4"/>
    <x v="1"/>
    <s v="C791"/>
    <x v="596"/>
    <s v="B1014"/>
    <x v="1030"/>
    <x v="0"/>
    <n v="42.36"/>
    <n v="1"/>
    <n v="42.36"/>
    <x v="0"/>
    <x v="2"/>
  </r>
  <r>
    <s v="O1932"/>
    <d v="2024-03-16T00:00:00"/>
    <x v="6"/>
    <x v="0"/>
    <x v="1"/>
    <s v="C538"/>
    <x v="674"/>
    <s v="B1445"/>
    <x v="838"/>
    <x v="0"/>
    <n v="40.83"/>
    <n v="2"/>
    <n v="81.66"/>
    <x v="1"/>
    <x v="0"/>
  </r>
  <r>
    <s v="O3371"/>
    <d v="2023-09-08T00:00:00"/>
    <x v="2"/>
    <x v="6"/>
    <x v="2"/>
    <s v="C457"/>
    <x v="701"/>
    <s v="B1776"/>
    <x v="930"/>
    <x v="1"/>
    <n v="16.100000000000001"/>
    <n v="5"/>
    <n v="80.5"/>
    <x v="0"/>
    <x v="2"/>
  </r>
  <r>
    <s v="O2754"/>
    <d v="2023-10-13T00:00:00"/>
    <x v="2"/>
    <x v="10"/>
    <x v="2"/>
    <s v="C788"/>
    <x v="489"/>
    <s v="B1316"/>
    <x v="794"/>
    <x v="1"/>
    <n v="21.82"/>
    <n v="4"/>
    <n v="87.28"/>
    <x v="1"/>
    <x v="2"/>
  </r>
  <r>
    <s v="O3004"/>
    <d v="2024-05-26T00:00:00"/>
    <x v="0"/>
    <x v="4"/>
    <x v="1"/>
    <s v="C931"/>
    <x v="922"/>
    <s v="B1353"/>
    <x v="1005"/>
    <x v="0"/>
    <n v="22.68"/>
    <n v="5"/>
    <n v="113.4"/>
    <x v="0"/>
    <x v="2"/>
  </r>
  <r>
    <s v="O2830"/>
    <d v="2023-09-07T00:00:00"/>
    <x v="5"/>
    <x v="6"/>
    <x v="2"/>
    <s v="C246"/>
    <x v="759"/>
    <s v="B1627"/>
    <x v="963"/>
    <x v="0"/>
    <n v="11.73"/>
    <n v="1"/>
    <n v="11.73"/>
    <x v="2"/>
    <x v="2"/>
  </r>
  <r>
    <s v="O3590"/>
    <d v="2023-12-24T00:00:00"/>
    <x v="0"/>
    <x v="9"/>
    <x v="2"/>
    <s v="C755"/>
    <x v="299"/>
    <s v="B1780"/>
    <x v="1071"/>
    <x v="2"/>
    <n v="29.9"/>
    <n v="4"/>
    <n v="119.6"/>
    <x v="2"/>
    <x v="2"/>
  </r>
  <r>
    <s v="O3247"/>
    <d v="2023-03-08T00:00:00"/>
    <x v="3"/>
    <x v="0"/>
    <x v="2"/>
    <s v="C570"/>
    <x v="597"/>
    <s v="B1877"/>
    <x v="362"/>
    <x v="0"/>
    <n v="27.02"/>
    <n v="1"/>
    <n v="27.02"/>
    <x v="0"/>
    <x v="5"/>
  </r>
  <r>
    <s v="O3192"/>
    <d v="2023-04-19T00:00:00"/>
    <x v="3"/>
    <x v="7"/>
    <x v="2"/>
    <s v="C919"/>
    <x v="786"/>
    <s v="B1976"/>
    <x v="516"/>
    <x v="1"/>
    <n v="21.9"/>
    <n v="5"/>
    <n v="109.5"/>
    <x v="1"/>
    <x v="0"/>
  </r>
  <r>
    <s v="O2088"/>
    <d v="2023-03-09T00:00:00"/>
    <x v="5"/>
    <x v="0"/>
    <x v="2"/>
    <s v="C388"/>
    <x v="1060"/>
    <s v="B1935"/>
    <x v="107"/>
    <x v="2"/>
    <n v="5.56"/>
    <n v="5"/>
    <n v="27.8"/>
    <x v="3"/>
    <x v="3"/>
  </r>
  <r>
    <s v="O1233"/>
    <d v="2024-09-10T00:00:00"/>
    <x v="4"/>
    <x v="6"/>
    <x v="1"/>
    <s v="C371"/>
    <x v="1061"/>
    <s v="B1837"/>
    <x v="1072"/>
    <x v="0"/>
    <n v="21.88"/>
    <n v="2"/>
    <n v="43.76"/>
    <x v="0"/>
    <x v="3"/>
  </r>
  <r>
    <s v="O1895"/>
    <d v="2024-07-22T00:00:00"/>
    <x v="1"/>
    <x v="2"/>
    <x v="1"/>
    <s v="C307"/>
    <x v="808"/>
    <s v="B1329"/>
    <x v="1073"/>
    <x v="2"/>
    <n v="42.54"/>
    <n v="2"/>
    <n v="85.08"/>
    <x v="1"/>
    <x v="7"/>
  </r>
  <r>
    <s v="O3034"/>
    <d v="2025-05-28T00:00:00"/>
    <x v="3"/>
    <x v="4"/>
    <x v="0"/>
    <s v="C536"/>
    <x v="848"/>
    <s v="B1891"/>
    <x v="804"/>
    <x v="2"/>
    <n v="26.64"/>
    <n v="5"/>
    <n v="133.19999999999999"/>
    <x v="2"/>
    <x v="7"/>
  </r>
  <r>
    <s v="O2242"/>
    <d v="2024-06-08T00:00:00"/>
    <x v="6"/>
    <x v="1"/>
    <x v="1"/>
    <s v="C697"/>
    <x v="1012"/>
    <s v="B1139"/>
    <x v="790"/>
    <x v="0"/>
    <n v="26.42"/>
    <n v="1"/>
    <n v="26.42"/>
    <x v="1"/>
    <x v="2"/>
  </r>
  <r>
    <s v="O3923"/>
    <d v="2024-10-08T00:00:00"/>
    <x v="4"/>
    <x v="10"/>
    <x v="1"/>
    <s v="C407"/>
    <x v="1062"/>
    <s v="B1594"/>
    <x v="161"/>
    <x v="3"/>
    <n v="49.36"/>
    <n v="3"/>
    <n v="148.08000000000001"/>
    <x v="2"/>
    <x v="2"/>
  </r>
  <r>
    <s v="O2380"/>
    <d v="2023-02-01T00:00:00"/>
    <x v="3"/>
    <x v="3"/>
    <x v="2"/>
    <s v="C731"/>
    <x v="923"/>
    <s v="B1359"/>
    <x v="922"/>
    <x v="0"/>
    <n v="37.619999999999997"/>
    <n v="4"/>
    <n v="150.47999999999999"/>
    <x v="0"/>
    <x v="0"/>
  </r>
  <r>
    <s v="O2721"/>
    <d v="2023-03-23T00:00:00"/>
    <x v="5"/>
    <x v="0"/>
    <x v="2"/>
    <s v="C868"/>
    <x v="519"/>
    <s v="B1356"/>
    <x v="264"/>
    <x v="0"/>
    <n v="29.56"/>
    <n v="4"/>
    <n v="118.24"/>
    <x v="0"/>
    <x v="2"/>
  </r>
  <r>
    <s v="O2019"/>
    <d v="2023-02-17T00:00:00"/>
    <x v="2"/>
    <x v="3"/>
    <x v="2"/>
    <s v="C426"/>
    <x v="110"/>
    <s v="B1047"/>
    <x v="399"/>
    <x v="3"/>
    <n v="24.84"/>
    <n v="2"/>
    <n v="49.68"/>
    <x v="0"/>
    <x v="4"/>
  </r>
  <r>
    <s v="O3795"/>
    <d v="2024-07-26T00:00:00"/>
    <x v="2"/>
    <x v="2"/>
    <x v="1"/>
    <s v="C672"/>
    <x v="961"/>
    <s v="B1481"/>
    <x v="935"/>
    <x v="2"/>
    <n v="12.58"/>
    <n v="1"/>
    <n v="12.58"/>
    <x v="0"/>
    <x v="7"/>
  </r>
  <r>
    <s v="O1810"/>
    <d v="2024-11-19T00:00:00"/>
    <x v="4"/>
    <x v="5"/>
    <x v="1"/>
    <s v="C902"/>
    <x v="645"/>
    <s v="B1162"/>
    <x v="549"/>
    <x v="2"/>
    <n v="42"/>
    <n v="4"/>
    <n v="168"/>
    <x v="1"/>
    <x v="2"/>
  </r>
  <r>
    <s v="O1736"/>
    <d v="2024-04-17T00:00:00"/>
    <x v="3"/>
    <x v="7"/>
    <x v="1"/>
    <s v="C109"/>
    <x v="1063"/>
    <s v="B1659"/>
    <x v="188"/>
    <x v="1"/>
    <n v="7.8"/>
    <n v="5"/>
    <n v="39"/>
    <x v="2"/>
    <x v="2"/>
  </r>
  <r>
    <s v="O1396"/>
    <d v="2023-05-03T00:00:00"/>
    <x v="3"/>
    <x v="4"/>
    <x v="2"/>
    <s v="C408"/>
    <x v="312"/>
    <s v="B1799"/>
    <x v="1029"/>
    <x v="3"/>
    <n v="40.75"/>
    <n v="5"/>
    <n v="203.75"/>
    <x v="2"/>
    <x v="2"/>
  </r>
  <r>
    <s v="O1111"/>
    <d v="2023-05-23T00:00:00"/>
    <x v="4"/>
    <x v="4"/>
    <x v="2"/>
    <s v="C709"/>
    <x v="188"/>
    <s v="B1666"/>
    <x v="685"/>
    <x v="3"/>
    <n v="31.73"/>
    <n v="3"/>
    <n v="95.19"/>
    <x v="2"/>
    <x v="7"/>
  </r>
  <r>
    <s v="O2660"/>
    <d v="2022-11-14T00:00:00"/>
    <x v="1"/>
    <x v="5"/>
    <x v="3"/>
    <s v="C928"/>
    <x v="907"/>
    <s v="B1995"/>
    <x v="447"/>
    <x v="2"/>
    <n v="10.36"/>
    <n v="3"/>
    <n v="31.08"/>
    <x v="2"/>
    <x v="3"/>
  </r>
  <r>
    <s v="O1811"/>
    <d v="2024-01-22T00:00:00"/>
    <x v="1"/>
    <x v="11"/>
    <x v="1"/>
    <s v="C408"/>
    <x v="151"/>
    <s v="B1274"/>
    <x v="456"/>
    <x v="3"/>
    <n v="10.31"/>
    <n v="1"/>
    <n v="10.31"/>
    <x v="3"/>
    <x v="2"/>
  </r>
  <r>
    <s v="O2024"/>
    <d v="2024-09-12T00:00:00"/>
    <x v="5"/>
    <x v="6"/>
    <x v="1"/>
    <s v="C151"/>
    <x v="975"/>
    <s v="B1782"/>
    <x v="939"/>
    <x v="2"/>
    <n v="26.19"/>
    <n v="3"/>
    <n v="78.569999999999993"/>
    <x v="3"/>
    <x v="1"/>
  </r>
  <r>
    <s v="O2307"/>
    <d v="2025-05-03T00:00:00"/>
    <x v="6"/>
    <x v="4"/>
    <x v="0"/>
    <s v="C521"/>
    <x v="1064"/>
    <s v="B1181"/>
    <x v="789"/>
    <x v="0"/>
    <n v="37.71"/>
    <n v="1"/>
    <n v="37.71"/>
    <x v="0"/>
    <x v="7"/>
  </r>
  <r>
    <s v="O2756"/>
    <d v="2023-04-14T00:00:00"/>
    <x v="2"/>
    <x v="7"/>
    <x v="2"/>
    <s v="C213"/>
    <x v="409"/>
    <s v="B1046"/>
    <x v="498"/>
    <x v="0"/>
    <n v="13.28"/>
    <n v="5"/>
    <n v="66.400000000000006"/>
    <x v="0"/>
    <x v="0"/>
  </r>
  <r>
    <s v="O2746"/>
    <d v="2024-06-08T00:00:00"/>
    <x v="6"/>
    <x v="1"/>
    <x v="1"/>
    <s v="C999"/>
    <x v="75"/>
    <s v="B1726"/>
    <x v="167"/>
    <x v="1"/>
    <n v="17.37"/>
    <n v="2"/>
    <n v="34.74"/>
    <x v="0"/>
    <x v="3"/>
  </r>
  <r>
    <s v="O2227"/>
    <d v="2025-08-11T00:00:00"/>
    <x v="1"/>
    <x v="8"/>
    <x v="0"/>
    <s v="C578"/>
    <x v="849"/>
    <s v="B1462"/>
    <x v="189"/>
    <x v="2"/>
    <n v="43.04"/>
    <n v="2"/>
    <n v="86.08"/>
    <x v="1"/>
    <x v="2"/>
  </r>
  <r>
    <s v="O1970"/>
    <d v="2024-11-17T00:00:00"/>
    <x v="0"/>
    <x v="5"/>
    <x v="1"/>
    <s v="C152"/>
    <x v="48"/>
    <s v="B1721"/>
    <x v="429"/>
    <x v="1"/>
    <n v="27.98"/>
    <n v="4"/>
    <n v="111.92"/>
    <x v="3"/>
    <x v="4"/>
  </r>
  <r>
    <s v="O3705"/>
    <d v="2025-02-12T00:00:00"/>
    <x v="3"/>
    <x v="3"/>
    <x v="0"/>
    <s v="C419"/>
    <x v="1065"/>
    <s v="B1252"/>
    <x v="660"/>
    <x v="1"/>
    <n v="32.74"/>
    <n v="3"/>
    <n v="98.22"/>
    <x v="0"/>
    <x v="2"/>
  </r>
  <r>
    <s v="O1955"/>
    <d v="2024-01-30T00:00:00"/>
    <x v="4"/>
    <x v="11"/>
    <x v="1"/>
    <s v="C827"/>
    <x v="1066"/>
    <s v="B1976"/>
    <x v="516"/>
    <x v="3"/>
    <n v="21.56"/>
    <n v="5"/>
    <n v="107.8"/>
    <x v="3"/>
    <x v="3"/>
  </r>
  <r>
    <s v="O3336"/>
    <d v="2023-12-26T00:00:00"/>
    <x v="4"/>
    <x v="9"/>
    <x v="2"/>
    <s v="C911"/>
    <x v="559"/>
    <s v="B1222"/>
    <x v="442"/>
    <x v="0"/>
    <n v="29.14"/>
    <n v="1"/>
    <n v="29.14"/>
    <x v="0"/>
    <x v="0"/>
  </r>
  <r>
    <s v="O1659"/>
    <d v="2023-09-14T00:00:00"/>
    <x v="5"/>
    <x v="6"/>
    <x v="2"/>
    <s v="C236"/>
    <x v="1067"/>
    <s v="B1788"/>
    <x v="1074"/>
    <x v="2"/>
    <n v="11.26"/>
    <n v="2"/>
    <n v="22.52"/>
    <x v="0"/>
    <x v="3"/>
  </r>
  <r>
    <s v="O1361"/>
    <d v="2024-02-19T00:00:00"/>
    <x v="1"/>
    <x v="3"/>
    <x v="1"/>
    <s v="C135"/>
    <x v="746"/>
    <s v="B1521"/>
    <x v="320"/>
    <x v="1"/>
    <n v="28.5"/>
    <n v="5"/>
    <n v="142.5"/>
    <x v="0"/>
    <x v="1"/>
  </r>
  <r>
    <s v="O1294"/>
    <d v="2024-11-06T00:00:00"/>
    <x v="3"/>
    <x v="5"/>
    <x v="1"/>
    <s v="C966"/>
    <x v="314"/>
    <s v="B1761"/>
    <x v="478"/>
    <x v="3"/>
    <n v="47.74"/>
    <n v="3"/>
    <n v="143.22"/>
    <x v="2"/>
    <x v="4"/>
  </r>
  <r>
    <s v="O1558"/>
    <d v="2024-08-28T00:00:00"/>
    <x v="3"/>
    <x v="8"/>
    <x v="1"/>
    <s v="C415"/>
    <x v="1068"/>
    <s v="B1116"/>
    <x v="1075"/>
    <x v="3"/>
    <n v="5.36"/>
    <n v="3"/>
    <n v="16.079999999999998"/>
    <x v="1"/>
    <x v="4"/>
  </r>
  <r>
    <s v="O2837"/>
    <d v="2025-03-16T00:00:00"/>
    <x v="0"/>
    <x v="0"/>
    <x v="0"/>
    <s v="C955"/>
    <x v="91"/>
    <s v="B1612"/>
    <x v="205"/>
    <x v="2"/>
    <n v="35.74"/>
    <n v="5"/>
    <n v="178.7"/>
    <x v="0"/>
    <x v="0"/>
  </r>
  <r>
    <s v="O2758"/>
    <d v="2022-10-17T00:00:00"/>
    <x v="1"/>
    <x v="10"/>
    <x v="3"/>
    <s v="C919"/>
    <x v="402"/>
    <s v="B1744"/>
    <x v="881"/>
    <x v="0"/>
    <n v="46.06"/>
    <n v="5"/>
    <n v="230.3"/>
    <x v="2"/>
    <x v="3"/>
  </r>
  <r>
    <s v="O3445"/>
    <d v="2022-11-17T00:00:00"/>
    <x v="5"/>
    <x v="5"/>
    <x v="3"/>
    <s v="C107"/>
    <x v="729"/>
    <s v="B1342"/>
    <x v="548"/>
    <x v="2"/>
    <n v="40.590000000000003"/>
    <n v="3"/>
    <n v="121.77"/>
    <x v="0"/>
    <x v="0"/>
  </r>
  <r>
    <s v="O3083"/>
    <d v="2024-01-08T00:00:00"/>
    <x v="1"/>
    <x v="11"/>
    <x v="1"/>
    <s v="C679"/>
    <x v="165"/>
    <s v="B1586"/>
    <x v="467"/>
    <x v="2"/>
    <n v="22.4"/>
    <n v="5"/>
    <n v="112"/>
    <x v="0"/>
    <x v="2"/>
  </r>
  <r>
    <s v="O2272"/>
    <d v="2024-01-02T00:00:00"/>
    <x v="4"/>
    <x v="11"/>
    <x v="1"/>
    <s v="C818"/>
    <x v="534"/>
    <s v="B1353"/>
    <x v="391"/>
    <x v="0"/>
    <n v="50.71"/>
    <n v="1"/>
    <n v="50.71"/>
    <x v="1"/>
    <x v="6"/>
  </r>
  <r>
    <s v="O1593"/>
    <d v="2024-04-05T00:00:00"/>
    <x v="2"/>
    <x v="7"/>
    <x v="1"/>
    <s v="C443"/>
    <x v="1069"/>
    <s v="B1912"/>
    <x v="132"/>
    <x v="0"/>
    <n v="11.83"/>
    <n v="2"/>
    <n v="23.66"/>
    <x v="3"/>
    <x v="7"/>
  </r>
  <r>
    <s v="O3497"/>
    <d v="2025-08-15T00:00:00"/>
    <x v="2"/>
    <x v="8"/>
    <x v="0"/>
    <s v="C435"/>
    <x v="1070"/>
    <s v="B1569"/>
    <x v="1058"/>
    <x v="1"/>
    <n v="23.98"/>
    <n v="4"/>
    <n v="95.92"/>
    <x v="0"/>
    <x v="2"/>
  </r>
  <r>
    <s v="O3142"/>
    <d v="2024-02-05T00:00:00"/>
    <x v="1"/>
    <x v="3"/>
    <x v="1"/>
    <s v="C689"/>
    <x v="661"/>
    <s v="B1350"/>
    <x v="234"/>
    <x v="3"/>
    <n v="18.59"/>
    <n v="2"/>
    <n v="37.18"/>
    <x v="0"/>
    <x v="7"/>
  </r>
  <r>
    <s v="O1230"/>
    <d v="2024-06-15T00:00:00"/>
    <x v="6"/>
    <x v="1"/>
    <x v="1"/>
    <s v="C436"/>
    <x v="605"/>
    <s v="B1603"/>
    <x v="1076"/>
    <x v="2"/>
    <n v="45.35"/>
    <n v="1"/>
    <n v="45.35"/>
    <x v="0"/>
    <x v="3"/>
  </r>
  <r>
    <s v="O1678"/>
    <d v="2024-06-09T00:00:00"/>
    <x v="0"/>
    <x v="1"/>
    <x v="1"/>
    <s v="C316"/>
    <x v="1071"/>
    <s v="B1578"/>
    <x v="65"/>
    <x v="2"/>
    <n v="43.91"/>
    <n v="5"/>
    <n v="219.55"/>
    <x v="3"/>
    <x v="1"/>
  </r>
  <r>
    <s v="O2835"/>
    <d v="2025-06-25T00:00:00"/>
    <x v="3"/>
    <x v="1"/>
    <x v="0"/>
    <s v="C748"/>
    <x v="1072"/>
    <s v="B1511"/>
    <x v="751"/>
    <x v="1"/>
    <n v="6.02"/>
    <n v="1"/>
    <n v="6.02"/>
    <x v="0"/>
    <x v="5"/>
  </r>
  <r>
    <s v="O1612"/>
    <d v="2024-11-04T00:00:00"/>
    <x v="1"/>
    <x v="5"/>
    <x v="1"/>
    <s v="C610"/>
    <x v="544"/>
    <s v="B1173"/>
    <x v="626"/>
    <x v="3"/>
    <n v="42.03"/>
    <n v="4"/>
    <n v="168.12"/>
    <x v="1"/>
    <x v="1"/>
  </r>
  <r>
    <s v="O2777"/>
    <d v="2025-07-19T00:00:00"/>
    <x v="6"/>
    <x v="2"/>
    <x v="0"/>
    <s v="C976"/>
    <x v="1073"/>
    <s v="B1243"/>
    <x v="402"/>
    <x v="3"/>
    <n v="44.36"/>
    <n v="4"/>
    <n v="177.44"/>
    <x v="0"/>
    <x v="0"/>
  </r>
  <r>
    <s v="O2103"/>
    <d v="2023-10-03T00:00:00"/>
    <x v="4"/>
    <x v="10"/>
    <x v="2"/>
    <s v="C715"/>
    <x v="1074"/>
    <s v="B1038"/>
    <x v="202"/>
    <x v="2"/>
    <n v="39.15"/>
    <n v="2"/>
    <n v="78.3"/>
    <x v="1"/>
    <x v="1"/>
  </r>
  <r>
    <s v="O2866"/>
    <d v="2022-10-13T00:00:00"/>
    <x v="5"/>
    <x v="10"/>
    <x v="3"/>
    <s v="C806"/>
    <x v="967"/>
    <s v="B1486"/>
    <x v="392"/>
    <x v="0"/>
    <n v="14.93"/>
    <n v="1"/>
    <n v="14.93"/>
    <x v="2"/>
    <x v="0"/>
  </r>
  <r>
    <s v="O3671"/>
    <d v="2024-10-06T00:00:00"/>
    <x v="0"/>
    <x v="10"/>
    <x v="1"/>
    <s v="C660"/>
    <x v="642"/>
    <s v="B1218"/>
    <x v="127"/>
    <x v="3"/>
    <n v="19.149999999999999"/>
    <n v="4"/>
    <n v="76.599999999999994"/>
    <x v="2"/>
    <x v="0"/>
  </r>
  <r>
    <s v="O3041"/>
    <d v="2025-08-19T00:00:00"/>
    <x v="4"/>
    <x v="8"/>
    <x v="0"/>
    <s v="C941"/>
    <x v="998"/>
    <s v="B1105"/>
    <x v="543"/>
    <x v="2"/>
    <n v="31.2"/>
    <n v="2"/>
    <n v="62.4"/>
    <x v="0"/>
    <x v="0"/>
  </r>
  <r>
    <s v="O1446"/>
    <d v="2024-08-21T00:00:00"/>
    <x v="3"/>
    <x v="8"/>
    <x v="1"/>
    <s v="C584"/>
    <x v="1054"/>
    <s v="B1696"/>
    <x v="1077"/>
    <x v="2"/>
    <n v="15.42"/>
    <n v="4"/>
    <n v="61.68"/>
    <x v="2"/>
    <x v="3"/>
  </r>
  <r>
    <s v="O1041"/>
    <d v="2024-07-12T00:00:00"/>
    <x v="2"/>
    <x v="2"/>
    <x v="1"/>
    <s v="C491"/>
    <x v="1032"/>
    <s v="B1648"/>
    <x v="786"/>
    <x v="3"/>
    <n v="47.11"/>
    <n v="4"/>
    <n v="188.44"/>
    <x v="0"/>
    <x v="4"/>
  </r>
  <r>
    <s v="O3956"/>
    <d v="2025-02-12T00:00:00"/>
    <x v="3"/>
    <x v="3"/>
    <x v="0"/>
    <s v="C461"/>
    <x v="67"/>
    <s v="B1549"/>
    <x v="894"/>
    <x v="0"/>
    <n v="40.549999999999997"/>
    <n v="2"/>
    <n v="81.099999999999994"/>
    <x v="2"/>
    <x v="1"/>
  </r>
  <r>
    <s v="O3987"/>
    <d v="2022-12-24T00:00:00"/>
    <x v="6"/>
    <x v="9"/>
    <x v="3"/>
    <s v="C871"/>
    <x v="334"/>
    <s v="B1864"/>
    <x v="100"/>
    <x v="1"/>
    <n v="14.68"/>
    <n v="5"/>
    <n v="73.400000000000006"/>
    <x v="0"/>
    <x v="2"/>
  </r>
  <r>
    <s v="O2609"/>
    <d v="2022-11-09T00:00:00"/>
    <x v="3"/>
    <x v="5"/>
    <x v="3"/>
    <s v="C923"/>
    <x v="33"/>
    <s v="B1558"/>
    <x v="1036"/>
    <x v="3"/>
    <n v="46.16"/>
    <n v="5"/>
    <n v="230.8"/>
    <x v="1"/>
    <x v="1"/>
  </r>
  <r>
    <s v="O3993"/>
    <d v="2024-01-31T00:00:00"/>
    <x v="3"/>
    <x v="11"/>
    <x v="1"/>
    <s v="C173"/>
    <x v="678"/>
    <s v="B1465"/>
    <x v="937"/>
    <x v="1"/>
    <n v="36.54"/>
    <n v="4"/>
    <n v="146.16"/>
    <x v="0"/>
    <x v="2"/>
  </r>
  <r>
    <s v="O1380"/>
    <d v="2024-11-18T00:00:00"/>
    <x v="1"/>
    <x v="5"/>
    <x v="1"/>
    <s v="C475"/>
    <x v="1075"/>
    <s v="B1191"/>
    <x v="746"/>
    <x v="1"/>
    <n v="11.45"/>
    <n v="2"/>
    <n v="22.9"/>
    <x v="1"/>
    <x v="1"/>
  </r>
  <r>
    <s v="O3376"/>
    <d v="2022-09-04T00:00:00"/>
    <x v="0"/>
    <x v="6"/>
    <x v="3"/>
    <s v="C992"/>
    <x v="127"/>
    <s v="B1160"/>
    <x v="366"/>
    <x v="0"/>
    <n v="26.03"/>
    <n v="1"/>
    <n v="26.03"/>
    <x v="1"/>
    <x v="2"/>
  </r>
  <r>
    <s v="O3756"/>
    <d v="2023-01-15T00:00:00"/>
    <x v="0"/>
    <x v="11"/>
    <x v="2"/>
    <s v="C892"/>
    <x v="818"/>
    <s v="B1232"/>
    <x v="803"/>
    <x v="0"/>
    <n v="32.880000000000003"/>
    <n v="1"/>
    <n v="32.880000000000003"/>
    <x v="2"/>
    <x v="1"/>
  </r>
  <r>
    <s v="O2114"/>
    <d v="2023-04-21T00:00:00"/>
    <x v="2"/>
    <x v="7"/>
    <x v="2"/>
    <s v="C462"/>
    <x v="400"/>
    <s v="B1807"/>
    <x v="1078"/>
    <x v="1"/>
    <n v="5.77"/>
    <n v="4"/>
    <n v="23.08"/>
    <x v="2"/>
    <x v="1"/>
  </r>
  <r>
    <s v="O3876"/>
    <d v="2022-10-15T00:00:00"/>
    <x v="6"/>
    <x v="10"/>
    <x v="3"/>
    <s v="C595"/>
    <x v="45"/>
    <s v="B1912"/>
    <x v="132"/>
    <x v="0"/>
    <n v="11.7"/>
    <n v="5"/>
    <n v="58.5"/>
    <x v="2"/>
    <x v="3"/>
  </r>
  <r>
    <s v="O2997"/>
    <d v="2023-03-05T00:00:00"/>
    <x v="0"/>
    <x v="0"/>
    <x v="2"/>
    <s v="C767"/>
    <x v="757"/>
    <s v="B1616"/>
    <x v="724"/>
    <x v="0"/>
    <n v="45.1"/>
    <n v="4"/>
    <n v="180.4"/>
    <x v="0"/>
    <x v="0"/>
  </r>
  <r>
    <s v="O1786"/>
    <d v="2023-06-18T00:00:00"/>
    <x v="0"/>
    <x v="1"/>
    <x v="2"/>
    <s v="C140"/>
    <x v="637"/>
    <s v="B1766"/>
    <x v="487"/>
    <x v="1"/>
    <n v="49.18"/>
    <n v="3"/>
    <n v="147.54"/>
    <x v="0"/>
    <x v="2"/>
  </r>
  <r>
    <s v="O2978"/>
    <d v="2024-10-17T00:00:00"/>
    <x v="5"/>
    <x v="10"/>
    <x v="1"/>
    <s v="C931"/>
    <x v="922"/>
    <s v="B1189"/>
    <x v="169"/>
    <x v="2"/>
    <n v="10.14"/>
    <n v="3"/>
    <n v="30.42"/>
    <x v="2"/>
    <x v="2"/>
  </r>
  <r>
    <s v="O1597"/>
    <d v="2024-10-04T00:00:00"/>
    <x v="2"/>
    <x v="10"/>
    <x v="1"/>
    <s v="C243"/>
    <x v="1076"/>
    <s v="B1514"/>
    <x v="1079"/>
    <x v="3"/>
    <n v="43.11"/>
    <n v="2"/>
    <n v="86.22"/>
    <x v="0"/>
    <x v="4"/>
  </r>
  <r>
    <s v="O1465"/>
    <d v="2024-02-11T00:00:00"/>
    <x v="0"/>
    <x v="3"/>
    <x v="1"/>
    <s v="C585"/>
    <x v="859"/>
    <s v="B1518"/>
    <x v="623"/>
    <x v="0"/>
    <n v="30.62"/>
    <n v="4"/>
    <n v="122.48"/>
    <x v="2"/>
    <x v="1"/>
  </r>
  <r>
    <s v="O1581"/>
    <d v="2023-05-20T00:00:00"/>
    <x v="6"/>
    <x v="4"/>
    <x v="2"/>
    <s v="C234"/>
    <x v="606"/>
    <s v="B1508"/>
    <x v="981"/>
    <x v="0"/>
    <n v="23.52"/>
    <n v="2"/>
    <n v="47.04"/>
    <x v="1"/>
    <x v="1"/>
  </r>
  <r>
    <s v="O3641"/>
    <d v="2022-09-29T00:00:00"/>
    <x v="5"/>
    <x v="6"/>
    <x v="3"/>
    <s v="C453"/>
    <x v="11"/>
    <s v="B1645"/>
    <x v="796"/>
    <x v="2"/>
    <n v="16.86"/>
    <n v="2"/>
    <n v="33.72"/>
    <x v="0"/>
    <x v="1"/>
  </r>
  <r>
    <s v="O3402"/>
    <d v="2023-04-07T00:00:00"/>
    <x v="2"/>
    <x v="7"/>
    <x v="2"/>
    <s v="C795"/>
    <x v="557"/>
    <s v="B1659"/>
    <x v="465"/>
    <x v="0"/>
    <n v="29.79"/>
    <n v="1"/>
    <n v="29.79"/>
    <x v="2"/>
    <x v="1"/>
  </r>
  <r>
    <s v="O3566"/>
    <d v="2025-08-05T00:00:00"/>
    <x v="4"/>
    <x v="8"/>
    <x v="0"/>
    <s v="C843"/>
    <x v="335"/>
    <s v="B1454"/>
    <x v="15"/>
    <x v="0"/>
    <n v="43.2"/>
    <n v="5"/>
    <n v="216"/>
    <x v="0"/>
    <x v="3"/>
  </r>
  <r>
    <s v="O3172"/>
    <d v="2025-01-12T00:00:00"/>
    <x v="0"/>
    <x v="11"/>
    <x v="0"/>
    <s v="C716"/>
    <x v="42"/>
    <s v="B1395"/>
    <x v="936"/>
    <x v="2"/>
    <n v="7.39"/>
    <n v="2"/>
    <n v="14.78"/>
    <x v="2"/>
    <x v="5"/>
  </r>
  <r>
    <s v="O3568"/>
    <d v="2025-02-13T00:00:00"/>
    <x v="5"/>
    <x v="3"/>
    <x v="0"/>
    <s v="C923"/>
    <x v="438"/>
    <s v="B1389"/>
    <x v="762"/>
    <x v="0"/>
    <n v="42.92"/>
    <n v="1"/>
    <n v="42.92"/>
    <x v="0"/>
    <x v="7"/>
  </r>
  <r>
    <s v="O1462"/>
    <d v="2024-12-08T00:00:00"/>
    <x v="0"/>
    <x v="9"/>
    <x v="1"/>
    <s v="C687"/>
    <x v="677"/>
    <s v="B1572"/>
    <x v="357"/>
    <x v="1"/>
    <n v="14.78"/>
    <n v="3"/>
    <n v="44.34"/>
    <x v="0"/>
    <x v="7"/>
  </r>
  <r>
    <s v="O1990"/>
    <d v="2023-02-24T00:00:00"/>
    <x v="2"/>
    <x v="3"/>
    <x v="2"/>
    <s v="C562"/>
    <x v="467"/>
    <s v="B1783"/>
    <x v="1035"/>
    <x v="1"/>
    <n v="47.56"/>
    <n v="4"/>
    <n v="190.24"/>
    <x v="1"/>
    <x v="0"/>
  </r>
  <r>
    <s v="O2132"/>
    <d v="2023-03-21T00:00:00"/>
    <x v="4"/>
    <x v="0"/>
    <x v="2"/>
    <s v="C848"/>
    <x v="835"/>
    <s v="B1817"/>
    <x v="886"/>
    <x v="0"/>
    <n v="41.38"/>
    <n v="5"/>
    <n v="206.9"/>
    <x v="0"/>
    <x v="7"/>
  </r>
  <r>
    <s v="O2663"/>
    <d v="2024-02-08T00:00:00"/>
    <x v="5"/>
    <x v="3"/>
    <x v="1"/>
    <s v="C716"/>
    <x v="42"/>
    <s v="B1847"/>
    <x v="1064"/>
    <x v="2"/>
    <n v="42.61"/>
    <n v="4"/>
    <n v="170.44"/>
    <x v="2"/>
    <x v="2"/>
  </r>
  <r>
    <s v="O2052"/>
    <d v="2024-07-09T00:00:00"/>
    <x v="4"/>
    <x v="2"/>
    <x v="1"/>
    <s v="C333"/>
    <x v="1077"/>
    <s v="B1760"/>
    <x v="1080"/>
    <x v="0"/>
    <n v="22.24"/>
    <n v="4"/>
    <n v="88.96"/>
    <x v="2"/>
    <x v="0"/>
  </r>
  <r>
    <s v="O1953"/>
    <d v="2024-06-02T00:00:00"/>
    <x v="0"/>
    <x v="1"/>
    <x v="1"/>
    <s v="C394"/>
    <x v="910"/>
    <s v="B1664"/>
    <x v="969"/>
    <x v="3"/>
    <n v="9.3800000000000008"/>
    <n v="1"/>
    <n v="9.3800000000000008"/>
    <x v="3"/>
    <x v="7"/>
  </r>
  <r>
    <s v="O3482"/>
    <d v="2023-02-04T00:00:00"/>
    <x v="6"/>
    <x v="3"/>
    <x v="2"/>
    <s v="C959"/>
    <x v="479"/>
    <s v="B1746"/>
    <x v="995"/>
    <x v="2"/>
    <n v="35.4"/>
    <n v="5"/>
    <n v="177"/>
    <x v="0"/>
    <x v="2"/>
  </r>
  <r>
    <s v="O3743"/>
    <d v="2022-11-15T00:00:00"/>
    <x v="4"/>
    <x v="5"/>
    <x v="3"/>
    <s v="C591"/>
    <x v="406"/>
    <s v="B1921"/>
    <x v="36"/>
    <x v="0"/>
    <n v="27.72"/>
    <n v="4"/>
    <n v="110.88"/>
    <x v="2"/>
    <x v="3"/>
  </r>
  <r>
    <s v="O2176"/>
    <d v="2023-08-16T00:00:00"/>
    <x v="3"/>
    <x v="8"/>
    <x v="2"/>
    <s v="C322"/>
    <x v="1078"/>
    <s v="B1360"/>
    <x v="441"/>
    <x v="0"/>
    <n v="22.28"/>
    <n v="5"/>
    <n v="111.4"/>
    <x v="2"/>
    <x v="4"/>
  </r>
  <r>
    <s v="O3612"/>
    <d v="2025-06-20T00:00:00"/>
    <x v="2"/>
    <x v="1"/>
    <x v="0"/>
    <s v="C229"/>
    <x v="22"/>
    <s v="B1139"/>
    <x v="598"/>
    <x v="2"/>
    <n v="42.47"/>
    <n v="4"/>
    <n v="169.88"/>
    <x v="1"/>
    <x v="2"/>
  </r>
  <r>
    <s v="O2899"/>
    <d v="2022-11-03T00:00:00"/>
    <x v="5"/>
    <x v="5"/>
    <x v="3"/>
    <s v="C720"/>
    <x v="463"/>
    <s v="B1243"/>
    <x v="402"/>
    <x v="3"/>
    <n v="54.52"/>
    <n v="2"/>
    <n v="109.04"/>
    <x v="0"/>
    <x v="2"/>
  </r>
  <r>
    <s v="O2309"/>
    <d v="2022-10-28T00:00:00"/>
    <x v="2"/>
    <x v="10"/>
    <x v="3"/>
    <s v="C123"/>
    <x v="540"/>
    <s v="B1957"/>
    <x v="510"/>
    <x v="2"/>
    <n v="22.05"/>
    <n v="2"/>
    <n v="44.1"/>
    <x v="0"/>
    <x v="5"/>
  </r>
  <r>
    <s v="O2156"/>
    <d v="2023-03-02T00:00:00"/>
    <x v="5"/>
    <x v="0"/>
    <x v="2"/>
    <s v="C401"/>
    <x v="431"/>
    <s v="B1326"/>
    <x v="1057"/>
    <x v="1"/>
    <n v="30.12"/>
    <n v="4"/>
    <n v="120.48"/>
    <x v="3"/>
    <x v="0"/>
  </r>
  <r>
    <s v="O3648"/>
    <d v="2024-02-21T00:00:00"/>
    <x v="3"/>
    <x v="3"/>
    <x v="1"/>
    <s v="C955"/>
    <x v="724"/>
    <s v="B1147"/>
    <x v="51"/>
    <x v="1"/>
    <n v="39.32"/>
    <n v="1"/>
    <n v="39.32"/>
    <x v="2"/>
    <x v="2"/>
  </r>
  <r>
    <s v="O1514"/>
    <d v="2024-12-24T00:00:00"/>
    <x v="4"/>
    <x v="9"/>
    <x v="1"/>
    <s v="C183"/>
    <x v="93"/>
    <s v="B1119"/>
    <x v="1081"/>
    <x v="2"/>
    <n v="22.37"/>
    <n v="3"/>
    <n v="67.11"/>
    <x v="3"/>
    <x v="0"/>
  </r>
  <r>
    <s v="O2824"/>
    <d v="2023-05-25T00:00:00"/>
    <x v="5"/>
    <x v="4"/>
    <x v="2"/>
    <s v="C406"/>
    <x v="364"/>
    <s v="B1154"/>
    <x v="732"/>
    <x v="0"/>
    <n v="26.4"/>
    <n v="4"/>
    <n v="105.6"/>
    <x v="0"/>
    <x v="2"/>
  </r>
  <r>
    <s v="O1362"/>
    <d v="2024-11-29T00:00:00"/>
    <x v="2"/>
    <x v="5"/>
    <x v="1"/>
    <s v="C798"/>
    <x v="1074"/>
    <s v="B1418"/>
    <x v="1002"/>
    <x v="2"/>
    <n v="12.9"/>
    <n v="4"/>
    <n v="51.6"/>
    <x v="3"/>
    <x v="0"/>
  </r>
  <r>
    <s v="O1170"/>
    <d v="2024-01-19T00:00:00"/>
    <x v="2"/>
    <x v="11"/>
    <x v="1"/>
    <s v="C814"/>
    <x v="449"/>
    <s v="B1189"/>
    <x v="517"/>
    <x v="2"/>
    <n v="15.27"/>
    <n v="2"/>
    <n v="30.54"/>
    <x v="3"/>
    <x v="0"/>
  </r>
  <r>
    <s v="O3005"/>
    <d v="2023-07-27T00:00:00"/>
    <x v="5"/>
    <x v="2"/>
    <x v="2"/>
    <s v="C510"/>
    <x v="46"/>
    <s v="B1037"/>
    <x v="958"/>
    <x v="1"/>
    <n v="8.43"/>
    <n v="2"/>
    <n v="16.86"/>
    <x v="0"/>
    <x v="5"/>
  </r>
  <r>
    <s v="O2565"/>
    <d v="2024-10-03T00:00:00"/>
    <x v="5"/>
    <x v="10"/>
    <x v="1"/>
    <s v="C416"/>
    <x v="513"/>
    <s v="B1987"/>
    <x v="280"/>
    <x v="2"/>
    <n v="7.46"/>
    <n v="2"/>
    <n v="14.92"/>
    <x v="0"/>
    <x v="0"/>
  </r>
  <r>
    <s v="O3549"/>
    <d v="2023-09-21T00:00:00"/>
    <x v="5"/>
    <x v="6"/>
    <x v="2"/>
    <s v="C876"/>
    <x v="191"/>
    <s v="B1399"/>
    <x v="1082"/>
    <x v="2"/>
    <n v="42.39"/>
    <n v="5"/>
    <n v="211.95"/>
    <x v="0"/>
    <x v="0"/>
  </r>
  <r>
    <s v="O1134"/>
    <d v="2024-11-24T00:00:00"/>
    <x v="0"/>
    <x v="5"/>
    <x v="1"/>
    <s v="C479"/>
    <x v="1079"/>
    <s v="B1262"/>
    <x v="766"/>
    <x v="2"/>
    <n v="15.31"/>
    <n v="5"/>
    <n v="76.55"/>
    <x v="1"/>
    <x v="2"/>
  </r>
  <r>
    <s v="O3874"/>
    <d v="2023-10-28T00:00:00"/>
    <x v="6"/>
    <x v="10"/>
    <x v="2"/>
    <s v="C239"/>
    <x v="668"/>
    <s v="B1414"/>
    <x v="851"/>
    <x v="0"/>
    <n v="41.78"/>
    <n v="3"/>
    <n v="125.34"/>
    <x v="0"/>
    <x v="3"/>
  </r>
  <r>
    <s v="O3694"/>
    <d v="2025-01-14T00:00:00"/>
    <x v="4"/>
    <x v="11"/>
    <x v="0"/>
    <s v="C334"/>
    <x v="445"/>
    <s v="B1751"/>
    <x v="664"/>
    <x v="0"/>
    <n v="25.05"/>
    <n v="1"/>
    <n v="25.05"/>
    <x v="0"/>
    <x v="2"/>
  </r>
  <r>
    <s v="O1075"/>
    <d v="2024-10-14T00:00:00"/>
    <x v="1"/>
    <x v="10"/>
    <x v="1"/>
    <s v="C660"/>
    <x v="1040"/>
    <s v="B1135"/>
    <x v="1083"/>
    <x v="0"/>
    <n v="10.56"/>
    <n v="4"/>
    <n v="42.24"/>
    <x v="3"/>
    <x v="4"/>
  </r>
  <r>
    <s v="O2139"/>
    <d v="2024-03-19T00:00:00"/>
    <x v="4"/>
    <x v="0"/>
    <x v="1"/>
    <s v="C698"/>
    <x v="1080"/>
    <s v="B1984"/>
    <x v="272"/>
    <x v="3"/>
    <n v="27.12"/>
    <n v="5"/>
    <n v="135.6"/>
    <x v="1"/>
    <x v="7"/>
  </r>
  <r>
    <s v="O2062"/>
    <d v="2023-04-19T00:00:00"/>
    <x v="3"/>
    <x v="7"/>
    <x v="2"/>
    <s v="C613"/>
    <x v="973"/>
    <s v="B1963"/>
    <x v="499"/>
    <x v="0"/>
    <n v="11.9"/>
    <n v="4"/>
    <n v="47.6"/>
    <x v="1"/>
    <x v="4"/>
  </r>
  <r>
    <s v="O1768"/>
    <d v="2023-08-18T00:00:00"/>
    <x v="2"/>
    <x v="8"/>
    <x v="2"/>
    <s v="C915"/>
    <x v="1081"/>
    <s v="B1995"/>
    <x v="447"/>
    <x v="0"/>
    <n v="11.23"/>
    <n v="1"/>
    <n v="11.23"/>
    <x v="1"/>
    <x v="4"/>
  </r>
  <r>
    <s v="O3138"/>
    <d v="2024-03-26T00:00:00"/>
    <x v="4"/>
    <x v="0"/>
    <x v="1"/>
    <s v="C829"/>
    <x v="815"/>
    <s v="B1128"/>
    <x v="1084"/>
    <x v="2"/>
    <n v="18.68"/>
    <n v="5"/>
    <n v="93.4"/>
    <x v="0"/>
    <x v="7"/>
  </r>
  <r>
    <s v="O1217"/>
    <d v="2024-03-20T00:00:00"/>
    <x v="3"/>
    <x v="0"/>
    <x v="1"/>
    <s v="C939"/>
    <x v="1058"/>
    <s v="B1536"/>
    <x v="1085"/>
    <x v="1"/>
    <n v="8.32"/>
    <n v="2"/>
    <n v="16.64"/>
    <x v="2"/>
    <x v="1"/>
  </r>
  <r>
    <s v="O1061"/>
    <d v="2024-10-27T00:00:00"/>
    <x v="0"/>
    <x v="10"/>
    <x v="1"/>
    <s v="C548"/>
    <x v="204"/>
    <s v="B1890"/>
    <x v="1086"/>
    <x v="1"/>
    <n v="13.42"/>
    <n v="2"/>
    <n v="26.84"/>
    <x v="1"/>
    <x v="3"/>
  </r>
  <r>
    <s v="O1321"/>
    <d v="2023-04-08T00:00:00"/>
    <x v="6"/>
    <x v="7"/>
    <x v="2"/>
    <s v="C241"/>
    <x v="1082"/>
    <s v="B1880"/>
    <x v="29"/>
    <x v="1"/>
    <n v="38.700000000000003"/>
    <n v="3"/>
    <n v="116.1"/>
    <x v="0"/>
    <x v="4"/>
  </r>
  <r>
    <s v="O2709"/>
    <d v="2022-10-03T00:00:00"/>
    <x v="1"/>
    <x v="10"/>
    <x v="3"/>
    <s v="C967"/>
    <x v="1083"/>
    <s v="B1597"/>
    <x v="138"/>
    <x v="1"/>
    <n v="39.01"/>
    <n v="4"/>
    <n v="156.04"/>
    <x v="2"/>
    <x v="2"/>
  </r>
  <r>
    <s v="O2927"/>
    <d v="2023-10-27T00:00:00"/>
    <x v="2"/>
    <x v="10"/>
    <x v="2"/>
    <s v="C470"/>
    <x v="32"/>
    <s v="B1998"/>
    <x v="868"/>
    <x v="3"/>
    <n v="19.41"/>
    <n v="5"/>
    <n v="97.05"/>
    <x v="0"/>
    <x v="7"/>
  </r>
  <r>
    <s v="O1272"/>
    <d v="2023-06-08T00:00:00"/>
    <x v="5"/>
    <x v="1"/>
    <x v="2"/>
    <s v="C217"/>
    <x v="978"/>
    <s v="B1361"/>
    <x v="423"/>
    <x v="1"/>
    <n v="8.2100000000000009"/>
    <n v="1"/>
    <n v="8.2100000000000009"/>
    <x v="0"/>
    <x v="4"/>
  </r>
  <r>
    <s v="O1730"/>
    <d v="2023-05-20T00:00:00"/>
    <x v="6"/>
    <x v="4"/>
    <x v="2"/>
    <s v="C242"/>
    <x v="1084"/>
    <s v="B1820"/>
    <x v="723"/>
    <x v="2"/>
    <n v="21.27"/>
    <n v="2"/>
    <n v="42.54"/>
    <x v="2"/>
    <x v="1"/>
  </r>
  <r>
    <s v="O2934"/>
    <d v="2022-09-26T00:00:00"/>
    <x v="1"/>
    <x v="6"/>
    <x v="3"/>
    <s v="C858"/>
    <x v="283"/>
    <s v="B1795"/>
    <x v="369"/>
    <x v="0"/>
    <n v="11.3"/>
    <n v="5"/>
    <n v="56.5"/>
    <x v="0"/>
    <x v="2"/>
  </r>
  <r>
    <s v="O3608"/>
    <d v="2023-12-04T00:00:00"/>
    <x v="1"/>
    <x v="9"/>
    <x v="2"/>
    <s v="C179"/>
    <x v="306"/>
    <s v="B1170"/>
    <x v="811"/>
    <x v="0"/>
    <n v="15.12"/>
    <n v="4"/>
    <n v="60.48"/>
    <x v="0"/>
    <x v="2"/>
  </r>
  <r>
    <s v="O3721"/>
    <d v="2022-10-21T00:00:00"/>
    <x v="2"/>
    <x v="10"/>
    <x v="3"/>
    <s v="C796"/>
    <x v="238"/>
    <s v="B1797"/>
    <x v="720"/>
    <x v="2"/>
    <n v="21.05"/>
    <n v="4"/>
    <n v="84.2"/>
    <x v="2"/>
    <x v="2"/>
  </r>
  <r>
    <s v="O1241"/>
    <d v="2023-12-29T00:00:00"/>
    <x v="2"/>
    <x v="9"/>
    <x v="2"/>
    <s v="C113"/>
    <x v="1085"/>
    <s v="B1472"/>
    <x v="1087"/>
    <x v="2"/>
    <n v="7.19"/>
    <n v="4"/>
    <n v="28.76"/>
    <x v="0"/>
    <x v="4"/>
  </r>
  <r>
    <s v="O1563"/>
    <d v="2023-08-12T00:00:00"/>
    <x v="6"/>
    <x v="8"/>
    <x v="2"/>
    <s v="C297"/>
    <x v="659"/>
    <s v="B1447"/>
    <x v="957"/>
    <x v="2"/>
    <n v="22.05"/>
    <n v="2"/>
    <n v="44.1"/>
    <x v="1"/>
    <x v="1"/>
  </r>
  <r>
    <s v="O3389"/>
    <d v="2023-02-27T00:00:00"/>
    <x v="1"/>
    <x v="3"/>
    <x v="2"/>
    <s v="C744"/>
    <x v="1086"/>
    <s v="B1822"/>
    <x v="266"/>
    <x v="1"/>
    <n v="20.54"/>
    <n v="2"/>
    <n v="41.08"/>
    <x v="1"/>
    <x v="2"/>
  </r>
  <r>
    <s v="O3715"/>
    <d v="2025-01-23T00:00:00"/>
    <x v="5"/>
    <x v="11"/>
    <x v="0"/>
    <s v="C123"/>
    <x v="540"/>
    <s v="B1178"/>
    <x v="1088"/>
    <x v="2"/>
    <n v="37.380000000000003"/>
    <n v="2"/>
    <n v="74.760000000000005"/>
    <x v="0"/>
    <x v="2"/>
  </r>
  <r>
    <s v="O1598"/>
    <d v="2024-01-19T00:00:00"/>
    <x v="2"/>
    <x v="11"/>
    <x v="1"/>
    <s v="C988"/>
    <x v="626"/>
    <s v="B1966"/>
    <x v="1089"/>
    <x v="2"/>
    <n v="5.74"/>
    <n v="2"/>
    <n v="11.48"/>
    <x v="0"/>
    <x v="4"/>
  </r>
  <r>
    <s v="O1974"/>
    <d v="2024-10-28T00:00:00"/>
    <x v="1"/>
    <x v="10"/>
    <x v="1"/>
    <s v="C260"/>
    <x v="61"/>
    <s v="B1159"/>
    <x v="1043"/>
    <x v="3"/>
    <n v="49.94"/>
    <n v="1"/>
    <n v="49.94"/>
    <x v="2"/>
    <x v="7"/>
  </r>
  <r>
    <s v="O2386"/>
    <d v="2024-12-10T00:00:00"/>
    <x v="4"/>
    <x v="9"/>
    <x v="1"/>
    <s v="C229"/>
    <x v="22"/>
    <s v="B1788"/>
    <x v="1074"/>
    <x v="0"/>
    <n v="9.82"/>
    <n v="5"/>
    <n v="49.1"/>
    <x v="0"/>
    <x v="1"/>
  </r>
  <r>
    <s v="O1858"/>
    <d v="2023-11-27T00:00:00"/>
    <x v="1"/>
    <x v="5"/>
    <x v="2"/>
    <s v="C400"/>
    <x v="13"/>
    <s v="B1403"/>
    <x v="493"/>
    <x v="3"/>
    <n v="32.08"/>
    <n v="2"/>
    <n v="64.16"/>
    <x v="3"/>
    <x v="0"/>
  </r>
  <r>
    <s v="O3130"/>
    <d v="2025-07-09T00:00:00"/>
    <x v="3"/>
    <x v="2"/>
    <x v="0"/>
    <s v="C893"/>
    <x v="346"/>
    <s v="B1232"/>
    <x v="444"/>
    <x v="0"/>
    <n v="37.51"/>
    <n v="5"/>
    <n v="187.55"/>
    <x v="0"/>
    <x v="1"/>
  </r>
  <r>
    <s v="O3348"/>
    <d v="2023-09-29T00:00:00"/>
    <x v="2"/>
    <x v="6"/>
    <x v="2"/>
    <s v="C470"/>
    <x v="1052"/>
    <s v="B1511"/>
    <x v="751"/>
    <x v="0"/>
    <n v="5.43"/>
    <n v="2"/>
    <n v="10.86"/>
    <x v="2"/>
    <x v="0"/>
  </r>
  <r>
    <s v="O2515"/>
    <d v="2023-02-28T00:00:00"/>
    <x v="4"/>
    <x v="3"/>
    <x v="2"/>
    <s v="C966"/>
    <x v="760"/>
    <s v="B1229"/>
    <x v="1090"/>
    <x v="2"/>
    <n v="53.54"/>
    <n v="1"/>
    <n v="53.54"/>
    <x v="0"/>
    <x v="2"/>
  </r>
  <r>
    <s v="O2683"/>
    <d v="2024-05-14T00:00:00"/>
    <x v="4"/>
    <x v="4"/>
    <x v="1"/>
    <s v="C199"/>
    <x v="618"/>
    <s v="B1903"/>
    <x v="194"/>
    <x v="0"/>
    <n v="37.659999999999997"/>
    <n v="2"/>
    <n v="75.319999999999993"/>
    <x v="2"/>
    <x v="3"/>
  </r>
  <r>
    <s v="O3542"/>
    <d v="2024-02-16T00:00:00"/>
    <x v="2"/>
    <x v="3"/>
    <x v="1"/>
    <s v="C290"/>
    <x v="488"/>
    <s v="B1753"/>
    <x v="207"/>
    <x v="0"/>
    <n v="39"/>
    <n v="5"/>
    <n v="195"/>
    <x v="1"/>
    <x v="5"/>
  </r>
  <r>
    <s v="O2848"/>
    <d v="2023-10-12T00:00:00"/>
    <x v="5"/>
    <x v="10"/>
    <x v="2"/>
    <s v="C491"/>
    <x v="841"/>
    <s v="B1581"/>
    <x v="351"/>
    <x v="2"/>
    <n v="25.94"/>
    <n v="4"/>
    <n v="103.76"/>
    <x v="1"/>
    <x v="3"/>
  </r>
  <r>
    <s v="O1616"/>
    <d v="2023-01-28T00:00:00"/>
    <x v="6"/>
    <x v="11"/>
    <x v="2"/>
    <s v="C470"/>
    <x v="394"/>
    <s v="B1866"/>
    <x v="945"/>
    <x v="2"/>
    <n v="19.260000000000002"/>
    <n v="5"/>
    <n v="96.3"/>
    <x v="2"/>
    <x v="4"/>
  </r>
  <r>
    <s v="O2548"/>
    <d v="2025-01-02T00:00:00"/>
    <x v="5"/>
    <x v="11"/>
    <x v="0"/>
    <s v="C454"/>
    <x v="801"/>
    <s v="B1933"/>
    <x v="302"/>
    <x v="2"/>
    <n v="31.71"/>
    <n v="3"/>
    <n v="95.13"/>
    <x v="0"/>
    <x v="6"/>
  </r>
  <r>
    <s v="O2123"/>
    <d v="2023-03-22T00:00:00"/>
    <x v="3"/>
    <x v="0"/>
    <x v="2"/>
    <s v="C406"/>
    <x v="364"/>
    <s v="B1414"/>
    <x v="851"/>
    <x v="1"/>
    <n v="38.520000000000003"/>
    <n v="4"/>
    <n v="154.08000000000001"/>
    <x v="1"/>
    <x v="4"/>
  </r>
  <r>
    <s v="O2057"/>
    <d v="2023-02-14T00:00:00"/>
    <x v="4"/>
    <x v="3"/>
    <x v="2"/>
    <s v="C676"/>
    <x v="1087"/>
    <s v="B1098"/>
    <x v="1091"/>
    <x v="0"/>
    <n v="14.49"/>
    <n v="4"/>
    <n v="57.96"/>
    <x v="1"/>
    <x v="7"/>
  </r>
  <r>
    <s v="O2589"/>
    <d v="2024-01-26T00:00:00"/>
    <x v="2"/>
    <x v="11"/>
    <x v="1"/>
    <s v="C702"/>
    <x v="833"/>
    <s v="B1753"/>
    <x v="1092"/>
    <x v="0"/>
    <n v="34.65"/>
    <n v="5"/>
    <n v="173.25"/>
    <x v="2"/>
    <x v="2"/>
  </r>
  <r>
    <s v="O1200"/>
    <d v="2024-03-29T00:00:00"/>
    <x v="2"/>
    <x v="0"/>
    <x v="1"/>
    <s v="C710"/>
    <x v="525"/>
    <s v="B1576"/>
    <x v="525"/>
    <x v="2"/>
    <n v="7.68"/>
    <n v="3"/>
    <n v="23.04"/>
    <x v="0"/>
    <x v="3"/>
  </r>
  <r>
    <s v="O3832"/>
    <d v="2022-12-14T00:00:00"/>
    <x v="3"/>
    <x v="9"/>
    <x v="3"/>
    <s v="C840"/>
    <x v="830"/>
    <s v="B1536"/>
    <x v="556"/>
    <x v="2"/>
    <n v="13.56"/>
    <n v="4"/>
    <n v="54.24"/>
    <x v="0"/>
    <x v="6"/>
  </r>
  <r>
    <s v="O1040"/>
    <d v="2024-01-21T00:00:00"/>
    <x v="0"/>
    <x v="11"/>
    <x v="1"/>
    <s v="C354"/>
    <x v="911"/>
    <s v="B1502"/>
    <x v="336"/>
    <x v="2"/>
    <n v="23.66"/>
    <n v="4"/>
    <n v="94.64"/>
    <x v="0"/>
    <x v="3"/>
  </r>
  <r>
    <s v="O1715"/>
    <d v="2024-01-02T00:00:00"/>
    <x v="4"/>
    <x v="11"/>
    <x v="1"/>
    <s v="C530"/>
    <x v="766"/>
    <s v="B1700"/>
    <x v="133"/>
    <x v="0"/>
    <n v="49.38"/>
    <n v="4"/>
    <n v="197.52"/>
    <x v="1"/>
    <x v="0"/>
  </r>
  <r>
    <s v="O2851"/>
    <d v="2024-03-16T00:00:00"/>
    <x v="6"/>
    <x v="0"/>
    <x v="1"/>
    <s v="C604"/>
    <x v="696"/>
    <s v="B1289"/>
    <x v="878"/>
    <x v="0"/>
    <n v="48.37"/>
    <n v="5"/>
    <n v="241.85"/>
    <x v="1"/>
    <x v="7"/>
  </r>
  <r>
    <s v="O2390"/>
    <d v="2025-04-23T00:00:00"/>
    <x v="3"/>
    <x v="7"/>
    <x v="0"/>
    <s v="C142"/>
    <x v="912"/>
    <s v="B1413"/>
    <x v="229"/>
    <x v="0"/>
    <n v="24.03"/>
    <n v="1"/>
    <n v="24.03"/>
    <x v="0"/>
    <x v="3"/>
  </r>
  <r>
    <s v="O3394"/>
    <d v="2023-06-21T00:00:00"/>
    <x v="3"/>
    <x v="1"/>
    <x v="2"/>
    <s v="C251"/>
    <x v="692"/>
    <s v="B1503"/>
    <x v="689"/>
    <x v="2"/>
    <n v="36.56"/>
    <n v="3"/>
    <n v="109.68"/>
    <x v="2"/>
    <x v="2"/>
  </r>
  <r>
    <s v="O2311"/>
    <d v="2022-12-24T00:00:00"/>
    <x v="6"/>
    <x v="9"/>
    <x v="3"/>
    <s v="C236"/>
    <x v="232"/>
    <s v="B1621"/>
    <x v="64"/>
    <x v="2"/>
    <n v="35.19"/>
    <n v="1"/>
    <n v="35.19"/>
    <x v="1"/>
    <x v="2"/>
  </r>
  <r>
    <s v="O3462"/>
    <d v="2023-02-14T00:00:00"/>
    <x v="4"/>
    <x v="3"/>
    <x v="2"/>
    <s v="C749"/>
    <x v="384"/>
    <s v="B1916"/>
    <x v="27"/>
    <x v="1"/>
    <n v="19.16"/>
    <n v="2"/>
    <n v="38.32"/>
    <x v="0"/>
    <x v="3"/>
  </r>
  <r>
    <s v="O1719"/>
    <d v="2023-11-03T00:00:00"/>
    <x v="2"/>
    <x v="5"/>
    <x v="2"/>
    <s v="C406"/>
    <x v="586"/>
    <s v="B1281"/>
    <x v="1093"/>
    <x v="3"/>
    <n v="10.97"/>
    <n v="1"/>
    <n v="10.97"/>
    <x v="0"/>
    <x v="0"/>
  </r>
  <r>
    <s v="O3650"/>
    <d v="2024-01-05T00:00:00"/>
    <x v="2"/>
    <x v="11"/>
    <x v="1"/>
    <s v="C773"/>
    <x v="650"/>
    <s v="B1729"/>
    <x v="31"/>
    <x v="2"/>
    <n v="6.06"/>
    <n v="5"/>
    <n v="30.3"/>
    <x v="0"/>
    <x v="0"/>
  </r>
  <r>
    <s v="O3404"/>
    <d v="2024-06-22T00:00:00"/>
    <x v="6"/>
    <x v="1"/>
    <x v="1"/>
    <s v="C902"/>
    <x v="645"/>
    <s v="B1085"/>
    <x v="621"/>
    <x v="0"/>
    <n v="27.79"/>
    <n v="2"/>
    <n v="55.58"/>
    <x v="0"/>
    <x v="0"/>
  </r>
  <r>
    <s v="O2303"/>
    <d v="2023-08-22T00:00:00"/>
    <x v="4"/>
    <x v="8"/>
    <x v="2"/>
    <s v="C156"/>
    <x v="891"/>
    <s v="B1104"/>
    <x v="536"/>
    <x v="2"/>
    <n v="31.55"/>
    <n v="4"/>
    <n v="126.2"/>
    <x v="0"/>
    <x v="2"/>
  </r>
  <r>
    <s v="O3548"/>
    <d v="2023-10-04T00:00:00"/>
    <x v="3"/>
    <x v="10"/>
    <x v="2"/>
    <s v="C774"/>
    <x v="25"/>
    <s v="B1716"/>
    <x v="625"/>
    <x v="2"/>
    <n v="47.91"/>
    <n v="2"/>
    <n v="95.82"/>
    <x v="0"/>
    <x v="6"/>
  </r>
  <r>
    <s v="O3431"/>
    <d v="2023-02-19T00:00:00"/>
    <x v="0"/>
    <x v="3"/>
    <x v="2"/>
    <s v="C133"/>
    <x v="898"/>
    <s v="B1155"/>
    <x v="950"/>
    <x v="0"/>
    <n v="12.28"/>
    <n v="3"/>
    <n v="36.840000000000003"/>
    <x v="1"/>
    <x v="1"/>
  </r>
  <r>
    <s v="O3663"/>
    <d v="2023-07-08T00:00:00"/>
    <x v="6"/>
    <x v="2"/>
    <x v="2"/>
    <s v="C706"/>
    <x v="739"/>
    <s v="B1633"/>
    <x v="799"/>
    <x v="0"/>
    <n v="9.48"/>
    <n v="5"/>
    <n v="47.4"/>
    <x v="0"/>
    <x v="6"/>
  </r>
  <r>
    <s v="O1167"/>
    <d v="2024-07-11T00:00:00"/>
    <x v="5"/>
    <x v="2"/>
    <x v="1"/>
    <s v="C664"/>
    <x v="383"/>
    <s v="B1910"/>
    <x v="1094"/>
    <x v="0"/>
    <n v="35.76"/>
    <n v="3"/>
    <n v="107.28"/>
    <x v="2"/>
    <x v="4"/>
  </r>
  <r>
    <s v="O2066"/>
    <d v="2024-08-13T00:00:00"/>
    <x v="4"/>
    <x v="8"/>
    <x v="1"/>
    <s v="C685"/>
    <x v="1001"/>
    <s v="B1072"/>
    <x v="1095"/>
    <x v="3"/>
    <n v="13.15"/>
    <n v="3"/>
    <n v="39.450000000000003"/>
    <x v="2"/>
    <x v="1"/>
  </r>
  <r>
    <s v="O3373"/>
    <d v="2025-06-26T00:00:00"/>
    <x v="5"/>
    <x v="1"/>
    <x v="0"/>
    <s v="C527"/>
    <x v="0"/>
    <s v="B1500"/>
    <x v="541"/>
    <x v="2"/>
    <n v="32.1"/>
    <n v="1"/>
    <n v="32.1"/>
    <x v="0"/>
    <x v="3"/>
  </r>
  <r>
    <s v="O2588"/>
    <d v="2024-02-26T00:00:00"/>
    <x v="1"/>
    <x v="3"/>
    <x v="1"/>
    <s v="C136"/>
    <x v="680"/>
    <s v="B1943"/>
    <x v="814"/>
    <x v="0"/>
    <n v="42.74"/>
    <n v="1"/>
    <n v="42.74"/>
    <x v="2"/>
    <x v="7"/>
  </r>
  <r>
    <s v="O3807"/>
    <d v="2025-04-24T00:00:00"/>
    <x v="5"/>
    <x v="7"/>
    <x v="0"/>
    <s v="C641"/>
    <x v="330"/>
    <s v="B1765"/>
    <x v="971"/>
    <x v="2"/>
    <n v="32.83"/>
    <n v="5"/>
    <n v="164.15"/>
    <x v="2"/>
    <x v="1"/>
  </r>
  <r>
    <s v="O2304"/>
    <d v="2023-04-14T00:00:00"/>
    <x v="2"/>
    <x v="7"/>
    <x v="2"/>
    <s v="C133"/>
    <x v="898"/>
    <s v="B1385"/>
    <x v="460"/>
    <x v="0"/>
    <n v="20.170000000000002"/>
    <n v="2"/>
    <n v="40.340000000000003"/>
    <x v="2"/>
    <x v="1"/>
  </r>
  <r>
    <s v="O1248"/>
    <d v="2024-03-11T00:00:00"/>
    <x v="1"/>
    <x v="0"/>
    <x v="1"/>
    <s v="C636"/>
    <x v="433"/>
    <s v="B1059"/>
    <x v="999"/>
    <x v="1"/>
    <n v="22.67"/>
    <n v="2"/>
    <n v="45.34"/>
    <x v="1"/>
    <x v="0"/>
  </r>
  <r>
    <s v="O2128"/>
    <d v="2024-05-18T00:00:00"/>
    <x v="6"/>
    <x v="4"/>
    <x v="1"/>
    <s v="C671"/>
    <x v="560"/>
    <s v="B1477"/>
    <x v="827"/>
    <x v="3"/>
    <n v="5.22"/>
    <n v="2"/>
    <n v="10.44"/>
    <x v="1"/>
    <x v="3"/>
  </r>
  <r>
    <s v="O1309"/>
    <d v="2024-04-09T00:00:00"/>
    <x v="4"/>
    <x v="7"/>
    <x v="1"/>
    <s v="C307"/>
    <x v="1009"/>
    <s v="B1850"/>
    <x v="241"/>
    <x v="2"/>
    <n v="43.75"/>
    <n v="1"/>
    <n v="43.75"/>
    <x v="2"/>
    <x v="7"/>
  </r>
  <r>
    <s v="O1202"/>
    <d v="2023-08-19T00:00:00"/>
    <x v="6"/>
    <x v="8"/>
    <x v="2"/>
    <s v="C146"/>
    <x v="993"/>
    <s v="B1444"/>
    <x v="665"/>
    <x v="3"/>
    <n v="24.45"/>
    <n v="5"/>
    <n v="122.25"/>
    <x v="3"/>
    <x v="3"/>
  </r>
  <r>
    <s v="O1132"/>
    <d v="2024-12-06T00:00:00"/>
    <x v="2"/>
    <x v="9"/>
    <x v="1"/>
    <s v="C123"/>
    <x v="1088"/>
    <s v="B1837"/>
    <x v="1096"/>
    <x v="3"/>
    <n v="45.94"/>
    <n v="3"/>
    <n v="137.82"/>
    <x v="0"/>
    <x v="3"/>
  </r>
  <r>
    <s v="O1949"/>
    <d v="2023-12-28T00:00:00"/>
    <x v="5"/>
    <x v="9"/>
    <x v="2"/>
    <s v="C802"/>
    <x v="538"/>
    <s v="B1775"/>
    <x v="760"/>
    <x v="3"/>
    <n v="39.33"/>
    <n v="3"/>
    <n v="117.99"/>
    <x v="0"/>
    <x v="4"/>
  </r>
  <r>
    <s v="O3697"/>
    <d v="2023-01-04T00:00:00"/>
    <x v="3"/>
    <x v="11"/>
    <x v="2"/>
    <s v="C385"/>
    <x v="55"/>
    <s v="B1052"/>
    <x v="566"/>
    <x v="2"/>
    <n v="23.93"/>
    <n v="3"/>
    <n v="71.790000000000006"/>
    <x v="0"/>
    <x v="0"/>
  </r>
  <r>
    <s v="O1753"/>
    <d v="2024-06-29T00:00:00"/>
    <x v="6"/>
    <x v="1"/>
    <x v="1"/>
    <s v="C252"/>
    <x v="1089"/>
    <s v="B1133"/>
    <x v="805"/>
    <x v="3"/>
    <n v="49.94"/>
    <n v="3"/>
    <n v="149.82"/>
    <x v="3"/>
    <x v="7"/>
  </r>
  <r>
    <s v="O2719"/>
    <d v="2025-01-29T00:00:00"/>
    <x v="3"/>
    <x v="11"/>
    <x v="0"/>
    <s v="C274"/>
    <x v="135"/>
    <s v="B1307"/>
    <x v="463"/>
    <x v="2"/>
    <n v="28.75"/>
    <n v="3"/>
    <n v="86.25"/>
    <x v="2"/>
    <x v="5"/>
  </r>
  <r>
    <s v="O2838"/>
    <d v="2023-05-09T00:00:00"/>
    <x v="4"/>
    <x v="4"/>
    <x v="2"/>
    <s v="C380"/>
    <x v="691"/>
    <s v="B1664"/>
    <x v="528"/>
    <x v="0"/>
    <n v="12.3"/>
    <n v="5"/>
    <n v="61.5"/>
    <x v="0"/>
    <x v="0"/>
  </r>
  <r>
    <s v="O1716"/>
    <d v="2024-02-14T00:00:00"/>
    <x v="3"/>
    <x v="3"/>
    <x v="1"/>
    <s v="C376"/>
    <x v="1028"/>
    <s v="B1397"/>
    <x v="1097"/>
    <x v="1"/>
    <n v="30.56"/>
    <n v="1"/>
    <n v="30.56"/>
    <x v="2"/>
    <x v="1"/>
  </r>
  <r>
    <s v="O1023"/>
    <d v="2023-10-09T00:00:00"/>
    <x v="1"/>
    <x v="10"/>
    <x v="2"/>
    <s v="C945"/>
    <x v="1090"/>
    <s v="B1895"/>
    <x v="296"/>
    <x v="3"/>
    <n v="14.1"/>
    <n v="1"/>
    <n v="14.1"/>
    <x v="1"/>
    <x v="1"/>
  </r>
  <r>
    <s v="O1591"/>
    <d v="2024-01-14T00:00:00"/>
    <x v="0"/>
    <x v="11"/>
    <x v="1"/>
    <s v="C313"/>
    <x v="1050"/>
    <s v="B1178"/>
    <x v="1088"/>
    <x v="3"/>
    <n v="43.82"/>
    <n v="5"/>
    <n v="219.1"/>
    <x v="3"/>
    <x v="3"/>
  </r>
  <r>
    <s v="O2192"/>
    <d v="2023-12-26T00:00:00"/>
    <x v="4"/>
    <x v="9"/>
    <x v="2"/>
    <s v="C381"/>
    <x v="1091"/>
    <s v="B1916"/>
    <x v="853"/>
    <x v="1"/>
    <n v="21.16"/>
    <n v="3"/>
    <n v="63.48"/>
    <x v="0"/>
    <x v="4"/>
  </r>
  <r>
    <s v="O1789"/>
    <d v="2024-12-08T00:00:00"/>
    <x v="0"/>
    <x v="9"/>
    <x v="1"/>
    <s v="C923"/>
    <x v="850"/>
    <s v="B1229"/>
    <x v="1090"/>
    <x v="1"/>
    <n v="48.48"/>
    <n v="4"/>
    <n v="193.92"/>
    <x v="2"/>
    <x v="1"/>
  </r>
  <r>
    <s v="O3329"/>
    <d v="2024-04-29T00:00:00"/>
    <x v="1"/>
    <x v="7"/>
    <x v="1"/>
    <s v="C446"/>
    <x v="397"/>
    <s v="B1383"/>
    <x v="324"/>
    <x v="2"/>
    <n v="35.69"/>
    <n v="2"/>
    <n v="71.38"/>
    <x v="0"/>
    <x v="2"/>
  </r>
  <r>
    <s v="O1506"/>
    <d v="2023-09-08T00:00:00"/>
    <x v="2"/>
    <x v="6"/>
    <x v="2"/>
    <s v="C191"/>
    <x v="568"/>
    <s v="B1663"/>
    <x v="365"/>
    <x v="3"/>
    <n v="26.23"/>
    <n v="1"/>
    <n v="26.23"/>
    <x v="3"/>
    <x v="7"/>
  </r>
  <r>
    <s v="O1673"/>
    <d v="2024-05-08T00:00:00"/>
    <x v="3"/>
    <x v="4"/>
    <x v="1"/>
    <s v="C416"/>
    <x v="1092"/>
    <s v="B1939"/>
    <x v="155"/>
    <x v="0"/>
    <n v="25.67"/>
    <n v="5"/>
    <n v="128.35"/>
    <x v="2"/>
    <x v="4"/>
  </r>
  <r>
    <s v="O3193"/>
    <d v="2024-01-20T00:00:00"/>
    <x v="6"/>
    <x v="11"/>
    <x v="1"/>
    <s v="C992"/>
    <x v="127"/>
    <s v="B1135"/>
    <x v="1098"/>
    <x v="2"/>
    <n v="37.06"/>
    <n v="1"/>
    <n v="37.06"/>
    <x v="0"/>
    <x v="3"/>
  </r>
  <r>
    <s v="O2302"/>
    <d v="2023-09-01T00:00:00"/>
    <x v="2"/>
    <x v="6"/>
    <x v="2"/>
    <s v="C151"/>
    <x v="975"/>
    <s v="B1739"/>
    <x v="807"/>
    <x v="0"/>
    <n v="25.06"/>
    <n v="3"/>
    <n v="75.180000000000007"/>
    <x v="1"/>
    <x v="0"/>
  </r>
  <r>
    <s v="O1352"/>
    <d v="2023-11-23T00:00:00"/>
    <x v="5"/>
    <x v="5"/>
    <x v="2"/>
    <s v="C406"/>
    <x v="74"/>
    <s v="B1407"/>
    <x v="1099"/>
    <x v="0"/>
    <n v="44.66"/>
    <n v="2"/>
    <n v="89.32"/>
    <x v="2"/>
    <x v="4"/>
  </r>
  <r>
    <s v="O1500"/>
    <d v="2023-09-29T00:00:00"/>
    <x v="2"/>
    <x v="6"/>
    <x v="2"/>
    <s v="C791"/>
    <x v="596"/>
    <s v="B1767"/>
    <x v="293"/>
    <x v="3"/>
    <n v="36.67"/>
    <n v="2"/>
    <n v="73.34"/>
    <x v="2"/>
    <x v="3"/>
  </r>
  <r>
    <s v="O1796"/>
    <d v="2023-10-29T00:00:00"/>
    <x v="0"/>
    <x v="10"/>
    <x v="2"/>
    <s v="C590"/>
    <x v="240"/>
    <s v="B1141"/>
    <x v="906"/>
    <x v="0"/>
    <n v="8.09"/>
    <n v="5"/>
    <n v="40.450000000000003"/>
    <x v="3"/>
    <x v="2"/>
  </r>
  <r>
    <s v="O2765"/>
    <d v="2023-08-02T00:00:00"/>
    <x v="3"/>
    <x v="8"/>
    <x v="2"/>
    <s v="C903"/>
    <x v="1005"/>
    <s v="B1331"/>
    <x v="124"/>
    <x v="3"/>
    <n v="45.01"/>
    <n v="5"/>
    <n v="225.05"/>
    <x v="0"/>
    <x v="3"/>
  </r>
  <r>
    <s v="O2704"/>
    <d v="2023-08-17T00:00:00"/>
    <x v="5"/>
    <x v="8"/>
    <x v="2"/>
    <s v="C388"/>
    <x v="1060"/>
    <s v="B1207"/>
    <x v="1100"/>
    <x v="3"/>
    <n v="6.25"/>
    <n v="1"/>
    <n v="6.25"/>
    <x v="2"/>
    <x v="0"/>
  </r>
  <r>
    <s v="O1065"/>
    <d v="2024-07-30T00:00:00"/>
    <x v="4"/>
    <x v="2"/>
    <x v="1"/>
    <s v="C976"/>
    <x v="1073"/>
    <s v="B1073"/>
    <x v="983"/>
    <x v="2"/>
    <n v="42.34"/>
    <n v="3"/>
    <n v="127.02"/>
    <x v="1"/>
    <x v="0"/>
  </r>
  <r>
    <s v="O3861"/>
    <d v="2022-11-23T00:00:00"/>
    <x v="3"/>
    <x v="5"/>
    <x v="3"/>
    <s v="C771"/>
    <x v="60"/>
    <s v="B1319"/>
    <x v="290"/>
    <x v="2"/>
    <n v="42.37"/>
    <n v="2"/>
    <n v="84.74"/>
    <x v="2"/>
    <x v="3"/>
  </r>
  <r>
    <s v="O2933"/>
    <d v="2024-08-26T00:00:00"/>
    <x v="1"/>
    <x v="8"/>
    <x v="1"/>
    <s v="C151"/>
    <x v="975"/>
    <s v="B1625"/>
    <x v="998"/>
    <x v="2"/>
    <n v="44.32"/>
    <n v="4"/>
    <n v="177.28"/>
    <x v="2"/>
    <x v="5"/>
  </r>
  <r>
    <s v="O2143"/>
    <d v="2024-12-19T00:00:00"/>
    <x v="5"/>
    <x v="9"/>
    <x v="1"/>
    <s v="C697"/>
    <x v="177"/>
    <s v="B1809"/>
    <x v="1101"/>
    <x v="2"/>
    <n v="34.340000000000003"/>
    <n v="2"/>
    <n v="68.680000000000007"/>
    <x v="2"/>
    <x v="0"/>
  </r>
  <r>
    <s v="O2384"/>
    <d v="2023-02-22T00:00:00"/>
    <x v="3"/>
    <x v="3"/>
    <x v="2"/>
    <s v="C339"/>
    <x v="212"/>
    <s v="B1279"/>
    <x v="555"/>
    <x v="0"/>
    <n v="48.18"/>
    <n v="2"/>
    <n v="96.36"/>
    <x v="2"/>
    <x v="2"/>
  </r>
  <r>
    <s v="O1911"/>
    <d v="2024-08-17T00:00:00"/>
    <x v="6"/>
    <x v="8"/>
    <x v="1"/>
    <s v="C851"/>
    <x v="1093"/>
    <s v="B1179"/>
    <x v="218"/>
    <x v="2"/>
    <n v="10"/>
    <n v="5"/>
    <n v="50"/>
    <x v="1"/>
    <x v="3"/>
  </r>
  <r>
    <s v="O1211"/>
    <d v="2023-08-13T00:00:00"/>
    <x v="0"/>
    <x v="8"/>
    <x v="2"/>
    <s v="C881"/>
    <x v="371"/>
    <s v="B1600"/>
    <x v="82"/>
    <x v="2"/>
    <n v="35.24"/>
    <n v="2"/>
    <n v="70.48"/>
    <x v="2"/>
    <x v="4"/>
  </r>
  <r>
    <s v="O3097"/>
    <d v="2022-11-27T00:00:00"/>
    <x v="0"/>
    <x v="5"/>
    <x v="3"/>
    <s v="C384"/>
    <x v="407"/>
    <s v="B1350"/>
    <x v="234"/>
    <x v="0"/>
    <n v="19.510000000000002"/>
    <n v="2"/>
    <n v="39.020000000000003"/>
    <x v="0"/>
    <x v="7"/>
  </r>
  <r>
    <s v="O1213"/>
    <d v="2024-09-22T00:00:00"/>
    <x v="0"/>
    <x v="6"/>
    <x v="1"/>
    <s v="C622"/>
    <x v="1094"/>
    <s v="B1856"/>
    <x v="781"/>
    <x v="0"/>
    <n v="27.3"/>
    <n v="1"/>
    <n v="27.3"/>
    <x v="1"/>
    <x v="3"/>
  </r>
  <r>
    <s v="O2939"/>
    <d v="2025-03-25T00:00:00"/>
    <x v="4"/>
    <x v="0"/>
    <x v="0"/>
    <s v="C928"/>
    <x v="907"/>
    <s v="B1722"/>
    <x v="900"/>
    <x v="2"/>
    <n v="23.27"/>
    <n v="5"/>
    <n v="116.35"/>
    <x v="2"/>
    <x v="3"/>
  </r>
  <r>
    <s v="O1459"/>
    <d v="2024-08-03T00:00:00"/>
    <x v="6"/>
    <x v="8"/>
    <x v="1"/>
    <s v="C895"/>
    <x v="412"/>
    <s v="B1260"/>
    <x v="919"/>
    <x v="1"/>
    <n v="10.55"/>
    <n v="5"/>
    <n v="52.75"/>
    <x v="1"/>
    <x v="4"/>
  </r>
  <r>
    <s v="O2492"/>
    <d v="2024-05-29T00:00:00"/>
    <x v="3"/>
    <x v="4"/>
    <x v="1"/>
    <s v="C995"/>
    <x v="171"/>
    <s v="B1746"/>
    <x v="414"/>
    <x v="1"/>
    <n v="20.2"/>
    <n v="4"/>
    <n v="80.8"/>
    <x v="2"/>
    <x v="5"/>
  </r>
  <r>
    <s v="O2053"/>
    <d v="2024-09-30T00:00:00"/>
    <x v="1"/>
    <x v="6"/>
    <x v="1"/>
    <s v="C322"/>
    <x v="1095"/>
    <s v="B1784"/>
    <x v="1102"/>
    <x v="3"/>
    <n v="13.31"/>
    <n v="3"/>
    <n v="39.93"/>
    <x v="1"/>
    <x v="0"/>
  </r>
  <r>
    <s v="O3150"/>
    <d v="2024-02-17T00:00:00"/>
    <x v="6"/>
    <x v="3"/>
    <x v="1"/>
    <s v="C250"/>
    <x v="743"/>
    <s v="B1072"/>
    <x v="327"/>
    <x v="0"/>
    <n v="23.08"/>
    <n v="4"/>
    <n v="92.32"/>
    <x v="0"/>
    <x v="6"/>
  </r>
  <r>
    <s v="O2315"/>
    <d v="2023-04-23T00:00:00"/>
    <x v="0"/>
    <x v="7"/>
    <x v="2"/>
    <s v="C214"/>
    <x v="164"/>
    <s v="B1359"/>
    <x v="922"/>
    <x v="1"/>
    <n v="37.770000000000003"/>
    <n v="5"/>
    <n v="188.85"/>
    <x v="2"/>
    <x v="0"/>
  </r>
  <r>
    <s v="O3212"/>
    <d v="2024-07-16T00:00:00"/>
    <x v="4"/>
    <x v="2"/>
    <x v="1"/>
    <s v="C750"/>
    <x v="296"/>
    <s v="B1684"/>
    <x v="455"/>
    <x v="0"/>
    <n v="37.119999999999997"/>
    <n v="2"/>
    <n v="74.239999999999995"/>
    <x v="1"/>
    <x v="2"/>
  </r>
  <r>
    <s v="O1565"/>
    <d v="2023-03-17T00:00:00"/>
    <x v="2"/>
    <x v="0"/>
    <x v="2"/>
    <s v="C393"/>
    <x v="1096"/>
    <s v="B1618"/>
    <x v="887"/>
    <x v="1"/>
    <n v="38.200000000000003"/>
    <n v="1"/>
    <n v="38.200000000000003"/>
    <x v="1"/>
    <x v="4"/>
  </r>
  <r>
    <s v="O2194"/>
    <d v="2024-08-26T00:00:00"/>
    <x v="1"/>
    <x v="8"/>
    <x v="1"/>
    <s v="C151"/>
    <x v="1097"/>
    <s v="B1361"/>
    <x v="593"/>
    <x v="1"/>
    <n v="10.01"/>
    <n v="4"/>
    <n v="40.04"/>
    <x v="2"/>
    <x v="4"/>
  </r>
  <r>
    <s v="O1432"/>
    <d v="2023-03-26T00:00:00"/>
    <x v="0"/>
    <x v="0"/>
    <x v="2"/>
    <s v="C158"/>
    <x v="218"/>
    <s v="B1797"/>
    <x v="720"/>
    <x v="3"/>
    <n v="20.74"/>
    <n v="2"/>
    <n v="41.48"/>
    <x v="3"/>
    <x v="7"/>
  </r>
  <r>
    <s v="O2450"/>
    <d v="2024-10-11T00:00:00"/>
    <x v="2"/>
    <x v="10"/>
    <x v="1"/>
    <s v="C412"/>
    <x v="1008"/>
    <s v="B1389"/>
    <x v="762"/>
    <x v="0"/>
    <n v="36.89"/>
    <n v="3"/>
    <n v="110.67"/>
    <x v="0"/>
    <x v="0"/>
  </r>
  <r>
    <s v="O3022"/>
    <d v="2023-10-22T00:00:00"/>
    <x v="0"/>
    <x v="10"/>
    <x v="2"/>
    <s v="C971"/>
    <x v="736"/>
    <s v="B1237"/>
    <x v="235"/>
    <x v="1"/>
    <n v="6.46"/>
    <n v="5"/>
    <n v="32.299999999999997"/>
    <x v="0"/>
    <x v="2"/>
  </r>
  <r>
    <s v="O1545"/>
    <d v="2024-10-13T00:00:00"/>
    <x v="0"/>
    <x v="10"/>
    <x v="1"/>
    <s v="C202"/>
    <x v="1098"/>
    <s v="B1653"/>
    <x v="885"/>
    <x v="1"/>
    <n v="29.17"/>
    <n v="2"/>
    <n v="58.34"/>
    <x v="0"/>
    <x v="0"/>
  </r>
  <r>
    <s v="O2207"/>
    <d v="2025-07-10T00:00:00"/>
    <x v="5"/>
    <x v="2"/>
    <x v="0"/>
    <s v="C181"/>
    <x v="773"/>
    <s v="B1277"/>
    <x v="1007"/>
    <x v="3"/>
    <n v="39.93"/>
    <n v="1"/>
    <n v="39.93"/>
    <x v="2"/>
    <x v="5"/>
  </r>
  <r>
    <s v="O2917"/>
    <d v="2025-06-19T00:00:00"/>
    <x v="5"/>
    <x v="1"/>
    <x v="0"/>
    <s v="C966"/>
    <x v="314"/>
    <s v="B1730"/>
    <x v="603"/>
    <x v="2"/>
    <n v="24.75"/>
    <n v="1"/>
    <n v="24.75"/>
    <x v="2"/>
    <x v="3"/>
  </r>
  <r>
    <s v="O2083"/>
    <d v="2024-12-30T00:00:00"/>
    <x v="1"/>
    <x v="9"/>
    <x v="1"/>
    <s v="C590"/>
    <x v="157"/>
    <s v="B1464"/>
    <x v="774"/>
    <x v="3"/>
    <n v="33.81"/>
    <n v="1"/>
    <n v="33.81"/>
    <x v="0"/>
    <x v="7"/>
  </r>
  <r>
    <s v="O2524"/>
    <d v="2023-05-23T00:00:00"/>
    <x v="4"/>
    <x v="4"/>
    <x v="2"/>
    <s v="C455"/>
    <x v="202"/>
    <s v="B1037"/>
    <x v="958"/>
    <x v="2"/>
    <n v="7.25"/>
    <n v="1"/>
    <n v="7.25"/>
    <x v="2"/>
    <x v="2"/>
  </r>
  <r>
    <s v="O2185"/>
    <d v="2024-03-05T00:00:00"/>
    <x v="4"/>
    <x v="0"/>
    <x v="1"/>
    <s v="C559"/>
    <x v="527"/>
    <s v="B1585"/>
    <x v="196"/>
    <x v="0"/>
    <n v="27.2"/>
    <n v="3"/>
    <n v="81.599999999999994"/>
    <x v="3"/>
    <x v="2"/>
  </r>
  <r>
    <s v="O1517"/>
    <d v="2023-05-17T00:00:00"/>
    <x v="3"/>
    <x v="4"/>
    <x v="2"/>
    <s v="C407"/>
    <x v="1062"/>
    <s v="B1399"/>
    <x v="1082"/>
    <x v="1"/>
    <n v="49.68"/>
    <n v="1"/>
    <n v="49.68"/>
    <x v="1"/>
    <x v="3"/>
  </r>
  <r>
    <s v="O2050"/>
    <d v="2024-04-12T00:00:00"/>
    <x v="2"/>
    <x v="7"/>
    <x v="1"/>
    <s v="C658"/>
    <x v="1099"/>
    <s v="B1749"/>
    <x v="1103"/>
    <x v="1"/>
    <n v="33.520000000000003"/>
    <n v="5"/>
    <n v="167.6"/>
    <x v="0"/>
    <x v="2"/>
  </r>
  <r>
    <s v="O2804"/>
    <d v="2025-03-04T00:00:00"/>
    <x v="4"/>
    <x v="0"/>
    <x v="0"/>
    <s v="C594"/>
    <x v="60"/>
    <s v="B1234"/>
    <x v="145"/>
    <x v="0"/>
    <n v="11.69"/>
    <n v="5"/>
    <n v="58.45"/>
    <x v="0"/>
    <x v="2"/>
  </r>
  <r>
    <s v="O2452"/>
    <d v="2025-06-09T00:00:00"/>
    <x v="1"/>
    <x v="1"/>
    <x v="0"/>
    <s v="C600"/>
    <x v="698"/>
    <s v="B1611"/>
    <x v="129"/>
    <x v="2"/>
    <n v="17.149999999999999"/>
    <n v="3"/>
    <n v="51.45"/>
    <x v="0"/>
    <x v="0"/>
  </r>
  <r>
    <s v="O2566"/>
    <d v="2025-06-14T00:00:00"/>
    <x v="6"/>
    <x v="1"/>
    <x v="0"/>
    <s v="C393"/>
    <x v="275"/>
    <s v="B1647"/>
    <x v="701"/>
    <x v="0"/>
    <n v="27.21"/>
    <n v="2"/>
    <n v="54.42"/>
    <x v="1"/>
    <x v="0"/>
  </r>
  <r>
    <s v="O3726"/>
    <d v="2024-02-20T00:00:00"/>
    <x v="4"/>
    <x v="3"/>
    <x v="1"/>
    <s v="C325"/>
    <x v="776"/>
    <s v="B1182"/>
    <x v="1104"/>
    <x v="2"/>
    <n v="33.049999999999997"/>
    <n v="5"/>
    <n v="165.25"/>
    <x v="2"/>
    <x v="1"/>
  </r>
  <r>
    <s v="O3118"/>
    <d v="2023-04-03T00:00:00"/>
    <x v="1"/>
    <x v="7"/>
    <x v="2"/>
    <s v="C615"/>
    <x v="38"/>
    <s v="B1922"/>
    <x v="708"/>
    <x v="0"/>
    <n v="50.95"/>
    <n v="2"/>
    <n v="101.9"/>
    <x v="0"/>
    <x v="0"/>
  </r>
  <r>
    <s v="O1235"/>
    <d v="2024-01-31T00:00:00"/>
    <x v="3"/>
    <x v="11"/>
    <x v="1"/>
    <s v="C920"/>
    <x v="1100"/>
    <s v="B1119"/>
    <x v="551"/>
    <x v="3"/>
    <n v="15.84"/>
    <n v="5"/>
    <n v="79.2"/>
    <x v="3"/>
    <x v="2"/>
  </r>
  <r>
    <s v="O1910"/>
    <d v="2024-10-03T00:00:00"/>
    <x v="5"/>
    <x v="10"/>
    <x v="1"/>
    <s v="C183"/>
    <x v="1101"/>
    <s v="B1290"/>
    <x v="430"/>
    <x v="0"/>
    <n v="32.049999999999997"/>
    <n v="2"/>
    <n v="64.099999999999994"/>
    <x v="2"/>
    <x v="0"/>
  </r>
  <r>
    <s v="O1511"/>
    <d v="2024-10-21T00:00:00"/>
    <x v="1"/>
    <x v="10"/>
    <x v="1"/>
    <s v="C846"/>
    <x v="1102"/>
    <s v="B1184"/>
    <x v="1105"/>
    <x v="3"/>
    <n v="29.6"/>
    <n v="4"/>
    <n v="118.4"/>
    <x v="2"/>
    <x v="0"/>
  </r>
  <r>
    <s v="O1367"/>
    <d v="2023-04-16T00:00:00"/>
    <x v="0"/>
    <x v="7"/>
    <x v="2"/>
    <s v="C639"/>
    <x v="951"/>
    <s v="B1615"/>
    <x v="1106"/>
    <x v="1"/>
    <n v="28.25"/>
    <n v="1"/>
    <n v="28.25"/>
    <x v="0"/>
    <x v="4"/>
  </r>
  <r>
    <s v="O2633"/>
    <d v="2023-11-27T00:00:00"/>
    <x v="1"/>
    <x v="5"/>
    <x v="2"/>
    <s v="C993"/>
    <x v="192"/>
    <s v="B1042"/>
    <x v="785"/>
    <x v="2"/>
    <n v="14.21"/>
    <n v="4"/>
    <n v="56.84"/>
    <x v="1"/>
    <x v="5"/>
  </r>
  <r>
    <s v="O1168"/>
    <d v="2023-09-12T00:00:00"/>
    <x v="4"/>
    <x v="6"/>
    <x v="2"/>
    <s v="C985"/>
    <x v="309"/>
    <s v="B1591"/>
    <x v="579"/>
    <x v="3"/>
    <n v="47.13"/>
    <n v="3"/>
    <n v="141.38999999999999"/>
    <x v="3"/>
    <x v="4"/>
  </r>
  <r>
    <s v="O3786"/>
    <d v="2024-10-02T00:00:00"/>
    <x v="3"/>
    <x v="10"/>
    <x v="1"/>
    <s v="C193"/>
    <x v="762"/>
    <s v="B1341"/>
    <x v="316"/>
    <x v="1"/>
    <n v="45.23"/>
    <n v="5"/>
    <n v="226.15"/>
    <x v="2"/>
    <x v="0"/>
  </r>
  <r>
    <s v="O3319"/>
    <d v="2025-05-10T00:00:00"/>
    <x v="6"/>
    <x v="4"/>
    <x v="0"/>
    <s v="C927"/>
    <x v="426"/>
    <s v="B1335"/>
    <x v="300"/>
    <x v="2"/>
    <n v="17.5"/>
    <n v="5"/>
    <n v="87.5"/>
    <x v="0"/>
    <x v="6"/>
  </r>
  <r>
    <s v="O2619"/>
    <d v="2024-05-09T00:00:00"/>
    <x v="5"/>
    <x v="4"/>
    <x v="1"/>
    <s v="C824"/>
    <x v="832"/>
    <s v="B1976"/>
    <x v="516"/>
    <x v="2"/>
    <n v="24.82"/>
    <n v="3"/>
    <n v="74.459999999999994"/>
    <x v="2"/>
    <x v="7"/>
  </r>
  <r>
    <s v="O1997"/>
    <d v="2023-02-22T00:00:00"/>
    <x v="3"/>
    <x v="3"/>
    <x v="2"/>
    <s v="C523"/>
    <x v="1103"/>
    <s v="B1503"/>
    <x v="1107"/>
    <x v="2"/>
    <n v="30.86"/>
    <n v="4"/>
    <n v="123.44"/>
    <x v="1"/>
    <x v="7"/>
  </r>
  <r>
    <s v="O1221"/>
    <d v="2023-07-07T00:00:00"/>
    <x v="2"/>
    <x v="2"/>
    <x v="2"/>
    <s v="C518"/>
    <x v="1002"/>
    <s v="B1704"/>
    <x v="227"/>
    <x v="3"/>
    <n v="6.28"/>
    <n v="3"/>
    <n v="18.84"/>
    <x v="1"/>
    <x v="0"/>
  </r>
  <r>
    <s v="O2675"/>
    <d v="2025-03-14T00:00:00"/>
    <x v="2"/>
    <x v="0"/>
    <x v="0"/>
    <s v="C102"/>
    <x v="1104"/>
    <s v="B1300"/>
    <x v="479"/>
    <x v="3"/>
    <n v="39.909999999999997"/>
    <n v="2"/>
    <n v="79.819999999999993"/>
    <x v="0"/>
    <x v="3"/>
  </r>
  <r>
    <s v="O1877"/>
    <d v="2023-05-10T00:00:00"/>
    <x v="3"/>
    <x v="4"/>
    <x v="2"/>
    <s v="C427"/>
    <x v="1105"/>
    <s v="B1816"/>
    <x v="1108"/>
    <x v="1"/>
    <n v="10.94"/>
    <n v="2"/>
    <n v="21.88"/>
    <x v="2"/>
    <x v="4"/>
  </r>
  <r>
    <s v="O2760"/>
    <d v="2022-08-29T00:00:00"/>
    <x v="1"/>
    <x v="8"/>
    <x v="3"/>
    <s v="C514"/>
    <x v="735"/>
    <s v="B1119"/>
    <x v="154"/>
    <x v="2"/>
    <n v="10.59"/>
    <n v="5"/>
    <n v="52.95"/>
    <x v="0"/>
    <x v="1"/>
  </r>
  <r>
    <s v="O3840"/>
    <d v="2024-01-30T00:00:00"/>
    <x v="4"/>
    <x v="11"/>
    <x v="1"/>
    <s v="C883"/>
    <x v="1106"/>
    <s v="B1268"/>
    <x v="382"/>
    <x v="0"/>
    <n v="50.54"/>
    <n v="4"/>
    <n v="202.16"/>
    <x v="0"/>
    <x v="2"/>
  </r>
  <r>
    <s v="O3314"/>
    <d v="2022-09-03T00:00:00"/>
    <x v="6"/>
    <x v="6"/>
    <x v="3"/>
    <s v="C125"/>
    <x v="355"/>
    <s v="B1307"/>
    <x v="993"/>
    <x v="2"/>
    <n v="35.409999999999997"/>
    <n v="2"/>
    <n v="70.819999999999993"/>
    <x v="0"/>
    <x v="0"/>
  </r>
  <r>
    <s v="O1180"/>
    <d v="2024-04-07T00:00:00"/>
    <x v="0"/>
    <x v="7"/>
    <x v="1"/>
    <s v="C102"/>
    <x v="1104"/>
    <s v="B1234"/>
    <x v="145"/>
    <x v="3"/>
    <n v="10.49"/>
    <n v="5"/>
    <n v="52.45"/>
    <x v="3"/>
    <x v="4"/>
  </r>
  <r>
    <s v="O3216"/>
    <d v="2024-04-27T00:00:00"/>
    <x v="6"/>
    <x v="7"/>
    <x v="1"/>
    <s v="C297"/>
    <x v="659"/>
    <s v="B1083"/>
    <x v="898"/>
    <x v="0"/>
    <n v="13.8"/>
    <n v="5"/>
    <n v="69"/>
    <x v="0"/>
    <x v="0"/>
  </r>
  <r>
    <s v="O3340"/>
    <d v="2022-10-13T00:00:00"/>
    <x v="5"/>
    <x v="10"/>
    <x v="3"/>
    <s v="C273"/>
    <x v="329"/>
    <s v="B1997"/>
    <x v="484"/>
    <x v="0"/>
    <n v="7.36"/>
    <n v="5"/>
    <n v="36.799999999999997"/>
    <x v="0"/>
    <x v="7"/>
  </r>
  <r>
    <s v="O1883"/>
    <d v="2024-11-04T00:00:00"/>
    <x v="1"/>
    <x v="5"/>
    <x v="1"/>
    <s v="C667"/>
    <x v="883"/>
    <s v="B1353"/>
    <x v="1005"/>
    <x v="3"/>
    <n v="26.01"/>
    <n v="1"/>
    <n v="26.01"/>
    <x v="1"/>
    <x v="3"/>
  </r>
  <r>
    <s v="O1329"/>
    <d v="2024-02-04T00:00:00"/>
    <x v="0"/>
    <x v="3"/>
    <x v="1"/>
    <s v="C104"/>
    <x v="845"/>
    <s v="B1719"/>
    <x v="1109"/>
    <x v="1"/>
    <n v="26.04"/>
    <n v="5"/>
    <n v="130.19999999999999"/>
    <x v="2"/>
    <x v="0"/>
  </r>
  <r>
    <s v="O2134"/>
    <d v="2024-05-21T00:00:00"/>
    <x v="4"/>
    <x v="4"/>
    <x v="1"/>
    <s v="C651"/>
    <x v="520"/>
    <s v="B1556"/>
    <x v="1110"/>
    <x v="1"/>
    <n v="32.229999999999997"/>
    <n v="2"/>
    <n v="64.459999999999994"/>
    <x v="2"/>
    <x v="3"/>
  </r>
  <r>
    <s v="O1934"/>
    <d v="2023-07-11T00:00:00"/>
    <x v="4"/>
    <x v="2"/>
    <x v="2"/>
    <s v="C829"/>
    <x v="815"/>
    <s v="B1602"/>
    <x v="1111"/>
    <x v="1"/>
    <n v="46.85"/>
    <n v="4"/>
    <n v="187.4"/>
    <x v="1"/>
    <x v="0"/>
  </r>
  <r>
    <s v="O1729"/>
    <d v="2024-01-16T00:00:00"/>
    <x v="4"/>
    <x v="11"/>
    <x v="1"/>
    <s v="C239"/>
    <x v="1107"/>
    <s v="B1767"/>
    <x v="1112"/>
    <x v="3"/>
    <n v="15.08"/>
    <n v="5"/>
    <n v="75.400000000000006"/>
    <x v="0"/>
    <x v="4"/>
  </r>
  <r>
    <s v="O1133"/>
    <d v="2024-07-19T00:00:00"/>
    <x v="2"/>
    <x v="2"/>
    <x v="1"/>
    <s v="C873"/>
    <x v="201"/>
    <s v="B1270"/>
    <x v="1113"/>
    <x v="2"/>
    <n v="18.739999999999998"/>
    <n v="1"/>
    <n v="18.739999999999998"/>
    <x v="2"/>
    <x v="3"/>
  </r>
  <r>
    <s v="O3344"/>
    <d v="2024-01-15T00:00:00"/>
    <x v="1"/>
    <x v="11"/>
    <x v="1"/>
    <s v="C471"/>
    <x v="611"/>
    <s v="B1809"/>
    <x v="1101"/>
    <x v="1"/>
    <n v="33.68"/>
    <n v="3"/>
    <n v="101.04"/>
    <x v="0"/>
    <x v="6"/>
  </r>
  <r>
    <s v="O2349"/>
    <d v="2025-05-17T00:00:00"/>
    <x v="6"/>
    <x v="4"/>
    <x v="0"/>
    <s v="C435"/>
    <x v="1070"/>
    <s v="B1481"/>
    <x v="965"/>
    <x v="2"/>
    <n v="28.53"/>
    <n v="1"/>
    <n v="28.53"/>
    <x v="0"/>
    <x v="6"/>
  </r>
  <r>
    <s v="O3440"/>
    <d v="2025-01-05T00:00:00"/>
    <x v="0"/>
    <x v="11"/>
    <x v="0"/>
    <s v="C993"/>
    <x v="779"/>
    <s v="B1465"/>
    <x v="1053"/>
    <x v="3"/>
    <n v="26.7"/>
    <n v="3"/>
    <n v="80.099999999999994"/>
    <x v="1"/>
    <x v="2"/>
  </r>
  <r>
    <s v="O2843"/>
    <d v="2022-12-06T00:00:00"/>
    <x v="4"/>
    <x v="9"/>
    <x v="3"/>
    <s v="C702"/>
    <x v="833"/>
    <s v="B1577"/>
    <x v="909"/>
    <x v="2"/>
    <n v="42.41"/>
    <n v="1"/>
    <n v="42.41"/>
    <x v="0"/>
    <x v="2"/>
  </r>
  <r>
    <s v="O2911"/>
    <d v="2023-05-21T00:00:00"/>
    <x v="0"/>
    <x v="4"/>
    <x v="2"/>
    <s v="C133"/>
    <x v="125"/>
    <s v="B1999"/>
    <x v="992"/>
    <x v="3"/>
    <n v="7.49"/>
    <n v="1"/>
    <n v="7.49"/>
    <x v="2"/>
    <x v="2"/>
  </r>
  <r>
    <s v="O2299"/>
    <d v="2024-02-15T00:00:00"/>
    <x v="5"/>
    <x v="3"/>
    <x v="1"/>
    <s v="C821"/>
    <x v="146"/>
    <s v="B1536"/>
    <x v="1085"/>
    <x v="2"/>
    <n v="7.63"/>
    <n v="1"/>
    <n v="7.63"/>
    <x v="1"/>
    <x v="5"/>
  </r>
  <r>
    <s v="O3897"/>
    <d v="2024-11-14T00:00:00"/>
    <x v="5"/>
    <x v="5"/>
    <x v="1"/>
    <s v="C102"/>
    <x v="1104"/>
    <s v="B1074"/>
    <x v="925"/>
    <x v="2"/>
    <n v="25.48"/>
    <n v="1"/>
    <n v="25.48"/>
    <x v="0"/>
    <x v="2"/>
  </r>
  <r>
    <s v="O1413"/>
    <d v="2023-08-16T00:00:00"/>
    <x v="3"/>
    <x v="8"/>
    <x v="2"/>
    <s v="C415"/>
    <x v="1024"/>
    <s v="B1519"/>
    <x v="809"/>
    <x v="1"/>
    <n v="18.62"/>
    <n v="2"/>
    <n v="37.24"/>
    <x v="1"/>
    <x v="2"/>
  </r>
  <r>
    <s v="O1160"/>
    <d v="2024-03-22T00:00:00"/>
    <x v="2"/>
    <x v="0"/>
    <x v="1"/>
    <s v="C923"/>
    <x v="310"/>
    <s v="B1753"/>
    <x v="1092"/>
    <x v="3"/>
    <n v="40.090000000000003"/>
    <n v="2"/>
    <n v="80.180000000000007"/>
    <x v="2"/>
    <x v="3"/>
  </r>
  <r>
    <s v="O3164"/>
    <d v="2024-01-08T00:00:00"/>
    <x v="1"/>
    <x v="11"/>
    <x v="1"/>
    <s v="C274"/>
    <x v="135"/>
    <s v="B1729"/>
    <x v="629"/>
    <x v="0"/>
    <n v="43.59"/>
    <n v="5"/>
    <n v="217.95"/>
    <x v="2"/>
    <x v="2"/>
  </r>
  <r>
    <s v="O1031"/>
    <d v="2024-07-05T00:00:00"/>
    <x v="2"/>
    <x v="2"/>
    <x v="1"/>
    <s v="C321"/>
    <x v="118"/>
    <s v="B1836"/>
    <x v="846"/>
    <x v="2"/>
    <n v="46.27"/>
    <n v="5"/>
    <n v="231.35"/>
    <x v="3"/>
    <x v="7"/>
  </r>
  <r>
    <s v="O3412"/>
    <d v="2025-02-25T00:00:00"/>
    <x v="4"/>
    <x v="3"/>
    <x v="0"/>
    <s v="C251"/>
    <x v="980"/>
    <s v="B1939"/>
    <x v="155"/>
    <x v="2"/>
    <n v="24.74"/>
    <n v="3"/>
    <n v="74.22"/>
    <x v="0"/>
    <x v="6"/>
  </r>
  <r>
    <s v="O2098"/>
    <d v="2023-08-16T00:00:00"/>
    <x v="3"/>
    <x v="8"/>
    <x v="2"/>
    <s v="C545"/>
    <x v="14"/>
    <s v="B1668"/>
    <x v="1114"/>
    <x v="3"/>
    <n v="21.52"/>
    <n v="1"/>
    <n v="21.52"/>
    <x v="0"/>
    <x v="1"/>
  </r>
  <r>
    <s v="O3432"/>
    <d v="2025-02-11T00:00:00"/>
    <x v="4"/>
    <x v="3"/>
    <x v="0"/>
    <s v="C365"/>
    <x v="654"/>
    <s v="B1980"/>
    <x v="834"/>
    <x v="3"/>
    <n v="44.06"/>
    <n v="1"/>
    <n v="44.06"/>
    <x v="0"/>
    <x v="7"/>
  </r>
  <r>
    <s v="O3784"/>
    <d v="2024-05-05T00:00:00"/>
    <x v="0"/>
    <x v="4"/>
    <x v="1"/>
    <s v="C453"/>
    <x v="11"/>
    <s v="B1614"/>
    <x v="710"/>
    <x v="3"/>
    <n v="6.63"/>
    <n v="2"/>
    <n v="13.26"/>
    <x v="0"/>
    <x v="0"/>
  </r>
  <r>
    <s v="O3346"/>
    <d v="2022-10-03T00:00:00"/>
    <x v="1"/>
    <x v="10"/>
    <x v="3"/>
    <s v="C572"/>
    <x v="714"/>
    <s v="B1345"/>
    <x v="897"/>
    <x v="0"/>
    <n v="8.9"/>
    <n v="4"/>
    <n v="35.6"/>
    <x v="2"/>
    <x v="7"/>
  </r>
  <r>
    <s v="O1228"/>
    <d v="2023-07-28T00:00:00"/>
    <x v="2"/>
    <x v="2"/>
    <x v="2"/>
    <s v="C925"/>
    <x v="672"/>
    <s v="B1922"/>
    <x v="784"/>
    <x v="1"/>
    <n v="11.63"/>
    <n v="2"/>
    <n v="23.26"/>
    <x v="3"/>
    <x v="4"/>
  </r>
  <r>
    <s v="O1691"/>
    <d v="2023-10-02T00:00:00"/>
    <x v="1"/>
    <x v="10"/>
    <x v="2"/>
    <s v="C885"/>
    <x v="243"/>
    <s v="B1922"/>
    <x v="708"/>
    <x v="2"/>
    <n v="46.25"/>
    <n v="2"/>
    <n v="92.5"/>
    <x v="0"/>
    <x v="2"/>
  </r>
  <r>
    <s v="O3046"/>
    <d v="2024-09-30T00:00:00"/>
    <x v="1"/>
    <x v="6"/>
    <x v="1"/>
    <s v="C183"/>
    <x v="882"/>
    <s v="B1435"/>
    <x v="60"/>
    <x v="2"/>
    <n v="43.98"/>
    <n v="3"/>
    <n v="131.94"/>
    <x v="0"/>
    <x v="0"/>
  </r>
  <r>
    <s v="O3204"/>
    <d v="2025-02-01T00:00:00"/>
    <x v="6"/>
    <x v="3"/>
    <x v="0"/>
    <s v="C214"/>
    <x v="164"/>
    <s v="B1577"/>
    <x v="909"/>
    <x v="0"/>
    <n v="42.45"/>
    <n v="3"/>
    <n v="127.35"/>
    <x v="1"/>
    <x v="1"/>
  </r>
  <r>
    <s v="O1397"/>
    <d v="2023-04-02T00:00:00"/>
    <x v="0"/>
    <x v="7"/>
    <x v="2"/>
    <s v="C240"/>
    <x v="462"/>
    <s v="B1707"/>
    <x v="1115"/>
    <x v="1"/>
    <n v="35.81"/>
    <n v="4"/>
    <n v="143.24"/>
    <x v="1"/>
    <x v="0"/>
  </r>
  <r>
    <s v="O3791"/>
    <d v="2024-11-02T00:00:00"/>
    <x v="6"/>
    <x v="5"/>
    <x v="1"/>
    <s v="C327"/>
    <x v="234"/>
    <s v="B1484"/>
    <x v="855"/>
    <x v="3"/>
    <n v="20.34"/>
    <n v="1"/>
    <n v="20.34"/>
    <x v="0"/>
    <x v="2"/>
  </r>
  <r>
    <s v="O1306"/>
    <d v="2023-06-18T00:00:00"/>
    <x v="0"/>
    <x v="1"/>
    <x v="2"/>
    <s v="C720"/>
    <x v="836"/>
    <s v="B1849"/>
    <x v="1116"/>
    <x v="3"/>
    <n v="15.19"/>
    <n v="4"/>
    <n v="60.76"/>
    <x v="1"/>
    <x v="1"/>
  </r>
  <r>
    <s v="O3027"/>
    <d v="2023-01-18T00:00:00"/>
    <x v="3"/>
    <x v="11"/>
    <x v="2"/>
    <s v="C757"/>
    <x v="274"/>
    <s v="B1462"/>
    <x v="189"/>
    <x v="2"/>
    <n v="49.05"/>
    <n v="4"/>
    <n v="196.2"/>
    <x v="2"/>
    <x v="0"/>
  </r>
  <r>
    <s v="O1330"/>
    <d v="2024-02-03T00:00:00"/>
    <x v="6"/>
    <x v="3"/>
    <x v="1"/>
    <s v="C930"/>
    <x v="778"/>
    <s v="B1760"/>
    <x v="1117"/>
    <x v="3"/>
    <n v="12"/>
    <n v="3"/>
    <n v="36"/>
    <x v="0"/>
    <x v="1"/>
  </r>
  <r>
    <s v="O3602"/>
    <d v="2024-05-20T00:00:00"/>
    <x v="1"/>
    <x v="4"/>
    <x v="1"/>
    <s v="C678"/>
    <x v="751"/>
    <s v="B1795"/>
    <x v="66"/>
    <x v="2"/>
    <n v="12.77"/>
    <n v="3"/>
    <n v="38.31"/>
    <x v="0"/>
    <x v="5"/>
  </r>
  <r>
    <s v="O2360"/>
    <d v="2024-10-01T00:00:00"/>
    <x v="4"/>
    <x v="10"/>
    <x v="1"/>
    <s v="C584"/>
    <x v="1108"/>
    <s v="B1377"/>
    <x v="381"/>
    <x v="3"/>
    <n v="27.31"/>
    <n v="2"/>
    <n v="54.62"/>
    <x v="2"/>
    <x v="2"/>
  </r>
  <r>
    <s v="O2759"/>
    <d v="2025-03-13T00:00:00"/>
    <x v="5"/>
    <x v="0"/>
    <x v="0"/>
    <s v="C456"/>
    <x v="325"/>
    <s v="B1701"/>
    <x v="914"/>
    <x v="0"/>
    <n v="12.56"/>
    <n v="3"/>
    <n v="37.68"/>
    <x v="0"/>
    <x v="0"/>
  </r>
  <r>
    <s v="O2606"/>
    <d v="2023-03-26T00:00:00"/>
    <x v="0"/>
    <x v="0"/>
    <x v="2"/>
    <s v="C570"/>
    <x v="597"/>
    <s v="B1739"/>
    <x v="1019"/>
    <x v="0"/>
    <n v="17.37"/>
    <n v="1"/>
    <n v="17.37"/>
    <x v="0"/>
    <x v="6"/>
  </r>
  <r>
    <s v="O2628"/>
    <d v="2023-01-25T00:00:00"/>
    <x v="3"/>
    <x v="11"/>
    <x v="2"/>
    <s v="C130"/>
    <x v="224"/>
    <s v="B1352"/>
    <x v="840"/>
    <x v="0"/>
    <n v="27.61"/>
    <n v="4"/>
    <n v="110.44"/>
    <x v="2"/>
    <x v="1"/>
  </r>
  <r>
    <s v="O2929"/>
    <d v="2022-12-21T00:00:00"/>
    <x v="3"/>
    <x v="9"/>
    <x v="3"/>
    <s v="C900"/>
    <x v="1053"/>
    <s v="B1690"/>
    <x v="1118"/>
    <x v="1"/>
    <n v="15.39"/>
    <n v="5"/>
    <n v="76.95"/>
    <x v="2"/>
    <x v="0"/>
  </r>
  <r>
    <s v="O2016"/>
    <d v="2024-01-08T00:00:00"/>
    <x v="1"/>
    <x v="11"/>
    <x v="1"/>
    <s v="C300"/>
    <x v="442"/>
    <s v="B1112"/>
    <x v="867"/>
    <x v="3"/>
    <n v="45.21"/>
    <n v="5"/>
    <n v="226.05"/>
    <x v="1"/>
    <x v="3"/>
  </r>
  <r>
    <s v="O3531"/>
    <d v="2023-08-18T00:00:00"/>
    <x v="2"/>
    <x v="8"/>
    <x v="2"/>
    <s v="C867"/>
    <x v="657"/>
    <s v="B1916"/>
    <x v="659"/>
    <x v="0"/>
    <n v="24.43"/>
    <n v="3"/>
    <n v="73.290000000000006"/>
    <x v="2"/>
    <x v="2"/>
  </r>
  <r>
    <s v="O3120"/>
    <d v="2025-01-26T00:00:00"/>
    <x v="0"/>
    <x v="11"/>
    <x v="0"/>
    <s v="C384"/>
    <x v="407"/>
    <s v="B1565"/>
    <x v="175"/>
    <x v="3"/>
    <n v="27.36"/>
    <n v="3"/>
    <n v="82.08"/>
    <x v="2"/>
    <x v="1"/>
  </r>
  <r>
    <s v="O1763"/>
    <d v="2023-03-08T00:00:00"/>
    <x v="3"/>
    <x v="0"/>
    <x v="2"/>
    <s v="C926"/>
    <x v="1109"/>
    <s v="B1504"/>
    <x v="1119"/>
    <x v="2"/>
    <n v="26.45"/>
    <n v="3"/>
    <n v="79.349999999999994"/>
    <x v="3"/>
    <x v="1"/>
  </r>
  <r>
    <s v="O1263"/>
    <d v="2024-07-30T00:00:00"/>
    <x v="4"/>
    <x v="2"/>
    <x v="1"/>
    <s v="C500"/>
    <x v="791"/>
    <s v="B1085"/>
    <x v="695"/>
    <x v="0"/>
    <n v="36.770000000000003"/>
    <n v="5"/>
    <n v="183.85"/>
    <x v="3"/>
    <x v="7"/>
  </r>
  <r>
    <s v="O2367"/>
    <d v="2023-02-25T00:00:00"/>
    <x v="6"/>
    <x v="3"/>
    <x v="2"/>
    <s v="C576"/>
    <x v="1110"/>
    <s v="B1071"/>
    <x v="251"/>
    <x v="0"/>
    <n v="21.03"/>
    <n v="4"/>
    <n v="84.12"/>
    <x v="0"/>
    <x v="7"/>
  </r>
  <r>
    <s v="O2989"/>
    <d v="2022-11-25T00:00:00"/>
    <x v="2"/>
    <x v="5"/>
    <x v="3"/>
    <s v="C877"/>
    <x v="744"/>
    <s v="B1261"/>
    <x v="788"/>
    <x v="2"/>
    <n v="35.020000000000003"/>
    <n v="5"/>
    <n v="175.1"/>
    <x v="0"/>
    <x v="2"/>
  </r>
  <r>
    <s v="O2193"/>
    <d v="2024-09-21T00:00:00"/>
    <x v="6"/>
    <x v="6"/>
    <x v="1"/>
    <s v="C888"/>
    <x v="814"/>
    <s v="B1046"/>
    <x v="498"/>
    <x v="2"/>
    <n v="14.32"/>
    <n v="3"/>
    <n v="42.96"/>
    <x v="3"/>
    <x v="7"/>
  </r>
  <r>
    <s v="O2583"/>
    <d v="2023-12-30T00:00:00"/>
    <x v="6"/>
    <x v="9"/>
    <x v="2"/>
    <s v="C164"/>
    <x v="266"/>
    <s v="B1354"/>
    <x v="877"/>
    <x v="0"/>
    <n v="31.98"/>
    <n v="2"/>
    <n v="63.96"/>
    <x v="1"/>
    <x v="2"/>
  </r>
  <r>
    <s v="O2343"/>
    <d v="2025-01-06T00:00:00"/>
    <x v="1"/>
    <x v="11"/>
    <x v="0"/>
    <s v="C690"/>
    <x v="466"/>
    <s v="B1362"/>
    <x v="775"/>
    <x v="0"/>
    <n v="43.58"/>
    <n v="1"/>
    <n v="43.58"/>
    <x v="2"/>
    <x v="1"/>
  </r>
  <r>
    <s v="O2896"/>
    <d v="2025-02-22T00:00:00"/>
    <x v="6"/>
    <x v="3"/>
    <x v="0"/>
    <s v="C101"/>
    <x v="780"/>
    <s v="B1679"/>
    <x v="74"/>
    <x v="0"/>
    <n v="11.86"/>
    <n v="3"/>
    <n v="35.58"/>
    <x v="1"/>
    <x v="2"/>
  </r>
  <r>
    <s v="O1017"/>
    <d v="2024-04-02T00:00:00"/>
    <x v="4"/>
    <x v="7"/>
    <x v="1"/>
    <s v="C475"/>
    <x v="734"/>
    <s v="B1205"/>
    <x v="1120"/>
    <x v="1"/>
    <n v="6.83"/>
    <n v="5"/>
    <n v="34.15"/>
    <x v="3"/>
    <x v="7"/>
  </r>
  <r>
    <s v="O1632"/>
    <d v="2023-02-16T00:00:00"/>
    <x v="5"/>
    <x v="3"/>
    <x v="2"/>
    <s v="C918"/>
    <x v="945"/>
    <s v="B1651"/>
    <x v="691"/>
    <x v="0"/>
    <n v="44.82"/>
    <n v="5"/>
    <n v="224.1"/>
    <x v="0"/>
    <x v="0"/>
  </r>
  <r>
    <s v="O2333"/>
    <d v="2024-07-19T00:00:00"/>
    <x v="2"/>
    <x v="2"/>
    <x v="1"/>
    <s v="C746"/>
    <x v="954"/>
    <s v="B1414"/>
    <x v="511"/>
    <x v="2"/>
    <n v="25.2"/>
    <n v="4"/>
    <n v="100.8"/>
    <x v="2"/>
    <x v="0"/>
  </r>
  <r>
    <s v="O3640"/>
    <d v="2024-12-19T00:00:00"/>
    <x v="5"/>
    <x v="9"/>
    <x v="1"/>
    <s v="C252"/>
    <x v="1089"/>
    <s v="B1500"/>
    <x v="494"/>
    <x v="3"/>
    <n v="16.399999999999999"/>
    <n v="1"/>
    <n v="16.399999999999999"/>
    <x v="2"/>
    <x v="6"/>
  </r>
  <r>
    <s v="O1962"/>
    <d v="2024-12-10T00:00:00"/>
    <x v="4"/>
    <x v="9"/>
    <x v="1"/>
    <s v="C536"/>
    <x v="1111"/>
    <s v="B1377"/>
    <x v="381"/>
    <x v="3"/>
    <n v="23.63"/>
    <n v="3"/>
    <n v="70.89"/>
    <x v="2"/>
    <x v="0"/>
  </r>
  <r>
    <s v="O2422"/>
    <d v="2022-09-14T00:00:00"/>
    <x v="3"/>
    <x v="6"/>
    <x v="3"/>
    <s v="C977"/>
    <x v="1112"/>
    <s v="B1515"/>
    <x v="409"/>
    <x v="2"/>
    <n v="40.299999999999997"/>
    <n v="4"/>
    <n v="161.19999999999999"/>
    <x v="0"/>
    <x v="0"/>
  </r>
  <r>
    <s v="O1177"/>
    <d v="2024-06-23T00:00:00"/>
    <x v="0"/>
    <x v="1"/>
    <x v="1"/>
    <s v="C622"/>
    <x v="594"/>
    <s v="B1828"/>
    <x v="1121"/>
    <x v="3"/>
    <n v="25.43"/>
    <n v="4"/>
    <n v="101.72"/>
    <x v="1"/>
    <x v="0"/>
  </r>
  <r>
    <s v="O2171"/>
    <d v="2024-05-15T00:00:00"/>
    <x v="3"/>
    <x v="4"/>
    <x v="1"/>
    <s v="C309"/>
    <x v="1113"/>
    <s v="B1587"/>
    <x v="1122"/>
    <x v="1"/>
    <n v="33.85"/>
    <n v="4"/>
    <n v="135.4"/>
    <x v="2"/>
    <x v="2"/>
  </r>
  <r>
    <s v="O1045"/>
    <d v="2023-04-20T00:00:00"/>
    <x v="5"/>
    <x v="7"/>
    <x v="2"/>
    <s v="C550"/>
    <x v="1114"/>
    <s v="B1247"/>
    <x v="108"/>
    <x v="3"/>
    <n v="17.16"/>
    <n v="2"/>
    <n v="34.32"/>
    <x v="3"/>
    <x v="1"/>
  </r>
  <r>
    <s v="O2877"/>
    <d v="2024-10-16T00:00:00"/>
    <x v="3"/>
    <x v="10"/>
    <x v="1"/>
    <s v="C179"/>
    <x v="1115"/>
    <s v="B1446"/>
    <x v="1123"/>
    <x v="0"/>
    <n v="37.76"/>
    <n v="3"/>
    <n v="113.28"/>
    <x v="0"/>
    <x v="0"/>
  </r>
  <r>
    <s v="O1737"/>
    <d v="2023-10-14T00:00:00"/>
    <x v="6"/>
    <x v="10"/>
    <x v="2"/>
    <s v="C719"/>
    <x v="27"/>
    <s v="B1208"/>
    <x v="33"/>
    <x v="2"/>
    <n v="15.85"/>
    <n v="4"/>
    <n v="63.4"/>
    <x v="0"/>
    <x v="1"/>
  </r>
  <r>
    <s v="O3446"/>
    <d v="2023-10-04T00:00:00"/>
    <x v="3"/>
    <x v="10"/>
    <x v="2"/>
    <s v="C543"/>
    <x v="503"/>
    <s v="B1491"/>
    <x v="1124"/>
    <x v="2"/>
    <n v="22.81"/>
    <n v="1"/>
    <n v="22.81"/>
    <x v="0"/>
    <x v="5"/>
  </r>
  <r>
    <s v="O1480"/>
    <d v="2023-02-11T00:00:00"/>
    <x v="6"/>
    <x v="3"/>
    <x v="2"/>
    <s v="C506"/>
    <x v="1116"/>
    <s v="B1577"/>
    <x v="909"/>
    <x v="1"/>
    <n v="40.04"/>
    <n v="5"/>
    <n v="200.2"/>
    <x v="2"/>
    <x v="4"/>
  </r>
  <r>
    <s v="O3320"/>
    <d v="2025-07-03T00:00:00"/>
    <x v="5"/>
    <x v="2"/>
    <x v="0"/>
    <s v="C240"/>
    <x v="462"/>
    <s v="B1222"/>
    <x v="442"/>
    <x v="0"/>
    <n v="28.32"/>
    <n v="3"/>
    <n v="84.96"/>
    <x v="0"/>
    <x v="3"/>
  </r>
  <r>
    <s v="O3451"/>
    <d v="2025-01-06T00:00:00"/>
    <x v="1"/>
    <x v="11"/>
    <x v="0"/>
    <s v="C199"/>
    <x v="618"/>
    <s v="B1921"/>
    <x v="921"/>
    <x v="0"/>
    <n v="22.15"/>
    <n v="1"/>
    <n v="22.15"/>
    <x v="2"/>
    <x v="6"/>
  </r>
  <r>
    <s v="O1618"/>
    <d v="2024-01-03T00:00:00"/>
    <x v="3"/>
    <x v="11"/>
    <x v="1"/>
    <s v="C509"/>
    <x v="750"/>
    <s v="B1926"/>
    <x v="502"/>
    <x v="1"/>
    <n v="46.27"/>
    <n v="4"/>
    <n v="185.08"/>
    <x v="0"/>
    <x v="2"/>
  </r>
  <r>
    <s v="O1093"/>
    <d v="2023-08-15T00:00:00"/>
    <x v="4"/>
    <x v="8"/>
    <x v="2"/>
    <s v="C477"/>
    <x v="840"/>
    <s v="B1266"/>
    <x v="367"/>
    <x v="0"/>
    <n v="48.15"/>
    <n v="3"/>
    <n v="144.44999999999999"/>
    <x v="0"/>
    <x v="1"/>
  </r>
  <r>
    <s v="O1510"/>
    <d v="2023-04-15T00:00:00"/>
    <x v="6"/>
    <x v="7"/>
    <x v="2"/>
    <s v="C809"/>
    <x v="1117"/>
    <s v="B1441"/>
    <x v="573"/>
    <x v="1"/>
    <n v="16.43"/>
    <n v="4"/>
    <n v="65.72"/>
    <x v="0"/>
    <x v="0"/>
  </r>
  <r>
    <s v="O3570"/>
    <d v="2023-12-26T00:00:00"/>
    <x v="4"/>
    <x v="9"/>
    <x v="2"/>
    <s v="C891"/>
    <x v="257"/>
    <s v="B1701"/>
    <x v="914"/>
    <x v="0"/>
    <n v="14.47"/>
    <n v="3"/>
    <n v="43.41"/>
    <x v="0"/>
    <x v="2"/>
  </r>
  <r>
    <s v="O3930"/>
    <d v="2025-01-18T00:00:00"/>
    <x v="6"/>
    <x v="11"/>
    <x v="0"/>
    <s v="C234"/>
    <x v="606"/>
    <s v="B1806"/>
    <x v="48"/>
    <x v="2"/>
    <n v="21.97"/>
    <n v="2"/>
    <n v="43.94"/>
    <x v="2"/>
    <x v="2"/>
  </r>
  <r>
    <s v="O2535"/>
    <d v="2023-02-10T00:00:00"/>
    <x v="2"/>
    <x v="3"/>
    <x v="2"/>
    <s v="C869"/>
    <x v="552"/>
    <s v="B1328"/>
    <x v="1125"/>
    <x v="1"/>
    <n v="6.07"/>
    <n v="5"/>
    <n v="30.35"/>
    <x v="0"/>
    <x v="6"/>
  </r>
  <r>
    <s v="O1686"/>
    <d v="2024-11-04T00:00:00"/>
    <x v="1"/>
    <x v="5"/>
    <x v="1"/>
    <s v="C576"/>
    <x v="1110"/>
    <s v="B1064"/>
    <x v="1126"/>
    <x v="0"/>
    <n v="39.67"/>
    <n v="4"/>
    <n v="158.68"/>
    <x v="1"/>
    <x v="2"/>
  </r>
  <r>
    <s v="O1252"/>
    <d v="2024-07-03T00:00:00"/>
    <x v="3"/>
    <x v="2"/>
    <x v="1"/>
    <s v="C164"/>
    <x v="837"/>
    <s v="B1406"/>
    <x v="1127"/>
    <x v="3"/>
    <n v="40.76"/>
    <n v="5"/>
    <n v="203.8"/>
    <x v="3"/>
    <x v="0"/>
  </r>
  <r>
    <s v="O2751"/>
    <d v="2022-09-22T00:00:00"/>
    <x v="5"/>
    <x v="6"/>
    <x v="3"/>
    <s v="C574"/>
    <x v="9"/>
    <s v="B1425"/>
    <x v="279"/>
    <x v="2"/>
    <n v="13.93"/>
    <n v="2"/>
    <n v="27.86"/>
    <x v="0"/>
    <x v="3"/>
  </r>
  <r>
    <s v="O3010"/>
    <d v="2022-12-10T00:00:00"/>
    <x v="6"/>
    <x v="9"/>
    <x v="3"/>
    <s v="C273"/>
    <x v="446"/>
    <s v="B1612"/>
    <x v="205"/>
    <x v="2"/>
    <n v="36.200000000000003"/>
    <n v="1"/>
    <n v="36.200000000000003"/>
    <x v="0"/>
    <x v="6"/>
  </r>
  <r>
    <s v="O2230"/>
    <d v="2025-06-03T00:00:00"/>
    <x v="4"/>
    <x v="1"/>
    <x v="0"/>
    <s v="C651"/>
    <x v="113"/>
    <s v="B1232"/>
    <x v="444"/>
    <x v="2"/>
    <n v="37.25"/>
    <n v="5"/>
    <n v="186.25"/>
    <x v="0"/>
    <x v="0"/>
  </r>
  <r>
    <s v="O3511"/>
    <d v="2023-03-07T00:00:00"/>
    <x v="4"/>
    <x v="0"/>
    <x v="2"/>
    <s v="C770"/>
    <x v="866"/>
    <s v="B1738"/>
    <x v="212"/>
    <x v="0"/>
    <n v="7.68"/>
    <n v="3"/>
    <n v="23.04"/>
    <x v="2"/>
    <x v="2"/>
  </r>
  <r>
    <s v="O3508"/>
    <d v="2024-08-05T00:00:00"/>
    <x v="1"/>
    <x v="8"/>
    <x v="1"/>
    <s v="C865"/>
    <x v="1017"/>
    <s v="B1580"/>
    <x v="854"/>
    <x v="0"/>
    <n v="5.56"/>
    <n v="1"/>
    <n v="5.56"/>
    <x v="0"/>
    <x v="0"/>
  </r>
  <r>
    <s v="O3158"/>
    <d v="2024-06-12T00:00:00"/>
    <x v="3"/>
    <x v="1"/>
    <x v="1"/>
    <s v="C749"/>
    <x v="593"/>
    <s v="B1645"/>
    <x v="960"/>
    <x v="2"/>
    <n v="20.79"/>
    <n v="4"/>
    <n v="83.16"/>
    <x v="0"/>
    <x v="5"/>
  </r>
  <r>
    <s v="O3967"/>
    <d v="2023-07-06T00:00:00"/>
    <x v="5"/>
    <x v="2"/>
    <x v="2"/>
    <s v="C166"/>
    <x v="344"/>
    <s v="B1364"/>
    <x v="821"/>
    <x v="1"/>
    <n v="19.13"/>
    <n v="5"/>
    <n v="95.65"/>
    <x v="0"/>
    <x v="1"/>
  </r>
  <r>
    <s v="O3884"/>
    <d v="2024-08-08T00:00:00"/>
    <x v="5"/>
    <x v="8"/>
    <x v="1"/>
    <s v="C251"/>
    <x v="980"/>
    <s v="B1759"/>
    <x v="966"/>
    <x v="0"/>
    <n v="15.06"/>
    <n v="3"/>
    <n v="45.18"/>
    <x v="0"/>
    <x v="1"/>
  </r>
  <r>
    <s v="O3182"/>
    <d v="2023-10-05T00:00:00"/>
    <x v="5"/>
    <x v="10"/>
    <x v="2"/>
    <s v="C799"/>
    <x v="634"/>
    <s v="B1729"/>
    <x v="31"/>
    <x v="0"/>
    <n v="6.7"/>
    <n v="2"/>
    <n v="13.4"/>
    <x v="0"/>
    <x v="1"/>
  </r>
  <r>
    <s v="O3185"/>
    <d v="2024-01-30T00:00:00"/>
    <x v="4"/>
    <x v="11"/>
    <x v="1"/>
    <s v="C386"/>
    <x v="56"/>
    <s v="B1618"/>
    <x v="887"/>
    <x v="0"/>
    <n v="30.75"/>
    <n v="4"/>
    <n v="123"/>
    <x v="1"/>
    <x v="0"/>
  </r>
  <r>
    <s v="O3624"/>
    <d v="2024-12-15T00:00:00"/>
    <x v="0"/>
    <x v="9"/>
    <x v="1"/>
    <s v="C483"/>
    <x v="578"/>
    <s v="B1198"/>
    <x v="735"/>
    <x v="2"/>
    <n v="17.66"/>
    <n v="2"/>
    <n v="35.32"/>
    <x v="0"/>
    <x v="2"/>
  </r>
  <r>
    <s v="O2688"/>
    <d v="2023-04-03T00:00:00"/>
    <x v="1"/>
    <x v="7"/>
    <x v="2"/>
    <s v="C234"/>
    <x v="606"/>
    <s v="B1297"/>
    <x v="797"/>
    <x v="2"/>
    <n v="9.64"/>
    <n v="1"/>
    <n v="9.64"/>
    <x v="1"/>
    <x v="0"/>
  </r>
  <r>
    <s v="O3176"/>
    <d v="2023-12-04T00:00:00"/>
    <x v="1"/>
    <x v="9"/>
    <x v="2"/>
    <s v="C487"/>
    <x v="82"/>
    <s v="B1749"/>
    <x v="1103"/>
    <x v="0"/>
    <n v="38.97"/>
    <n v="2"/>
    <n v="77.94"/>
    <x v="0"/>
    <x v="2"/>
  </r>
  <r>
    <s v="O2669"/>
    <d v="2023-05-04T00:00:00"/>
    <x v="5"/>
    <x v="4"/>
    <x v="2"/>
    <s v="C179"/>
    <x v="306"/>
    <s v="B1028"/>
    <x v="961"/>
    <x v="3"/>
    <n v="25.66"/>
    <n v="4"/>
    <n v="102.64"/>
    <x v="2"/>
    <x v="3"/>
  </r>
  <r>
    <s v="O1613"/>
    <d v="2024-12-02T00:00:00"/>
    <x v="1"/>
    <x v="9"/>
    <x v="1"/>
    <s v="C178"/>
    <x v="689"/>
    <s v="B1274"/>
    <x v="1042"/>
    <x v="0"/>
    <n v="21.42"/>
    <n v="1"/>
    <n v="21.42"/>
    <x v="0"/>
    <x v="0"/>
  </r>
  <r>
    <s v="O1882"/>
    <d v="2023-04-26T00:00:00"/>
    <x v="3"/>
    <x v="7"/>
    <x v="2"/>
    <s v="C718"/>
    <x v="1013"/>
    <s v="B1594"/>
    <x v="161"/>
    <x v="1"/>
    <n v="48.69"/>
    <n v="4"/>
    <n v="194.76"/>
    <x v="0"/>
    <x v="7"/>
  </r>
  <r>
    <s v="O3112"/>
    <d v="2024-10-21T00:00:00"/>
    <x v="1"/>
    <x v="10"/>
    <x v="1"/>
    <s v="C563"/>
    <x v="631"/>
    <s v="B1514"/>
    <x v="987"/>
    <x v="0"/>
    <n v="21.16"/>
    <n v="4"/>
    <n v="84.64"/>
    <x v="0"/>
    <x v="5"/>
  </r>
  <r>
    <s v="O3257"/>
    <d v="2025-03-03T00:00:00"/>
    <x v="1"/>
    <x v="0"/>
    <x v="0"/>
    <s v="C682"/>
    <x v="564"/>
    <s v="B1901"/>
    <x v="383"/>
    <x v="2"/>
    <n v="44.91"/>
    <n v="3"/>
    <n v="134.72999999999999"/>
    <x v="0"/>
    <x v="0"/>
  </r>
  <r>
    <s v="O1837"/>
    <d v="2024-05-13T00:00:00"/>
    <x v="1"/>
    <x v="4"/>
    <x v="1"/>
    <s v="C536"/>
    <x v="1118"/>
    <s v="B1200"/>
    <x v="955"/>
    <x v="3"/>
    <n v="36.89"/>
    <n v="1"/>
    <n v="36.89"/>
    <x v="2"/>
    <x v="4"/>
  </r>
  <r>
    <s v="O1274"/>
    <d v="2024-10-09T00:00:00"/>
    <x v="3"/>
    <x v="10"/>
    <x v="1"/>
    <s v="C891"/>
    <x v="257"/>
    <s v="B1182"/>
    <x v="1104"/>
    <x v="3"/>
    <n v="35.14"/>
    <n v="1"/>
    <n v="35.14"/>
    <x v="1"/>
    <x v="7"/>
  </r>
  <r>
    <s v="O3905"/>
    <d v="2024-08-10T00:00:00"/>
    <x v="6"/>
    <x v="8"/>
    <x v="1"/>
    <s v="C712"/>
    <x v="429"/>
    <s v="B1816"/>
    <x v="1108"/>
    <x v="2"/>
    <n v="10.36"/>
    <n v="4"/>
    <n v="41.44"/>
    <x v="0"/>
    <x v="3"/>
  </r>
  <r>
    <s v="O2559"/>
    <d v="2023-08-01T00:00:00"/>
    <x v="4"/>
    <x v="8"/>
    <x v="2"/>
    <s v="C438"/>
    <x v="184"/>
    <s v="B1585"/>
    <x v="196"/>
    <x v="0"/>
    <n v="27.28"/>
    <n v="3"/>
    <n v="81.84"/>
    <x v="1"/>
    <x v="2"/>
  </r>
  <r>
    <s v="O3554"/>
    <d v="2024-05-18T00:00:00"/>
    <x v="6"/>
    <x v="4"/>
    <x v="1"/>
    <s v="C654"/>
    <x v="1119"/>
    <s v="B1855"/>
    <x v="872"/>
    <x v="0"/>
    <n v="14.86"/>
    <n v="2"/>
    <n v="29.72"/>
    <x v="1"/>
    <x v="2"/>
  </r>
  <r>
    <s v="O3684"/>
    <d v="2024-01-08T00:00:00"/>
    <x v="1"/>
    <x v="11"/>
    <x v="1"/>
    <s v="C780"/>
    <x v="484"/>
    <s v="B1115"/>
    <x v="436"/>
    <x v="3"/>
    <n v="16.100000000000001"/>
    <n v="5"/>
    <n v="80.5"/>
    <x v="0"/>
    <x v="2"/>
  </r>
  <r>
    <s v="O2269"/>
    <d v="2024-08-28T00:00:00"/>
    <x v="3"/>
    <x v="8"/>
    <x v="1"/>
    <s v="C710"/>
    <x v="525"/>
    <s v="B1344"/>
    <x v="210"/>
    <x v="0"/>
    <n v="30.95"/>
    <n v="1"/>
    <n v="30.95"/>
    <x v="0"/>
    <x v="2"/>
  </r>
  <r>
    <s v="O1444"/>
    <d v="2023-10-11T00:00:00"/>
    <x v="3"/>
    <x v="10"/>
    <x v="2"/>
    <s v="C849"/>
    <x v="635"/>
    <s v="B1300"/>
    <x v="479"/>
    <x v="2"/>
    <n v="49.86"/>
    <n v="4"/>
    <n v="199.44"/>
    <x v="0"/>
    <x v="3"/>
  </r>
  <r>
    <s v="O2694"/>
    <d v="2024-10-19T00:00:00"/>
    <x v="6"/>
    <x v="10"/>
    <x v="1"/>
    <s v="C171"/>
    <x v="331"/>
    <s v="B1536"/>
    <x v="716"/>
    <x v="1"/>
    <n v="37.869999999999997"/>
    <n v="3"/>
    <n v="113.61"/>
    <x v="0"/>
    <x v="2"/>
  </r>
  <r>
    <s v="O3524"/>
    <d v="2023-06-23T00:00:00"/>
    <x v="2"/>
    <x v="1"/>
    <x v="2"/>
    <s v="C948"/>
    <x v="358"/>
    <s v="B1243"/>
    <x v="440"/>
    <x v="3"/>
    <n v="37.229999999999997"/>
    <n v="2"/>
    <n v="74.459999999999994"/>
    <x v="2"/>
    <x v="2"/>
  </r>
  <r>
    <s v="O2715"/>
    <d v="2025-06-19T00:00:00"/>
    <x v="5"/>
    <x v="1"/>
    <x v="0"/>
    <s v="C839"/>
    <x v="284"/>
    <s v="B1253"/>
    <x v="641"/>
    <x v="0"/>
    <n v="28.15"/>
    <n v="2"/>
    <n v="56.3"/>
    <x v="0"/>
    <x v="1"/>
  </r>
  <r>
    <s v="O1343"/>
    <d v="2024-07-28T00:00:00"/>
    <x v="0"/>
    <x v="2"/>
    <x v="1"/>
    <s v="C140"/>
    <x v="382"/>
    <s v="B1438"/>
    <x v="1128"/>
    <x v="1"/>
    <n v="35.99"/>
    <n v="1"/>
    <n v="35.99"/>
    <x v="1"/>
    <x v="4"/>
  </r>
  <r>
    <s v="O2952"/>
    <d v="2023-10-06T00:00:00"/>
    <x v="2"/>
    <x v="10"/>
    <x v="2"/>
    <s v="C987"/>
    <x v="297"/>
    <s v="B1648"/>
    <x v="786"/>
    <x v="0"/>
    <n v="52.09"/>
    <n v="2"/>
    <n v="104.18"/>
    <x v="1"/>
    <x v="1"/>
  </r>
  <r>
    <s v="O2327"/>
    <d v="2024-03-27T00:00:00"/>
    <x v="3"/>
    <x v="0"/>
    <x v="1"/>
    <s v="C920"/>
    <x v="295"/>
    <s v="B1773"/>
    <x v="298"/>
    <x v="3"/>
    <n v="33.729999999999997"/>
    <n v="5"/>
    <n v="168.65"/>
    <x v="0"/>
    <x v="5"/>
  </r>
  <r>
    <s v="O1484"/>
    <d v="2024-06-13T00:00:00"/>
    <x v="5"/>
    <x v="1"/>
    <x v="1"/>
    <s v="C737"/>
    <x v="1120"/>
    <s v="B1506"/>
    <x v="213"/>
    <x v="1"/>
    <n v="36.130000000000003"/>
    <n v="1"/>
    <n v="36.130000000000003"/>
    <x v="1"/>
    <x v="2"/>
  </r>
  <r>
    <s v="O3418"/>
    <d v="2023-06-22T00:00:00"/>
    <x v="5"/>
    <x v="1"/>
    <x v="2"/>
    <s v="C823"/>
    <x v="119"/>
    <s v="B1319"/>
    <x v="340"/>
    <x v="0"/>
    <n v="36.54"/>
    <n v="2"/>
    <n v="73.08"/>
    <x v="2"/>
    <x v="2"/>
  </r>
  <r>
    <s v="O3850"/>
    <d v="2023-04-03T00:00:00"/>
    <x v="1"/>
    <x v="7"/>
    <x v="2"/>
    <s v="C549"/>
    <x v="451"/>
    <s v="B1542"/>
    <x v="984"/>
    <x v="0"/>
    <n v="27.24"/>
    <n v="1"/>
    <n v="27.24"/>
    <x v="2"/>
    <x v="0"/>
  </r>
  <r>
    <s v="O1559"/>
    <d v="2023-01-14T00:00:00"/>
    <x v="6"/>
    <x v="11"/>
    <x v="2"/>
    <s v="C372"/>
    <x v="756"/>
    <s v="B1164"/>
    <x v="1129"/>
    <x v="1"/>
    <n v="19.89"/>
    <n v="3"/>
    <n v="59.67"/>
    <x v="3"/>
    <x v="7"/>
  </r>
  <r>
    <s v="O2292"/>
    <d v="2024-09-27T00:00:00"/>
    <x v="2"/>
    <x v="6"/>
    <x v="1"/>
    <s v="C108"/>
    <x v="948"/>
    <s v="B1502"/>
    <x v="336"/>
    <x v="2"/>
    <n v="22.65"/>
    <n v="3"/>
    <n v="67.95"/>
    <x v="0"/>
    <x v="3"/>
  </r>
  <r>
    <s v="O3261"/>
    <d v="2023-07-09T00:00:00"/>
    <x v="0"/>
    <x v="2"/>
    <x v="2"/>
    <s v="C140"/>
    <x v="637"/>
    <s v="B1995"/>
    <x v="447"/>
    <x v="2"/>
    <n v="9.7200000000000006"/>
    <n v="4"/>
    <n v="38.880000000000003"/>
    <x v="2"/>
    <x v="7"/>
  </r>
  <r>
    <s v="O3863"/>
    <d v="2023-12-27T00:00:00"/>
    <x v="3"/>
    <x v="9"/>
    <x v="2"/>
    <s v="C597"/>
    <x v="2"/>
    <s v="B1133"/>
    <x v="805"/>
    <x v="0"/>
    <n v="42.35"/>
    <n v="1"/>
    <n v="42.35"/>
    <x v="0"/>
    <x v="6"/>
  </r>
  <r>
    <s v="O1169"/>
    <d v="2023-12-04T00:00:00"/>
    <x v="1"/>
    <x v="9"/>
    <x v="2"/>
    <s v="C255"/>
    <x v="1045"/>
    <s v="B1690"/>
    <x v="1118"/>
    <x v="0"/>
    <n v="12.85"/>
    <n v="4"/>
    <n v="51.4"/>
    <x v="2"/>
    <x v="1"/>
  </r>
  <r>
    <s v="O1114"/>
    <d v="2024-08-30T00:00:00"/>
    <x v="2"/>
    <x v="8"/>
    <x v="1"/>
    <s v="C175"/>
    <x v="324"/>
    <s v="B1249"/>
    <x v="1130"/>
    <x v="1"/>
    <n v="6.86"/>
    <n v="1"/>
    <n v="6.86"/>
    <x v="0"/>
    <x v="3"/>
  </r>
  <r>
    <s v="O1308"/>
    <d v="2023-07-09T00:00:00"/>
    <x v="0"/>
    <x v="2"/>
    <x v="2"/>
    <s v="C951"/>
    <x v="1021"/>
    <s v="B1503"/>
    <x v="714"/>
    <x v="0"/>
    <n v="15.49"/>
    <n v="5"/>
    <n v="77.45"/>
    <x v="3"/>
    <x v="0"/>
  </r>
  <r>
    <s v="O3038"/>
    <d v="2024-04-10T00:00:00"/>
    <x v="3"/>
    <x v="7"/>
    <x v="1"/>
    <s v="C562"/>
    <x v="319"/>
    <s v="B1237"/>
    <x v="235"/>
    <x v="0"/>
    <n v="6.64"/>
    <n v="3"/>
    <n v="19.920000000000002"/>
    <x v="0"/>
    <x v="1"/>
  </r>
  <r>
    <s v="O2826"/>
    <d v="2023-07-05T00:00:00"/>
    <x v="3"/>
    <x v="2"/>
    <x v="2"/>
    <s v="C780"/>
    <x v="153"/>
    <s v="B1542"/>
    <x v="795"/>
    <x v="3"/>
    <n v="23.8"/>
    <n v="4"/>
    <n v="95.2"/>
    <x v="2"/>
    <x v="2"/>
  </r>
  <r>
    <s v="O2282"/>
    <d v="2025-01-30T00:00:00"/>
    <x v="5"/>
    <x v="11"/>
    <x v="0"/>
    <s v="C495"/>
    <x v="906"/>
    <s v="B1611"/>
    <x v="829"/>
    <x v="3"/>
    <n v="40.549999999999997"/>
    <n v="2"/>
    <n v="81.099999999999994"/>
    <x v="1"/>
    <x v="0"/>
  </r>
  <r>
    <s v="O2488"/>
    <d v="2023-05-26T00:00:00"/>
    <x v="2"/>
    <x v="4"/>
    <x v="2"/>
    <s v="C730"/>
    <x v="500"/>
    <s v="B1549"/>
    <x v="894"/>
    <x v="2"/>
    <n v="51.14"/>
    <n v="3"/>
    <n v="153.41999999999999"/>
    <x v="2"/>
    <x v="2"/>
  </r>
  <r>
    <s v="O1830"/>
    <d v="2024-11-08T00:00:00"/>
    <x v="2"/>
    <x v="5"/>
    <x v="1"/>
    <s v="C900"/>
    <x v="1053"/>
    <s v="B1227"/>
    <x v="844"/>
    <x v="0"/>
    <n v="42.39"/>
    <n v="1"/>
    <n v="42.39"/>
    <x v="0"/>
    <x v="4"/>
  </r>
  <r>
    <s v="O1818"/>
    <d v="2024-07-19T00:00:00"/>
    <x v="2"/>
    <x v="2"/>
    <x v="1"/>
    <s v="C818"/>
    <x v="782"/>
    <s v="B1647"/>
    <x v="857"/>
    <x v="1"/>
    <n v="15.09"/>
    <n v="2"/>
    <n v="30.18"/>
    <x v="1"/>
    <x v="1"/>
  </r>
  <r>
    <s v="O2825"/>
    <d v="2023-01-01T00:00:00"/>
    <x v="0"/>
    <x v="11"/>
    <x v="2"/>
    <s v="C672"/>
    <x v="514"/>
    <s v="B1418"/>
    <x v="882"/>
    <x v="2"/>
    <n v="13.31"/>
    <n v="1"/>
    <n v="13.31"/>
    <x v="2"/>
    <x v="0"/>
  </r>
  <r>
    <s v="O3896"/>
    <d v="2024-09-13T00:00:00"/>
    <x v="2"/>
    <x v="6"/>
    <x v="1"/>
    <s v="C526"/>
    <x v="428"/>
    <s v="B1046"/>
    <x v="317"/>
    <x v="0"/>
    <n v="38.71"/>
    <n v="5"/>
    <n v="193.55"/>
    <x v="1"/>
    <x v="0"/>
  </r>
  <r>
    <s v="O2489"/>
    <d v="2024-07-21T00:00:00"/>
    <x v="0"/>
    <x v="2"/>
    <x v="1"/>
    <s v="C876"/>
    <x v="191"/>
    <s v="B1155"/>
    <x v="950"/>
    <x v="0"/>
    <n v="13.89"/>
    <n v="1"/>
    <n v="13.89"/>
    <x v="2"/>
    <x v="2"/>
  </r>
  <r>
    <s v="O1650"/>
    <d v="2024-08-30T00:00:00"/>
    <x v="2"/>
    <x v="8"/>
    <x v="1"/>
    <s v="C662"/>
    <x v="1121"/>
    <s v="B1138"/>
    <x v="1065"/>
    <x v="2"/>
    <n v="17.18"/>
    <n v="3"/>
    <n v="51.54"/>
    <x v="0"/>
    <x v="4"/>
  </r>
  <r>
    <s v="O3662"/>
    <d v="2025-08-20T00:00:00"/>
    <x v="3"/>
    <x v="8"/>
    <x v="0"/>
    <s v="C899"/>
    <x v="112"/>
    <s v="B1546"/>
    <x v="856"/>
    <x v="2"/>
    <n v="24.78"/>
    <n v="4"/>
    <n v="99.12"/>
    <x v="0"/>
    <x v="2"/>
  </r>
  <r>
    <s v="O2213"/>
    <d v="2024-07-16T00:00:00"/>
    <x v="4"/>
    <x v="2"/>
    <x v="1"/>
    <s v="C632"/>
    <x v="37"/>
    <s v="B1927"/>
    <x v="989"/>
    <x v="2"/>
    <n v="32.29"/>
    <n v="3"/>
    <n v="96.87"/>
    <x v="0"/>
    <x v="2"/>
  </r>
  <r>
    <s v="O1582"/>
    <d v="2024-09-18T00:00:00"/>
    <x v="3"/>
    <x v="6"/>
    <x v="1"/>
    <s v="C322"/>
    <x v="507"/>
    <s v="B1503"/>
    <x v="571"/>
    <x v="3"/>
    <n v="34.979999999999997"/>
    <n v="5"/>
    <n v="174.9"/>
    <x v="2"/>
    <x v="0"/>
  </r>
  <r>
    <s v="O3551"/>
    <d v="2023-11-05T00:00:00"/>
    <x v="0"/>
    <x v="5"/>
    <x v="2"/>
    <s v="C461"/>
    <x v="67"/>
    <s v="B1614"/>
    <x v="710"/>
    <x v="0"/>
    <n v="5.12"/>
    <n v="3"/>
    <n v="15.36"/>
    <x v="0"/>
    <x v="2"/>
  </r>
  <r>
    <s v="O1925"/>
    <d v="2023-09-01T00:00:00"/>
    <x v="2"/>
    <x v="6"/>
    <x v="2"/>
    <s v="C553"/>
    <x v="1122"/>
    <s v="B1693"/>
    <x v="1028"/>
    <x v="1"/>
    <n v="49.05"/>
    <n v="4"/>
    <n v="196.2"/>
    <x v="1"/>
    <x v="2"/>
  </r>
  <r>
    <s v="O1711"/>
    <d v="2024-11-10T00:00:00"/>
    <x v="0"/>
    <x v="5"/>
    <x v="1"/>
    <s v="C588"/>
    <x v="1030"/>
    <s v="B1569"/>
    <x v="1058"/>
    <x v="0"/>
    <n v="22.52"/>
    <n v="5"/>
    <n v="112.6"/>
    <x v="1"/>
    <x v="0"/>
  </r>
  <r>
    <s v="O3940"/>
    <d v="2023-08-16T00:00:00"/>
    <x v="3"/>
    <x v="8"/>
    <x v="2"/>
    <s v="C546"/>
    <x v="439"/>
    <s v="B1729"/>
    <x v="165"/>
    <x v="2"/>
    <n v="40.1"/>
    <n v="3"/>
    <n v="120.3"/>
    <x v="0"/>
    <x v="5"/>
  </r>
  <r>
    <s v="O2140"/>
    <d v="2023-11-16T00:00:00"/>
    <x v="5"/>
    <x v="5"/>
    <x v="2"/>
    <s v="C683"/>
    <x v="301"/>
    <s v="B1813"/>
    <x v="883"/>
    <x v="3"/>
    <n v="7.32"/>
    <n v="3"/>
    <n v="21.96"/>
    <x v="3"/>
    <x v="3"/>
  </r>
  <r>
    <s v="O1700"/>
    <d v="2023-02-13T00:00:00"/>
    <x v="1"/>
    <x v="3"/>
    <x v="2"/>
    <s v="C671"/>
    <x v="52"/>
    <s v="B1942"/>
    <x v="462"/>
    <x v="1"/>
    <n v="47.95"/>
    <n v="1"/>
    <n v="47.95"/>
    <x v="2"/>
    <x v="4"/>
  </r>
  <r>
    <s v="O3654"/>
    <d v="2023-06-06T00:00:00"/>
    <x v="4"/>
    <x v="1"/>
    <x v="2"/>
    <s v="C631"/>
    <x v="1123"/>
    <s v="B1361"/>
    <x v="423"/>
    <x v="2"/>
    <n v="6.62"/>
    <n v="1"/>
    <n v="6.62"/>
    <x v="0"/>
    <x v="0"/>
  </r>
  <r>
    <s v="O2802"/>
    <d v="2024-08-10T00:00:00"/>
    <x v="6"/>
    <x v="8"/>
    <x v="1"/>
    <s v="C455"/>
    <x v="572"/>
    <s v="B1764"/>
    <x v="80"/>
    <x v="2"/>
    <n v="18.510000000000002"/>
    <n v="1"/>
    <n v="18.510000000000002"/>
    <x v="0"/>
    <x v="5"/>
  </r>
  <r>
    <s v="O1493"/>
    <d v="2024-02-24T00:00:00"/>
    <x v="6"/>
    <x v="3"/>
    <x v="1"/>
    <s v="C745"/>
    <x v="1026"/>
    <s v="B1488"/>
    <x v="1131"/>
    <x v="2"/>
    <n v="8.77"/>
    <n v="4"/>
    <n v="35.08"/>
    <x v="0"/>
    <x v="3"/>
  </r>
  <r>
    <s v="O1400"/>
    <d v="2023-08-26T00:00:00"/>
    <x v="6"/>
    <x v="8"/>
    <x v="2"/>
    <s v="C337"/>
    <x v="938"/>
    <s v="B1073"/>
    <x v="496"/>
    <x v="0"/>
    <n v="46.18"/>
    <n v="1"/>
    <n v="46.18"/>
    <x v="3"/>
    <x v="2"/>
  </r>
  <r>
    <s v="O3323"/>
    <d v="2025-07-06T00:00:00"/>
    <x v="0"/>
    <x v="2"/>
    <x v="0"/>
    <s v="C872"/>
    <x v="878"/>
    <s v="B1836"/>
    <x v="846"/>
    <x v="0"/>
    <n v="52.57"/>
    <n v="1"/>
    <n v="52.57"/>
    <x v="1"/>
    <x v="2"/>
  </r>
  <r>
    <s v="O3405"/>
    <d v="2023-12-01T00:00:00"/>
    <x v="2"/>
    <x v="9"/>
    <x v="2"/>
    <s v="C898"/>
    <x v="176"/>
    <s v="B1345"/>
    <x v="897"/>
    <x v="2"/>
    <n v="8.65"/>
    <n v="2"/>
    <n v="17.3"/>
    <x v="0"/>
    <x v="3"/>
  </r>
  <r>
    <s v="O2875"/>
    <d v="2022-10-07T00:00:00"/>
    <x v="2"/>
    <x v="10"/>
    <x v="3"/>
    <s v="C604"/>
    <x v="696"/>
    <s v="B1230"/>
    <x v="614"/>
    <x v="3"/>
    <n v="19.18"/>
    <n v="1"/>
    <n v="19.18"/>
    <x v="0"/>
    <x v="0"/>
  </r>
  <r>
    <s v="O3208"/>
    <d v="2025-04-26T00:00:00"/>
    <x v="6"/>
    <x v="7"/>
    <x v="0"/>
    <s v="C746"/>
    <x v="964"/>
    <s v="B1721"/>
    <x v="429"/>
    <x v="0"/>
    <n v="26.69"/>
    <n v="3"/>
    <n v="80.069999999999993"/>
    <x v="0"/>
    <x v="2"/>
  </r>
  <r>
    <s v="O2268"/>
    <d v="2025-07-10T00:00:00"/>
    <x v="5"/>
    <x v="2"/>
    <x v="0"/>
    <s v="C828"/>
    <x v="1033"/>
    <s v="B1465"/>
    <x v="920"/>
    <x v="2"/>
    <n v="13.16"/>
    <n v="3"/>
    <n v="39.479999999999997"/>
    <x v="2"/>
    <x v="0"/>
  </r>
  <r>
    <s v="O3829"/>
    <d v="2024-02-05T00:00:00"/>
    <x v="1"/>
    <x v="3"/>
    <x v="1"/>
    <s v="C300"/>
    <x v="551"/>
    <s v="B1909"/>
    <x v="874"/>
    <x v="0"/>
    <n v="39.909999999999997"/>
    <n v="1"/>
    <n v="39.909999999999997"/>
    <x v="1"/>
    <x v="0"/>
  </r>
  <r>
    <s v="O1039"/>
    <d v="2023-11-22T00:00:00"/>
    <x v="3"/>
    <x v="5"/>
    <x v="2"/>
    <s v="C521"/>
    <x v="440"/>
    <s v="B1088"/>
    <x v="582"/>
    <x v="0"/>
    <n v="36.54"/>
    <n v="5"/>
    <n v="182.7"/>
    <x v="0"/>
    <x v="2"/>
  </r>
  <r>
    <s v="O2852"/>
    <d v="2025-06-18T00:00:00"/>
    <x v="3"/>
    <x v="1"/>
    <x v="0"/>
    <s v="C477"/>
    <x v="367"/>
    <s v="B1752"/>
    <x v="1017"/>
    <x v="0"/>
    <n v="11.3"/>
    <n v="4"/>
    <n v="45.2"/>
    <x v="0"/>
    <x v="5"/>
  </r>
  <r>
    <s v="O2261"/>
    <d v="2023-10-20T00:00:00"/>
    <x v="2"/>
    <x v="10"/>
    <x v="2"/>
    <s v="C142"/>
    <x v="912"/>
    <s v="B1487"/>
    <x v="577"/>
    <x v="0"/>
    <n v="20.99"/>
    <n v="3"/>
    <n v="62.97"/>
    <x v="1"/>
    <x v="0"/>
  </r>
  <r>
    <s v="O2753"/>
    <d v="2024-08-27T00:00:00"/>
    <x v="4"/>
    <x v="8"/>
    <x v="1"/>
    <s v="C423"/>
    <x v="480"/>
    <s v="B1772"/>
    <x v="761"/>
    <x v="2"/>
    <n v="17.16"/>
    <n v="2"/>
    <n v="34.32"/>
    <x v="0"/>
    <x v="7"/>
  </r>
  <r>
    <s v="O3076"/>
    <d v="2023-03-10T00:00:00"/>
    <x v="2"/>
    <x v="0"/>
    <x v="2"/>
    <s v="C787"/>
    <x v="798"/>
    <s v="B1474"/>
    <x v="892"/>
    <x v="0"/>
    <n v="28.8"/>
    <n v="5"/>
    <n v="144"/>
    <x v="1"/>
    <x v="5"/>
  </r>
  <r>
    <s v="O2439"/>
    <d v="2025-07-01T00:00:00"/>
    <x v="4"/>
    <x v="2"/>
    <x v="0"/>
    <s v="C562"/>
    <x v="293"/>
    <s v="B1694"/>
    <x v="970"/>
    <x v="0"/>
    <n v="36.42"/>
    <n v="4"/>
    <n v="145.68"/>
    <x v="2"/>
    <x v="7"/>
  </r>
  <r>
    <s v="O3043"/>
    <d v="2024-01-30T00:00:00"/>
    <x v="4"/>
    <x v="11"/>
    <x v="1"/>
    <s v="C720"/>
    <x v="463"/>
    <s v="B1855"/>
    <x v="30"/>
    <x v="2"/>
    <n v="6.98"/>
    <n v="4"/>
    <n v="27.92"/>
    <x v="1"/>
    <x v="2"/>
  </r>
  <r>
    <s v="O2887"/>
    <d v="2024-04-09T00:00:00"/>
    <x v="4"/>
    <x v="7"/>
    <x v="1"/>
    <s v="C702"/>
    <x v="833"/>
    <s v="B1080"/>
    <x v="619"/>
    <x v="3"/>
    <n v="48.4"/>
    <n v="1"/>
    <n v="48.4"/>
    <x v="0"/>
    <x v="1"/>
  </r>
  <r>
    <s v="O2963"/>
    <d v="2024-07-14T00:00:00"/>
    <x v="0"/>
    <x v="2"/>
    <x v="1"/>
    <s v="C613"/>
    <x v="770"/>
    <s v="B1036"/>
    <x v="901"/>
    <x v="3"/>
    <n v="16.07"/>
    <n v="1"/>
    <n v="16.07"/>
    <x v="2"/>
    <x v="7"/>
  </r>
  <r>
    <s v="O2238"/>
    <d v="2024-04-17T00:00:00"/>
    <x v="3"/>
    <x v="7"/>
    <x v="1"/>
    <s v="C412"/>
    <x v="1008"/>
    <s v="B1539"/>
    <x v="475"/>
    <x v="1"/>
    <n v="52.99"/>
    <n v="4"/>
    <n v="211.96"/>
    <x v="2"/>
    <x v="6"/>
  </r>
  <r>
    <s v="O3865"/>
    <d v="2024-06-29T00:00:00"/>
    <x v="6"/>
    <x v="1"/>
    <x v="1"/>
    <s v="C280"/>
    <x v="421"/>
    <s v="B1429"/>
    <x v="1132"/>
    <x v="2"/>
    <n v="7.42"/>
    <n v="1"/>
    <n v="7.42"/>
    <x v="2"/>
    <x v="6"/>
  </r>
  <r>
    <s v="O1268"/>
    <d v="2023-05-02T00:00:00"/>
    <x v="4"/>
    <x v="4"/>
    <x v="2"/>
    <s v="C842"/>
    <x v="566"/>
    <s v="B1003"/>
    <x v="1133"/>
    <x v="1"/>
    <n v="5.92"/>
    <n v="3"/>
    <n v="17.760000000000002"/>
    <x v="3"/>
    <x v="4"/>
  </r>
  <r>
    <s v="O1671"/>
    <d v="2023-11-22T00:00:00"/>
    <x v="3"/>
    <x v="5"/>
    <x v="2"/>
    <s v="C874"/>
    <x v="585"/>
    <s v="B1011"/>
    <x v="488"/>
    <x v="2"/>
    <n v="20.54"/>
    <n v="3"/>
    <n v="61.62"/>
    <x v="3"/>
    <x v="4"/>
  </r>
  <r>
    <s v="O1725"/>
    <d v="2024-11-02T00:00:00"/>
    <x v="6"/>
    <x v="5"/>
    <x v="1"/>
    <s v="C926"/>
    <x v="78"/>
    <s v="B1585"/>
    <x v="595"/>
    <x v="1"/>
    <n v="29.94"/>
    <n v="2"/>
    <n v="59.88"/>
    <x v="0"/>
    <x v="7"/>
  </r>
  <r>
    <s v="O2536"/>
    <d v="2023-04-07T00:00:00"/>
    <x v="2"/>
    <x v="7"/>
    <x v="2"/>
    <s v="C191"/>
    <x v="1124"/>
    <s v="B1069"/>
    <x v="12"/>
    <x v="0"/>
    <n v="20.98"/>
    <n v="1"/>
    <n v="20.98"/>
    <x v="2"/>
    <x v="6"/>
  </r>
  <r>
    <s v="O3476"/>
    <d v="2024-11-02T00:00:00"/>
    <x v="6"/>
    <x v="5"/>
    <x v="1"/>
    <s v="C775"/>
    <x v="588"/>
    <s v="B1503"/>
    <x v="1107"/>
    <x v="0"/>
    <n v="31.69"/>
    <n v="5"/>
    <n v="158.44999999999999"/>
    <x v="0"/>
    <x v="0"/>
  </r>
  <r>
    <s v="O3691"/>
    <d v="2024-11-05T00:00:00"/>
    <x v="4"/>
    <x v="5"/>
    <x v="1"/>
    <s v="C929"/>
    <x v="913"/>
    <s v="B1191"/>
    <x v="400"/>
    <x v="0"/>
    <n v="5.88"/>
    <n v="1"/>
    <n v="5.88"/>
    <x v="0"/>
    <x v="6"/>
  </r>
  <r>
    <s v="O2831"/>
    <d v="2022-11-24T00:00:00"/>
    <x v="5"/>
    <x v="5"/>
    <x v="3"/>
    <s v="C681"/>
    <x v="768"/>
    <s v="B1409"/>
    <x v="630"/>
    <x v="0"/>
    <n v="9.7100000000000009"/>
    <n v="3"/>
    <n v="29.13"/>
    <x v="0"/>
    <x v="2"/>
  </r>
  <r>
    <s v="O1779"/>
    <d v="2024-04-14T00:00:00"/>
    <x v="0"/>
    <x v="7"/>
    <x v="1"/>
    <s v="C367"/>
    <x v="1125"/>
    <s v="B1714"/>
    <x v="380"/>
    <x v="0"/>
    <n v="19.12"/>
    <n v="3"/>
    <n v="57.36"/>
    <x v="1"/>
    <x v="0"/>
  </r>
  <r>
    <s v="O3534"/>
    <d v="2023-09-07T00:00:00"/>
    <x v="5"/>
    <x v="6"/>
    <x v="2"/>
    <s v="C813"/>
    <x v="1126"/>
    <s v="B1533"/>
    <x v="445"/>
    <x v="0"/>
    <n v="35.93"/>
    <n v="4"/>
    <n v="143.72"/>
    <x v="1"/>
    <x v="5"/>
  </r>
  <r>
    <s v="O3729"/>
    <d v="2024-11-05T00:00:00"/>
    <x v="4"/>
    <x v="5"/>
    <x v="1"/>
    <s v="C672"/>
    <x v="514"/>
    <s v="B1867"/>
    <x v="684"/>
    <x v="3"/>
    <n v="17.46"/>
    <n v="1"/>
    <n v="17.46"/>
    <x v="1"/>
    <x v="2"/>
  </r>
  <r>
    <s v="O2778"/>
    <d v="2023-11-04T00:00:00"/>
    <x v="6"/>
    <x v="5"/>
    <x v="2"/>
    <s v="C521"/>
    <x v="440"/>
    <s v="B1588"/>
    <x v="492"/>
    <x v="0"/>
    <n v="45.68"/>
    <n v="2"/>
    <n v="91.36"/>
    <x v="2"/>
    <x v="1"/>
  </r>
  <r>
    <s v="O2999"/>
    <d v="2022-11-09T00:00:00"/>
    <x v="3"/>
    <x v="5"/>
    <x v="3"/>
    <s v="C406"/>
    <x v="364"/>
    <s v="B1607"/>
    <x v="245"/>
    <x v="0"/>
    <n v="33.369999999999997"/>
    <n v="1"/>
    <n v="33.369999999999997"/>
    <x v="0"/>
    <x v="5"/>
  </r>
  <r>
    <s v="O3262"/>
    <d v="2023-06-03T00:00:00"/>
    <x v="6"/>
    <x v="1"/>
    <x v="2"/>
    <s v="C858"/>
    <x v="1055"/>
    <s v="B1357"/>
    <x v="911"/>
    <x v="0"/>
    <n v="7.34"/>
    <n v="1"/>
    <n v="7.34"/>
    <x v="2"/>
    <x v="1"/>
  </r>
  <r>
    <s v="O1011"/>
    <d v="2024-09-24T00:00:00"/>
    <x v="4"/>
    <x v="6"/>
    <x v="1"/>
    <s v="C517"/>
    <x v="487"/>
    <s v="B1876"/>
    <x v="199"/>
    <x v="2"/>
    <n v="33.33"/>
    <n v="5"/>
    <n v="166.65"/>
    <x v="2"/>
    <x v="2"/>
  </r>
  <r>
    <s v="O2968"/>
    <d v="2025-04-16T00:00:00"/>
    <x v="3"/>
    <x v="7"/>
    <x v="0"/>
    <s v="C487"/>
    <x v="82"/>
    <s v="B1506"/>
    <x v="213"/>
    <x v="2"/>
    <n v="40.64"/>
    <n v="3"/>
    <n v="121.92"/>
    <x v="1"/>
    <x v="1"/>
  </r>
  <r>
    <s v="O2446"/>
    <d v="2023-07-22T00:00:00"/>
    <x v="6"/>
    <x v="2"/>
    <x v="2"/>
    <s v="C830"/>
    <x v="764"/>
    <s v="B1647"/>
    <x v="857"/>
    <x v="2"/>
    <n v="14.11"/>
    <n v="4"/>
    <n v="56.44"/>
    <x v="0"/>
    <x v="3"/>
  </r>
  <r>
    <s v="O1409"/>
    <d v="2023-01-15T00:00:00"/>
    <x v="0"/>
    <x v="11"/>
    <x v="2"/>
    <s v="C790"/>
    <x v="664"/>
    <s v="B1463"/>
    <x v="863"/>
    <x v="0"/>
    <n v="10.3"/>
    <n v="2"/>
    <n v="20.6"/>
    <x v="1"/>
    <x v="1"/>
  </r>
  <r>
    <s v="O1424"/>
    <d v="2023-02-25T00:00:00"/>
    <x v="6"/>
    <x v="3"/>
    <x v="2"/>
    <s v="C630"/>
    <x v="1127"/>
    <s v="B1365"/>
    <x v="697"/>
    <x v="0"/>
    <n v="47.05"/>
    <n v="4"/>
    <n v="188.2"/>
    <x v="3"/>
    <x v="7"/>
  </r>
  <r>
    <s v="O2414"/>
    <d v="2023-07-21T00:00:00"/>
    <x v="2"/>
    <x v="2"/>
    <x v="2"/>
    <s v="C252"/>
    <x v="110"/>
    <s v="B1649"/>
    <x v="412"/>
    <x v="0"/>
    <n v="29.05"/>
    <n v="3"/>
    <n v="87.15"/>
    <x v="2"/>
    <x v="2"/>
  </r>
  <r>
    <s v="O3574"/>
    <d v="2023-08-14T00:00:00"/>
    <x v="1"/>
    <x v="8"/>
    <x v="2"/>
    <s v="C757"/>
    <x v="274"/>
    <s v="B1618"/>
    <x v="887"/>
    <x v="3"/>
    <n v="30.6"/>
    <n v="3"/>
    <n v="91.8"/>
    <x v="2"/>
    <x v="0"/>
  </r>
  <r>
    <s v="O3472"/>
    <d v="2023-10-24T00:00:00"/>
    <x v="4"/>
    <x v="10"/>
    <x v="2"/>
    <s v="C714"/>
    <x v="200"/>
    <s v="B1316"/>
    <x v="588"/>
    <x v="0"/>
    <n v="26.72"/>
    <n v="2"/>
    <n v="53.44"/>
    <x v="0"/>
    <x v="2"/>
  </r>
  <r>
    <s v="O2658"/>
    <d v="2025-02-27T00:00:00"/>
    <x v="5"/>
    <x v="3"/>
    <x v="0"/>
    <s v="C951"/>
    <x v="561"/>
    <s v="B1707"/>
    <x v="1115"/>
    <x v="0"/>
    <n v="38.840000000000003"/>
    <n v="3"/>
    <n v="116.52"/>
    <x v="0"/>
    <x v="0"/>
  </r>
  <r>
    <s v="O1058"/>
    <d v="2023-04-03T00:00:00"/>
    <x v="1"/>
    <x v="7"/>
    <x v="2"/>
    <s v="C275"/>
    <x v="505"/>
    <s v="B1420"/>
    <x v="979"/>
    <x v="0"/>
    <n v="38.450000000000003"/>
    <n v="3"/>
    <n v="115.35"/>
    <x v="1"/>
    <x v="2"/>
  </r>
  <r>
    <s v="O1755"/>
    <d v="2024-03-03T00:00:00"/>
    <x v="0"/>
    <x v="0"/>
    <x v="1"/>
    <s v="C553"/>
    <x v="614"/>
    <s v="B1542"/>
    <x v="737"/>
    <x v="2"/>
    <n v="40.69"/>
    <n v="3"/>
    <n v="122.07"/>
    <x v="3"/>
    <x v="2"/>
  </r>
  <r>
    <s v="O3730"/>
    <d v="2024-09-23T00:00:00"/>
    <x v="1"/>
    <x v="6"/>
    <x v="1"/>
    <s v="C393"/>
    <x v="275"/>
    <s v="B1368"/>
    <x v="540"/>
    <x v="2"/>
    <n v="14.3"/>
    <n v="1"/>
    <n v="14.3"/>
    <x v="2"/>
    <x v="0"/>
  </r>
  <r>
    <s v="O1095"/>
    <d v="2023-07-16T00:00:00"/>
    <x v="0"/>
    <x v="2"/>
    <x v="2"/>
    <s v="C304"/>
    <x v="571"/>
    <s v="B1702"/>
    <x v="980"/>
    <x v="2"/>
    <n v="17.2"/>
    <n v="1"/>
    <n v="17.2"/>
    <x v="0"/>
    <x v="3"/>
  </r>
  <r>
    <s v="O2570"/>
    <d v="2024-09-21T00:00:00"/>
    <x v="6"/>
    <x v="6"/>
    <x v="1"/>
    <s v="C898"/>
    <x v="88"/>
    <s v="B1254"/>
    <x v="783"/>
    <x v="2"/>
    <n v="47.08"/>
    <n v="1"/>
    <n v="47.08"/>
    <x v="2"/>
    <x v="2"/>
  </r>
  <r>
    <s v="O1924"/>
    <d v="2023-01-30T00:00:00"/>
    <x v="1"/>
    <x v="11"/>
    <x v="2"/>
    <s v="C527"/>
    <x v="0"/>
    <s v="B1109"/>
    <x v="228"/>
    <x v="1"/>
    <n v="17.46"/>
    <n v="3"/>
    <n v="52.38"/>
    <x v="1"/>
    <x v="7"/>
  </r>
  <r>
    <s v="O2332"/>
    <d v="2023-11-24T00:00:00"/>
    <x v="2"/>
    <x v="5"/>
    <x v="2"/>
    <s v="C569"/>
    <x v="115"/>
    <s v="B1542"/>
    <x v="323"/>
    <x v="2"/>
    <n v="46.43"/>
    <n v="4"/>
    <n v="185.72"/>
    <x v="0"/>
    <x v="6"/>
  </r>
  <r>
    <s v="O3359"/>
    <d v="2024-01-27T00:00:00"/>
    <x v="6"/>
    <x v="11"/>
    <x v="1"/>
    <s v="C881"/>
    <x v="651"/>
    <s v="B1409"/>
    <x v="630"/>
    <x v="2"/>
    <n v="10.31"/>
    <n v="5"/>
    <n v="51.55"/>
    <x v="2"/>
    <x v="2"/>
  </r>
  <r>
    <s v="O1541"/>
    <d v="2023-11-12T00:00:00"/>
    <x v="0"/>
    <x v="5"/>
    <x v="2"/>
    <s v="C567"/>
    <x v="647"/>
    <s v="B1792"/>
    <x v="114"/>
    <x v="3"/>
    <n v="42.57"/>
    <n v="2"/>
    <n v="85.14"/>
    <x v="3"/>
    <x v="3"/>
  </r>
  <r>
    <s v="O3326"/>
    <d v="2024-02-22T00:00:00"/>
    <x v="5"/>
    <x v="3"/>
    <x v="1"/>
    <s v="C540"/>
    <x v="917"/>
    <s v="B1376"/>
    <x v="768"/>
    <x v="3"/>
    <n v="44.49"/>
    <n v="4"/>
    <n v="177.96"/>
    <x v="2"/>
    <x v="2"/>
  </r>
  <r>
    <s v="O1135"/>
    <d v="2023-01-31T00:00:00"/>
    <x v="4"/>
    <x v="11"/>
    <x v="2"/>
    <s v="C775"/>
    <x v="675"/>
    <s v="B1462"/>
    <x v="335"/>
    <x v="0"/>
    <n v="21.16"/>
    <n v="2"/>
    <n v="42.32"/>
    <x v="3"/>
    <x v="0"/>
  </r>
  <r>
    <s v="O3717"/>
    <d v="2025-01-08T00:00:00"/>
    <x v="3"/>
    <x v="11"/>
    <x v="0"/>
    <s v="C814"/>
    <x v="278"/>
    <s v="B1399"/>
    <x v="1082"/>
    <x v="2"/>
    <n v="43.58"/>
    <n v="3"/>
    <n v="130.74"/>
    <x v="2"/>
    <x v="5"/>
  </r>
  <r>
    <s v="O1127"/>
    <d v="2024-05-03T00:00:00"/>
    <x v="2"/>
    <x v="4"/>
    <x v="1"/>
    <s v="C871"/>
    <x v="334"/>
    <s v="B1036"/>
    <x v="1134"/>
    <x v="0"/>
    <n v="43.2"/>
    <n v="2"/>
    <n v="86.4"/>
    <x v="0"/>
    <x v="2"/>
  </r>
  <r>
    <s v="O1453"/>
    <d v="2024-10-27T00:00:00"/>
    <x v="0"/>
    <x v="10"/>
    <x v="1"/>
    <s v="C521"/>
    <x v="1064"/>
    <s v="B1879"/>
    <x v="150"/>
    <x v="2"/>
    <n v="21.34"/>
    <n v="5"/>
    <n v="106.7"/>
    <x v="1"/>
    <x v="4"/>
  </r>
  <r>
    <s v="O2556"/>
    <d v="2025-07-09T00:00:00"/>
    <x v="3"/>
    <x v="2"/>
    <x v="0"/>
    <s v="C253"/>
    <x v="697"/>
    <s v="B1360"/>
    <x v="441"/>
    <x v="1"/>
    <n v="18.2"/>
    <n v="1"/>
    <n v="18.2"/>
    <x v="0"/>
    <x v="5"/>
  </r>
  <r>
    <s v="O1115"/>
    <d v="2024-07-31T00:00:00"/>
    <x v="3"/>
    <x v="2"/>
    <x v="1"/>
    <s v="C285"/>
    <x v="819"/>
    <s v="B1927"/>
    <x v="764"/>
    <x v="0"/>
    <n v="49.26"/>
    <n v="5"/>
    <n v="246.3"/>
    <x v="2"/>
    <x v="2"/>
  </r>
  <r>
    <s v="O3428"/>
    <d v="2024-11-18T00:00:00"/>
    <x v="1"/>
    <x v="5"/>
    <x v="1"/>
    <s v="C538"/>
    <x v="333"/>
    <s v="B1127"/>
    <x v="284"/>
    <x v="0"/>
    <n v="23.11"/>
    <n v="4"/>
    <n v="92.44"/>
    <x v="2"/>
    <x v="3"/>
  </r>
  <r>
    <s v="O2070"/>
    <d v="2024-10-31T00:00:00"/>
    <x v="5"/>
    <x v="10"/>
    <x v="1"/>
    <s v="C669"/>
    <x v="983"/>
    <s v="B1320"/>
    <x v="135"/>
    <x v="3"/>
    <n v="14.3"/>
    <n v="3"/>
    <n v="42.9"/>
    <x v="1"/>
    <x v="3"/>
  </r>
  <r>
    <s v="O1972"/>
    <d v="2024-11-11T00:00:00"/>
    <x v="1"/>
    <x v="5"/>
    <x v="1"/>
    <s v="C344"/>
    <x v="965"/>
    <s v="B1172"/>
    <x v="1061"/>
    <x v="0"/>
    <n v="48.81"/>
    <n v="2"/>
    <n v="97.62"/>
    <x v="1"/>
    <x v="7"/>
  </r>
  <r>
    <s v="O2644"/>
    <d v="2023-03-12T00:00:00"/>
    <x v="0"/>
    <x v="0"/>
    <x v="2"/>
    <s v="C362"/>
    <x v="10"/>
    <s v="B1261"/>
    <x v="54"/>
    <x v="0"/>
    <n v="10.94"/>
    <n v="2"/>
    <n v="21.88"/>
    <x v="0"/>
    <x v="2"/>
  </r>
  <r>
    <s v="O2409"/>
    <d v="2024-09-20T00:00:00"/>
    <x v="2"/>
    <x v="6"/>
    <x v="1"/>
    <s v="C657"/>
    <x v="471"/>
    <s v="B1645"/>
    <x v="796"/>
    <x v="0"/>
    <n v="15.34"/>
    <n v="3"/>
    <n v="46.02"/>
    <x v="2"/>
    <x v="0"/>
  </r>
  <r>
    <s v="O3269"/>
    <d v="2024-04-14T00:00:00"/>
    <x v="0"/>
    <x v="7"/>
    <x v="1"/>
    <s v="C453"/>
    <x v="105"/>
    <s v="B1297"/>
    <x v="797"/>
    <x v="2"/>
    <n v="9.99"/>
    <n v="2"/>
    <n v="19.98"/>
    <x v="0"/>
    <x v="7"/>
  </r>
  <r>
    <s v="O3134"/>
    <d v="2023-10-02T00:00:00"/>
    <x v="1"/>
    <x v="10"/>
    <x v="2"/>
    <s v="C236"/>
    <x v="738"/>
    <s v="B1036"/>
    <x v="125"/>
    <x v="2"/>
    <n v="7.08"/>
    <n v="1"/>
    <n v="7.08"/>
    <x v="1"/>
    <x v="7"/>
  </r>
  <r>
    <s v="O3123"/>
    <d v="2023-02-23T00:00:00"/>
    <x v="5"/>
    <x v="3"/>
    <x v="2"/>
    <s v="C543"/>
    <x v="1128"/>
    <s v="B1018"/>
    <x v="140"/>
    <x v="3"/>
    <n v="14.76"/>
    <n v="5"/>
    <n v="73.8"/>
    <x v="2"/>
    <x v="3"/>
  </r>
  <r>
    <s v="O3656"/>
    <d v="2025-07-07T00:00:00"/>
    <x v="1"/>
    <x v="2"/>
    <x v="0"/>
    <s v="C109"/>
    <x v="1063"/>
    <s v="B1813"/>
    <x v="1135"/>
    <x v="2"/>
    <n v="38.67"/>
    <n v="3"/>
    <n v="116.01"/>
    <x v="1"/>
    <x v="5"/>
  </r>
  <r>
    <s v="O3254"/>
    <d v="2025-05-09T00:00:00"/>
    <x v="2"/>
    <x v="4"/>
    <x v="0"/>
    <s v="C986"/>
    <x v="1129"/>
    <s v="B1114"/>
    <x v="642"/>
    <x v="0"/>
    <n v="7.02"/>
    <n v="5"/>
    <n v="35.1"/>
    <x v="0"/>
    <x v="6"/>
  </r>
  <r>
    <s v="O1916"/>
    <d v="2023-05-22T00:00:00"/>
    <x v="1"/>
    <x v="4"/>
    <x v="2"/>
    <s v="C786"/>
    <x v="1130"/>
    <s v="B1050"/>
    <x v="1136"/>
    <x v="3"/>
    <n v="22.72"/>
    <n v="5"/>
    <n v="113.6"/>
    <x v="1"/>
    <x v="2"/>
  </r>
  <r>
    <s v="O2780"/>
    <d v="2024-10-30T00:00:00"/>
    <x v="3"/>
    <x v="10"/>
    <x v="1"/>
    <s v="C660"/>
    <x v="642"/>
    <s v="B1015"/>
    <x v="772"/>
    <x v="2"/>
    <n v="9.42"/>
    <n v="5"/>
    <n v="47.1"/>
    <x v="2"/>
    <x v="6"/>
  </r>
  <r>
    <s v="O2175"/>
    <d v="2023-04-03T00:00:00"/>
    <x v="1"/>
    <x v="7"/>
    <x v="2"/>
    <s v="C300"/>
    <x v="970"/>
    <s v="B1536"/>
    <x v="716"/>
    <x v="1"/>
    <n v="35.69"/>
    <n v="5"/>
    <n v="178.45"/>
    <x v="3"/>
    <x v="1"/>
  </r>
  <r>
    <s v="O2648"/>
    <d v="2023-07-23T00:00:00"/>
    <x v="0"/>
    <x v="2"/>
    <x v="2"/>
    <s v="C987"/>
    <x v="622"/>
    <s v="B1537"/>
    <x v="934"/>
    <x v="3"/>
    <n v="10.25"/>
    <n v="5"/>
    <n v="51.25"/>
    <x v="0"/>
    <x v="1"/>
  </r>
  <r>
    <s v="O2729"/>
    <d v="2024-07-07T00:00:00"/>
    <x v="0"/>
    <x v="2"/>
    <x v="1"/>
    <s v="C685"/>
    <x v="1001"/>
    <s v="B1273"/>
    <x v="1137"/>
    <x v="3"/>
    <n v="48.93"/>
    <n v="2"/>
    <n v="97.86"/>
    <x v="0"/>
    <x v="6"/>
  </r>
  <r>
    <s v="O1839"/>
    <d v="2024-12-15T00:00:00"/>
    <x v="0"/>
    <x v="9"/>
    <x v="1"/>
    <s v="C984"/>
    <x v="1131"/>
    <s v="B1905"/>
    <x v="1138"/>
    <x v="1"/>
    <n v="38.9"/>
    <n v="4"/>
    <n v="155.6"/>
    <x v="3"/>
    <x v="2"/>
  </r>
  <r>
    <s v="O1998"/>
    <d v="2024-06-18T00:00:00"/>
    <x v="4"/>
    <x v="1"/>
    <x v="1"/>
    <s v="C820"/>
    <x v="1132"/>
    <s v="B1348"/>
    <x v="1139"/>
    <x v="2"/>
    <n v="19.22"/>
    <n v="4"/>
    <n v="76.88"/>
    <x v="1"/>
    <x v="3"/>
  </r>
  <r>
    <s v="O2028"/>
    <d v="2023-02-03T00:00:00"/>
    <x v="2"/>
    <x v="3"/>
    <x v="2"/>
    <s v="C656"/>
    <x v="1133"/>
    <s v="B1228"/>
    <x v="1140"/>
    <x v="3"/>
    <n v="39.33"/>
    <n v="1"/>
    <n v="39.33"/>
    <x v="2"/>
    <x v="3"/>
  </r>
  <r>
    <s v="O2221"/>
    <d v="2023-04-01T00:00:00"/>
    <x v="6"/>
    <x v="7"/>
    <x v="2"/>
    <s v="C881"/>
    <x v="371"/>
    <s v="B1922"/>
    <x v="918"/>
    <x v="2"/>
    <n v="40.56"/>
    <n v="1"/>
    <n v="40.56"/>
    <x v="2"/>
    <x v="0"/>
  </r>
  <r>
    <s v="O3731"/>
    <d v="2025-06-06T00:00:00"/>
    <x v="2"/>
    <x v="1"/>
    <x v="0"/>
    <s v="C920"/>
    <x v="295"/>
    <s v="B1074"/>
    <x v="297"/>
    <x v="2"/>
    <n v="29.49"/>
    <n v="4"/>
    <n v="117.96"/>
    <x v="0"/>
    <x v="6"/>
  </r>
  <r>
    <s v="O2115"/>
    <d v="2023-07-03T00:00:00"/>
    <x v="1"/>
    <x v="2"/>
    <x v="2"/>
    <s v="C645"/>
    <x v="1134"/>
    <s v="B1723"/>
    <x v="1141"/>
    <x v="2"/>
    <n v="6.64"/>
    <n v="5"/>
    <n v="33.200000000000003"/>
    <x v="2"/>
    <x v="1"/>
  </r>
  <r>
    <s v="O3414"/>
    <d v="2024-09-07T00:00:00"/>
    <x v="6"/>
    <x v="6"/>
    <x v="1"/>
    <s v="C285"/>
    <x v="819"/>
    <s v="B1160"/>
    <x v="366"/>
    <x v="2"/>
    <n v="22.87"/>
    <n v="3"/>
    <n v="68.61"/>
    <x v="2"/>
    <x v="6"/>
  </r>
  <r>
    <s v="O3924"/>
    <d v="2024-08-20T00:00:00"/>
    <x v="4"/>
    <x v="8"/>
    <x v="1"/>
    <s v="C907"/>
    <x v="817"/>
    <s v="B1926"/>
    <x v="502"/>
    <x v="2"/>
    <n v="45.37"/>
    <n v="5"/>
    <n v="226.85"/>
    <x v="0"/>
    <x v="7"/>
  </r>
  <r>
    <s v="O1781"/>
    <d v="2024-08-22T00:00:00"/>
    <x v="5"/>
    <x v="8"/>
    <x v="1"/>
    <s v="C446"/>
    <x v="194"/>
    <s v="B1072"/>
    <x v="411"/>
    <x v="1"/>
    <n v="41.26"/>
    <n v="1"/>
    <n v="41.26"/>
    <x v="0"/>
    <x v="7"/>
  </r>
  <r>
    <s v="O2138"/>
    <d v="2023-10-02T00:00:00"/>
    <x v="1"/>
    <x v="10"/>
    <x v="2"/>
    <s v="C571"/>
    <x v="491"/>
    <s v="B1319"/>
    <x v="340"/>
    <x v="0"/>
    <n v="32.979999999999997"/>
    <n v="4"/>
    <n v="131.91999999999999"/>
    <x v="3"/>
    <x v="3"/>
  </r>
  <r>
    <s v="O3167"/>
    <d v="2025-03-25T00:00:00"/>
    <x v="4"/>
    <x v="0"/>
    <x v="0"/>
    <s v="C822"/>
    <x v="360"/>
    <s v="B1469"/>
    <x v="1010"/>
    <x v="2"/>
    <n v="5.98"/>
    <n v="1"/>
    <n v="5.98"/>
    <x v="1"/>
    <x v="0"/>
  </r>
  <r>
    <s v="O3830"/>
    <d v="2024-07-03T00:00:00"/>
    <x v="3"/>
    <x v="2"/>
    <x v="1"/>
    <s v="C412"/>
    <x v="1008"/>
    <s v="B1686"/>
    <x v="865"/>
    <x v="0"/>
    <n v="7.44"/>
    <n v="3"/>
    <n v="22.32"/>
    <x v="0"/>
    <x v="2"/>
  </r>
  <r>
    <s v="O3020"/>
    <d v="2023-03-06T00:00:00"/>
    <x v="1"/>
    <x v="0"/>
    <x v="2"/>
    <s v="C886"/>
    <x v="401"/>
    <s v="B1566"/>
    <x v="69"/>
    <x v="0"/>
    <n v="39.29"/>
    <n v="2"/>
    <n v="78.58"/>
    <x v="2"/>
    <x v="5"/>
  </r>
  <r>
    <s v="O1298"/>
    <d v="2024-08-20T00:00:00"/>
    <x v="4"/>
    <x v="8"/>
    <x v="1"/>
    <s v="C749"/>
    <x v="384"/>
    <s v="B1472"/>
    <x v="1142"/>
    <x v="3"/>
    <n v="20.11"/>
    <n v="2"/>
    <n v="40.22"/>
    <x v="0"/>
    <x v="7"/>
  </r>
  <r>
    <s v="O1790"/>
    <d v="2024-05-18T00:00:00"/>
    <x v="6"/>
    <x v="4"/>
    <x v="1"/>
    <s v="C412"/>
    <x v="1008"/>
    <s v="B1780"/>
    <x v="329"/>
    <x v="2"/>
    <n v="48.89"/>
    <n v="2"/>
    <n v="97.78"/>
    <x v="3"/>
    <x v="0"/>
  </r>
  <r>
    <s v="O1546"/>
    <d v="2024-09-23T00:00:00"/>
    <x v="1"/>
    <x v="6"/>
    <x v="1"/>
    <s v="C923"/>
    <x v="1135"/>
    <s v="B1201"/>
    <x v="928"/>
    <x v="0"/>
    <n v="30.21"/>
    <n v="5"/>
    <n v="151.05000000000001"/>
    <x v="0"/>
    <x v="4"/>
  </r>
  <r>
    <s v="O3885"/>
    <d v="2023-03-10T00:00:00"/>
    <x v="2"/>
    <x v="0"/>
    <x v="2"/>
    <s v="C988"/>
    <x v="80"/>
    <s v="B1930"/>
    <x v="148"/>
    <x v="0"/>
    <n v="34.47"/>
    <n v="1"/>
    <n v="34.47"/>
    <x v="2"/>
    <x v="3"/>
  </r>
  <r>
    <s v="O1547"/>
    <d v="2023-01-07T00:00:00"/>
    <x v="6"/>
    <x v="11"/>
    <x v="2"/>
    <s v="C517"/>
    <x v="432"/>
    <s v="B1278"/>
    <x v="578"/>
    <x v="3"/>
    <n v="22.88"/>
    <n v="1"/>
    <n v="22.88"/>
    <x v="0"/>
    <x v="0"/>
  </r>
  <r>
    <s v="O3059"/>
    <d v="2023-06-16T00:00:00"/>
    <x v="2"/>
    <x v="1"/>
    <x v="2"/>
    <s v="C476"/>
    <x v="562"/>
    <s v="B1246"/>
    <x v="334"/>
    <x v="1"/>
    <n v="31.06"/>
    <n v="2"/>
    <n v="62.12"/>
    <x v="0"/>
    <x v="1"/>
  </r>
  <r>
    <s v="O3951"/>
    <d v="2024-12-30T00:00:00"/>
    <x v="1"/>
    <x v="9"/>
    <x v="1"/>
    <s v="C480"/>
    <x v="927"/>
    <s v="B1240"/>
    <x v="644"/>
    <x v="0"/>
    <n v="14.33"/>
    <n v="1"/>
    <n v="14.33"/>
    <x v="0"/>
    <x v="0"/>
  </r>
  <r>
    <s v="O2248"/>
    <d v="2022-09-22T00:00:00"/>
    <x v="5"/>
    <x v="6"/>
    <x v="3"/>
    <s v="C984"/>
    <x v="1131"/>
    <s v="B1466"/>
    <x v="85"/>
    <x v="1"/>
    <n v="28.36"/>
    <n v="5"/>
    <n v="141.80000000000001"/>
    <x v="1"/>
    <x v="2"/>
  </r>
  <r>
    <s v="O3052"/>
    <d v="2023-11-26T00:00:00"/>
    <x v="0"/>
    <x v="5"/>
    <x v="2"/>
    <s v="C543"/>
    <x v="1128"/>
    <s v="B1921"/>
    <x v="36"/>
    <x v="2"/>
    <n v="34.24"/>
    <n v="3"/>
    <n v="102.72"/>
    <x v="1"/>
    <x v="3"/>
  </r>
  <r>
    <s v="O1832"/>
    <d v="2024-08-01T00:00:00"/>
    <x v="5"/>
    <x v="8"/>
    <x v="1"/>
    <s v="C892"/>
    <x v="706"/>
    <s v="B1181"/>
    <x v="789"/>
    <x v="0"/>
    <n v="36.07"/>
    <n v="2"/>
    <n v="72.14"/>
    <x v="0"/>
    <x v="3"/>
  </r>
  <r>
    <s v="O1569"/>
    <d v="2023-04-30T00:00:00"/>
    <x v="0"/>
    <x v="7"/>
    <x v="2"/>
    <s v="C483"/>
    <x v="578"/>
    <s v="B1217"/>
    <x v="426"/>
    <x v="3"/>
    <n v="32.130000000000003"/>
    <n v="4"/>
    <n v="128.52000000000001"/>
    <x v="2"/>
    <x v="0"/>
  </r>
  <r>
    <s v="O3051"/>
    <d v="2024-02-04T00:00:00"/>
    <x v="0"/>
    <x v="3"/>
    <x v="1"/>
    <s v="C192"/>
    <x v="722"/>
    <s v="B1871"/>
    <x v="889"/>
    <x v="0"/>
    <n v="26.55"/>
    <n v="4"/>
    <n v="106.2"/>
    <x v="0"/>
    <x v="3"/>
  </r>
  <r>
    <s v="O1418"/>
    <d v="2023-05-17T00:00:00"/>
    <x v="3"/>
    <x v="4"/>
    <x v="2"/>
    <s v="C748"/>
    <x v="1072"/>
    <s v="B1137"/>
    <x v="871"/>
    <x v="2"/>
    <n v="47.71"/>
    <n v="2"/>
    <n v="95.42"/>
    <x v="1"/>
    <x v="0"/>
  </r>
  <r>
    <s v="O2116"/>
    <d v="2023-12-22T00:00:00"/>
    <x v="2"/>
    <x v="9"/>
    <x v="2"/>
    <s v="C202"/>
    <x v="914"/>
    <s v="B1617"/>
    <x v="1143"/>
    <x v="0"/>
    <n v="5.87"/>
    <n v="3"/>
    <n v="17.61"/>
    <x v="3"/>
    <x v="4"/>
  </r>
  <r>
    <s v="O2716"/>
    <d v="2025-07-15T00:00:00"/>
    <x v="4"/>
    <x v="2"/>
    <x v="0"/>
    <s v="C336"/>
    <x v="930"/>
    <s v="B1284"/>
    <x v="744"/>
    <x v="0"/>
    <n v="16.27"/>
    <n v="1"/>
    <n v="16.27"/>
    <x v="2"/>
    <x v="5"/>
  </r>
  <r>
    <s v="O3295"/>
    <d v="2022-09-04T00:00:00"/>
    <x v="0"/>
    <x v="6"/>
    <x v="3"/>
    <s v="C412"/>
    <x v="889"/>
    <s v="B1501"/>
    <x v="195"/>
    <x v="0"/>
    <n v="44.62"/>
    <n v="5"/>
    <n v="223.1"/>
    <x v="2"/>
    <x v="2"/>
  </r>
  <r>
    <s v="O1037"/>
    <d v="2024-05-09T00:00:00"/>
    <x v="5"/>
    <x v="4"/>
    <x v="1"/>
    <s v="C609"/>
    <x v="1136"/>
    <s v="B1841"/>
    <x v="888"/>
    <x v="0"/>
    <n v="33.26"/>
    <n v="3"/>
    <n v="99.78"/>
    <x v="0"/>
    <x v="4"/>
  </r>
  <r>
    <s v="O1103"/>
    <d v="2023-12-25T00:00:00"/>
    <x v="1"/>
    <x v="9"/>
    <x v="2"/>
    <s v="C103"/>
    <x v="1137"/>
    <s v="B1496"/>
    <x v="397"/>
    <x v="1"/>
    <n v="14.37"/>
    <n v="4"/>
    <n v="57.48"/>
    <x v="2"/>
    <x v="7"/>
  </r>
  <r>
    <s v="O1940"/>
    <d v="2024-03-22T00:00:00"/>
    <x v="2"/>
    <x v="0"/>
    <x v="1"/>
    <s v="C658"/>
    <x v="1138"/>
    <s v="B1563"/>
    <x v="584"/>
    <x v="0"/>
    <n v="42.61"/>
    <n v="5"/>
    <n v="213.05"/>
    <x v="1"/>
    <x v="2"/>
  </r>
  <r>
    <s v="O1266"/>
    <d v="2024-10-16T00:00:00"/>
    <x v="3"/>
    <x v="10"/>
    <x v="1"/>
    <s v="C123"/>
    <x v="540"/>
    <s v="B1925"/>
    <x v="1144"/>
    <x v="0"/>
    <n v="10.6"/>
    <n v="3"/>
    <n v="31.8"/>
    <x v="1"/>
    <x v="0"/>
  </r>
  <r>
    <s v="O1411"/>
    <d v="2023-02-16T00:00:00"/>
    <x v="5"/>
    <x v="3"/>
    <x v="2"/>
    <s v="C967"/>
    <x v="1083"/>
    <s v="B1782"/>
    <x v="1145"/>
    <x v="0"/>
    <n v="37.130000000000003"/>
    <n v="4"/>
    <n v="148.52000000000001"/>
    <x v="2"/>
    <x v="0"/>
  </r>
  <r>
    <s v="O3594"/>
    <d v="2023-03-20T00:00:00"/>
    <x v="1"/>
    <x v="0"/>
    <x v="2"/>
    <s v="C923"/>
    <x v="33"/>
    <s v="B1822"/>
    <x v="266"/>
    <x v="2"/>
    <n v="19.34"/>
    <n v="5"/>
    <n v="96.7"/>
    <x v="1"/>
    <x v="2"/>
  </r>
  <r>
    <s v="O3952"/>
    <d v="2023-03-07T00:00:00"/>
    <x v="4"/>
    <x v="0"/>
    <x v="2"/>
    <s v="C760"/>
    <x v="65"/>
    <s v="B1050"/>
    <x v="1136"/>
    <x v="0"/>
    <n v="18.440000000000001"/>
    <n v="3"/>
    <n v="55.32"/>
    <x v="0"/>
    <x v="2"/>
  </r>
  <r>
    <s v="O2355"/>
    <d v="2023-05-03T00:00:00"/>
    <x v="3"/>
    <x v="4"/>
    <x v="2"/>
    <s v="C320"/>
    <x v="717"/>
    <s v="B1029"/>
    <x v="808"/>
    <x v="0"/>
    <n v="42.48"/>
    <n v="4"/>
    <n v="169.92"/>
    <x v="2"/>
    <x v="2"/>
  </r>
  <r>
    <s v="O3386"/>
    <d v="2024-04-09T00:00:00"/>
    <x v="4"/>
    <x v="7"/>
    <x v="1"/>
    <s v="C830"/>
    <x v="398"/>
    <s v="B1128"/>
    <x v="1084"/>
    <x v="0"/>
    <n v="18.21"/>
    <n v="2"/>
    <n v="36.42"/>
    <x v="2"/>
    <x v="5"/>
  </r>
  <r>
    <s v="O2018"/>
    <d v="2023-04-05T00:00:00"/>
    <x v="3"/>
    <x v="7"/>
    <x v="2"/>
    <s v="C247"/>
    <x v="799"/>
    <s v="B1247"/>
    <x v="703"/>
    <x v="0"/>
    <n v="7.26"/>
    <n v="1"/>
    <n v="7.26"/>
    <x v="2"/>
    <x v="7"/>
  </r>
  <r>
    <s v="O1792"/>
    <d v="2024-01-28T00:00:00"/>
    <x v="0"/>
    <x v="11"/>
    <x v="1"/>
    <s v="C127"/>
    <x v="109"/>
    <s v="B1487"/>
    <x v="577"/>
    <x v="2"/>
    <n v="17.670000000000002"/>
    <n v="5"/>
    <n v="88.35"/>
    <x v="3"/>
    <x v="1"/>
  </r>
  <r>
    <s v="O1867"/>
    <d v="2023-07-10T00:00:00"/>
    <x v="1"/>
    <x v="2"/>
    <x v="2"/>
    <s v="C408"/>
    <x v="1139"/>
    <s v="B1312"/>
    <x v="1146"/>
    <x v="3"/>
    <n v="19.29"/>
    <n v="5"/>
    <n v="96.45"/>
    <x v="1"/>
    <x v="7"/>
  </r>
  <r>
    <s v="O1226"/>
    <d v="2024-07-06T00:00:00"/>
    <x v="6"/>
    <x v="2"/>
    <x v="1"/>
    <s v="C448"/>
    <x v="399"/>
    <s v="B1251"/>
    <x v="84"/>
    <x v="1"/>
    <n v="32.619999999999997"/>
    <n v="2"/>
    <n v="65.239999999999995"/>
    <x v="0"/>
    <x v="1"/>
  </r>
  <r>
    <s v="O2117"/>
    <d v="2024-10-10T00:00:00"/>
    <x v="5"/>
    <x v="10"/>
    <x v="1"/>
    <s v="C688"/>
    <x v="982"/>
    <s v="B1166"/>
    <x v="1147"/>
    <x v="3"/>
    <n v="41.65"/>
    <n v="4"/>
    <n v="166.6"/>
    <x v="0"/>
    <x v="0"/>
  </r>
  <r>
    <s v="O1604"/>
    <d v="2024-03-11T00:00:00"/>
    <x v="1"/>
    <x v="0"/>
    <x v="1"/>
    <s v="C756"/>
    <x v="700"/>
    <s v="B1598"/>
    <x v="711"/>
    <x v="2"/>
    <n v="29.32"/>
    <n v="1"/>
    <n v="29.32"/>
    <x v="2"/>
    <x v="7"/>
  </r>
  <r>
    <s v="O3808"/>
    <d v="2025-08-20T00:00:00"/>
    <x v="3"/>
    <x v="8"/>
    <x v="0"/>
    <s v="C674"/>
    <x v="1140"/>
    <s v="B1189"/>
    <x v="169"/>
    <x v="0"/>
    <n v="9.0299999999999994"/>
    <n v="5"/>
    <n v="45.15"/>
    <x v="0"/>
    <x v="2"/>
  </r>
  <r>
    <s v="O3834"/>
    <d v="2025-02-11T00:00:00"/>
    <x v="4"/>
    <x v="3"/>
    <x v="0"/>
    <s v="C698"/>
    <x v="1023"/>
    <s v="B1407"/>
    <x v="457"/>
    <x v="0"/>
    <n v="55.57"/>
    <n v="1"/>
    <n v="55.57"/>
    <x v="1"/>
    <x v="0"/>
  </r>
  <r>
    <s v="O1077"/>
    <d v="2023-07-01T00:00:00"/>
    <x v="6"/>
    <x v="2"/>
    <x v="2"/>
    <s v="C266"/>
    <x v="570"/>
    <s v="B1411"/>
    <x v="586"/>
    <x v="2"/>
    <n v="33.32"/>
    <n v="1"/>
    <n v="33.32"/>
    <x v="3"/>
    <x v="7"/>
  </r>
  <r>
    <s v="O3628"/>
    <d v="2025-01-31T00:00:00"/>
    <x v="2"/>
    <x v="11"/>
    <x v="0"/>
    <s v="C242"/>
    <x v="54"/>
    <s v="B1529"/>
    <x v="833"/>
    <x v="0"/>
    <n v="42.42"/>
    <n v="2"/>
    <n v="84.84"/>
    <x v="0"/>
    <x v="7"/>
  </r>
  <r>
    <s v="O3667"/>
    <d v="2022-11-03T00:00:00"/>
    <x v="5"/>
    <x v="5"/>
    <x v="3"/>
    <s v="C403"/>
    <x v="229"/>
    <s v="B1191"/>
    <x v="400"/>
    <x v="3"/>
    <n v="5.14"/>
    <n v="1"/>
    <n v="5.14"/>
    <x v="2"/>
    <x v="6"/>
  </r>
  <r>
    <s v="O3676"/>
    <d v="2025-05-05T00:00:00"/>
    <x v="1"/>
    <x v="4"/>
    <x v="0"/>
    <s v="C919"/>
    <x v="402"/>
    <s v="B1381"/>
    <x v="211"/>
    <x v="0"/>
    <n v="34.53"/>
    <n v="2"/>
    <n v="69.06"/>
    <x v="0"/>
    <x v="3"/>
  </r>
  <r>
    <s v="O1840"/>
    <d v="2023-03-27T00:00:00"/>
    <x v="1"/>
    <x v="0"/>
    <x v="2"/>
    <s v="C412"/>
    <x v="889"/>
    <s v="B1725"/>
    <x v="275"/>
    <x v="1"/>
    <n v="10.17"/>
    <n v="1"/>
    <n v="10.17"/>
    <x v="1"/>
    <x v="2"/>
  </r>
  <r>
    <s v="O2561"/>
    <d v="2023-08-19T00:00:00"/>
    <x v="6"/>
    <x v="8"/>
    <x v="2"/>
    <s v="C772"/>
    <x v="459"/>
    <s v="B1508"/>
    <x v="981"/>
    <x v="0"/>
    <n v="23.5"/>
    <n v="4"/>
    <n v="94"/>
    <x v="0"/>
    <x v="0"/>
  </r>
  <r>
    <s v="O1141"/>
    <d v="2023-03-01T00:00:00"/>
    <x v="3"/>
    <x v="0"/>
    <x v="2"/>
    <s v="C365"/>
    <x v="1046"/>
    <s v="B1139"/>
    <x v="967"/>
    <x v="1"/>
    <n v="16.84"/>
    <n v="4"/>
    <n v="67.36"/>
    <x v="3"/>
    <x v="0"/>
  </r>
  <r>
    <s v="O3245"/>
    <d v="2025-05-08T00:00:00"/>
    <x v="5"/>
    <x v="4"/>
    <x v="0"/>
    <s v="C749"/>
    <x v="49"/>
    <s v="B1348"/>
    <x v="1139"/>
    <x v="0"/>
    <n v="16.75"/>
    <n v="5"/>
    <n v="83.75"/>
    <x v="0"/>
    <x v="0"/>
  </r>
  <r>
    <s v="O2966"/>
    <d v="2024-12-02T00:00:00"/>
    <x v="1"/>
    <x v="9"/>
    <x v="1"/>
    <s v="C323"/>
    <x v="871"/>
    <s v="B1031"/>
    <x v="1148"/>
    <x v="3"/>
    <n v="27.82"/>
    <n v="2"/>
    <n v="55.64"/>
    <x v="2"/>
    <x v="2"/>
  </r>
  <r>
    <s v="O1773"/>
    <d v="2024-06-05T00:00:00"/>
    <x v="3"/>
    <x v="1"/>
    <x v="1"/>
    <s v="C986"/>
    <x v="1129"/>
    <s v="B1940"/>
    <x v="1022"/>
    <x v="3"/>
    <n v="9.4600000000000009"/>
    <n v="3"/>
    <n v="28.38"/>
    <x v="3"/>
    <x v="3"/>
  </r>
  <r>
    <s v="O2740"/>
    <d v="2023-11-17T00:00:00"/>
    <x v="2"/>
    <x v="5"/>
    <x v="2"/>
    <s v="C285"/>
    <x v="819"/>
    <s v="B1569"/>
    <x v="1058"/>
    <x v="3"/>
    <n v="23.71"/>
    <n v="1"/>
    <n v="23.71"/>
    <x v="2"/>
    <x v="1"/>
  </r>
  <r>
    <s v="O3541"/>
    <d v="2023-03-14T00:00:00"/>
    <x v="4"/>
    <x v="0"/>
    <x v="2"/>
    <s v="C604"/>
    <x v="673"/>
    <s v="B1044"/>
    <x v="452"/>
    <x v="2"/>
    <n v="39.97"/>
    <n v="2"/>
    <n v="79.94"/>
    <x v="1"/>
    <x v="1"/>
  </r>
  <r>
    <s v="O1441"/>
    <d v="2024-12-11T00:00:00"/>
    <x v="3"/>
    <x v="9"/>
    <x v="1"/>
    <s v="C813"/>
    <x v="248"/>
    <s v="B1446"/>
    <x v="1123"/>
    <x v="1"/>
    <n v="32.75"/>
    <n v="5"/>
    <n v="163.75"/>
    <x v="0"/>
    <x v="7"/>
  </r>
  <r>
    <s v="O2506"/>
    <d v="2024-11-19T00:00:00"/>
    <x v="4"/>
    <x v="5"/>
    <x v="1"/>
    <s v="C822"/>
    <x v="360"/>
    <s v="B1022"/>
    <x v="448"/>
    <x v="2"/>
    <n v="11.87"/>
    <n v="3"/>
    <n v="35.61"/>
    <x v="0"/>
    <x v="5"/>
  </r>
  <r>
    <s v="O1619"/>
    <d v="2023-03-21T00:00:00"/>
    <x v="4"/>
    <x v="0"/>
    <x v="2"/>
    <s v="C115"/>
    <x v="879"/>
    <s v="B1718"/>
    <x v="1149"/>
    <x v="0"/>
    <n v="31.73"/>
    <n v="1"/>
    <n v="31.73"/>
    <x v="0"/>
    <x v="4"/>
  </r>
  <r>
    <s v="O2397"/>
    <d v="2025-02-02T00:00:00"/>
    <x v="0"/>
    <x v="3"/>
    <x v="0"/>
    <s v="C317"/>
    <x v="981"/>
    <s v="B1602"/>
    <x v="791"/>
    <x v="0"/>
    <n v="44.57"/>
    <n v="2"/>
    <n v="89.14"/>
    <x v="0"/>
    <x v="2"/>
  </r>
  <r>
    <s v="O2555"/>
    <d v="2025-03-29T00:00:00"/>
    <x v="6"/>
    <x v="0"/>
    <x v="0"/>
    <s v="C479"/>
    <x v="141"/>
    <s v="B1222"/>
    <x v="442"/>
    <x v="1"/>
    <n v="26.41"/>
    <n v="5"/>
    <n v="132.05000000000001"/>
    <x v="1"/>
    <x v="7"/>
  </r>
  <r>
    <s v="O1012"/>
    <d v="2024-03-24T00:00:00"/>
    <x v="0"/>
    <x v="0"/>
    <x v="1"/>
    <s v="C778"/>
    <x v="1141"/>
    <s v="B1316"/>
    <x v="794"/>
    <x v="3"/>
    <n v="26.12"/>
    <n v="5"/>
    <n v="130.6"/>
    <x v="1"/>
    <x v="7"/>
  </r>
  <r>
    <s v="O3433"/>
    <d v="2024-07-01T00:00:00"/>
    <x v="1"/>
    <x v="2"/>
    <x v="1"/>
    <s v="C559"/>
    <x v="316"/>
    <s v="B1986"/>
    <x v="1016"/>
    <x v="3"/>
    <n v="10.71"/>
    <n v="2"/>
    <n v="21.42"/>
    <x v="0"/>
    <x v="3"/>
  </r>
  <r>
    <s v="O3835"/>
    <d v="2022-09-02T00:00:00"/>
    <x v="2"/>
    <x v="6"/>
    <x v="3"/>
    <s v="C172"/>
    <x v="178"/>
    <s v="B1356"/>
    <x v="264"/>
    <x v="0"/>
    <n v="28.65"/>
    <n v="5"/>
    <n v="143.25"/>
    <x v="2"/>
    <x v="6"/>
  </r>
  <r>
    <s v="O2757"/>
    <d v="2024-12-20T00:00:00"/>
    <x v="2"/>
    <x v="9"/>
    <x v="1"/>
    <s v="C112"/>
    <x v="695"/>
    <s v="B1768"/>
    <x v="63"/>
    <x v="2"/>
    <n v="23.82"/>
    <n v="2"/>
    <n v="47.64"/>
    <x v="0"/>
    <x v="2"/>
  </r>
  <r>
    <s v="O2690"/>
    <d v="2023-08-31T00:00:00"/>
    <x v="5"/>
    <x v="8"/>
    <x v="2"/>
    <s v="C435"/>
    <x v="1070"/>
    <s v="B1217"/>
    <x v="672"/>
    <x v="1"/>
    <n v="17.399999999999999"/>
    <n v="2"/>
    <n v="34.799999999999997"/>
    <x v="0"/>
    <x v="2"/>
  </r>
  <r>
    <s v="O1354"/>
    <d v="2023-11-30T00:00:00"/>
    <x v="5"/>
    <x v="5"/>
    <x v="2"/>
    <s v="C125"/>
    <x v="355"/>
    <s v="B1802"/>
    <x v="1150"/>
    <x v="3"/>
    <n v="20.2"/>
    <n v="1"/>
    <n v="20.2"/>
    <x v="1"/>
    <x v="1"/>
  </r>
  <r>
    <s v="O2427"/>
    <d v="2022-12-16T00:00:00"/>
    <x v="2"/>
    <x v="9"/>
    <x v="3"/>
    <s v="C101"/>
    <x v="581"/>
    <s v="B1508"/>
    <x v="981"/>
    <x v="0"/>
    <n v="19.670000000000002"/>
    <n v="1"/>
    <n v="19.670000000000002"/>
    <x v="0"/>
    <x v="5"/>
  </r>
  <r>
    <s v="O1727"/>
    <d v="2024-04-07T00:00:00"/>
    <x v="0"/>
    <x v="7"/>
    <x v="1"/>
    <s v="C400"/>
    <x v="865"/>
    <s v="B1744"/>
    <x v="881"/>
    <x v="2"/>
    <n v="44.15"/>
    <n v="1"/>
    <n v="44.15"/>
    <x v="0"/>
    <x v="3"/>
  </r>
  <r>
    <s v="O2337"/>
    <d v="2025-08-11T00:00:00"/>
    <x v="1"/>
    <x v="8"/>
    <x v="0"/>
    <s v="C962"/>
    <x v="152"/>
    <s v="B1036"/>
    <x v="901"/>
    <x v="2"/>
    <n v="18.37"/>
    <n v="1"/>
    <n v="18.37"/>
    <x v="2"/>
    <x v="6"/>
  </r>
  <r>
    <s v="O1891"/>
    <d v="2024-05-03T00:00:00"/>
    <x v="2"/>
    <x v="4"/>
    <x v="1"/>
    <s v="C562"/>
    <x v="319"/>
    <s v="B1047"/>
    <x v="1151"/>
    <x v="2"/>
    <n v="23.8"/>
    <n v="1"/>
    <n v="23.8"/>
    <x v="2"/>
    <x v="3"/>
  </r>
  <r>
    <s v="O3690"/>
    <d v="2022-11-05T00:00:00"/>
    <x v="6"/>
    <x v="5"/>
    <x v="3"/>
    <s v="C491"/>
    <x v="841"/>
    <s v="B1485"/>
    <x v="806"/>
    <x v="1"/>
    <n v="22.22"/>
    <n v="3"/>
    <n v="66.66"/>
    <x v="1"/>
    <x v="3"/>
  </r>
  <r>
    <s v="O1993"/>
    <d v="2024-04-02T00:00:00"/>
    <x v="4"/>
    <x v="7"/>
    <x v="1"/>
    <s v="C253"/>
    <x v="825"/>
    <s v="B1031"/>
    <x v="1148"/>
    <x v="1"/>
    <n v="23.43"/>
    <n v="3"/>
    <n v="70.290000000000006"/>
    <x v="1"/>
    <x v="1"/>
  </r>
  <r>
    <s v="O3265"/>
    <d v="2025-07-11T00:00:00"/>
    <x v="2"/>
    <x v="2"/>
    <x v="0"/>
    <s v="C907"/>
    <x v="817"/>
    <s v="B1586"/>
    <x v="117"/>
    <x v="0"/>
    <n v="10.62"/>
    <n v="4"/>
    <n v="42.48"/>
    <x v="2"/>
    <x v="7"/>
  </r>
  <r>
    <s v="O3354"/>
    <d v="2024-11-06T00:00:00"/>
    <x v="3"/>
    <x v="5"/>
    <x v="1"/>
    <s v="C553"/>
    <x v="276"/>
    <s v="B1476"/>
    <x v="597"/>
    <x v="0"/>
    <n v="38.96"/>
    <n v="1"/>
    <n v="38.96"/>
    <x v="2"/>
    <x v="0"/>
  </r>
  <r>
    <s v="O1665"/>
    <d v="2024-11-17T00:00:00"/>
    <x v="0"/>
    <x v="5"/>
    <x v="1"/>
    <s v="C862"/>
    <x v="155"/>
    <s v="B1647"/>
    <x v="701"/>
    <x v="3"/>
    <n v="31.88"/>
    <n v="1"/>
    <n v="31.88"/>
    <x v="1"/>
    <x v="0"/>
  </r>
  <r>
    <s v="O1393"/>
    <d v="2023-07-21T00:00:00"/>
    <x v="2"/>
    <x v="2"/>
    <x v="2"/>
    <s v="C985"/>
    <x v="339"/>
    <s v="B1072"/>
    <x v="454"/>
    <x v="3"/>
    <n v="43.89"/>
    <n v="1"/>
    <n v="43.89"/>
    <x v="3"/>
    <x v="1"/>
  </r>
  <r>
    <s v="O3495"/>
    <d v="2024-10-17T00:00:00"/>
    <x v="5"/>
    <x v="10"/>
    <x v="1"/>
    <s v="C658"/>
    <x v="1138"/>
    <s v="B1029"/>
    <x v="808"/>
    <x v="0"/>
    <n v="36.020000000000003"/>
    <n v="2"/>
    <n v="72.040000000000006"/>
    <x v="0"/>
    <x v="2"/>
  </r>
  <r>
    <s v="O3353"/>
    <d v="2023-02-25T00:00:00"/>
    <x v="6"/>
    <x v="3"/>
    <x v="2"/>
    <s v="C659"/>
    <x v="977"/>
    <s v="B1378"/>
    <x v="23"/>
    <x v="0"/>
    <n v="24.56"/>
    <n v="3"/>
    <n v="73.680000000000007"/>
    <x v="2"/>
    <x v="2"/>
  </r>
  <r>
    <s v="O2394"/>
    <d v="2024-12-09T00:00:00"/>
    <x v="1"/>
    <x v="9"/>
    <x v="1"/>
    <s v="C818"/>
    <x v="534"/>
    <s v="B1337"/>
    <x v="99"/>
    <x v="3"/>
    <n v="9.83"/>
    <n v="1"/>
    <n v="9.83"/>
    <x v="0"/>
    <x v="0"/>
  </r>
  <r>
    <s v="O3399"/>
    <d v="2024-03-12T00:00:00"/>
    <x v="4"/>
    <x v="0"/>
    <x v="1"/>
    <s v="C631"/>
    <x v="1123"/>
    <s v="B1530"/>
    <x v="226"/>
    <x v="2"/>
    <n v="55.9"/>
    <n v="4"/>
    <n v="223.6"/>
    <x v="1"/>
    <x v="1"/>
  </r>
  <r>
    <s v="O3856"/>
    <d v="2023-02-15T00:00:00"/>
    <x v="3"/>
    <x v="3"/>
    <x v="2"/>
    <s v="C384"/>
    <x v="28"/>
    <s v="B1080"/>
    <x v="477"/>
    <x v="1"/>
    <n v="43.11"/>
    <n v="2"/>
    <n v="86.22"/>
    <x v="2"/>
    <x v="6"/>
  </r>
  <r>
    <s v="O3153"/>
    <d v="2024-06-24T00:00:00"/>
    <x v="1"/>
    <x v="1"/>
    <x v="1"/>
    <s v="C130"/>
    <x v="224"/>
    <s v="B1184"/>
    <x v="1105"/>
    <x v="0"/>
    <n v="32.01"/>
    <n v="4"/>
    <n v="128.04"/>
    <x v="1"/>
    <x v="2"/>
  </r>
  <r>
    <s v="O1154"/>
    <d v="2023-04-07T00:00:00"/>
    <x v="2"/>
    <x v="7"/>
    <x v="2"/>
    <s v="C498"/>
    <x v="1142"/>
    <s v="B1512"/>
    <x v="312"/>
    <x v="3"/>
    <n v="22.11"/>
    <n v="1"/>
    <n v="22.11"/>
    <x v="1"/>
    <x v="1"/>
  </r>
  <r>
    <s v="O1392"/>
    <d v="2023-02-28T00:00:00"/>
    <x v="4"/>
    <x v="3"/>
    <x v="2"/>
    <s v="C828"/>
    <x v="1143"/>
    <s v="B1119"/>
    <x v="154"/>
    <x v="1"/>
    <n v="10.08"/>
    <n v="1"/>
    <n v="10.08"/>
    <x v="3"/>
    <x v="7"/>
  </r>
  <r>
    <s v="O3322"/>
    <d v="2024-08-26T00:00:00"/>
    <x v="1"/>
    <x v="8"/>
    <x v="1"/>
    <s v="C750"/>
    <x v="373"/>
    <s v="B1558"/>
    <x v="533"/>
    <x v="0"/>
    <n v="22.5"/>
    <n v="1"/>
    <n v="22.5"/>
    <x v="0"/>
    <x v="3"/>
  </r>
  <r>
    <s v="O2407"/>
    <d v="2023-10-21T00:00:00"/>
    <x v="6"/>
    <x v="10"/>
    <x v="2"/>
    <s v="C353"/>
    <x v="518"/>
    <s v="B1276"/>
    <x v="236"/>
    <x v="2"/>
    <n v="7.76"/>
    <n v="5"/>
    <n v="38.799999999999997"/>
    <x v="0"/>
    <x v="0"/>
  </r>
  <r>
    <s v="O1406"/>
    <d v="2023-07-17T00:00:00"/>
    <x v="1"/>
    <x v="2"/>
    <x v="2"/>
    <s v="C457"/>
    <x v="701"/>
    <s v="B1042"/>
    <x v="785"/>
    <x v="3"/>
    <n v="17.5"/>
    <n v="1"/>
    <n v="17.5"/>
    <x v="2"/>
    <x v="2"/>
  </r>
  <r>
    <s v="O1105"/>
    <d v="2023-07-14T00:00:00"/>
    <x v="2"/>
    <x v="2"/>
    <x v="2"/>
    <s v="C809"/>
    <x v="233"/>
    <s v="B1714"/>
    <x v="401"/>
    <x v="1"/>
    <n v="35.1"/>
    <n v="1"/>
    <n v="35.1"/>
    <x v="3"/>
    <x v="7"/>
  </r>
  <r>
    <s v="O2776"/>
    <d v="2023-01-10T00:00:00"/>
    <x v="4"/>
    <x v="11"/>
    <x v="2"/>
    <s v="C749"/>
    <x v="49"/>
    <s v="B1871"/>
    <x v="889"/>
    <x v="0"/>
    <n v="34.15"/>
    <n v="1"/>
    <n v="34.15"/>
    <x v="0"/>
    <x v="7"/>
  </r>
  <r>
    <s v="O2703"/>
    <d v="2024-03-27T00:00:00"/>
    <x v="3"/>
    <x v="0"/>
    <x v="1"/>
    <s v="C898"/>
    <x v="176"/>
    <s v="B1063"/>
    <x v="612"/>
    <x v="1"/>
    <n v="34.07"/>
    <n v="4"/>
    <n v="136.28"/>
    <x v="1"/>
    <x v="2"/>
  </r>
  <r>
    <s v="O3050"/>
    <d v="2022-08-29T00:00:00"/>
    <x v="1"/>
    <x v="8"/>
    <x v="3"/>
    <s v="C989"/>
    <x v="423"/>
    <s v="B1933"/>
    <x v="302"/>
    <x v="2"/>
    <n v="32.58"/>
    <n v="5"/>
    <n v="162.9"/>
    <x v="0"/>
    <x v="2"/>
  </r>
  <r>
    <s v="O1765"/>
    <d v="2023-04-11T00:00:00"/>
    <x v="4"/>
    <x v="7"/>
    <x v="2"/>
    <s v="C787"/>
    <x v="972"/>
    <s v="B1698"/>
    <x v="288"/>
    <x v="1"/>
    <n v="32.950000000000003"/>
    <n v="1"/>
    <n v="32.950000000000003"/>
    <x v="2"/>
    <x v="2"/>
  </r>
  <r>
    <s v="O1822"/>
    <d v="2024-11-27T00:00:00"/>
    <x v="3"/>
    <x v="5"/>
    <x v="1"/>
    <s v="C977"/>
    <x v="1112"/>
    <s v="B1464"/>
    <x v="559"/>
    <x v="1"/>
    <n v="17.27"/>
    <n v="1"/>
    <n v="17.27"/>
    <x v="3"/>
    <x v="7"/>
  </r>
  <r>
    <s v="O1579"/>
    <d v="2023-07-31T00:00:00"/>
    <x v="1"/>
    <x v="2"/>
    <x v="2"/>
    <s v="C740"/>
    <x v="1144"/>
    <s v="B1500"/>
    <x v="1001"/>
    <x v="3"/>
    <n v="16.260000000000002"/>
    <n v="1"/>
    <n v="16.260000000000002"/>
    <x v="0"/>
    <x v="7"/>
  </r>
  <r>
    <s v="O2785"/>
    <d v="2025-03-26T00:00:00"/>
    <x v="3"/>
    <x v="0"/>
    <x v="0"/>
    <s v="C788"/>
    <x v="489"/>
    <s v="B1782"/>
    <x v="282"/>
    <x v="0"/>
    <n v="35.93"/>
    <n v="2"/>
    <n v="71.86"/>
    <x v="2"/>
    <x v="7"/>
  </r>
  <r>
    <s v="O2985"/>
    <d v="2025-01-12T00:00:00"/>
    <x v="0"/>
    <x v="11"/>
    <x v="0"/>
    <s v="C989"/>
    <x v="423"/>
    <s v="B1395"/>
    <x v="153"/>
    <x v="3"/>
    <n v="43.01"/>
    <n v="5"/>
    <n v="215.05"/>
    <x v="1"/>
    <x v="2"/>
  </r>
  <r>
    <s v="O3815"/>
    <d v="2024-03-05T00:00:00"/>
    <x v="4"/>
    <x v="0"/>
    <x v="1"/>
    <s v="C153"/>
    <x v="1145"/>
    <s v="B1033"/>
    <x v="677"/>
    <x v="2"/>
    <n v="45.49"/>
    <n v="1"/>
    <n v="45.49"/>
    <x v="0"/>
    <x v="2"/>
  </r>
  <r>
    <s v="O2718"/>
    <d v="2023-05-09T00:00:00"/>
    <x v="4"/>
    <x v="4"/>
    <x v="2"/>
    <s v="C110"/>
    <x v="249"/>
    <s v="B1651"/>
    <x v="782"/>
    <x v="2"/>
    <n v="31.41"/>
    <n v="4"/>
    <n v="125.64"/>
    <x v="2"/>
    <x v="2"/>
  </r>
  <r>
    <s v="O1912"/>
    <d v="2024-11-05T00:00:00"/>
    <x v="4"/>
    <x v="5"/>
    <x v="1"/>
    <s v="C829"/>
    <x v="946"/>
    <s v="B1112"/>
    <x v="1152"/>
    <x v="0"/>
    <n v="46.23"/>
    <n v="1"/>
    <n v="46.23"/>
    <x v="1"/>
    <x v="7"/>
  </r>
  <r>
    <s v="O2293"/>
    <d v="2025-07-16T00:00:00"/>
    <x v="3"/>
    <x v="2"/>
    <x v="0"/>
    <s v="C656"/>
    <x v="1133"/>
    <s v="B1416"/>
    <x v="433"/>
    <x v="2"/>
    <n v="37.590000000000003"/>
    <n v="1"/>
    <n v="37.590000000000003"/>
    <x v="2"/>
    <x v="2"/>
  </r>
  <r>
    <s v="O1762"/>
    <d v="2023-04-09T00:00:00"/>
    <x v="0"/>
    <x v="7"/>
    <x v="2"/>
    <s v="C887"/>
    <x v="396"/>
    <s v="B1920"/>
    <x v="1056"/>
    <x v="2"/>
    <n v="39.86"/>
    <n v="4"/>
    <n v="159.44"/>
    <x v="1"/>
    <x v="2"/>
  </r>
  <r>
    <s v="O1798"/>
    <d v="2024-04-12T00:00:00"/>
    <x v="2"/>
    <x v="7"/>
    <x v="1"/>
    <s v="C476"/>
    <x v="562"/>
    <s v="B1530"/>
    <x v="226"/>
    <x v="1"/>
    <n v="49.06"/>
    <n v="4"/>
    <n v="196.24"/>
    <x v="3"/>
    <x v="3"/>
  </r>
  <r>
    <s v="O3732"/>
    <d v="2025-04-24T00:00:00"/>
    <x v="5"/>
    <x v="7"/>
    <x v="0"/>
    <s v="C827"/>
    <x v="1043"/>
    <s v="B1472"/>
    <x v="1153"/>
    <x v="0"/>
    <n v="9.77"/>
    <n v="2"/>
    <n v="19.54"/>
    <x v="2"/>
    <x v="0"/>
  </r>
  <r>
    <s v="O3864"/>
    <d v="2023-05-04T00:00:00"/>
    <x v="5"/>
    <x v="4"/>
    <x v="2"/>
    <s v="C115"/>
    <x v="424"/>
    <s v="B1922"/>
    <x v="587"/>
    <x v="0"/>
    <n v="24.65"/>
    <n v="2"/>
    <n v="49.3"/>
    <x v="0"/>
    <x v="0"/>
  </r>
  <r>
    <s v="O2281"/>
    <d v="2023-12-22T00:00:00"/>
    <x v="2"/>
    <x v="9"/>
    <x v="2"/>
    <s v="C660"/>
    <x v="642"/>
    <s v="B1297"/>
    <x v="289"/>
    <x v="2"/>
    <n v="22.29"/>
    <n v="1"/>
    <n v="22.29"/>
    <x v="1"/>
    <x v="7"/>
  </r>
  <r>
    <s v="O1451"/>
    <d v="2023-01-18T00:00:00"/>
    <x v="3"/>
    <x v="11"/>
    <x v="2"/>
    <s v="C977"/>
    <x v="1"/>
    <s v="B1491"/>
    <x v="1124"/>
    <x v="3"/>
    <n v="19.43"/>
    <n v="3"/>
    <n v="58.29"/>
    <x v="2"/>
    <x v="0"/>
  </r>
  <r>
    <s v="O3403"/>
    <d v="2025-08-07T00:00:00"/>
    <x v="5"/>
    <x v="8"/>
    <x v="0"/>
    <s v="C697"/>
    <x v="1012"/>
    <s v="B1444"/>
    <x v="665"/>
    <x v="1"/>
    <n v="20.89"/>
    <n v="3"/>
    <n v="62.67"/>
    <x v="2"/>
    <x v="3"/>
  </r>
  <r>
    <s v="O3092"/>
    <d v="2023-10-01T00:00:00"/>
    <x v="0"/>
    <x v="10"/>
    <x v="2"/>
    <s v="C875"/>
    <x v="949"/>
    <s v="B1517"/>
    <x v="923"/>
    <x v="0"/>
    <n v="34.64"/>
    <n v="1"/>
    <n v="34.64"/>
    <x v="2"/>
    <x v="5"/>
  </r>
  <r>
    <s v="O2105"/>
    <d v="2023-09-10T00:00:00"/>
    <x v="0"/>
    <x v="6"/>
    <x v="2"/>
    <s v="C696"/>
    <x v="809"/>
    <s v="B1248"/>
    <x v="940"/>
    <x v="3"/>
    <n v="18.38"/>
    <n v="3"/>
    <n v="55.14"/>
    <x v="1"/>
    <x v="2"/>
  </r>
  <r>
    <s v="O3968"/>
    <d v="2023-04-19T00:00:00"/>
    <x v="3"/>
    <x v="7"/>
    <x v="2"/>
    <s v="C572"/>
    <x v="714"/>
    <s v="B1225"/>
    <x v="861"/>
    <x v="1"/>
    <n v="6.41"/>
    <n v="4"/>
    <n v="25.64"/>
    <x v="0"/>
    <x v="2"/>
  </r>
  <r>
    <s v="O2774"/>
    <d v="2024-12-29T00:00:00"/>
    <x v="0"/>
    <x v="9"/>
    <x v="1"/>
    <s v="C300"/>
    <x v="442"/>
    <s v="B1468"/>
    <x v="741"/>
    <x v="2"/>
    <n v="21"/>
    <n v="2"/>
    <n v="42"/>
    <x v="1"/>
    <x v="0"/>
  </r>
  <r>
    <s v="O3117"/>
    <d v="2022-11-08T00:00:00"/>
    <x v="4"/>
    <x v="5"/>
    <x v="3"/>
    <s v="C913"/>
    <x v="610"/>
    <s v="B1874"/>
    <x v="249"/>
    <x v="2"/>
    <n v="36.39"/>
    <n v="4"/>
    <n v="145.56"/>
    <x v="2"/>
    <x v="0"/>
  </r>
  <r>
    <s v="O2828"/>
    <d v="2025-04-12T00:00:00"/>
    <x v="6"/>
    <x v="7"/>
    <x v="0"/>
    <s v="C590"/>
    <x v="1146"/>
    <s v="B1784"/>
    <x v="1102"/>
    <x v="2"/>
    <n v="14.25"/>
    <n v="2"/>
    <n v="28.5"/>
    <x v="2"/>
    <x v="6"/>
  </r>
  <r>
    <s v="O3416"/>
    <d v="2023-11-06T00:00:00"/>
    <x v="1"/>
    <x v="5"/>
    <x v="2"/>
    <s v="C651"/>
    <x v="113"/>
    <s v="B1648"/>
    <x v="786"/>
    <x v="0"/>
    <n v="47.96"/>
    <n v="2"/>
    <n v="95.92"/>
    <x v="0"/>
    <x v="5"/>
  </r>
  <r>
    <s v="O2158"/>
    <d v="2023-08-07T00:00:00"/>
    <x v="1"/>
    <x v="8"/>
    <x v="2"/>
    <s v="C880"/>
    <x v="643"/>
    <s v="B1044"/>
    <x v="931"/>
    <x v="2"/>
    <n v="21.41"/>
    <n v="3"/>
    <n v="64.23"/>
    <x v="0"/>
    <x v="3"/>
  </r>
  <r>
    <s v="O1857"/>
    <d v="2024-07-13T00:00:00"/>
    <x v="6"/>
    <x v="2"/>
    <x v="1"/>
    <s v="C641"/>
    <x v="307"/>
    <s v="B1020"/>
    <x v="46"/>
    <x v="1"/>
    <n v="49.22"/>
    <n v="3"/>
    <n v="147.66"/>
    <x v="0"/>
    <x v="3"/>
  </r>
  <r>
    <s v="O3058"/>
    <d v="2023-08-10T00:00:00"/>
    <x v="5"/>
    <x v="8"/>
    <x v="2"/>
    <s v="C412"/>
    <x v="889"/>
    <s v="B1935"/>
    <x v="107"/>
    <x v="2"/>
    <n v="5.28"/>
    <n v="5"/>
    <n v="26.4"/>
    <x v="0"/>
    <x v="2"/>
  </r>
  <r>
    <s v="O2654"/>
    <d v="2025-03-04T00:00:00"/>
    <x v="4"/>
    <x v="0"/>
    <x v="0"/>
    <s v="C372"/>
    <x v="687"/>
    <s v="B1908"/>
    <x v="1154"/>
    <x v="2"/>
    <n v="26.04"/>
    <n v="4"/>
    <n v="104.16"/>
    <x v="0"/>
    <x v="2"/>
  </r>
  <r>
    <s v="O2819"/>
    <d v="2025-06-26T00:00:00"/>
    <x v="5"/>
    <x v="1"/>
    <x v="0"/>
    <s v="C510"/>
    <x v="246"/>
    <s v="B1488"/>
    <x v="1131"/>
    <x v="2"/>
    <n v="9.58"/>
    <n v="3"/>
    <n v="28.74"/>
    <x v="0"/>
    <x v="0"/>
  </r>
  <r>
    <s v="O1524"/>
    <d v="2024-03-20T00:00:00"/>
    <x v="3"/>
    <x v="0"/>
    <x v="1"/>
    <s v="C850"/>
    <x v="336"/>
    <s v="B1503"/>
    <x v="689"/>
    <x v="0"/>
    <n v="42.93"/>
    <n v="2"/>
    <n v="85.86"/>
    <x v="0"/>
    <x v="4"/>
  </r>
  <r>
    <s v="O2598"/>
    <d v="2024-11-01T00:00:00"/>
    <x v="2"/>
    <x v="5"/>
    <x v="1"/>
    <s v="C437"/>
    <x v="352"/>
    <s v="B1751"/>
    <x v="664"/>
    <x v="2"/>
    <n v="21.53"/>
    <n v="1"/>
    <n v="21.53"/>
    <x v="0"/>
    <x v="2"/>
  </r>
  <r>
    <s v="O1461"/>
    <d v="2023-12-10T00:00:00"/>
    <x v="0"/>
    <x v="9"/>
    <x v="2"/>
    <s v="C679"/>
    <x v="57"/>
    <s v="B1719"/>
    <x v="1155"/>
    <x v="1"/>
    <n v="32.869999999999997"/>
    <n v="1"/>
    <n v="32.869999999999997"/>
    <x v="1"/>
    <x v="1"/>
  </r>
  <r>
    <s v="O3132"/>
    <d v="2024-11-21T00:00:00"/>
    <x v="5"/>
    <x v="5"/>
    <x v="1"/>
    <s v="C959"/>
    <x v="479"/>
    <s v="B1022"/>
    <x v="448"/>
    <x v="2"/>
    <n v="9.65"/>
    <n v="2"/>
    <n v="19.3"/>
    <x v="2"/>
    <x v="2"/>
  </r>
  <r>
    <s v="O2280"/>
    <d v="2023-08-17T00:00:00"/>
    <x v="5"/>
    <x v="8"/>
    <x v="2"/>
    <s v="C679"/>
    <x v="57"/>
    <s v="B1841"/>
    <x v="888"/>
    <x v="2"/>
    <n v="36.71"/>
    <n v="3"/>
    <n v="110.13"/>
    <x v="1"/>
    <x v="6"/>
  </r>
  <r>
    <s v="O2449"/>
    <d v="2023-06-10T00:00:00"/>
    <x v="6"/>
    <x v="1"/>
    <x v="2"/>
    <s v="C526"/>
    <x v="428"/>
    <s v="B1896"/>
    <x v="384"/>
    <x v="0"/>
    <n v="28.11"/>
    <n v="5"/>
    <n v="140.55000000000001"/>
    <x v="2"/>
    <x v="2"/>
  </r>
  <r>
    <s v="O3108"/>
    <d v="2024-04-15T00:00:00"/>
    <x v="1"/>
    <x v="7"/>
    <x v="1"/>
    <s v="C263"/>
    <x v="139"/>
    <s v="B1307"/>
    <x v="993"/>
    <x v="2"/>
    <n v="45.86"/>
    <n v="2"/>
    <n v="91.72"/>
    <x v="0"/>
    <x v="2"/>
  </r>
  <r>
    <s v="O2560"/>
    <d v="2025-06-25T00:00:00"/>
    <x v="3"/>
    <x v="1"/>
    <x v="0"/>
    <s v="C112"/>
    <x v="695"/>
    <s v="B1482"/>
    <x v="44"/>
    <x v="3"/>
    <n v="48.88"/>
    <n v="2"/>
    <n v="97.76"/>
    <x v="0"/>
    <x v="0"/>
  </r>
  <r>
    <s v="O3310"/>
    <d v="2023-01-26T00:00:00"/>
    <x v="5"/>
    <x v="11"/>
    <x v="2"/>
    <s v="C165"/>
    <x v="870"/>
    <s v="B1634"/>
    <x v="738"/>
    <x v="1"/>
    <n v="10.199999999999999"/>
    <n v="3"/>
    <n v="30.6"/>
    <x v="2"/>
    <x v="0"/>
  </r>
  <r>
    <s v="O1963"/>
    <d v="2023-09-29T00:00:00"/>
    <x v="2"/>
    <x v="6"/>
    <x v="2"/>
    <s v="C478"/>
    <x v="1034"/>
    <s v="B1313"/>
    <x v="1156"/>
    <x v="2"/>
    <n v="48.36"/>
    <n v="4"/>
    <n v="193.44"/>
    <x v="0"/>
    <x v="0"/>
  </r>
  <r>
    <s v="O1831"/>
    <d v="2023-01-22T00:00:00"/>
    <x v="0"/>
    <x v="11"/>
    <x v="2"/>
    <s v="C135"/>
    <x v="1147"/>
    <s v="B1172"/>
    <x v="554"/>
    <x v="2"/>
    <n v="45.37"/>
    <n v="4"/>
    <n v="181.48"/>
    <x v="3"/>
    <x v="1"/>
  </r>
  <r>
    <s v="O2359"/>
    <d v="2023-08-31T00:00:00"/>
    <x v="5"/>
    <x v="8"/>
    <x v="2"/>
    <s v="C517"/>
    <x v="584"/>
    <s v="B1050"/>
    <x v="1136"/>
    <x v="2"/>
    <n v="25.3"/>
    <n v="1"/>
    <n v="25.3"/>
    <x v="2"/>
    <x v="3"/>
  </r>
  <r>
    <s v="O1889"/>
    <d v="2024-11-26T00:00:00"/>
    <x v="4"/>
    <x v="5"/>
    <x v="1"/>
    <s v="C221"/>
    <x v="96"/>
    <s v="B1869"/>
    <x v="1011"/>
    <x v="2"/>
    <n v="18.12"/>
    <n v="2"/>
    <n v="36.24"/>
    <x v="3"/>
    <x v="1"/>
  </r>
  <r>
    <s v="O1989"/>
    <d v="2023-03-24T00:00:00"/>
    <x v="2"/>
    <x v="0"/>
    <x v="2"/>
    <s v="C153"/>
    <x v="1145"/>
    <s v="B1438"/>
    <x v="1045"/>
    <x v="3"/>
    <n v="19.09"/>
    <n v="3"/>
    <n v="57.27"/>
    <x v="0"/>
    <x v="2"/>
  </r>
  <r>
    <s v="O3324"/>
    <d v="2023-02-09T00:00:00"/>
    <x v="5"/>
    <x v="3"/>
    <x v="2"/>
    <s v="C536"/>
    <x v="209"/>
    <s v="B1578"/>
    <x v="67"/>
    <x v="0"/>
    <n v="31.32"/>
    <n v="4"/>
    <n v="125.28"/>
    <x v="1"/>
    <x v="0"/>
  </r>
  <r>
    <s v="O3947"/>
    <d v="2023-10-06T00:00:00"/>
    <x v="2"/>
    <x v="10"/>
    <x v="2"/>
    <s v="C551"/>
    <x v="60"/>
    <s v="B1094"/>
    <x v="325"/>
    <x v="0"/>
    <n v="55.53"/>
    <n v="4"/>
    <n v="222.12"/>
    <x v="0"/>
    <x v="7"/>
  </r>
  <r>
    <s v="O3825"/>
    <d v="2025-02-10T00:00:00"/>
    <x v="1"/>
    <x v="3"/>
    <x v="0"/>
    <s v="C324"/>
    <x v="517"/>
    <s v="B1377"/>
    <x v="1044"/>
    <x v="2"/>
    <n v="45.1"/>
    <n v="4"/>
    <n v="180.4"/>
    <x v="2"/>
    <x v="6"/>
  </r>
  <r>
    <s v="O2382"/>
    <d v="2025-07-01T00:00:00"/>
    <x v="4"/>
    <x v="2"/>
    <x v="0"/>
    <s v="C130"/>
    <x v="920"/>
    <s v="B1834"/>
    <x v="553"/>
    <x v="1"/>
    <n v="33.799999999999997"/>
    <n v="4"/>
    <n v="135.19999999999999"/>
    <x v="2"/>
    <x v="3"/>
  </r>
  <r>
    <s v="O2950"/>
    <d v="2023-03-05T00:00:00"/>
    <x v="0"/>
    <x v="0"/>
    <x v="2"/>
    <s v="C930"/>
    <x v="582"/>
    <s v="B1765"/>
    <x v="971"/>
    <x v="2"/>
    <n v="33.69"/>
    <n v="2"/>
    <n v="67.38"/>
    <x v="0"/>
    <x v="6"/>
  </r>
  <r>
    <s v="O2962"/>
    <d v="2022-10-22T00:00:00"/>
    <x v="6"/>
    <x v="10"/>
    <x v="3"/>
    <s v="C433"/>
    <x v="772"/>
    <s v="B1700"/>
    <x v="133"/>
    <x v="2"/>
    <n v="52.64"/>
    <n v="3"/>
    <n v="157.91999999999999"/>
    <x v="0"/>
    <x v="2"/>
  </r>
  <r>
    <s v="O1085"/>
    <d v="2024-07-16T00:00:00"/>
    <x v="4"/>
    <x v="2"/>
    <x v="1"/>
    <s v="C441"/>
    <x v="625"/>
    <s v="B1128"/>
    <x v="1084"/>
    <x v="1"/>
    <n v="18.61"/>
    <n v="5"/>
    <n v="93.05"/>
    <x v="2"/>
    <x v="4"/>
  </r>
  <r>
    <s v="O2017"/>
    <d v="2023-05-25T00:00:00"/>
    <x v="5"/>
    <x v="4"/>
    <x v="2"/>
    <s v="C913"/>
    <x v="1148"/>
    <s v="B1806"/>
    <x v="48"/>
    <x v="2"/>
    <n v="25.63"/>
    <n v="5"/>
    <n v="128.15"/>
    <x v="0"/>
    <x v="0"/>
  </r>
  <r>
    <s v="O1782"/>
    <d v="2024-06-06T00:00:00"/>
    <x v="5"/>
    <x v="1"/>
    <x v="1"/>
    <s v="C310"/>
    <x v="771"/>
    <s v="B1383"/>
    <x v="324"/>
    <x v="3"/>
    <n v="32.799999999999997"/>
    <n v="5"/>
    <n v="164"/>
    <x v="2"/>
    <x v="1"/>
  </r>
  <r>
    <s v="O2581"/>
    <d v="2023-09-28T00:00:00"/>
    <x v="5"/>
    <x v="6"/>
    <x v="2"/>
    <s v="C980"/>
    <x v="121"/>
    <s v="B1120"/>
    <x v="748"/>
    <x v="2"/>
    <n v="18.489999999999998"/>
    <n v="2"/>
    <n v="36.979999999999997"/>
    <x v="0"/>
    <x v="2"/>
  </r>
  <r>
    <s v="O1873"/>
    <d v="2023-03-06T00:00:00"/>
    <x v="1"/>
    <x v="0"/>
    <x v="2"/>
    <s v="C222"/>
    <x v="855"/>
    <s v="B1422"/>
    <x v="1038"/>
    <x v="0"/>
    <n v="16.61"/>
    <n v="5"/>
    <n v="83.05"/>
    <x v="1"/>
    <x v="0"/>
  </r>
  <r>
    <s v="O3593"/>
    <d v="2024-03-07T00:00:00"/>
    <x v="5"/>
    <x v="0"/>
    <x v="1"/>
    <s v="C942"/>
    <x v="1059"/>
    <s v="B1799"/>
    <x v="712"/>
    <x v="2"/>
    <n v="34.880000000000003"/>
    <n v="5"/>
    <n v="174.4"/>
    <x v="0"/>
    <x v="6"/>
  </r>
  <r>
    <s v="O2295"/>
    <d v="2023-11-07T00:00:00"/>
    <x v="4"/>
    <x v="5"/>
    <x v="2"/>
    <s v="C335"/>
    <x v="569"/>
    <s v="B1780"/>
    <x v="329"/>
    <x v="1"/>
    <n v="44.24"/>
    <n v="3"/>
    <n v="132.72"/>
    <x v="2"/>
    <x v="0"/>
  </r>
  <r>
    <s v="O1290"/>
    <d v="2024-06-21T00:00:00"/>
    <x v="2"/>
    <x v="1"/>
    <x v="1"/>
    <s v="C788"/>
    <x v="489"/>
    <s v="B1407"/>
    <x v="457"/>
    <x v="3"/>
    <n v="48.94"/>
    <n v="2"/>
    <n v="97.88"/>
    <x v="0"/>
    <x v="0"/>
  </r>
  <r>
    <s v="O1793"/>
    <d v="2024-10-07T00:00:00"/>
    <x v="1"/>
    <x v="10"/>
    <x v="1"/>
    <s v="C950"/>
    <x v="548"/>
    <s v="B1055"/>
    <x v="671"/>
    <x v="3"/>
    <n v="38.08"/>
    <n v="5"/>
    <n v="190.4"/>
    <x v="3"/>
    <x v="1"/>
  </r>
  <r>
    <s v="O3287"/>
    <d v="2022-09-19T00:00:00"/>
    <x v="1"/>
    <x v="6"/>
    <x v="3"/>
    <s v="C355"/>
    <x v="924"/>
    <s v="B1581"/>
    <x v="351"/>
    <x v="0"/>
    <n v="28.94"/>
    <n v="3"/>
    <n v="86.82"/>
    <x v="0"/>
    <x v="1"/>
  </r>
  <r>
    <s v="O2424"/>
    <d v="2023-04-11T00:00:00"/>
    <x v="4"/>
    <x v="7"/>
    <x v="2"/>
    <s v="C814"/>
    <x v="493"/>
    <s v="B1940"/>
    <x v="1022"/>
    <x v="0"/>
    <n v="10.35"/>
    <n v="3"/>
    <n v="31.05"/>
    <x v="1"/>
    <x v="3"/>
  </r>
  <r>
    <s v="O3711"/>
    <d v="2024-10-15T00:00:00"/>
    <x v="4"/>
    <x v="10"/>
    <x v="1"/>
    <s v="C538"/>
    <x v="333"/>
    <s v="B1916"/>
    <x v="853"/>
    <x v="3"/>
    <n v="24.12"/>
    <n v="2"/>
    <n v="48.24"/>
    <x v="0"/>
    <x v="6"/>
  </r>
  <r>
    <s v="O1242"/>
    <d v="2024-01-07T00:00:00"/>
    <x v="0"/>
    <x v="11"/>
    <x v="1"/>
    <s v="C720"/>
    <x v="463"/>
    <s v="B1211"/>
    <x v="1157"/>
    <x v="2"/>
    <n v="25.84"/>
    <n v="5"/>
    <n v="129.19999999999999"/>
    <x v="3"/>
    <x v="1"/>
  </r>
  <r>
    <s v="O2717"/>
    <d v="2024-11-04T00:00:00"/>
    <x v="1"/>
    <x v="5"/>
    <x v="1"/>
    <s v="C749"/>
    <x v="49"/>
    <s v="B1854"/>
    <x v="988"/>
    <x v="1"/>
    <n v="20.52"/>
    <n v="5"/>
    <n v="102.6"/>
    <x v="1"/>
    <x v="0"/>
  </r>
  <r>
    <s v="O2874"/>
    <d v="2023-09-07T00:00:00"/>
    <x v="5"/>
    <x v="6"/>
    <x v="2"/>
    <s v="C985"/>
    <x v="339"/>
    <s v="B1198"/>
    <x v="694"/>
    <x v="0"/>
    <n v="14.87"/>
    <n v="1"/>
    <n v="14.87"/>
    <x v="0"/>
    <x v="6"/>
  </r>
  <r>
    <s v="O3094"/>
    <d v="2023-08-18T00:00:00"/>
    <x v="2"/>
    <x v="8"/>
    <x v="2"/>
    <s v="C999"/>
    <x v="75"/>
    <s v="B1307"/>
    <x v="993"/>
    <x v="2"/>
    <n v="35.770000000000003"/>
    <n v="4"/>
    <n v="143.08000000000001"/>
    <x v="0"/>
    <x v="6"/>
  </r>
  <r>
    <s v="O3226"/>
    <d v="2025-01-21T00:00:00"/>
    <x v="4"/>
    <x v="11"/>
    <x v="0"/>
    <s v="C153"/>
    <x v="1145"/>
    <s v="B1391"/>
    <x v="673"/>
    <x v="2"/>
    <n v="17.82"/>
    <n v="4"/>
    <n v="71.28"/>
    <x v="1"/>
    <x v="6"/>
  </r>
  <r>
    <s v="O3282"/>
    <d v="2024-06-22T00:00:00"/>
    <x v="6"/>
    <x v="1"/>
    <x v="1"/>
    <s v="C333"/>
    <x v="512"/>
    <s v="B1022"/>
    <x v="884"/>
    <x v="1"/>
    <n v="8.02"/>
    <n v="4"/>
    <n v="32.08"/>
    <x v="2"/>
    <x v="3"/>
  </r>
  <r>
    <s v="O2603"/>
    <d v="2023-11-30T00:00:00"/>
    <x v="5"/>
    <x v="5"/>
    <x v="2"/>
    <s v="C865"/>
    <x v="1017"/>
    <s v="B1331"/>
    <x v="575"/>
    <x v="2"/>
    <n v="44.03"/>
    <n v="2"/>
    <n v="88.06"/>
    <x v="0"/>
    <x v="2"/>
  </r>
  <r>
    <s v="O3015"/>
    <d v="2025-02-22T00:00:00"/>
    <x v="6"/>
    <x v="3"/>
    <x v="0"/>
    <s v="C912"/>
    <x v="23"/>
    <s v="B1652"/>
    <x v="608"/>
    <x v="0"/>
    <n v="28.95"/>
    <n v="1"/>
    <n v="28.95"/>
    <x v="0"/>
    <x v="2"/>
  </r>
  <r>
    <s v="O3862"/>
    <d v="2024-05-07T00:00:00"/>
    <x v="4"/>
    <x v="4"/>
    <x v="1"/>
    <s v="C252"/>
    <x v="681"/>
    <s v="B1397"/>
    <x v="1097"/>
    <x v="3"/>
    <n v="31.13"/>
    <n v="3"/>
    <n v="93.39"/>
    <x v="2"/>
    <x v="7"/>
  </r>
  <r>
    <s v="O2256"/>
    <d v="2022-09-01T00:00:00"/>
    <x v="5"/>
    <x v="6"/>
    <x v="3"/>
    <s v="C953"/>
    <x v="702"/>
    <s v="B1510"/>
    <x v="666"/>
    <x v="2"/>
    <n v="40.78"/>
    <n v="5"/>
    <n v="203.9"/>
    <x v="0"/>
    <x v="5"/>
  </r>
  <r>
    <s v="O1515"/>
    <d v="2024-01-24T00:00:00"/>
    <x v="3"/>
    <x v="11"/>
    <x v="1"/>
    <s v="C654"/>
    <x v="1119"/>
    <s v="B1780"/>
    <x v="1071"/>
    <x v="2"/>
    <n v="32.840000000000003"/>
    <n v="5"/>
    <n v="164.2"/>
    <x v="3"/>
    <x v="2"/>
  </r>
  <r>
    <s v="O3512"/>
    <d v="2023-02-23T00:00:00"/>
    <x v="5"/>
    <x v="3"/>
    <x v="2"/>
    <s v="C739"/>
    <x v="767"/>
    <s v="B1588"/>
    <x v="492"/>
    <x v="2"/>
    <n v="40.229999999999997"/>
    <n v="2"/>
    <n v="80.459999999999994"/>
    <x v="0"/>
    <x v="2"/>
  </r>
  <r>
    <s v="O2006"/>
    <d v="2023-01-15T00:00:00"/>
    <x v="0"/>
    <x v="11"/>
    <x v="2"/>
    <s v="C123"/>
    <x v="1149"/>
    <s v="B1416"/>
    <x v="433"/>
    <x v="3"/>
    <n v="36.46"/>
    <n v="2"/>
    <n v="72.92"/>
    <x v="3"/>
    <x v="2"/>
  </r>
  <r>
    <s v="O2990"/>
    <d v="2024-01-18T00:00:00"/>
    <x v="5"/>
    <x v="11"/>
    <x v="1"/>
    <s v="C584"/>
    <x v="1108"/>
    <s v="B1303"/>
    <x v="1158"/>
    <x v="2"/>
    <n v="20.96"/>
    <n v="2"/>
    <n v="41.92"/>
    <x v="0"/>
    <x v="5"/>
  </r>
  <r>
    <s v="O2967"/>
    <d v="2025-03-20T00:00:00"/>
    <x v="5"/>
    <x v="0"/>
    <x v="0"/>
    <s v="C556"/>
    <x v="821"/>
    <s v="B1260"/>
    <x v="919"/>
    <x v="2"/>
    <n v="11.47"/>
    <n v="5"/>
    <n v="57.35"/>
    <x v="2"/>
    <x v="5"/>
  </r>
  <r>
    <s v="O2940"/>
    <d v="2025-06-28T00:00:00"/>
    <x v="6"/>
    <x v="1"/>
    <x v="0"/>
    <s v="C739"/>
    <x v="31"/>
    <s v="B1599"/>
    <x v="453"/>
    <x v="1"/>
    <n v="24.14"/>
    <n v="3"/>
    <n v="72.42"/>
    <x v="2"/>
    <x v="7"/>
  </r>
  <r>
    <s v="O3851"/>
    <d v="2023-10-08T00:00:00"/>
    <x v="0"/>
    <x v="10"/>
    <x v="2"/>
    <s v="C676"/>
    <x v="101"/>
    <s v="B1820"/>
    <x v="723"/>
    <x v="3"/>
    <n v="21.59"/>
    <n v="5"/>
    <n v="107.95"/>
    <x v="2"/>
    <x v="6"/>
  </r>
  <r>
    <s v="O1741"/>
    <d v="2024-01-20T00:00:00"/>
    <x v="6"/>
    <x v="11"/>
    <x v="1"/>
    <s v="C806"/>
    <x v="365"/>
    <s v="B1302"/>
    <x v="682"/>
    <x v="2"/>
    <n v="38.090000000000003"/>
    <n v="5"/>
    <n v="190.45"/>
    <x v="0"/>
    <x v="1"/>
  </r>
  <r>
    <s v="O2418"/>
    <d v="2023-02-03T00:00:00"/>
    <x v="2"/>
    <x v="3"/>
    <x v="2"/>
    <s v="C325"/>
    <x v="613"/>
    <s v="B1411"/>
    <x v="513"/>
    <x v="0"/>
    <n v="49.7"/>
    <n v="2"/>
    <n v="99.4"/>
    <x v="1"/>
    <x v="2"/>
  </r>
  <r>
    <s v="O2308"/>
    <d v="2023-05-09T00:00:00"/>
    <x v="4"/>
    <x v="4"/>
    <x v="2"/>
    <s v="C660"/>
    <x v="530"/>
    <s v="B1684"/>
    <x v="455"/>
    <x v="1"/>
    <n v="45.93"/>
    <n v="4"/>
    <n v="183.72"/>
    <x v="0"/>
    <x v="0"/>
  </r>
  <r>
    <s v="O3219"/>
    <d v="2024-03-17T00:00:00"/>
    <x v="0"/>
    <x v="0"/>
    <x v="1"/>
    <s v="C855"/>
    <x v="408"/>
    <s v="B1501"/>
    <x v="472"/>
    <x v="0"/>
    <n v="12.96"/>
    <n v="1"/>
    <n v="12.96"/>
    <x v="2"/>
    <x v="2"/>
  </r>
  <r>
    <s v="O2542"/>
    <d v="2022-10-29T00:00:00"/>
    <x v="6"/>
    <x v="10"/>
    <x v="3"/>
    <s v="C883"/>
    <x v="1106"/>
    <s v="B1930"/>
    <x v="545"/>
    <x v="1"/>
    <n v="36.03"/>
    <n v="1"/>
    <n v="36.03"/>
    <x v="1"/>
    <x v="7"/>
  </r>
  <r>
    <s v="O1388"/>
    <d v="2023-04-25T00:00:00"/>
    <x v="4"/>
    <x v="7"/>
    <x v="2"/>
    <s v="C183"/>
    <x v="26"/>
    <s v="B1484"/>
    <x v="855"/>
    <x v="3"/>
    <n v="17"/>
    <n v="3"/>
    <n v="51"/>
    <x v="2"/>
    <x v="2"/>
  </r>
  <r>
    <s v="O2551"/>
    <d v="2024-07-25T00:00:00"/>
    <x v="5"/>
    <x v="2"/>
    <x v="1"/>
    <s v="C403"/>
    <x v="229"/>
    <s v="B1645"/>
    <x v="796"/>
    <x v="3"/>
    <n v="13.91"/>
    <n v="4"/>
    <n v="55.64"/>
    <x v="0"/>
    <x v="0"/>
  </r>
  <r>
    <s v="O1125"/>
    <d v="2024-08-28T00:00:00"/>
    <x v="3"/>
    <x v="8"/>
    <x v="1"/>
    <s v="C303"/>
    <x v="1150"/>
    <s v="B1090"/>
    <x v="504"/>
    <x v="3"/>
    <n v="6.09"/>
    <n v="3"/>
    <n v="18.27"/>
    <x v="3"/>
    <x v="0"/>
  </r>
  <r>
    <s v="O3943"/>
    <d v="2022-10-29T00:00:00"/>
    <x v="6"/>
    <x v="10"/>
    <x v="3"/>
    <s v="C887"/>
    <x v="235"/>
    <s v="B1053"/>
    <x v="569"/>
    <x v="2"/>
    <n v="37.92"/>
    <n v="4"/>
    <n v="151.68"/>
    <x v="0"/>
    <x v="5"/>
  </r>
  <r>
    <s v="O1560"/>
    <d v="2024-10-29T00:00:00"/>
    <x v="4"/>
    <x v="10"/>
    <x v="1"/>
    <s v="C138"/>
    <x v="795"/>
    <s v="B1512"/>
    <x v="1159"/>
    <x v="0"/>
    <n v="10.29"/>
    <n v="1"/>
    <n v="10.29"/>
    <x v="3"/>
    <x v="1"/>
  </r>
  <r>
    <s v="O2529"/>
    <d v="2022-09-05T00:00:00"/>
    <x v="1"/>
    <x v="6"/>
    <x v="3"/>
    <s v="C133"/>
    <x v="731"/>
    <s v="B1599"/>
    <x v="453"/>
    <x v="2"/>
    <n v="24.47"/>
    <n v="2"/>
    <n v="48.94"/>
    <x v="2"/>
    <x v="6"/>
  </r>
  <r>
    <s v="O1478"/>
    <d v="2024-10-17T00:00:00"/>
    <x v="5"/>
    <x v="10"/>
    <x v="1"/>
    <s v="C266"/>
    <x v="1151"/>
    <s v="B1650"/>
    <x v="1160"/>
    <x v="3"/>
    <n v="9.43"/>
    <n v="1"/>
    <n v="9.43"/>
    <x v="0"/>
    <x v="4"/>
  </r>
  <r>
    <s v="O3526"/>
    <d v="2025-02-06T00:00:00"/>
    <x v="5"/>
    <x v="3"/>
    <x v="0"/>
    <s v="C514"/>
    <x v="81"/>
    <s v="B1258"/>
    <x v="253"/>
    <x v="0"/>
    <n v="11.86"/>
    <n v="3"/>
    <n v="35.58"/>
    <x v="0"/>
    <x v="2"/>
  </r>
  <r>
    <s v="O3174"/>
    <d v="2024-09-19T00:00:00"/>
    <x v="5"/>
    <x v="6"/>
    <x v="1"/>
    <s v="C812"/>
    <x v="811"/>
    <s v="B1281"/>
    <x v="1093"/>
    <x v="3"/>
    <n v="12.29"/>
    <n v="4"/>
    <n v="49.16"/>
    <x v="0"/>
    <x v="2"/>
  </r>
  <r>
    <s v="O2626"/>
    <d v="2025-07-19T00:00:00"/>
    <x v="6"/>
    <x v="2"/>
    <x v="0"/>
    <s v="C588"/>
    <x v="1030"/>
    <s v="B1828"/>
    <x v="1121"/>
    <x v="0"/>
    <n v="20.72"/>
    <n v="4"/>
    <n v="82.88"/>
    <x v="2"/>
    <x v="2"/>
  </r>
  <r>
    <s v="O2596"/>
    <d v="2025-07-17T00:00:00"/>
    <x v="5"/>
    <x v="2"/>
    <x v="0"/>
    <s v="C549"/>
    <x v="451"/>
    <s v="B1869"/>
    <x v="1011"/>
    <x v="0"/>
    <n v="16.48"/>
    <n v="4"/>
    <n v="65.92"/>
    <x v="2"/>
    <x v="5"/>
  </r>
  <r>
    <s v="O2044"/>
    <d v="2023-10-26T00:00:00"/>
    <x v="5"/>
    <x v="10"/>
    <x v="2"/>
    <s v="C266"/>
    <x v="620"/>
    <s v="B1407"/>
    <x v="1161"/>
    <x v="3"/>
    <n v="10.78"/>
    <n v="5"/>
    <n v="53.9"/>
    <x v="1"/>
    <x v="4"/>
  </r>
  <r>
    <s v="O1975"/>
    <d v="2024-01-13T00:00:00"/>
    <x v="6"/>
    <x v="11"/>
    <x v="1"/>
    <s v="C170"/>
    <x v="1152"/>
    <s v="B1087"/>
    <x v="1162"/>
    <x v="3"/>
    <n v="23.34"/>
    <n v="5"/>
    <n v="116.7"/>
    <x v="0"/>
    <x v="4"/>
  </r>
  <r>
    <s v="O1596"/>
    <d v="2023-10-12T00:00:00"/>
    <x v="5"/>
    <x v="10"/>
    <x v="2"/>
    <s v="C664"/>
    <x v="1153"/>
    <s v="B1328"/>
    <x v="1125"/>
    <x v="1"/>
    <n v="6.73"/>
    <n v="1"/>
    <n v="6.73"/>
    <x v="1"/>
    <x v="3"/>
  </r>
  <r>
    <s v="O2346"/>
    <d v="2023-02-14T00:00:00"/>
    <x v="4"/>
    <x v="3"/>
    <x v="2"/>
    <s v="C768"/>
    <x v="230"/>
    <s v="B1449"/>
    <x v="531"/>
    <x v="0"/>
    <n v="16.05"/>
    <n v="2"/>
    <n v="32.1"/>
    <x v="2"/>
    <x v="6"/>
  </r>
  <r>
    <s v="O3067"/>
    <d v="2025-05-27T00:00:00"/>
    <x v="4"/>
    <x v="4"/>
    <x v="0"/>
    <s v="C688"/>
    <x v="982"/>
    <s v="B1666"/>
    <x v="685"/>
    <x v="0"/>
    <n v="34.36"/>
    <n v="2"/>
    <n v="68.72"/>
    <x v="0"/>
    <x v="0"/>
  </r>
  <r>
    <s v="O3202"/>
    <d v="2024-03-30T00:00:00"/>
    <x v="6"/>
    <x v="0"/>
    <x v="1"/>
    <s v="C749"/>
    <x v="384"/>
    <s v="B1274"/>
    <x v="92"/>
    <x v="2"/>
    <n v="22.84"/>
    <n v="4"/>
    <n v="91.36"/>
    <x v="0"/>
    <x v="2"/>
  </r>
  <r>
    <s v="O3293"/>
    <d v="2024-07-06T00:00:00"/>
    <x v="6"/>
    <x v="2"/>
    <x v="1"/>
    <s v="C322"/>
    <x v="507"/>
    <s v="B1279"/>
    <x v="555"/>
    <x v="1"/>
    <n v="52.31"/>
    <n v="1"/>
    <n v="52.31"/>
    <x v="2"/>
    <x v="2"/>
  </r>
  <r>
    <s v="O1757"/>
    <d v="2023-09-13T00:00:00"/>
    <x v="3"/>
    <x v="6"/>
    <x v="2"/>
    <s v="C949"/>
    <x v="341"/>
    <s v="B1764"/>
    <x v="287"/>
    <x v="3"/>
    <n v="47.27"/>
    <n v="3"/>
    <n v="141.81"/>
    <x v="2"/>
    <x v="0"/>
  </r>
  <r>
    <s v="O3509"/>
    <d v="2024-10-09T00:00:00"/>
    <x v="3"/>
    <x v="10"/>
    <x v="1"/>
    <s v="C354"/>
    <x v="420"/>
    <s v="B1563"/>
    <x v="584"/>
    <x v="2"/>
    <n v="48.21"/>
    <n v="3"/>
    <n v="144.63"/>
    <x v="0"/>
    <x v="3"/>
  </r>
  <r>
    <s v="O1162"/>
    <d v="2024-08-05T00:00:00"/>
    <x v="1"/>
    <x v="8"/>
    <x v="1"/>
    <s v="C966"/>
    <x v="934"/>
    <s v="B1246"/>
    <x v="334"/>
    <x v="0"/>
    <n v="30.83"/>
    <n v="5"/>
    <n v="154.15"/>
    <x v="3"/>
    <x v="1"/>
  </r>
  <r>
    <s v="O1301"/>
    <d v="2023-04-04T00:00:00"/>
    <x v="4"/>
    <x v="7"/>
    <x v="2"/>
    <s v="C852"/>
    <x v="1154"/>
    <s v="B1339"/>
    <x v="668"/>
    <x v="0"/>
    <n v="15.78"/>
    <n v="1"/>
    <n v="15.78"/>
    <x v="3"/>
    <x v="0"/>
  </r>
  <r>
    <s v="O1620"/>
    <d v="2023-04-29T00:00:00"/>
    <x v="6"/>
    <x v="7"/>
    <x v="2"/>
    <s v="C473"/>
    <x v="547"/>
    <s v="B1077"/>
    <x v="360"/>
    <x v="3"/>
    <n v="46.38"/>
    <n v="1"/>
    <n v="46.38"/>
    <x v="3"/>
    <x v="4"/>
  </r>
  <r>
    <s v="O2769"/>
    <d v="2023-01-21T00:00:00"/>
    <x v="6"/>
    <x v="11"/>
    <x v="2"/>
    <s v="C337"/>
    <x v="938"/>
    <s v="B1749"/>
    <x v="1103"/>
    <x v="3"/>
    <n v="38.299999999999997"/>
    <n v="2"/>
    <n v="76.599999999999994"/>
    <x v="2"/>
    <x v="6"/>
  </r>
  <r>
    <s v="O3660"/>
    <d v="2024-01-10T00:00:00"/>
    <x v="3"/>
    <x v="11"/>
    <x v="1"/>
    <s v="C498"/>
    <x v="70"/>
    <s v="B1466"/>
    <x v="756"/>
    <x v="2"/>
    <n v="13.58"/>
    <n v="2"/>
    <n v="27.16"/>
    <x v="1"/>
    <x v="7"/>
  </r>
  <r>
    <s v="O3964"/>
    <d v="2023-08-18T00:00:00"/>
    <x v="2"/>
    <x v="8"/>
    <x v="2"/>
    <s v="C572"/>
    <x v="807"/>
    <s v="B1756"/>
    <x v="20"/>
    <x v="0"/>
    <n v="38.57"/>
    <n v="3"/>
    <n v="115.71"/>
    <x v="0"/>
    <x v="2"/>
  </r>
  <r>
    <s v="O1850"/>
    <d v="2024-03-13T00:00:00"/>
    <x v="3"/>
    <x v="0"/>
    <x v="1"/>
    <s v="C472"/>
    <x v="29"/>
    <s v="B1537"/>
    <x v="934"/>
    <x v="0"/>
    <n v="8.9"/>
    <n v="3"/>
    <n v="26.7"/>
    <x v="0"/>
    <x v="3"/>
  </r>
  <r>
    <s v="O3631"/>
    <d v="2024-09-08T00:00:00"/>
    <x v="0"/>
    <x v="6"/>
    <x v="1"/>
    <s v="C236"/>
    <x v="232"/>
    <s v="B1105"/>
    <x v="700"/>
    <x v="2"/>
    <n v="20.83"/>
    <n v="2"/>
    <n v="41.66"/>
    <x v="2"/>
    <x v="2"/>
  </r>
  <r>
    <s v="O1523"/>
    <d v="2023-01-25T00:00:00"/>
    <x v="3"/>
    <x v="11"/>
    <x v="2"/>
    <s v="C218"/>
    <x v="1155"/>
    <s v="B1169"/>
    <x v="474"/>
    <x v="2"/>
    <n v="38.25"/>
    <n v="1"/>
    <n v="38.25"/>
    <x v="1"/>
    <x v="1"/>
  </r>
  <r>
    <s v="O3770"/>
    <d v="2022-12-01T00:00:00"/>
    <x v="5"/>
    <x v="9"/>
    <x v="3"/>
    <s v="C553"/>
    <x v="1042"/>
    <s v="B1772"/>
    <x v="761"/>
    <x v="0"/>
    <n v="16.37"/>
    <n v="2"/>
    <n v="32.74"/>
    <x v="2"/>
    <x v="3"/>
  </r>
  <r>
    <s v="O2944"/>
    <d v="2024-02-13T00:00:00"/>
    <x v="4"/>
    <x v="3"/>
    <x v="1"/>
    <s v="C892"/>
    <x v="706"/>
    <s v="B1328"/>
    <x v="79"/>
    <x v="2"/>
    <n v="35.92"/>
    <n v="1"/>
    <n v="35.92"/>
    <x v="0"/>
    <x v="0"/>
  </r>
  <r>
    <s v="O2426"/>
    <d v="2023-08-01T00:00:00"/>
    <x v="4"/>
    <x v="8"/>
    <x v="2"/>
    <s v="C986"/>
    <x v="1129"/>
    <s v="B1283"/>
    <x v="904"/>
    <x v="0"/>
    <n v="19.100000000000001"/>
    <n v="2"/>
    <n v="38.200000000000003"/>
    <x v="0"/>
    <x v="3"/>
  </r>
  <r>
    <s v="O1069"/>
    <d v="2024-02-28T00:00:00"/>
    <x v="3"/>
    <x v="3"/>
    <x v="1"/>
    <s v="C167"/>
    <x v="456"/>
    <s v="B1087"/>
    <x v="1163"/>
    <x v="2"/>
    <n v="29.11"/>
    <n v="4"/>
    <n v="116.44"/>
    <x v="1"/>
    <x v="3"/>
  </r>
  <r>
    <s v="O2137"/>
    <d v="2024-01-12T00:00:00"/>
    <x v="2"/>
    <x v="11"/>
    <x v="1"/>
    <s v="C101"/>
    <x v="780"/>
    <s v="B1049"/>
    <x v="1063"/>
    <x v="1"/>
    <n v="18.649999999999999"/>
    <n v="5"/>
    <n v="93.25"/>
    <x v="0"/>
    <x v="0"/>
  </r>
  <r>
    <s v="O2504"/>
    <d v="2024-08-02T00:00:00"/>
    <x v="2"/>
    <x v="8"/>
    <x v="1"/>
    <s v="C664"/>
    <x v="1153"/>
    <s v="B1247"/>
    <x v="344"/>
    <x v="0"/>
    <n v="43.32"/>
    <n v="1"/>
    <n v="43.32"/>
    <x v="0"/>
    <x v="3"/>
  </r>
  <r>
    <s v="O1086"/>
    <d v="2023-08-20T00:00:00"/>
    <x v="0"/>
    <x v="8"/>
    <x v="2"/>
    <s v="C365"/>
    <x v="1027"/>
    <s v="B1466"/>
    <x v="756"/>
    <x v="0"/>
    <n v="12.84"/>
    <n v="3"/>
    <n v="38.520000000000003"/>
    <x v="1"/>
    <x v="7"/>
  </r>
  <r>
    <s v="O3477"/>
    <d v="2024-02-29T00:00:00"/>
    <x v="5"/>
    <x v="3"/>
    <x v="1"/>
    <s v="C887"/>
    <x v="396"/>
    <s v="B1391"/>
    <x v="673"/>
    <x v="1"/>
    <n v="14.75"/>
    <n v="2"/>
    <n v="29.5"/>
    <x v="0"/>
    <x v="1"/>
  </r>
  <r>
    <s v="O2662"/>
    <d v="2025-02-09T00:00:00"/>
    <x v="0"/>
    <x v="3"/>
    <x v="0"/>
    <s v="C856"/>
    <x v="943"/>
    <s v="B1585"/>
    <x v="196"/>
    <x v="3"/>
    <n v="30.52"/>
    <n v="1"/>
    <n v="30.52"/>
    <x v="0"/>
    <x v="6"/>
  </r>
  <r>
    <s v="O1527"/>
    <d v="2023-11-27T00:00:00"/>
    <x v="1"/>
    <x v="5"/>
    <x v="2"/>
    <s v="C569"/>
    <x v="1156"/>
    <s v="B1919"/>
    <x v="1164"/>
    <x v="1"/>
    <n v="8.32"/>
    <n v="3"/>
    <n v="24.96"/>
    <x v="0"/>
    <x v="4"/>
  </r>
  <r>
    <s v="O3954"/>
    <d v="2023-09-29T00:00:00"/>
    <x v="2"/>
    <x v="6"/>
    <x v="2"/>
    <s v="C475"/>
    <x v="1075"/>
    <s v="B1148"/>
    <x v="1024"/>
    <x v="2"/>
    <n v="29.05"/>
    <n v="2"/>
    <n v="58.1"/>
    <x v="0"/>
    <x v="3"/>
  </r>
  <r>
    <s v="O1764"/>
    <d v="2023-02-22T00:00:00"/>
    <x v="3"/>
    <x v="3"/>
    <x v="2"/>
    <s v="C179"/>
    <x v="1115"/>
    <s v="B1028"/>
    <x v="518"/>
    <x v="0"/>
    <n v="20.77"/>
    <n v="3"/>
    <n v="62.31"/>
    <x v="0"/>
    <x v="4"/>
  </r>
  <r>
    <s v="O3008"/>
    <d v="2022-11-20T00:00:00"/>
    <x v="0"/>
    <x v="5"/>
    <x v="3"/>
    <s v="C562"/>
    <x v="467"/>
    <s v="B1653"/>
    <x v="885"/>
    <x v="2"/>
    <n v="28.33"/>
    <n v="5"/>
    <n v="141.65"/>
    <x v="0"/>
    <x v="1"/>
  </r>
  <r>
    <s v="O2743"/>
    <d v="2024-06-21T00:00:00"/>
    <x v="2"/>
    <x v="1"/>
    <x v="1"/>
    <s v="C915"/>
    <x v="1081"/>
    <s v="B1342"/>
    <x v="548"/>
    <x v="2"/>
    <n v="46.8"/>
    <n v="4"/>
    <n v="187.2"/>
    <x v="0"/>
    <x v="6"/>
  </r>
  <r>
    <s v="O1860"/>
    <d v="2024-05-14T00:00:00"/>
    <x v="4"/>
    <x v="4"/>
    <x v="1"/>
    <s v="C293"/>
    <x v="425"/>
    <s v="B1396"/>
    <x v="951"/>
    <x v="1"/>
    <n v="40.880000000000003"/>
    <n v="5"/>
    <n v="204.4"/>
    <x v="1"/>
    <x v="2"/>
  </r>
  <r>
    <s v="O1787"/>
    <d v="2024-08-05T00:00:00"/>
    <x v="1"/>
    <x v="8"/>
    <x v="1"/>
    <s v="C488"/>
    <x v="1157"/>
    <s v="B1143"/>
    <x v="758"/>
    <x v="1"/>
    <n v="7.7"/>
    <n v="3"/>
    <n v="23.1"/>
    <x v="2"/>
    <x v="2"/>
  </r>
  <r>
    <s v="O2614"/>
    <d v="2024-02-25T00:00:00"/>
    <x v="0"/>
    <x v="3"/>
    <x v="1"/>
    <s v="C830"/>
    <x v="138"/>
    <s v="B1795"/>
    <x v="66"/>
    <x v="0"/>
    <n v="14.56"/>
    <n v="5"/>
    <n v="72.8"/>
    <x v="0"/>
    <x v="0"/>
  </r>
  <r>
    <s v="O2458"/>
    <d v="2024-08-26T00:00:00"/>
    <x v="1"/>
    <x v="8"/>
    <x v="1"/>
    <s v="C959"/>
    <x v="542"/>
    <s v="B1262"/>
    <x v="766"/>
    <x v="3"/>
    <n v="13.37"/>
    <n v="1"/>
    <n v="13.37"/>
    <x v="0"/>
    <x v="2"/>
  </r>
  <r>
    <s v="O2125"/>
    <d v="2023-06-17T00:00:00"/>
    <x v="6"/>
    <x v="1"/>
    <x v="2"/>
    <s v="C865"/>
    <x v="1017"/>
    <s v="B1936"/>
    <x v="1165"/>
    <x v="3"/>
    <n v="11.11"/>
    <n v="3"/>
    <n v="33.33"/>
    <x v="3"/>
    <x v="1"/>
  </r>
  <r>
    <s v="O1237"/>
    <d v="2023-01-21T00:00:00"/>
    <x v="6"/>
    <x v="11"/>
    <x v="2"/>
    <s v="C461"/>
    <x v="931"/>
    <s v="B1207"/>
    <x v="1100"/>
    <x v="2"/>
    <n v="7.05"/>
    <n v="2"/>
    <n v="14.1"/>
    <x v="3"/>
    <x v="4"/>
  </r>
  <r>
    <s v="O1780"/>
    <d v="2024-12-21T00:00:00"/>
    <x v="6"/>
    <x v="9"/>
    <x v="1"/>
    <s v="C242"/>
    <x v="1158"/>
    <s v="B1773"/>
    <x v="298"/>
    <x v="3"/>
    <n v="28.91"/>
    <n v="3"/>
    <n v="86.73"/>
    <x v="3"/>
    <x v="0"/>
  </r>
  <r>
    <s v="O1482"/>
    <d v="2023-03-12T00:00:00"/>
    <x v="0"/>
    <x v="0"/>
    <x v="2"/>
    <s v="C726"/>
    <x v="447"/>
    <s v="B1295"/>
    <x v="310"/>
    <x v="2"/>
    <n v="39.39"/>
    <n v="4"/>
    <n v="157.56"/>
    <x v="2"/>
    <x v="4"/>
  </r>
  <r>
    <s v="O3617"/>
    <d v="2023-09-11T00:00:00"/>
    <x v="1"/>
    <x v="6"/>
    <x v="2"/>
    <s v="C600"/>
    <x v="698"/>
    <s v="B1250"/>
    <x v="637"/>
    <x v="3"/>
    <n v="24.46"/>
    <n v="2"/>
    <n v="48.92"/>
    <x v="2"/>
    <x v="1"/>
  </r>
  <r>
    <s v="O3395"/>
    <d v="2022-10-27T00:00:00"/>
    <x v="5"/>
    <x v="10"/>
    <x v="3"/>
    <s v="C692"/>
    <x v="41"/>
    <s v="B1261"/>
    <x v="788"/>
    <x v="3"/>
    <n v="39.119999999999997"/>
    <n v="3"/>
    <n v="117.36"/>
    <x v="0"/>
    <x v="0"/>
  </r>
  <r>
    <s v="O3214"/>
    <d v="2024-04-26T00:00:00"/>
    <x v="2"/>
    <x v="7"/>
    <x v="1"/>
    <s v="C535"/>
    <x v="727"/>
    <s v="B1444"/>
    <x v="665"/>
    <x v="0"/>
    <n v="22.54"/>
    <n v="5"/>
    <n v="112.7"/>
    <x v="1"/>
    <x v="2"/>
  </r>
  <r>
    <s v="O3545"/>
    <d v="2024-04-20T00:00:00"/>
    <x v="6"/>
    <x v="7"/>
    <x v="1"/>
    <s v="C418"/>
    <x v="290"/>
    <s v="B1248"/>
    <x v="940"/>
    <x v="0"/>
    <n v="17.02"/>
    <n v="5"/>
    <n v="85.1"/>
    <x v="0"/>
    <x v="1"/>
  </r>
  <r>
    <s v="O3047"/>
    <d v="2023-06-14T00:00:00"/>
    <x v="3"/>
    <x v="1"/>
    <x v="2"/>
    <s v="C930"/>
    <x v="1048"/>
    <s v="B1536"/>
    <x v="526"/>
    <x v="3"/>
    <n v="28.88"/>
    <n v="5"/>
    <n v="144.4"/>
    <x v="2"/>
    <x v="0"/>
  </r>
  <r>
    <s v="O3941"/>
    <d v="2023-12-09T00:00:00"/>
    <x v="6"/>
    <x v="9"/>
    <x v="2"/>
    <s v="C114"/>
    <x v="996"/>
    <s v="B1096"/>
    <x v="976"/>
    <x v="0"/>
    <n v="10.44"/>
    <n v="3"/>
    <n v="31.32"/>
    <x v="1"/>
    <x v="0"/>
  </r>
  <r>
    <s v="O2860"/>
    <d v="2025-05-31T00:00:00"/>
    <x v="6"/>
    <x v="4"/>
    <x v="0"/>
    <s v="C948"/>
    <x v="79"/>
    <s v="B1441"/>
    <x v="573"/>
    <x v="0"/>
    <n v="19.71"/>
    <n v="5"/>
    <n v="98.55"/>
    <x v="0"/>
    <x v="1"/>
  </r>
  <r>
    <s v="O1817"/>
    <d v="2023-03-10T00:00:00"/>
    <x v="2"/>
    <x v="0"/>
    <x v="2"/>
    <s v="C775"/>
    <x v="441"/>
    <s v="B1424"/>
    <x v="119"/>
    <x v="3"/>
    <n v="39.57"/>
    <n v="4"/>
    <n v="158.28"/>
    <x v="2"/>
    <x v="7"/>
  </r>
  <r>
    <s v="O1398"/>
    <d v="2023-07-15T00:00:00"/>
    <x v="6"/>
    <x v="2"/>
    <x v="2"/>
    <s v="C813"/>
    <x v="1126"/>
    <s v="B1813"/>
    <x v="1135"/>
    <x v="3"/>
    <n v="40.049999999999997"/>
    <n v="4"/>
    <n v="160.19999999999999"/>
    <x v="1"/>
    <x v="3"/>
  </r>
  <r>
    <s v="O1176"/>
    <d v="2023-01-07T00:00:00"/>
    <x v="6"/>
    <x v="11"/>
    <x v="2"/>
    <s v="C482"/>
    <x v="1159"/>
    <s v="B1152"/>
    <x v="1166"/>
    <x v="0"/>
    <n v="12.67"/>
    <n v="1"/>
    <n v="12.67"/>
    <x v="1"/>
    <x v="1"/>
  </r>
  <r>
    <s v="O2649"/>
    <d v="2025-06-03T00:00:00"/>
    <x v="4"/>
    <x v="1"/>
    <x v="0"/>
    <s v="C923"/>
    <x v="708"/>
    <s v="B1261"/>
    <x v="54"/>
    <x v="2"/>
    <n v="12.3"/>
    <n v="1"/>
    <n v="12.3"/>
    <x v="0"/>
    <x v="6"/>
  </r>
  <r>
    <s v="O2850"/>
    <d v="2023-01-05T00:00:00"/>
    <x v="5"/>
    <x v="11"/>
    <x v="2"/>
    <s v="C874"/>
    <x v="761"/>
    <s v="B1728"/>
    <x v="307"/>
    <x v="0"/>
    <n v="10.33"/>
    <n v="1"/>
    <n v="10.33"/>
    <x v="0"/>
    <x v="2"/>
  </r>
  <r>
    <s v="O1223"/>
    <d v="2024-02-12T00:00:00"/>
    <x v="1"/>
    <x v="3"/>
    <x v="1"/>
    <s v="C959"/>
    <x v="644"/>
    <s v="B1958"/>
    <x v="86"/>
    <x v="2"/>
    <n v="7.81"/>
    <n v="4"/>
    <n v="31.24"/>
    <x v="2"/>
    <x v="7"/>
  </r>
  <r>
    <s v="O1206"/>
    <d v="2023-05-13T00:00:00"/>
    <x v="6"/>
    <x v="4"/>
    <x v="2"/>
    <s v="C526"/>
    <x v="428"/>
    <s v="B1959"/>
    <x v="139"/>
    <x v="2"/>
    <n v="26.13"/>
    <n v="5"/>
    <n v="130.65"/>
    <x v="1"/>
    <x v="3"/>
  </r>
  <r>
    <s v="O3666"/>
    <d v="2023-03-09T00:00:00"/>
    <x v="5"/>
    <x v="0"/>
    <x v="2"/>
    <s v="C855"/>
    <x v="368"/>
    <s v="B1091"/>
    <x v="408"/>
    <x v="3"/>
    <n v="37.11"/>
    <n v="1"/>
    <n v="37.11"/>
    <x v="2"/>
    <x v="3"/>
  </r>
  <r>
    <s v="O3904"/>
    <d v="2023-01-20T00:00:00"/>
    <x v="2"/>
    <x v="11"/>
    <x v="2"/>
    <s v="C999"/>
    <x v="501"/>
    <s v="B1254"/>
    <x v="542"/>
    <x v="2"/>
    <n v="13.43"/>
    <n v="5"/>
    <n v="67.150000000000006"/>
    <x v="0"/>
    <x v="7"/>
  </r>
  <r>
    <s v="O2445"/>
    <d v="2024-03-19T00:00:00"/>
    <x v="4"/>
    <x v="0"/>
    <x v="1"/>
    <s v="C829"/>
    <x v="946"/>
    <s v="B1106"/>
    <x v="432"/>
    <x v="2"/>
    <n v="28.29"/>
    <n v="2"/>
    <n v="56.58"/>
    <x v="0"/>
    <x v="7"/>
  </r>
  <r>
    <s v="O3077"/>
    <d v="2025-02-24T00:00:00"/>
    <x v="1"/>
    <x v="3"/>
    <x v="0"/>
    <s v="C381"/>
    <x v="1091"/>
    <s v="B1377"/>
    <x v="381"/>
    <x v="3"/>
    <n v="28.26"/>
    <n v="3"/>
    <n v="84.78"/>
    <x v="0"/>
    <x v="0"/>
  </r>
  <r>
    <s v="O2157"/>
    <d v="2023-05-03T00:00:00"/>
    <x v="3"/>
    <x v="4"/>
    <x v="2"/>
    <s v="C299"/>
    <x v="143"/>
    <s v="B1799"/>
    <x v="37"/>
    <x v="2"/>
    <n v="19.89"/>
    <n v="2"/>
    <n v="39.78"/>
    <x v="3"/>
    <x v="0"/>
  </r>
  <r>
    <s v="O1068"/>
    <d v="2024-04-21T00:00:00"/>
    <x v="0"/>
    <x v="7"/>
    <x v="1"/>
    <s v="C608"/>
    <x v="1160"/>
    <s v="B1580"/>
    <x v="1167"/>
    <x v="2"/>
    <n v="48.86"/>
    <n v="4"/>
    <n v="195.44"/>
    <x v="3"/>
    <x v="0"/>
  </r>
  <r>
    <s v="O2919"/>
    <d v="2025-07-15T00:00:00"/>
    <x v="4"/>
    <x v="2"/>
    <x v="0"/>
    <s v="C303"/>
    <x v="298"/>
    <s v="B1806"/>
    <x v="309"/>
    <x v="0"/>
    <n v="28.54"/>
    <n v="5"/>
    <n v="142.69999999999999"/>
    <x v="0"/>
    <x v="0"/>
  </r>
  <r>
    <s v="O3643"/>
    <d v="2023-05-11T00:00:00"/>
    <x v="5"/>
    <x v="4"/>
    <x v="2"/>
    <s v="C775"/>
    <x v="690"/>
    <s v="B1836"/>
    <x v="1068"/>
    <x v="2"/>
    <n v="18.55"/>
    <n v="2"/>
    <n v="37.1"/>
    <x v="2"/>
    <x v="2"/>
  </r>
  <r>
    <s v="O3505"/>
    <d v="2024-08-31T00:00:00"/>
    <x v="6"/>
    <x v="8"/>
    <x v="1"/>
    <s v="C664"/>
    <x v="383"/>
    <s v="B1471"/>
    <x v="893"/>
    <x v="1"/>
    <n v="52.93"/>
    <n v="2"/>
    <n v="105.86"/>
    <x v="0"/>
    <x v="1"/>
  </r>
  <r>
    <s v="O3946"/>
    <d v="2024-01-16T00:00:00"/>
    <x v="4"/>
    <x v="11"/>
    <x v="1"/>
    <s v="C202"/>
    <x v="1098"/>
    <s v="B1607"/>
    <x v="747"/>
    <x v="0"/>
    <n v="15.23"/>
    <n v="2"/>
    <n v="30.46"/>
    <x v="0"/>
    <x v="2"/>
  </r>
  <r>
    <s v="O3844"/>
    <d v="2024-08-05T00:00:00"/>
    <x v="1"/>
    <x v="8"/>
    <x v="1"/>
    <s v="C501"/>
    <x v="686"/>
    <s v="B1040"/>
    <x v="678"/>
    <x v="0"/>
    <n v="26.55"/>
    <n v="1"/>
    <n v="26.55"/>
    <x v="0"/>
    <x v="2"/>
  </r>
  <r>
    <s v="O2051"/>
    <d v="2024-10-09T00:00:00"/>
    <x v="3"/>
    <x v="10"/>
    <x v="1"/>
    <s v="C428"/>
    <x v="395"/>
    <s v="B1842"/>
    <x v="1168"/>
    <x v="1"/>
    <n v="26.14"/>
    <n v="4"/>
    <n v="104.56"/>
    <x v="3"/>
    <x v="2"/>
  </r>
  <r>
    <s v="O2082"/>
    <d v="2023-04-27T00:00:00"/>
    <x v="5"/>
    <x v="7"/>
    <x v="2"/>
    <s v="C317"/>
    <x v="981"/>
    <s v="B1376"/>
    <x v="768"/>
    <x v="2"/>
    <n v="45.95"/>
    <n v="5"/>
    <n v="229.75"/>
    <x v="1"/>
    <x v="0"/>
  </r>
  <r>
    <s v="O1395"/>
    <d v="2023-12-11T00:00:00"/>
    <x v="1"/>
    <x v="9"/>
    <x v="2"/>
    <s v="C437"/>
    <x v="1014"/>
    <s v="B1256"/>
    <x v="1026"/>
    <x v="2"/>
    <n v="27.11"/>
    <n v="3"/>
    <n v="81.33"/>
    <x v="2"/>
    <x v="3"/>
  </r>
  <r>
    <s v="O3166"/>
    <d v="2024-05-22T00:00:00"/>
    <x v="3"/>
    <x v="4"/>
    <x v="1"/>
    <s v="C159"/>
    <x v="783"/>
    <s v="B1761"/>
    <x v="478"/>
    <x v="2"/>
    <n v="45.49"/>
    <n v="4"/>
    <n v="181.96"/>
    <x v="2"/>
    <x v="1"/>
  </r>
  <r>
    <s v="O2708"/>
    <d v="2025-07-29T00:00:00"/>
    <x v="4"/>
    <x v="2"/>
    <x v="0"/>
    <s v="C876"/>
    <x v="191"/>
    <s v="B1240"/>
    <x v="644"/>
    <x v="2"/>
    <n v="14.41"/>
    <n v="3"/>
    <n v="43.23"/>
    <x v="0"/>
    <x v="3"/>
  </r>
  <r>
    <s v="O3082"/>
    <d v="2023-09-18T00:00:00"/>
    <x v="1"/>
    <x v="6"/>
    <x v="2"/>
    <s v="C936"/>
    <x v="369"/>
    <s v="B1995"/>
    <x v="447"/>
    <x v="2"/>
    <n v="13.03"/>
    <n v="5"/>
    <n v="65.150000000000006"/>
    <x v="1"/>
    <x v="2"/>
  </r>
  <r>
    <s v="O1666"/>
    <d v="2024-01-15T00:00:00"/>
    <x v="1"/>
    <x v="11"/>
    <x v="1"/>
    <s v="C191"/>
    <x v="1124"/>
    <s v="B1598"/>
    <x v="792"/>
    <x v="0"/>
    <n v="6.21"/>
    <n v="2"/>
    <n v="12.42"/>
    <x v="2"/>
    <x v="0"/>
  </r>
  <r>
    <s v="O2416"/>
    <d v="2024-11-18T00:00:00"/>
    <x v="1"/>
    <x v="5"/>
    <x v="1"/>
    <s v="C572"/>
    <x v="116"/>
    <s v="B1566"/>
    <x v="69"/>
    <x v="2"/>
    <n v="37.61"/>
    <n v="2"/>
    <n v="75.22"/>
    <x v="0"/>
    <x v="7"/>
  </r>
  <r>
    <s v="O2909"/>
    <d v="2023-04-04T00:00:00"/>
    <x v="4"/>
    <x v="7"/>
    <x v="2"/>
    <s v="C531"/>
    <x v="231"/>
    <s v="B1653"/>
    <x v="885"/>
    <x v="0"/>
    <n v="29.78"/>
    <n v="3"/>
    <n v="89.34"/>
    <x v="2"/>
    <x v="0"/>
  </r>
  <r>
    <s v="O1374"/>
    <d v="2024-07-17T00:00:00"/>
    <x v="3"/>
    <x v="2"/>
    <x v="1"/>
    <s v="C575"/>
    <x v="140"/>
    <s v="B1293"/>
    <x v="537"/>
    <x v="2"/>
    <n v="28.73"/>
    <n v="2"/>
    <n v="57.46"/>
    <x v="3"/>
    <x v="7"/>
  </r>
  <r>
    <s v="O2755"/>
    <d v="2022-09-10T00:00:00"/>
    <x v="6"/>
    <x v="6"/>
    <x v="3"/>
    <s v="C236"/>
    <x v="738"/>
    <s v="B1729"/>
    <x v="31"/>
    <x v="0"/>
    <n v="7.67"/>
    <n v="1"/>
    <n v="7.67"/>
    <x v="2"/>
    <x v="6"/>
  </r>
  <r>
    <s v="O2894"/>
    <d v="2023-12-07T00:00:00"/>
    <x v="5"/>
    <x v="9"/>
    <x v="2"/>
    <s v="C958"/>
    <x v="270"/>
    <s v="B1329"/>
    <x v="1073"/>
    <x v="2"/>
    <n v="44.06"/>
    <n v="1"/>
    <n v="44.06"/>
    <x v="2"/>
    <x v="6"/>
  </r>
  <r>
    <s v="O3810"/>
    <d v="2023-06-07T00:00:00"/>
    <x v="3"/>
    <x v="1"/>
    <x v="2"/>
    <s v="C230"/>
    <x v="774"/>
    <s v="B1563"/>
    <x v="98"/>
    <x v="0"/>
    <n v="29.22"/>
    <n v="4"/>
    <n v="116.88"/>
    <x v="0"/>
    <x v="2"/>
  </r>
  <r>
    <s v="O3578"/>
    <d v="2023-02-11T00:00:00"/>
    <x v="6"/>
    <x v="3"/>
    <x v="2"/>
    <s v="C538"/>
    <x v="177"/>
    <s v="B1489"/>
    <x v="470"/>
    <x v="2"/>
    <n v="9.2799999999999994"/>
    <n v="5"/>
    <n v="46.4"/>
    <x v="0"/>
    <x v="5"/>
  </r>
  <r>
    <s v="O2744"/>
    <d v="2023-01-17T00:00:00"/>
    <x v="4"/>
    <x v="11"/>
    <x v="2"/>
    <s v="C316"/>
    <x v="1071"/>
    <s v="B1056"/>
    <x v="490"/>
    <x v="1"/>
    <n v="19.690000000000001"/>
    <n v="2"/>
    <n v="39.380000000000003"/>
    <x v="2"/>
    <x v="2"/>
  </r>
  <r>
    <s v="O2659"/>
    <d v="2022-12-01T00:00:00"/>
    <x v="5"/>
    <x v="9"/>
    <x v="3"/>
    <s v="C376"/>
    <x v="1028"/>
    <s v="B1297"/>
    <x v="289"/>
    <x v="0"/>
    <n v="21.62"/>
    <n v="5"/>
    <n v="108.1"/>
    <x v="2"/>
    <x v="6"/>
  </r>
  <r>
    <s v="O3868"/>
    <d v="2025-08-11T00:00:00"/>
    <x v="1"/>
    <x v="8"/>
    <x v="0"/>
    <s v="C100"/>
    <x v="720"/>
    <s v="B1610"/>
    <x v="428"/>
    <x v="3"/>
    <n v="36.31"/>
    <n v="1"/>
    <n v="36.31"/>
    <x v="0"/>
    <x v="5"/>
  </r>
  <r>
    <s v="O1198"/>
    <d v="2023-11-07T00:00:00"/>
    <x v="4"/>
    <x v="5"/>
    <x v="2"/>
    <s v="C660"/>
    <x v="530"/>
    <s v="B1307"/>
    <x v="993"/>
    <x v="0"/>
    <n v="43.78"/>
    <n v="3"/>
    <n v="131.34"/>
    <x v="3"/>
    <x v="7"/>
  </r>
  <r>
    <s v="O3953"/>
    <d v="2024-11-28T00:00:00"/>
    <x v="5"/>
    <x v="5"/>
    <x v="1"/>
    <s v="C558"/>
    <x v="648"/>
    <s v="B1102"/>
    <x v="76"/>
    <x v="0"/>
    <n v="33.29"/>
    <n v="3"/>
    <n v="99.87"/>
    <x v="2"/>
    <x v="1"/>
  </r>
  <r>
    <s v="O2792"/>
    <d v="2022-09-23T00:00:00"/>
    <x v="2"/>
    <x v="6"/>
    <x v="3"/>
    <s v="C811"/>
    <x v="168"/>
    <s v="B1861"/>
    <x v="725"/>
    <x v="2"/>
    <n v="25.81"/>
    <n v="4"/>
    <n v="103.24"/>
    <x v="2"/>
    <x v="2"/>
  </r>
  <r>
    <s v="O3823"/>
    <d v="2022-10-04T00:00:00"/>
    <x v="4"/>
    <x v="10"/>
    <x v="3"/>
    <s v="C517"/>
    <x v="487"/>
    <s v="B1471"/>
    <x v="736"/>
    <x v="2"/>
    <n v="37.6"/>
    <n v="3"/>
    <n v="112.8"/>
    <x v="0"/>
    <x v="1"/>
  </r>
  <r>
    <s v="O1155"/>
    <d v="2024-06-12T00:00:00"/>
    <x v="3"/>
    <x v="1"/>
    <x v="1"/>
    <s v="C265"/>
    <x v="816"/>
    <s v="B1018"/>
    <x v="140"/>
    <x v="2"/>
    <n v="12.53"/>
    <n v="2"/>
    <n v="25.06"/>
    <x v="1"/>
    <x v="7"/>
  </r>
  <r>
    <s v="O3434"/>
    <d v="2024-09-08T00:00:00"/>
    <x v="0"/>
    <x v="6"/>
    <x v="1"/>
    <s v="C875"/>
    <x v="28"/>
    <s v="B1098"/>
    <x v="1091"/>
    <x v="2"/>
    <n v="16.440000000000001"/>
    <n v="2"/>
    <n v="32.880000000000003"/>
    <x v="1"/>
    <x v="2"/>
  </r>
  <r>
    <s v="O1646"/>
    <d v="2023-01-08T00:00:00"/>
    <x v="0"/>
    <x v="11"/>
    <x v="2"/>
    <s v="C281"/>
    <x v="379"/>
    <s v="B1925"/>
    <x v="1014"/>
    <x v="1"/>
    <n v="23.35"/>
    <n v="4"/>
    <n v="93.4"/>
    <x v="0"/>
    <x v="7"/>
  </r>
  <r>
    <s v="O2209"/>
    <d v="2024-01-11T00:00:00"/>
    <x v="5"/>
    <x v="11"/>
    <x v="1"/>
    <s v="C948"/>
    <x v="358"/>
    <s v="B1832"/>
    <x v="42"/>
    <x v="2"/>
    <n v="31.18"/>
    <n v="5"/>
    <n v="155.9"/>
    <x v="2"/>
    <x v="3"/>
  </r>
  <r>
    <s v="O2973"/>
    <d v="2025-02-11T00:00:00"/>
    <x v="4"/>
    <x v="3"/>
    <x v="0"/>
    <s v="C908"/>
    <x v="228"/>
    <s v="B1883"/>
    <x v="859"/>
    <x v="2"/>
    <n v="22.44"/>
    <n v="3"/>
    <n v="67.319999999999993"/>
    <x v="0"/>
    <x v="2"/>
  </r>
  <r>
    <s v="O2220"/>
    <d v="2024-11-30T00:00:00"/>
    <x v="6"/>
    <x v="5"/>
    <x v="1"/>
    <s v="C354"/>
    <x v="531"/>
    <s v="B1313"/>
    <x v="1156"/>
    <x v="0"/>
    <n v="56.66"/>
    <n v="1"/>
    <n v="56.66"/>
    <x v="0"/>
    <x v="6"/>
  </r>
  <r>
    <s v="O1629"/>
    <d v="2024-09-05T00:00:00"/>
    <x v="5"/>
    <x v="6"/>
    <x v="1"/>
    <s v="C962"/>
    <x v="152"/>
    <s v="B1606"/>
    <x v="1169"/>
    <x v="0"/>
    <n v="12.43"/>
    <n v="4"/>
    <n v="49.72"/>
    <x v="2"/>
    <x v="3"/>
  </r>
  <r>
    <s v="O2258"/>
    <d v="2023-05-13T00:00:00"/>
    <x v="6"/>
    <x v="4"/>
    <x v="2"/>
    <s v="C540"/>
    <x v="338"/>
    <s v="B1767"/>
    <x v="1112"/>
    <x v="3"/>
    <n v="12.65"/>
    <n v="5"/>
    <n v="63.25"/>
    <x v="0"/>
    <x v="5"/>
  </r>
  <r>
    <s v="O3974"/>
    <d v="2024-04-10T00:00:00"/>
    <x v="3"/>
    <x v="7"/>
    <x v="1"/>
    <s v="C303"/>
    <x v="298"/>
    <s v="B1195"/>
    <x v="50"/>
    <x v="0"/>
    <n v="11.49"/>
    <n v="1"/>
    <n v="11.49"/>
    <x v="1"/>
    <x v="2"/>
  </r>
  <r>
    <s v="O1758"/>
    <d v="2023-09-20T00:00:00"/>
    <x v="3"/>
    <x v="6"/>
    <x v="2"/>
    <s v="C569"/>
    <x v="1161"/>
    <s v="B1426"/>
    <x v="1170"/>
    <x v="2"/>
    <n v="33.81"/>
    <n v="1"/>
    <n v="33.81"/>
    <x v="2"/>
    <x v="0"/>
  </r>
  <r>
    <s v="O3441"/>
    <d v="2025-08-13T00:00:00"/>
    <x v="3"/>
    <x v="8"/>
    <x v="0"/>
    <s v="C256"/>
    <x v="1015"/>
    <s v="B1434"/>
    <x v="550"/>
    <x v="2"/>
    <n v="37.68"/>
    <n v="1"/>
    <n v="37.68"/>
    <x v="0"/>
    <x v="2"/>
  </r>
  <r>
    <s v="O1244"/>
    <d v="2023-06-02T00:00:00"/>
    <x v="2"/>
    <x v="1"/>
    <x v="2"/>
    <s v="C207"/>
    <x v="350"/>
    <s v="B1135"/>
    <x v="1098"/>
    <x v="0"/>
    <n v="32.18"/>
    <n v="4"/>
    <n v="128.72"/>
    <x v="0"/>
    <x v="7"/>
  </r>
  <r>
    <s v="O1471"/>
    <d v="2023-09-24T00:00:00"/>
    <x v="0"/>
    <x v="6"/>
    <x v="2"/>
    <s v="C884"/>
    <x v="921"/>
    <s v="B1179"/>
    <x v="652"/>
    <x v="1"/>
    <n v="46.44"/>
    <n v="3"/>
    <n v="139.32"/>
    <x v="1"/>
    <x v="4"/>
  </r>
  <r>
    <s v="O2544"/>
    <d v="2024-07-08T00:00:00"/>
    <x v="1"/>
    <x v="2"/>
    <x v="1"/>
    <s v="C992"/>
    <x v="127"/>
    <s v="B1837"/>
    <x v="1072"/>
    <x v="2"/>
    <n v="19.89"/>
    <n v="5"/>
    <n v="99.45"/>
    <x v="0"/>
    <x v="7"/>
  </r>
  <r>
    <s v="O2783"/>
    <d v="2023-11-13T00:00:00"/>
    <x v="1"/>
    <x v="5"/>
    <x v="2"/>
    <s v="C350"/>
    <x v="453"/>
    <s v="B1088"/>
    <x v="582"/>
    <x v="1"/>
    <n v="40.380000000000003"/>
    <n v="5"/>
    <n v="201.9"/>
    <x v="0"/>
    <x v="0"/>
  </r>
  <r>
    <s v="O2904"/>
    <d v="2025-03-14T00:00:00"/>
    <x v="2"/>
    <x v="0"/>
    <x v="0"/>
    <s v="C996"/>
    <x v="452"/>
    <s v="B1730"/>
    <x v="113"/>
    <x v="3"/>
    <n v="29.19"/>
    <n v="4"/>
    <n v="116.76"/>
    <x v="2"/>
    <x v="0"/>
  </r>
  <r>
    <s v="O2058"/>
    <d v="2023-01-07T00:00:00"/>
    <x v="6"/>
    <x v="11"/>
    <x v="2"/>
    <s v="C100"/>
    <x v="638"/>
    <s v="B1963"/>
    <x v="1171"/>
    <x v="3"/>
    <n v="34.19"/>
    <n v="5"/>
    <n v="170.95"/>
    <x v="0"/>
    <x v="3"/>
  </r>
  <r>
    <s v="O3305"/>
    <d v="2024-08-31T00:00:00"/>
    <x v="6"/>
    <x v="8"/>
    <x v="1"/>
    <s v="C344"/>
    <x v="965"/>
    <s v="B1757"/>
    <x v="975"/>
    <x v="0"/>
    <n v="42.94"/>
    <n v="3"/>
    <n v="128.82"/>
    <x v="2"/>
    <x v="7"/>
  </r>
  <r>
    <s v="O2516"/>
    <d v="2022-10-02T00:00:00"/>
    <x v="0"/>
    <x v="10"/>
    <x v="3"/>
    <s v="C877"/>
    <x v="337"/>
    <s v="B1080"/>
    <x v="295"/>
    <x v="0"/>
    <n v="46.12"/>
    <n v="5"/>
    <n v="230.6"/>
    <x v="2"/>
    <x v="2"/>
  </r>
  <r>
    <s v="O3906"/>
    <d v="2024-04-12T00:00:00"/>
    <x v="2"/>
    <x v="7"/>
    <x v="1"/>
    <s v="C448"/>
    <x v="941"/>
    <s v="B1169"/>
    <x v="471"/>
    <x v="2"/>
    <n v="28.64"/>
    <n v="1"/>
    <n v="28.64"/>
    <x v="0"/>
    <x v="6"/>
  </r>
  <r>
    <s v="O3147"/>
    <d v="2024-04-22T00:00:00"/>
    <x v="1"/>
    <x v="7"/>
    <x v="1"/>
    <s v="C535"/>
    <x v="727"/>
    <s v="B1377"/>
    <x v="198"/>
    <x v="0"/>
    <n v="27.85"/>
    <n v="4"/>
    <n v="111.4"/>
    <x v="1"/>
    <x v="1"/>
  </r>
  <r>
    <s v="O1433"/>
    <d v="2023-06-25T00:00:00"/>
    <x v="0"/>
    <x v="1"/>
    <x v="2"/>
    <s v="C345"/>
    <x v="1162"/>
    <s v="B1583"/>
    <x v="497"/>
    <x v="0"/>
    <n v="10.34"/>
    <n v="3"/>
    <n v="31.02"/>
    <x v="3"/>
    <x v="0"/>
  </r>
  <r>
    <s v="O3988"/>
    <d v="2025-05-28T00:00:00"/>
    <x v="3"/>
    <x v="4"/>
    <x v="0"/>
    <s v="C958"/>
    <x v="270"/>
    <s v="B1364"/>
    <x v="821"/>
    <x v="3"/>
    <n v="16.809999999999999"/>
    <n v="1"/>
    <n v="16.809999999999999"/>
    <x v="2"/>
    <x v="2"/>
  </r>
  <r>
    <s v="O2381"/>
    <d v="2023-11-11T00:00:00"/>
    <x v="6"/>
    <x v="5"/>
    <x v="2"/>
    <s v="C438"/>
    <x v="184"/>
    <s v="B1240"/>
    <x v="644"/>
    <x v="2"/>
    <n v="15.99"/>
    <n v="3"/>
    <n v="47.97"/>
    <x v="2"/>
    <x v="2"/>
  </r>
  <r>
    <s v="O1208"/>
    <d v="2023-05-10T00:00:00"/>
    <x v="3"/>
    <x v="4"/>
    <x v="2"/>
    <s v="C351"/>
    <x v="966"/>
    <s v="B1074"/>
    <x v="952"/>
    <x v="3"/>
    <n v="6.22"/>
    <n v="5"/>
    <n v="31.1"/>
    <x v="2"/>
    <x v="3"/>
  </r>
  <r>
    <s v="O1079"/>
    <d v="2023-08-28T00:00:00"/>
    <x v="1"/>
    <x v="8"/>
    <x v="2"/>
    <s v="C166"/>
    <x v="342"/>
    <s v="B1303"/>
    <x v="1158"/>
    <x v="0"/>
    <n v="22.46"/>
    <n v="3"/>
    <n v="67.38"/>
    <x v="3"/>
    <x v="2"/>
  </r>
  <r>
    <s v="O1371"/>
    <d v="2024-03-08T00:00:00"/>
    <x v="2"/>
    <x v="0"/>
    <x v="1"/>
    <s v="C774"/>
    <x v="25"/>
    <s v="B1544"/>
    <x v="1172"/>
    <x v="0"/>
    <n v="41.27"/>
    <n v="2"/>
    <n v="82.54"/>
    <x v="1"/>
    <x v="7"/>
  </r>
  <r>
    <s v="O2846"/>
    <d v="2025-03-17T00:00:00"/>
    <x v="1"/>
    <x v="0"/>
    <x v="0"/>
    <s v="C883"/>
    <x v="1106"/>
    <s v="B1293"/>
    <x v="537"/>
    <x v="0"/>
    <n v="23.53"/>
    <n v="4"/>
    <n v="94.12"/>
    <x v="2"/>
    <x v="5"/>
  </r>
  <r>
    <s v="O1056"/>
    <d v="2024-11-23T00:00:00"/>
    <x v="6"/>
    <x v="5"/>
    <x v="1"/>
    <s v="C712"/>
    <x v="1163"/>
    <s v="B1429"/>
    <x v="1132"/>
    <x v="0"/>
    <n v="7.9"/>
    <n v="1"/>
    <n v="7.9"/>
    <x v="0"/>
    <x v="3"/>
  </r>
  <r>
    <s v="O3049"/>
    <d v="2023-08-14T00:00:00"/>
    <x v="1"/>
    <x v="8"/>
    <x v="2"/>
    <s v="C783"/>
    <x v="575"/>
    <s v="B1462"/>
    <x v="335"/>
    <x v="2"/>
    <n v="22.24"/>
    <n v="2"/>
    <n v="44.48"/>
    <x v="1"/>
    <x v="2"/>
  </r>
  <r>
    <s v="O1277"/>
    <d v="2023-05-25T00:00:00"/>
    <x v="5"/>
    <x v="4"/>
    <x v="2"/>
    <s v="C133"/>
    <x v="731"/>
    <s v="B1783"/>
    <x v="1018"/>
    <x v="1"/>
    <n v="8.75"/>
    <n v="1"/>
    <n v="8.75"/>
    <x v="1"/>
    <x v="2"/>
  </r>
  <r>
    <s v="O2431"/>
    <d v="2024-08-14T00:00:00"/>
    <x v="3"/>
    <x v="8"/>
    <x v="1"/>
    <s v="C868"/>
    <x v="519"/>
    <s v="B1376"/>
    <x v="768"/>
    <x v="0"/>
    <n v="50.25"/>
    <n v="3"/>
    <n v="150.75"/>
    <x v="1"/>
    <x v="0"/>
  </r>
  <r>
    <s v="O3938"/>
    <d v="2024-08-30T00:00:00"/>
    <x v="2"/>
    <x v="8"/>
    <x v="1"/>
    <s v="C523"/>
    <x v="1103"/>
    <s v="B1536"/>
    <x v="624"/>
    <x v="2"/>
    <n v="19.22"/>
    <n v="2"/>
    <n v="38.44"/>
    <x v="2"/>
    <x v="2"/>
  </r>
  <r>
    <s v="O3682"/>
    <d v="2024-04-08T00:00:00"/>
    <x v="1"/>
    <x v="7"/>
    <x v="1"/>
    <s v="C235"/>
    <x v="294"/>
    <s v="B1503"/>
    <x v="714"/>
    <x v="0"/>
    <n v="16.91"/>
    <n v="4"/>
    <n v="67.64"/>
    <x v="0"/>
    <x v="3"/>
  </r>
  <r>
    <s v="O3748"/>
    <d v="2023-10-02T00:00:00"/>
    <x v="1"/>
    <x v="10"/>
    <x v="2"/>
    <s v="C791"/>
    <x v="596"/>
    <s v="B1844"/>
    <x v="618"/>
    <x v="2"/>
    <n v="25.23"/>
    <n v="2"/>
    <n v="50.46"/>
    <x v="0"/>
    <x v="0"/>
  </r>
  <r>
    <s v="O2812"/>
    <d v="2023-09-10T00:00:00"/>
    <x v="0"/>
    <x v="6"/>
    <x v="2"/>
    <s v="C256"/>
    <x v="1015"/>
    <s v="B1080"/>
    <x v="295"/>
    <x v="3"/>
    <n v="34.4"/>
    <n v="1"/>
    <n v="34.4"/>
    <x v="2"/>
    <x v="1"/>
  </r>
  <r>
    <s v="O1808"/>
    <d v="2024-06-11T00:00:00"/>
    <x v="4"/>
    <x v="1"/>
    <x v="1"/>
    <s v="C504"/>
    <x v="528"/>
    <s v="B1218"/>
    <x v="127"/>
    <x v="1"/>
    <n v="22.64"/>
    <n v="5"/>
    <n v="113.2"/>
    <x v="0"/>
    <x v="4"/>
  </r>
  <r>
    <s v="O3916"/>
    <d v="2024-12-04T00:00:00"/>
    <x v="3"/>
    <x v="9"/>
    <x v="1"/>
    <s v="C380"/>
    <x v="691"/>
    <s v="B1138"/>
    <x v="1065"/>
    <x v="1"/>
    <n v="17.41"/>
    <n v="4"/>
    <n v="69.64"/>
    <x v="0"/>
    <x v="0"/>
  </r>
  <r>
    <s v="O3704"/>
    <d v="2023-10-23T00:00:00"/>
    <x v="1"/>
    <x v="10"/>
    <x v="2"/>
    <s v="C371"/>
    <x v="1061"/>
    <s v="B1525"/>
    <x v="996"/>
    <x v="1"/>
    <n v="24.63"/>
    <n v="2"/>
    <n v="49.26"/>
    <x v="2"/>
    <x v="3"/>
  </r>
  <r>
    <s v="O3181"/>
    <d v="2023-06-12T00:00:00"/>
    <x v="1"/>
    <x v="1"/>
    <x v="2"/>
    <s v="C406"/>
    <x v="364"/>
    <s v="B1069"/>
    <x v="12"/>
    <x v="0"/>
    <n v="25.1"/>
    <n v="3"/>
    <n v="75.3"/>
    <x v="2"/>
    <x v="6"/>
  </r>
  <r>
    <s v="O3088"/>
    <d v="2025-07-10T00:00:00"/>
    <x v="5"/>
    <x v="2"/>
    <x v="0"/>
    <s v="C900"/>
    <x v="1053"/>
    <s v="B1874"/>
    <x v="600"/>
    <x v="2"/>
    <n v="44.39"/>
    <n v="2"/>
    <n v="88.78"/>
    <x v="0"/>
    <x v="2"/>
  </r>
  <r>
    <s v="O3162"/>
    <d v="2023-04-18T00:00:00"/>
    <x v="4"/>
    <x v="7"/>
    <x v="2"/>
    <s v="C509"/>
    <x v="750"/>
    <s v="B1061"/>
    <x v="938"/>
    <x v="3"/>
    <n v="32.21"/>
    <n v="5"/>
    <n v="161.05000000000001"/>
    <x v="1"/>
    <x v="6"/>
  </r>
  <r>
    <s v="O1383"/>
    <d v="2023-04-03T00:00:00"/>
    <x v="1"/>
    <x v="7"/>
    <x v="2"/>
    <s v="C569"/>
    <x v="115"/>
    <s v="B1861"/>
    <x v="725"/>
    <x v="3"/>
    <n v="29.25"/>
    <n v="4"/>
    <n v="117"/>
    <x v="1"/>
    <x v="4"/>
  </r>
  <r>
    <s v="O3901"/>
    <d v="2024-03-28T00:00:00"/>
    <x v="5"/>
    <x v="0"/>
    <x v="1"/>
    <s v="C186"/>
    <x v="508"/>
    <s v="B1463"/>
    <x v="863"/>
    <x v="2"/>
    <n v="11.44"/>
    <n v="3"/>
    <n v="34.32"/>
    <x v="0"/>
    <x v="7"/>
  </r>
  <r>
    <s v="O3316"/>
    <d v="2025-07-09T00:00:00"/>
    <x v="3"/>
    <x v="2"/>
    <x v="0"/>
    <s v="C780"/>
    <x v="940"/>
    <s v="B1895"/>
    <x v="296"/>
    <x v="0"/>
    <n v="12.79"/>
    <n v="3"/>
    <n v="38.369999999999997"/>
    <x v="0"/>
    <x v="7"/>
  </r>
  <r>
    <s v="O1194"/>
    <d v="2024-05-24T00:00:00"/>
    <x v="2"/>
    <x v="4"/>
    <x v="1"/>
    <s v="C139"/>
    <x v="1164"/>
    <s v="B1560"/>
    <x v="178"/>
    <x v="1"/>
    <n v="18.47"/>
    <n v="4"/>
    <n v="73.88"/>
    <x v="1"/>
    <x v="3"/>
  </r>
  <r>
    <s v="O3243"/>
    <d v="2023-04-22T00:00:00"/>
    <x v="6"/>
    <x v="7"/>
    <x v="2"/>
    <s v="C864"/>
    <x v="627"/>
    <s v="B1031"/>
    <x v="1148"/>
    <x v="2"/>
    <n v="19.28"/>
    <n v="5"/>
    <n v="96.4"/>
    <x v="2"/>
    <x v="2"/>
  </r>
  <r>
    <s v="O2241"/>
    <d v="2022-11-16T00:00:00"/>
    <x v="3"/>
    <x v="5"/>
    <x v="3"/>
    <s v="C871"/>
    <x v="334"/>
    <s v="B1612"/>
    <x v="205"/>
    <x v="1"/>
    <n v="25.85"/>
    <n v="5"/>
    <n v="129.25"/>
    <x v="2"/>
    <x v="2"/>
  </r>
  <r>
    <s v="O2008"/>
    <d v="2024-06-27T00:00:00"/>
    <x v="5"/>
    <x v="1"/>
    <x v="1"/>
    <s v="C478"/>
    <x v="19"/>
    <s v="B1009"/>
    <x v="1173"/>
    <x v="2"/>
    <n v="23.59"/>
    <n v="2"/>
    <n v="47.18"/>
    <x v="1"/>
    <x v="7"/>
  </r>
  <r>
    <s v="O3274"/>
    <d v="2023-12-04T00:00:00"/>
    <x v="1"/>
    <x v="9"/>
    <x v="2"/>
    <s v="C660"/>
    <x v="642"/>
    <s v="B1165"/>
    <x v="1054"/>
    <x v="3"/>
    <n v="9.5"/>
    <n v="2"/>
    <n v="19"/>
    <x v="0"/>
    <x v="2"/>
  </r>
  <r>
    <s v="O2891"/>
    <d v="2023-12-13T00:00:00"/>
    <x v="3"/>
    <x v="9"/>
    <x v="2"/>
    <s v="C457"/>
    <x v="701"/>
    <s v="B1999"/>
    <x v="818"/>
    <x v="1"/>
    <n v="39.69"/>
    <n v="2"/>
    <n v="79.38"/>
    <x v="2"/>
    <x v="7"/>
  </r>
  <r>
    <s v="O1512"/>
    <d v="2023-11-01T00:00:00"/>
    <x v="3"/>
    <x v="5"/>
    <x v="2"/>
    <s v="C828"/>
    <x v="1033"/>
    <s v="B1996"/>
    <x v="1174"/>
    <x v="2"/>
    <n v="30.08"/>
    <n v="3"/>
    <n v="90.24"/>
    <x v="0"/>
    <x v="1"/>
  </r>
  <r>
    <s v="O3716"/>
    <d v="2023-05-02T00:00:00"/>
    <x v="4"/>
    <x v="4"/>
    <x v="2"/>
    <s v="C983"/>
    <x v="44"/>
    <s v="B1773"/>
    <x v="607"/>
    <x v="1"/>
    <n v="42.43"/>
    <n v="2"/>
    <n v="84.86"/>
    <x v="2"/>
    <x v="6"/>
  </r>
  <r>
    <s v="O3776"/>
    <d v="2025-02-11T00:00:00"/>
    <x v="4"/>
    <x v="3"/>
    <x v="0"/>
    <s v="C127"/>
    <x v="109"/>
    <s v="B1419"/>
    <x v="896"/>
    <x v="2"/>
    <n v="40.07"/>
    <n v="4"/>
    <n v="160.28"/>
    <x v="0"/>
    <x v="5"/>
  </r>
  <r>
    <s v="O3949"/>
    <d v="2025-02-19T00:00:00"/>
    <x v="3"/>
    <x v="3"/>
    <x v="0"/>
    <s v="C488"/>
    <x v="537"/>
    <s v="B1042"/>
    <x v="785"/>
    <x v="2"/>
    <n v="16.75"/>
    <n v="1"/>
    <n v="16.75"/>
    <x v="2"/>
    <x v="6"/>
  </r>
  <r>
    <s v="O2643"/>
    <d v="2024-06-28T00:00:00"/>
    <x v="2"/>
    <x v="1"/>
    <x v="1"/>
    <s v="C150"/>
    <x v="658"/>
    <s v="B1293"/>
    <x v="537"/>
    <x v="2"/>
    <n v="26.82"/>
    <n v="5"/>
    <n v="134.1"/>
    <x v="0"/>
    <x v="7"/>
  </r>
  <r>
    <s v="O1661"/>
    <d v="2024-08-07T00:00:00"/>
    <x v="3"/>
    <x v="8"/>
    <x v="1"/>
    <s v="C960"/>
    <x v="1165"/>
    <s v="B1855"/>
    <x v="872"/>
    <x v="2"/>
    <n v="17.29"/>
    <n v="2"/>
    <n v="34.58"/>
    <x v="3"/>
    <x v="4"/>
  </r>
  <r>
    <s v="O1816"/>
    <d v="2023-09-28T00:00:00"/>
    <x v="5"/>
    <x v="6"/>
    <x v="2"/>
    <s v="C830"/>
    <x v="138"/>
    <s v="B1261"/>
    <x v="54"/>
    <x v="3"/>
    <n v="11.35"/>
    <n v="3"/>
    <n v="34.049999999999997"/>
    <x v="1"/>
    <x v="3"/>
  </r>
  <r>
    <s v="O3383"/>
    <d v="2023-05-01T00:00:00"/>
    <x v="1"/>
    <x v="4"/>
    <x v="2"/>
    <s v="C361"/>
    <x v="502"/>
    <s v="B1736"/>
    <x v="170"/>
    <x v="3"/>
    <n v="14.44"/>
    <n v="3"/>
    <n v="43.32"/>
    <x v="1"/>
    <x v="2"/>
  </r>
  <r>
    <s v="O3294"/>
    <d v="2024-08-01T00:00:00"/>
    <x v="5"/>
    <x v="8"/>
    <x v="1"/>
    <s v="C492"/>
    <x v="704"/>
    <s v="B1203"/>
    <x v="345"/>
    <x v="0"/>
    <n v="54.34"/>
    <n v="4"/>
    <n v="217.36"/>
    <x v="1"/>
    <x v="5"/>
  </r>
  <r>
    <s v="O1664"/>
    <d v="2024-10-20T00:00:00"/>
    <x v="0"/>
    <x v="10"/>
    <x v="1"/>
    <s v="C100"/>
    <x v="198"/>
    <s v="B1947"/>
    <x v="828"/>
    <x v="0"/>
    <n v="12.52"/>
    <n v="4"/>
    <n v="50.08"/>
    <x v="2"/>
    <x v="0"/>
  </r>
  <r>
    <s v="O2056"/>
    <d v="2024-05-09T00:00:00"/>
    <x v="5"/>
    <x v="4"/>
    <x v="1"/>
    <s v="C744"/>
    <x v="1086"/>
    <s v="B1739"/>
    <x v="152"/>
    <x v="0"/>
    <n v="6.8"/>
    <n v="5"/>
    <n v="34"/>
    <x v="3"/>
    <x v="2"/>
  </r>
  <r>
    <s v="O1324"/>
    <d v="2023-11-28T00:00:00"/>
    <x v="4"/>
    <x v="5"/>
    <x v="2"/>
    <s v="C998"/>
    <x v="1166"/>
    <s v="B1497"/>
    <x v="717"/>
    <x v="0"/>
    <n v="23.9"/>
    <n v="5"/>
    <n v="119.5"/>
    <x v="1"/>
    <x v="7"/>
  </r>
  <r>
    <s v="O3435"/>
    <d v="2023-01-29T00:00:00"/>
    <x v="0"/>
    <x v="11"/>
    <x v="2"/>
    <s v="C426"/>
    <x v="253"/>
    <s v="B1270"/>
    <x v="1113"/>
    <x v="2"/>
    <n v="19.25"/>
    <n v="3"/>
    <n v="57.75"/>
    <x v="0"/>
    <x v="0"/>
  </r>
  <r>
    <s v="O1407"/>
    <d v="2024-07-12T00:00:00"/>
    <x v="2"/>
    <x v="2"/>
    <x v="1"/>
    <s v="C678"/>
    <x v="751"/>
    <s v="B1273"/>
    <x v="1137"/>
    <x v="3"/>
    <n v="41.91"/>
    <n v="2"/>
    <n v="83.82"/>
    <x v="2"/>
    <x v="4"/>
  </r>
  <r>
    <s v="O1749"/>
    <d v="2023-01-10T00:00:00"/>
    <x v="4"/>
    <x v="11"/>
    <x v="2"/>
    <s v="C590"/>
    <x v="1146"/>
    <s v="B1010"/>
    <x v="817"/>
    <x v="0"/>
    <n v="20.52"/>
    <n v="2"/>
    <n v="41.04"/>
    <x v="2"/>
    <x v="7"/>
  </r>
  <r>
    <s v="O2893"/>
    <d v="2022-09-26T00:00:00"/>
    <x v="1"/>
    <x v="6"/>
    <x v="3"/>
    <s v="C862"/>
    <x v="155"/>
    <s v="B1753"/>
    <x v="1092"/>
    <x v="2"/>
    <n v="39.35"/>
    <n v="2"/>
    <n v="78.7"/>
    <x v="0"/>
    <x v="3"/>
  </r>
  <r>
    <s v="O1951"/>
    <d v="2023-12-11T00:00:00"/>
    <x v="1"/>
    <x v="9"/>
    <x v="2"/>
    <s v="C244"/>
    <x v="823"/>
    <s v="B1395"/>
    <x v="153"/>
    <x v="0"/>
    <n v="38.770000000000003"/>
    <n v="5"/>
    <n v="193.85"/>
    <x v="2"/>
    <x v="3"/>
  </r>
  <r>
    <s v="O2915"/>
    <d v="2024-08-05T00:00:00"/>
    <x v="1"/>
    <x v="8"/>
    <x v="1"/>
    <s v="C412"/>
    <x v="713"/>
    <s v="B1490"/>
    <x v="180"/>
    <x v="0"/>
    <n v="18.89"/>
    <n v="1"/>
    <n v="18.89"/>
    <x v="2"/>
    <x v="2"/>
  </r>
  <r>
    <s v="O3009"/>
    <d v="2023-02-04T00:00:00"/>
    <x v="6"/>
    <x v="3"/>
    <x v="2"/>
    <s v="C196"/>
    <x v="21"/>
    <s v="B1517"/>
    <x v="923"/>
    <x v="2"/>
    <n v="43.4"/>
    <n v="2"/>
    <n v="86.8"/>
    <x v="2"/>
    <x v="6"/>
  </r>
  <r>
    <s v="O3024"/>
    <d v="2023-09-03T00:00:00"/>
    <x v="0"/>
    <x v="6"/>
    <x v="2"/>
    <s v="C239"/>
    <x v="1107"/>
    <s v="B1028"/>
    <x v="961"/>
    <x v="0"/>
    <n v="25.89"/>
    <n v="3"/>
    <n v="77.67"/>
    <x v="2"/>
    <x v="0"/>
  </r>
  <r>
    <s v="O1254"/>
    <d v="2023-10-07T00:00:00"/>
    <x v="6"/>
    <x v="10"/>
    <x v="2"/>
    <s v="C177"/>
    <x v="100"/>
    <s v="B1908"/>
    <x v="1154"/>
    <x v="0"/>
    <n v="30.66"/>
    <n v="3"/>
    <n v="91.98"/>
    <x v="1"/>
    <x v="2"/>
  </r>
  <r>
    <s v="O1797"/>
    <d v="2023-05-20T00:00:00"/>
    <x v="6"/>
    <x v="4"/>
    <x v="2"/>
    <s v="C631"/>
    <x v="1123"/>
    <s v="B1679"/>
    <x v="763"/>
    <x v="1"/>
    <n v="8.93"/>
    <n v="2"/>
    <n v="17.86"/>
    <x v="2"/>
    <x v="0"/>
  </r>
  <r>
    <s v="O3571"/>
    <d v="2024-07-07T00:00:00"/>
    <x v="0"/>
    <x v="2"/>
    <x v="1"/>
    <s v="C365"/>
    <x v="654"/>
    <s v="B1911"/>
    <x v="270"/>
    <x v="2"/>
    <n v="37.75"/>
    <n v="4"/>
    <n v="151"/>
    <x v="0"/>
    <x v="5"/>
  </r>
  <r>
    <s v="O3231"/>
    <d v="2023-09-28T00:00:00"/>
    <x v="5"/>
    <x v="6"/>
    <x v="2"/>
    <s v="C939"/>
    <x v="1058"/>
    <s v="B1828"/>
    <x v="1121"/>
    <x v="0"/>
    <n v="22.81"/>
    <n v="5"/>
    <n v="114.05"/>
    <x v="1"/>
    <x v="2"/>
  </r>
  <r>
    <s v="O2260"/>
    <d v="2023-02-28T00:00:00"/>
    <x v="4"/>
    <x v="3"/>
    <x v="2"/>
    <s v="C325"/>
    <x v="496"/>
    <s v="B1576"/>
    <x v="525"/>
    <x v="2"/>
    <n v="7.4"/>
    <n v="3"/>
    <n v="22.2"/>
    <x v="0"/>
    <x v="3"/>
  </r>
  <r>
    <s v="O1209"/>
    <d v="2023-03-04T00:00:00"/>
    <x v="6"/>
    <x v="0"/>
    <x v="2"/>
    <s v="C601"/>
    <x v="159"/>
    <s v="B1027"/>
    <x v="1175"/>
    <x v="2"/>
    <n v="22.88"/>
    <n v="3"/>
    <n v="68.64"/>
    <x v="1"/>
    <x v="4"/>
  </r>
  <r>
    <s v="O2229"/>
    <d v="2025-08-19T00:00:00"/>
    <x v="4"/>
    <x v="8"/>
    <x v="0"/>
    <s v="C758"/>
    <x v="289"/>
    <s v="B1445"/>
    <x v="749"/>
    <x v="0"/>
    <n v="48.16"/>
    <n v="4"/>
    <n v="192.64"/>
    <x v="0"/>
    <x v="5"/>
  </r>
  <r>
    <s v="O3649"/>
    <d v="2024-02-02T00:00:00"/>
    <x v="2"/>
    <x v="3"/>
    <x v="1"/>
    <s v="C504"/>
    <x v="604"/>
    <s v="B1377"/>
    <x v="1044"/>
    <x v="3"/>
    <n v="50.25"/>
    <n v="5"/>
    <n v="251.25"/>
    <x v="1"/>
    <x v="6"/>
  </r>
  <r>
    <s v="O3813"/>
    <d v="2024-11-11T00:00:00"/>
    <x v="1"/>
    <x v="5"/>
    <x v="1"/>
    <s v="C179"/>
    <x v="1115"/>
    <s v="B1544"/>
    <x v="1172"/>
    <x v="0"/>
    <n v="36.43"/>
    <n v="5"/>
    <n v="182.15"/>
    <x v="0"/>
    <x v="0"/>
  </r>
  <r>
    <s v="O1631"/>
    <d v="2023-09-22T00:00:00"/>
    <x v="2"/>
    <x v="6"/>
    <x v="2"/>
    <s v="C435"/>
    <x v="1070"/>
    <s v="B1701"/>
    <x v="486"/>
    <x v="1"/>
    <n v="41.74"/>
    <n v="1"/>
    <n v="41.74"/>
    <x v="3"/>
    <x v="7"/>
  </r>
  <r>
    <s v="O3961"/>
    <d v="2022-11-27T00:00:00"/>
    <x v="0"/>
    <x v="5"/>
    <x v="3"/>
    <s v="C791"/>
    <x v="596"/>
    <s v="B1861"/>
    <x v="725"/>
    <x v="3"/>
    <n v="25.27"/>
    <n v="2"/>
    <n v="50.54"/>
    <x v="0"/>
    <x v="2"/>
  </r>
  <r>
    <s v="O2592"/>
    <d v="2023-11-13T00:00:00"/>
    <x v="1"/>
    <x v="5"/>
    <x v="2"/>
    <s v="C526"/>
    <x v="428"/>
    <s v="B1256"/>
    <x v="1026"/>
    <x v="2"/>
    <n v="27.27"/>
    <n v="2"/>
    <n v="54.54"/>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D72F6-1516-4E98-A209-D60AECD1725B}"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3:G11" firstHeaderRow="1" firstDataRow="1" firstDataCol="1"/>
  <pivotFields count="15">
    <pivotField showAll="0"/>
    <pivotField numFmtId="14" showAll="0"/>
    <pivotField axis="axisRow" showAll="0">
      <items count="8">
        <item x="0"/>
        <item x="1"/>
        <item x="4"/>
        <item x="3"/>
        <item x="5"/>
        <item x="2"/>
        <item x="6"/>
        <item t="default"/>
      </items>
    </pivotField>
    <pivotField showAll="0"/>
    <pivotField showAll="0"/>
    <pivotField showAll="0"/>
    <pivotField showAll="0"/>
    <pivotField showAll="0"/>
    <pivotField showAll="0"/>
    <pivotField showAll="0"/>
    <pivotField numFmtId="44" showAll="0"/>
    <pivotField showAll="0"/>
    <pivotField dataField="1" numFmtId="44" showAll="0"/>
    <pivotField showAll="0"/>
    <pivotField showAll="0">
      <items count="9">
        <item h="1" x="4"/>
        <item h="1" x="1"/>
        <item h="1" x="3"/>
        <item h="1" x="5"/>
        <item h="1" x="7"/>
        <item h="1" x="6"/>
        <item x="0"/>
        <item h="1" x="2"/>
        <item t="default"/>
      </items>
    </pivotField>
  </pivotFields>
  <rowFields count="1">
    <field x="2"/>
  </rowFields>
  <rowItems count="8">
    <i>
      <x/>
    </i>
    <i>
      <x v="1"/>
    </i>
    <i>
      <x v="2"/>
    </i>
    <i>
      <x v="3"/>
    </i>
    <i>
      <x v="4"/>
    </i>
    <i>
      <x v="5"/>
    </i>
    <i>
      <x v="6"/>
    </i>
    <i t="grand">
      <x/>
    </i>
  </rowItems>
  <colItems count="1">
    <i/>
  </colItems>
  <dataFields count="1">
    <dataField name="Total Sales ($USD)" fld="12" baseField="2" baseItem="0" numFmtId="4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4F38E1-1F46-4DB8-A814-ECCF5B1C4870}"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20"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items count="9">
        <item x="4"/>
        <item x="1"/>
        <item x="3"/>
        <item x="5"/>
        <item x="7"/>
        <item x="6"/>
        <item x="0"/>
        <item x="2"/>
        <item t="default"/>
      </items>
    </pivotField>
  </pivotFields>
  <rowFields count="1">
    <field x="14"/>
  </rowFields>
  <rowItems count="9">
    <i>
      <x/>
    </i>
    <i>
      <x v="1"/>
    </i>
    <i>
      <x v="2"/>
    </i>
    <i>
      <x v="3"/>
    </i>
    <i>
      <x v="4"/>
    </i>
    <i>
      <x v="5"/>
    </i>
    <i>
      <x v="6"/>
    </i>
    <i>
      <x v="7"/>
    </i>
    <i t="grand">
      <x/>
    </i>
  </rowItems>
  <colItems count="1">
    <i/>
  </colItems>
  <dataFields count="1">
    <dataField name="Total Sales ($USD)" fld="12" baseField="14"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9A5739-DDA1-4581-88AB-8FB431B10716}"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1:F22"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8"/>
  </rowFields>
  <rowItems count="11">
    <i>
      <x v="710"/>
    </i>
    <i>
      <x v="615"/>
    </i>
    <i>
      <x v="334"/>
    </i>
    <i>
      <x v="26"/>
    </i>
    <i>
      <x v="541"/>
    </i>
    <i>
      <x v="722"/>
    </i>
    <i>
      <x v="667"/>
    </i>
    <i>
      <x v="132"/>
    </i>
    <i>
      <x v="766"/>
    </i>
    <i>
      <x v="1003"/>
    </i>
    <i t="grand">
      <x/>
    </i>
  </rowItems>
  <colItems count="1">
    <i/>
  </colItems>
  <dataFields count="1">
    <dataField name="Total Sales ($USD)" fld="12" baseField="8" baseItem="0" numFmtId="4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6C7A2A-FF41-481D-A807-6B918AEDB594}"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9:C32"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4AF0CF-CADB-42FA-A16F-EFE0634714F6}"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9"/>
  </rowFields>
  <rowItems count="5">
    <i>
      <x v="2"/>
    </i>
    <i>
      <x v="3"/>
    </i>
    <i>
      <x v="1"/>
    </i>
    <i>
      <x/>
    </i>
    <i t="grand">
      <x/>
    </i>
  </rowItems>
  <colItems count="1">
    <i/>
  </colItems>
  <dataFields count="1">
    <dataField name="Total Sales ($USD)" fld="12" baseField="9" baseItem="2"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84BCDD-E466-4FAA-8A13-AE26A19BB71F}"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3" firstHeaderRow="0" firstDataRow="1" firstDataCol="0"/>
  <pivotFields count="15">
    <pivotField dataField="1"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Items count="1">
    <i/>
  </rowItems>
  <colFields count="1">
    <field x="-2"/>
  </colFields>
  <colItems count="2">
    <i>
      <x/>
    </i>
    <i i="1">
      <x v="1"/>
    </i>
  </colItems>
  <dataFields count="2">
    <dataField name="Total Sales ($USD)" fld="12" baseField="0" baseItem="0" numFmtId="164"/>
    <dataField name="Orders Count" fld="0" subtotal="count" baseField="0" baseItem="1"/>
  </dataFields>
  <formats count="1">
    <format dxfId="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6039C8-7829-4EC8-8CE0-F1C75660EBA3}"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axis="axisRow" showAll="0">
      <items count="5">
        <item x="3"/>
        <item x="2"/>
        <item x="1"/>
        <item x="0"/>
        <item t="default"/>
      </items>
    </pivotField>
    <pivotField showAll="0"/>
    <pivotField showAll="0"/>
    <pivotField showAll="0"/>
    <pivotField showAll="0"/>
    <pivotField showAll="0">
      <items count="5">
        <item x="3"/>
        <item x="1"/>
        <item x="0"/>
        <item x="2"/>
        <item t="default"/>
      </items>
    </pivotField>
    <pivotField dataField="1" numFmtId="44" showAll="0"/>
    <pivotField showAll="0"/>
    <pivotField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4"/>
  </rowFields>
  <rowItems count="5">
    <i>
      <x/>
    </i>
    <i>
      <x v="1"/>
    </i>
    <i>
      <x v="2"/>
    </i>
    <i>
      <x v="3"/>
    </i>
    <i t="grand">
      <x/>
    </i>
  </rowItems>
  <colItems count="1">
    <i/>
  </colItems>
  <dataFields count="1">
    <dataField name="Total Sales ($USD)" fld="10" baseField="4"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A4F0BC-1E31-4862-A1B5-D6AFE2DB0135}"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9"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axis="axisRow" showAll="0" measureFilter="1" sortType="ascending">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6"/>
  </rowFields>
  <rowItems count="6">
    <i>
      <x v="27"/>
    </i>
    <i>
      <x v="912"/>
    </i>
    <i>
      <x v="267"/>
    </i>
    <i>
      <x v="343"/>
    </i>
    <i>
      <x v="876"/>
    </i>
    <i t="grand">
      <x/>
    </i>
  </rowItems>
  <colItems count="1">
    <i/>
  </colItems>
  <dataFields count="1">
    <dataField name="Total Sales ($USD)" fld="12" baseField="6" baseItem="0" numFmtId="42"/>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DDF1C2-D0CE-4F71-9CF8-AAF0B9333F9F}"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P8" firstHeaderRow="0" firstDataRow="1" firstDataCol="1"/>
  <pivotFields count="15">
    <pivotField showAll="0"/>
    <pivotField numFmtId="14" showAll="0"/>
    <pivotField showAll="0"/>
    <pivotField showAll="0"/>
    <pivotField showAll="0"/>
    <pivotField showAll="0"/>
    <pivotField showAll="0"/>
    <pivotField showAll="0"/>
    <pivotField showAll="0"/>
    <pivotField axis="axisRow" showAll="0">
      <items count="5">
        <item x="3"/>
        <item x="1"/>
        <item x="0"/>
        <item x="2"/>
        <item t="default"/>
      </items>
    </pivotField>
    <pivotField numFmtId="44" showAll="0"/>
    <pivotField showAll="0"/>
    <pivotField dataField="1" numFmtId="44" showAll="0"/>
    <pivotField showAll="0"/>
    <pivotField showAll="0"/>
  </pivotFields>
  <rowFields count="1">
    <field x="9"/>
  </rowFields>
  <rowItems count="5">
    <i>
      <x/>
    </i>
    <i>
      <x v="1"/>
    </i>
    <i>
      <x v="2"/>
    </i>
    <i>
      <x v="3"/>
    </i>
    <i t="grand">
      <x/>
    </i>
  </rowItems>
  <colFields count="1">
    <field x="-2"/>
  </colFields>
  <colItems count="5">
    <i>
      <x/>
    </i>
    <i i="1">
      <x v="1"/>
    </i>
    <i i="2">
      <x v="2"/>
    </i>
    <i i="3">
      <x v="3"/>
    </i>
    <i i="4">
      <x v="4"/>
    </i>
  </colItems>
  <dataFields count="5">
    <dataField name="Total Sales" fld="12" baseField="9" baseItem="0" numFmtId="42"/>
    <dataField name="Avg Sales" fld="12" subtotal="average" baseField="9" baseItem="0" numFmtId="44"/>
    <dataField name="Min Sales" fld="12" subtotal="min" baseField="9" baseItem="0" numFmtId="44"/>
    <dataField name="Max Sales" fld="12" subtotal="max" baseField="9" baseItem="0" numFmtId="44"/>
    <dataField name="Contribution In Sales (%)" fld="12"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D82C05-EE80-4C7C-8CD1-13EA13D18933}"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5:I18"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pivotField showAll="0"/>
    <pivotField showAll="0"/>
    <pivotField showAll="0"/>
    <pivotField showAll="0"/>
    <pivotField showAll="0"/>
    <pivotField numFmtId="44" showAll="0"/>
    <pivotField showAll="0"/>
    <pivotField dataField="1" numFmtId="44"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1F219B-E6B9-4059-A737-00225E402DF3}"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M7" firstHeaderRow="0"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showAll="0"/>
    <pivotField showAll="0"/>
    <pivotField numFmtId="44" showAll="0"/>
    <pivotField showAll="0"/>
    <pivotField dataField="1" numFmtId="44" showAll="0"/>
    <pivotField showAll="0"/>
    <pivotField showAll="0"/>
  </pivotFields>
  <rowFields count="1">
    <field x="4"/>
  </rowFields>
  <rowItems count="5">
    <i>
      <x/>
    </i>
    <i>
      <x v="1"/>
    </i>
    <i>
      <x v="2"/>
    </i>
    <i>
      <x v="3"/>
    </i>
    <i t="grand">
      <x/>
    </i>
  </rowItems>
  <colFields count="1">
    <field x="-2"/>
  </colFields>
  <colItems count="3">
    <i>
      <x/>
    </i>
    <i i="1">
      <x v="1"/>
    </i>
    <i i="2">
      <x v="2"/>
    </i>
  </colItems>
  <dataFields count="3">
    <dataField name="Orders Count" fld="12" subtotal="count" baseField="4" baseItem="0"/>
    <dataField name="Total Sales" fld="12" baseField="4" baseItem="0" numFmtId="42"/>
    <dataField name="Avg Sales" fld="12" subtotal="average" baseField="4"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C09E2B-BE39-456B-B889-D01833ECDAD1}"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O12" firstHeaderRow="1"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axis="axisRow" showAll="0" measureFilter="1" sortType="de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2">
    <field x="4"/>
    <field x="8"/>
  </rowFields>
  <rowItems count="9">
    <i>
      <x/>
    </i>
    <i r="1">
      <x v="1003"/>
    </i>
    <i>
      <x v="1"/>
    </i>
    <i r="1">
      <x v="132"/>
    </i>
    <i>
      <x v="2"/>
    </i>
    <i r="1">
      <x v="727"/>
    </i>
    <i>
      <x v="3"/>
    </i>
    <i r="1">
      <x v="869"/>
    </i>
    <i t="grand">
      <x/>
    </i>
  </rowItems>
  <colItems count="1">
    <i/>
  </colItems>
  <dataFields count="1">
    <dataField name="Total Sales" fld="12" baseField="4" baseItem="0" numFmtId="42"/>
  </dataFields>
  <pivotTableStyleInfo name="PivotStyleLight16" showRowHeaders="1" showColHeaders="1" showRowStripes="0" showColStripes="0" showLastColumn="1"/>
  <filters count="1">
    <filter fld="8"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59B9DA-8DCE-4638-88B3-E560768ACEBB}"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D13" firstHeaderRow="0" firstDataRow="1" firstDataCol="1"/>
  <pivotFields count="15">
    <pivotField dataField="1" showAll="0"/>
    <pivotField numFmtId="14" showAll="0"/>
    <pivotField showAll="0"/>
    <pivotField showAll="0"/>
    <pivotField showAll="0"/>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1">
    <field x="8"/>
  </rowFields>
  <rowItems count="11">
    <i>
      <x v="710"/>
    </i>
    <i>
      <x v="615"/>
    </i>
    <i>
      <x v="334"/>
    </i>
    <i>
      <x v="26"/>
    </i>
    <i>
      <x v="541"/>
    </i>
    <i>
      <x v="722"/>
    </i>
    <i>
      <x v="667"/>
    </i>
    <i>
      <x v="132"/>
    </i>
    <i>
      <x v="766"/>
    </i>
    <i>
      <x v="1003"/>
    </i>
    <i t="grand">
      <x/>
    </i>
  </rowItems>
  <colFields count="1">
    <field x="-2"/>
  </colFields>
  <colItems count="2">
    <i>
      <x/>
    </i>
    <i i="1">
      <x v="1"/>
    </i>
  </colItems>
  <dataFields count="2">
    <dataField name="Total Sales" fld="12" baseField="8" baseItem="0" numFmtId="42"/>
    <dataField name="Orders Count"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111015-E380-4DF1-BAE8-15DFA3CF5D09}"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2:M11" firstHeaderRow="1" firstDataRow="1" firstDataCol="1"/>
  <pivotFields count="15">
    <pivotField showAll="0"/>
    <pivotField numFmtId="14" showAll="0"/>
    <pivotField showAll="0"/>
    <pivotField showAll="0"/>
    <pivotField showAll="0">
      <items count="5">
        <item x="3"/>
        <item x="2"/>
        <item x="1"/>
        <item x="0"/>
        <item t="default"/>
      </items>
    </pivotField>
    <pivotField showAll="0"/>
    <pivotField showAll="0">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sortType="ascending">
      <items count="9">
        <item x="4"/>
        <item x="1"/>
        <item x="3"/>
        <item x="5"/>
        <item x="7"/>
        <item x="6"/>
        <item x="0"/>
        <item x="2"/>
        <item t="default"/>
      </items>
      <autoSortScope>
        <pivotArea dataOnly="0" outline="0" fieldPosition="0">
          <references count="1">
            <reference field="4294967294" count="1" selected="0">
              <x v="0"/>
            </reference>
          </references>
        </pivotArea>
      </autoSortScope>
    </pivotField>
  </pivotFields>
  <rowFields count="1">
    <field x="14"/>
  </rowFields>
  <rowItems count="9">
    <i>
      <x v="5"/>
    </i>
    <i>
      <x/>
    </i>
    <i>
      <x v="3"/>
    </i>
    <i>
      <x v="4"/>
    </i>
    <i>
      <x v="1"/>
    </i>
    <i>
      <x v="2"/>
    </i>
    <i>
      <x v="6"/>
    </i>
    <i>
      <x v="7"/>
    </i>
    <i t="grand">
      <x/>
    </i>
  </rowItems>
  <colItems count="1">
    <i/>
  </colItems>
  <dataFields count="1">
    <dataField name="Total Sales" fld="12" baseField="9" baseItem="0" numFmtId="4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869630-C9F4-4AE1-BD6C-8B3B121A4A50}"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E16" firstHeaderRow="0" firstDataRow="1" firstDataCol="1"/>
  <pivotFields count="15">
    <pivotField dataField="1" showAll="0"/>
    <pivotField numFmtId="14" showAll="0"/>
    <pivotField showAll="0"/>
    <pivotField showAll="0"/>
    <pivotField showAll="0"/>
    <pivotField showAll="0"/>
    <pivotField showAll="0"/>
    <pivotField showAll="0"/>
    <pivotField showAll="0"/>
    <pivotField showAll="0"/>
    <pivotField numFmtId="44" showAll="0"/>
    <pivotField showAll="0"/>
    <pivotField dataField="1" numFmtId="44" showAll="0"/>
    <pivotField axis="axisRow" showAll="0" sortType="descending">
      <items count="5">
        <item x="1"/>
        <item x="0"/>
        <item x="2"/>
        <item x="3"/>
        <item t="default"/>
      </items>
      <autoSortScope>
        <pivotArea dataOnly="0" outline="0" fieldPosition="0">
          <references count="1">
            <reference field="4294967294" count="1" selected="0">
              <x v="2"/>
            </reference>
          </references>
        </pivotArea>
      </autoSortScope>
    </pivotField>
    <pivotField showAll="0"/>
  </pivotFields>
  <rowFields count="1">
    <field x="13"/>
  </rowFields>
  <rowItems count="5">
    <i>
      <x v="1"/>
    </i>
    <i>
      <x v="2"/>
    </i>
    <i>
      <x/>
    </i>
    <i>
      <x v="3"/>
    </i>
    <i t="grand">
      <x/>
    </i>
  </rowItems>
  <colFields count="1">
    <field x="-2"/>
  </colFields>
  <colItems count="3">
    <i>
      <x/>
    </i>
    <i i="1">
      <x v="1"/>
    </i>
    <i i="2">
      <x v="2"/>
    </i>
  </colItems>
  <dataFields count="3">
    <dataField name="Orders Count" fld="0" subtotal="count" baseField="13" baseItem="0"/>
    <dataField name="Total Sales" fld="12" baseField="13" baseItem="0" numFmtId="42"/>
    <dataField name="Contribution in Orders" fld="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9D2A99-925B-4C66-9029-90F918ABF6C8}" autoFormatId="16" applyNumberFormats="0" applyBorderFormats="0" applyFontFormats="0" applyPatternFormats="0" applyAlignmentFormats="0" applyWidthHeightFormats="0">
  <queryTableRefresh nextId="17">
    <queryTableFields count="15">
      <queryTableField id="1" name="OrderID" tableColumnId="1"/>
      <queryTableField id="2" name="OrderDate" tableColumnId="2"/>
      <queryTableField id="15" name="OrderDay" tableColumnId="15"/>
      <queryTableField id="3" name="OrderMonth" tableColumnId="3"/>
      <queryTableField id="4" name="OrderYear" tableColumnId="4"/>
      <queryTableField id="5" name="CustomerID" tableColumnId="5"/>
      <queryTableField id="6" name="CustomerName" tableColumnId="6"/>
      <queryTableField id="7" name="BookID" tableColumnId="7"/>
      <queryTableField id="8" name="BookTitle" tableColumnId="8"/>
      <queryTableField id="9" name="Category" tableColumnId="9"/>
      <queryTableField id="10" name="Price" tableColumnId="10"/>
      <queryTableField id="11" name="Quantity" tableColumnId="11"/>
      <queryTableField id="12" name="TotalSales" tableColumnId="12"/>
      <queryTableField id="13" name="PaymentMethod" tableColumnId="13"/>
      <queryTableField id="14" name="Country"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0FD4E50-9136-4636-A302-36BC458F6D21}" sourceName="Country">
  <pivotTables>
    <pivotTable tabId="10" name="PivotTable1"/>
  </pivotTables>
  <data>
    <tabular pivotCacheId="1605129649">
      <items count="8">
        <i x="4"/>
        <i x="1"/>
        <i x="3"/>
        <i x="5"/>
        <i x="7"/>
        <i x="6"/>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Month" xr10:uid="{1D48C43F-2E2E-488F-A0F2-A78C05E519F9}" sourceName="OrderMonth">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12">
        <i x="11" s="1"/>
        <i x="3" s="1"/>
        <i x="0" s="1"/>
        <i x="7" s="1"/>
        <i x="4" s="1"/>
        <i x="1" s="1"/>
        <i x="2" s="1"/>
        <i x="8" s="1"/>
        <i x="6" s="1"/>
        <i x="10" s="1"/>
        <i x="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377175E9-7DDB-4070-AA31-C4DF29A8EE63}" sourceName="OrderYear">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D79C67-A076-435A-A692-D370CE545837}" sourceName="Catego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FD165C2-502A-4F99-B9C7-DC81114D7260}" sourceName="PaymentMethod">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A6A1082-369E-4E40-A640-4CDDF75B8B1C}" sourceName="Count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8">
        <i x="4" s="1"/>
        <i x="1" s="1"/>
        <i x="3" s="1"/>
        <i x="5" s="1"/>
        <i x="7" s="1"/>
        <i x="6"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9A3FE27-2620-4963-BEC1-8BF8124D6193}" cache="Slicer_Country" caption="Count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slicer" xr10:uid="{C21FDC25-83CB-4862-923C-325F5B6445A4}" cache="Slicer_OrderMonth" caption="Month" columnCount="2" style="Slicer main" rowHeight="247650"/>
  <slicer name="year_slicer" xr10:uid="{8EE671A8-C69E-4E45-BAC5-9EB2622B1408}" cache="Slicer_OrderYear" caption="Year" style="Slicer main" rowHeight="247650"/>
  <slicer name="Category_slicer" xr10:uid="{B3CE1EAF-07D2-45DF-B046-02487115AE8F}" cache="Slicer_Category" caption="Category" style="Slicer main" rowHeight="247650"/>
  <slicer name="payment_slicer" xr10:uid="{7CBE5314-E7CE-4279-B4E6-C7E711058958}" cache="Slicer_PaymentMethod" caption="payment_method_slicer" columnCount="2" style="Slicer main" rowHeight="182880"/>
  <slicer name="country_slicer" xr10:uid="{8042BF74-BEEC-45F7-A655-65DDBFD2CE12}" cache="Slicer_Country1" caption="Country" columnCount="4" style="Slicer main"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A1D46-8326-4149-8628-BA3C4A04DBC6}" name="orders" displayName="orders" ref="A1:O2922" tableType="queryTable" totalsRowShown="0">
  <autoFilter ref="A1:O2922" xr:uid="{E5AA1D46-8326-4149-8628-BA3C4A04DBC6}"/>
  <tableColumns count="15">
    <tableColumn id="1" xr3:uid="{C05C379B-1A51-4B6F-A328-8063F90B1EBC}" uniqueName="1" name="OrderID" queryTableFieldId="1" dataDxfId="17"/>
    <tableColumn id="2" xr3:uid="{298D31E0-AD9F-480F-B39C-FE85F0B98F96}" uniqueName="2" name="OrderDate" queryTableFieldId="2" dataDxfId="16"/>
    <tableColumn id="15" xr3:uid="{07B2C60A-D0AC-43CF-8562-6A2151F402C9}" uniqueName="15" name="OrderDay" queryTableFieldId="15" dataDxfId="15"/>
    <tableColumn id="3" xr3:uid="{3F123494-CDE7-4F45-BC65-BD1726BB3FC6}" uniqueName="3" name="OrderMonth" queryTableFieldId="3" dataDxfId="14"/>
    <tableColumn id="4" xr3:uid="{6DCCACF7-C14B-4002-97C5-CB4AE35BD766}" uniqueName="4" name="OrderYear" queryTableFieldId="4"/>
    <tableColumn id="5" xr3:uid="{CB8CA049-715A-4C8A-B49B-C2DECD7F0DF8}" uniqueName="5" name="CustomerID" queryTableFieldId="5" dataDxfId="13"/>
    <tableColumn id="6" xr3:uid="{6A12F4B1-AEC7-4595-AD27-64E0573BDEC0}" uniqueName="6" name="CustomerName" queryTableFieldId="6" dataDxfId="12"/>
    <tableColumn id="7" xr3:uid="{030BE71F-4378-44F2-BCE8-32E5780FF3D3}" uniqueName="7" name="BookID" queryTableFieldId="7" dataDxfId="11"/>
    <tableColumn id="8" xr3:uid="{9B60366C-1F41-4CD2-9FF5-00F3C74A828D}" uniqueName="8" name="BookTitle" queryTableFieldId="8" dataDxfId="10"/>
    <tableColumn id="9" xr3:uid="{CEA8253C-774E-47D2-AB66-D1B0AB99D329}" uniqueName="9" name="Category" queryTableFieldId="9" dataDxfId="9"/>
    <tableColumn id="10" xr3:uid="{8B3387CE-6DE3-43F6-85E5-4B1FB778FFC6}" uniqueName="10" name="Price" queryTableFieldId="10" dataDxfId="8" dataCellStyle="Currency"/>
    <tableColumn id="11" xr3:uid="{F7F17CE7-8010-4734-A7B1-A18C8A9D8D2E}" uniqueName="11" name="Quantity" queryTableFieldId="11"/>
    <tableColumn id="12" xr3:uid="{A8851054-A581-4FE0-AA1F-2F8587E8C3BD}" uniqueName="12" name="TotalSales" queryTableFieldId="12" dataDxfId="7" dataCellStyle="Currency"/>
    <tableColumn id="13" xr3:uid="{D14C3D33-3E8F-46AC-9383-C10248008A94}" uniqueName="13" name="PaymentMethod" queryTableFieldId="13" dataDxfId="6"/>
    <tableColumn id="14" xr3:uid="{67ADEF47-6807-461F-88A9-26DBEEB65AD3}" uniqueName="14" name="Country" queryTableFieldId="14"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39FF1-3AD2-4BA5-B1EA-61C0D3CE9AB1}">
  <dimension ref="A1:O2922"/>
  <sheetViews>
    <sheetView topLeftCell="A2586" workbookViewId="0">
      <selection activeCell="I2539" sqref="I2539"/>
    </sheetView>
  </sheetViews>
  <sheetFormatPr defaultRowHeight="14.4" x14ac:dyDescent="0.3"/>
  <cols>
    <col min="1" max="1" width="9.77734375" bestFit="1" customWidth="1"/>
    <col min="2" max="2" width="11.88671875" bestFit="1" customWidth="1"/>
    <col min="3" max="3" width="11.109375" bestFit="1" customWidth="1"/>
    <col min="4" max="4" width="13.109375" bestFit="1" customWidth="1"/>
    <col min="5" max="5" width="11.6640625" bestFit="1" customWidth="1"/>
    <col min="6" max="6" width="13.109375" bestFit="1" customWidth="1"/>
    <col min="7" max="7" width="20.21875" bestFit="1" customWidth="1"/>
    <col min="8" max="8" width="9.109375" bestFit="1" customWidth="1"/>
    <col min="9" max="9" width="31.6640625" bestFit="1" customWidth="1"/>
    <col min="10" max="10" width="10.5546875" bestFit="1" customWidth="1"/>
    <col min="11" max="11" width="8.88671875" style="3" bestFit="1" customWidth="1"/>
    <col min="12" max="12" width="10.33203125" bestFit="1" customWidth="1"/>
    <col min="13" max="13" width="13.21875" style="3" bestFit="1" customWidth="1"/>
    <col min="14" max="14" width="16.88671875" bestFit="1" customWidth="1"/>
    <col min="15" max="15" width="9.6640625" customWidth="1"/>
  </cols>
  <sheetData>
    <row r="1" spans="1:15" x14ac:dyDescent="0.3">
      <c r="A1" t="s">
        <v>0</v>
      </c>
      <c r="B1" t="s">
        <v>1</v>
      </c>
      <c r="C1" t="s">
        <v>6665</v>
      </c>
      <c r="D1" t="s">
        <v>2</v>
      </c>
      <c r="E1" t="s">
        <v>3</v>
      </c>
      <c r="F1" t="s">
        <v>4</v>
      </c>
      <c r="G1" t="s">
        <v>5</v>
      </c>
      <c r="H1" t="s">
        <v>6</v>
      </c>
      <c r="I1" t="s">
        <v>7</v>
      </c>
      <c r="J1" t="s">
        <v>8</v>
      </c>
      <c r="K1" s="3" t="s">
        <v>9</v>
      </c>
      <c r="L1" t="s">
        <v>10</v>
      </c>
      <c r="M1" s="3" t="s">
        <v>11</v>
      </c>
      <c r="N1" t="s">
        <v>12</v>
      </c>
      <c r="O1" t="s">
        <v>13</v>
      </c>
    </row>
    <row r="2" spans="1:15" x14ac:dyDescent="0.3">
      <c r="A2" s="1" t="s">
        <v>14</v>
      </c>
      <c r="B2" s="2">
        <v>45718</v>
      </c>
      <c r="C2" s="1" t="s">
        <v>6666</v>
      </c>
      <c r="D2" s="1" t="s">
        <v>15</v>
      </c>
      <c r="E2">
        <v>2025</v>
      </c>
      <c r="F2" s="1" t="s">
        <v>16</v>
      </c>
      <c r="G2" s="1" t="s">
        <v>17</v>
      </c>
      <c r="H2" s="1" t="s">
        <v>18</v>
      </c>
      <c r="I2" s="1" t="s">
        <v>19</v>
      </c>
      <c r="J2" s="1" t="s">
        <v>20</v>
      </c>
      <c r="K2" s="3">
        <v>6.07</v>
      </c>
      <c r="L2">
        <v>2</v>
      </c>
      <c r="M2" s="3">
        <v>12.14</v>
      </c>
      <c r="N2" s="1" t="s">
        <v>21</v>
      </c>
      <c r="O2" s="1" t="s">
        <v>22</v>
      </c>
    </row>
    <row r="3" spans="1:15" x14ac:dyDescent="0.3">
      <c r="A3" s="1" t="s">
        <v>23</v>
      </c>
      <c r="B3" s="2">
        <v>45467</v>
      </c>
      <c r="C3" s="1" t="s">
        <v>6667</v>
      </c>
      <c r="D3" s="1" t="s">
        <v>24</v>
      </c>
      <c r="E3">
        <v>2024</v>
      </c>
      <c r="F3" s="1" t="s">
        <v>25</v>
      </c>
      <c r="G3" s="1" t="s">
        <v>26</v>
      </c>
      <c r="H3" s="1" t="s">
        <v>27</v>
      </c>
      <c r="I3" s="1" t="s">
        <v>28</v>
      </c>
      <c r="J3" s="1" t="s">
        <v>20</v>
      </c>
      <c r="K3" s="3">
        <v>29.43</v>
      </c>
      <c r="L3">
        <v>1</v>
      </c>
      <c r="M3" s="3">
        <v>29.43</v>
      </c>
      <c r="N3" s="1" t="s">
        <v>29</v>
      </c>
      <c r="O3" s="1" t="s">
        <v>30</v>
      </c>
    </row>
    <row r="4" spans="1:15" x14ac:dyDescent="0.3">
      <c r="A4" s="1" t="s">
        <v>31</v>
      </c>
      <c r="B4" s="2">
        <v>45128</v>
      </c>
      <c r="C4" s="1" t="s">
        <v>6668</v>
      </c>
      <c r="D4" s="1" t="s">
        <v>32</v>
      </c>
      <c r="E4">
        <v>2023</v>
      </c>
      <c r="F4" s="1" t="s">
        <v>33</v>
      </c>
      <c r="G4" s="1" t="s">
        <v>34</v>
      </c>
      <c r="H4" s="1" t="s">
        <v>35</v>
      </c>
      <c r="I4" s="1" t="s">
        <v>36</v>
      </c>
      <c r="J4" s="1" t="s">
        <v>20</v>
      </c>
      <c r="K4" s="3">
        <v>26.89</v>
      </c>
      <c r="L4">
        <v>3</v>
      </c>
      <c r="M4" s="3">
        <v>80.67</v>
      </c>
      <c r="N4" s="1" t="s">
        <v>6669</v>
      </c>
      <c r="O4" s="1" t="s">
        <v>37</v>
      </c>
    </row>
    <row r="5" spans="1:15" x14ac:dyDescent="0.3">
      <c r="A5" s="1" t="s">
        <v>38</v>
      </c>
      <c r="B5" s="2">
        <v>44972</v>
      </c>
      <c r="C5" s="1" t="s">
        <v>6670</v>
      </c>
      <c r="D5" s="1" t="s">
        <v>39</v>
      </c>
      <c r="E5">
        <v>2023</v>
      </c>
      <c r="F5" s="1" t="s">
        <v>40</v>
      </c>
      <c r="G5" s="1" t="s">
        <v>41</v>
      </c>
      <c r="H5" s="1" t="s">
        <v>42</v>
      </c>
      <c r="I5" s="1" t="s">
        <v>43</v>
      </c>
      <c r="J5" s="1" t="s">
        <v>20</v>
      </c>
      <c r="K5" s="3">
        <v>27.85</v>
      </c>
      <c r="L5">
        <v>5</v>
      </c>
      <c r="M5" s="3">
        <v>139.25</v>
      </c>
      <c r="N5" s="1" t="s">
        <v>6669</v>
      </c>
      <c r="O5" s="1" t="s">
        <v>44</v>
      </c>
    </row>
    <row r="6" spans="1:15" x14ac:dyDescent="0.3">
      <c r="A6" s="1" t="s">
        <v>45</v>
      </c>
      <c r="B6" s="2">
        <v>45054</v>
      </c>
      <c r="C6" s="1" t="s">
        <v>6667</v>
      </c>
      <c r="D6" s="1" t="s">
        <v>46</v>
      </c>
      <c r="E6">
        <v>2023</v>
      </c>
      <c r="F6" s="1" t="s">
        <v>47</v>
      </c>
      <c r="G6" s="1" t="s">
        <v>48</v>
      </c>
      <c r="H6" s="1" t="s">
        <v>49</v>
      </c>
      <c r="I6" s="1" t="s">
        <v>50</v>
      </c>
      <c r="J6" s="1" t="s">
        <v>51</v>
      </c>
      <c r="K6" s="3">
        <v>38.299999999999997</v>
      </c>
      <c r="L6">
        <v>5</v>
      </c>
      <c r="M6" s="3">
        <v>191.5</v>
      </c>
      <c r="N6" s="1" t="s">
        <v>6669</v>
      </c>
      <c r="O6" s="1" t="s">
        <v>52</v>
      </c>
    </row>
    <row r="7" spans="1:15" x14ac:dyDescent="0.3">
      <c r="A7" s="1" t="s">
        <v>53</v>
      </c>
      <c r="B7" s="2">
        <v>45251</v>
      </c>
      <c r="C7" s="1" t="s">
        <v>6671</v>
      </c>
      <c r="D7" s="1" t="s">
        <v>54</v>
      </c>
      <c r="E7">
        <v>2023</v>
      </c>
      <c r="F7" s="1" t="s">
        <v>55</v>
      </c>
      <c r="G7" s="1" t="s">
        <v>56</v>
      </c>
      <c r="H7" s="1" t="s">
        <v>57</v>
      </c>
      <c r="I7" s="1" t="s">
        <v>58</v>
      </c>
      <c r="J7" s="1" t="s">
        <v>51</v>
      </c>
      <c r="K7" s="3">
        <v>14.57</v>
      </c>
      <c r="L7">
        <v>4</v>
      </c>
      <c r="M7" s="3">
        <v>58.28</v>
      </c>
      <c r="N7" s="1" t="s">
        <v>21</v>
      </c>
      <c r="O7" s="1" t="s">
        <v>37</v>
      </c>
    </row>
    <row r="8" spans="1:15" x14ac:dyDescent="0.3">
      <c r="A8" s="1" t="s">
        <v>59</v>
      </c>
      <c r="B8" s="2">
        <v>45189</v>
      </c>
      <c r="C8" s="1" t="s">
        <v>6670</v>
      </c>
      <c r="D8" s="1" t="s">
        <v>60</v>
      </c>
      <c r="E8">
        <v>2023</v>
      </c>
      <c r="F8" s="1" t="s">
        <v>61</v>
      </c>
      <c r="G8" s="1" t="s">
        <v>62</v>
      </c>
      <c r="H8" s="1" t="s">
        <v>63</v>
      </c>
      <c r="I8" s="1" t="s">
        <v>64</v>
      </c>
      <c r="J8" s="1" t="s">
        <v>20</v>
      </c>
      <c r="K8" s="3">
        <v>15.07</v>
      </c>
      <c r="L8">
        <v>3</v>
      </c>
      <c r="M8" s="3">
        <v>45.21</v>
      </c>
      <c r="N8" s="1" t="s">
        <v>21</v>
      </c>
      <c r="O8" s="1" t="s">
        <v>30</v>
      </c>
    </row>
    <row r="9" spans="1:15" x14ac:dyDescent="0.3">
      <c r="A9" s="1" t="s">
        <v>65</v>
      </c>
      <c r="B9" s="2">
        <v>45183</v>
      </c>
      <c r="C9" s="1" t="s">
        <v>6672</v>
      </c>
      <c r="D9" s="1" t="s">
        <v>60</v>
      </c>
      <c r="E9">
        <v>2023</v>
      </c>
      <c r="F9" s="1" t="s">
        <v>66</v>
      </c>
      <c r="G9" s="1" t="s">
        <v>67</v>
      </c>
      <c r="H9" s="1" t="s">
        <v>68</v>
      </c>
      <c r="I9" s="1" t="s">
        <v>69</v>
      </c>
      <c r="J9" s="1" t="s">
        <v>70</v>
      </c>
      <c r="K9" s="3">
        <v>33.78</v>
      </c>
      <c r="L9">
        <v>1</v>
      </c>
      <c r="M9" s="3">
        <v>33.78</v>
      </c>
      <c r="N9" s="1" t="s">
        <v>29</v>
      </c>
      <c r="O9" s="1" t="s">
        <v>30</v>
      </c>
    </row>
    <row r="10" spans="1:15" x14ac:dyDescent="0.3">
      <c r="A10" s="1" t="s">
        <v>71</v>
      </c>
      <c r="B10" s="2">
        <v>45498</v>
      </c>
      <c r="C10" s="1" t="s">
        <v>6672</v>
      </c>
      <c r="D10" s="1" t="s">
        <v>32</v>
      </c>
      <c r="E10">
        <v>2024</v>
      </c>
      <c r="F10" s="1" t="s">
        <v>47</v>
      </c>
      <c r="G10" s="1" t="s">
        <v>72</v>
      </c>
      <c r="H10" s="1" t="s">
        <v>73</v>
      </c>
      <c r="I10" s="1" t="s">
        <v>74</v>
      </c>
      <c r="J10" s="1" t="s">
        <v>20</v>
      </c>
      <c r="K10" s="3">
        <v>24.12</v>
      </c>
      <c r="L10">
        <v>3</v>
      </c>
      <c r="M10" s="3">
        <v>72.36</v>
      </c>
      <c r="N10" s="1" t="s">
        <v>21</v>
      </c>
      <c r="O10" s="1" t="s">
        <v>22</v>
      </c>
    </row>
    <row r="11" spans="1:15" x14ac:dyDescent="0.3">
      <c r="A11" s="1" t="s">
        <v>75</v>
      </c>
      <c r="B11" s="2">
        <v>45430</v>
      </c>
      <c r="C11" s="1" t="s">
        <v>6673</v>
      </c>
      <c r="D11" s="1" t="s">
        <v>46</v>
      </c>
      <c r="E11">
        <v>2024</v>
      </c>
      <c r="F11" s="1" t="s">
        <v>76</v>
      </c>
      <c r="G11" s="1" t="s">
        <v>77</v>
      </c>
      <c r="H11" s="1" t="s">
        <v>78</v>
      </c>
      <c r="I11" s="1" t="s">
        <v>79</v>
      </c>
      <c r="J11" s="1" t="s">
        <v>70</v>
      </c>
      <c r="K11" s="3">
        <v>41.14</v>
      </c>
      <c r="L11">
        <v>5</v>
      </c>
      <c r="M11" s="3">
        <v>205.7</v>
      </c>
      <c r="N11" s="1" t="s">
        <v>21</v>
      </c>
      <c r="O11" s="1" t="s">
        <v>80</v>
      </c>
    </row>
    <row r="12" spans="1:15" x14ac:dyDescent="0.3">
      <c r="A12" s="1" t="s">
        <v>81</v>
      </c>
      <c r="B12" s="2">
        <v>45383</v>
      </c>
      <c r="C12" s="1" t="s">
        <v>6667</v>
      </c>
      <c r="D12" s="1" t="s">
        <v>82</v>
      </c>
      <c r="E12">
        <v>2024</v>
      </c>
      <c r="F12" s="1" t="s">
        <v>83</v>
      </c>
      <c r="G12" s="1" t="s">
        <v>84</v>
      </c>
      <c r="H12" s="1" t="s">
        <v>85</v>
      </c>
      <c r="I12" s="1" t="s">
        <v>86</v>
      </c>
      <c r="J12" s="1" t="s">
        <v>87</v>
      </c>
      <c r="K12" s="3">
        <v>29.47</v>
      </c>
      <c r="L12">
        <v>1</v>
      </c>
      <c r="M12" s="3">
        <v>29.47</v>
      </c>
      <c r="N12" s="1" t="s">
        <v>88</v>
      </c>
      <c r="O12" s="1" t="s">
        <v>52</v>
      </c>
    </row>
    <row r="13" spans="1:15" x14ac:dyDescent="0.3">
      <c r="A13" s="1" t="s">
        <v>89</v>
      </c>
      <c r="B13" s="2">
        <v>45892</v>
      </c>
      <c r="C13" s="1" t="s">
        <v>6673</v>
      </c>
      <c r="D13" s="1" t="s">
        <v>90</v>
      </c>
      <c r="E13">
        <v>2025</v>
      </c>
      <c r="F13" s="1" t="s">
        <v>91</v>
      </c>
      <c r="G13" s="1" t="s">
        <v>92</v>
      </c>
      <c r="H13" s="1" t="s">
        <v>93</v>
      </c>
      <c r="I13" s="1" t="s">
        <v>94</v>
      </c>
      <c r="J13" s="1" t="s">
        <v>51</v>
      </c>
      <c r="K13" s="3">
        <v>21.34</v>
      </c>
      <c r="L13">
        <v>1</v>
      </c>
      <c r="M13" s="3">
        <v>21.34</v>
      </c>
      <c r="N13" s="1" t="s">
        <v>21</v>
      </c>
      <c r="O13" s="1" t="s">
        <v>95</v>
      </c>
    </row>
    <row r="14" spans="1:15" x14ac:dyDescent="0.3">
      <c r="A14" s="1" t="s">
        <v>96</v>
      </c>
      <c r="B14" s="2">
        <v>45598</v>
      </c>
      <c r="C14" s="1" t="s">
        <v>6673</v>
      </c>
      <c r="D14" s="1" t="s">
        <v>54</v>
      </c>
      <c r="E14">
        <v>2024</v>
      </c>
      <c r="F14" s="1" t="s">
        <v>97</v>
      </c>
      <c r="G14" s="1" t="s">
        <v>98</v>
      </c>
      <c r="H14" s="1" t="s">
        <v>99</v>
      </c>
      <c r="I14" s="1" t="s">
        <v>100</v>
      </c>
      <c r="J14" s="1" t="s">
        <v>20</v>
      </c>
      <c r="K14" s="3">
        <v>24.15</v>
      </c>
      <c r="L14">
        <v>4</v>
      </c>
      <c r="M14" s="3">
        <v>96.6</v>
      </c>
      <c r="N14" s="1" t="s">
        <v>21</v>
      </c>
      <c r="O14" s="1" t="s">
        <v>30</v>
      </c>
    </row>
    <row r="15" spans="1:15" x14ac:dyDescent="0.3">
      <c r="A15" s="1" t="s">
        <v>101</v>
      </c>
      <c r="B15" s="2">
        <v>44894</v>
      </c>
      <c r="C15" s="1" t="s">
        <v>6671</v>
      </c>
      <c r="D15" s="1" t="s">
        <v>54</v>
      </c>
      <c r="E15">
        <v>2022</v>
      </c>
      <c r="F15" s="1" t="s">
        <v>102</v>
      </c>
      <c r="G15" s="1" t="s">
        <v>103</v>
      </c>
      <c r="H15" s="1" t="s">
        <v>104</v>
      </c>
      <c r="I15" s="1" t="s">
        <v>105</v>
      </c>
      <c r="J15" s="1" t="s">
        <v>20</v>
      </c>
      <c r="K15" s="3">
        <v>37.14</v>
      </c>
      <c r="L15">
        <v>3</v>
      </c>
      <c r="M15" s="3">
        <v>111.42</v>
      </c>
      <c r="N15" s="1" t="s">
        <v>21</v>
      </c>
      <c r="O15" s="1" t="s">
        <v>22</v>
      </c>
    </row>
    <row r="16" spans="1:15" x14ac:dyDescent="0.3">
      <c r="A16" s="1" t="s">
        <v>106</v>
      </c>
      <c r="B16" s="2">
        <v>45286</v>
      </c>
      <c r="C16" s="1" t="s">
        <v>6671</v>
      </c>
      <c r="D16" s="1" t="s">
        <v>107</v>
      </c>
      <c r="E16">
        <v>2023</v>
      </c>
      <c r="F16" s="1" t="s">
        <v>108</v>
      </c>
      <c r="G16" s="1" t="s">
        <v>109</v>
      </c>
      <c r="H16" s="1" t="s">
        <v>110</v>
      </c>
      <c r="I16" s="1" t="s">
        <v>111</v>
      </c>
      <c r="J16" s="1" t="s">
        <v>70</v>
      </c>
      <c r="K16" s="3">
        <v>41.06</v>
      </c>
      <c r="L16">
        <v>5</v>
      </c>
      <c r="M16" s="3">
        <v>205.3</v>
      </c>
      <c r="N16" s="1" t="s">
        <v>21</v>
      </c>
      <c r="O16" s="1" t="s">
        <v>22</v>
      </c>
    </row>
    <row r="17" spans="1:15" x14ac:dyDescent="0.3">
      <c r="A17" s="1" t="s">
        <v>112</v>
      </c>
      <c r="B17" s="2">
        <v>45243</v>
      </c>
      <c r="C17" s="1" t="s">
        <v>6667</v>
      </c>
      <c r="D17" s="1" t="s">
        <v>54</v>
      </c>
      <c r="E17">
        <v>2023</v>
      </c>
      <c r="F17" s="1" t="s">
        <v>113</v>
      </c>
      <c r="G17" s="1" t="s">
        <v>114</v>
      </c>
      <c r="H17" s="1" t="s">
        <v>115</v>
      </c>
      <c r="I17" s="1" t="s">
        <v>116</v>
      </c>
      <c r="J17" s="1" t="s">
        <v>70</v>
      </c>
      <c r="K17" s="3">
        <v>44.56</v>
      </c>
      <c r="L17">
        <v>5</v>
      </c>
      <c r="M17" s="3">
        <v>222.8</v>
      </c>
      <c r="N17" s="1" t="s">
        <v>21</v>
      </c>
      <c r="O17" s="1" t="s">
        <v>37</v>
      </c>
    </row>
    <row r="18" spans="1:15" x14ac:dyDescent="0.3">
      <c r="A18" s="1" t="s">
        <v>117</v>
      </c>
      <c r="B18" s="2">
        <v>45006</v>
      </c>
      <c r="C18" s="1" t="s">
        <v>6671</v>
      </c>
      <c r="D18" s="1" t="s">
        <v>15</v>
      </c>
      <c r="E18">
        <v>2023</v>
      </c>
      <c r="F18" s="1" t="s">
        <v>118</v>
      </c>
      <c r="G18" s="1" t="s">
        <v>119</v>
      </c>
      <c r="H18" s="1" t="s">
        <v>120</v>
      </c>
      <c r="I18" s="1" t="s">
        <v>121</v>
      </c>
      <c r="J18" s="1" t="s">
        <v>51</v>
      </c>
      <c r="K18" s="3">
        <v>33.659999999999997</v>
      </c>
      <c r="L18">
        <v>4</v>
      </c>
      <c r="M18" s="3">
        <v>134.63999999999999</v>
      </c>
      <c r="N18" s="1" t="s">
        <v>6669</v>
      </c>
      <c r="O18" s="1" t="s">
        <v>30</v>
      </c>
    </row>
    <row r="19" spans="1:15" x14ac:dyDescent="0.3">
      <c r="A19" s="1" t="s">
        <v>122</v>
      </c>
      <c r="B19" s="2">
        <v>44976</v>
      </c>
      <c r="C19" s="1" t="s">
        <v>6666</v>
      </c>
      <c r="D19" s="1" t="s">
        <v>39</v>
      </c>
      <c r="E19">
        <v>2023</v>
      </c>
      <c r="F19" s="1" t="s">
        <v>123</v>
      </c>
      <c r="G19" s="1" t="s">
        <v>124</v>
      </c>
      <c r="H19" s="1" t="s">
        <v>125</v>
      </c>
      <c r="I19" s="1" t="s">
        <v>126</v>
      </c>
      <c r="J19" s="1" t="s">
        <v>20</v>
      </c>
      <c r="K19" s="3">
        <v>37.06</v>
      </c>
      <c r="L19">
        <v>4</v>
      </c>
      <c r="M19" s="3">
        <v>148.24</v>
      </c>
      <c r="N19" s="1" t="s">
        <v>6669</v>
      </c>
      <c r="O19" s="1" t="s">
        <v>22</v>
      </c>
    </row>
    <row r="20" spans="1:15" x14ac:dyDescent="0.3">
      <c r="A20" s="1" t="s">
        <v>127</v>
      </c>
      <c r="B20" s="2">
        <v>45257</v>
      </c>
      <c r="C20" s="1" t="s">
        <v>6667</v>
      </c>
      <c r="D20" s="1" t="s">
        <v>54</v>
      </c>
      <c r="E20">
        <v>2023</v>
      </c>
      <c r="F20" s="1" t="s">
        <v>128</v>
      </c>
      <c r="G20" s="1" t="s">
        <v>129</v>
      </c>
      <c r="H20" s="1" t="s">
        <v>130</v>
      </c>
      <c r="I20" s="1" t="s">
        <v>131</v>
      </c>
      <c r="J20" s="1" t="s">
        <v>70</v>
      </c>
      <c r="K20" s="3">
        <v>8.24</v>
      </c>
      <c r="L20">
        <v>3</v>
      </c>
      <c r="M20" s="3">
        <v>24.72</v>
      </c>
      <c r="N20" s="1" t="s">
        <v>21</v>
      </c>
      <c r="O20" s="1" t="s">
        <v>22</v>
      </c>
    </row>
    <row r="21" spans="1:15" x14ac:dyDescent="0.3">
      <c r="A21" s="1" t="s">
        <v>132</v>
      </c>
      <c r="B21" s="2">
        <v>44841</v>
      </c>
      <c r="C21" s="1" t="s">
        <v>6668</v>
      </c>
      <c r="D21" s="1" t="s">
        <v>133</v>
      </c>
      <c r="E21">
        <v>2022</v>
      </c>
      <c r="F21" s="1" t="s">
        <v>134</v>
      </c>
      <c r="G21" s="1" t="s">
        <v>135</v>
      </c>
      <c r="H21" s="1" t="s">
        <v>136</v>
      </c>
      <c r="I21" s="1" t="s">
        <v>137</v>
      </c>
      <c r="J21" s="1" t="s">
        <v>51</v>
      </c>
      <c r="K21" s="3">
        <v>41.88</v>
      </c>
      <c r="L21">
        <v>4</v>
      </c>
      <c r="M21" s="3">
        <v>167.52</v>
      </c>
      <c r="N21" s="1" t="s">
        <v>6669</v>
      </c>
      <c r="O21" s="1" t="s">
        <v>22</v>
      </c>
    </row>
    <row r="22" spans="1:15" x14ac:dyDescent="0.3">
      <c r="A22" s="1" t="s">
        <v>138</v>
      </c>
      <c r="B22" s="2">
        <v>45123</v>
      </c>
      <c r="C22" s="1" t="s">
        <v>6666</v>
      </c>
      <c r="D22" s="1" t="s">
        <v>32</v>
      </c>
      <c r="E22">
        <v>2023</v>
      </c>
      <c r="F22" s="1" t="s">
        <v>139</v>
      </c>
      <c r="G22" s="1" t="s">
        <v>140</v>
      </c>
      <c r="H22" s="1" t="s">
        <v>141</v>
      </c>
      <c r="I22" s="1" t="s">
        <v>142</v>
      </c>
      <c r="J22" s="1" t="s">
        <v>70</v>
      </c>
      <c r="K22" s="3">
        <v>51.31</v>
      </c>
      <c r="L22">
        <v>2</v>
      </c>
      <c r="M22" s="3">
        <v>102.62</v>
      </c>
      <c r="N22" s="1" t="s">
        <v>6669</v>
      </c>
      <c r="O22" s="1" t="s">
        <v>22</v>
      </c>
    </row>
    <row r="23" spans="1:15" x14ac:dyDescent="0.3">
      <c r="A23" s="1" t="s">
        <v>143</v>
      </c>
      <c r="B23" s="2">
        <v>45491</v>
      </c>
      <c r="C23" s="1" t="s">
        <v>6672</v>
      </c>
      <c r="D23" s="1" t="s">
        <v>32</v>
      </c>
      <c r="E23">
        <v>2024</v>
      </c>
      <c r="F23" s="1" t="s">
        <v>144</v>
      </c>
      <c r="G23" s="1" t="s">
        <v>145</v>
      </c>
      <c r="H23" s="1" t="s">
        <v>146</v>
      </c>
      <c r="I23" s="1" t="s">
        <v>147</v>
      </c>
      <c r="J23" s="1" t="s">
        <v>20</v>
      </c>
      <c r="K23" s="3">
        <v>42.35</v>
      </c>
      <c r="L23">
        <v>3</v>
      </c>
      <c r="M23" s="3">
        <v>127.05</v>
      </c>
      <c r="N23" s="1" t="s">
        <v>6669</v>
      </c>
      <c r="O23" s="1" t="s">
        <v>37</v>
      </c>
    </row>
    <row r="24" spans="1:15" x14ac:dyDescent="0.3">
      <c r="A24" s="1" t="s">
        <v>148</v>
      </c>
      <c r="B24" s="2">
        <v>45208</v>
      </c>
      <c r="C24" s="1" t="s">
        <v>6667</v>
      </c>
      <c r="D24" s="1" t="s">
        <v>133</v>
      </c>
      <c r="E24">
        <v>2023</v>
      </c>
      <c r="F24" s="1" t="s">
        <v>149</v>
      </c>
      <c r="G24" s="1" t="s">
        <v>150</v>
      </c>
      <c r="H24" s="1" t="s">
        <v>151</v>
      </c>
      <c r="I24" s="1" t="s">
        <v>152</v>
      </c>
      <c r="J24" s="1" t="s">
        <v>87</v>
      </c>
      <c r="K24" s="3">
        <v>27.5</v>
      </c>
      <c r="L24">
        <v>2</v>
      </c>
      <c r="M24" s="3">
        <v>55</v>
      </c>
      <c r="N24" s="1" t="s">
        <v>21</v>
      </c>
      <c r="O24" s="1" t="s">
        <v>22</v>
      </c>
    </row>
    <row r="25" spans="1:15" x14ac:dyDescent="0.3">
      <c r="A25" s="1" t="s">
        <v>153</v>
      </c>
      <c r="B25" s="2">
        <v>45877</v>
      </c>
      <c r="C25" s="1" t="s">
        <v>6668</v>
      </c>
      <c r="D25" s="1" t="s">
        <v>90</v>
      </c>
      <c r="E25">
        <v>2025</v>
      </c>
      <c r="F25" s="1" t="s">
        <v>154</v>
      </c>
      <c r="G25" s="1" t="s">
        <v>155</v>
      </c>
      <c r="H25" s="1" t="s">
        <v>156</v>
      </c>
      <c r="I25" s="1" t="s">
        <v>157</v>
      </c>
      <c r="J25" s="1" t="s">
        <v>51</v>
      </c>
      <c r="K25" s="3">
        <v>32.64</v>
      </c>
      <c r="L25">
        <v>3</v>
      </c>
      <c r="M25" s="3">
        <v>97.92</v>
      </c>
      <c r="N25" s="1" t="s">
        <v>21</v>
      </c>
      <c r="O25" s="1" t="s">
        <v>95</v>
      </c>
    </row>
    <row r="26" spans="1:15" x14ac:dyDescent="0.3">
      <c r="A26" s="1" t="s">
        <v>158</v>
      </c>
      <c r="B26" s="2">
        <v>45142</v>
      </c>
      <c r="C26" s="1" t="s">
        <v>6668</v>
      </c>
      <c r="D26" s="1" t="s">
        <v>90</v>
      </c>
      <c r="E26">
        <v>2023</v>
      </c>
      <c r="F26" s="1" t="s">
        <v>159</v>
      </c>
      <c r="G26" s="1" t="s">
        <v>160</v>
      </c>
      <c r="H26" s="1" t="s">
        <v>161</v>
      </c>
      <c r="I26" s="1" t="s">
        <v>162</v>
      </c>
      <c r="J26" s="1" t="s">
        <v>51</v>
      </c>
      <c r="K26" s="3">
        <v>36.53</v>
      </c>
      <c r="L26">
        <v>4</v>
      </c>
      <c r="M26" s="3">
        <v>146.12</v>
      </c>
      <c r="N26" s="1" t="s">
        <v>88</v>
      </c>
      <c r="O26" s="1" t="s">
        <v>37</v>
      </c>
    </row>
    <row r="27" spans="1:15" x14ac:dyDescent="0.3">
      <c r="A27" s="1" t="s">
        <v>163</v>
      </c>
      <c r="B27" s="2">
        <v>45288</v>
      </c>
      <c r="C27" s="1" t="s">
        <v>6672</v>
      </c>
      <c r="D27" s="1" t="s">
        <v>107</v>
      </c>
      <c r="E27">
        <v>2023</v>
      </c>
      <c r="F27" s="1" t="s">
        <v>164</v>
      </c>
      <c r="G27" s="1" t="s">
        <v>165</v>
      </c>
      <c r="H27" s="1" t="s">
        <v>166</v>
      </c>
      <c r="I27" s="1" t="s">
        <v>167</v>
      </c>
      <c r="J27" s="1" t="s">
        <v>20</v>
      </c>
      <c r="K27" s="3">
        <v>54.12</v>
      </c>
      <c r="L27">
        <v>3</v>
      </c>
      <c r="M27" s="3">
        <v>162.36000000000001</v>
      </c>
      <c r="N27" s="1" t="s">
        <v>21</v>
      </c>
      <c r="O27" s="1" t="s">
        <v>22</v>
      </c>
    </row>
    <row r="28" spans="1:15" x14ac:dyDescent="0.3">
      <c r="A28" s="1" t="s">
        <v>168</v>
      </c>
      <c r="B28" s="2">
        <v>45456</v>
      </c>
      <c r="C28" s="1" t="s">
        <v>6672</v>
      </c>
      <c r="D28" s="1" t="s">
        <v>24</v>
      </c>
      <c r="E28">
        <v>2024</v>
      </c>
      <c r="F28" s="1" t="s">
        <v>169</v>
      </c>
      <c r="G28" s="1" t="s">
        <v>170</v>
      </c>
      <c r="H28" s="1" t="s">
        <v>171</v>
      </c>
      <c r="I28" s="1" t="s">
        <v>172</v>
      </c>
      <c r="J28" s="1" t="s">
        <v>70</v>
      </c>
      <c r="K28" s="3">
        <v>7.28</v>
      </c>
      <c r="L28">
        <v>2</v>
      </c>
      <c r="M28" s="3">
        <v>14.56</v>
      </c>
      <c r="N28" s="1" t="s">
        <v>6669</v>
      </c>
      <c r="O28" s="1" t="s">
        <v>22</v>
      </c>
    </row>
    <row r="29" spans="1:15" x14ac:dyDescent="0.3">
      <c r="A29" s="1" t="s">
        <v>173</v>
      </c>
      <c r="B29" s="2">
        <v>45623</v>
      </c>
      <c r="C29" s="1" t="s">
        <v>6670</v>
      </c>
      <c r="D29" s="1" t="s">
        <v>54</v>
      </c>
      <c r="E29">
        <v>2024</v>
      </c>
      <c r="F29" s="1" t="s">
        <v>174</v>
      </c>
      <c r="G29" s="1" t="s">
        <v>175</v>
      </c>
      <c r="H29" s="1" t="s">
        <v>176</v>
      </c>
      <c r="I29" s="1" t="s">
        <v>177</v>
      </c>
      <c r="J29" s="1" t="s">
        <v>20</v>
      </c>
      <c r="K29" s="3">
        <v>17.760000000000002</v>
      </c>
      <c r="L29">
        <v>2</v>
      </c>
      <c r="M29" s="3">
        <v>35.520000000000003</v>
      </c>
      <c r="N29" s="1" t="s">
        <v>6669</v>
      </c>
      <c r="O29" s="1" t="s">
        <v>37</v>
      </c>
    </row>
    <row r="30" spans="1:15" x14ac:dyDescent="0.3">
      <c r="A30" s="1" t="s">
        <v>178</v>
      </c>
      <c r="B30" s="2">
        <v>45120</v>
      </c>
      <c r="C30" s="1" t="s">
        <v>6672</v>
      </c>
      <c r="D30" s="1" t="s">
        <v>32</v>
      </c>
      <c r="E30">
        <v>2023</v>
      </c>
      <c r="F30" s="1" t="s">
        <v>179</v>
      </c>
      <c r="G30" s="1" t="s">
        <v>180</v>
      </c>
      <c r="H30" s="1" t="s">
        <v>181</v>
      </c>
      <c r="I30" s="1" t="s">
        <v>182</v>
      </c>
      <c r="J30" s="1" t="s">
        <v>70</v>
      </c>
      <c r="K30" s="3">
        <v>27.1</v>
      </c>
      <c r="L30">
        <v>4</v>
      </c>
      <c r="M30" s="3">
        <v>108.4</v>
      </c>
      <c r="N30" s="1" t="s">
        <v>88</v>
      </c>
      <c r="O30" s="1" t="s">
        <v>44</v>
      </c>
    </row>
    <row r="31" spans="1:15" x14ac:dyDescent="0.3">
      <c r="A31" s="1" t="s">
        <v>183</v>
      </c>
      <c r="B31" s="2">
        <v>45084</v>
      </c>
      <c r="C31" s="1" t="s">
        <v>6670</v>
      </c>
      <c r="D31" s="1" t="s">
        <v>24</v>
      </c>
      <c r="E31">
        <v>2023</v>
      </c>
      <c r="F31" s="1" t="s">
        <v>184</v>
      </c>
      <c r="G31" s="1" t="s">
        <v>185</v>
      </c>
      <c r="H31" s="1" t="s">
        <v>186</v>
      </c>
      <c r="I31" s="1" t="s">
        <v>187</v>
      </c>
      <c r="J31" s="1" t="s">
        <v>20</v>
      </c>
      <c r="K31" s="3">
        <v>32.29</v>
      </c>
      <c r="L31">
        <v>3</v>
      </c>
      <c r="M31" s="3">
        <v>96.87</v>
      </c>
      <c r="N31" s="1" t="s">
        <v>6669</v>
      </c>
      <c r="O31" s="1" t="s">
        <v>22</v>
      </c>
    </row>
    <row r="32" spans="1:15" x14ac:dyDescent="0.3">
      <c r="A32" s="1" t="s">
        <v>188</v>
      </c>
      <c r="B32" s="2">
        <v>45442</v>
      </c>
      <c r="C32" s="1" t="s">
        <v>6672</v>
      </c>
      <c r="D32" s="1" t="s">
        <v>46</v>
      </c>
      <c r="E32">
        <v>2024</v>
      </c>
      <c r="F32" s="1" t="s">
        <v>189</v>
      </c>
      <c r="G32" s="1" t="s">
        <v>190</v>
      </c>
      <c r="H32" s="1" t="s">
        <v>191</v>
      </c>
      <c r="I32" s="1" t="s">
        <v>192</v>
      </c>
      <c r="J32" s="1" t="s">
        <v>70</v>
      </c>
      <c r="K32" s="3">
        <v>5.24</v>
      </c>
      <c r="L32">
        <v>4</v>
      </c>
      <c r="M32" s="3">
        <v>20.96</v>
      </c>
      <c r="N32" s="1" t="s">
        <v>6669</v>
      </c>
      <c r="O32" s="1" t="s">
        <v>193</v>
      </c>
    </row>
    <row r="33" spans="1:15" x14ac:dyDescent="0.3">
      <c r="A33" s="1" t="s">
        <v>194</v>
      </c>
      <c r="B33" s="2">
        <v>45192</v>
      </c>
      <c r="C33" s="1" t="s">
        <v>6673</v>
      </c>
      <c r="D33" s="1" t="s">
        <v>60</v>
      </c>
      <c r="E33">
        <v>2023</v>
      </c>
      <c r="F33" s="1" t="s">
        <v>195</v>
      </c>
      <c r="G33" s="1" t="s">
        <v>196</v>
      </c>
      <c r="H33" s="1" t="s">
        <v>197</v>
      </c>
      <c r="I33" s="1" t="s">
        <v>198</v>
      </c>
      <c r="J33" s="1" t="s">
        <v>70</v>
      </c>
      <c r="K33" s="3">
        <v>6.11</v>
      </c>
      <c r="L33">
        <v>2</v>
      </c>
      <c r="M33" s="3">
        <v>12.22</v>
      </c>
      <c r="N33" s="1" t="s">
        <v>21</v>
      </c>
      <c r="O33" s="1" t="s">
        <v>193</v>
      </c>
    </row>
    <row r="34" spans="1:15" x14ac:dyDescent="0.3">
      <c r="A34" s="1" t="s">
        <v>199</v>
      </c>
      <c r="B34" s="2">
        <v>44909</v>
      </c>
      <c r="C34" s="1" t="s">
        <v>6670</v>
      </c>
      <c r="D34" s="1" t="s">
        <v>107</v>
      </c>
      <c r="E34">
        <v>2022</v>
      </c>
      <c r="F34" s="1" t="s">
        <v>200</v>
      </c>
      <c r="G34" s="1" t="s">
        <v>201</v>
      </c>
      <c r="H34" s="1" t="s">
        <v>202</v>
      </c>
      <c r="I34" s="1" t="s">
        <v>203</v>
      </c>
      <c r="J34" s="1" t="s">
        <v>20</v>
      </c>
      <c r="K34" s="3">
        <v>15.17</v>
      </c>
      <c r="L34">
        <v>2</v>
      </c>
      <c r="M34" s="3">
        <v>30.34</v>
      </c>
      <c r="N34" s="1" t="s">
        <v>21</v>
      </c>
      <c r="O34" s="1" t="s">
        <v>193</v>
      </c>
    </row>
    <row r="35" spans="1:15" x14ac:dyDescent="0.3">
      <c r="A35" s="1" t="s">
        <v>204</v>
      </c>
      <c r="B35" s="2">
        <v>44814</v>
      </c>
      <c r="C35" s="1" t="s">
        <v>6673</v>
      </c>
      <c r="D35" s="1" t="s">
        <v>60</v>
      </c>
      <c r="E35">
        <v>2022</v>
      </c>
      <c r="F35" s="1" t="s">
        <v>205</v>
      </c>
      <c r="G35" s="1" t="s">
        <v>206</v>
      </c>
      <c r="H35" s="1" t="s">
        <v>207</v>
      </c>
      <c r="I35" s="1" t="s">
        <v>208</v>
      </c>
      <c r="J35" s="1" t="s">
        <v>51</v>
      </c>
      <c r="K35" s="3">
        <v>13.88</v>
      </c>
      <c r="L35">
        <v>5</v>
      </c>
      <c r="M35" s="3">
        <v>69.400000000000006</v>
      </c>
      <c r="N35" s="1" t="s">
        <v>6669</v>
      </c>
      <c r="O35" s="1" t="s">
        <v>37</v>
      </c>
    </row>
    <row r="36" spans="1:15" x14ac:dyDescent="0.3">
      <c r="A36" s="1" t="s">
        <v>209</v>
      </c>
      <c r="B36" s="2">
        <v>45314</v>
      </c>
      <c r="C36" s="1" t="s">
        <v>6671</v>
      </c>
      <c r="D36" s="1" t="s">
        <v>210</v>
      </c>
      <c r="E36">
        <v>2024</v>
      </c>
      <c r="F36" s="1" t="s">
        <v>211</v>
      </c>
      <c r="G36" s="1" t="s">
        <v>212</v>
      </c>
      <c r="H36" s="1" t="s">
        <v>213</v>
      </c>
      <c r="I36" s="1" t="s">
        <v>214</v>
      </c>
      <c r="J36" s="1" t="s">
        <v>70</v>
      </c>
      <c r="K36" s="3">
        <v>21.49</v>
      </c>
      <c r="L36">
        <v>4</v>
      </c>
      <c r="M36" s="3">
        <v>85.96</v>
      </c>
      <c r="N36" s="1" t="s">
        <v>29</v>
      </c>
      <c r="O36" s="1" t="s">
        <v>44</v>
      </c>
    </row>
    <row r="37" spans="1:15" x14ac:dyDescent="0.3">
      <c r="A37" s="1" t="s">
        <v>215</v>
      </c>
      <c r="B37" s="2">
        <v>45258</v>
      </c>
      <c r="C37" s="1" t="s">
        <v>6671</v>
      </c>
      <c r="D37" s="1" t="s">
        <v>54</v>
      </c>
      <c r="E37">
        <v>2023</v>
      </c>
      <c r="F37" s="1" t="s">
        <v>216</v>
      </c>
      <c r="G37" s="1" t="s">
        <v>217</v>
      </c>
      <c r="H37" s="1" t="s">
        <v>218</v>
      </c>
      <c r="I37" s="1" t="s">
        <v>219</v>
      </c>
      <c r="J37" s="1" t="s">
        <v>70</v>
      </c>
      <c r="K37" s="3">
        <v>15.9</v>
      </c>
      <c r="L37">
        <v>2</v>
      </c>
      <c r="M37" s="3">
        <v>31.8</v>
      </c>
      <c r="N37" s="1" t="s">
        <v>29</v>
      </c>
      <c r="O37" s="1" t="s">
        <v>22</v>
      </c>
    </row>
    <row r="38" spans="1:15" x14ac:dyDescent="0.3">
      <c r="A38" s="1" t="s">
        <v>220</v>
      </c>
      <c r="B38" s="2">
        <v>45758</v>
      </c>
      <c r="C38" s="1" t="s">
        <v>6668</v>
      </c>
      <c r="D38" s="1" t="s">
        <v>82</v>
      </c>
      <c r="E38">
        <v>2025</v>
      </c>
      <c r="F38" s="1" t="s">
        <v>221</v>
      </c>
      <c r="G38" s="1" t="s">
        <v>222</v>
      </c>
      <c r="H38" s="1" t="s">
        <v>223</v>
      </c>
      <c r="I38" s="1" t="s">
        <v>224</v>
      </c>
      <c r="J38" s="1" t="s">
        <v>87</v>
      </c>
      <c r="K38" s="3">
        <v>36.729999999999997</v>
      </c>
      <c r="L38">
        <v>5</v>
      </c>
      <c r="M38" s="3">
        <v>183.65</v>
      </c>
      <c r="N38" s="1" t="s">
        <v>29</v>
      </c>
      <c r="O38" s="1" t="s">
        <v>44</v>
      </c>
    </row>
    <row r="39" spans="1:15" x14ac:dyDescent="0.3">
      <c r="A39" s="1" t="s">
        <v>225</v>
      </c>
      <c r="B39" s="2">
        <v>45807</v>
      </c>
      <c r="C39" s="1" t="s">
        <v>6668</v>
      </c>
      <c r="D39" s="1" t="s">
        <v>46</v>
      </c>
      <c r="E39">
        <v>2025</v>
      </c>
      <c r="F39" s="1" t="s">
        <v>226</v>
      </c>
      <c r="G39" s="1" t="s">
        <v>227</v>
      </c>
      <c r="H39" s="1" t="s">
        <v>228</v>
      </c>
      <c r="I39" s="1" t="s">
        <v>229</v>
      </c>
      <c r="J39" s="1" t="s">
        <v>20</v>
      </c>
      <c r="K39" s="3">
        <v>17.38</v>
      </c>
      <c r="L39">
        <v>5</v>
      </c>
      <c r="M39" s="3">
        <v>86.9</v>
      </c>
      <c r="N39" s="1" t="s">
        <v>21</v>
      </c>
      <c r="O39" s="1" t="s">
        <v>37</v>
      </c>
    </row>
    <row r="40" spans="1:15" x14ac:dyDescent="0.3">
      <c r="A40" s="1" t="s">
        <v>230</v>
      </c>
      <c r="B40" s="2">
        <v>45068</v>
      </c>
      <c r="C40" s="1" t="s">
        <v>6667</v>
      </c>
      <c r="D40" s="1" t="s">
        <v>46</v>
      </c>
      <c r="E40">
        <v>2023</v>
      </c>
      <c r="F40" s="1" t="s">
        <v>231</v>
      </c>
      <c r="G40" s="1" t="s">
        <v>232</v>
      </c>
      <c r="H40" s="1" t="s">
        <v>42</v>
      </c>
      <c r="I40" s="1" t="s">
        <v>233</v>
      </c>
      <c r="J40" s="1" t="s">
        <v>51</v>
      </c>
      <c r="K40" s="3">
        <v>38.31</v>
      </c>
      <c r="L40">
        <v>2</v>
      </c>
      <c r="M40" s="3">
        <v>76.62</v>
      </c>
      <c r="N40" s="1" t="s">
        <v>29</v>
      </c>
      <c r="O40" s="1" t="s">
        <v>52</v>
      </c>
    </row>
    <row r="41" spans="1:15" x14ac:dyDescent="0.3">
      <c r="A41" s="1" t="s">
        <v>234</v>
      </c>
      <c r="B41" s="2">
        <v>45256</v>
      </c>
      <c r="C41" s="1" t="s">
        <v>6666</v>
      </c>
      <c r="D41" s="1" t="s">
        <v>54</v>
      </c>
      <c r="E41">
        <v>2023</v>
      </c>
      <c r="F41" s="1" t="s">
        <v>235</v>
      </c>
      <c r="G41" s="1" t="s">
        <v>236</v>
      </c>
      <c r="H41" s="1" t="s">
        <v>237</v>
      </c>
      <c r="I41" s="1" t="s">
        <v>238</v>
      </c>
      <c r="J41" s="1" t="s">
        <v>70</v>
      </c>
      <c r="K41" s="3">
        <v>44.39</v>
      </c>
      <c r="L41">
        <v>5</v>
      </c>
      <c r="M41" s="3">
        <v>221.95</v>
      </c>
      <c r="N41" s="1" t="s">
        <v>6669</v>
      </c>
      <c r="O41" s="1" t="s">
        <v>22</v>
      </c>
    </row>
    <row r="42" spans="1:15" x14ac:dyDescent="0.3">
      <c r="A42" s="1" t="s">
        <v>239</v>
      </c>
      <c r="B42" s="2">
        <v>45481</v>
      </c>
      <c r="C42" s="1" t="s">
        <v>6667</v>
      </c>
      <c r="D42" s="1" t="s">
        <v>32</v>
      </c>
      <c r="E42">
        <v>2024</v>
      </c>
      <c r="F42" s="1" t="s">
        <v>240</v>
      </c>
      <c r="G42" s="1" t="s">
        <v>241</v>
      </c>
      <c r="H42" s="1" t="s">
        <v>242</v>
      </c>
      <c r="I42" s="1" t="s">
        <v>243</v>
      </c>
      <c r="J42" s="1" t="s">
        <v>51</v>
      </c>
      <c r="K42" s="3">
        <v>49.04</v>
      </c>
      <c r="L42">
        <v>3</v>
      </c>
      <c r="M42" s="3">
        <v>147.12</v>
      </c>
      <c r="N42" s="1" t="s">
        <v>29</v>
      </c>
      <c r="O42" s="1" t="s">
        <v>37</v>
      </c>
    </row>
    <row r="43" spans="1:15" x14ac:dyDescent="0.3">
      <c r="A43" s="1" t="s">
        <v>244</v>
      </c>
      <c r="B43" s="2">
        <v>44894</v>
      </c>
      <c r="C43" s="1" t="s">
        <v>6671</v>
      </c>
      <c r="D43" s="1" t="s">
        <v>54</v>
      </c>
      <c r="E43">
        <v>2022</v>
      </c>
      <c r="F43" s="1" t="s">
        <v>245</v>
      </c>
      <c r="G43" s="1" t="s">
        <v>246</v>
      </c>
      <c r="H43" s="1" t="s">
        <v>247</v>
      </c>
      <c r="I43" s="1" t="s">
        <v>248</v>
      </c>
      <c r="J43" s="1" t="s">
        <v>51</v>
      </c>
      <c r="K43" s="3">
        <v>15.23</v>
      </c>
      <c r="L43">
        <v>3</v>
      </c>
      <c r="M43" s="3">
        <v>45.69</v>
      </c>
      <c r="N43" s="1" t="s">
        <v>29</v>
      </c>
      <c r="O43" s="1" t="s">
        <v>80</v>
      </c>
    </row>
    <row r="44" spans="1:15" x14ac:dyDescent="0.3">
      <c r="A44" s="1" t="s">
        <v>249</v>
      </c>
      <c r="B44" s="2">
        <v>45508</v>
      </c>
      <c r="C44" s="1" t="s">
        <v>6666</v>
      </c>
      <c r="D44" s="1" t="s">
        <v>90</v>
      </c>
      <c r="E44">
        <v>2024</v>
      </c>
      <c r="F44" s="1" t="s">
        <v>250</v>
      </c>
      <c r="G44" s="1" t="s">
        <v>251</v>
      </c>
      <c r="H44" s="1" t="s">
        <v>252</v>
      </c>
      <c r="I44" s="1" t="s">
        <v>253</v>
      </c>
      <c r="J44" s="1" t="s">
        <v>70</v>
      </c>
      <c r="K44" s="3">
        <v>40.85</v>
      </c>
      <c r="L44">
        <v>3</v>
      </c>
      <c r="M44" s="3">
        <v>122.55</v>
      </c>
      <c r="N44" s="1" t="s">
        <v>21</v>
      </c>
      <c r="O44" s="1" t="s">
        <v>37</v>
      </c>
    </row>
    <row r="45" spans="1:15" x14ac:dyDescent="0.3">
      <c r="A45" s="1" t="s">
        <v>254</v>
      </c>
      <c r="B45" s="2">
        <v>45577</v>
      </c>
      <c r="C45" s="1" t="s">
        <v>6673</v>
      </c>
      <c r="D45" s="1" t="s">
        <v>133</v>
      </c>
      <c r="E45">
        <v>2024</v>
      </c>
      <c r="F45" s="1" t="s">
        <v>255</v>
      </c>
      <c r="G45" s="1" t="s">
        <v>256</v>
      </c>
      <c r="H45" s="1" t="s">
        <v>257</v>
      </c>
      <c r="I45" s="1" t="s">
        <v>258</v>
      </c>
      <c r="J45" s="1" t="s">
        <v>70</v>
      </c>
      <c r="K45" s="3">
        <v>19.37</v>
      </c>
      <c r="L45">
        <v>2</v>
      </c>
      <c r="M45" s="3">
        <v>38.74</v>
      </c>
      <c r="N45" s="1" t="s">
        <v>21</v>
      </c>
      <c r="O45" s="1" t="s">
        <v>37</v>
      </c>
    </row>
    <row r="46" spans="1:15" x14ac:dyDescent="0.3">
      <c r="A46" s="1" t="s">
        <v>259</v>
      </c>
      <c r="B46" s="2">
        <v>44949</v>
      </c>
      <c r="C46" s="1" t="s">
        <v>6667</v>
      </c>
      <c r="D46" s="1" t="s">
        <v>210</v>
      </c>
      <c r="E46">
        <v>2023</v>
      </c>
      <c r="F46" s="1" t="s">
        <v>260</v>
      </c>
      <c r="G46" s="1" t="s">
        <v>261</v>
      </c>
      <c r="H46" s="1" t="s">
        <v>262</v>
      </c>
      <c r="I46" s="1" t="s">
        <v>263</v>
      </c>
      <c r="J46" s="1" t="s">
        <v>87</v>
      </c>
      <c r="K46" s="3">
        <v>49.85</v>
      </c>
      <c r="L46">
        <v>4</v>
      </c>
      <c r="M46" s="3">
        <v>199.4</v>
      </c>
      <c r="N46" s="1" t="s">
        <v>29</v>
      </c>
      <c r="O46" s="1" t="s">
        <v>95</v>
      </c>
    </row>
    <row r="47" spans="1:15" x14ac:dyDescent="0.3">
      <c r="A47" s="1" t="s">
        <v>264</v>
      </c>
      <c r="B47" s="2">
        <v>45709</v>
      </c>
      <c r="C47" s="1" t="s">
        <v>6668</v>
      </c>
      <c r="D47" s="1" t="s">
        <v>39</v>
      </c>
      <c r="E47">
        <v>2025</v>
      </c>
      <c r="F47" s="1" t="s">
        <v>265</v>
      </c>
      <c r="G47" s="1" t="s">
        <v>266</v>
      </c>
      <c r="H47" s="1" t="s">
        <v>267</v>
      </c>
      <c r="I47" s="1" t="s">
        <v>268</v>
      </c>
      <c r="J47" s="1" t="s">
        <v>20</v>
      </c>
      <c r="K47" s="3">
        <v>8.8000000000000007</v>
      </c>
      <c r="L47">
        <v>1</v>
      </c>
      <c r="M47" s="3">
        <v>8.8000000000000007</v>
      </c>
      <c r="N47" s="1" t="s">
        <v>6669</v>
      </c>
      <c r="O47" s="1" t="s">
        <v>80</v>
      </c>
    </row>
    <row r="48" spans="1:15" x14ac:dyDescent="0.3">
      <c r="A48" s="1" t="s">
        <v>269</v>
      </c>
      <c r="B48" s="2">
        <v>45821</v>
      </c>
      <c r="C48" s="1" t="s">
        <v>6668</v>
      </c>
      <c r="D48" s="1" t="s">
        <v>24</v>
      </c>
      <c r="E48">
        <v>2025</v>
      </c>
      <c r="F48" s="1" t="s">
        <v>270</v>
      </c>
      <c r="G48" s="1" t="s">
        <v>271</v>
      </c>
      <c r="H48" s="1" t="s">
        <v>272</v>
      </c>
      <c r="I48" s="1" t="s">
        <v>273</v>
      </c>
      <c r="J48" s="1" t="s">
        <v>87</v>
      </c>
      <c r="K48" s="3">
        <v>55.9</v>
      </c>
      <c r="L48">
        <v>5</v>
      </c>
      <c r="M48" s="3">
        <v>279.5</v>
      </c>
      <c r="N48" s="1" t="s">
        <v>6669</v>
      </c>
      <c r="O48" s="1" t="s">
        <v>193</v>
      </c>
    </row>
    <row r="49" spans="1:15" x14ac:dyDescent="0.3">
      <c r="A49" s="1" t="s">
        <v>274</v>
      </c>
      <c r="B49" s="2">
        <v>45261</v>
      </c>
      <c r="C49" s="1" t="s">
        <v>6668</v>
      </c>
      <c r="D49" s="1" t="s">
        <v>107</v>
      </c>
      <c r="E49">
        <v>2023</v>
      </c>
      <c r="F49" s="1" t="s">
        <v>275</v>
      </c>
      <c r="G49" s="1" t="s">
        <v>276</v>
      </c>
      <c r="H49" s="1" t="s">
        <v>277</v>
      </c>
      <c r="I49" s="1" t="s">
        <v>278</v>
      </c>
      <c r="J49" s="1" t="s">
        <v>51</v>
      </c>
      <c r="K49" s="3">
        <v>14.42</v>
      </c>
      <c r="L49">
        <v>5</v>
      </c>
      <c r="M49" s="3">
        <v>72.099999999999994</v>
      </c>
      <c r="N49" s="1" t="s">
        <v>29</v>
      </c>
      <c r="O49" s="1" t="s">
        <v>44</v>
      </c>
    </row>
    <row r="50" spans="1:15" x14ac:dyDescent="0.3">
      <c r="A50" s="1" t="s">
        <v>279</v>
      </c>
      <c r="B50" s="2">
        <v>45169</v>
      </c>
      <c r="C50" s="1" t="s">
        <v>6672</v>
      </c>
      <c r="D50" s="1" t="s">
        <v>90</v>
      </c>
      <c r="E50">
        <v>2023</v>
      </c>
      <c r="F50" s="1" t="s">
        <v>280</v>
      </c>
      <c r="G50" s="1" t="s">
        <v>281</v>
      </c>
      <c r="H50" s="1" t="s">
        <v>282</v>
      </c>
      <c r="I50" s="1" t="s">
        <v>283</v>
      </c>
      <c r="J50" s="1" t="s">
        <v>70</v>
      </c>
      <c r="K50" s="3">
        <v>22.65</v>
      </c>
      <c r="L50">
        <v>1</v>
      </c>
      <c r="M50" s="3">
        <v>22.65</v>
      </c>
      <c r="N50" s="1" t="s">
        <v>29</v>
      </c>
      <c r="O50" s="1" t="s">
        <v>193</v>
      </c>
    </row>
    <row r="51" spans="1:15" x14ac:dyDescent="0.3">
      <c r="A51" s="1" t="s">
        <v>284</v>
      </c>
      <c r="B51" s="2">
        <v>44969</v>
      </c>
      <c r="C51" s="1" t="s">
        <v>6666</v>
      </c>
      <c r="D51" s="1" t="s">
        <v>39</v>
      </c>
      <c r="E51">
        <v>2023</v>
      </c>
      <c r="F51" s="1" t="s">
        <v>285</v>
      </c>
      <c r="G51" s="1" t="s">
        <v>286</v>
      </c>
      <c r="H51" s="1" t="s">
        <v>287</v>
      </c>
      <c r="I51" s="1" t="s">
        <v>288</v>
      </c>
      <c r="J51" s="1" t="s">
        <v>51</v>
      </c>
      <c r="K51" s="3">
        <v>26.87</v>
      </c>
      <c r="L51">
        <v>2</v>
      </c>
      <c r="M51" s="3">
        <v>53.74</v>
      </c>
      <c r="N51" s="1" t="s">
        <v>88</v>
      </c>
      <c r="O51" s="1" t="s">
        <v>52</v>
      </c>
    </row>
    <row r="52" spans="1:15" x14ac:dyDescent="0.3">
      <c r="A52" s="1" t="s">
        <v>289</v>
      </c>
      <c r="B52" s="2">
        <v>45621</v>
      </c>
      <c r="C52" s="1" t="s">
        <v>6667</v>
      </c>
      <c r="D52" s="1" t="s">
        <v>54</v>
      </c>
      <c r="E52">
        <v>2024</v>
      </c>
      <c r="F52" s="1" t="s">
        <v>290</v>
      </c>
      <c r="G52" s="1" t="s">
        <v>291</v>
      </c>
      <c r="H52" s="1" t="s">
        <v>292</v>
      </c>
      <c r="I52" s="1" t="s">
        <v>293</v>
      </c>
      <c r="J52" s="1" t="s">
        <v>70</v>
      </c>
      <c r="K52" s="3">
        <v>10.6</v>
      </c>
      <c r="L52">
        <v>2</v>
      </c>
      <c r="M52" s="3">
        <v>21.2</v>
      </c>
      <c r="N52" s="1" t="s">
        <v>6669</v>
      </c>
      <c r="O52" s="1" t="s">
        <v>44</v>
      </c>
    </row>
    <row r="53" spans="1:15" x14ac:dyDescent="0.3">
      <c r="A53" s="1" t="s">
        <v>294</v>
      </c>
      <c r="B53" s="2">
        <v>45528</v>
      </c>
      <c r="C53" s="1" t="s">
        <v>6673</v>
      </c>
      <c r="D53" s="1" t="s">
        <v>90</v>
      </c>
      <c r="E53">
        <v>2024</v>
      </c>
      <c r="F53" s="1" t="s">
        <v>295</v>
      </c>
      <c r="G53" s="1" t="s">
        <v>296</v>
      </c>
      <c r="H53" s="1" t="s">
        <v>297</v>
      </c>
      <c r="I53" s="1" t="s">
        <v>298</v>
      </c>
      <c r="J53" s="1" t="s">
        <v>70</v>
      </c>
      <c r="K53" s="3">
        <v>38.6</v>
      </c>
      <c r="L53">
        <v>5</v>
      </c>
      <c r="M53" s="3">
        <v>193</v>
      </c>
      <c r="N53" s="1" t="s">
        <v>6669</v>
      </c>
      <c r="O53" s="1" t="s">
        <v>95</v>
      </c>
    </row>
    <row r="54" spans="1:15" x14ac:dyDescent="0.3">
      <c r="A54" s="1" t="s">
        <v>299</v>
      </c>
      <c r="B54" s="2">
        <v>45083</v>
      </c>
      <c r="C54" s="1" t="s">
        <v>6671</v>
      </c>
      <c r="D54" s="1" t="s">
        <v>24</v>
      </c>
      <c r="E54">
        <v>2023</v>
      </c>
      <c r="F54" s="1" t="s">
        <v>300</v>
      </c>
      <c r="G54" s="1" t="s">
        <v>301</v>
      </c>
      <c r="H54" s="1" t="s">
        <v>302</v>
      </c>
      <c r="I54" s="1" t="s">
        <v>303</v>
      </c>
      <c r="J54" s="1" t="s">
        <v>70</v>
      </c>
      <c r="K54" s="3">
        <v>38.74</v>
      </c>
      <c r="L54">
        <v>4</v>
      </c>
      <c r="M54" s="3">
        <v>154.96</v>
      </c>
      <c r="N54" s="1" t="s">
        <v>29</v>
      </c>
      <c r="O54" s="1" t="s">
        <v>37</v>
      </c>
    </row>
    <row r="55" spans="1:15" x14ac:dyDescent="0.3">
      <c r="A55" s="1" t="s">
        <v>304</v>
      </c>
      <c r="B55" s="2">
        <v>45529</v>
      </c>
      <c r="C55" s="1" t="s">
        <v>6666</v>
      </c>
      <c r="D55" s="1" t="s">
        <v>90</v>
      </c>
      <c r="E55">
        <v>2024</v>
      </c>
      <c r="F55" s="1" t="s">
        <v>305</v>
      </c>
      <c r="G55" s="1" t="s">
        <v>306</v>
      </c>
      <c r="H55" s="1" t="s">
        <v>115</v>
      </c>
      <c r="I55" s="1" t="s">
        <v>116</v>
      </c>
      <c r="J55" s="1" t="s">
        <v>20</v>
      </c>
      <c r="K55" s="3">
        <v>41.68</v>
      </c>
      <c r="L55">
        <v>4</v>
      </c>
      <c r="M55" s="3">
        <v>166.72</v>
      </c>
      <c r="N55" s="1" t="s">
        <v>21</v>
      </c>
      <c r="O55" s="1" t="s">
        <v>37</v>
      </c>
    </row>
    <row r="56" spans="1:15" x14ac:dyDescent="0.3">
      <c r="A56" s="1" t="s">
        <v>307</v>
      </c>
      <c r="B56" s="2">
        <v>45191</v>
      </c>
      <c r="C56" s="1" t="s">
        <v>6668</v>
      </c>
      <c r="D56" s="1" t="s">
        <v>60</v>
      </c>
      <c r="E56">
        <v>2023</v>
      </c>
      <c r="F56" s="1" t="s">
        <v>308</v>
      </c>
      <c r="G56" s="1" t="s">
        <v>309</v>
      </c>
      <c r="H56" s="1" t="s">
        <v>310</v>
      </c>
      <c r="I56" s="1" t="s">
        <v>311</v>
      </c>
      <c r="J56" s="1" t="s">
        <v>87</v>
      </c>
      <c r="K56" s="3">
        <v>39.01</v>
      </c>
      <c r="L56">
        <v>2</v>
      </c>
      <c r="M56" s="3">
        <v>78.02</v>
      </c>
      <c r="N56" s="1" t="s">
        <v>6669</v>
      </c>
      <c r="O56" s="1" t="s">
        <v>52</v>
      </c>
    </row>
    <row r="57" spans="1:15" x14ac:dyDescent="0.3">
      <c r="A57" s="1" t="s">
        <v>312</v>
      </c>
      <c r="B57" s="2">
        <v>45195</v>
      </c>
      <c r="C57" s="1" t="s">
        <v>6671</v>
      </c>
      <c r="D57" s="1" t="s">
        <v>60</v>
      </c>
      <c r="E57">
        <v>2023</v>
      </c>
      <c r="F57" s="1" t="s">
        <v>313</v>
      </c>
      <c r="G57" s="1" t="s">
        <v>314</v>
      </c>
      <c r="H57" s="1" t="s">
        <v>93</v>
      </c>
      <c r="I57" s="1" t="s">
        <v>315</v>
      </c>
      <c r="J57" s="1" t="s">
        <v>87</v>
      </c>
      <c r="K57" s="3">
        <v>10.55</v>
      </c>
      <c r="L57">
        <v>2</v>
      </c>
      <c r="M57" s="3">
        <v>21.1</v>
      </c>
      <c r="N57" s="1" t="s">
        <v>29</v>
      </c>
      <c r="O57" s="1" t="s">
        <v>193</v>
      </c>
    </row>
    <row r="58" spans="1:15" x14ac:dyDescent="0.3">
      <c r="A58" s="1" t="s">
        <v>316</v>
      </c>
      <c r="B58" s="2">
        <v>45455</v>
      </c>
      <c r="C58" s="1" t="s">
        <v>6670</v>
      </c>
      <c r="D58" s="1" t="s">
        <v>24</v>
      </c>
      <c r="E58">
        <v>2024</v>
      </c>
      <c r="F58" s="1" t="s">
        <v>317</v>
      </c>
      <c r="G58" s="1" t="s">
        <v>318</v>
      </c>
      <c r="H58" s="1" t="s">
        <v>319</v>
      </c>
      <c r="I58" s="1" t="s">
        <v>320</v>
      </c>
      <c r="J58" s="1" t="s">
        <v>70</v>
      </c>
      <c r="K58" s="3">
        <v>27.93</v>
      </c>
      <c r="L58">
        <v>1</v>
      </c>
      <c r="M58" s="3">
        <v>27.93</v>
      </c>
      <c r="N58" s="1" t="s">
        <v>29</v>
      </c>
      <c r="O58" s="1" t="s">
        <v>52</v>
      </c>
    </row>
    <row r="59" spans="1:15" x14ac:dyDescent="0.3">
      <c r="A59" s="1" t="s">
        <v>321</v>
      </c>
      <c r="B59" s="2">
        <v>45247</v>
      </c>
      <c r="C59" s="1" t="s">
        <v>6668</v>
      </c>
      <c r="D59" s="1" t="s">
        <v>54</v>
      </c>
      <c r="E59">
        <v>2023</v>
      </c>
      <c r="F59" s="1" t="s">
        <v>322</v>
      </c>
      <c r="G59" s="1" t="s">
        <v>323</v>
      </c>
      <c r="H59" s="1" t="s">
        <v>324</v>
      </c>
      <c r="I59" s="1" t="s">
        <v>325</v>
      </c>
      <c r="J59" s="1" t="s">
        <v>70</v>
      </c>
      <c r="K59" s="3">
        <v>32.64</v>
      </c>
      <c r="L59">
        <v>5</v>
      </c>
      <c r="M59" s="3">
        <v>163.19999999999999</v>
      </c>
      <c r="N59" s="1" t="s">
        <v>29</v>
      </c>
      <c r="O59" s="1" t="s">
        <v>37</v>
      </c>
    </row>
    <row r="60" spans="1:15" x14ac:dyDescent="0.3">
      <c r="A60" s="1" t="s">
        <v>329</v>
      </c>
      <c r="B60" s="2">
        <v>45538</v>
      </c>
      <c r="C60" s="1" t="s">
        <v>6671</v>
      </c>
      <c r="D60" s="1" t="s">
        <v>60</v>
      </c>
      <c r="E60">
        <v>2024</v>
      </c>
      <c r="F60" s="1" t="s">
        <v>330</v>
      </c>
      <c r="G60" s="1" t="s">
        <v>331</v>
      </c>
      <c r="H60" s="1" t="s">
        <v>332</v>
      </c>
      <c r="I60" s="1" t="s">
        <v>333</v>
      </c>
      <c r="J60" s="1" t="s">
        <v>87</v>
      </c>
      <c r="K60" s="3">
        <v>44.59</v>
      </c>
      <c r="L60">
        <v>4</v>
      </c>
      <c r="M60" s="3">
        <v>178.36</v>
      </c>
      <c r="N60" s="1" t="s">
        <v>88</v>
      </c>
      <c r="O60" s="1" t="s">
        <v>193</v>
      </c>
    </row>
    <row r="61" spans="1:15" x14ac:dyDescent="0.3">
      <c r="A61" s="1" t="s">
        <v>334</v>
      </c>
      <c r="B61" s="2">
        <v>45230</v>
      </c>
      <c r="C61" s="1" t="s">
        <v>6671</v>
      </c>
      <c r="D61" s="1" t="s">
        <v>133</v>
      </c>
      <c r="E61">
        <v>2023</v>
      </c>
      <c r="F61" s="1" t="s">
        <v>335</v>
      </c>
      <c r="G61" s="1" t="s">
        <v>336</v>
      </c>
      <c r="H61" s="1" t="s">
        <v>337</v>
      </c>
      <c r="I61" s="1" t="s">
        <v>338</v>
      </c>
      <c r="J61" s="1" t="s">
        <v>51</v>
      </c>
      <c r="K61" s="3">
        <v>19.29</v>
      </c>
      <c r="L61">
        <v>5</v>
      </c>
      <c r="M61" s="3">
        <v>96.45</v>
      </c>
      <c r="N61" s="1" t="s">
        <v>88</v>
      </c>
      <c r="O61" s="1" t="s">
        <v>30</v>
      </c>
    </row>
    <row r="62" spans="1:15" x14ac:dyDescent="0.3">
      <c r="A62" s="1" t="s">
        <v>339</v>
      </c>
      <c r="B62" s="2">
        <v>45024</v>
      </c>
      <c r="C62" s="1" t="s">
        <v>6673</v>
      </c>
      <c r="D62" s="1" t="s">
        <v>82</v>
      </c>
      <c r="E62">
        <v>2023</v>
      </c>
      <c r="F62" s="1" t="s">
        <v>340</v>
      </c>
      <c r="G62" s="1" t="s">
        <v>341</v>
      </c>
      <c r="H62" s="1" t="s">
        <v>342</v>
      </c>
      <c r="I62" s="1" t="s">
        <v>343</v>
      </c>
      <c r="J62" s="1" t="s">
        <v>87</v>
      </c>
      <c r="K62" s="3">
        <v>35.01</v>
      </c>
      <c r="L62">
        <v>2</v>
      </c>
      <c r="M62" s="3">
        <v>70.02</v>
      </c>
      <c r="N62" s="1" t="s">
        <v>21</v>
      </c>
      <c r="O62" s="1" t="s">
        <v>44</v>
      </c>
    </row>
    <row r="63" spans="1:15" x14ac:dyDescent="0.3">
      <c r="A63" s="1" t="s">
        <v>344</v>
      </c>
      <c r="B63" s="2">
        <v>44947</v>
      </c>
      <c r="C63" s="1" t="s">
        <v>6673</v>
      </c>
      <c r="D63" s="1" t="s">
        <v>210</v>
      </c>
      <c r="E63">
        <v>2023</v>
      </c>
      <c r="F63" s="1" t="s">
        <v>216</v>
      </c>
      <c r="G63" s="1" t="s">
        <v>217</v>
      </c>
      <c r="H63" s="1" t="s">
        <v>345</v>
      </c>
      <c r="I63" s="1" t="s">
        <v>346</v>
      </c>
      <c r="J63" s="1" t="s">
        <v>87</v>
      </c>
      <c r="K63" s="3">
        <v>44.94</v>
      </c>
      <c r="L63">
        <v>2</v>
      </c>
      <c r="M63" s="3">
        <v>89.88</v>
      </c>
      <c r="N63" s="1" t="s">
        <v>29</v>
      </c>
      <c r="O63" s="1" t="s">
        <v>193</v>
      </c>
    </row>
    <row r="64" spans="1:15" x14ac:dyDescent="0.3">
      <c r="A64" s="1" t="s">
        <v>347</v>
      </c>
      <c r="B64" s="2">
        <v>45194</v>
      </c>
      <c r="C64" s="1" t="s">
        <v>6667</v>
      </c>
      <c r="D64" s="1" t="s">
        <v>60</v>
      </c>
      <c r="E64">
        <v>2023</v>
      </c>
      <c r="F64" s="1" t="s">
        <v>348</v>
      </c>
      <c r="G64" s="1" t="s">
        <v>349</v>
      </c>
      <c r="H64" s="1" t="s">
        <v>350</v>
      </c>
      <c r="I64" s="1" t="s">
        <v>351</v>
      </c>
      <c r="J64" s="1" t="s">
        <v>20</v>
      </c>
      <c r="K64" s="3">
        <v>33.33</v>
      </c>
      <c r="L64">
        <v>1</v>
      </c>
      <c r="M64" s="3">
        <v>33.33</v>
      </c>
      <c r="N64" s="1" t="s">
        <v>6669</v>
      </c>
      <c r="O64" s="1" t="s">
        <v>22</v>
      </c>
    </row>
    <row r="65" spans="1:15" x14ac:dyDescent="0.3">
      <c r="A65" s="1" t="s">
        <v>352</v>
      </c>
      <c r="B65" s="2">
        <v>45285</v>
      </c>
      <c r="C65" s="1" t="s">
        <v>6667</v>
      </c>
      <c r="D65" s="1" t="s">
        <v>107</v>
      </c>
      <c r="E65">
        <v>2023</v>
      </c>
      <c r="F65" s="1" t="s">
        <v>353</v>
      </c>
      <c r="G65" s="1" t="s">
        <v>354</v>
      </c>
      <c r="H65" s="1" t="s">
        <v>355</v>
      </c>
      <c r="I65" s="1" t="s">
        <v>356</v>
      </c>
      <c r="J65" s="1" t="s">
        <v>87</v>
      </c>
      <c r="K65" s="3">
        <v>33.770000000000003</v>
      </c>
      <c r="L65">
        <v>2</v>
      </c>
      <c r="M65" s="3">
        <v>67.540000000000006</v>
      </c>
      <c r="N65" s="1" t="s">
        <v>6669</v>
      </c>
      <c r="O65" s="1" t="s">
        <v>37</v>
      </c>
    </row>
    <row r="66" spans="1:15" x14ac:dyDescent="0.3">
      <c r="A66" s="1" t="s">
        <v>357</v>
      </c>
      <c r="B66" s="2">
        <v>45759</v>
      </c>
      <c r="C66" s="1" t="s">
        <v>6673</v>
      </c>
      <c r="D66" s="1" t="s">
        <v>82</v>
      </c>
      <c r="E66">
        <v>2025</v>
      </c>
      <c r="F66" s="1" t="s">
        <v>358</v>
      </c>
      <c r="G66" s="1" t="s">
        <v>359</v>
      </c>
      <c r="H66" s="1" t="s">
        <v>360</v>
      </c>
      <c r="I66" s="1" t="s">
        <v>361</v>
      </c>
      <c r="J66" s="1" t="s">
        <v>20</v>
      </c>
      <c r="K66" s="3">
        <v>20.010000000000002</v>
      </c>
      <c r="L66">
        <v>3</v>
      </c>
      <c r="M66" s="3">
        <v>60.03</v>
      </c>
      <c r="N66" s="1" t="s">
        <v>29</v>
      </c>
      <c r="O66" s="1" t="s">
        <v>37</v>
      </c>
    </row>
    <row r="67" spans="1:15" x14ac:dyDescent="0.3">
      <c r="A67" s="1" t="s">
        <v>362</v>
      </c>
      <c r="B67" s="2">
        <v>45392</v>
      </c>
      <c r="C67" s="1" t="s">
        <v>6670</v>
      </c>
      <c r="D67" s="1" t="s">
        <v>82</v>
      </c>
      <c r="E67">
        <v>2024</v>
      </c>
      <c r="F67" s="1" t="s">
        <v>363</v>
      </c>
      <c r="G67" s="1" t="s">
        <v>364</v>
      </c>
      <c r="H67" s="1" t="s">
        <v>365</v>
      </c>
      <c r="I67" s="1" t="s">
        <v>366</v>
      </c>
      <c r="J67" s="1" t="s">
        <v>70</v>
      </c>
      <c r="K67" s="3">
        <v>34.770000000000003</v>
      </c>
      <c r="L67">
        <v>2</v>
      </c>
      <c r="M67" s="3">
        <v>69.540000000000006</v>
      </c>
      <c r="N67" s="1" t="s">
        <v>29</v>
      </c>
      <c r="O67" s="1" t="s">
        <v>30</v>
      </c>
    </row>
    <row r="68" spans="1:15" x14ac:dyDescent="0.3">
      <c r="A68" s="1" t="s">
        <v>367</v>
      </c>
      <c r="B68" s="2">
        <v>44966</v>
      </c>
      <c r="C68" s="1" t="s">
        <v>6672</v>
      </c>
      <c r="D68" s="1" t="s">
        <v>39</v>
      </c>
      <c r="E68">
        <v>2023</v>
      </c>
      <c r="F68" s="1" t="s">
        <v>368</v>
      </c>
      <c r="G68" s="1" t="s">
        <v>369</v>
      </c>
      <c r="H68" s="1" t="s">
        <v>370</v>
      </c>
      <c r="I68" s="1" t="s">
        <v>371</v>
      </c>
      <c r="J68" s="1" t="s">
        <v>70</v>
      </c>
      <c r="K68" s="3">
        <v>42.52</v>
      </c>
      <c r="L68">
        <v>1</v>
      </c>
      <c r="M68" s="3">
        <v>42.52</v>
      </c>
      <c r="N68" s="1" t="s">
        <v>6669</v>
      </c>
      <c r="O68" s="1" t="s">
        <v>37</v>
      </c>
    </row>
    <row r="69" spans="1:15" x14ac:dyDescent="0.3">
      <c r="A69" s="1" t="s">
        <v>372</v>
      </c>
      <c r="B69" s="2">
        <v>45207</v>
      </c>
      <c r="C69" s="1" t="s">
        <v>6666</v>
      </c>
      <c r="D69" s="1" t="s">
        <v>133</v>
      </c>
      <c r="E69">
        <v>2023</v>
      </c>
      <c r="F69" s="1" t="s">
        <v>373</v>
      </c>
      <c r="G69" s="1" t="s">
        <v>374</v>
      </c>
      <c r="H69" s="1" t="s">
        <v>375</v>
      </c>
      <c r="I69" s="1" t="s">
        <v>376</v>
      </c>
      <c r="J69" s="1" t="s">
        <v>20</v>
      </c>
      <c r="K69" s="3">
        <v>14.02</v>
      </c>
      <c r="L69">
        <v>4</v>
      </c>
      <c r="M69" s="3">
        <v>56.08</v>
      </c>
      <c r="N69" s="1" t="s">
        <v>29</v>
      </c>
      <c r="O69" s="1" t="s">
        <v>22</v>
      </c>
    </row>
    <row r="70" spans="1:15" x14ac:dyDescent="0.3">
      <c r="A70" s="1" t="s">
        <v>377</v>
      </c>
      <c r="B70" s="2">
        <v>45632</v>
      </c>
      <c r="C70" s="1" t="s">
        <v>6668</v>
      </c>
      <c r="D70" s="1" t="s">
        <v>107</v>
      </c>
      <c r="E70">
        <v>2024</v>
      </c>
      <c r="F70" s="1" t="s">
        <v>378</v>
      </c>
      <c r="G70" s="1" t="s">
        <v>379</v>
      </c>
      <c r="H70" s="1" t="s">
        <v>370</v>
      </c>
      <c r="I70" s="1" t="s">
        <v>380</v>
      </c>
      <c r="J70" s="1" t="s">
        <v>20</v>
      </c>
      <c r="K70" s="3">
        <v>35.94</v>
      </c>
      <c r="L70">
        <v>4</v>
      </c>
      <c r="M70" s="3">
        <v>143.76</v>
      </c>
      <c r="N70" s="1" t="s">
        <v>6669</v>
      </c>
      <c r="O70" s="1" t="s">
        <v>30</v>
      </c>
    </row>
    <row r="71" spans="1:15" x14ac:dyDescent="0.3">
      <c r="A71" s="1" t="s">
        <v>381</v>
      </c>
      <c r="B71" s="2">
        <v>44962</v>
      </c>
      <c r="C71" s="1" t="s">
        <v>6666</v>
      </c>
      <c r="D71" s="1" t="s">
        <v>39</v>
      </c>
      <c r="E71">
        <v>2023</v>
      </c>
      <c r="F71" s="1" t="s">
        <v>382</v>
      </c>
      <c r="G71" s="1" t="s">
        <v>383</v>
      </c>
      <c r="H71" s="1" t="s">
        <v>384</v>
      </c>
      <c r="I71" s="1" t="s">
        <v>385</v>
      </c>
      <c r="J71" s="1" t="s">
        <v>20</v>
      </c>
      <c r="K71" s="3">
        <v>33.229999999999997</v>
      </c>
      <c r="L71">
        <v>1</v>
      </c>
      <c r="M71" s="3">
        <v>33.229999999999997</v>
      </c>
      <c r="N71" s="1" t="s">
        <v>6669</v>
      </c>
      <c r="O71" s="1" t="s">
        <v>37</v>
      </c>
    </row>
    <row r="72" spans="1:15" x14ac:dyDescent="0.3">
      <c r="A72" s="1" t="s">
        <v>386</v>
      </c>
      <c r="B72" s="2">
        <v>45671</v>
      </c>
      <c r="C72" s="1" t="s">
        <v>6671</v>
      </c>
      <c r="D72" s="1" t="s">
        <v>210</v>
      </c>
      <c r="E72">
        <v>2025</v>
      </c>
      <c r="F72" s="1" t="s">
        <v>387</v>
      </c>
      <c r="G72" s="1" t="s">
        <v>388</v>
      </c>
      <c r="H72" s="1" t="s">
        <v>389</v>
      </c>
      <c r="I72" s="1" t="s">
        <v>390</v>
      </c>
      <c r="J72" s="1" t="s">
        <v>20</v>
      </c>
      <c r="K72" s="3">
        <v>32.78</v>
      </c>
      <c r="L72">
        <v>3</v>
      </c>
      <c r="M72" s="3">
        <v>98.34</v>
      </c>
      <c r="N72" s="1" t="s">
        <v>21</v>
      </c>
      <c r="O72" s="1" t="s">
        <v>37</v>
      </c>
    </row>
    <row r="73" spans="1:15" x14ac:dyDescent="0.3">
      <c r="A73" s="1" t="s">
        <v>395</v>
      </c>
      <c r="B73" s="2">
        <v>45888</v>
      </c>
      <c r="C73" s="1" t="s">
        <v>6671</v>
      </c>
      <c r="D73" s="1" t="s">
        <v>90</v>
      </c>
      <c r="E73">
        <v>2025</v>
      </c>
      <c r="F73" s="1" t="s">
        <v>396</v>
      </c>
      <c r="G73" s="1" t="s">
        <v>397</v>
      </c>
      <c r="H73" s="1" t="s">
        <v>398</v>
      </c>
      <c r="I73" s="1" t="s">
        <v>399</v>
      </c>
      <c r="J73" s="1" t="s">
        <v>70</v>
      </c>
      <c r="K73" s="3">
        <v>23.14</v>
      </c>
      <c r="L73">
        <v>3</v>
      </c>
      <c r="M73" s="3">
        <v>69.42</v>
      </c>
      <c r="N73" s="1" t="s">
        <v>21</v>
      </c>
      <c r="O73" s="1" t="s">
        <v>80</v>
      </c>
    </row>
    <row r="74" spans="1:15" x14ac:dyDescent="0.3">
      <c r="A74" s="1" t="s">
        <v>400</v>
      </c>
      <c r="B74" s="2">
        <v>44925</v>
      </c>
      <c r="C74" s="1" t="s">
        <v>6668</v>
      </c>
      <c r="D74" s="1" t="s">
        <v>107</v>
      </c>
      <c r="E74">
        <v>2022</v>
      </c>
      <c r="F74" s="1" t="s">
        <v>401</v>
      </c>
      <c r="G74" s="1" t="s">
        <v>402</v>
      </c>
      <c r="H74" s="1" t="s">
        <v>42</v>
      </c>
      <c r="I74" s="1" t="s">
        <v>43</v>
      </c>
      <c r="J74" s="1" t="s">
        <v>20</v>
      </c>
      <c r="K74" s="3">
        <v>31.23</v>
      </c>
      <c r="L74">
        <v>5</v>
      </c>
      <c r="M74" s="3">
        <v>156.15</v>
      </c>
      <c r="N74" s="1" t="s">
        <v>21</v>
      </c>
      <c r="O74" s="1" t="s">
        <v>22</v>
      </c>
    </row>
    <row r="75" spans="1:15" x14ac:dyDescent="0.3">
      <c r="A75" s="1" t="s">
        <v>403</v>
      </c>
      <c r="B75" s="2">
        <v>45156</v>
      </c>
      <c r="C75" s="1" t="s">
        <v>6668</v>
      </c>
      <c r="D75" s="1" t="s">
        <v>90</v>
      </c>
      <c r="E75">
        <v>2023</v>
      </c>
      <c r="F75" s="1" t="s">
        <v>404</v>
      </c>
      <c r="G75" s="1" t="s">
        <v>405</v>
      </c>
      <c r="H75" s="1" t="s">
        <v>406</v>
      </c>
      <c r="I75" s="1" t="s">
        <v>407</v>
      </c>
      <c r="J75" s="1" t="s">
        <v>70</v>
      </c>
      <c r="K75" s="3">
        <v>37.39</v>
      </c>
      <c r="L75">
        <v>3</v>
      </c>
      <c r="M75" s="3">
        <v>112.17</v>
      </c>
      <c r="N75" s="1" t="s">
        <v>21</v>
      </c>
      <c r="O75" s="1" t="s">
        <v>37</v>
      </c>
    </row>
    <row r="76" spans="1:15" x14ac:dyDescent="0.3">
      <c r="A76" s="1" t="s">
        <v>408</v>
      </c>
      <c r="B76" s="2">
        <v>45030</v>
      </c>
      <c r="C76" s="1" t="s">
        <v>6668</v>
      </c>
      <c r="D76" s="1" t="s">
        <v>82</v>
      </c>
      <c r="E76">
        <v>2023</v>
      </c>
      <c r="F76" s="1" t="s">
        <v>409</v>
      </c>
      <c r="G76" s="1" t="s">
        <v>410</v>
      </c>
      <c r="H76" s="1" t="s">
        <v>411</v>
      </c>
      <c r="I76" s="1" t="s">
        <v>412</v>
      </c>
      <c r="J76" s="1" t="s">
        <v>87</v>
      </c>
      <c r="K76" s="3">
        <v>37.71</v>
      </c>
      <c r="L76">
        <v>5</v>
      </c>
      <c r="M76" s="3">
        <v>188.55</v>
      </c>
      <c r="N76" s="1" t="s">
        <v>21</v>
      </c>
      <c r="O76" s="1" t="s">
        <v>37</v>
      </c>
    </row>
    <row r="77" spans="1:15" x14ac:dyDescent="0.3">
      <c r="A77" s="1" t="s">
        <v>413</v>
      </c>
      <c r="B77" s="2">
        <v>45227</v>
      </c>
      <c r="C77" s="1" t="s">
        <v>6673</v>
      </c>
      <c r="D77" s="1" t="s">
        <v>133</v>
      </c>
      <c r="E77">
        <v>2023</v>
      </c>
      <c r="F77" s="1" t="s">
        <v>414</v>
      </c>
      <c r="G77" s="1" t="s">
        <v>415</v>
      </c>
      <c r="H77" s="1" t="s">
        <v>416</v>
      </c>
      <c r="I77" s="1" t="s">
        <v>417</v>
      </c>
      <c r="J77" s="1" t="s">
        <v>20</v>
      </c>
      <c r="K77" s="3">
        <v>48.89</v>
      </c>
      <c r="L77">
        <v>1</v>
      </c>
      <c r="M77" s="3">
        <v>48.89</v>
      </c>
      <c r="N77" s="1" t="s">
        <v>21</v>
      </c>
      <c r="O77" s="1" t="s">
        <v>80</v>
      </c>
    </row>
    <row r="78" spans="1:15" x14ac:dyDescent="0.3">
      <c r="A78" s="1" t="s">
        <v>418</v>
      </c>
      <c r="B78" s="2">
        <v>45321</v>
      </c>
      <c r="C78" s="1" t="s">
        <v>6671</v>
      </c>
      <c r="D78" s="1" t="s">
        <v>210</v>
      </c>
      <c r="E78">
        <v>2024</v>
      </c>
      <c r="F78" s="1" t="s">
        <v>419</v>
      </c>
      <c r="G78" s="1" t="s">
        <v>420</v>
      </c>
      <c r="H78" s="1" t="s">
        <v>421</v>
      </c>
      <c r="I78" s="1" t="s">
        <v>422</v>
      </c>
      <c r="J78" s="1" t="s">
        <v>70</v>
      </c>
      <c r="K78" s="3">
        <v>10.34</v>
      </c>
      <c r="L78">
        <v>4</v>
      </c>
      <c r="M78" s="3">
        <v>41.36</v>
      </c>
      <c r="N78" s="1" t="s">
        <v>6669</v>
      </c>
      <c r="O78" s="1" t="s">
        <v>193</v>
      </c>
    </row>
    <row r="79" spans="1:15" x14ac:dyDescent="0.3">
      <c r="A79" s="1" t="s">
        <v>423</v>
      </c>
      <c r="B79" s="2">
        <v>44937</v>
      </c>
      <c r="C79" s="1" t="s">
        <v>6670</v>
      </c>
      <c r="D79" s="1" t="s">
        <v>210</v>
      </c>
      <c r="E79">
        <v>2023</v>
      </c>
      <c r="F79" s="1" t="s">
        <v>424</v>
      </c>
      <c r="G79" s="1" t="s">
        <v>425</v>
      </c>
      <c r="H79" s="1" t="s">
        <v>426</v>
      </c>
      <c r="I79" s="1" t="s">
        <v>427</v>
      </c>
      <c r="J79" s="1" t="s">
        <v>70</v>
      </c>
      <c r="K79" s="3">
        <v>43.63</v>
      </c>
      <c r="L79">
        <v>2</v>
      </c>
      <c r="M79" s="3">
        <v>87.26</v>
      </c>
      <c r="N79" s="1" t="s">
        <v>29</v>
      </c>
      <c r="O79" s="1" t="s">
        <v>37</v>
      </c>
    </row>
    <row r="80" spans="1:15" x14ac:dyDescent="0.3">
      <c r="A80" s="1" t="s">
        <v>428</v>
      </c>
      <c r="B80" s="2">
        <v>45226</v>
      </c>
      <c r="C80" s="1" t="s">
        <v>6668</v>
      </c>
      <c r="D80" s="1" t="s">
        <v>133</v>
      </c>
      <c r="E80">
        <v>2023</v>
      </c>
      <c r="F80" s="1" t="s">
        <v>387</v>
      </c>
      <c r="G80" s="1" t="s">
        <v>429</v>
      </c>
      <c r="H80" s="1" t="s">
        <v>430</v>
      </c>
      <c r="I80" s="1" t="s">
        <v>431</v>
      </c>
      <c r="J80" s="1" t="s">
        <v>70</v>
      </c>
      <c r="K80" s="3">
        <v>35.700000000000003</v>
      </c>
      <c r="L80">
        <v>2</v>
      </c>
      <c r="M80" s="3">
        <v>71.400000000000006</v>
      </c>
      <c r="N80" s="1" t="s">
        <v>6669</v>
      </c>
      <c r="O80" s="1" t="s">
        <v>44</v>
      </c>
    </row>
    <row r="81" spans="1:15" x14ac:dyDescent="0.3">
      <c r="A81" s="1" t="s">
        <v>432</v>
      </c>
      <c r="B81" s="2">
        <v>45447</v>
      </c>
      <c r="C81" s="1" t="s">
        <v>6671</v>
      </c>
      <c r="D81" s="1" t="s">
        <v>24</v>
      </c>
      <c r="E81">
        <v>2024</v>
      </c>
      <c r="F81" s="1" t="s">
        <v>433</v>
      </c>
      <c r="G81" s="1" t="s">
        <v>434</v>
      </c>
      <c r="H81" s="1" t="s">
        <v>435</v>
      </c>
      <c r="I81" s="1" t="s">
        <v>436</v>
      </c>
      <c r="J81" s="1" t="s">
        <v>70</v>
      </c>
      <c r="K81" s="3">
        <v>19.36</v>
      </c>
      <c r="L81">
        <v>5</v>
      </c>
      <c r="M81" s="3">
        <v>96.8</v>
      </c>
      <c r="N81" s="1" t="s">
        <v>6669</v>
      </c>
      <c r="O81" s="1" t="s">
        <v>37</v>
      </c>
    </row>
    <row r="82" spans="1:15" x14ac:dyDescent="0.3">
      <c r="A82" s="1" t="s">
        <v>437</v>
      </c>
      <c r="B82" s="2">
        <v>45087</v>
      </c>
      <c r="C82" s="1" t="s">
        <v>6673</v>
      </c>
      <c r="D82" s="1" t="s">
        <v>24</v>
      </c>
      <c r="E82">
        <v>2023</v>
      </c>
      <c r="F82" s="1" t="s">
        <v>438</v>
      </c>
      <c r="G82" s="1" t="s">
        <v>439</v>
      </c>
      <c r="H82" s="1" t="s">
        <v>440</v>
      </c>
      <c r="I82" s="1" t="s">
        <v>441</v>
      </c>
      <c r="J82" s="1" t="s">
        <v>87</v>
      </c>
      <c r="K82" s="3">
        <v>31.85</v>
      </c>
      <c r="L82">
        <v>4</v>
      </c>
      <c r="M82" s="3">
        <v>127.4</v>
      </c>
      <c r="N82" s="1" t="s">
        <v>29</v>
      </c>
      <c r="O82" s="1" t="s">
        <v>52</v>
      </c>
    </row>
    <row r="83" spans="1:15" x14ac:dyDescent="0.3">
      <c r="A83" s="1" t="s">
        <v>442</v>
      </c>
      <c r="B83" s="2">
        <v>44955</v>
      </c>
      <c r="C83" s="1" t="s">
        <v>6666</v>
      </c>
      <c r="D83" s="1" t="s">
        <v>210</v>
      </c>
      <c r="E83">
        <v>2023</v>
      </c>
      <c r="F83" s="1" t="s">
        <v>443</v>
      </c>
      <c r="G83" s="1" t="s">
        <v>444</v>
      </c>
      <c r="H83" s="1" t="s">
        <v>445</v>
      </c>
      <c r="I83" s="1" t="s">
        <v>446</v>
      </c>
      <c r="J83" s="1" t="s">
        <v>51</v>
      </c>
      <c r="K83" s="3">
        <v>36.76</v>
      </c>
      <c r="L83">
        <v>4</v>
      </c>
      <c r="M83" s="3">
        <v>147.04</v>
      </c>
      <c r="N83" s="1" t="s">
        <v>29</v>
      </c>
      <c r="O83" s="1" t="s">
        <v>52</v>
      </c>
    </row>
    <row r="84" spans="1:15" x14ac:dyDescent="0.3">
      <c r="A84" s="1" t="s">
        <v>447</v>
      </c>
      <c r="B84" s="2">
        <v>44968</v>
      </c>
      <c r="C84" s="1" t="s">
        <v>6673</v>
      </c>
      <c r="D84" s="1" t="s">
        <v>39</v>
      </c>
      <c r="E84">
        <v>2023</v>
      </c>
      <c r="F84" s="1" t="s">
        <v>448</v>
      </c>
      <c r="G84" s="1" t="s">
        <v>449</v>
      </c>
      <c r="H84" s="1" t="s">
        <v>450</v>
      </c>
      <c r="I84" s="1" t="s">
        <v>451</v>
      </c>
      <c r="J84" s="1" t="s">
        <v>20</v>
      </c>
      <c r="K84" s="3">
        <v>19.809999999999999</v>
      </c>
      <c r="L84">
        <v>2</v>
      </c>
      <c r="M84" s="3">
        <v>39.619999999999997</v>
      </c>
      <c r="N84" s="1" t="s">
        <v>88</v>
      </c>
      <c r="O84" s="1" t="s">
        <v>193</v>
      </c>
    </row>
    <row r="85" spans="1:15" x14ac:dyDescent="0.3">
      <c r="A85" s="1" t="s">
        <v>452</v>
      </c>
      <c r="B85" s="2">
        <v>45525</v>
      </c>
      <c r="C85" s="1" t="s">
        <v>6670</v>
      </c>
      <c r="D85" s="1" t="s">
        <v>90</v>
      </c>
      <c r="E85">
        <v>2024</v>
      </c>
      <c r="F85" s="1" t="s">
        <v>453</v>
      </c>
      <c r="G85" s="1" t="s">
        <v>454</v>
      </c>
      <c r="H85" s="1" t="s">
        <v>455</v>
      </c>
      <c r="I85" s="1" t="s">
        <v>456</v>
      </c>
      <c r="J85" s="1" t="s">
        <v>20</v>
      </c>
      <c r="K85" s="3">
        <v>38.99</v>
      </c>
      <c r="L85">
        <v>2</v>
      </c>
      <c r="M85" s="3">
        <v>77.98</v>
      </c>
      <c r="N85" s="1" t="s">
        <v>6669</v>
      </c>
      <c r="O85" s="1" t="s">
        <v>80</v>
      </c>
    </row>
    <row r="86" spans="1:15" x14ac:dyDescent="0.3">
      <c r="A86" s="1" t="s">
        <v>457</v>
      </c>
      <c r="B86" s="2">
        <v>45738</v>
      </c>
      <c r="C86" s="1" t="s">
        <v>6673</v>
      </c>
      <c r="D86" s="1" t="s">
        <v>15</v>
      </c>
      <c r="E86">
        <v>2025</v>
      </c>
      <c r="F86" s="1" t="s">
        <v>458</v>
      </c>
      <c r="G86" s="1" t="s">
        <v>459</v>
      </c>
      <c r="H86" s="1" t="s">
        <v>460</v>
      </c>
      <c r="I86" s="1" t="s">
        <v>461</v>
      </c>
      <c r="J86" s="1" t="s">
        <v>20</v>
      </c>
      <c r="K86" s="3">
        <v>29.31</v>
      </c>
      <c r="L86">
        <v>5</v>
      </c>
      <c r="M86" s="3">
        <v>146.55000000000001</v>
      </c>
      <c r="N86" s="1" t="s">
        <v>6669</v>
      </c>
      <c r="O86" s="1" t="s">
        <v>80</v>
      </c>
    </row>
    <row r="87" spans="1:15" x14ac:dyDescent="0.3">
      <c r="A87" s="1" t="s">
        <v>462</v>
      </c>
      <c r="B87" s="2">
        <v>45892</v>
      </c>
      <c r="C87" s="1" t="s">
        <v>6673</v>
      </c>
      <c r="D87" s="1" t="s">
        <v>90</v>
      </c>
      <c r="E87">
        <v>2025</v>
      </c>
      <c r="F87" s="1" t="s">
        <v>463</v>
      </c>
      <c r="G87" s="1" t="s">
        <v>464</v>
      </c>
      <c r="H87" s="1" t="s">
        <v>310</v>
      </c>
      <c r="I87" s="1" t="s">
        <v>311</v>
      </c>
      <c r="J87" s="1" t="s">
        <v>70</v>
      </c>
      <c r="K87" s="3">
        <v>31.42</v>
      </c>
      <c r="L87">
        <v>2</v>
      </c>
      <c r="M87" s="3">
        <v>62.84</v>
      </c>
      <c r="N87" s="1" t="s">
        <v>6669</v>
      </c>
      <c r="O87" s="1" t="s">
        <v>193</v>
      </c>
    </row>
    <row r="88" spans="1:15" x14ac:dyDescent="0.3">
      <c r="A88" s="1" t="s">
        <v>465</v>
      </c>
      <c r="B88" s="2">
        <v>45531</v>
      </c>
      <c r="C88" s="1" t="s">
        <v>6671</v>
      </c>
      <c r="D88" s="1" t="s">
        <v>90</v>
      </c>
      <c r="E88">
        <v>2024</v>
      </c>
      <c r="F88" s="1" t="s">
        <v>466</v>
      </c>
      <c r="G88" s="1" t="s">
        <v>467</v>
      </c>
      <c r="H88" s="1" t="s">
        <v>468</v>
      </c>
      <c r="I88" s="1" t="s">
        <v>469</v>
      </c>
      <c r="J88" s="1" t="s">
        <v>20</v>
      </c>
      <c r="K88" s="3">
        <v>49.37</v>
      </c>
      <c r="L88">
        <v>1</v>
      </c>
      <c r="M88" s="3">
        <v>49.37</v>
      </c>
      <c r="N88" s="1" t="s">
        <v>6669</v>
      </c>
      <c r="O88" s="1" t="s">
        <v>30</v>
      </c>
    </row>
    <row r="89" spans="1:15" x14ac:dyDescent="0.3">
      <c r="A89" s="1" t="s">
        <v>470</v>
      </c>
      <c r="B89" s="2">
        <v>44863</v>
      </c>
      <c r="C89" s="1" t="s">
        <v>6673</v>
      </c>
      <c r="D89" s="1" t="s">
        <v>133</v>
      </c>
      <c r="E89">
        <v>2022</v>
      </c>
      <c r="F89" s="1" t="s">
        <v>471</v>
      </c>
      <c r="G89" s="1" t="s">
        <v>472</v>
      </c>
      <c r="H89" s="1" t="s">
        <v>473</v>
      </c>
      <c r="I89" s="1" t="s">
        <v>474</v>
      </c>
      <c r="J89" s="1" t="s">
        <v>51</v>
      </c>
      <c r="K89" s="3">
        <v>37.61</v>
      </c>
      <c r="L89">
        <v>1</v>
      </c>
      <c r="M89" s="3">
        <v>37.61</v>
      </c>
      <c r="N89" s="1" t="s">
        <v>21</v>
      </c>
      <c r="O89" s="1" t="s">
        <v>80</v>
      </c>
    </row>
    <row r="90" spans="1:15" x14ac:dyDescent="0.3">
      <c r="A90" s="1" t="s">
        <v>475</v>
      </c>
      <c r="B90" s="2">
        <v>45584</v>
      </c>
      <c r="C90" s="1" t="s">
        <v>6673</v>
      </c>
      <c r="D90" s="1" t="s">
        <v>133</v>
      </c>
      <c r="E90">
        <v>2024</v>
      </c>
      <c r="F90" s="1" t="s">
        <v>476</v>
      </c>
      <c r="G90" s="1" t="s">
        <v>477</v>
      </c>
      <c r="H90" s="1" t="s">
        <v>478</v>
      </c>
      <c r="I90" s="1" t="s">
        <v>479</v>
      </c>
      <c r="J90" s="1" t="s">
        <v>20</v>
      </c>
      <c r="K90" s="3">
        <v>31.59</v>
      </c>
      <c r="L90">
        <v>5</v>
      </c>
      <c r="M90" s="3">
        <v>157.94999999999999</v>
      </c>
      <c r="N90" s="1" t="s">
        <v>21</v>
      </c>
      <c r="O90" s="1" t="s">
        <v>44</v>
      </c>
    </row>
    <row r="91" spans="1:15" x14ac:dyDescent="0.3">
      <c r="A91" s="1" t="s">
        <v>480</v>
      </c>
      <c r="B91" s="2">
        <v>44888</v>
      </c>
      <c r="C91" s="1" t="s">
        <v>6670</v>
      </c>
      <c r="D91" s="1" t="s">
        <v>54</v>
      </c>
      <c r="E91">
        <v>2022</v>
      </c>
      <c r="F91" s="1" t="s">
        <v>481</v>
      </c>
      <c r="G91" s="1" t="s">
        <v>482</v>
      </c>
      <c r="H91" s="1" t="s">
        <v>247</v>
      </c>
      <c r="I91" s="1" t="s">
        <v>483</v>
      </c>
      <c r="J91" s="1" t="s">
        <v>87</v>
      </c>
      <c r="K91" s="3">
        <v>7.87</v>
      </c>
      <c r="L91">
        <v>3</v>
      </c>
      <c r="M91" s="3">
        <v>23.61</v>
      </c>
      <c r="N91" s="1" t="s">
        <v>6669</v>
      </c>
      <c r="O91" s="1" t="s">
        <v>37</v>
      </c>
    </row>
    <row r="92" spans="1:15" x14ac:dyDescent="0.3">
      <c r="A92" s="1" t="s">
        <v>484</v>
      </c>
      <c r="B92" s="2">
        <v>45181</v>
      </c>
      <c r="C92" s="1" t="s">
        <v>6671</v>
      </c>
      <c r="D92" s="1" t="s">
        <v>60</v>
      </c>
      <c r="E92">
        <v>2023</v>
      </c>
      <c r="F92" s="1" t="s">
        <v>485</v>
      </c>
      <c r="G92" s="1" t="s">
        <v>486</v>
      </c>
      <c r="H92" s="1" t="s">
        <v>487</v>
      </c>
      <c r="I92" s="1" t="s">
        <v>488</v>
      </c>
      <c r="J92" s="1" t="s">
        <v>70</v>
      </c>
      <c r="K92" s="3">
        <v>49.69</v>
      </c>
      <c r="L92">
        <v>5</v>
      </c>
      <c r="M92" s="3">
        <v>248.45</v>
      </c>
      <c r="N92" s="1" t="s">
        <v>88</v>
      </c>
      <c r="O92" s="1" t="s">
        <v>30</v>
      </c>
    </row>
    <row r="93" spans="1:15" x14ac:dyDescent="0.3">
      <c r="A93" s="1" t="s">
        <v>489</v>
      </c>
      <c r="B93" s="2">
        <v>45007</v>
      </c>
      <c r="C93" s="1" t="s">
        <v>6670</v>
      </c>
      <c r="D93" s="1" t="s">
        <v>15</v>
      </c>
      <c r="E93">
        <v>2023</v>
      </c>
      <c r="F93" s="1" t="s">
        <v>490</v>
      </c>
      <c r="G93" s="1" t="s">
        <v>491</v>
      </c>
      <c r="H93" s="1" t="s">
        <v>492</v>
      </c>
      <c r="I93" s="1" t="s">
        <v>493</v>
      </c>
      <c r="J93" s="1" t="s">
        <v>51</v>
      </c>
      <c r="K93" s="3">
        <v>12.63</v>
      </c>
      <c r="L93">
        <v>4</v>
      </c>
      <c r="M93" s="3">
        <v>50.52</v>
      </c>
      <c r="N93" s="1" t="s">
        <v>21</v>
      </c>
      <c r="O93" s="1" t="s">
        <v>193</v>
      </c>
    </row>
    <row r="94" spans="1:15" x14ac:dyDescent="0.3">
      <c r="A94" s="1" t="s">
        <v>494</v>
      </c>
      <c r="B94" s="2">
        <v>45595</v>
      </c>
      <c r="C94" s="1" t="s">
        <v>6670</v>
      </c>
      <c r="D94" s="1" t="s">
        <v>133</v>
      </c>
      <c r="E94">
        <v>2024</v>
      </c>
      <c r="F94" s="1" t="s">
        <v>495</v>
      </c>
      <c r="G94" s="1" t="s">
        <v>496</v>
      </c>
      <c r="H94" s="1" t="s">
        <v>151</v>
      </c>
      <c r="I94" s="1" t="s">
        <v>497</v>
      </c>
      <c r="J94" s="1" t="s">
        <v>70</v>
      </c>
      <c r="K94" s="3">
        <v>44.86</v>
      </c>
      <c r="L94">
        <v>2</v>
      </c>
      <c r="M94" s="3">
        <v>89.72</v>
      </c>
      <c r="N94" s="1" t="s">
        <v>88</v>
      </c>
      <c r="O94" s="1" t="s">
        <v>22</v>
      </c>
    </row>
    <row r="95" spans="1:15" x14ac:dyDescent="0.3">
      <c r="A95" s="1" t="s">
        <v>498</v>
      </c>
      <c r="B95" s="2">
        <v>45388</v>
      </c>
      <c r="C95" s="1" t="s">
        <v>6673</v>
      </c>
      <c r="D95" s="1" t="s">
        <v>82</v>
      </c>
      <c r="E95">
        <v>2024</v>
      </c>
      <c r="F95" s="1" t="s">
        <v>499</v>
      </c>
      <c r="G95" s="1" t="s">
        <v>500</v>
      </c>
      <c r="H95" s="1" t="s">
        <v>501</v>
      </c>
      <c r="I95" s="1" t="s">
        <v>502</v>
      </c>
      <c r="J95" s="1" t="s">
        <v>20</v>
      </c>
      <c r="K95" s="3">
        <v>20.170000000000002</v>
      </c>
      <c r="L95">
        <v>2</v>
      </c>
      <c r="M95" s="3">
        <v>40.340000000000003</v>
      </c>
      <c r="N95" s="1" t="s">
        <v>29</v>
      </c>
      <c r="O95" s="1" t="s">
        <v>30</v>
      </c>
    </row>
    <row r="96" spans="1:15" x14ac:dyDescent="0.3">
      <c r="A96" s="1" t="s">
        <v>503</v>
      </c>
      <c r="B96" s="2">
        <v>45624</v>
      </c>
      <c r="C96" s="1" t="s">
        <v>6672</v>
      </c>
      <c r="D96" s="1" t="s">
        <v>54</v>
      </c>
      <c r="E96">
        <v>2024</v>
      </c>
      <c r="F96" s="1" t="s">
        <v>373</v>
      </c>
      <c r="G96" s="1" t="s">
        <v>374</v>
      </c>
      <c r="H96" s="1" t="s">
        <v>504</v>
      </c>
      <c r="I96" s="1" t="s">
        <v>505</v>
      </c>
      <c r="J96" s="1" t="s">
        <v>20</v>
      </c>
      <c r="K96" s="3">
        <v>16.989999999999998</v>
      </c>
      <c r="L96">
        <v>4</v>
      </c>
      <c r="M96" s="3">
        <v>67.959999999999994</v>
      </c>
      <c r="N96" s="1" t="s">
        <v>21</v>
      </c>
      <c r="O96" s="1" t="s">
        <v>37</v>
      </c>
    </row>
    <row r="97" spans="1:15" x14ac:dyDescent="0.3">
      <c r="A97" s="1" t="s">
        <v>506</v>
      </c>
      <c r="B97" s="2">
        <v>45835</v>
      </c>
      <c r="C97" s="1" t="s">
        <v>6668</v>
      </c>
      <c r="D97" s="1" t="s">
        <v>24</v>
      </c>
      <c r="E97">
        <v>2025</v>
      </c>
      <c r="F97" s="1" t="s">
        <v>169</v>
      </c>
      <c r="G97" s="1" t="s">
        <v>507</v>
      </c>
      <c r="H97" s="1" t="s">
        <v>508</v>
      </c>
      <c r="I97" s="1" t="s">
        <v>509</v>
      </c>
      <c r="J97" s="1" t="s">
        <v>51</v>
      </c>
      <c r="K97" s="3">
        <v>19.29</v>
      </c>
      <c r="L97">
        <v>5</v>
      </c>
      <c r="M97" s="3">
        <v>96.45</v>
      </c>
      <c r="N97" s="1" t="s">
        <v>21</v>
      </c>
      <c r="O97" s="1" t="s">
        <v>37</v>
      </c>
    </row>
    <row r="98" spans="1:15" x14ac:dyDescent="0.3">
      <c r="A98" s="1" t="s">
        <v>510</v>
      </c>
      <c r="B98" s="2">
        <v>45625</v>
      </c>
      <c r="C98" s="1" t="s">
        <v>6668</v>
      </c>
      <c r="D98" s="1" t="s">
        <v>54</v>
      </c>
      <c r="E98">
        <v>2024</v>
      </c>
      <c r="F98" s="1" t="s">
        <v>511</v>
      </c>
      <c r="G98" s="1" t="s">
        <v>512</v>
      </c>
      <c r="H98" s="1" t="s">
        <v>513</v>
      </c>
      <c r="I98" s="1" t="s">
        <v>514</v>
      </c>
      <c r="J98" s="1" t="s">
        <v>51</v>
      </c>
      <c r="K98" s="3">
        <v>38.92</v>
      </c>
      <c r="L98">
        <v>2</v>
      </c>
      <c r="M98" s="3">
        <v>77.84</v>
      </c>
      <c r="N98" s="1" t="s">
        <v>6669</v>
      </c>
      <c r="O98" s="1" t="s">
        <v>193</v>
      </c>
    </row>
    <row r="99" spans="1:15" x14ac:dyDescent="0.3">
      <c r="A99" s="1" t="s">
        <v>515</v>
      </c>
      <c r="B99" s="2">
        <v>45103</v>
      </c>
      <c r="C99" s="1" t="s">
        <v>6667</v>
      </c>
      <c r="D99" s="1" t="s">
        <v>24</v>
      </c>
      <c r="E99">
        <v>2023</v>
      </c>
      <c r="F99" s="1" t="s">
        <v>516</v>
      </c>
      <c r="G99" s="1" t="s">
        <v>517</v>
      </c>
      <c r="H99" s="1" t="s">
        <v>518</v>
      </c>
      <c r="I99" s="1" t="s">
        <v>519</v>
      </c>
      <c r="J99" s="1" t="s">
        <v>70</v>
      </c>
      <c r="K99" s="3">
        <v>21.95</v>
      </c>
      <c r="L99">
        <v>5</v>
      </c>
      <c r="M99" s="3">
        <v>109.75</v>
      </c>
      <c r="N99" s="1" t="s">
        <v>21</v>
      </c>
      <c r="O99" s="1" t="s">
        <v>37</v>
      </c>
    </row>
    <row r="100" spans="1:15" x14ac:dyDescent="0.3">
      <c r="A100" s="1" t="s">
        <v>520</v>
      </c>
      <c r="B100" s="2">
        <v>45552</v>
      </c>
      <c r="C100" s="1" t="s">
        <v>6671</v>
      </c>
      <c r="D100" s="1" t="s">
        <v>60</v>
      </c>
      <c r="E100">
        <v>2024</v>
      </c>
      <c r="F100" s="1" t="s">
        <v>521</v>
      </c>
      <c r="G100" s="1" t="s">
        <v>522</v>
      </c>
      <c r="H100" s="1" t="s">
        <v>78</v>
      </c>
      <c r="I100" s="1" t="s">
        <v>79</v>
      </c>
      <c r="J100" s="1" t="s">
        <v>20</v>
      </c>
      <c r="K100" s="3">
        <v>49.27</v>
      </c>
      <c r="L100">
        <v>2</v>
      </c>
      <c r="M100" s="3">
        <v>98.54</v>
      </c>
      <c r="N100" s="1" t="s">
        <v>21</v>
      </c>
      <c r="O100" s="1" t="s">
        <v>22</v>
      </c>
    </row>
    <row r="101" spans="1:15" x14ac:dyDescent="0.3">
      <c r="A101" s="1" t="s">
        <v>523</v>
      </c>
      <c r="B101" s="2">
        <v>45238</v>
      </c>
      <c r="C101" s="1" t="s">
        <v>6670</v>
      </c>
      <c r="D101" s="1" t="s">
        <v>54</v>
      </c>
      <c r="E101">
        <v>2023</v>
      </c>
      <c r="F101" s="1" t="s">
        <v>524</v>
      </c>
      <c r="G101" s="1" t="s">
        <v>525</v>
      </c>
      <c r="H101" s="1" t="s">
        <v>526</v>
      </c>
      <c r="I101" s="1" t="s">
        <v>527</v>
      </c>
      <c r="J101" s="1" t="s">
        <v>87</v>
      </c>
      <c r="K101" s="3">
        <v>17.98</v>
      </c>
      <c r="L101">
        <v>1</v>
      </c>
      <c r="M101" s="3">
        <v>17.98</v>
      </c>
      <c r="N101" s="1" t="s">
        <v>29</v>
      </c>
      <c r="O101" s="1" t="s">
        <v>44</v>
      </c>
    </row>
    <row r="102" spans="1:15" x14ac:dyDescent="0.3">
      <c r="A102" s="1" t="s">
        <v>528</v>
      </c>
      <c r="B102" s="2">
        <v>44965</v>
      </c>
      <c r="C102" s="1" t="s">
        <v>6670</v>
      </c>
      <c r="D102" s="1" t="s">
        <v>39</v>
      </c>
      <c r="E102">
        <v>2023</v>
      </c>
      <c r="F102" s="1" t="s">
        <v>529</v>
      </c>
      <c r="G102" s="1" t="s">
        <v>530</v>
      </c>
      <c r="H102" s="1" t="s">
        <v>310</v>
      </c>
      <c r="I102" s="1" t="s">
        <v>531</v>
      </c>
      <c r="J102" s="1" t="s">
        <v>70</v>
      </c>
      <c r="K102" s="3">
        <v>12.11</v>
      </c>
      <c r="L102">
        <v>5</v>
      </c>
      <c r="M102" s="3">
        <v>60.55</v>
      </c>
      <c r="N102" s="1" t="s">
        <v>21</v>
      </c>
      <c r="O102" s="1" t="s">
        <v>37</v>
      </c>
    </row>
    <row r="103" spans="1:15" x14ac:dyDescent="0.3">
      <c r="A103" s="1" t="s">
        <v>532</v>
      </c>
      <c r="B103" s="2">
        <v>44835</v>
      </c>
      <c r="C103" s="1" t="s">
        <v>6673</v>
      </c>
      <c r="D103" s="1" t="s">
        <v>133</v>
      </c>
      <c r="E103">
        <v>2022</v>
      </c>
      <c r="F103" s="1" t="s">
        <v>533</v>
      </c>
      <c r="G103" s="1" t="s">
        <v>534</v>
      </c>
      <c r="H103" s="1" t="s">
        <v>535</v>
      </c>
      <c r="I103" s="1" t="s">
        <v>536</v>
      </c>
      <c r="J103" s="1" t="s">
        <v>20</v>
      </c>
      <c r="K103" s="3">
        <v>8.89</v>
      </c>
      <c r="L103">
        <v>1</v>
      </c>
      <c r="M103" s="3">
        <v>8.89</v>
      </c>
      <c r="N103" s="1" t="s">
        <v>21</v>
      </c>
      <c r="O103" s="1" t="s">
        <v>193</v>
      </c>
    </row>
    <row r="104" spans="1:15" x14ac:dyDescent="0.3">
      <c r="A104" s="1" t="s">
        <v>537</v>
      </c>
      <c r="B104" s="2">
        <v>45624</v>
      </c>
      <c r="C104" s="1" t="s">
        <v>6672</v>
      </c>
      <c r="D104" s="1" t="s">
        <v>54</v>
      </c>
      <c r="E104">
        <v>2024</v>
      </c>
      <c r="F104" s="1" t="s">
        <v>538</v>
      </c>
      <c r="G104" s="1" t="s">
        <v>539</v>
      </c>
      <c r="H104" s="1" t="s">
        <v>540</v>
      </c>
      <c r="I104" s="1" t="s">
        <v>541</v>
      </c>
      <c r="J104" s="1" t="s">
        <v>70</v>
      </c>
      <c r="K104" s="3">
        <v>30.69</v>
      </c>
      <c r="L104">
        <v>1</v>
      </c>
      <c r="M104" s="3">
        <v>30.69</v>
      </c>
      <c r="N104" s="1" t="s">
        <v>21</v>
      </c>
      <c r="O104" s="1" t="s">
        <v>37</v>
      </c>
    </row>
    <row r="105" spans="1:15" x14ac:dyDescent="0.3">
      <c r="A105" s="1" t="s">
        <v>542</v>
      </c>
      <c r="B105" s="2">
        <v>45000</v>
      </c>
      <c r="C105" s="1" t="s">
        <v>6670</v>
      </c>
      <c r="D105" s="1" t="s">
        <v>15</v>
      </c>
      <c r="E105">
        <v>2023</v>
      </c>
      <c r="F105" s="1" t="s">
        <v>543</v>
      </c>
      <c r="G105" s="1" t="s">
        <v>544</v>
      </c>
      <c r="H105" s="1" t="s">
        <v>545</v>
      </c>
      <c r="I105" s="1" t="s">
        <v>546</v>
      </c>
      <c r="J105" s="1" t="s">
        <v>70</v>
      </c>
      <c r="K105" s="3">
        <v>10.91</v>
      </c>
      <c r="L105">
        <v>4</v>
      </c>
      <c r="M105" s="3">
        <v>43.64</v>
      </c>
      <c r="N105" s="1" t="s">
        <v>29</v>
      </c>
      <c r="O105" s="1" t="s">
        <v>44</v>
      </c>
    </row>
    <row r="106" spans="1:15" x14ac:dyDescent="0.3">
      <c r="A106" s="1" t="s">
        <v>547</v>
      </c>
      <c r="B106" s="2">
        <v>45365</v>
      </c>
      <c r="C106" s="1" t="s">
        <v>6672</v>
      </c>
      <c r="D106" s="1" t="s">
        <v>15</v>
      </c>
      <c r="E106">
        <v>2024</v>
      </c>
      <c r="F106" s="1" t="s">
        <v>548</v>
      </c>
      <c r="G106" s="1" t="s">
        <v>549</v>
      </c>
      <c r="H106" s="1" t="s">
        <v>535</v>
      </c>
      <c r="I106" s="1" t="s">
        <v>550</v>
      </c>
      <c r="J106" s="1" t="s">
        <v>87</v>
      </c>
      <c r="K106" s="3">
        <v>17.04</v>
      </c>
      <c r="L106">
        <v>3</v>
      </c>
      <c r="M106" s="3">
        <v>51.12</v>
      </c>
      <c r="N106" s="1" t="s">
        <v>88</v>
      </c>
      <c r="O106" s="1" t="s">
        <v>44</v>
      </c>
    </row>
    <row r="107" spans="1:15" x14ac:dyDescent="0.3">
      <c r="A107" s="1" t="s">
        <v>551</v>
      </c>
      <c r="B107" s="2">
        <v>45776</v>
      </c>
      <c r="C107" s="1" t="s">
        <v>6671</v>
      </c>
      <c r="D107" s="1" t="s">
        <v>82</v>
      </c>
      <c r="E107">
        <v>2025</v>
      </c>
      <c r="F107" s="1" t="s">
        <v>552</v>
      </c>
      <c r="G107" s="1" t="s">
        <v>553</v>
      </c>
      <c r="H107" s="1" t="s">
        <v>554</v>
      </c>
      <c r="I107" s="1" t="s">
        <v>555</v>
      </c>
      <c r="J107" s="1" t="s">
        <v>70</v>
      </c>
      <c r="K107" s="3">
        <v>37.19</v>
      </c>
      <c r="L107">
        <v>3</v>
      </c>
      <c r="M107" s="3">
        <v>111.57</v>
      </c>
      <c r="N107" s="1" t="s">
        <v>21</v>
      </c>
      <c r="O107" s="1" t="s">
        <v>95</v>
      </c>
    </row>
    <row r="108" spans="1:15" x14ac:dyDescent="0.3">
      <c r="A108" s="1" t="s">
        <v>556</v>
      </c>
      <c r="B108" s="2">
        <v>45825</v>
      </c>
      <c r="C108" s="1" t="s">
        <v>6671</v>
      </c>
      <c r="D108" s="1" t="s">
        <v>24</v>
      </c>
      <c r="E108">
        <v>2025</v>
      </c>
      <c r="F108" s="1" t="s">
        <v>557</v>
      </c>
      <c r="G108" s="1" t="s">
        <v>558</v>
      </c>
      <c r="H108" s="1" t="s">
        <v>559</v>
      </c>
      <c r="I108" s="1" t="s">
        <v>560</v>
      </c>
      <c r="J108" s="1" t="s">
        <v>51</v>
      </c>
      <c r="K108" s="3">
        <v>47.62</v>
      </c>
      <c r="L108">
        <v>1</v>
      </c>
      <c r="M108" s="3">
        <v>47.62</v>
      </c>
      <c r="N108" s="1" t="s">
        <v>21</v>
      </c>
      <c r="O108" s="1" t="s">
        <v>37</v>
      </c>
    </row>
    <row r="109" spans="1:15" x14ac:dyDescent="0.3">
      <c r="A109" s="1" t="s">
        <v>561</v>
      </c>
      <c r="B109" s="2">
        <v>45596</v>
      </c>
      <c r="C109" s="1" t="s">
        <v>6672</v>
      </c>
      <c r="D109" s="1" t="s">
        <v>133</v>
      </c>
      <c r="E109">
        <v>2024</v>
      </c>
      <c r="F109" s="1" t="s">
        <v>91</v>
      </c>
      <c r="G109" s="1" t="s">
        <v>562</v>
      </c>
      <c r="H109" s="1" t="s">
        <v>563</v>
      </c>
      <c r="I109" s="1" t="s">
        <v>564</v>
      </c>
      <c r="J109" s="1" t="s">
        <v>20</v>
      </c>
      <c r="K109" s="3">
        <v>43.95</v>
      </c>
      <c r="L109">
        <v>1</v>
      </c>
      <c r="M109" s="3">
        <v>43.95</v>
      </c>
      <c r="N109" s="1" t="s">
        <v>6669</v>
      </c>
      <c r="O109" s="1" t="s">
        <v>30</v>
      </c>
    </row>
    <row r="110" spans="1:15" x14ac:dyDescent="0.3">
      <c r="A110" s="1" t="s">
        <v>565</v>
      </c>
      <c r="B110" s="2">
        <v>45193</v>
      </c>
      <c r="C110" s="1" t="s">
        <v>6666</v>
      </c>
      <c r="D110" s="1" t="s">
        <v>60</v>
      </c>
      <c r="E110">
        <v>2023</v>
      </c>
      <c r="F110" s="1" t="s">
        <v>566</v>
      </c>
      <c r="G110" s="1" t="s">
        <v>567</v>
      </c>
      <c r="H110" s="1" t="s">
        <v>568</v>
      </c>
      <c r="I110" s="1" t="s">
        <v>569</v>
      </c>
      <c r="J110" s="1" t="s">
        <v>70</v>
      </c>
      <c r="K110" s="3">
        <v>19.18</v>
      </c>
      <c r="L110">
        <v>1</v>
      </c>
      <c r="M110" s="3">
        <v>19.18</v>
      </c>
      <c r="N110" s="1" t="s">
        <v>6669</v>
      </c>
      <c r="O110" s="1" t="s">
        <v>22</v>
      </c>
    </row>
    <row r="111" spans="1:15" x14ac:dyDescent="0.3">
      <c r="A111" s="1" t="s">
        <v>570</v>
      </c>
      <c r="B111" s="2">
        <v>45171</v>
      </c>
      <c r="C111" s="1" t="s">
        <v>6673</v>
      </c>
      <c r="D111" s="1" t="s">
        <v>60</v>
      </c>
      <c r="E111">
        <v>2023</v>
      </c>
      <c r="F111" s="1" t="s">
        <v>524</v>
      </c>
      <c r="G111" s="1" t="s">
        <v>571</v>
      </c>
      <c r="H111" s="1" t="s">
        <v>572</v>
      </c>
      <c r="I111" s="1" t="s">
        <v>573</v>
      </c>
      <c r="J111" s="1" t="s">
        <v>51</v>
      </c>
      <c r="K111" s="3">
        <v>18.7</v>
      </c>
      <c r="L111">
        <v>3</v>
      </c>
      <c r="M111" s="3">
        <v>56.1</v>
      </c>
      <c r="N111" s="1" t="s">
        <v>21</v>
      </c>
      <c r="O111" s="1" t="s">
        <v>22</v>
      </c>
    </row>
    <row r="112" spans="1:15" x14ac:dyDescent="0.3">
      <c r="A112" s="1" t="s">
        <v>574</v>
      </c>
      <c r="B112" s="2">
        <v>45060</v>
      </c>
      <c r="C112" s="1" t="s">
        <v>6666</v>
      </c>
      <c r="D112" s="1" t="s">
        <v>46</v>
      </c>
      <c r="E112">
        <v>2023</v>
      </c>
      <c r="F112" s="1" t="s">
        <v>575</v>
      </c>
      <c r="G112" s="1" t="s">
        <v>576</v>
      </c>
      <c r="H112" s="1" t="s">
        <v>223</v>
      </c>
      <c r="I112" s="1" t="s">
        <v>224</v>
      </c>
      <c r="J112" s="1" t="s">
        <v>87</v>
      </c>
      <c r="K112" s="3">
        <v>34.22</v>
      </c>
      <c r="L112">
        <v>3</v>
      </c>
      <c r="M112" s="3">
        <v>102.66</v>
      </c>
      <c r="N112" s="1" t="s">
        <v>21</v>
      </c>
      <c r="O112" s="1" t="s">
        <v>80</v>
      </c>
    </row>
    <row r="113" spans="1:15" x14ac:dyDescent="0.3">
      <c r="A113" s="1" t="s">
        <v>577</v>
      </c>
      <c r="B113" s="2">
        <v>45340</v>
      </c>
      <c r="C113" s="1" t="s">
        <v>6666</v>
      </c>
      <c r="D113" s="1" t="s">
        <v>39</v>
      </c>
      <c r="E113">
        <v>2024</v>
      </c>
      <c r="F113" s="1" t="s">
        <v>578</v>
      </c>
      <c r="G113" s="1" t="s">
        <v>579</v>
      </c>
      <c r="H113" s="1" t="s">
        <v>580</v>
      </c>
      <c r="I113" s="1" t="s">
        <v>581</v>
      </c>
      <c r="J113" s="1" t="s">
        <v>70</v>
      </c>
      <c r="K113" s="3">
        <v>7.07</v>
      </c>
      <c r="L113">
        <v>5</v>
      </c>
      <c r="M113" s="3">
        <v>35.35</v>
      </c>
      <c r="N113" s="1" t="s">
        <v>21</v>
      </c>
      <c r="O113" s="1" t="s">
        <v>80</v>
      </c>
    </row>
    <row r="114" spans="1:15" x14ac:dyDescent="0.3">
      <c r="A114" s="1" t="s">
        <v>582</v>
      </c>
      <c r="B114" s="2">
        <v>44967</v>
      </c>
      <c r="C114" s="1" t="s">
        <v>6668</v>
      </c>
      <c r="D114" s="1" t="s">
        <v>39</v>
      </c>
      <c r="E114">
        <v>2023</v>
      </c>
      <c r="F114" s="1" t="s">
        <v>583</v>
      </c>
      <c r="G114" s="1" t="s">
        <v>584</v>
      </c>
      <c r="H114" s="1" t="s">
        <v>585</v>
      </c>
      <c r="I114" s="1" t="s">
        <v>586</v>
      </c>
      <c r="J114" s="1" t="s">
        <v>70</v>
      </c>
      <c r="K114" s="3">
        <v>5.92</v>
      </c>
      <c r="L114">
        <v>1</v>
      </c>
      <c r="M114" s="3">
        <v>5.92</v>
      </c>
      <c r="N114" s="1" t="s">
        <v>6669</v>
      </c>
      <c r="O114" s="1" t="s">
        <v>44</v>
      </c>
    </row>
    <row r="115" spans="1:15" x14ac:dyDescent="0.3">
      <c r="A115" s="1" t="s">
        <v>587</v>
      </c>
      <c r="B115" s="2">
        <v>45701</v>
      </c>
      <c r="C115" s="1" t="s">
        <v>6672</v>
      </c>
      <c r="D115" s="1" t="s">
        <v>39</v>
      </c>
      <c r="E115">
        <v>2025</v>
      </c>
      <c r="F115" s="1" t="s">
        <v>149</v>
      </c>
      <c r="G115" s="1" t="s">
        <v>150</v>
      </c>
      <c r="H115" s="1" t="s">
        <v>588</v>
      </c>
      <c r="I115" s="1" t="s">
        <v>589</v>
      </c>
      <c r="J115" s="1" t="s">
        <v>20</v>
      </c>
      <c r="K115" s="3">
        <v>17.95</v>
      </c>
      <c r="L115">
        <v>4</v>
      </c>
      <c r="M115" s="3">
        <v>71.8</v>
      </c>
      <c r="N115" s="1" t="s">
        <v>6669</v>
      </c>
      <c r="O115" s="1" t="s">
        <v>22</v>
      </c>
    </row>
    <row r="116" spans="1:15" x14ac:dyDescent="0.3">
      <c r="A116" s="1" t="s">
        <v>590</v>
      </c>
      <c r="B116" s="2">
        <v>45616</v>
      </c>
      <c r="C116" s="1" t="s">
        <v>6670</v>
      </c>
      <c r="D116" s="1" t="s">
        <v>54</v>
      </c>
      <c r="E116">
        <v>2024</v>
      </c>
      <c r="F116" s="1" t="s">
        <v>591</v>
      </c>
      <c r="G116" s="1" t="s">
        <v>592</v>
      </c>
      <c r="H116" s="1" t="s">
        <v>593</v>
      </c>
      <c r="I116" s="1" t="s">
        <v>594</v>
      </c>
      <c r="J116" s="1" t="s">
        <v>87</v>
      </c>
      <c r="K116" s="3">
        <v>33.18</v>
      </c>
      <c r="L116">
        <v>1</v>
      </c>
      <c r="M116" s="3">
        <v>33.18</v>
      </c>
      <c r="N116" s="1" t="s">
        <v>29</v>
      </c>
      <c r="O116" s="1" t="s">
        <v>44</v>
      </c>
    </row>
    <row r="117" spans="1:15" x14ac:dyDescent="0.3">
      <c r="A117" s="1" t="s">
        <v>595</v>
      </c>
      <c r="B117" s="2">
        <v>45740</v>
      </c>
      <c r="C117" s="1" t="s">
        <v>6667</v>
      </c>
      <c r="D117" s="1" t="s">
        <v>15</v>
      </c>
      <c r="E117">
        <v>2025</v>
      </c>
      <c r="F117" s="1" t="s">
        <v>596</v>
      </c>
      <c r="G117" s="1" t="s">
        <v>597</v>
      </c>
      <c r="H117" s="1" t="s">
        <v>598</v>
      </c>
      <c r="I117" s="1" t="s">
        <v>599</v>
      </c>
      <c r="J117" s="1" t="s">
        <v>70</v>
      </c>
      <c r="K117" s="3">
        <v>47.38</v>
      </c>
      <c r="L117">
        <v>4</v>
      </c>
      <c r="M117" s="3">
        <v>189.52</v>
      </c>
      <c r="N117" s="1" t="s">
        <v>21</v>
      </c>
      <c r="O117" s="1" t="s">
        <v>37</v>
      </c>
    </row>
    <row r="118" spans="1:15" x14ac:dyDescent="0.3">
      <c r="A118" s="1" t="s">
        <v>600</v>
      </c>
      <c r="B118" s="2">
        <v>45179</v>
      </c>
      <c r="C118" s="1" t="s">
        <v>6666</v>
      </c>
      <c r="D118" s="1" t="s">
        <v>60</v>
      </c>
      <c r="E118">
        <v>2023</v>
      </c>
      <c r="F118" s="1" t="s">
        <v>601</v>
      </c>
      <c r="G118" s="1" t="s">
        <v>602</v>
      </c>
      <c r="H118" s="1" t="s">
        <v>603</v>
      </c>
      <c r="I118" s="1" t="s">
        <v>604</v>
      </c>
      <c r="J118" s="1" t="s">
        <v>20</v>
      </c>
      <c r="K118" s="3">
        <v>49.28</v>
      </c>
      <c r="L118">
        <v>2</v>
      </c>
      <c r="M118" s="3">
        <v>98.56</v>
      </c>
      <c r="N118" s="1" t="s">
        <v>88</v>
      </c>
      <c r="O118" s="1" t="s">
        <v>44</v>
      </c>
    </row>
    <row r="119" spans="1:15" x14ac:dyDescent="0.3">
      <c r="A119" s="1" t="s">
        <v>605</v>
      </c>
      <c r="B119" s="2">
        <v>45610</v>
      </c>
      <c r="C119" s="1" t="s">
        <v>6672</v>
      </c>
      <c r="D119" s="1" t="s">
        <v>54</v>
      </c>
      <c r="E119">
        <v>2024</v>
      </c>
      <c r="F119" s="1" t="s">
        <v>606</v>
      </c>
      <c r="G119" s="1" t="s">
        <v>607</v>
      </c>
      <c r="H119" s="1" t="s">
        <v>608</v>
      </c>
      <c r="I119" s="1" t="s">
        <v>609</v>
      </c>
      <c r="J119" s="1" t="s">
        <v>20</v>
      </c>
      <c r="K119" s="3">
        <v>27.27</v>
      </c>
      <c r="L119">
        <v>4</v>
      </c>
      <c r="M119" s="3">
        <v>109.08</v>
      </c>
      <c r="N119" s="1" t="s">
        <v>29</v>
      </c>
      <c r="O119" s="1" t="s">
        <v>37</v>
      </c>
    </row>
    <row r="120" spans="1:15" x14ac:dyDescent="0.3">
      <c r="A120" s="1" t="s">
        <v>610</v>
      </c>
      <c r="B120" s="2">
        <v>45604</v>
      </c>
      <c r="C120" s="1" t="s">
        <v>6668</v>
      </c>
      <c r="D120" s="1" t="s">
        <v>54</v>
      </c>
      <c r="E120">
        <v>2024</v>
      </c>
      <c r="F120" s="1" t="s">
        <v>611</v>
      </c>
      <c r="G120" s="1" t="s">
        <v>612</v>
      </c>
      <c r="H120" s="1" t="s">
        <v>613</v>
      </c>
      <c r="I120" s="1" t="s">
        <v>614</v>
      </c>
      <c r="J120" s="1" t="s">
        <v>20</v>
      </c>
      <c r="K120" s="3">
        <v>34.06</v>
      </c>
      <c r="L120">
        <v>4</v>
      </c>
      <c r="M120" s="3">
        <v>136.24</v>
      </c>
      <c r="N120" s="1" t="s">
        <v>6669</v>
      </c>
      <c r="O120" s="1" t="s">
        <v>80</v>
      </c>
    </row>
    <row r="121" spans="1:15" x14ac:dyDescent="0.3">
      <c r="A121" s="1" t="s">
        <v>615</v>
      </c>
      <c r="B121" s="2">
        <v>44826</v>
      </c>
      <c r="C121" s="1" t="s">
        <v>6672</v>
      </c>
      <c r="D121" s="1" t="s">
        <v>60</v>
      </c>
      <c r="E121">
        <v>2022</v>
      </c>
      <c r="F121" s="1" t="s">
        <v>616</v>
      </c>
      <c r="G121" s="1" t="s">
        <v>617</v>
      </c>
      <c r="H121" s="1" t="s">
        <v>618</v>
      </c>
      <c r="I121" s="1" t="s">
        <v>619</v>
      </c>
      <c r="J121" s="1" t="s">
        <v>70</v>
      </c>
      <c r="K121" s="3">
        <v>47.06</v>
      </c>
      <c r="L121">
        <v>1</v>
      </c>
      <c r="M121" s="3">
        <v>47.06</v>
      </c>
      <c r="N121" s="1" t="s">
        <v>6669</v>
      </c>
      <c r="O121" s="1" t="s">
        <v>193</v>
      </c>
    </row>
    <row r="122" spans="1:15" x14ac:dyDescent="0.3">
      <c r="A122" s="1" t="s">
        <v>620</v>
      </c>
      <c r="B122" s="2">
        <v>44931</v>
      </c>
      <c r="C122" s="1" t="s">
        <v>6672</v>
      </c>
      <c r="D122" s="1" t="s">
        <v>210</v>
      </c>
      <c r="E122">
        <v>2023</v>
      </c>
      <c r="F122" s="1" t="s">
        <v>621</v>
      </c>
      <c r="G122" s="1" t="s">
        <v>622</v>
      </c>
      <c r="H122" s="1" t="s">
        <v>623</v>
      </c>
      <c r="I122" s="1" t="s">
        <v>624</v>
      </c>
      <c r="J122" s="1" t="s">
        <v>51</v>
      </c>
      <c r="K122" s="3">
        <v>48.5</v>
      </c>
      <c r="L122">
        <v>4</v>
      </c>
      <c r="M122" s="3">
        <v>194</v>
      </c>
      <c r="N122" s="1" t="s">
        <v>21</v>
      </c>
      <c r="O122" s="1" t="s">
        <v>30</v>
      </c>
    </row>
    <row r="123" spans="1:15" x14ac:dyDescent="0.3">
      <c r="A123" s="1" t="s">
        <v>625</v>
      </c>
      <c r="B123" s="2">
        <v>45319</v>
      </c>
      <c r="C123" s="1" t="s">
        <v>6666</v>
      </c>
      <c r="D123" s="1" t="s">
        <v>210</v>
      </c>
      <c r="E123">
        <v>2024</v>
      </c>
      <c r="F123" s="1" t="s">
        <v>626</v>
      </c>
      <c r="G123" s="1" t="s">
        <v>627</v>
      </c>
      <c r="H123" s="1" t="s">
        <v>628</v>
      </c>
      <c r="I123" s="1" t="s">
        <v>629</v>
      </c>
      <c r="J123" s="1" t="s">
        <v>20</v>
      </c>
      <c r="K123" s="3">
        <v>35.14</v>
      </c>
      <c r="L123">
        <v>5</v>
      </c>
      <c r="M123" s="3">
        <v>175.7</v>
      </c>
      <c r="N123" s="1" t="s">
        <v>6669</v>
      </c>
      <c r="O123" s="1" t="s">
        <v>30</v>
      </c>
    </row>
    <row r="124" spans="1:15" x14ac:dyDescent="0.3">
      <c r="A124" s="1" t="s">
        <v>630</v>
      </c>
      <c r="B124" s="2">
        <v>45217</v>
      </c>
      <c r="C124" s="1" t="s">
        <v>6670</v>
      </c>
      <c r="D124" s="1" t="s">
        <v>133</v>
      </c>
      <c r="E124">
        <v>2023</v>
      </c>
      <c r="F124" s="1" t="s">
        <v>631</v>
      </c>
      <c r="G124" s="1" t="s">
        <v>632</v>
      </c>
      <c r="H124" s="1" t="s">
        <v>633</v>
      </c>
      <c r="I124" s="1" t="s">
        <v>634</v>
      </c>
      <c r="J124" s="1" t="s">
        <v>20</v>
      </c>
      <c r="K124" s="3">
        <v>12.99</v>
      </c>
      <c r="L124">
        <v>2</v>
      </c>
      <c r="M124" s="3">
        <v>25.98</v>
      </c>
      <c r="N124" s="1" t="s">
        <v>21</v>
      </c>
      <c r="O124" s="1" t="s">
        <v>193</v>
      </c>
    </row>
    <row r="125" spans="1:15" x14ac:dyDescent="0.3">
      <c r="A125" s="1" t="s">
        <v>635</v>
      </c>
      <c r="B125" s="2">
        <v>45581</v>
      </c>
      <c r="C125" s="1" t="s">
        <v>6670</v>
      </c>
      <c r="D125" s="1" t="s">
        <v>133</v>
      </c>
      <c r="E125">
        <v>2024</v>
      </c>
      <c r="F125" s="1" t="s">
        <v>636</v>
      </c>
      <c r="G125" s="1" t="s">
        <v>637</v>
      </c>
      <c r="H125" s="1" t="s">
        <v>282</v>
      </c>
      <c r="I125" s="1" t="s">
        <v>638</v>
      </c>
      <c r="J125" s="1" t="s">
        <v>87</v>
      </c>
      <c r="K125" s="3">
        <v>29.07</v>
      </c>
      <c r="L125">
        <v>4</v>
      </c>
      <c r="M125" s="3">
        <v>116.28</v>
      </c>
      <c r="N125" s="1" t="s">
        <v>6669</v>
      </c>
      <c r="O125" s="1" t="s">
        <v>193</v>
      </c>
    </row>
    <row r="126" spans="1:15" x14ac:dyDescent="0.3">
      <c r="A126" s="1" t="s">
        <v>639</v>
      </c>
      <c r="B126" s="2">
        <v>45875</v>
      </c>
      <c r="C126" s="1" t="s">
        <v>6670</v>
      </c>
      <c r="D126" s="1" t="s">
        <v>90</v>
      </c>
      <c r="E126">
        <v>2025</v>
      </c>
      <c r="F126" s="1" t="s">
        <v>640</v>
      </c>
      <c r="G126" s="1" t="s">
        <v>641</v>
      </c>
      <c r="H126" s="1" t="s">
        <v>292</v>
      </c>
      <c r="I126" s="1" t="s">
        <v>293</v>
      </c>
      <c r="J126" s="1" t="s">
        <v>70</v>
      </c>
      <c r="K126" s="3">
        <v>13.66</v>
      </c>
      <c r="L126">
        <v>2</v>
      </c>
      <c r="M126" s="3">
        <v>27.32</v>
      </c>
      <c r="N126" s="1" t="s">
        <v>29</v>
      </c>
      <c r="O126" s="1" t="s">
        <v>22</v>
      </c>
    </row>
    <row r="127" spans="1:15" x14ac:dyDescent="0.3">
      <c r="A127" s="1" t="s">
        <v>642</v>
      </c>
      <c r="B127" s="2">
        <v>45844</v>
      </c>
      <c r="C127" s="1" t="s">
        <v>6666</v>
      </c>
      <c r="D127" s="1" t="s">
        <v>32</v>
      </c>
      <c r="E127">
        <v>2025</v>
      </c>
      <c r="F127" s="1" t="s">
        <v>643</v>
      </c>
      <c r="G127" s="1" t="s">
        <v>644</v>
      </c>
      <c r="H127" s="1" t="s">
        <v>645</v>
      </c>
      <c r="I127" s="1" t="s">
        <v>646</v>
      </c>
      <c r="J127" s="1" t="s">
        <v>51</v>
      </c>
      <c r="K127" s="3">
        <v>35.96</v>
      </c>
      <c r="L127">
        <v>1</v>
      </c>
      <c r="M127" s="3">
        <v>35.96</v>
      </c>
      <c r="N127" s="1" t="s">
        <v>29</v>
      </c>
      <c r="O127" s="1" t="s">
        <v>193</v>
      </c>
    </row>
    <row r="128" spans="1:15" x14ac:dyDescent="0.3">
      <c r="A128" s="1" t="s">
        <v>647</v>
      </c>
      <c r="B128" s="2">
        <v>45361</v>
      </c>
      <c r="C128" s="1" t="s">
        <v>6666</v>
      </c>
      <c r="D128" s="1" t="s">
        <v>15</v>
      </c>
      <c r="E128">
        <v>2024</v>
      </c>
      <c r="F128" s="1" t="s">
        <v>648</v>
      </c>
      <c r="G128" s="1" t="s">
        <v>649</v>
      </c>
      <c r="H128" s="1" t="s">
        <v>650</v>
      </c>
      <c r="I128" s="1" t="s">
        <v>651</v>
      </c>
      <c r="J128" s="1" t="s">
        <v>20</v>
      </c>
      <c r="K128" s="3">
        <v>38.729999999999997</v>
      </c>
      <c r="L128">
        <v>4</v>
      </c>
      <c r="M128" s="3">
        <v>154.91999999999999</v>
      </c>
      <c r="N128" s="1" t="s">
        <v>21</v>
      </c>
      <c r="O128" s="1" t="s">
        <v>37</v>
      </c>
    </row>
    <row r="129" spans="1:15" x14ac:dyDescent="0.3">
      <c r="A129" s="1" t="s">
        <v>652</v>
      </c>
      <c r="B129" s="2">
        <v>45456</v>
      </c>
      <c r="C129" s="1" t="s">
        <v>6672</v>
      </c>
      <c r="D129" s="1" t="s">
        <v>24</v>
      </c>
      <c r="E129">
        <v>2024</v>
      </c>
      <c r="F129" s="1" t="s">
        <v>653</v>
      </c>
      <c r="G129" s="1" t="s">
        <v>654</v>
      </c>
      <c r="H129" s="1" t="s">
        <v>655</v>
      </c>
      <c r="I129" s="1" t="s">
        <v>656</v>
      </c>
      <c r="J129" s="1" t="s">
        <v>20</v>
      </c>
      <c r="K129" s="3">
        <v>37.6</v>
      </c>
      <c r="L129">
        <v>1</v>
      </c>
      <c r="M129" s="3">
        <v>37.6</v>
      </c>
      <c r="N129" s="1" t="s">
        <v>88</v>
      </c>
      <c r="O129" s="1" t="s">
        <v>44</v>
      </c>
    </row>
    <row r="130" spans="1:15" x14ac:dyDescent="0.3">
      <c r="A130" s="1" t="s">
        <v>657</v>
      </c>
      <c r="B130" s="2">
        <v>45341</v>
      </c>
      <c r="C130" s="1" t="s">
        <v>6667</v>
      </c>
      <c r="D130" s="1" t="s">
        <v>39</v>
      </c>
      <c r="E130">
        <v>2024</v>
      </c>
      <c r="F130" s="1" t="s">
        <v>658</v>
      </c>
      <c r="G130" s="1" t="s">
        <v>659</v>
      </c>
      <c r="H130" s="1" t="s">
        <v>660</v>
      </c>
      <c r="I130" s="1" t="s">
        <v>661</v>
      </c>
      <c r="J130" s="1" t="s">
        <v>87</v>
      </c>
      <c r="K130" s="3">
        <v>41.39</v>
      </c>
      <c r="L130">
        <v>3</v>
      </c>
      <c r="M130" s="3">
        <v>124.17</v>
      </c>
      <c r="N130" s="1" t="s">
        <v>88</v>
      </c>
      <c r="O130" s="1" t="s">
        <v>30</v>
      </c>
    </row>
    <row r="131" spans="1:15" x14ac:dyDescent="0.3">
      <c r="A131" s="1" t="s">
        <v>662</v>
      </c>
      <c r="B131" s="2">
        <v>45471</v>
      </c>
      <c r="C131" s="1" t="s">
        <v>6668</v>
      </c>
      <c r="D131" s="1" t="s">
        <v>24</v>
      </c>
      <c r="E131">
        <v>2024</v>
      </c>
      <c r="F131" s="1" t="s">
        <v>583</v>
      </c>
      <c r="G131" s="1" t="s">
        <v>584</v>
      </c>
      <c r="H131" s="1" t="s">
        <v>663</v>
      </c>
      <c r="I131" s="1" t="s">
        <v>664</v>
      </c>
      <c r="J131" s="1" t="s">
        <v>87</v>
      </c>
      <c r="K131" s="3">
        <v>24.94</v>
      </c>
      <c r="L131">
        <v>5</v>
      </c>
      <c r="M131" s="3">
        <v>124.7</v>
      </c>
      <c r="N131" s="1" t="s">
        <v>88</v>
      </c>
      <c r="O131" s="1" t="s">
        <v>37</v>
      </c>
    </row>
    <row r="132" spans="1:15" x14ac:dyDescent="0.3">
      <c r="A132" s="1" t="s">
        <v>665</v>
      </c>
      <c r="B132" s="2">
        <v>45458</v>
      </c>
      <c r="C132" s="1" t="s">
        <v>6673</v>
      </c>
      <c r="D132" s="1" t="s">
        <v>24</v>
      </c>
      <c r="E132">
        <v>2024</v>
      </c>
      <c r="F132" s="1" t="s">
        <v>666</v>
      </c>
      <c r="G132" s="1" t="s">
        <v>667</v>
      </c>
      <c r="H132" s="1" t="s">
        <v>668</v>
      </c>
      <c r="I132" s="1" t="s">
        <v>669</v>
      </c>
      <c r="J132" s="1" t="s">
        <v>20</v>
      </c>
      <c r="K132" s="3">
        <v>39.06</v>
      </c>
      <c r="L132">
        <v>1</v>
      </c>
      <c r="M132" s="3">
        <v>39.06</v>
      </c>
      <c r="N132" s="1" t="s">
        <v>21</v>
      </c>
      <c r="O132" s="1" t="s">
        <v>95</v>
      </c>
    </row>
    <row r="133" spans="1:15" x14ac:dyDescent="0.3">
      <c r="A133" s="1" t="s">
        <v>670</v>
      </c>
      <c r="B133" s="2">
        <v>45049</v>
      </c>
      <c r="C133" s="1" t="s">
        <v>6670</v>
      </c>
      <c r="D133" s="1" t="s">
        <v>46</v>
      </c>
      <c r="E133">
        <v>2023</v>
      </c>
      <c r="F133" s="1" t="s">
        <v>671</v>
      </c>
      <c r="G133" s="1" t="s">
        <v>672</v>
      </c>
      <c r="H133" s="1" t="s">
        <v>673</v>
      </c>
      <c r="I133" s="1" t="s">
        <v>674</v>
      </c>
      <c r="J133" s="1" t="s">
        <v>87</v>
      </c>
      <c r="K133" s="3">
        <v>7.01</v>
      </c>
      <c r="L133">
        <v>4</v>
      </c>
      <c r="M133" s="3">
        <v>28.04</v>
      </c>
      <c r="N133" s="1" t="s">
        <v>29</v>
      </c>
      <c r="O133" s="1" t="s">
        <v>22</v>
      </c>
    </row>
    <row r="134" spans="1:15" x14ac:dyDescent="0.3">
      <c r="A134" s="1" t="s">
        <v>675</v>
      </c>
      <c r="B134" s="2">
        <v>45515</v>
      </c>
      <c r="C134" s="1" t="s">
        <v>6666</v>
      </c>
      <c r="D134" s="1" t="s">
        <v>90</v>
      </c>
      <c r="E134">
        <v>2024</v>
      </c>
      <c r="F134" s="1" t="s">
        <v>676</v>
      </c>
      <c r="G134" s="1" t="s">
        <v>677</v>
      </c>
      <c r="H134" s="1" t="s">
        <v>678</v>
      </c>
      <c r="I134" s="1" t="s">
        <v>679</v>
      </c>
      <c r="J134" s="1" t="s">
        <v>70</v>
      </c>
      <c r="K134" s="3">
        <v>31.1</v>
      </c>
      <c r="L134">
        <v>3</v>
      </c>
      <c r="M134" s="3">
        <v>93.3</v>
      </c>
      <c r="N134" s="1" t="s">
        <v>21</v>
      </c>
      <c r="O134" s="1" t="s">
        <v>80</v>
      </c>
    </row>
    <row r="135" spans="1:15" x14ac:dyDescent="0.3">
      <c r="A135" s="1" t="s">
        <v>680</v>
      </c>
      <c r="B135" s="2">
        <v>45057</v>
      </c>
      <c r="C135" s="1" t="s">
        <v>6672</v>
      </c>
      <c r="D135" s="1" t="s">
        <v>46</v>
      </c>
      <c r="E135">
        <v>2023</v>
      </c>
      <c r="F135" s="1" t="s">
        <v>681</v>
      </c>
      <c r="G135" s="1" t="s">
        <v>682</v>
      </c>
      <c r="H135" s="1" t="s">
        <v>683</v>
      </c>
      <c r="I135" s="1" t="s">
        <v>684</v>
      </c>
      <c r="J135" s="1" t="s">
        <v>70</v>
      </c>
      <c r="K135" s="3">
        <v>21.48</v>
      </c>
      <c r="L135">
        <v>1</v>
      </c>
      <c r="M135" s="3">
        <v>21.48</v>
      </c>
      <c r="N135" s="1" t="s">
        <v>29</v>
      </c>
      <c r="O135" s="1" t="s">
        <v>37</v>
      </c>
    </row>
    <row r="136" spans="1:15" x14ac:dyDescent="0.3">
      <c r="A136" s="1" t="s">
        <v>685</v>
      </c>
      <c r="B136" s="2">
        <v>45115</v>
      </c>
      <c r="C136" s="1" t="s">
        <v>6673</v>
      </c>
      <c r="D136" s="1" t="s">
        <v>32</v>
      </c>
      <c r="E136">
        <v>2023</v>
      </c>
      <c r="F136" s="1" t="s">
        <v>686</v>
      </c>
      <c r="G136" s="1" t="s">
        <v>687</v>
      </c>
      <c r="H136" s="1" t="s">
        <v>518</v>
      </c>
      <c r="I136" s="1" t="s">
        <v>688</v>
      </c>
      <c r="J136" s="1" t="s">
        <v>70</v>
      </c>
      <c r="K136" s="3">
        <v>29.11</v>
      </c>
      <c r="L136">
        <v>5</v>
      </c>
      <c r="M136" s="3">
        <v>145.55000000000001</v>
      </c>
      <c r="N136" s="1" t="s">
        <v>6669</v>
      </c>
      <c r="O136" s="1" t="s">
        <v>80</v>
      </c>
    </row>
    <row r="137" spans="1:15" x14ac:dyDescent="0.3">
      <c r="A137" s="1" t="s">
        <v>689</v>
      </c>
      <c r="B137" s="2">
        <v>45512</v>
      </c>
      <c r="C137" s="1" t="s">
        <v>6672</v>
      </c>
      <c r="D137" s="1" t="s">
        <v>90</v>
      </c>
      <c r="E137">
        <v>2024</v>
      </c>
      <c r="F137" s="1" t="s">
        <v>690</v>
      </c>
      <c r="G137" s="1" t="s">
        <v>691</v>
      </c>
      <c r="H137" s="1" t="s">
        <v>692</v>
      </c>
      <c r="I137" s="1" t="s">
        <v>693</v>
      </c>
      <c r="J137" s="1" t="s">
        <v>87</v>
      </c>
      <c r="K137" s="3">
        <v>16.3</v>
      </c>
      <c r="L137">
        <v>5</v>
      </c>
      <c r="M137" s="3">
        <v>81.5</v>
      </c>
      <c r="N137" s="1" t="s">
        <v>29</v>
      </c>
      <c r="O137" s="1" t="s">
        <v>193</v>
      </c>
    </row>
    <row r="138" spans="1:15" x14ac:dyDescent="0.3">
      <c r="A138" s="1" t="s">
        <v>694</v>
      </c>
      <c r="B138" s="2">
        <v>45113</v>
      </c>
      <c r="C138" s="1" t="s">
        <v>6672</v>
      </c>
      <c r="D138" s="1" t="s">
        <v>32</v>
      </c>
      <c r="E138">
        <v>2023</v>
      </c>
      <c r="F138" s="1" t="s">
        <v>695</v>
      </c>
      <c r="G138" s="1" t="s">
        <v>696</v>
      </c>
      <c r="H138" s="1" t="s">
        <v>697</v>
      </c>
      <c r="I138" s="1" t="s">
        <v>698</v>
      </c>
      <c r="J138" s="1" t="s">
        <v>51</v>
      </c>
      <c r="K138" s="3">
        <v>14.9</v>
      </c>
      <c r="L138">
        <v>3</v>
      </c>
      <c r="M138" s="3">
        <v>44.7</v>
      </c>
      <c r="N138" s="1" t="s">
        <v>88</v>
      </c>
      <c r="O138" s="1" t="s">
        <v>30</v>
      </c>
    </row>
    <row r="139" spans="1:15" x14ac:dyDescent="0.3">
      <c r="A139" s="1" t="s">
        <v>699</v>
      </c>
      <c r="B139" s="2">
        <v>45280</v>
      </c>
      <c r="C139" s="1" t="s">
        <v>6670</v>
      </c>
      <c r="D139" s="1" t="s">
        <v>107</v>
      </c>
      <c r="E139">
        <v>2023</v>
      </c>
      <c r="F139" s="1" t="s">
        <v>700</v>
      </c>
      <c r="G139" s="1" t="s">
        <v>701</v>
      </c>
      <c r="H139" s="1" t="s">
        <v>702</v>
      </c>
      <c r="I139" s="1" t="s">
        <v>703</v>
      </c>
      <c r="J139" s="1" t="s">
        <v>51</v>
      </c>
      <c r="K139" s="3">
        <v>10.98</v>
      </c>
      <c r="L139">
        <v>4</v>
      </c>
      <c r="M139" s="3">
        <v>43.92</v>
      </c>
      <c r="N139" s="1" t="s">
        <v>21</v>
      </c>
      <c r="O139" s="1" t="s">
        <v>30</v>
      </c>
    </row>
    <row r="140" spans="1:15" x14ac:dyDescent="0.3">
      <c r="A140" s="1" t="s">
        <v>704</v>
      </c>
      <c r="B140" s="2">
        <v>45228</v>
      </c>
      <c r="C140" s="1" t="s">
        <v>6666</v>
      </c>
      <c r="D140" s="1" t="s">
        <v>133</v>
      </c>
      <c r="E140">
        <v>2023</v>
      </c>
      <c r="F140" s="1" t="s">
        <v>705</v>
      </c>
      <c r="G140" s="1" t="s">
        <v>706</v>
      </c>
      <c r="H140" s="1" t="s">
        <v>707</v>
      </c>
      <c r="I140" s="1" t="s">
        <v>708</v>
      </c>
      <c r="J140" s="1" t="s">
        <v>51</v>
      </c>
      <c r="K140" s="3">
        <v>10.97</v>
      </c>
      <c r="L140">
        <v>1</v>
      </c>
      <c r="M140" s="3">
        <v>10.97</v>
      </c>
      <c r="N140" s="1" t="s">
        <v>29</v>
      </c>
      <c r="O140" s="1" t="s">
        <v>95</v>
      </c>
    </row>
    <row r="141" spans="1:15" x14ac:dyDescent="0.3">
      <c r="A141" s="1" t="s">
        <v>709</v>
      </c>
      <c r="B141" s="2">
        <v>45124</v>
      </c>
      <c r="C141" s="1" t="s">
        <v>6667</v>
      </c>
      <c r="D141" s="1" t="s">
        <v>32</v>
      </c>
      <c r="E141">
        <v>2023</v>
      </c>
      <c r="F141" s="1" t="s">
        <v>710</v>
      </c>
      <c r="G141" s="1" t="s">
        <v>711</v>
      </c>
      <c r="H141" s="1" t="s">
        <v>712</v>
      </c>
      <c r="I141" s="1" t="s">
        <v>713</v>
      </c>
      <c r="J141" s="1" t="s">
        <v>70</v>
      </c>
      <c r="K141" s="3">
        <v>44.12</v>
      </c>
      <c r="L141">
        <v>2</v>
      </c>
      <c r="M141" s="3">
        <v>88.24</v>
      </c>
      <c r="N141" s="1" t="s">
        <v>29</v>
      </c>
      <c r="O141" s="1" t="s">
        <v>30</v>
      </c>
    </row>
    <row r="142" spans="1:15" x14ac:dyDescent="0.3">
      <c r="A142" s="1" t="s">
        <v>714</v>
      </c>
      <c r="B142" s="2">
        <v>45144</v>
      </c>
      <c r="C142" s="1" t="s">
        <v>6666</v>
      </c>
      <c r="D142" s="1" t="s">
        <v>90</v>
      </c>
      <c r="E142">
        <v>2023</v>
      </c>
      <c r="F142" s="1" t="s">
        <v>715</v>
      </c>
      <c r="G142" s="1" t="s">
        <v>716</v>
      </c>
      <c r="H142" s="1" t="s">
        <v>717</v>
      </c>
      <c r="I142" s="1" t="s">
        <v>718</v>
      </c>
      <c r="J142" s="1" t="s">
        <v>87</v>
      </c>
      <c r="K142" s="3">
        <v>44.65</v>
      </c>
      <c r="L142">
        <v>1</v>
      </c>
      <c r="M142" s="3">
        <v>44.65</v>
      </c>
      <c r="N142" s="1" t="s">
        <v>29</v>
      </c>
      <c r="O142" s="1" t="s">
        <v>44</v>
      </c>
    </row>
    <row r="143" spans="1:15" x14ac:dyDescent="0.3">
      <c r="A143" s="1" t="s">
        <v>719</v>
      </c>
      <c r="B143" s="2">
        <v>45763</v>
      </c>
      <c r="C143" s="1" t="s">
        <v>6670</v>
      </c>
      <c r="D143" s="1" t="s">
        <v>82</v>
      </c>
      <c r="E143">
        <v>2025</v>
      </c>
      <c r="F143" s="1" t="s">
        <v>516</v>
      </c>
      <c r="G143" s="1" t="s">
        <v>517</v>
      </c>
      <c r="H143" s="1" t="s">
        <v>720</v>
      </c>
      <c r="I143" s="1" t="s">
        <v>721</v>
      </c>
      <c r="J143" s="1" t="s">
        <v>51</v>
      </c>
      <c r="K143" s="3">
        <v>15.59</v>
      </c>
      <c r="L143">
        <v>1</v>
      </c>
      <c r="M143" s="3">
        <v>15.59</v>
      </c>
      <c r="N143" s="1" t="s">
        <v>29</v>
      </c>
      <c r="O143" s="1" t="s">
        <v>37</v>
      </c>
    </row>
    <row r="144" spans="1:15" x14ac:dyDescent="0.3">
      <c r="A144" s="1" t="s">
        <v>722</v>
      </c>
      <c r="B144" s="2">
        <v>45290</v>
      </c>
      <c r="C144" s="1" t="s">
        <v>6673</v>
      </c>
      <c r="D144" s="1" t="s">
        <v>107</v>
      </c>
      <c r="E144">
        <v>2023</v>
      </c>
      <c r="F144" s="1" t="s">
        <v>723</v>
      </c>
      <c r="G144" s="1" t="s">
        <v>724</v>
      </c>
      <c r="H144" s="1" t="s">
        <v>725</v>
      </c>
      <c r="I144" s="1" t="s">
        <v>726</v>
      </c>
      <c r="J144" s="1" t="s">
        <v>70</v>
      </c>
      <c r="K144" s="3">
        <v>39.47</v>
      </c>
      <c r="L144">
        <v>3</v>
      </c>
      <c r="M144" s="3">
        <v>118.41</v>
      </c>
      <c r="N144" s="1" t="s">
        <v>6669</v>
      </c>
      <c r="O144" s="1" t="s">
        <v>44</v>
      </c>
    </row>
    <row r="145" spans="1:15" x14ac:dyDescent="0.3">
      <c r="A145" s="1" t="s">
        <v>727</v>
      </c>
      <c r="B145" s="2">
        <v>45868</v>
      </c>
      <c r="C145" s="1" t="s">
        <v>6670</v>
      </c>
      <c r="D145" s="1" t="s">
        <v>32</v>
      </c>
      <c r="E145">
        <v>2025</v>
      </c>
      <c r="F145" s="1" t="s">
        <v>728</v>
      </c>
      <c r="G145" s="1" t="s">
        <v>729</v>
      </c>
      <c r="H145" s="1" t="s">
        <v>730</v>
      </c>
      <c r="I145" s="1" t="s">
        <v>731</v>
      </c>
      <c r="J145" s="1" t="s">
        <v>20</v>
      </c>
      <c r="K145" s="3">
        <v>39.380000000000003</v>
      </c>
      <c r="L145">
        <v>4</v>
      </c>
      <c r="M145" s="3">
        <v>157.52000000000001</v>
      </c>
      <c r="N145" s="1" t="s">
        <v>21</v>
      </c>
      <c r="O145" s="1" t="s">
        <v>30</v>
      </c>
    </row>
    <row r="146" spans="1:15" x14ac:dyDescent="0.3">
      <c r="A146" s="1" t="s">
        <v>736</v>
      </c>
      <c r="B146" s="2">
        <v>45042</v>
      </c>
      <c r="C146" s="1" t="s">
        <v>6670</v>
      </c>
      <c r="D146" s="1" t="s">
        <v>82</v>
      </c>
      <c r="E146">
        <v>2023</v>
      </c>
      <c r="F146" s="1" t="s">
        <v>737</v>
      </c>
      <c r="G146" s="1" t="s">
        <v>738</v>
      </c>
      <c r="H146" s="1" t="s">
        <v>739</v>
      </c>
      <c r="I146" s="1" t="s">
        <v>740</v>
      </c>
      <c r="J146" s="1" t="s">
        <v>70</v>
      </c>
      <c r="K146" s="3">
        <v>36.19</v>
      </c>
      <c r="L146">
        <v>2</v>
      </c>
      <c r="M146" s="3">
        <v>72.38</v>
      </c>
      <c r="N146" s="1" t="s">
        <v>21</v>
      </c>
      <c r="O146" s="1" t="s">
        <v>37</v>
      </c>
    </row>
    <row r="147" spans="1:15" x14ac:dyDescent="0.3">
      <c r="A147" s="1" t="s">
        <v>741</v>
      </c>
      <c r="B147" s="2">
        <v>45007</v>
      </c>
      <c r="C147" s="1" t="s">
        <v>6670</v>
      </c>
      <c r="D147" s="1" t="s">
        <v>15</v>
      </c>
      <c r="E147">
        <v>2023</v>
      </c>
      <c r="F147" s="1" t="s">
        <v>742</v>
      </c>
      <c r="G147" s="1" t="s">
        <v>743</v>
      </c>
      <c r="H147" s="1" t="s">
        <v>310</v>
      </c>
      <c r="I147" s="1" t="s">
        <v>744</v>
      </c>
      <c r="J147" s="1" t="s">
        <v>51</v>
      </c>
      <c r="K147" s="3">
        <v>31.12</v>
      </c>
      <c r="L147">
        <v>3</v>
      </c>
      <c r="M147" s="3">
        <v>93.36</v>
      </c>
      <c r="N147" s="1" t="s">
        <v>21</v>
      </c>
      <c r="O147" s="1" t="s">
        <v>37</v>
      </c>
    </row>
    <row r="148" spans="1:15" x14ac:dyDescent="0.3">
      <c r="A148" s="1" t="s">
        <v>745</v>
      </c>
      <c r="B148" s="2">
        <v>45215</v>
      </c>
      <c r="C148" s="1" t="s">
        <v>6667</v>
      </c>
      <c r="D148" s="1" t="s">
        <v>133</v>
      </c>
      <c r="E148">
        <v>2023</v>
      </c>
      <c r="F148" s="1" t="s">
        <v>55</v>
      </c>
      <c r="G148" s="1" t="s">
        <v>746</v>
      </c>
      <c r="H148" s="1" t="s">
        <v>747</v>
      </c>
      <c r="I148" s="1" t="s">
        <v>748</v>
      </c>
      <c r="J148" s="1" t="s">
        <v>20</v>
      </c>
      <c r="K148" s="3">
        <v>10.26</v>
      </c>
      <c r="L148">
        <v>5</v>
      </c>
      <c r="M148" s="3">
        <v>51.3</v>
      </c>
      <c r="N148" s="1" t="s">
        <v>6669</v>
      </c>
      <c r="O148" s="1" t="s">
        <v>22</v>
      </c>
    </row>
    <row r="149" spans="1:15" x14ac:dyDescent="0.3">
      <c r="A149" s="1" t="s">
        <v>749</v>
      </c>
      <c r="B149" s="2">
        <v>45293</v>
      </c>
      <c r="C149" s="1" t="s">
        <v>6671</v>
      </c>
      <c r="D149" s="1" t="s">
        <v>210</v>
      </c>
      <c r="E149">
        <v>2024</v>
      </c>
      <c r="F149" s="1" t="s">
        <v>750</v>
      </c>
      <c r="G149" s="1" t="s">
        <v>751</v>
      </c>
      <c r="H149" s="1" t="s">
        <v>752</v>
      </c>
      <c r="I149" s="1" t="s">
        <v>753</v>
      </c>
      <c r="J149" s="1" t="s">
        <v>20</v>
      </c>
      <c r="K149" s="3">
        <v>7.32</v>
      </c>
      <c r="L149">
        <v>4</v>
      </c>
      <c r="M149" s="3">
        <v>29.28</v>
      </c>
      <c r="N149" s="1" t="s">
        <v>6669</v>
      </c>
      <c r="O149" s="1" t="s">
        <v>22</v>
      </c>
    </row>
    <row r="150" spans="1:15" x14ac:dyDescent="0.3">
      <c r="A150" s="1" t="s">
        <v>754</v>
      </c>
      <c r="B150" s="2">
        <v>45486</v>
      </c>
      <c r="C150" s="1" t="s">
        <v>6673</v>
      </c>
      <c r="D150" s="1" t="s">
        <v>32</v>
      </c>
      <c r="E150">
        <v>2024</v>
      </c>
      <c r="F150" s="1" t="s">
        <v>755</v>
      </c>
      <c r="G150" s="1" t="s">
        <v>756</v>
      </c>
      <c r="H150" s="1" t="s">
        <v>757</v>
      </c>
      <c r="I150" s="1" t="s">
        <v>758</v>
      </c>
      <c r="J150" s="1" t="s">
        <v>70</v>
      </c>
      <c r="K150" s="3">
        <v>6.83</v>
      </c>
      <c r="L150">
        <v>2</v>
      </c>
      <c r="M150" s="3">
        <v>13.66</v>
      </c>
      <c r="N150" s="1" t="s">
        <v>29</v>
      </c>
      <c r="O150" s="1" t="s">
        <v>193</v>
      </c>
    </row>
    <row r="151" spans="1:15" x14ac:dyDescent="0.3">
      <c r="A151" s="1" t="s">
        <v>759</v>
      </c>
      <c r="B151" s="2">
        <v>44875</v>
      </c>
      <c r="C151" s="1" t="s">
        <v>6672</v>
      </c>
      <c r="D151" s="1" t="s">
        <v>54</v>
      </c>
      <c r="E151">
        <v>2022</v>
      </c>
      <c r="F151" s="1" t="s">
        <v>760</v>
      </c>
      <c r="G151" s="1" t="s">
        <v>761</v>
      </c>
      <c r="H151" s="1" t="s">
        <v>762</v>
      </c>
      <c r="I151" s="1" t="s">
        <v>763</v>
      </c>
      <c r="J151" s="1" t="s">
        <v>87</v>
      </c>
      <c r="K151" s="3">
        <v>38.159999999999997</v>
      </c>
      <c r="L151">
        <v>5</v>
      </c>
      <c r="M151" s="3">
        <v>190.8</v>
      </c>
      <c r="N151" s="1" t="s">
        <v>6669</v>
      </c>
      <c r="O151" s="1" t="s">
        <v>37</v>
      </c>
    </row>
    <row r="152" spans="1:15" x14ac:dyDescent="0.3">
      <c r="A152" s="1" t="s">
        <v>764</v>
      </c>
      <c r="B152" s="2">
        <v>45117</v>
      </c>
      <c r="C152" s="1" t="s">
        <v>6667</v>
      </c>
      <c r="D152" s="1" t="s">
        <v>32</v>
      </c>
      <c r="E152">
        <v>2023</v>
      </c>
      <c r="F152" s="1" t="s">
        <v>765</v>
      </c>
      <c r="G152" s="1" t="s">
        <v>766</v>
      </c>
      <c r="H152" s="1" t="s">
        <v>767</v>
      </c>
      <c r="I152" s="1" t="s">
        <v>768</v>
      </c>
      <c r="J152" s="1" t="s">
        <v>51</v>
      </c>
      <c r="K152" s="3">
        <v>30.11</v>
      </c>
      <c r="L152">
        <v>1</v>
      </c>
      <c r="M152" s="3">
        <v>30.11</v>
      </c>
      <c r="N152" s="1" t="s">
        <v>6669</v>
      </c>
      <c r="O152" s="1" t="s">
        <v>30</v>
      </c>
    </row>
    <row r="153" spans="1:15" x14ac:dyDescent="0.3">
      <c r="A153" s="1" t="s">
        <v>769</v>
      </c>
      <c r="B153" s="2">
        <v>45884</v>
      </c>
      <c r="C153" s="1" t="s">
        <v>6668</v>
      </c>
      <c r="D153" s="1" t="s">
        <v>90</v>
      </c>
      <c r="E153">
        <v>2025</v>
      </c>
      <c r="F153" s="1" t="s">
        <v>770</v>
      </c>
      <c r="G153" s="1" t="s">
        <v>771</v>
      </c>
      <c r="H153" s="1" t="s">
        <v>772</v>
      </c>
      <c r="I153" s="1" t="s">
        <v>773</v>
      </c>
      <c r="J153" s="1" t="s">
        <v>87</v>
      </c>
      <c r="K153" s="3">
        <v>8.61</v>
      </c>
      <c r="L153">
        <v>1</v>
      </c>
      <c r="M153" s="3">
        <v>8.61</v>
      </c>
      <c r="N153" s="1" t="s">
        <v>21</v>
      </c>
      <c r="O153" s="1" t="s">
        <v>44</v>
      </c>
    </row>
    <row r="154" spans="1:15" x14ac:dyDescent="0.3">
      <c r="A154" s="1" t="s">
        <v>774</v>
      </c>
      <c r="B154" s="2">
        <v>45396</v>
      </c>
      <c r="C154" s="1" t="s">
        <v>6666</v>
      </c>
      <c r="D154" s="1" t="s">
        <v>82</v>
      </c>
      <c r="E154">
        <v>2024</v>
      </c>
      <c r="F154" s="1" t="s">
        <v>775</v>
      </c>
      <c r="G154" s="1" t="s">
        <v>776</v>
      </c>
      <c r="H154" s="1" t="s">
        <v>777</v>
      </c>
      <c r="I154" s="1" t="s">
        <v>778</v>
      </c>
      <c r="J154" s="1" t="s">
        <v>87</v>
      </c>
      <c r="K154" s="3">
        <v>45.79</v>
      </c>
      <c r="L154">
        <v>2</v>
      </c>
      <c r="M154" s="3">
        <v>91.58</v>
      </c>
      <c r="N154" s="1" t="s">
        <v>88</v>
      </c>
      <c r="O154" s="1" t="s">
        <v>52</v>
      </c>
    </row>
    <row r="155" spans="1:15" x14ac:dyDescent="0.3">
      <c r="A155" s="1" t="s">
        <v>779</v>
      </c>
      <c r="B155" s="2">
        <v>45010</v>
      </c>
      <c r="C155" s="1" t="s">
        <v>6673</v>
      </c>
      <c r="D155" s="1" t="s">
        <v>15</v>
      </c>
      <c r="E155">
        <v>2023</v>
      </c>
      <c r="F155" s="1" t="s">
        <v>780</v>
      </c>
      <c r="G155" s="1" t="s">
        <v>781</v>
      </c>
      <c r="H155" s="1" t="s">
        <v>782</v>
      </c>
      <c r="I155" s="1" t="s">
        <v>783</v>
      </c>
      <c r="J155" s="1" t="s">
        <v>20</v>
      </c>
      <c r="K155" s="3">
        <v>28.41</v>
      </c>
      <c r="L155">
        <v>1</v>
      </c>
      <c r="M155" s="3">
        <v>28.41</v>
      </c>
      <c r="N155" s="1" t="s">
        <v>6669</v>
      </c>
      <c r="O155" s="1" t="s">
        <v>30</v>
      </c>
    </row>
    <row r="156" spans="1:15" x14ac:dyDescent="0.3">
      <c r="A156" s="1" t="s">
        <v>784</v>
      </c>
      <c r="B156" s="2">
        <v>45600</v>
      </c>
      <c r="C156" s="1" t="s">
        <v>6667</v>
      </c>
      <c r="D156" s="1" t="s">
        <v>54</v>
      </c>
      <c r="E156">
        <v>2024</v>
      </c>
      <c r="F156" s="1" t="s">
        <v>524</v>
      </c>
      <c r="G156" s="1" t="s">
        <v>571</v>
      </c>
      <c r="H156" s="1" t="s">
        <v>785</v>
      </c>
      <c r="I156" s="1" t="s">
        <v>786</v>
      </c>
      <c r="J156" s="1" t="s">
        <v>51</v>
      </c>
      <c r="K156" s="3">
        <v>37.700000000000003</v>
      </c>
      <c r="L156">
        <v>4</v>
      </c>
      <c r="M156" s="3">
        <v>150.80000000000001</v>
      </c>
      <c r="N156" s="1" t="s">
        <v>6669</v>
      </c>
      <c r="O156" s="1" t="s">
        <v>193</v>
      </c>
    </row>
    <row r="157" spans="1:15" x14ac:dyDescent="0.3">
      <c r="A157" s="1" t="s">
        <v>787</v>
      </c>
      <c r="B157" s="2">
        <v>44999</v>
      </c>
      <c r="C157" s="1" t="s">
        <v>6671</v>
      </c>
      <c r="D157" s="1" t="s">
        <v>15</v>
      </c>
      <c r="E157">
        <v>2023</v>
      </c>
      <c r="F157" s="1" t="s">
        <v>788</v>
      </c>
      <c r="G157" s="1" t="s">
        <v>789</v>
      </c>
      <c r="H157" s="1" t="s">
        <v>99</v>
      </c>
      <c r="I157" s="1" t="s">
        <v>100</v>
      </c>
      <c r="J157" s="1" t="s">
        <v>51</v>
      </c>
      <c r="K157" s="3">
        <v>24.13</v>
      </c>
      <c r="L157">
        <v>5</v>
      </c>
      <c r="M157" s="3">
        <v>120.65</v>
      </c>
      <c r="N157" s="1" t="s">
        <v>29</v>
      </c>
      <c r="O157" s="1" t="s">
        <v>30</v>
      </c>
    </row>
    <row r="158" spans="1:15" x14ac:dyDescent="0.3">
      <c r="A158" s="1" t="s">
        <v>790</v>
      </c>
      <c r="B158" s="2">
        <v>45259</v>
      </c>
      <c r="C158" s="1" t="s">
        <v>6670</v>
      </c>
      <c r="D158" s="1" t="s">
        <v>54</v>
      </c>
      <c r="E158">
        <v>2023</v>
      </c>
      <c r="F158" s="1" t="s">
        <v>453</v>
      </c>
      <c r="G158" s="1" t="s">
        <v>454</v>
      </c>
      <c r="H158" s="1" t="s">
        <v>791</v>
      </c>
      <c r="I158" s="1" t="s">
        <v>792</v>
      </c>
      <c r="J158" s="1" t="s">
        <v>51</v>
      </c>
      <c r="K158" s="3">
        <v>38.479999999999997</v>
      </c>
      <c r="L158">
        <v>2</v>
      </c>
      <c r="M158" s="3">
        <v>76.959999999999994</v>
      </c>
      <c r="N158" s="1" t="s">
        <v>88</v>
      </c>
      <c r="O158" s="1" t="s">
        <v>30</v>
      </c>
    </row>
    <row r="159" spans="1:15" x14ac:dyDescent="0.3">
      <c r="A159" s="1" t="s">
        <v>793</v>
      </c>
      <c r="B159" s="2">
        <v>45687</v>
      </c>
      <c r="C159" s="1" t="s">
        <v>6672</v>
      </c>
      <c r="D159" s="1" t="s">
        <v>210</v>
      </c>
      <c r="E159">
        <v>2025</v>
      </c>
      <c r="F159" s="1" t="s">
        <v>794</v>
      </c>
      <c r="G159" s="1" t="s">
        <v>795</v>
      </c>
      <c r="H159" s="1" t="s">
        <v>796</v>
      </c>
      <c r="I159" s="1" t="s">
        <v>797</v>
      </c>
      <c r="J159" s="1" t="s">
        <v>20</v>
      </c>
      <c r="K159" s="3">
        <v>19.420000000000002</v>
      </c>
      <c r="L159">
        <v>2</v>
      </c>
      <c r="M159" s="3">
        <v>38.840000000000003</v>
      </c>
      <c r="N159" s="1" t="s">
        <v>21</v>
      </c>
      <c r="O159" s="1" t="s">
        <v>22</v>
      </c>
    </row>
    <row r="160" spans="1:15" x14ac:dyDescent="0.3">
      <c r="A160" s="1" t="s">
        <v>798</v>
      </c>
      <c r="B160" s="2">
        <v>44861</v>
      </c>
      <c r="C160" s="1" t="s">
        <v>6672</v>
      </c>
      <c r="D160" s="1" t="s">
        <v>133</v>
      </c>
      <c r="E160">
        <v>2022</v>
      </c>
      <c r="F160" s="1" t="s">
        <v>799</v>
      </c>
      <c r="G160" s="1" t="s">
        <v>800</v>
      </c>
      <c r="H160" s="1" t="s">
        <v>110</v>
      </c>
      <c r="I160" s="1" t="s">
        <v>111</v>
      </c>
      <c r="J160" s="1" t="s">
        <v>20</v>
      </c>
      <c r="K160" s="3">
        <v>48.54</v>
      </c>
      <c r="L160">
        <v>1</v>
      </c>
      <c r="M160" s="3">
        <v>48.54</v>
      </c>
      <c r="N160" s="1" t="s">
        <v>21</v>
      </c>
      <c r="O160" s="1" t="s">
        <v>37</v>
      </c>
    </row>
    <row r="161" spans="1:15" x14ac:dyDescent="0.3">
      <c r="A161" s="1" t="s">
        <v>801</v>
      </c>
      <c r="B161" s="2">
        <v>45268</v>
      </c>
      <c r="C161" s="1" t="s">
        <v>6668</v>
      </c>
      <c r="D161" s="1" t="s">
        <v>107</v>
      </c>
      <c r="E161">
        <v>2023</v>
      </c>
      <c r="F161" s="1" t="s">
        <v>802</v>
      </c>
      <c r="G161" s="1" t="s">
        <v>803</v>
      </c>
      <c r="H161" s="1" t="s">
        <v>292</v>
      </c>
      <c r="I161" s="1" t="s">
        <v>293</v>
      </c>
      <c r="J161" s="1" t="s">
        <v>70</v>
      </c>
      <c r="K161" s="3">
        <v>10.29</v>
      </c>
      <c r="L161">
        <v>4</v>
      </c>
      <c r="M161" s="3">
        <v>41.16</v>
      </c>
      <c r="N161" s="1" t="s">
        <v>6669</v>
      </c>
      <c r="O161" s="1" t="s">
        <v>30</v>
      </c>
    </row>
    <row r="162" spans="1:15" x14ac:dyDescent="0.3">
      <c r="A162" s="1" t="s">
        <v>804</v>
      </c>
      <c r="B162" s="2">
        <v>45334</v>
      </c>
      <c r="C162" s="1" t="s">
        <v>6667</v>
      </c>
      <c r="D162" s="1" t="s">
        <v>39</v>
      </c>
      <c r="E162">
        <v>2024</v>
      </c>
      <c r="F162" s="1" t="s">
        <v>118</v>
      </c>
      <c r="G162" s="1" t="s">
        <v>805</v>
      </c>
      <c r="H162" s="1" t="s">
        <v>806</v>
      </c>
      <c r="I162" s="1" t="s">
        <v>807</v>
      </c>
      <c r="J162" s="1" t="s">
        <v>20</v>
      </c>
      <c r="K162" s="3">
        <v>34.29</v>
      </c>
      <c r="L162">
        <v>1</v>
      </c>
      <c r="M162" s="3">
        <v>34.29</v>
      </c>
      <c r="N162" s="1" t="s">
        <v>21</v>
      </c>
      <c r="O162" s="1" t="s">
        <v>22</v>
      </c>
    </row>
    <row r="163" spans="1:15" x14ac:dyDescent="0.3">
      <c r="A163" s="1" t="s">
        <v>808</v>
      </c>
      <c r="B163" s="2">
        <v>44963</v>
      </c>
      <c r="C163" s="1" t="s">
        <v>6667</v>
      </c>
      <c r="D163" s="1" t="s">
        <v>39</v>
      </c>
      <c r="E163">
        <v>2023</v>
      </c>
      <c r="F163" s="1" t="s">
        <v>809</v>
      </c>
      <c r="G163" s="1" t="s">
        <v>810</v>
      </c>
      <c r="H163" s="1" t="s">
        <v>811</v>
      </c>
      <c r="I163" s="1" t="s">
        <v>812</v>
      </c>
      <c r="J163" s="1" t="s">
        <v>51</v>
      </c>
      <c r="K163" s="3">
        <v>5.88</v>
      </c>
      <c r="L163">
        <v>4</v>
      </c>
      <c r="M163" s="3">
        <v>23.52</v>
      </c>
      <c r="N163" s="1" t="s">
        <v>21</v>
      </c>
      <c r="O163" s="1" t="s">
        <v>80</v>
      </c>
    </row>
    <row r="164" spans="1:15" x14ac:dyDescent="0.3">
      <c r="A164" s="1" t="s">
        <v>813</v>
      </c>
      <c r="B164" s="2">
        <v>45701</v>
      </c>
      <c r="C164" s="1" t="s">
        <v>6672</v>
      </c>
      <c r="D164" s="1" t="s">
        <v>39</v>
      </c>
      <c r="E164">
        <v>2025</v>
      </c>
      <c r="F164" s="1" t="s">
        <v>814</v>
      </c>
      <c r="G164" s="1" t="s">
        <v>815</v>
      </c>
      <c r="H164" s="1" t="s">
        <v>816</v>
      </c>
      <c r="I164" s="1" t="s">
        <v>817</v>
      </c>
      <c r="J164" s="1" t="s">
        <v>70</v>
      </c>
      <c r="K164" s="3">
        <v>32.159999999999997</v>
      </c>
      <c r="L164">
        <v>2</v>
      </c>
      <c r="M164" s="3">
        <v>64.319999999999993</v>
      </c>
      <c r="N164" s="1" t="s">
        <v>6669</v>
      </c>
      <c r="O164" s="1" t="s">
        <v>37</v>
      </c>
    </row>
    <row r="165" spans="1:15" x14ac:dyDescent="0.3">
      <c r="A165" s="1" t="s">
        <v>818</v>
      </c>
      <c r="B165" s="2">
        <v>45352</v>
      </c>
      <c r="C165" s="1" t="s">
        <v>6668</v>
      </c>
      <c r="D165" s="1" t="s">
        <v>15</v>
      </c>
      <c r="E165">
        <v>2024</v>
      </c>
      <c r="F165" s="1" t="s">
        <v>819</v>
      </c>
      <c r="G165" s="1" t="s">
        <v>820</v>
      </c>
      <c r="H165" s="1" t="s">
        <v>821</v>
      </c>
      <c r="I165" s="1" t="s">
        <v>822</v>
      </c>
      <c r="J165" s="1" t="s">
        <v>70</v>
      </c>
      <c r="K165" s="3">
        <v>10.37</v>
      </c>
      <c r="L165">
        <v>5</v>
      </c>
      <c r="M165" s="3">
        <v>51.85</v>
      </c>
      <c r="N165" s="1" t="s">
        <v>6669</v>
      </c>
      <c r="O165" s="1" t="s">
        <v>44</v>
      </c>
    </row>
    <row r="166" spans="1:15" x14ac:dyDescent="0.3">
      <c r="A166" s="1" t="s">
        <v>823</v>
      </c>
      <c r="B166" s="2">
        <v>44960</v>
      </c>
      <c r="C166" s="1" t="s">
        <v>6668</v>
      </c>
      <c r="D166" s="1" t="s">
        <v>39</v>
      </c>
      <c r="E166">
        <v>2023</v>
      </c>
      <c r="F166" s="1" t="s">
        <v>824</v>
      </c>
      <c r="G166" s="1" t="s">
        <v>825</v>
      </c>
      <c r="H166" s="1" t="s">
        <v>826</v>
      </c>
      <c r="I166" s="1" t="s">
        <v>827</v>
      </c>
      <c r="J166" s="1" t="s">
        <v>70</v>
      </c>
      <c r="K166" s="3">
        <v>28.86</v>
      </c>
      <c r="L166">
        <v>4</v>
      </c>
      <c r="M166" s="3">
        <v>115.44</v>
      </c>
      <c r="N166" s="1" t="s">
        <v>21</v>
      </c>
      <c r="O166" s="1" t="s">
        <v>22</v>
      </c>
    </row>
    <row r="167" spans="1:15" x14ac:dyDescent="0.3">
      <c r="A167" s="1" t="s">
        <v>828</v>
      </c>
      <c r="B167" s="2">
        <v>45249</v>
      </c>
      <c r="C167" s="1" t="s">
        <v>6666</v>
      </c>
      <c r="D167" s="1" t="s">
        <v>54</v>
      </c>
      <c r="E167">
        <v>2023</v>
      </c>
      <c r="F167" s="1" t="s">
        <v>829</v>
      </c>
      <c r="G167" s="1" t="s">
        <v>830</v>
      </c>
      <c r="H167" s="1" t="s">
        <v>831</v>
      </c>
      <c r="I167" s="1" t="s">
        <v>832</v>
      </c>
      <c r="J167" s="1" t="s">
        <v>70</v>
      </c>
      <c r="K167" s="3">
        <v>39.619999999999997</v>
      </c>
      <c r="L167">
        <v>4</v>
      </c>
      <c r="M167" s="3">
        <v>158.47999999999999</v>
      </c>
      <c r="N167" s="1" t="s">
        <v>29</v>
      </c>
      <c r="O167" s="1" t="s">
        <v>80</v>
      </c>
    </row>
    <row r="168" spans="1:15" x14ac:dyDescent="0.3">
      <c r="A168" s="1" t="s">
        <v>833</v>
      </c>
      <c r="B168" s="2">
        <v>45047</v>
      </c>
      <c r="C168" s="1" t="s">
        <v>6667</v>
      </c>
      <c r="D168" s="1" t="s">
        <v>46</v>
      </c>
      <c r="E168">
        <v>2023</v>
      </c>
      <c r="F168" s="1" t="s">
        <v>834</v>
      </c>
      <c r="G168" s="1" t="s">
        <v>835</v>
      </c>
      <c r="H168" s="1" t="s">
        <v>836</v>
      </c>
      <c r="I168" s="1" t="s">
        <v>837</v>
      </c>
      <c r="J168" s="1" t="s">
        <v>20</v>
      </c>
      <c r="K168" s="3">
        <v>46.17</v>
      </c>
      <c r="L168">
        <v>4</v>
      </c>
      <c r="M168" s="3">
        <v>184.68</v>
      </c>
      <c r="N168" s="1" t="s">
        <v>21</v>
      </c>
      <c r="O168" s="1" t="s">
        <v>30</v>
      </c>
    </row>
    <row r="169" spans="1:15" x14ac:dyDescent="0.3">
      <c r="A169" s="1" t="s">
        <v>838</v>
      </c>
      <c r="B169" s="2">
        <v>45578</v>
      </c>
      <c r="C169" s="1" t="s">
        <v>6666</v>
      </c>
      <c r="D169" s="1" t="s">
        <v>133</v>
      </c>
      <c r="E169">
        <v>2024</v>
      </c>
      <c r="F169" s="1" t="s">
        <v>839</v>
      </c>
      <c r="G169" s="1" t="s">
        <v>840</v>
      </c>
      <c r="H169" s="1" t="s">
        <v>841</v>
      </c>
      <c r="I169" s="1" t="s">
        <v>842</v>
      </c>
      <c r="J169" s="1" t="s">
        <v>87</v>
      </c>
      <c r="K169" s="3">
        <v>33</v>
      </c>
      <c r="L169">
        <v>3</v>
      </c>
      <c r="M169" s="3">
        <v>99</v>
      </c>
      <c r="N169" s="1" t="s">
        <v>6669</v>
      </c>
      <c r="O169" s="1" t="s">
        <v>44</v>
      </c>
    </row>
    <row r="170" spans="1:15" x14ac:dyDescent="0.3">
      <c r="A170" s="1" t="s">
        <v>843</v>
      </c>
      <c r="B170" s="2">
        <v>45308</v>
      </c>
      <c r="C170" s="1" t="s">
        <v>6670</v>
      </c>
      <c r="D170" s="1" t="s">
        <v>210</v>
      </c>
      <c r="E170">
        <v>2024</v>
      </c>
      <c r="F170" s="1" t="s">
        <v>844</v>
      </c>
      <c r="G170" s="1" t="s">
        <v>845</v>
      </c>
      <c r="H170" s="1" t="s">
        <v>846</v>
      </c>
      <c r="I170" s="1" t="s">
        <v>847</v>
      </c>
      <c r="J170" s="1" t="s">
        <v>20</v>
      </c>
      <c r="K170" s="3">
        <v>43.54</v>
      </c>
      <c r="L170">
        <v>1</v>
      </c>
      <c r="M170" s="3">
        <v>43.54</v>
      </c>
      <c r="N170" s="1" t="s">
        <v>29</v>
      </c>
      <c r="O170" s="1" t="s">
        <v>193</v>
      </c>
    </row>
    <row r="171" spans="1:15" x14ac:dyDescent="0.3">
      <c r="A171" s="1" t="s">
        <v>848</v>
      </c>
      <c r="B171" s="2">
        <v>44928</v>
      </c>
      <c r="C171" s="1" t="s">
        <v>6667</v>
      </c>
      <c r="D171" s="1" t="s">
        <v>210</v>
      </c>
      <c r="E171">
        <v>2023</v>
      </c>
      <c r="F171" s="1" t="s">
        <v>849</v>
      </c>
      <c r="G171" s="1" t="s">
        <v>850</v>
      </c>
      <c r="H171" s="1" t="s">
        <v>851</v>
      </c>
      <c r="I171" s="1" t="s">
        <v>852</v>
      </c>
      <c r="J171" s="1" t="s">
        <v>87</v>
      </c>
      <c r="K171" s="3">
        <v>23.91</v>
      </c>
      <c r="L171">
        <v>4</v>
      </c>
      <c r="M171" s="3">
        <v>95.64</v>
      </c>
      <c r="N171" s="1" t="s">
        <v>6669</v>
      </c>
      <c r="O171" s="1" t="s">
        <v>80</v>
      </c>
    </row>
    <row r="172" spans="1:15" x14ac:dyDescent="0.3">
      <c r="A172" s="1" t="s">
        <v>853</v>
      </c>
      <c r="B172" s="2">
        <v>44901</v>
      </c>
      <c r="C172" s="1" t="s">
        <v>6671</v>
      </c>
      <c r="D172" s="1" t="s">
        <v>107</v>
      </c>
      <c r="E172">
        <v>2022</v>
      </c>
      <c r="F172" s="1" t="s">
        <v>854</v>
      </c>
      <c r="G172" s="1" t="s">
        <v>855</v>
      </c>
      <c r="H172" s="1" t="s">
        <v>856</v>
      </c>
      <c r="I172" s="1" t="s">
        <v>857</v>
      </c>
      <c r="J172" s="1" t="s">
        <v>51</v>
      </c>
      <c r="K172" s="3">
        <v>43.65</v>
      </c>
      <c r="L172">
        <v>1</v>
      </c>
      <c r="M172" s="3">
        <v>43.65</v>
      </c>
      <c r="N172" s="1" t="s">
        <v>21</v>
      </c>
      <c r="O172" s="1" t="s">
        <v>80</v>
      </c>
    </row>
    <row r="173" spans="1:15" x14ac:dyDescent="0.3">
      <c r="A173" s="1" t="s">
        <v>858</v>
      </c>
      <c r="B173" s="2">
        <v>45164</v>
      </c>
      <c r="C173" s="1" t="s">
        <v>6673</v>
      </c>
      <c r="D173" s="1" t="s">
        <v>90</v>
      </c>
      <c r="E173">
        <v>2023</v>
      </c>
      <c r="F173" s="1" t="s">
        <v>859</v>
      </c>
      <c r="G173" s="1" t="s">
        <v>860</v>
      </c>
      <c r="H173" s="1" t="s">
        <v>861</v>
      </c>
      <c r="I173" s="1" t="s">
        <v>862</v>
      </c>
      <c r="J173" s="1" t="s">
        <v>20</v>
      </c>
      <c r="K173" s="3">
        <v>15.11</v>
      </c>
      <c r="L173">
        <v>4</v>
      </c>
      <c r="M173" s="3">
        <v>60.44</v>
      </c>
      <c r="N173" s="1" t="s">
        <v>21</v>
      </c>
      <c r="O173" s="1" t="s">
        <v>37</v>
      </c>
    </row>
    <row r="174" spans="1:15" x14ac:dyDescent="0.3">
      <c r="A174" s="1" t="s">
        <v>863</v>
      </c>
      <c r="B174" s="2">
        <v>45193</v>
      </c>
      <c r="C174" s="1" t="s">
        <v>6666</v>
      </c>
      <c r="D174" s="1" t="s">
        <v>60</v>
      </c>
      <c r="E174">
        <v>2023</v>
      </c>
      <c r="F174" s="1" t="s">
        <v>322</v>
      </c>
      <c r="G174" s="1" t="s">
        <v>864</v>
      </c>
      <c r="H174" s="1" t="s">
        <v>865</v>
      </c>
      <c r="I174" s="1" t="s">
        <v>866</v>
      </c>
      <c r="J174" s="1" t="s">
        <v>20</v>
      </c>
      <c r="K174" s="3">
        <v>35.53</v>
      </c>
      <c r="L174">
        <v>1</v>
      </c>
      <c r="M174" s="3">
        <v>35.53</v>
      </c>
      <c r="N174" s="1" t="s">
        <v>6669</v>
      </c>
      <c r="O174" s="1" t="s">
        <v>80</v>
      </c>
    </row>
    <row r="175" spans="1:15" x14ac:dyDescent="0.3">
      <c r="A175" s="1" t="s">
        <v>867</v>
      </c>
      <c r="B175" s="2">
        <v>45055</v>
      </c>
      <c r="C175" s="1" t="s">
        <v>6671</v>
      </c>
      <c r="D175" s="1" t="s">
        <v>46</v>
      </c>
      <c r="E175">
        <v>2023</v>
      </c>
      <c r="F175" s="1" t="s">
        <v>868</v>
      </c>
      <c r="G175" s="1" t="s">
        <v>869</v>
      </c>
      <c r="H175" s="1" t="s">
        <v>870</v>
      </c>
      <c r="I175" s="1" t="s">
        <v>871</v>
      </c>
      <c r="J175" s="1" t="s">
        <v>87</v>
      </c>
      <c r="K175" s="3">
        <v>14.92</v>
      </c>
      <c r="L175">
        <v>4</v>
      </c>
      <c r="M175" s="3">
        <v>59.68</v>
      </c>
      <c r="N175" s="1" t="s">
        <v>29</v>
      </c>
      <c r="O175" s="1" t="s">
        <v>37</v>
      </c>
    </row>
    <row r="176" spans="1:15" x14ac:dyDescent="0.3">
      <c r="A176" s="1" t="s">
        <v>872</v>
      </c>
      <c r="B176" s="2">
        <v>45290</v>
      </c>
      <c r="C176" s="1" t="s">
        <v>6673</v>
      </c>
      <c r="D176" s="1" t="s">
        <v>107</v>
      </c>
      <c r="E176">
        <v>2023</v>
      </c>
      <c r="F176" s="1" t="s">
        <v>873</v>
      </c>
      <c r="G176" s="1" t="s">
        <v>874</v>
      </c>
      <c r="H176" s="1" t="s">
        <v>197</v>
      </c>
      <c r="I176" s="1" t="s">
        <v>875</v>
      </c>
      <c r="J176" s="1" t="s">
        <v>87</v>
      </c>
      <c r="K176" s="3">
        <v>45.02</v>
      </c>
      <c r="L176">
        <v>4</v>
      </c>
      <c r="M176" s="3">
        <v>180.08</v>
      </c>
      <c r="N176" s="1" t="s">
        <v>21</v>
      </c>
      <c r="O176" s="1" t="s">
        <v>22</v>
      </c>
    </row>
    <row r="177" spans="1:15" x14ac:dyDescent="0.3">
      <c r="A177" s="1" t="s">
        <v>876</v>
      </c>
      <c r="B177" s="2">
        <v>45251</v>
      </c>
      <c r="C177" s="1" t="s">
        <v>6671</v>
      </c>
      <c r="D177" s="1" t="s">
        <v>54</v>
      </c>
      <c r="E177">
        <v>2023</v>
      </c>
      <c r="F177" s="1" t="s">
        <v>235</v>
      </c>
      <c r="G177" s="1" t="s">
        <v>877</v>
      </c>
      <c r="H177" s="1" t="s">
        <v>878</v>
      </c>
      <c r="I177" s="1" t="s">
        <v>879</v>
      </c>
      <c r="J177" s="1" t="s">
        <v>51</v>
      </c>
      <c r="K177" s="3">
        <v>29.03</v>
      </c>
      <c r="L177">
        <v>4</v>
      </c>
      <c r="M177" s="3">
        <v>116.12</v>
      </c>
      <c r="N177" s="1" t="s">
        <v>21</v>
      </c>
      <c r="O177" s="1" t="s">
        <v>22</v>
      </c>
    </row>
    <row r="178" spans="1:15" x14ac:dyDescent="0.3">
      <c r="A178" s="1" t="s">
        <v>880</v>
      </c>
      <c r="B178" s="2">
        <v>45389</v>
      </c>
      <c r="C178" s="1" t="s">
        <v>6666</v>
      </c>
      <c r="D178" s="1" t="s">
        <v>82</v>
      </c>
      <c r="E178">
        <v>2024</v>
      </c>
      <c r="F178" s="1" t="s">
        <v>881</v>
      </c>
      <c r="G178" s="1" t="s">
        <v>882</v>
      </c>
      <c r="H178" s="1" t="s">
        <v>883</v>
      </c>
      <c r="I178" s="1" t="s">
        <v>884</v>
      </c>
      <c r="J178" s="1" t="s">
        <v>87</v>
      </c>
      <c r="K178" s="3">
        <v>16.43</v>
      </c>
      <c r="L178">
        <v>5</v>
      </c>
      <c r="M178" s="3">
        <v>82.15</v>
      </c>
      <c r="N178" s="1" t="s">
        <v>21</v>
      </c>
      <c r="O178" s="1" t="s">
        <v>95</v>
      </c>
    </row>
    <row r="179" spans="1:15" x14ac:dyDescent="0.3">
      <c r="A179" s="1" t="s">
        <v>885</v>
      </c>
      <c r="B179" s="2">
        <v>45390</v>
      </c>
      <c r="C179" s="1" t="s">
        <v>6667</v>
      </c>
      <c r="D179" s="1" t="s">
        <v>82</v>
      </c>
      <c r="E179">
        <v>2024</v>
      </c>
      <c r="F179" s="1" t="s">
        <v>819</v>
      </c>
      <c r="G179" s="1" t="s">
        <v>820</v>
      </c>
      <c r="H179" s="1" t="s">
        <v>886</v>
      </c>
      <c r="I179" s="1" t="s">
        <v>887</v>
      </c>
      <c r="J179" s="1" t="s">
        <v>51</v>
      </c>
      <c r="K179" s="3">
        <v>36.94</v>
      </c>
      <c r="L179">
        <v>5</v>
      </c>
      <c r="M179" s="3">
        <v>184.7</v>
      </c>
      <c r="N179" s="1" t="s">
        <v>88</v>
      </c>
      <c r="O179" s="1" t="s">
        <v>193</v>
      </c>
    </row>
    <row r="180" spans="1:15" x14ac:dyDescent="0.3">
      <c r="A180" s="1" t="s">
        <v>888</v>
      </c>
      <c r="B180" s="2">
        <v>45174</v>
      </c>
      <c r="C180" s="1" t="s">
        <v>6671</v>
      </c>
      <c r="D180" s="1" t="s">
        <v>60</v>
      </c>
      <c r="E180">
        <v>2023</v>
      </c>
      <c r="F180" s="1" t="s">
        <v>889</v>
      </c>
      <c r="G180" s="1" t="s">
        <v>890</v>
      </c>
      <c r="H180" s="1" t="s">
        <v>891</v>
      </c>
      <c r="I180" s="1" t="s">
        <v>892</v>
      </c>
      <c r="J180" s="1" t="s">
        <v>20</v>
      </c>
      <c r="K180" s="3">
        <v>8.9</v>
      </c>
      <c r="L180">
        <v>3</v>
      </c>
      <c r="M180" s="3">
        <v>26.7</v>
      </c>
      <c r="N180" s="1" t="s">
        <v>88</v>
      </c>
      <c r="O180" s="1" t="s">
        <v>52</v>
      </c>
    </row>
    <row r="181" spans="1:15" x14ac:dyDescent="0.3">
      <c r="A181" s="1" t="s">
        <v>893</v>
      </c>
      <c r="B181" s="2">
        <v>45177</v>
      </c>
      <c r="C181" s="1" t="s">
        <v>6668</v>
      </c>
      <c r="D181" s="1" t="s">
        <v>60</v>
      </c>
      <c r="E181">
        <v>2023</v>
      </c>
      <c r="F181" s="1" t="s">
        <v>894</v>
      </c>
      <c r="G181" s="1" t="s">
        <v>895</v>
      </c>
      <c r="H181" s="1" t="s">
        <v>896</v>
      </c>
      <c r="I181" s="1" t="s">
        <v>897</v>
      </c>
      <c r="J181" s="1" t="s">
        <v>70</v>
      </c>
      <c r="K181" s="3">
        <v>16.149999999999999</v>
      </c>
      <c r="L181">
        <v>3</v>
      </c>
      <c r="M181" s="3">
        <v>48.45</v>
      </c>
      <c r="N181" s="1" t="s">
        <v>29</v>
      </c>
      <c r="O181" s="1" t="s">
        <v>37</v>
      </c>
    </row>
    <row r="182" spans="1:15" x14ac:dyDescent="0.3">
      <c r="A182" s="1" t="s">
        <v>901</v>
      </c>
      <c r="B182" s="2">
        <v>45861</v>
      </c>
      <c r="C182" s="1" t="s">
        <v>6670</v>
      </c>
      <c r="D182" s="1" t="s">
        <v>32</v>
      </c>
      <c r="E182">
        <v>2025</v>
      </c>
      <c r="F182" s="1" t="s">
        <v>566</v>
      </c>
      <c r="G182" s="1" t="s">
        <v>567</v>
      </c>
      <c r="H182" s="1" t="s">
        <v>370</v>
      </c>
      <c r="I182" s="1" t="s">
        <v>902</v>
      </c>
      <c r="J182" s="1" t="s">
        <v>70</v>
      </c>
      <c r="K182" s="3">
        <v>17.079999999999998</v>
      </c>
      <c r="L182">
        <v>2</v>
      </c>
      <c r="M182" s="3">
        <v>34.159999999999997</v>
      </c>
      <c r="N182" s="1" t="s">
        <v>6669</v>
      </c>
      <c r="O182" s="1" t="s">
        <v>37</v>
      </c>
    </row>
    <row r="183" spans="1:15" x14ac:dyDescent="0.3">
      <c r="A183" s="1" t="s">
        <v>903</v>
      </c>
      <c r="B183" s="2">
        <v>44950</v>
      </c>
      <c r="C183" s="1" t="s">
        <v>6671</v>
      </c>
      <c r="D183" s="1" t="s">
        <v>210</v>
      </c>
      <c r="E183">
        <v>2023</v>
      </c>
      <c r="F183" s="1" t="s">
        <v>245</v>
      </c>
      <c r="G183" s="1" t="s">
        <v>904</v>
      </c>
      <c r="H183" s="1" t="s">
        <v>905</v>
      </c>
      <c r="I183" s="1" t="s">
        <v>906</v>
      </c>
      <c r="J183" s="1" t="s">
        <v>20</v>
      </c>
      <c r="K183" s="3">
        <v>34.25</v>
      </c>
      <c r="L183">
        <v>1</v>
      </c>
      <c r="M183" s="3">
        <v>34.25</v>
      </c>
      <c r="N183" s="1" t="s">
        <v>29</v>
      </c>
      <c r="O183" s="1" t="s">
        <v>22</v>
      </c>
    </row>
    <row r="184" spans="1:15" x14ac:dyDescent="0.3">
      <c r="A184" s="1" t="s">
        <v>907</v>
      </c>
      <c r="B184" s="2">
        <v>45017</v>
      </c>
      <c r="C184" s="1" t="s">
        <v>6673</v>
      </c>
      <c r="D184" s="1" t="s">
        <v>82</v>
      </c>
      <c r="E184">
        <v>2023</v>
      </c>
      <c r="F184" s="1" t="s">
        <v>908</v>
      </c>
      <c r="G184" s="1" t="s">
        <v>341</v>
      </c>
      <c r="H184" s="1" t="s">
        <v>909</v>
      </c>
      <c r="I184" s="1" t="s">
        <v>910</v>
      </c>
      <c r="J184" s="1" t="s">
        <v>20</v>
      </c>
      <c r="K184" s="3">
        <v>47.13</v>
      </c>
      <c r="L184">
        <v>2</v>
      </c>
      <c r="M184" s="3">
        <v>94.26</v>
      </c>
      <c r="N184" s="1" t="s">
        <v>21</v>
      </c>
      <c r="O184" s="1" t="s">
        <v>30</v>
      </c>
    </row>
    <row r="185" spans="1:15" x14ac:dyDescent="0.3">
      <c r="A185" s="1" t="s">
        <v>911</v>
      </c>
      <c r="B185" s="2">
        <v>45430</v>
      </c>
      <c r="C185" s="1" t="s">
        <v>6673</v>
      </c>
      <c r="D185" s="1" t="s">
        <v>46</v>
      </c>
      <c r="E185">
        <v>2024</v>
      </c>
      <c r="F185" s="1" t="s">
        <v>912</v>
      </c>
      <c r="G185" s="1" t="s">
        <v>913</v>
      </c>
      <c r="H185" s="1" t="s">
        <v>355</v>
      </c>
      <c r="I185" s="1" t="s">
        <v>914</v>
      </c>
      <c r="J185" s="1" t="s">
        <v>70</v>
      </c>
      <c r="K185" s="3">
        <v>56.83</v>
      </c>
      <c r="L185">
        <v>5</v>
      </c>
      <c r="M185" s="3">
        <v>284.14999999999998</v>
      </c>
      <c r="N185" s="1" t="s">
        <v>6669</v>
      </c>
      <c r="O185" s="1" t="s">
        <v>22</v>
      </c>
    </row>
    <row r="186" spans="1:15" x14ac:dyDescent="0.3">
      <c r="A186" s="1" t="s">
        <v>915</v>
      </c>
      <c r="B186" s="2">
        <v>45280</v>
      </c>
      <c r="C186" s="1" t="s">
        <v>6670</v>
      </c>
      <c r="D186" s="1" t="s">
        <v>107</v>
      </c>
      <c r="E186">
        <v>2023</v>
      </c>
      <c r="F186" s="1" t="s">
        <v>710</v>
      </c>
      <c r="G186" s="1" t="s">
        <v>711</v>
      </c>
      <c r="H186" s="1" t="s">
        <v>518</v>
      </c>
      <c r="I186" s="1" t="s">
        <v>916</v>
      </c>
      <c r="J186" s="1" t="s">
        <v>20</v>
      </c>
      <c r="K186" s="3">
        <v>27.86</v>
      </c>
      <c r="L186">
        <v>2</v>
      </c>
      <c r="M186" s="3">
        <v>55.72</v>
      </c>
      <c r="N186" s="1" t="s">
        <v>21</v>
      </c>
      <c r="O186" s="1" t="s">
        <v>37</v>
      </c>
    </row>
    <row r="187" spans="1:15" x14ac:dyDescent="0.3">
      <c r="A187" s="1" t="s">
        <v>917</v>
      </c>
      <c r="B187" s="2">
        <v>45287</v>
      </c>
      <c r="C187" s="1" t="s">
        <v>6670</v>
      </c>
      <c r="D187" s="1" t="s">
        <v>107</v>
      </c>
      <c r="E187">
        <v>2023</v>
      </c>
      <c r="F187" s="1" t="s">
        <v>918</v>
      </c>
      <c r="G187" s="1" t="s">
        <v>919</v>
      </c>
      <c r="H187" s="1" t="s">
        <v>161</v>
      </c>
      <c r="I187" s="1" t="s">
        <v>162</v>
      </c>
      <c r="J187" s="1" t="s">
        <v>51</v>
      </c>
      <c r="K187" s="3">
        <v>34.880000000000003</v>
      </c>
      <c r="L187">
        <v>1</v>
      </c>
      <c r="M187" s="3">
        <v>34.880000000000003</v>
      </c>
      <c r="N187" s="1" t="s">
        <v>6669</v>
      </c>
      <c r="O187" s="1" t="s">
        <v>80</v>
      </c>
    </row>
    <row r="188" spans="1:15" x14ac:dyDescent="0.3">
      <c r="A188" s="1" t="s">
        <v>920</v>
      </c>
      <c r="B188" s="2">
        <v>45033</v>
      </c>
      <c r="C188" s="1" t="s">
        <v>6667</v>
      </c>
      <c r="D188" s="1" t="s">
        <v>82</v>
      </c>
      <c r="E188">
        <v>2023</v>
      </c>
      <c r="F188" s="1" t="s">
        <v>921</v>
      </c>
      <c r="G188" s="1" t="s">
        <v>922</v>
      </c>
      <c r="H188" s="1" t="s">
        <v>923</v>
      </c>
      <c r="I188" s="1" t="s">
        <v>924</v>
      </c>
      <c r="J188" s="1" t="s">
        <v>51</v>
      </c>
      <c r="K188" s="3">
        <v>28.18</v>
      </c>
      <c r="L188">
        <v>5</v>
      </c>
      <c r="M188" s="3">
        <v>140.9</v>
      </c>
      <c r="N188" s="1" t="s">
        <v>29</v>
      </c>
      <c r="O188" s="1" t="s">
        <v>193</v>
      </c>
    </row>
    <row r="189" spans="1:15" x14ac:dyDescent="0.3">
      <c r="A189" s="1" t="s">
        <v>925</v>
      </c>
      <c r="B189" s="2">
        <v>45419</v>
      </c>
      <c r="C189" s="1" t="s">
        <v>6671</v>
      </c>
      <c r="D189" s="1" t="s">
        <v>46</v>
      </c>
      <c r="E189">
        <v>2024</v>
      </c>
      <c r="F189" s="1" t="s">
        <v>481</v>
      </c>
      <c r="G189" s="1" t="s">
        <v>926</v>
      </c>
      <c r="H189" s="1" t="s">
        <v>927</v>
      </c>
      <c r="I189" s="1" t="s">
        <v>928</v>
      </c>
      <c r="J189" s="1" t="s">
        <v>70</v>
      </c>
      <c r="K189" s="3">
        <v>5.8</v>
      </c>
      <c r="L189">
        <v>5</v>
      </c>
      <c r="M189" s="3">
        <v>29</v>
      </c>
      <c r="N189" s="1" t="s">
        <v>88</v>
      </c>
      <c r="O189" s="1" t="s">
        <v>37</v>
      </c>
    </row>
    <row r="190" spans="1:15" x14ac:dyDescent="0.3">
      <c r="A190" s="1" t="s">
        <v>929</v>
      </c>
      <c r="B190" s="2">
        <v>45575</v>
      </c>
      <c r="C190" s="1" t="s">
        <v>6672</v>
      </c>
      <c r="D190" s="1" t="s">
        <v>133</v>
      </c>
      <c r="E190">
        <v>2024</v>
      </c>
      <c r="F190" s="1" t="s">
        <v>930</v>
      </c>
      <c r="G190" s="1" t="s">
        <v>931</v>
      </c>
      <c r="H190" s="1" t="s">
        <v>932</v>
      </c>
      <c r="I190" s="1" t="s">
        <v>933</v>
      </c>
      <c r="J190" s="1" t="s">
        <v>70</v>
      </c>
      <c r="K190" s="3">
        <v>15.39</v>
      </c>
      <c r="L190">
        <v>2</v>
      </c>
      <c r="M190" s="3">
        <v>30.78</v>
      </c>
      <c r="N190" s="1" t="s">
        <v>6669</v>
      </c>
      <c r="O190" s="1" t="s">
        <v>30</v>
      </c>
    </row>
    <row r="191" spans="1:15" x14ac:dyDescent="0.3">
      <c r="A191" s="1" t="s">
        <v>934</v>
      </c>
      <c r="B191" s="2">
        <v>44933</v>
      </c>
      <c r="C191" s="1" t="s">
        <v>6673</v>
      </c>
      <c r="D191" s="1" t="s">
        <v>210</v>
      </c>
      <c r="E191">
        <v>2023</v>
      </c>
      <c r="F191" s="1" t="s">
        <v>529</v>
      </c>
      <c r="G191" s="1" t="s">
        <v>935</v>
      </c>
      <c r="H191" s="1" t="s">
        <v>936</v>
      </c>
      <c r="I191" s="1" t="s">
        <v>937</v>
      </c>
      <c r="J191" s="1" t="s">
        <v>87</v>
      </c>
      <c r="K191" s="3">
        <v>24.39</v>
      </c>
      <c r="L191">
        <v>2</v>
      </c>
      <c r="M191" s="3">
        <v>48.78</v>
      </c>
      <c r="N191" s="1" t="s">
        <v>6669</v>
      </c>
      <c r="O191" s="1" t="s">
        <v>193</v>
      </c>
    </row>
    <row r="192" spans="1:15" x14ac:dyDescent="0.3">
      <c r="A192" s="1" t="s">
        <v>938</v>
      </c>
      <c r="B192" s="2">
        <v>45080</v>
      </c>
      <c r="C192" s="1" t="s">
        <v>6673</v>
      </c>
      <c r="D192" s="1" t="s">
        <v>24</v>
      </c>
      <c r="E192">
        <v>2023</v>
      </c>
      <c r="F192" s="1" t="s">
        <v>939</v>
      </c>
      <c r="G192" s="1" t="s">
        <v>940</v>
      </c>
      <c r="H192" s="1" t="s">
        <v>941</v>
      </c>
      <c r="I192" s="1" t="s">
        <v>942</v>
      </c>
      <c r="J192" s="1" t="s">
        <v>20</v>
      </c>
      <c r="K192" s="3">
        <v>20.29</v>
      </c>
      <c r="L192">
        <v>1</v>
      </c>
      <c r="M192" s="3">
        <v>20.29</v>
      </c>
      <c r="N192" s="1" t="s">
        <v>88</v>
      </c>
      <c r="O192" s="1" t="s">
        <v>37</v>
      </c>
    </row>
    <row r="193" spans="1:15" x14ac:dyDescent="0.3">
      <c r="A193" s="1" t="s">
        <v>943</v>
      </c>
      <c r="B193" s="2">
        <v>45603</v>
      </c>
      <c r="C193" s="1" t="s">
        <v>6672</v>
      </c>
      <c r="D193" s="1" t="s">
        <v>54</v>
      </c>
      <c r="E193">
        <v>2024</v>
      </c>
      <c r="F193" s="1" t="s">
        <v>944</v>
      </c>
      <c r="G193" s="1" t="s">
        <v>945</v>
      </c>
      <c r="H193" s="1" t="s">
        <v>628</v>
      </c>
      <c r="I193" s="1" t="s">
        <v>629</v>
      </c>
      <c r="J193" s="1" t="s">
        <v>51</v>
      </c>
      <c r="K193" s="3">
        <v>35.6</v>
      </c>
      <c r="L193">
        <v>2</v>
      </c>
      <c r="M193" s="3">
        <v>71.2</v>
      </c>
      <c r="N193" s="1" t="s">
        <v>88</v>
      </c>
      <c r="O193" s="1" t="s">
        <v>52</v>
      </c>
    </row>
    <row r="194" spans="1:15" x14ac:dyDescent="0.3">
      <c r="A194" s="1" t="s">
        <v>946</v>
      </c>
      <c r="B194" s="2">
        <v>45502</v>
      </c>
      <c r="C194" s="1" t="s">
        <v>6667</v>
      </c>
      <c r="D194" s="1" t="s">
        <v>32</v>
      </c>
      <c r="E194">
        <v>2024</v>
      </c>
      <c r="F194" s="1" t="s">
        <v>839</v>
      </c>
      <c r="G194" s="1" t="s">
        <v>840</v>
      </c>
      <c r="H194" s="1" t="s">
        <v>947</v>
      </c>
      <c r="I194" s="1" t="s">
        <v>948</v>
      </c>
      <c r="J194" s="1" t="s">
        <v>70</v>
      </c>
      <c r="K194" s="3">
        <v>11.16</v>
      </c>
      <c r="L194">
        <v>1</v>
      </c>
      <c r="M194" s="3">
        <v>11.16</v>
      </c>
      <c r="N194" s="1" t="s">
        <v>21</v>
      </c>
      <c r="O194" s="1" t="s">
        <v>95</v>
      </c>
    </row>
    <row r="195" spans="1:15" x14ac:dyDescent="0.3">
      <c r="A195" s="1" t="s">
        <v>949</v>
      </c>
      <c r="B195" s="2">
        <v>45383</v>
      </c>
      <c r="C195" s="1" t="s">
        <v>6667</v>
      </c>
      <c r="D195" s="1" t="s">
        <v>82</v>
      </c>
      <c r="E195">
        <v>2024</v>
      </c>
      <c r="F195" s="1" t="s">
        <v>794</v>
      </c>
      <c r="G195" s="1" t="s">
        <v>795</v>
      </c>
      <c r="H195" s="1" t="s">
        <v>950</v>
      </c>
      <c r="I195" s="1" t="s">
        <v>951</v>
      </c>
      <c r="J195" s="1" t="s">
        <v>70</v>
      </c>
      <c r="K195" s="3">
        <v>12.01</v>
      </c>
      <c r="L195">
        <v>4</v>
      </c>
      <c r="M195" s="3">
        <v>48.04</v>
      </c>
      <c r="N195" s="1" t="s">
        <v>6669</v>
      </c>
      <c r="O195" s="1" t="s">
        <v>22</v>
      </c>
    </row>
    <row r="196" spans="1:15" x14ac:dyDescent="0.3">
      <c r="A196" s="1" t="s">
        <v>952</v>
      </c>
      <c r="B196" s="2">
        <v>45124</v>
      </c>
      <c r="C196" s="1" t="s">
        <v>6667</v>
      </c>
      <c r="D196" s="1" t="s">
        <v>32</v>
      </c>
      <c r="E196">
        <v>2023</v>
      </c>
      <c r="F196" s="1" t="s">
        <v>953</v>
      </c>
      <c r="G196" s="1" t="s">
        <v>954</v>
      </c>
      <c r="H196" s="1" t="s">
        <v>955</v>
      </c>
      <c r="I196" s="1" t="s">
        <v>956</v>
      </c>
      <c r="J196" s="1" t="s">
        <v>51</v>
      </c>
      <c r="K196" s="3">
        <v>5.79</v>
      </c>
      <c r="L196">
        <v>3</v>
      </c>
      <c r="M196" s="3">
        <v>17.37</v>
      </c>
      <c r="N196" s="1" t="s">
        <v>6669</v>
      </c>
      <c r="O196" s="1" t="s">
        <v>22</v>
      </c>
    </row>
    <row r="197" spans="1:15" x14ac:dyDescent="0.3">
      <c r="A197" s="1" t="s">
        <v>957</v>
      </c>
      <c r="B197" s="2">
        <v>45148</v>
      </c>
      <c r="C197" s="1" t="s">
        <v>6672</v>
      </c>
      <c r="D197" s="1" t="s">
        <v>90</v>
      </c>
      <c r="E197">
        <v>2023</v>
      </c>
      <c r="F197" s="1" t="s">
        <v>958</v>
      </c>
      <c r="G197" s="1" t="s">
        <v>959</v>
      </c>
      <c r="H197" s="1" t="s">
        <v>223</v>
      </c>
      <c r="I197" s="1" t="s">
        <v>224</v>
      </c>
      <c r="J197" s="1" t="s">
        <v>87</v>
      </c>
      <c r="K197" s="3">
        <v>34.049999999999997</v>
      </c>
      <c r="L197">
        <v>5</v>
      </c>
      <c r="M197" s="3">
        <v>170.25</v>
      </c>
      <c r="N197" s="1" t="s">
        <v>21</v>
      </c>
      <c r="O197" s="1" t="s">
        <v>37</v>
      </c>
    </row>
    <row r="198" spans="1:15" x14ac:dyDescent="0.3">
      <c r="A198" s="1" t="s">
        <v>960</v>
      </c>
      <c r="B198" s="2">
        <v>45010</v>
      </c>
      <c r="C198" s="1" t="s">
        <v>6673</v>
      </c>
      <c r="D198" s="1" t="s">
        <v>15</v>
      </c>
      <c r="E198">
        <v>2023</v>
      </c>
      <c r="F198" s="1" t="s">
        <v>961</v>
      </c>
      <c r="G198" s="1" t="s">
        <v>962</v>
      </c>
      <c r="H198" s="1" t="s">
        <v>487</v>
      </c>
      <c r="I198" s="1" t="s">
        <v>963</v>
      </c>
      <c r="J198" s="1" t="s">
        <v>87</v>
      </c>
      <c r="K198" s="3">
        <v>9.57</v>
      </c>
      <c r="L198">
        <v>1</v>
      </c>
      <c r="M198" s="3">
        <v>9.57</v>
      </c>
      <c r="N198" s="1" t="s">
        <v>88</v>
      </c>
      <c r="O198" s="1" t="s">
        <v>37</v>
      </c>
    </row>
    <row r="199" spans="1:15" x14ac:dyDescent="0.3">
      <c r="A199" s="1" t="s">
        <v>964</v>
      </c>
      <c r="B199" s="2">
        <v>45605</v>
      </c>
      <c r="C199" s="1" t="s">
        <v>6673</v>
      </c>
      <c r="D199" s="1" t="s">
        <v>54</v>
      </c>
      <c r="E199">
        <v>2024</v>
      </c>
      <c r="F199" s="1" t="s">
        <v>591</v>
      </c>
      <c r="G199" s="1" t="s">
        <v>592</v>
      </c>
      <c r="H199" s="1" t="s">
        <v>568</v>
      </c>
      <c r="I199" s="1" t="s">
        <v>965</v>
      </c>
      <c r="J199" s="1" t="s">
        <v>70</v>
      </c>
      <c r="K199" s="3">
        <v>35.43</v>
      </c>
      <c r="L199">
        <v>5</v>
      </c>
      <c r="M199" s="3">
        <v>177.15</v>
      </c>
      <c r="N199" s="1" t="s">
        <v>21</v>
      </c>
      <c r="O199" s="1" t="s">
        <v>37</v>
      </c>
    </row>
    <row r="200" spans="1:15" x14ac:dyDescent="0.3">
      <c r="A200" s="1" t="s">
        <v>966</v>
      </c>
      <c r="B200" s="2">
        <v>45531</v>
      </c>
      <c r="C200" s="1" t="s">
        <v>6671</v>
      </c>
      <c r="D200" s="1" t="s">
        <v>90</v>
      </c>
      <c r="E200">
        <v>2024</v>
      </c>
      <c r="F200" s="1" t="s">
        <v>967</v>
      </c>
      <c r="G200" s="1" t="s">
        <v>968</v>
      </c>
      <c r="H200" s="1" t="s">
        <v>969</v>
      </c>
      <c r="I200" s="1" t="s">
        <v>970</v>
      </c>
      <c r="J200" s="1" t="s">
        <v>70</v>
      </c>
      <c r="K200" s="3">
        <v>32.880000000000003</v>
      </c>
      <c r="L200">
        <v>2</v>
      </c>
      <c r="M200" s="3">
        <v>65.760000000000005</v>
      </c>
      <c r="N200" s="1" t="s">
        <v>88</v>
      </c>
      <c r="O200" s="1" t="s">
        <v>193</v>
      </c>
    </row>
    <row r="201" spans="1:15" x14ac:dyDescent="0.3">
      <c r="A201" s="1" t="s">
        <v>971</v>
      </c>
      <c r="B201" s="2">
        <v>45705</v>
      </c>
      <c r="C201" s="1" t="s">
        <v>6667</v>
      </c>
      <c r="D201" s="1" t="s">
        <v>39</v>
      </c>
      <c r="E201">
        <v>2025</v>
      </c>
      <c r="F201" s="1" t="s">
        <v>972</v>
      </c>
      <c r="G201" s="1" t="s">
        <v>973</v>
      </c>
      <c r="H201" s="1" t="s">
        <v>974</v>
      </c>
      <c r="I201" s="1" t="s">
        <v>975</v>
      </c>
      <c r="J201" s="1" t="s">
        <v>51</v>
      </c>
      <c r="K201" s="3">
        <v>19.38</v>
      </c>
      <c r="L201">
        <v>5</v>
      </c>
      <c r="M201" s="3">
        <v>96.9</v>
      </c>
      <c r="N201" s="1" t="s">
        <v>29</v>
      </c>
      <c r="O201" s="1" t="s">
        <v>44</v>
      </c>
    </row>
    <row r="202" spans="1:15" x14ac:dyDescent="0.3">
      <c r="A202" s="1" t="s">
        <v>976</v>
      </c>
      <c r="B202" s="2">
        <v>45476</v>
      </c>
      <c r="C202" s="1" t="s">
        <v>6670</v>
      </c>
      <c r="D202" s="1" t="s">
        <v>32</v>
      </c>
      <c r="E202">
        <v>2024</v>
      </c>
      <c r="F202" s="1" t="s">
        <v>977</v>
      </c>
      <c r="G202" s="1" t="s">
        <v>978</v>
      </c>
      <c r="H202" s="1" t="s">
        <v>979</v>
      </c>
      <c r="I202" s="1" t="s">
        <v>980</v>
      </c>
      <c r="J202" s="1" t="s">
        <v>20</v>
      </c>
      <c r="K202" s="3">
        <v>7.66</v>
      </c>
      <c r="L202">
        <v>2</v>
      </c>
      <c r="M202" s="3">
        <v>15.32</v>
      </c>
      <c r="N202" s="1" t="s">
        <v>21</v>
      </c>
      <c r="O202" s="1" t="s">
        <v>80</v>
      </c>
    </row>
    <row r="203" spans="1:15" x14ac:dyDescent="0.3">
      <c r="A203" s="1" t="s">
        <v>981</v>
      </c>
      <c r="B203" s="2">
        <v>45014</v>
      </c>
      <c r="C203" s="1" t="s">
        <v>6670</v>
      </c>
      <c r="D203" s="1" t="s">
        <v>15</v>
      </c>
      <c r="E203">
        <v>2023</v>
      </c>
      <c r="F203" s="1" t="s">
        <v>982</v>
      </c>
      <c r="G203" s="1" t="s">
        <v>983</v>
      </c>
      <c r="H203" s="1" t="s">
        <v>984</v>
      </c>
      <c r="I203" s="1" t="s">
        <v>985</v>
      </c>
      <c r="J203" s="1" t="s">
        <v>20</v>
      </c>
      <c r="K203" s="3">
        <v>41.95</v>
      </c>
      <c r="L203">
        <v>3</v>
      </c>
      <c r="M203" s="3">
        <v>125.85</v>
      </c>
      <c r="N203" s="1" t="s">
        <v>29</v>
      </c>
      <c r="O203" s="1" t="s">
        <v>52</v>
      </c>
    </row>
    <row r="204" spans="1:15" x14ac:dyDescent="0.3">
      <c r="A204" s="1" t="s">
        <v>986</v>
      </c>
      <c r="B204" s="2">
        <v>45163</v>
      </c>
      <c r="C204" s="1" t="s">
        <v>6668</v>
      </c>
      <c r="D204" s="1" t="s">
        <v>90</v>
      </c>
      <c r="E204">
        <v>2023</v>
      </c>
      <c r="F204" s="1" t="s">
        <v>987</v>
      </c>
      <c r="G204" s="1" t="s">
        <v>988</v>
      </c>
      <c r="H204" s="1" t="s">
        <v>989</v>
      </c>
      <c r="I204" s="1" t="s">
        <v>990</v>
      </c>
      <c r="J204" s="1" t="s">
        <v>70</v>
      </c>
      <c r="K204" s="3">
        <v>17.850000000000001</v>
      </c>
      <c r="L204">
        <v>2</v>
      </c>
      <c r="M204" s="3">
        <v>35.700000000000003</v>
      </c>
      <c r="N204" s="1" t="s">
        <v>29</v>
      </c>
      <c r="O204" s="1" t="s">
        <v>37</v>
      </c>
    </row>
    <row r="205" spans="1:15" x14ac:dyDescent="0.3">
      <c r="A205" s="1" t="s">
        <v>991</v>
      </c>
      <c r="B205" s="2">
        <v>45507</v>
      </c>
      <c r="C205" s="1" t="s">
        <v>6673</v>
      </c>
      <c r="D205" s="1" t="s">
        <v>90</v>
      </c>
      <c r="E205">
        <v>2024</v>
      </c>
      <c r="F205" s="1" t="s">
        <v>992</v>
      </c>
      <c r="G205" s="1" t="s">
        <v>993</v>
      </c>
      <c r="H205" s="1" t="s">
        <v>994</v>
      </c>
      <c r="I205" s="1" t="s">
        <v>995</v>
      </c>
      <c r="J205" s="1" t="s">
        <v>51</v>
      </c>
      <c r="K205" s="3">
        <v>12.31</v>
      </c>
      <c r="L205">
        <v>4</v>
      </c>
      <c r="M205" s="3">
        <v>49.24</v>
      </c>
      <c r="N205" s="1" t="s">
        <v>88</v>
      </c>
      <c r="O205" s="1" t="s">
        <v>52</v>
      </c>
    </row>
    <row r="206" spans="1:15" x14ac:dyDescent="0.3">
      <c r="A206" s="1" t="s">
        <v>996</v>
      </c>
      <c r="B206" s="2">
        <v>45273</v>
      </c>
      <c r="C206" s="1" t="s">
        <v>6670</v>
      </c>
      <c r="D206" s="1" t="s">
        <v>107</v>
      </c>
      <c r="E206">
        <v>2023</v>
      </c>
      <c r="F206" s="1" t="s">
        <v>997</v>
      </c>
      <c r="G206" s="1" t="s">
        <v>998</v>
      </c>
      <c r="H206" s="1" t="s">
        <v>999</v>
      </c>
      <c r="I206" s="1" t="s">
        <v>1000</v>
      </c>
      <c r="J206" s="1" t="s">
        <v>87</v>
      </c>
      <c r="K206" s="3">
        <v>34.409999999999997</v>
      </c>
      <c r="L206">
        <v>3</v>
      </c>
      <c r="M206" s="3">
        <v>103.23</v>
      </c>
      <c r="N206" s="1" t="s">
        <v>21</v>
      </c>
      <c r="O206" s="1" t="s">
        <v>52</v>
      </c>
    </row>
    <row r="207" spans="1:15" x14ac:dyDescent="0.3">
      <c r="A207" s="1" t="s">
        <v>1001</v>
      </c>
      <c r="B207" s="2">
        <v>45539</v>
      </c>
      <c r="C207" s="1" t="s">
        <v>6670</v>
      </c>
      <c r="D207" s="1" t="s">
        <v>60</v>
      </c>
      <c r="E207">
        <v>2024</v>
      </c>
      <c r="F207" s="1" t="s">
        <v>1002</v>
      </c>
      <c r="G207" s="1" t="s">
        <v>1003</v>
      </c>
      <c r="H207" s="1" t="s">
        <v>1004</v>
      </c>
      <c r="I207" s="1" t="s">
        <v>1005</v>
      </c>
      <c r="J207" s="1" t="s">
        <v>20</v>
      </c>
      <c r="K207" s="3">
        <v>29.6</v>
      </c>
      <c r="L207">
        <v>3</v>
      </c>
      <c r="M207" s="3">
        <v>88.8</v>
      </c>
      <c r="N207" s="1" t="s">
        <v>21</v>
      </c>
      <c r="O207" s="1" t="s">
        <v>37</v>
      </c>
    </row>
    <row r="208" spans="1:15" x14ac:dyDescent="0.3">
      <c r="A208" s="1" t="s">
        <v>1006</v>
      </c>
      <c r="B208" s="2">
        <v>45537</v>
      </c>
      <c r="C208" s="1" t="s">
        <v>6667</v>
      </c>
      <c r="D208" s="1" t="s">
        <v>60</v>
      </c>
      <c r="E208">
        <v>2024</v>
      </c>
      <c r="F208" s="1" t="s">
        <v>270</v>
      </c>
      <c r="G208" s="1" t="s">
        <v>271</v>
      </c>
      <c r="H208" s="1" t="s">
        <v>1007</v>
      </c>
      <c r="I208" s="1" t="s">
        <v>1008</v>
      </c>
      <c r="J208" s="1" t="s">
        <v>70</v>
      </c>
      <c r="K208" s="3">
        <v>33.61</v>
      </c>
      <c r="L208">
        <v>2</v>
      </c>
      <c r="M208" s="3">
        <v>67.22</v>
      </c>
      <c r="N208" s="1" t="s">
        <v>21</v>
      </c>
      <c r="O208" s="1" t="s">
        <v>80</v>
      </c>
    </row>
    <row r="209" spans="1:15" x14ac:dyDescent="0.3">
      <c r="A209" s="1" t="s">
        <v>1009</v>
      </c>
      <c r="B209" s="2">
        <v>45525</v>
      </c>
      <c r="C209" s="1" t="s">
        <v>6670</v>
      </c>
      <c r="D209" s="1" t="s">
        <v>90</v>
      </c>
      <c r="E209">
        <v>2024</v>
      </c>
      <c r="F209" s="1" t="s">
        <v>1010</v>
      </c>
      <c r="G209" s="1" t="s">
        <v>1011</v>
      </c>
      <c r="H209" s="1" t="s">
        <v>1012</v>
      </c>
      <c r="I209" s="1" t="s">
        <v>1013</v>
      </c>
      <c r="J209" s="1" t="s">
        <v>51</v>
      </c>
      <c r="K209" s="3">
        <v>40.99</v>
      </c>
      <c r="L209">
        <v>4</v>
      </c>
      <c r="M209" s="3">
        <v>163.96</v>
      </c>
      <c r="N209" s="1" t="s">
        <v>29</v>
      </c>
      <c r="O209" s="1" t="s">
        <v>22</v>
      </c>
    </row>
    <row r="210" spans="1:15" x14ac:dyDescent="0.3">
      <c r="A210" s="1" t="s">
        <v>1014</v>
      </c>
      <c r="B210" s="2">
        <v>45127</v>
      </c>
      <c r="C210" s="1" t="s">
        <v>6672</v>
      </c>
      <c r="D210" s="1" t="s">
        <v>32</v>
      </c>
      <c r="E210">
        <v>2023</v>
      </c>
      <c r="F210" s="1" t="s">
        <v>1015</v>
      </c>
      <c r="G210" s="1" t="s">
        <v>1016</v>
      </c>
      <c r="H210" s="1" t="s">
        <v>767</v>
      </c>
      <c r="I210" s="1" t="s">
        <v>1017</v>
      </c>
      <c r="J210" s="1" t="s">
        <v>51</v>
      </c>
      <c r="K210" s="3">
        <v>25</v>
      </c>
      <c r="L210">
        <v>1</v>
      </c>
      <c r="M210" s="3">
        <v>25</v>
      </c>
      <c r="N210" s="1" t="s">
        <v>21</v>
      </c>
      <c r="O210" s="1" t="s">
        <v>37</v>
      </c>
    </row>
    <row r="211" spans="1:15" x14ac:dyDescent="0.3">
      <c r="A211" s="1" t="s">
        <v>1018</v>
      </c>
      <c r="B211" s="2">
        <v>45787</v>
      </c>
      <c r="C211" s="1" t="s">
        <v>6673</v>
      </c>
      <c r="D211" s="1" t="s">
        <v>46</v>
      </c>
      <c r="E211">
        <v>2025</v>
      </c>
      <c r="F211" s="1" t="s">
        <v>1019</v>
      </c>
      <c r="G211" s="1" t="s">
        <v>1020</v>
      </c>
      <c r="H211" s="1" t="s">
        <v>1021</v>
      </c>
      <c r="I211" s="1" t="s">
        <v>1022</v>
      </c>
      <c r="J211" s="1" t="s">
        <v>70</v>
      </c>
      <c r="K211" s="3">
        <v>20.100000000000001</v>
      </c>
      <c r="L211">
        <v>4</v>
      </c>
      <c r="M211" s="3">
        <v>80.400000000000006</v>
      </c>
      <c r="N211" s="1" t="s">
        <v>29</v>
      </c>
      <c r="O211" s="1" t="s">
        <v>80</v>
      </c>
    </row>
    <row r="212" spans="1:15" x14ac:dyDescent="0.3">
      <c r="A212" s="1" t="s">
        <v>1023</v>
      </c>
      <c r="B212" s="2">
        <v>45632</v>
      </c>
      <c r="C212" s="1" t="s">
        <v>6668</v>
      </c>
      <c r="D212" s="1" t="s">
        <v>107</v>
      </c>
      <c r="E212">
        <v>2024</v>
      </c>
      <c r="F212" s="1" t="s">
        <v>245</v>
      </c>
      <c r="G212" s="1" t="s">
        <v>246</v>
      </c>
      <c r="H212" s="1" t="s">
        <v>1024</v>
      </c>
      <c r="I212" s="1" t="s">
        <v>1025</v>
      </c>
      <c r="J212" s="1" t="s">
        <v>87</v>
      </c>
      <c r="K212" s="3">
        <v>34.090000000000003</v>
      </c>
      <c r="L212">
        <v>1</v>
      </c>
      <c r="M212" s="3">
        <v>34.090000000000003</v>
      </c>
      <c r="N212" s="1" t="s">
        <v>6669</v>
      </c>
      <c r="O212" s="1" t="s">
        <v>52</v>
      </c>
    </row>
    <row r="213" spans="1:15" x14ac:dyDescent="0.3">
      <c r="A213" s="1" t="s">
        <v>1026</v>
      </c>
      <c r="B213" s="2">
        <v>45162</v>
      </c>
      <c r="C213" s="1" t="s">
        <v>6672</v>
      </c>
      <c r="D213" s="1" t="s">
        <v>90</v>
      </c>
      <c r="E213">
        <v>2023</v>
      </c>
      <c r="F213" s="1" t="s">
        <v>1027</v>
      </c>
      <c r="G213" s="1" t="s">
        <v>1028</v>
      </c>
      <c r="H213" s="1" t="s">
        <v>1029</v>
      </c>
      <c r="I213" s="1" t="s">
        <v>1030</v>
      </c>
      <c r="J213" s="1" t="s">
        <v>70</v>
      </c>
      <c r="K213" s="3">
        <v>35.82</v>
      </c>
      <c r="L213">
        <v>4</v>
      </c>
      <c r="M213" s="3">
        <v>143.28</v>
      </c>
      <c r="N213" s="1" t="s">
        <v>21</v>
      </c>
      <c r="O213" s="1" t="s">
        <v>80</v>
      </c>
    </row>
    <row r="214" spans="1:15" x14ac:dyDescent="0.3">
      <c r="A214" s="1" t="s">
        <v>1031</v>
      </c>
      <c r="B214" s="2">
        <v>45708</v>
      </c>
      <c r="C214" s="1" t="s">
        <v>6672</v>
      </c>
      <c r="D214" s="1" t="s">
        <v>39</v>
      </c>
      <c r="E214">
        <v>2025</v>
      </c>
      <c r="F214" s="1" t="s">
        <v>1032</v>
      </c>
      <c r="G214" s="1" t="s">
        <v>1033</v>
      </c>
      <c r="H214" s="1" t="s">
        <v>535</v>
      </c>
      <c r="I214" s="1" t="s">
        <v>550</v>
      </c>
      <c r="J214" s="1" t="s">
        <v>70</v>
      </c>
      <c r="K214" s="3">
        <v>16.39</v>
      </c>
      <c r="L214">
        <v>5</v>
      </c>
      <c r="M214" s="3">
        <v>81.95</v>
      </c>
      <c r="N214" s="1" t="s">
        <v>21</v>
      </c>
      <c r="O214" s="1" t="s">
        <v>37</v>
      </c>
    </row>
    <row r="215" spans="1:15" x14ac:dyDescent="0.3">
      <c r="A215" s="1" t="s">
        <v>1034</v>
      </c>
      <c r="B215" s="2">
        <v>45292</v>
      </c>
      <c r="C215" s="1" t="s">
        <v>6667</v>
      </c>
      <c r="D215" s="1" t="s">
        <v>210</v>
      </c>
      <c r="E215">
        <v>2024</v>
      </c>
      <c r="F215" s="1" t="s">
        <v>1035</v>
      </c>
      <c r="G215" s="1" t="s">
        <v>1036</v>
      </c>
      <c r="H215" s="1" t="s">
        <v>1037</v>
      </c>
      <c r="I215" s="1" t="s">
        <v>1038</v>
      </c>
      <c r="J215" s="1" t="s">
        <v>20</v>
      </c>
      <c r="K215" s="3">
        <v>5.23</v>
      </c>
      <c r="L215">
        <v>1</v>
      </c>
      <c r="M215" s="3">
        <v>5.23</v>
      </c>
      <c r="N215" s="1" t="s">
        <v>88</v>
      </c>
      <c r="O215" s="1" t="s">
        <v>37</v>
      </c>
    </row>
    <row r="216" spans="1:15" x14ac:dyDescent="0.3">
      <c r="A216" s="1" t="s">
        <v>1039</v>
      </c>
      <c r="B216" s="2">
        <v>45737</v>
      </c>
      <c r="C216" s="1" t="s">
        <v>6668</v>
      </c>
      <c r="D216" s="1" t="s">
        <v>15</v>
      </c>
      <c r="E216">
        <v>2025</v>
      </c>
      <c r="F216" s="1" t="s">
        <v>1040</v>
      </c>
      <c r="G216" s="1" t="s">
        <v>1041</v>
      </c>
      <c r="H216" s="1" t="s">
        <v>1007</v>
      </c>
      <c r="I216" s="1" t="s">
        <v>1008</v>
      </c>
      <c r="J216" s="1" t="s">
        <v>70</v>
      </c>
      <c r="K216" s="3">
        <v>27.44</v>
      </c>
      <c r="L216">
        <v>5</v>
      </c>
      <c r="M216" s="3">
        <v>137.19999999999999</v>
      </c>
      <c r="N216" s="1" t="s">
        <v>21</v>
      </c>
      <c r="O216" s="1" t="s">
        <v>37</v>
      </c>
    </row>
    <row r="217" spans="1:15" x14ac:dyDescent="0.3">
      <c r="A217" s="1" t="s">
        <v>1042</v>
      </c>
      <c r="B217" s="2">
        <v>45281</v>
      </c>
      <c r="C217" s="1" t="s">
        <v>6672</v>
      </c>
      <c r="D217" s="1" t="s">
        <v>107</v>
      </c>
      <c r="E217">
        <v>2023</v>
      </c>
      <c r="F217" s="1" t="s">
        <v>1043</v>
      </c>
      <c r="G217" s="1" t="s">
        <v>1044</v>
      </c>
      <c r="H217" s="1" t="s">
        <v>1045</v>
      </c>
      <c r="I217" s="1" t="s">
        <v>1046</v>
      </c>
      <c r="J217" s="1" t="s">
        <v>70</v>
      </c>
      <c r="K217" s="3">
        <v>32.520000000000003</v>
      </c>
      <c r="L217">
        <v>5</v>
      </c>
      <c r="M217" s="3">
        <v>162.6</v>
      </c>
      <c r="N217" s="1" t="s">
        <v>6669</v>
      </c>
      <c r="O217" s="1" t="s">
        <v>37</v>
      </c>
    </row>
    <row r="218" spans="1:15" x14ac:dyDescent="0.3">
      <c r="A218" s="1" t="s">
        <v>1047</v>
      </c>
      <c r="B218" s="2">
        <v>45336</v>
      </c>
      <c r="C218" s="1" t="s">
        <v>6670</v>
      </c>
      <c r="D218" s="1" t="s">
        <v>39</v>
      </c>
      <c r="E218">
        <v>2024</v>
      </c>
      <c r="F218" s="1" t="s">
        <v>1048</v>
      </c>
      <c r="G218" s="1" t="s">
        <v>1049</v>
      </c>
      <c r="H218" s="1" t="s">
        <v>1050</v>
      </c>
      <c r="I218" s="1" t="s">
        <v>1051</v>
      </c>
      <c r="J218" s="1" t="s">
        <v>70</v>
      </c>
      <c r="K218" s="3">
        <v>42.45</v>
      </c>
      <c r="L218">
        <v>4</v>
      </c>
      <c r="M218" s="3">
        <v>169.8</v>
      </c>
      <c r="N218" s="1" t="s">
        <v>21</v>
      </c>
      <c r="O218" s="1" t="s">
        <v>37</v>
      </c>
    </row>
    <row r="219" spans="1:15" x14ac:dyDescent="0.3">
      <c r="A219" s="1" t="s">
        <v>1052</v>
      </c>
      <c r="B219" s="2">
        <v>45392</v>
      </c>
      <c r="C219" s="1" t="s">
        <v>6670</v>
      </c>
      <c r="D219" s="1" t="s">
        <v>82</v>
      </c>
      <c r="E219">
        <v>2024</v>
      </c>
      <c r="F219" s="1" t="s">
        <v>1053</v>
      </c>
      <c r="G219" s="1" t="s">
        <v>1054</v>
      </c>
      <c r="H219" s="1" t="s">
        <v>1055</v>
      </c>
      <c r="I219" s="1" t="s">
        <v>1056</v>
      </c>
      <c r="J219" s="1" t="s">
        <v>20</v>
      </c>
      <c r="K219" s="3">
        <v>39.75</v>
      </c>
      <c r="L219">
        <v>4</v>
      </c>
      <c r="M219" s="3">
        <v>159</v>
      </c>
      <c r="N219" s="1" t="s">
        <v>29</v>
      </c>
      <c r="O219" s="1" t="s">
        <v>22</v>
      </c>
    </row>
    <row r="220" spans="1:15" x14ac:dyDescent="0.3">
      <c r="A220" s="1" t="s">
        <v>1057</v>
      </c>
      <c r="B220" s="2">
        <v>44826</v>
      </c>
      <c r="C220" s="1" t="s">
        <v>6672</v>
      </c>
      <c r="D220" s="1" t="s">
        <v>60</v>
      </c>
      <c r="E220">
        <v>2022</v>
      </c>
      <c r="F220" s="1" t="s">
        <v>1058</v>
      </c>
      <c r="G220" s="1" t="s">
        <v>1059</v>
      </c>
      <c r="H220" s="1" t="s">
        <v>1060</v>
      </c>
      <c r="I220" s="1" t="s">
        <v>1061</v>
      </c>
      <c r="J220" s="1" t="s">
        <v>70</v>
      </c>
      <c r="K220" s="3">
        <v>14.81</v>
      </c>
      <c r="L220">
        <v>3</v>
      </c>
      <c r="M220" s="3">
        <v>44.43</v>
      </c>
      <c r="N220" s="1" t="s">
        <v>29</v>
      </c>
      <c r="O220" s="1" t="s">
        <v>37</v>
      </c>
    </row>
    <row r="221" spans="1:15" x14ac:dyDescent="0.3">
      <c r="A221" s="1" t="s">
        <v>1062</v>
      </c>
      <c r="B221" s="2">
        <v>45033</v>
      </c>
      <c r="C221" s="1" t="s">
        <v>6667</v>
      </c>
      <c r="D221" s="1" t="s">
        <v>82</v>
      </c>
      <c r="E221">
        <v>2023</v>
      </c>
      <c r="F221" s="1" t="s">
        <v>1063</v>
      </c>
      <c r="G221" s="1" t="s">
        <v>1064</v>
      </c>
      <c r="H221" s="1" t="s">
        <v>568</v>
      </c>
      <c r="I221" s="1" t="s">
        <v>965</v>
      </c>
      <c r="J221" s="1" t="s">
        <v>70</v>
      </c>
      <c r="K221" s="3">
        <v>41.04</v>
      </c>
      <c r="L221">
        <v>2</v>
      </c>
      <c r="M221" s="3">
        <v>82.08</v>
      </c>
      <c r="N221" s="1" t="s">
        <v>6669</v>
      </c>
      <c r="O221" s="1" t="s">
        <v>44</v>
      </c>
    </row>
    <row r="222" spans="1:15" x14ac:dyDescent="0.3">
      <c r="A222" s="1" t="s">
        <v>1065</v>
      </c>
      <c r="B222" s="2">
        <v>44982</v>
      </c>
      <c r="C222" s="1" t="s">
        <v>6673</v>
      </c>
      <c r="D222" s="1" t="s">
        <v>39</v>
      </c>
      <c r="E222">
        <v>2023</v>
      </c>
      <c r="F222" s="1" t="s">
        <v>1066</v>
      </c>
      <c r="G222" s="1" t="s">
        <v>1067</v>
      </c>
      <c r="H222" s="1" t="s">
        <v>1068</v>
      </c>
      <c r="I222" s="1" t="s">
        <v>1069</v>
      </c>
      <c r="J222" s="1" t="s">
        <v>20</v>
      </c>
      <c r="K222" s="3">
        <v>30.98</v>
      </c>
      <c r="L222">
        <v>3</v>
      </c>
      <c r="M222" s="3">
        <v>92.94</v>
      </c>
      <c r="N222" s="1" t="s">
        <v>21</v>
      </c>
      <c r="O222" s="1" t="s">
        <v>30</v>
      </c>
    </row>
    <row r="223" spans="1:15" x14ac:dyDescent="0.3">
      <c r="A223" s="1" t="s">
        <v>1070</v>
      </c>
      <c r="B223" s="2">
        <v>45732</v>
      </c>
      <c r="C223" s="1" t="s">
        <v>6666</v>
      </c>
      <c r="D223" s="1" t="s">
        <v>15</v>
      </c>
      <c r="E223">
        <v>2025</v>
      </c>
      <c r="F223" s="1" t="s">
        <v>918</v>
      </c>
      <c r="G223" s="1" t="s">
        <v>919</v>
      </c>
      <c r="H223" s="1" t="s">
        <v>1071</v>
      </c>
      <c r="I223" s="1" t="s">
        <v>1072</v>
      </c>
      <c r="J223" s="1" t="s">
        <v>70</v>
      </c>
      <c r="K223" s="3">
        <v>46.2</v>
      </c>
      <c r="L223">
        <v>1</v>
      </c>
      <c r="M223" s="3">
        <v>46.2</v>
      </c>
      <c r="N223" s="1" t="s">
        <v>29</v>
      </c>
      <c r="O223" s="1" t="s">
        <v>44</v>
      </c>
    </row>
    <row r="224" spans="1:15" x14ac:dyDescent="0.3">
      <c r="A224" s="1" t="s">
        <v>1073</v>
      </c>
      <c r="B224" s="2">
        <v>45352</v>
      </c>
      <c r="C224" s="1" t="s">
        <v>6668</v>
      </c>
      <c r="D224" s="1" t="s">
        <v>15</v>
      </c>
      <c r="E224">
        <v>2024</v>
      </c>
      <c r="F224" s="1" t="s">
        <v>404</v>
      </c>
      <c r="G224" s="1" t="s">
        <v>1074</v>
      </c>
      <c r="H224" s="1" t="s">
        <v>1075</v>
      </c>
      <c r="I224" s="1" t="s">
        <v>1076</v>
      </c>
      <c r="J224" s="1" t="s">
        <v>20</v>
      </c>
      <c r="K224" s="3">
        <v>40.479999999999997</v>
      </c>
      <c r="L224">
        <v>3</v>
      </c>
      <c r="M224" s="3">
        <v>121.44</v>
      </c>
      <c r="N224" s="1" t="s">
        <v>21</v>
      </c>
      <c r="O224" s="1" t="s">
        <v>30</v>
      </c>
    </row>
    <row r="225" spans="1:15" x14ac:dyDescent="0.3">
      <c r="A225" s="1" t="s">
        <v>1077</v>
      </c>
      <c r="B225" s="2">
        <v>44821</v>
      </c>
      <c r="C225" s="1" t="s">
        <v>6673</v>
      </c>
      <c r="D225" s="1" t="s">
        <v>60</v>
      </c>
      <c r="E225">
        <v>2022</v>
      </c>
      <c r="F225" s="1" t="s">
        <v>1078</v>
      </c>
      <c r="G225" s="1" t="s">
        <v>1079</v>
      </c>
      <c r="H225" s="1" t="s">
        <v>1080</v>
      </c>
      <c r="I225" s="1" t="s">
        <v>1081</v>
      </c>
      <c r="J225" s="1" t="s">
        <v>70</v>
      </c>
      <c r="K225" s="3">
        <v>51.43</v>
      </c>
      <c r="L225">
        <v>1</v>
      </c>
      <c r="M225" s="3">
        <v>51.43</v>
      </c>
      <c r="N225" s="1" t="s">
        <v>29</v>
      </c>
      <c r="O225" s="1" t="s">
        <v>80</v>
      </c>
    </row>
    <row r="226" spans="1:15" x14ac:dyDescent="0.3">
      <c r="A226" s="1" t="s">
        <v>1082</v>
      </c>
      <c r="B226" s="2">
        <v>45307</v>
      </c>
      <c r="C226" s="1" t="s">
        <v>6671</v>
      </c>
      <c r="D226" s="1" t="s">
        <v>210</v>
      </c>
      <c r="E226">
        <v>2024</v>
      </c>
      <c r="F226" s="1" t="s">
        <v>1083</v>
      </c>
      <c r="G226" s="1" t="s">
        <v>1084</v>
      </c>
      <c r="H226" s="1" t="s">
        <v>1085</v>
      </c>
      <c r="I226" s="1" t="s">
        <v>1086</v>
      </c>
      <c r="J226" s="1" t="s">
        <v>70</v>
      </c>
      <c r="K226" s="3">
        <v>36.729999999999997</v>
      </c>
      <c r="L226">
        <v>1</v>
      </c>
      <c r="M226" s="3">
        <v>36.729999999999997</v>
      </c>
      <c r="N226" s="1" t="s">
        <v>21</v>
      </c>
      <c r="O226" s="1" t="s">
        <v>44</v>
      </c>
    </row>
    <row r="227" spans="1:15" x14ac:dyDescent="0.3">
      <c r="A227" s="1" t="s">
        <v>1087</v>
      </c>
      <c r="B227" s="2">
        <v>45038</v>
      </c>
      <c r="C227" s="1" t="s">
        <v>6673</v>
      </c>
      <c r="D227" s="1" t="s">
        <v>82</v>
      </c>
      <c r="E227">
        <v>2023</v>
      </c>
      <c r="F227" s="1" t="s">
        <v>438</v>
      </c>
      <c r="G227" s="1" t="s">
        <v>1088</v>
      </c>
      <c r="H227" s="1" t="s">
        <v>1089</v>
      </c>
      <c r="I227" s="1" t="s">
        <v>1090</v>
      </c>
      <c r="J227" s="1" t="s">
        <v>87</v>
      </c>
      <c r="K227" s="3">
        <v>37.270000000000003</v>
      </c>
      <c r="L227">
        <v>1</v>
      </c>
      <c r="M227" s="3">
        <v>37.270000000000003</v>
      </c>
      <c r="N227" s="1" t="s">
        <v>29</v>
      </c>
      <c r="O227" s="1" t="s">
        <v>37</v>
      </c>
    </row>
    <row r="228" spans="1:15" x14ac:dyDescent="0.3">
      <c r="A228" s="1" t="s">
        <v>1091</v>
      </c>
      <c r="B228" s="2">
        <v>45494</v>
      </c>
      <c r="C228" s="1" t="s">
        <v>6666</v>
      </c>
      <c r="D228" s="1" t="s">
        <v>32</v>
      </c>
      <c r="E228">
        <v>2024</v>
      </c>
      <c r="F228" s="1" t="s">
        <v>1092</v>
      </c>
      <c r="G228" s="1" t="s">
        <v>1093</v>
      </c>
      <c r="H228" s="1" t="s">
        <v>518</v>
      </c>
      <c r="I228" s="1" t="s">
        <v>519</v>
      </c>
      <c r="J228" s="1" t="s">
        <v>87</v>
      </c>
      <c r="K228" s="3">
        <v>26.38</v>
      </c>
      <c r="L228">
        <v>5</v>
      </c>
      <c r="M228" s="3">
        <v>131.9</v>
      </c>
      <c r="N228" s="1" t="s">
        <v>6669</v>
      </c>
      <c r="O228" s="1" t="s">
        <v>30</v>
      </c>
    </row>
    <row r="229" spans="1:15" x14ac:dyDescent="0.3">
      <c r="A229" s="1" t="s">
        <v>1094</v>
      </c>
      <c r="B229" s="2">
        <v>44928</v>
      </c>
      <c r="C229" s="1" t="s">
        <v>6667</v>
      </c>
      <c r="D229" s="1" t="s">
        <v>210</v>
      </c>
      <c r="E229">
        <v>2023</v>
      </c>
      <c r="F229" s="1" t="s">
        <v>1095</v>
      </c>
      <c r="G229" s="1" t="s">
        <v>1096</v>
      </c>
      <c r="H229" s="1" t="s">
        <v>841</v>
      </c>
      <c r="I229" s="1" t="s">
        <v>1097</v>
      </c>
      <c r="J229" s="1" t="s">
        <v>70</v>
      </c>
      <c r="K229" s="3">
        <v>35.15</v>
      </c>
      <c r="L229">
        <v>2</v>
      </c>
      <c r="M229" s="3">
        <v>70.3</v>
      </c>
      <c r="N229" s="1" t="s">
        <v>29</v>
      </c>
      <c r="O229" s="1" t="s">
        <v>37</v>
      </c>
    </row>
    <row r="230" spans="1:15" x14ac:dyDescent="0.3">
      <c r="A230" s="1" t="s">
        <v>1098</v>
      </c>
      <c r="B230" s="2">
        <v>44832</v>
      </c>
      <c r="C230" s="1" t="s">
        <v>6670</v>
      </c>
      <c r="D230" s="1" t="s">
        <v>60</v>
      </c>
      <c r="E230">
        <v>2022</v>
      </c>
      <c r="F230" s="1" t="s">
        <v>829</v>
      </c>
      <c r="G230" s="1" t="s">
        <v>1099</v>
      </c>
      <c r="H230" s="1" t="s">
        <v>1100</v>
      </c>
      <c r="I230" s="1" t="s">
        <v>1101</v>
      </c>
      <c r="J230" s="1" t="s">
        <v>70</v>
      </c>
      <c r="K230" s="3">
        <v>7.31</v>
      </c>
      <c r="L230">
        <v>4</v>
      </c>
      <c r="M230" s="3">
        <v>29.24</v>
      </c>
      <c r="N230" s="1" t="s">
        <v>21</v>
      </c>
      <c r="O230" s="1" t="s">
        <v>37</v>
      </c>
    </row>
    <row r="231" spans="1:15" x14ac:dyDescent="0.3">
      <c r="A231" s="1" t="s">
        <v>1102</v>
      </c>
      <c r="B231" s="2">
        <v>45403</v>
      </c>
      <c r="C231" s="1" t="s">
        <v>6666</v>
      </c>
      <c r="D231" s="1" t="s">
        <v>82</v>
      </c>
      <c r="E231">
        <v>2024</v>
      </c>
      <c r="F231" s="1" t="s">
        <v>1103</v>
      </c>
      <c r="G231" s="1" t="s">
        <v>1104</v>
      </c>
      <c r="H231" s="1" t="s">
        <v>435</v>
      </c>
      <c r="I231" s="1" t="s">
        <v>436</v>
      </c>
      <c r="J231" s="1" t="s">
        <v>51</v>
      </c>
      <c r="K231" s="3">
        <v>17.25</v>
      </c>
      <c r="L231">
        <v>4</v>
      </c>
      <c r="M231" s="3">
        <v>69</v>
      </c>
      <c r="N231" s="1" t="s">
        <v>29</v>
      </c>
      <c r="O231" s="1" t="s">
        <v>193</v>
      </c>
    </row>
    <row r="232" spans="1:15" x14ac:dyDescent="0.3">
      <c r="A232" s="1" t="s">
        <v>1105</v>
      </c>
      <c r="B232" s="2">
        <v>45828</v>
      </c>
      <c r="C232" s="1" t="s">
        <v>6668</v>
      </c>
      <c r="D232" s="1" t="s">
        <v>24</v>
      </c>
      <c r="E232">
        <v>2025</v>
      </c>
      <c r="F232" s="1" t="s">
        <v>1106</v>
      </c>
      <c r="G232" s="1" t="s">
        <v>1107</v>
      </c>
      <c r="H232" s="1" t="s">
        <v>1108</v>
      </c>
      <c r="I232" s="1" t="s">
        <v>1109</v>
      </c>
      <c r="J232" s="1" t="s">
        <v>70</v>
      </c>
      <c r="K232" s="3">
        <v>41.79</v>
      </c>
      <c r="L232">
        <v>3</v>
      </c>
      <c r="M232" s="3">
        <v>125.37</v>
      </c>
      <c r="N232" s="1" t="s">
        <v>6669</v>
      </c>
      <c r="O232" s="1" t="s">
        <v>30</v>
      </c>
    </row>
    <row r="233" spans="1:15" x14ac:dyDescent="0.3">
      <c r="A233" s="1" t="s">
        <v>1110</v>
      </c>
      <c r="B233" s="2">
        <v>45479</v>
      </c>
      <c r="C233" s="1" t="s">
        <v>6673</v>
      </c>
      <c r="D233" s="1" t="s">
        <v>32</v>
      </c>
      <c r="E233">
        <v>2024</v>
      </c>
      <c r="F233" s="1" t="s">
        <v>1111</v>
      </c>
      <c r="G233" s="1" t="s">
        <v>1112</v>
      </c>
      <c r="H233" s="1" t="s">
        <v>896</v>
      </c>
      <c r="I233" s="1" t="s">
        <v>897</v>
      </c>
      <c r="J233" s="1" t="s">
        <v>87</v>
      </c>
      <c r="K233" s="3">
        <v>13.63</v>
      </c>
      <c r="L233">
        <v>2</v>
      </c>
      <c r="M233" s="3">
        <v>27.26</v>
      </c>
      <c r="N233" s="1" t="s">
        <v>6669</v>
      </c>
      <c r="O233" s="1" t="s">
        <v>193</v>
      </c>
    </row>
    <row r="234" spans="1:15" x14ac:dyDescent="0.3">
      <c r="A234" s="1" t="s">
        <v>1113</v>
      </c>
      <c r="B234" s="2">
        <v>45084</v>
      </c>
      <c r="C234" s="1" t="s">
        <v>6670</v>
      </c>
      <c r="D234" s="1" t="s">
        <v>24</v>
      </c>
      <c r="E234">
        <v>2023</v>
      </c>
      <c r="F234" s="1" t="s">
        <v>1114</v>
      </c>
      <c r="G234" s="1" t="s">
        <v>1115</v>
      </c>
      <c r="H234" s="1" t="s">
        <v>554</v>
      </c>
      <c r="I234" s="1" t="s">
        <v>1116</v>
      </c>
      <c r="J234" s="1" t="s">
        <v>51</v>
      </c>
      <c r="K234" s="3">
        <v>57.3</v>
      </c>
      <c r="L234">
        <v>2</v>
      </c>
      <c r="M234" s="3">
        <v>114.6</v>
      </c>
      <c r="N234" s="1" t="s">
        <v>6669</v>
      </c>
      <c r="O234" s="1" t="s">
        <v>95</v>
      </c>
    </row>
    <row r="235" spans="1:15" x14ac:dyDescent="0.3">
      <c r="A235" s="1" t="s">
        <v>1117</v>
      </c>
      <c r="B235" s="2">
        <v>45064</v>
      </c>
      <c r="C235" s="1" t="s">
        <v>6672</v>
      </c>
      <c r="D235" s="1" t="s">
        <v>46</v>
      </c>
      <c r="E235">
        <v>2023</v>
      </c>
      <c r="F235" s="1" t="s">
        <v>819</v>
      </c>
      <c r="G235" s="1" t="s">
        <v>1118</v>
      </c>
      <c r="H235" s="1" t="s">
        <v>1037</v>
      </c>
      <c r="I235" s="1" t="s">
        <v>1038</v>
      </c>
      <c r="J235" s="1" t="s">
        <v>20</v>
      </c>
      <c r="K235" s="3">
        <v>5.47</v>
      </c>
      <c r="L235">
        <v>4</v>
      </c>
      <c r="M235" s="3">
        <v>21.88</v>
      </c>
      <c r="N235" s="1" t="s">
        <v>6669</v>
      </c>
      <c r="O235" s="1" t="s">
        <v>30</v>
      </c>
    </row>
    <row r="236" spans="1:15" x14ac:dyDescent="0.3">
      <c r="A236" s="1" t="s">
        <v>1119</v>
      </c>
      <c r="B236" s="2">
        <v>45435</v>
      </c>
      <c r="C236" s="1" t="s">
        <v>6672</v>
      </c>
      <c r="D236" s="1" t="s">
        <v>46</v>
      </c>
      <c r="E236">
        <v>2024</v>
      </c>
      <c r="F236" s="1" t="s">
        <v>1120</v>
      </c>
      <c r="G236" s="1" t="s">
        <v>1121</v>
      </c>
      <c r="H236" s="1" t="s">
        <v>535</v>
      </c>
      <c r="I236" s="1" t="s">
        <v>536</v>
      </c>
      <c r="J236" s="1" t="s">
        <v>70</v>
      </c>
      <c r="K236" s="3">
        <v>8.35</v>
      </c>
      <c r="L236">
        <v>2</v>
      </c>
      <c r="M236" s="3">
        <v>16.7</v>
      </c>
      <c r="N236" s="1" t="s">
        <v>6669</v>
      </c>
      <c r="O236" s="1" t="s">
        <v>37</v>
      </c>
    </row>
    <row r="237" spans="1:15" x14ac:dyDescent="0.3">
      <c r="A237" s="1" t="s">
        <v>1122</v>
      </c>
      <c r="B237" s="2">
        <v>45587</v>
      </c>
      <c r="C237" s="1" t="s">
        <v>6671</v>
      </c>
      <c r="D237" s="1" t="s">
        <v>133</v>
      </c>
      <c r="E237">
        <v>2024</v>
      </c>
      <c r="F237" s="1" t="s">
        <v>1123</v>
      </c>
      <c r="G237" s="1" t="s">
        <v>1124</v>
      </c>
      <c r="H237" s="1" t="s">
        <v>1125</v>
      </c>
      <c r="I237" s="1" t="s">
        <v>1126</v>
      </c>
      <c r="J237" s="1" t="s">
        <v>87</v>
      </c>
      <c r="K237" s="3">
        <v>5.59</v>
      </c>
      <c r="L237">
        <v>1</v>
      </c>
      <c r="M237" s="3">
        <v>5.59</v>
      </c>
      <c r="N237" s="1" t="s">
        <v>21</v>
      </c>
      <c r="O237" s="1" t="s">
        <v>44</v>
      </c>
    </row>
    <row r="238" spans="1:15" x14ac:dyDescent="0.3">
      <c r="A238" s="1" t="s">
        <v>1127</v>
      </c>
      <c r="B238" s="2">
        <v>45639</v>
      </c>
      <c r="C238" s="1" t="s">
        <v>6668</v>
      </c>
      <c r="D238" s="1" t="s">
        <v>107</v>
      </c>
      <c r="E238">
        <v>2024</v>
      </c>
      <c r="F238" s="1" t="s">
        <v>1128</v>
      </c>
      <c r="G238" s="1" t="s">
        <v>1129</v>
      </c>
      <c r="H238" s="1" t="s">
        <v>1130</v>
      </c>
      <c r="I238" s="1" t="s">
        <v>1131</v>
      </c>
      <c r="J238" s="1" t="s">
        <v>87</v>
      </c>
      <c r="K238" s="3">
        <v>6.53</v>
      </c>
      <c r="L238">
        <v>3</v>
      </c>
      <c r="M238" s="3">
        <v>19.59</v>
      </c>
      <c r="N238" s="1" t="s">
        <v>21</v>
      </c>
      <c r="O238" s="1" t="s">
        <v>193</v>
      </c>
    </row>
    <row r="239" spans="1:15" x14ac:dyDescent="0.3">
      <c r="A239" s="1" t="s">
        <v>1132</v>
      </c>
      <c r="B239" s="2">
        <v>45011</v>
      </c>
      <c r="C239" s="1" t="s">
        <v>6666</v>
      </c>
      <c r="D239" s="1" t="s">
        <v>15</v>
      </c>
      <c r="E239">
        <v>2023</v>
      </c>
      <c r="F239" s="1" t="s">
        <v>1133</v>
      </c>
      <c r="G239" s="1" t="s">
        <v>1134</v>
      </c>
      <c r="H239" s="1" t="s">
        <v>104</v>
      </c>
      <c r="I239" s="1" t="s">
        <v>1135</v>
      </c>
      <c r="J239" s="1" t="s">
        <v>20</v>
      </c>
      <c r="K239" s="3">
        <v>17.73</v>
      </c>
      <c r="L239">
        <v>5</v>
      </c>
      <c r="M239" s="3">
        <v>88.65</v>
      </c>
      <c r="N239" s="1" t="s">
        <v>21</v>
      </c>
      <c r="O239" s="1" t="s">
        <v>44</v>
      </c>
    </row>
    <row r="240" spans="1:15" x14ac:dyDescent="0.3">
      <c r="A240" s="1" t="s">
        <v>1136</v>
      </c>
      <c r="B240" s="2">
        <v>45893</v>
      </c>
      <c r="C240" s="1" t="s">
        <v>6666</v>
      </c>
      <c r="D240" s="1" t="s">
        <v>90</v>
      </c>
      <c r="E240">
        <v>2025</v>
      </c>
      <c r="F240" s="1" t="s">
        <v>305</v>
      </c>
      <c r="G240" s="1" t="s">
        <v>306</v>
      </c>
      <c r="H240" s="1" t="s">
        <v>181</v>
      </c>
      <c r="I240" s="1" t="s">
        <v>182</v>
      </c>
      <c r="J240" s="1" t="s">
        <v>70</v>
      </c>
      <c r="K240" s="3">
        <v>32.15</v>
      </c>
      <c r="L240">
        <v>2</v>
      </c>
      <c r="M240" s="3">
        <v>64.3</v>
      </c>
      <c r="N240" s="1" t="s">
        <v>6669</v>
      </c>
      <c r="O240" s="1" t="s">
        <v>37</v>
      </c>
    </row>
    <row r="241" spans="1:15" x14ac:dyDescent="0.3">
      <c r="A241" s="1" t="s">
        <v>1137</v>
      </c>
      <c r="B241" s="2">
        <v>45125</v>
      </c>
      <c r="C241" s="1" t="s">
        <v>6671</v>
      </c>
      <c r="D241" s="1" t="s">
        <v>32</v>
      </c>
      <c r="E241">
        <v>2023</v>
      </c>
      <c r="F241" s="1" t="s">
        <v>814</v>
      </c>
      <c r="G241" s="1" t="s">
        <v>1138</v>
      </c>
      <c r="H241" s="1" t="s">
        <v>252</v>
      </c>
      <c r="I241" s="1" t="s">
        <v>253</v>
      </c>
      <c r="J241" s="1" t="s">
        <v>51</v>
      </c>
      <c r="K241" s="3">
        <v>38.200000000000003</v>
      </c>
      <c r="L241">
        <v>4</v>
      </c>
      <c r="M241" s="3">
        <v>152.80000000000001</v>
      </c>
      <c r="N241" s="1" t="s">
        <v>29</v>
      </c>
      <c r="O241" s="1" t="s">
        <v>44</v>
      </c>
    </row>
    <row r="242" spans="1:15" x14ac:dyDescent="0.3">
      <c r="A242" s="1" t="s">
        <v>1139</v>
      </c>
      <c r="B242" s="2">
        <v>44818</v>
      </c>
      <c r="C242" s="1" t="s">
        <v>6670</v>
      </c>
      <c r="D242" s="1" t="s">
        <v>60</v>
      </c>
      <c r="E242">
        <v>2022</v>
      </c>
      <c r="F242" s="1" t="s">
        <v>606</v>
      </c>
      <c r="G242" s="1" t="s">
        <v>607</v>
      </c>
      <c r="H242" s="1" t="s">
        <v>1140</v>
      </c>
      <c r="I242" s="1" t="s">
        <v>1141</v>
      </c>
      <c r="J242" s="1" t="s">
        <v>51</v>
      </c>
      <c r="K242" s="3">
        <v>8.2200000000000006</v>
      </c>
      <c r="L242">
        <v>3</v>
      </c>
      <c r="M242" s="3">
        <v>24.66</v>
      </c>
      <c r="N242" s="1" t="s">
        <v>6669</v>
      </c>
      <c r="O242" s="1" t="s">
        <v>22</v>
      </c>
    </row>
    <row r="243" spans="1:15" x14ac:dyDescent="0.3">
      <c r="A243" s="1" t="s">
        <v>1142</v>
      </c>
      <c r="B243" s="2">
        <v>44890</v>
      </c>
      <c r="C243" s="1" t="s">
        <v>6668</v>
      </c>
      <c r="D243" s="1" t="s">
        <v>54</v>
      </c>
      <c r="E243">
        <v>2022</v>
      </c>
      <c r="F243" s="1" t="s">
        <v>1143</v>
      </c>
      <c r="G243" s="1" t="s">
        <v>1144</v>
      </c>
      <c r="H243" s="1" t="s">
        <v>739</v>
      </c>
      <c r="I243" s="1" t="s">
        <v>740</v>
      </c>
      <c r="J243" s="1" t="s">
        <v>20</v>
      </c>
      <c r="K243" s="3">
        <v>33.32</v>
      </c>
      <c r="L243">
        <v>3</v>
      </c>
      <c r="M243" s="3">
        <v>99.96</v>
      </c>
      <c r="N243" s="1" t="s">
        <v>6669</v>
      </c>
      <c r="O243" s="1" t="s">
        <v>44</v>
      </c>
    </row>
    <row r="244" spans="1:15" x14ac:dyDescent="0.3">
      <c r="A244" s="1" t="s">
        <v>1145</v>
      </c>
      <c r="B244" s="2">
        <v>45345</v>
      </c>
      <c r="C244" s="1" t="s">
        <v>6668</v>
      </c>
      <c r="D244" s="1" t="s">
        <v>39</v>
      </c>
      <c r="E244">
        <v>2024</v>
      </c>
      <c r="F244" s="1" t="s">
        <v>1146</v>
      </c>
      <c r="G244" s="1" t="s">
        <v>1147</v>
      </c>
      <c r="H244" s="1" t="s">
        <v>1148</v>
      </c>
      <c r="I244" s="1" t="s">
        <v>1149</v>
      </c>
      <c r="J244" s="1" t="s">
        <v>70</v>
      </c>
      <c r="K244" s="3">
        <v>21.52</v>
      </c>
      <c r="L244">
        <v>5</v>
      </c>
      <c r="M244" s="3">
        <v>107.6</v>
      </c>
      <c r="N244" s="1" t="s">
        <v>88</v>
      </c>
      <c r="O244" s="1" t="s">
        <v>52</v>
      </c>
    </row>
    <row r="245" spans="1:15" x14ac:dyDescent="0.3">
      <c r="A245" s="1" t="s">
        <v>1150</v>
      </c>
      <c r="B245" s="2">
        <v>45162</v>
      </c>
      <c r="C245" s="1" t="s">
        <v>6672</v>
      </c>
      <c r="D245" s="1" t="s">
        <v>90</v>
      </c>
      <c r="E245">
        <v>2023</v>
      </c>
      <c r="F245" s="1" t="s">
        <v>1095</v>
      </c>
      <c r="G245" s="1" t="s">
        <v>1151</v>
      </c>
      <c r="H245" s="1" t="s">
        <v>1152</v>
      </c>
      <c r="I245" s="1" t="s">
        <v>1153</v>
      </c>
      <c r="J245" s="1" t="s">
        <v>87</v>
      </c>
      <c r="K245" s="3">
        <v>36.409999999999997</v>
      </c>
      <c r="L245">
        <v>4</v>
      </c>
      <c r="M245" s="3">
        <v>145.63999999999999</v>
      </c>
      <c r="N245" s="1" t="s">
        <v>88</v>
      </c>
      <c r="O245" s="1" t="s">
        <v>30</v>
      </c>
    </row>
    <row r="246" spans="1:15" x14ac:dyDescent="0.3">
      <c r="A246" s="1" t="s">
        <v>1154</v>
      </c>
      <c r="B246" s="2">
        <v>45750</v>
      </c>
      <c r="C246" s="1" t="s">
        <v>6672</v>
      </c>
      <c r="D246" s="1" t="s">
        <v>82</v>
      </c>
      <c r="E246">
        <v>2025</v>
      </c>
      <c r="F246" s="1" t="s">
        <v>378</v>
      </c>
      <c r="G246" s="1" t="s">
        <v>379</v>
      </c>
      <c r="H246" s="1" t="s">
        <v>1155</v>
      </c>
      <c r="I246" s="1" t="s">
        <v>1156</v>
      </c>
      <c r="J246" s="1" t="s">
        <v>51</v>
      </c>
      <c r="K246" s="3">
        <v>20.09</v>
      </c>
      <c r="L246">
        <v>3</v>
      </c>
      <c r="M246" s="3">
        <v>60.27</v>
      </c>
      <c r="N246" s="1" t="s">
        <v>21</v>
      </c>
      <c r="O246" s="1" t="s">
        <v>37</v>
      </c>
    </row>
    <row r="247" spans="1:15" x14ac:dyDescent="0.3">
      <c r="A247" s="1" t="s">
        <v>1157</v>
      </c>
      <c r="B247" s="2">
        <v>45293</v>
      </c>
      <c r="C247" s="1" t="s">
        <v>6671</v>
      </c>
      <c r="D247" s="1" t="s">
        <v>210</v>
      </c>
      <c r="E247">
        <v>2024</v>
      </c>
      <c r="F247" s="1" t="s">
        <v>1114</v>
      </c>
      <c r="G247" s="1" t="s">
        <v>1115</v>
      </c>
      <c r="H247" s="1" t="s">
        <v>1158</v>
      </c>
      <c r="I247" s="1" t="s">
        <v>1159</v>
      </c>
      <c r="J247" s="1" t="s">
        <v>87</v>
      </c>
      <c r="K247" s="3">
        <v>20.94</v>
      </c>
      <c r="L247">
        <v>4</v>
      </c>
      <c r="M247" s="3">
        <v>83.76</v>
      </c>
      <c r="N247" s="1" t="s">
        <v>6669</v>
      </c>
      <c r="O247" s="1" t="s">
        <v>52</v>
      </c>
    </row>
    <row r="248" spans="1:15" x14ac:dyDescent="0.3">
      <c r="A248" s="1" t="s">
        <v>1160</v>
      </c>
      <c r="B248" s="2">
        <v>45045</v>
      </c>
      <c r="C248" s="1" t="s">
        <v>6673</v>
      </c>
      <c r="D248" s="1" t="s">
        <v>82</v>
      </c>
      <c r="E248">
        <v>2023</v>
      </c>
      <c r="F248" s="1" t="s">
        <v>839</v>
      </c>
      <c r="G248" s="1" t="s">
        <v>1161</v>
      </c>
      <c r="H248" s="1" t="s">
        <v>936</v>
      </c>
      <c r="I248" s="1" t="s">
        <v>937</v>
      </c>
      <c r="J248" s="1" t="s">
        <v>87</v>
      </c>
      <c r="K248" s="3">
        <v>23.32</v>
      </c>
      <c r="L248">
        <v>2</v>
      </c>
      <c r="M248" s="3">
        <v>46.64</v>
      </c>
      <c r="N248" s="1" t="s">
        <v>6669</v>
      </c>
      <c r="O248" s="1" t="s">
        <v>95</v>
      </c>
    </row>
    <row r="249" spans="1:15" x14ac:dyDescent="0.3">
      <c r="A249" s="1" t="s">
        <v>1162</v>
      </c>
      <c r="B249" s="2">
        <v>45639</v>
      </c>
      <c r="C249" s="1" t="s">
        <v>6668</v>
      </c>
      <c r="D249" s="1" t="s">
        <v>107</v>
      </c>
      <c r="E249">
        <v>2024</v>
      </c>
      <c r="F249" s="1" t="s">
        <v>1163</v>
      </c>
      <c r="G249" s="1" t="s">
        <v>1164</v>
      </c>
      <c r="H249" s="1" t="s">
        <v>1165</v>
      </c>
      <c r="I249" s="1" t="s">
        <v>1166</v>
      </c>
      <c r="J249" s="1" t="s">
        <v>20</v>
      </c>
      <c r="K249" s="3">
        <v>21.75</v>
      </c>
      <c r="L249">
        <v>1</v>
      </c>
      <c r="M249" s="3">
        <v>21.75</v>
      </c>
      <c r="N249" s="1" t="s">
        <v>6669</v>
      </c>
      <c r="O249" s="1" t="s">
        <v>22</v>
      </c>
    </row>
    <row r="250" spans="1:15" x14ac:dyDescent="0.3">
      <c r="A250" s="1" t="s">
        <v>1167</v>
      </c>
      <c r="B250" s="2">
        <v>45889</v>
      </c>
      <c r="C250" s="1" t="s">
        <v>6670</v>
      </c>
      <c r="D250" s="1" t="s">
        <v>90</v>
      </c>
      <c r="E250">
        <v>2025</v>
      </c>
      <c r="F250" s="1" t="s">
        <v>1168</v>
      </c>
      <c r="G250" s="1" t="s">
        <v>1169</v>
      </c>
      <c r="H250" s="1" t="s">
        <v>1007</v>
      </c>
      <c r="I250" s="1" t="s">
        <v>1170</v>
      </c>
      <c r="J250" s="1" t="s">
        <v>70</v>
      </c>
      <c r="K250" s="3">
        <v>31.92</v>
      </c>
      <c r="L250">
        <v>3</v>
      </c>
      <c r="M250" s="3">
        <v>95.76</v>
      </c>
      <c r="N250" s="1" t="s">
        <v>21</v>
      </c>
      <c r="O250" s="1" t="s">
        <v>22</v>
      </c>
    </row>
    <row r="251" spans="1:15" x14ac:dyDescent="0.3">
      <c r="A251" s="1" t="s">
        <v>1171</v>
      </c>
      <c r="B251" s="2">
        <v>45054</v>
      </c>
      <c r="C251" s="1" t="s">
        <v>6667</v>
      </c>
      <c r="D251" s="1" t="s">
        <v>46</v>
      </c>
      <c r="E251">
        <v>2023</v>
      </c>
      <c r="F251" s="1" t="s">
        <v>676</v>
      </c>
      <c r="G251" s="1" t="s">
        <v>677</v>
      </c>
      <c r="H251" s="1" t="s">
        <v>757</v>
      </c>
      <c r="I251" s="1" t="s">
        <v>1172</v>
      </c>
      <c r="J251" s="1" t="s">
        <v>20</v>
      </c>
      <c r="K251" s="3">
        <v>43.42</v>
      </c>
      <c r="L251">
        <v>4</v>
      </c>
      <c r="M251" s="3">
        <v>173.68</v>
      </c>
      <c r="N251" s="1" t="s">
        <v>6669</v>
      </c>
      <c r="O251" s="1" t="s">
        <v>193</v>
      </c>
    </row>
    <row r="252" spans="1:15" x14ac:dyDescent="0.3">
      <c r="A252" s="1" t="s">
        <v>1173</v>
      </c>
      <c r="B252" s="2">
        <v>45306</v>
      </c>
      <c r="C252" s="1" t="s">
        <v>6667</v>
      </c>
      <c r="D252" s="1" t="s">
        <v>210</v>
      </c>
      <c r="E252">
        <v>2024</v>
      </c>
      <c r="F252" s="1" t="s">
        <v>245</v>
      </c>
      <c r="G252" s="1" t="s">
        <v>246</v>
      </c>
      <c r="H252" s="1" t="s">
        <v>608</v>
      </c>
      <c r="I252" s="1" t="s">
        <v>1174</v>
      </c>
      <c r="J252" s="1" t="s">
        <v>20</v>
      </c>
      <c r="K252" s="3">
        <v>57.96</v>
      </c>
      <c r="L252">
        <v>4</v>
      </c>
      <c r="M252" s="3">
        <v>231.84</v>
      </c>
      <c r="N252" s="1" t="s">
        <v>21</v>
      </c>
      <c r="O252" s="1" t="s">
        <v>95</v>
      </c>
    </row>
    <row r="253" spans="1:15" x14ac:dyDescent="0.3">
      <c r="A253" s="1" t="s">
        <v>1175</v>
      </c>
      <c r="B253" s="2">
        <v>45032</v>
      </c>
      <c r="C253" s="1" t="s">
        <v>6666</v>
      </c>
      <c r="D253" s="1" t="s">
        <v>82</v>
      </c>
      <c r="E253">
        <v>2023</v>
      </c>
      <c r="F253" s="1" t="s">
        <v>1176</v>
      </c>
      <c r="G253" s="1" t="s">
        <v>1177</v>
      </c>
      <c r="H253" s="1" t="s">
        <v>513</v>
      </c>
      <c r="I253" s="1" t="s">
        <v>1178</v>
      </c>
      <c r="J253" s="1" t="s">
        <v>70</v>
      </c>
      <c r="K253" s="3">
        <v>5.34</v>
      </c>
      <c r="L253">
        <v>2</v>
      </c>
      <c r="M253" s="3">
        <v>10.68</v>
      </c>
      <c r="N253" s="1" t="s">
        <v>21</v>
      </c>
      <c r="O253" s="1" t="s">
        <v>95</v>
      </c>
    </row>
    <row r="254" spans="1:15" x14ac:dyDescent="0.3">
      <c r="A254" s="1" t="s">
        <v>1179</v>
      </c>
      <c r="B254" s="2">
        <v>45447</v>
      </c>
      <c r="C254" s="1" t="s">
        <v>6671</v>
      </c>
      <c r="D254" s="1" t="s">
        <v>24</v>
      </c>
      <c r="E254">
        <v>2024</v>
      </c>
      <c r="F254" s="1" t="s">
        <v>1180</v>
      </c>
      <c r="G254" s="1" t="s">
        <v>1181</v>
      </c>
      <c r="H254" s="1" t="s">
        <v>1152</v>
      </c>
      <c r="I254" s="1" t="s">
        <v>1182</v>
      </c>
      <c r="J254" s="1" t="s">
        <v>20</v>
      </c>
      <c r="K254" s="3">
        <v>15.84</v>
      </c>
      <c r="L254">
        <v>1</v>
      </c>
      <c r="M254" s="3">
        <v>15.84</v>
      </c>
      <c r="N254" s="1" t="s">
        <v>21</v>
      </c>
      <c r="O254" s="1" t="s">
        <v>22</v>
      </c>
    </row>
    <row r="255" spans="1:15" x14ac:dyDescent="0.3">
      <c r="A255" s="1" t="s">
        <v>1183</v>
      </c>
      <c r="B255" s="2">
        <v>45390</v>
      </c>
      <c r="C255" s="1" t="s">
        <v>6667</v>
      </c>
      <c r="D255" s="1" t="s">
        <v>82</v>
      </c>
      <c r="E255">
        <v>2024</v>
      </c>
      <c r="F255" s="1" t="s">
        <v>419</v>
      </c>
      <c r="G255" s="1" t="s">
        <v>420</v>
      </c>
      <c r="H255" s="1" t="s">
        <v>772</v>
      </c>
      <c r="I255" s="1" t="s">
        <v>773</v>
      </c>
      <c r="J255" s="1" t="s">
        <v>51</v>
      </c>
      <c r="K255" s="3">
        <v>11.14</v>
      </c>
      <c r="L255">
        <v>4</v>
      </c>
      <c r="M255" s="3">
        <v>44.56</v>
      </c>
      <c r="N255" s="1" t="s">
        <v>29</v>
      </c>
      <c r="O255" s="1" t="s">
        <v>22</v>
      </c>
    </row>
    <row r="256" spans="1:15" x14ac:dyDescent="0.3">
      <c r="A256" s="1" t="s">
        <v>1184</v>
      </c>
      <c r="B256" s="2">
        <v>45143</v>
      </c>
      <c r="C256" s="1" t="s">
        <v>6673</v>
      </c>
      <c r="D256" s="1" t="s">
        <v>90</v>
      </c>
      <c r="E256">
        <v>2023</v>
      </c>
      <c r="F256" s="1" t="s">
        <v>671</v>
      </c>
      <c r="G256" s="1" t="s">
        <v>672</v>
      </c>
      <c r="H256" s="1" t="s">
        <v>1185</v>
      </c>
      <c r="I256" s="1" t="s">
        <v>1186</v>
      </c>
      <c r="J256" s="1" t="s">
        <v>70</v>
      </c>
      <c r="K256" s="3">
        <v>18.48</v>
      </c>
      <c r="L256">
        <v>3</v>
      </c>
      <c r="M256" s="3">
        <v>55.44</v>
      </c>
      <c r="N256" s="1" t="s">
        <v>6669</v>
      </c>
      <c r="O256" s="1" t="s">
        <v>80</v>
      </c>
    </row>
    <row r="257" spans="1:15" x14ac:dyDescent="0.3">
      <c r="A257" s="1" t="s">
        <v>1187</v>
      </c>
      <c r="B257" s="2">
        <v>45017</v>
      </c>
      <c r="C257" s="1" t="s">
        <v>6673</v>
      </c>
      <c r="D257" s="1" t="s">
        <v>82</v>
      </c>
      <c r="E257">
        <v>2023</v>
      </c>
      <c r="F257" s="1" t="s">
        <v>1188</v>
      </c>
      <c r="G257" s="1" t="s">
        <v>1189</v>
      </c>
      <c r="H257" s="1" t="s">
        <v>1152</v>
      </c>
      <c r="I257" s="1" t="s">
        <v>1190</v>
      </c>
      <c r="J257" s="1" t="s">
        <v>20</v>
      </c>
      <c r="K257" s="3">
        <v>9.9600000000000009</v>
      </c>
      <c r="L257">
        <v>2</v>
      </c>
      <c r="M257" s="3">
        <v>19.920000000000002</v>
      </c>
      <c r="N257" s="1" t="s">
        <v>21</v>
      </c>
      <c r="O257" s="1" t="s">
        <v>22</v>
      </c>
    </row>
    <row r="258" spans="1:15" x14ac:dyDescent="0.3">
      <c r="A258" s="1" t="s">
        <v>1191</v>
      </c>
      <c r="B258" s="2">
        <v>45071</v>
      </c>
      <c r="C258" s="1" t="s">
        <v>6672</v>
      </c>
      <c r="D258" s="1" t="s">
        <v>46</v>
      </c>
      <c r="E258">
        <v>2023</v>
      </c>
      <c r="F258" s="1" t="s">
        <v>1192</v>
      </c>
      <c r="G258" s="1" t="s">
        <v>1193</v>
      </c>
      <c r="H258" s="1" t="s">
        <v>1194</v>
      </c>
      <c r="I258" s="1" t="s">
        <v>1195</v>
      </c>
      <c r="J258" s="1" t="s">
        <v>20</v>
      </c>
      <c r="K258" s="3">
        <v>14.77</v>
      </c>
      <c r="L258">
        <v>1</v>
      </c>
      <c r="M258" s="3">
        <v>14.77</v>
      </c>
      <c r="N258" s="1" t="s">
        <v>29</v>
      </c>
      <c r="O258" s="1" t="s">
        <v>30</v>
      </c>
    </row>
    <row r="259" spans="1:15" x14ac:dyDescent="0.3">
      <c r="A259" s="1" t="s">
        <v>1196</v>
      </c>
      <c r="B259" s="2">
        <v>45179</v>
      </c>
      <c r="C259" s="1" t="s">
        <v>6666</v>
      </c>
      <c r="D259" s="1" t="s">
        <v>60</v>
      </c>
      <c r="E259">
        <v>2023</v>
      </c>
      <c r="F259" s="1" t="s">
        <v>982</v>
      </c>
      <c r="G259" s="1" t="s">
        <v>983</v>
      </c>
      <c r="H259" s="1" t="s">
        <v>1197</v>
      </c>
      <c r="I259" s="1" t="s">
        <v>1198</v>
      </c>
      <c r="J259" s="1" t="s">
        <v>70</v>
      </c>
      <c r="K259" s="3">
        <v>55.82</v>
      </c>
      <c r="L259">
        <v>5</v>
      </c>
      <c r="M259" s="3">
        <v>279.10000000000002</v>
      </c>
      <c r="N259" s="1" t="s">
        <v>21</v>
      </c>
      <c r="O259" s="1" t="s">
        <v>37</v>
      </c>
    </row>
    <row r="260" spans="1:15" x14ac:dyDescent="0.3">
      <c r="A260" s="1" t="s">
        <v>1199</v>
      </c>
      <c r="B260" s="2">
        <v>44934</v>
      </c>
      <c r="C260" s="1" t="s">
        <v>6666</v>
      </c>
      <c r="D260" s="1" t="s">
        <v>210</v>
      </c>
      <c r="E260">
        <v>2023</v>
      </c>
      <c r="F260" s="1" t="s">
        <v>681</v>
      </c>
      <c r="G260" s="1" t="s">
        <v>682</v>
      </c>
      <c r="H260" s="1" t="s">
        <v>1200</v>
      </c>
      <c r="I260" s="1" t="s">
        <v>1201</v>
      </c>
      <c r="J260" s="1" t="s">
        <v>20</v>
      </c>
      <c r="K260" s="3">
        <v>16.399999999999999</v>
      </c>
      <c r="L260">
        <v>5</v>
      </c>
      <c r="M260" s="3">
        <v>82</v>
      </c>
      <c r="N260" s="1" t="s">
        <v>21</v>
      </c>
      <c r="O260" s="1" t="s">
        <v>37</v>
      </c>
    </row>
    <row r="261" spans="1:15" x14ac:dyDescent="0.3">
      <c r="A261" s="1" t="s">
        <v>1202</v>
      </c>
      <c r="B261" s="2">
        <v>44941</v>
      </c>
      <c r="C261" s="1" t="s">
        <v>6666</v>
      </c>
      <c r="D261" s="1" t="s">
        <v>210</v>
      </c>
      <c r="E261">
        <v>2023</v>
      </c>
      <c r="F261" s="1" t="s">
        <v>1203</v>
      </c>
      <c r="G261" s="1" t="s">
        <v>1204</v>
      </c>
      <c r="H261" s="1" t="s">
        <v>1205</v>
      </c>
      <c r="I261" s="1" t="s">
        <v>1206</v>
      </c>
      <c r="J261" s="1" t="s">
        <v>70</v>
      </c>
      <c r="K261" s="3">
        <v>22.39</v>
      </c>
      <c r="L261">
        <v>4</v>
      </c>
      <c r="M261" s="3">
        <v>89.56</v>
      </c>
      <c r="N261" s="1" t="s">
        <v>6669</v>
      </c>
      <c r="O261" s="1" t="s">
        <v>30</v>
      </c>
    </row>
    <row r="262" spans="1:15" x14ac:dyDescent="0.3">
      <c r="A262" s="1" t="s">
        <v>1207</v>
      </c>
      <c r="B262" s="2">
        <v>45580</v>
      </c>
      <c r="C262" s="1" t="s">
        <v>6671</v>
      </c>
      <c r="D262" s="1" t="s">
        <v>133</v>
      </c>
      <c r="E262">
        <v>2024</v>
      </c>
      <c r="F262" s="1" t="s">
        <v>1208</v>
      </c>
      <c r="G262" s="1" t="s">
        <v>1209</v>
      </c>
      <c r="H262" s="1" t="s">
        <v>1210</v>
      </c>
      <c r="I262" s="1" t="s">
        <v>1211</v>
      </c>
      <c r="J262" s="1" t="s">
        <v>51</v>
      </c>
      <c r="K262" s="3">
        <v>6.53</v>
      </c>
      <c r="L262">
        <v>2</v>
      </c>
      <c r="M262" s="3">
        <v>13.06</v>
      </c>
      <c r="N262" s="1" t="s">
        <v>21</v>
      </c>
      <c r="O262" s="1" t="s">
        <v>44</v>
      </c>
    </row>
    <row r="263" spans="1:15" x14ac:dyDescent="0.3">
      <c r="A263" s="1" t="s">
        <v>1212</v>
      </c>
      <c r="B263" s="2">
        <v>45431</v>
      </c>
      <c r="C263" s="1" t="s">
        <v>6666</v>
      </c>
      <c r="D263" s="1" t="s">
        <v>46</v>
      </c>
      <c r="E263">
        <v>2024</v>
      </c>
      <c r="F263" s="1" t="s">
        <v>636</v>
      </c>
      <c r="G263" s="1" t="s">
        <v>1213</v>
      </c>
      <c r="H263" s="1" t="s">
        <v>734</v>
      </c>
      <c r="I263" s="1" t="s">
        <v>735</v>
      </c>
      <c r="J263" s="1" t="s">
        <v>70</v>
      </c>
      <c r="K263" s="3">
        <v>10.7</v>
      </c>
      <c r="L263">
        <v>5</v>
      </c>
      <c r="M263" s="3">
        <v>53.5</v>
      </c>
      <c r="N263" s="1" t="s">
        <v>21</v>
      </c>
      <c r="O263" s="1" t="s">
        <v>22</v>
      </c>
    </row>
    <row r="264" spans="1:15" x14ac:dyDescent="0.3">
      <c r="A264" s="1" t="s">
        <v>1214</v>
      </c>
      <c r="B264" s="2">
        <v>45379</v>
      </c>
      <c r="C264" s="1" t="s">
        <v>6672</v>
      </c>
      <c r="D264" s="1" t="s">
        <v>15</v>
      </c>
      <c r="E264">
        <v>2024</v>
      </c>
      <c r="F264" s="1" t="s">
        <v>1215</v>
      </c>
      <c r="G264" s="1" t="s">
        <v>1216</v>
      </c>
      <c r="H264" s="1" t="s">
        <v>725</v>
      </c>
      <c r="I264" s="1" t="s">
        <v>1217</v>
      </c>
      <c r="J264" s="1" t="s">
        <v>20</v>
      </c>
      <c r="K264" s="3">
        <v>20.25</v>
      </c>
      <c r="L264">
        <v>4</v>
      </c>
      <c r="M264" s="3">
        <v>81</v>
      </c>
      <c r="N264" s="1" t="s">
        <v>29</v>
      </c>
      <c r="O264" s="1" t="s">
        <v>44</v>
      </c>
    </row>
    <row r="265" spans="1:15" x14ac:dyDescent="0.3">
      <c r="A265" s="1" t="s">
        <v>1218</v>
      </c>
      <c r="B265" s="2">
        <v>45678</v>
      </c>
      <c r="C265" s="1" t="s">
        <v>6671</v>
      </c>
      <c r="D265" s="1" t="s">
        <v>210</v>
      </c>
      <c r="E265">
        <v>2025</v>
      </c>
      <c r="F265" s="1" t="s">
        <v>961</v>
      </c>
      <c r="G265" s="1" t="s">
        <v>962</v>
      </c>
      <c r="H265" s="1" t="s">
        <v>1219</v>
      </c>
      <c r="I265" s="1" t="s">
        <v>1220</v>
      </c>
      <c r="J265" s="1" t="s">
        <v>70</v>
      </c>
      <c r="K265" s="3">
        <v>22.5</v>
      </c>
      <c r="L265">
        <v>4</v>
      </c>
      <c r="M265" s="3">
        <v>90</v>
      </c>
      <c r="N265" s="1" t="s">
        <v>29</v>
      </c>
      <c r="O265" s="1" t="s">
        <v>44</v>
      </c>
    </row>
    <row r="266" spans="1:15" x14ac:dyDescent="0.3">
      <c r="A266" s="1" t="s">
        <v>1221</v>
      </c>
      <c r="B266" s="2">
        <v>45538</v>
      </c>
      <c r="C266" s="1" t="s">
        <v>6671</v>
      </c>
      <c r="D266" s="1" t="s">
        <v>60</v>
      </c>
      <c r="E266">
        <v>2024</v>
      </c>
      <c r="F266" s="1" t="s">
        <v>1123</v>
      </c>
      <c r="G266" s="1" t="s">
        <v>1222</v>
      </c>
      <c r="H266" s="1" t="s">
        <v>831</v>
      </c>
      <c r="I266" s="1" t="s">
        <v>1223</v>
      </c>
      <c r="J266" s="1" t="s">
        <v>51</v>
      </c>
      <c r="K266" s="3">
        <v>17.829999999999998</v>
      </c>
      <c r="L266">
        <v>2</v>
      </c>
      <c r="M266" s="3">
        <v>35.659999999999997</v>
      </c>
      <c r="N266" s="1" t="s">
        <v>29</v>
      </c>
      <c r="O266" s="1" t="s">
        <v>37</v>
      </c>
    </row>
    <row r="267" spans="1:15" x14ac:dyDescent="0.3">
      <c r="A267" s="1" t="s">
        <v>1224</v>
      </c>
      <c r="B267" s="2">
        <v>45190</v>
      </c>
      <c r="C267" s="1" t="s">
        <v>6672</v>
      </c>
      <c r="D267" s="1" t="s">
        <v>60</v>
      </c>
      <c r="E267">
        <v>2023</v>
      </c>
      <c r="F267" s="1" t="s">
        <v>1225</v>
      </c>
      <c r="G267" s="1" t="s">
        <v>1226</v>
      </c>
      <c r="H267" s="1" t="s">
        <v>1227</v>
      </c>
      <c r="I267" s="1" t="s">
        <v>1228</v>
      </c>
      <c r="J267" s="1" t="s">
        <v>70</v>
      </c>
      <c r="K267" s="3">
        <v>36.36</v>
      </c>
      <c r="L267">
        <v>5</v>
      </c>
      <c r="M267" s="3">
        <v>181.8</v>
      </c>
      <c r="N267" s="1" t="s">
        <v>21</v>
      </c>
      <c r="O267" s="1" t="s">
        <v>193</v>
      </c>
    </row>
    <row r="268" spans="1:15" x14ac:dyDescent="0.3">
      <c r="A268" s="1" t="s">
        <v>1229</v>
      </c>
      <c r="B268" s="2">
        <v>45612</v>
      </c>
      <c r="C268" s="1" t="s">
        <v>6673</v>
      </c>
      <c r="D268" s="1" t="s">
        <v>54</v>
      </c>
      <c r="E268">
        <v>2024</v>
      </c>
      <c r="F268" s="1" t="s">
        <v>1230</v>
      </c>
      <c r="G268" s="1" t="s">
        <v>1231</v>
      </c>
      <c r="H268" s="1" t="s">
        <v>1232</v>
      </c>
      <c r="I268" s="1" t="s">
        <v>1233</v>
      </c>
      <c r="J268" s="1" t="s">
        <v>70</v>
      </c>
      <c r="K268" s="3">
        <v>41.25</v>
      </c>
      <c r="L268">
        <v>2</v>
      </c>
      <c r="M268" s="3">
        <v>82.5</v>
      </c>
      <c r="N268" s="1" t="s">
        <v>6669</v>
      </c>
      <c r="O268" s="1" t="s">
        <v>37</v>
      </c>
    </row>
    <row r="269" spans="1:15" x14ac:dyDescent="0.3">
      <c r="A269" s="1" t="s">
        <v>1234</v>
      </c>
      <c r="B269" s="2">
        <v>45560</v>
      </c>
      <c r="C269" s="1" t="s">
        <v>6670</v>
      </c>
      <c r="D269" s="1" t="s">
        <v>60</v>
      </c>
      <c r="E269">
        <v>2024</v>
      </c>
      <c r="F269" s="1" t="s">
        <v>1235</v>
      </c>
      <c r="G269" s="1" t="s">
        <v>1236</v>
      </c>
      <c r="H269" s="1" t="s">
        <v>678</v>
      </c>
      <c r="I269" s="1" t="s">
        <v>1237</v>
      </c>
      <c r="J269" s="1" t="s">
        <v>87</v>
      </c>
      <c r="K269" s="3">
        <v>16.45</v>
      </c>
      <c r="L269">
        <v>5</v>
      </c>
      <c r="M269" s="3">
        <v>82.25</v>
      </c>
      <c r="N269" s="1" t="s">
        <v>88</v>
      </c>
      <c r="O269" s="1" t="s">
        <v>44</v>
      </c>
    </row>
    <row r="270" spans="1:15" x14ac:dyDescent="0.3">
      <c r="A270" s="1" t="s">
        <v>1238</v>
      </c>
      <c r="B270" s="2">
        <v>45489</v>
      </c>
      <c r="C270" s="1" t="s">
        <v>6671</v>
      </c>
      <c r="D270" s="1" t="s">
        <v>32</v>
      </c>
      <c r="E270">
        <v>2024</v>
      </c>
      <c r="F270" s="1" t="s">
        <v>824</v>
      </c>
      <c r="G270" s="1" t="s">
        <v>1239</v>
      </c>
      <c r="H270" s="1" t="s">
        <v>633</v>
      </c>
      <c r="I270" s="1" t="s">
        <v>634</v>
      </c>
      <c r="J270" s="1" t="s">
        <v>51</v>
      </c>
      <c r="K270" s="3">
        <v>9.82</v>
      </c>
      <c r="L270">
        <v>2</v>
      </c>
      <c r="M270" s="3">
        <v>19.64</v>
      </c>
      <c r="N270" s="1" t="s">
        <v>21</v>
      </c>
      <c r="O270" s="1" t="s">
        <v>95</v>
      </c>
    </row>
    <row r="271" spans="1:15" x14ac:dyDescent="0.3">
      <c r="A271" s="1" t="s">
        <v>1240</v>
      </c>
      <c r="B271" s="2">
        <v>45289</v>
      </c>
      <c r="C271" s="1" t="s">
        <v>6668</v>
      </c>
      <c r="D271" s="1" t="s">
        <v>107</v>
      </c>
      <c r="E271">
        <v>2023</v>
      </c>
      <c r="F271" s="1" t="s">
        <v>1241</v>
      </c>
      <c r="G271" s="1" t="s">
        <v>1242</v>
      </c>
      <c r="H271" s="1" t="s">
        <v>1243</v>
      </c>
      <c r="I271" s="1" t="s">
        <v>1244</v>
      </c>
      <c r="J271" s="1" t="s">
        <v>20</v>
      </c>
      <c r="K271" s="3">
        <v>40.49</v>
      </c>
      <c r="L271">
        <v>4</v>
      </c>
      <c r="M271" s="3">
        <v>161.96</v>
      </c>
      <c r="N271" s="1" t="s">
        <v>29</v>
      </c>
      <c r="O271" s="1" t="s">
        <v>44</v>
      </c>
    </row>
    <row r="272" spans="1:15" x14ac:dyDescent="0.3">
      <c r="A272" s="1" t="s">
        <v>1245</v>
      </c>
      <c r="B272" s="2">
        <v>45203</v>
      </c>
      <c r="C272" s="1" t="s">
        <v>6670</v>
      </c>
      <c r="D272" s="1" t="s">
        <v>133</v>
      </c>
      <c r="E272">
        <v>2023</v>
      </c>
      <c r="F272" s="1" t="s">
        <v>894</v>
      </c>
      <c r="G272" s="1" t="s">
        <v>895</v>
      </c>
      <c r="H272" s="1" t="s">
        <v>1246</v>
      </c>
      <c r="I272" s="1" t="s">
        <v>1247</v>
      </c>
      <c r="J272" s="1" t="s">
        <v>70</v>
      </c>
      <c r="K272" s="3">
        <v>7.39</v>
      </c>
      <c r="L272">
        <v>3</v>
      </c>
      <c r="M272" s="3">
        <v>22.17</v>
      </c>
      <c r="N272" s="1" t="s">
        <v>6669</v>
      </c>
      <c r="O272" s="1" t="s">
        <v>44</v>
      </c>
    </row>
    <row r="273" spans="1:15" x14ac:dyDescent="0.3">
      <c r="A273" s="1" t="s">
        <v>1248</v>
      </c>
      <c r="B273" s="2">
        <v>45818</v>
      </c>
      <c r="C273" s="1" t="s">
        <v>6671</v>
      </c>
      <c r="D273" s="1" t="s">
        <v>24</v>
      </c>
      <c r="E273">
        <v>2025</v>
      </c>
      <c r="F273" s="1" t="s">
        <v>1249</v>
      </c>
      <c r="G273" s="1" t="s">
        <v>1250</v>
      </c>
      <c r="H273" s="1" t="s">
        <v>1251</v>
      </c>
      <c r="I273" s="1" t="s">
        <v>1252</v>
      </c>
      <c r="J273" s="1" t="s">
        <v>70</v>
      </c>
      <c r="K273" s="3">
        <v>38.729999999999997</v>
      </c>
      <c r="L273">
        <v>1</v>
      </c>
      <c r="M273" s="3">
        <v>38.729999999999997</v>
      </c>
      <c r="N273" s="1" t="s">
        <v>21</v>
      </c>
      <c r="O273" s="1" t="s">
        <v>44</v>
      </c>
    </row>
    <row r="274" spans="1:15" x14ac:dyDescent="0.3">
      <c r="A274" s="1" t="s">
        <v>1253</v>
      </c>
      <c r="B274" s="2">
        <v>44799</v>
      </c>
      <c r="C274" s="1" t="s">
        <v>6668</v>
      </c>
      <c r="D274" s="1" t="s">
        <v>90</v>
      </c>
      <c r="E274">
        <v>2022</v>
      </c>
      <c r="F274" s="1" t="s">
        <v>1254</v>
      </c>
      <c r="G274" s="1" t="s">
        <v>1255</v>
      </c>
      <c r="H274" s="1" t="s">
        <v>1256</v>
      </c>
      <c r="I274" s="1" t="s">
        <v>1257</v>
      </c>
      <c r="J274" s="1" t="s">
        <v>20</v>
      </c>
      <c r="K274" s="3">
        <v>15.71</v>
      </c>
      <c r="L274">
        <v>2</v>
      </c>
      <c r="M274" s="3">
        <v>31.42</v>
      </c>
      <c r="N274" s="1" t="s">
        <v>21</v>
      </c>
      <c r="O274" s="1" t="s">
        <v>22</v>
      </c>
    </row>
    <row r="275" spans="1:15" x14ac:dyDescent="0.3">
      <c r="A275" s="1" t="s">
        <v>1258</v>
      </c>
      <c r="B275" s="2">
        <v>45806</v>
      </c>
      <c r="C275" s="1" t="s">
        <v>6672</v>
      </c>
      <c r="D275" s="1" t="s">
        <v>46</v>
      </c>
      <c r="E275">
        <v>2025</v>
      </c>
      <c r="F275" s="1" t="s">
        <v>1259</v>
      </c>
      <c r="G275" s="1" t="s">
        <v>1260</v>
      </c>
      <c r="H275" s="1" t="s">
        <v>1261</v>
      </c>
      <c r="I275" s="1" t="s">
        <v>1262</v>
      </c>
      <c r="J275" s="1" t="s">
        <v>20</v>
      </c>
      <c r="K275" s="3">
        <v>28.27</v>
      </c>
      <c r="L275">
        <v>2</v>
      </c>
      <c r="M275" s="3">
        <v>56.54</v>
      </c>
      <c r="N275" s="1" t="s">
        <v>6669</v>
      </c>
      <c r="O275" s="1" t="s">
        <v>30</v>
      </c>
    </row>
    <row r="276" spans="1:15" x14ac:dyDescent="0.3">
      <c r="A276" s="1" t="s">
        <v>1263</v>
      </c>
      <c r="B276" s="2">
        <v>45654</v>
      </c>
      <c r="C276" s="1" t="s">
        <v>6673</v>
      </c>
      <c r="D276" s="1" t="s">
        <v>107</v>
      </c>
      <c r="E276">
        <v>2024</v>
      </c>
      <c r="F276" s="1" t="s">
        <v>1264</v>
      </c>
      <c r="G276" s="1" t="s">
        <v>1265</v>
      </c>
      <c r="H276" s="1" t="s">
        <v>99</v>
      </c>
      <c r="I276" s="1" t="s">
        <v>1266</v>
      </c>
      <c r="J276" s="1" t="s">
        <v>87</v>
      </c>
      <c r="K276" s="3">
        <v>40.81</v>
      </c>
      <c r="L276">
        <v>3</v>
      </c>
      <c r="M276" s="3">
        <v>122.43</v>
      </c>
      <c r="N276" s="1" t="s">
        <v>6669</v>
      </c>
      <c r="O276" s="1" t="s">
        <v>44</v>
      </c>
    </row>
    <row r="277" spans="1:15" x14ac:dyDescent="0.3">
      <c r="A277" s="1" t="s">
        <v>1267</v>
      </c>
      <c r="B277" s="2">
        <v>44936</v>
      </c>
      <c r="C277" s="1" t="s">
        <v>6671</v>
      </c>
      <c r="D277" s="1" t="s">
        <v>210</v>
      </c>
      <c r="E277">
        <v>2023</v>
      </c>
      <c r="F277" s="1" t="s">
        <v>270</v>
      </c>
      <c r="G277" s="1" t="s">
        <v>1268</v>
      </c>
      <c r="H277" s="1" t="s">
        <v>593</v>
      </c>
      <c r="I277" s="1" t="s">
        <v>1269</v>
      </c>
      <c r="J277" s="1" t="s">
        <v>70</v>
      </c>
      <c r="K277" s="3">
        <v>34.68</v>
      </c>
      <c r="L277">
        <v>5</v>
      </c>
      <c r="M277" s="3">
        <v>173.4</v>
      </c>
      <c r="N277" s="1" t="s">
        <v>21</v>
      </c>
      <c r="O277" s="1" t="s">
        <v>44</v>
      </c>
    </row>
    <row r="278" spans="1:15" x14ac:dyDescent="0.3">
      <c r="A278" s="1" t="s">
        <v>1270</v>
      </c>
      <c r="B278" s="2">
        <v>45206</v>
      </c>
      <c r="C278" s="1" t="s">
        <v>6673</v>
      </c>
      <c r="D278" s="1" t="s">
        <v>133</v>
      </c>
      <c r="E278">
        <v>2023</v>
      </c>
      <c r="F278" s="1" t="s">
        <v>1271</v>
      </c>
      <c r="G278" s="1" t="s">
        <v>1272</v>
      </c>
      <c r="H278" s="1" t="s">
        <v>572</v>
      </c>
      <c r="I278" s="1" t="s">
        <v>1273</v>
      </c>
      <c r="J278" s="1" t="s">
        <v>51</v>
      </c>
      <c r="K278" s="3">
        <v>38.44</v>
      </c>
      <c r="L278">
        <v>5</v>
      </c>
      <c r="M278" s="3">
        <v>192.2</v>
      </c>
      <c r="N278" s="1" t="s">
        <v>21</v>
      </c>
      <c r="O278" s="1" t="s">
        <v>37</v>
      </c>
    </row>
    <row r="279" spans="1:15" x14ac:dyDescent="0.3">
      <c r="A279" s="1" t="s">
        <v>1274</v>
      </c>
      <c r="B279" s="2">
        <v>45305</v>
      </c>
      <c r="C279" s="1" t="s">
        <v>6666</v>
      </c>
      <c r="D279" s="1" t="s">
        <v>210</v>
      </c>
      <c r="E279">
        <v>2024</v>
      </c>
      <c r="F279" s="1" t="s">
        <v>1275</v>
      </c>
      <c r="G279" s="1" t="s">
        <v>1276</v>
      </c>
      <c r="H279" s="1" t="s">
        <v>1277</v>
      </c>
      <c r="I279" s="1" t="s">
        <v>1278</v>
      </c>
      <c r="J279" s="1" t="s">
        <v>70</v>
      </c>
      <c r="K279" s="3">
        <v>19.170000000000002</v>
      </c>
      <c r="L279">
        <v>1</v>
      </c>
      <c r="M279" s="3">
        <v>19.170000000000002</v>
      </c>
      <c r="N279" s="1" t="s">
        <v>21</v>
      </c>
      <c r="O279" s="1" t="s">
        <v>80</v>
      </c>
    </row>
    <row r="280" spans="1:15" x14ac:dyDescent="0.3">
      <c r="A280" s="1" t="s">
        <v>1279</v>
      </c>
      <c r="B280" s="2">
        <v>45155</v>
      </c>
      <c r="C280" s="1" t="s">
        <v>6672</v>
      </c>
      <c r="D280" s="1" t="s">
        <v>90</v>
      </c>
      <c r="E280">
        <v>2023</v>
      </c>
      <c r="F280" s="1" t="s">
        <v>1280</v>
      </c>
      <c r="G280" s="1" t="s">
        <v>1281</v>
      </c>
      <c r="H280" s="1" t="s">
        <v>1282</v>
      </c>
      <c r="I280" s="1" t="s">
        <v>1283</v>
      </c>
      <c r="J280" s="1" t="s">
        <v>70</v>
      </c>
      <c r="K280" s="3">
        <v>6.08</v>
      </c>
      <c r="L280">
        <v>2</v>
      </c>
      <c r="M280" s="3">
        <v>12.16</v>
      </c>
      <c r="N280" s="1" t="s">
        <v>21</v>
      </c>
      <c r="O280" s="1" t="s">
        <v>37</v>
      </c>
    </row>
    <row r="281" spans="1:15" x14ac:dyDescent="0.3">
      <c r="A281" s="1" t="s">
        <v>1284</v>
      </c>
      <c r="B281" s="2">
        <v>45108</v>
      </c>
      <c r="C281" s="1" t="s">
        <v>6673</v>
      </c>
      <c r="D281" s="1" t="s">
        <v>32</v>
      </c>
      <c r="E281">
        <v>2023</v>
      </c>
      <c r="F281" s="1" t="s">
        <v>1285</v>
      </c>
      <c r="G281" s="1" t="s">
        <v>1286</v>
      </c>
      <c r="H281" s="1" t="s">
        <v>1287</v>
      </c>
      <c r="I281" s="1" t="s">
        <v>1288</v>
      </c>
      <c r="J281" s="1" t="s">
        <v>87</v>
      </c>
      <c r="K281" s="3">
        <v>12.53</v>
      </c>
      <c r="L281">
        <v>5</v>
      </c>
      <c r="M281" s="3">
        <v>62.65</v>
      </c>
      <c r="N281" s="1" t="s">
        <v>29</v>
      </c>
      <c r="O281" s="1" t="s">
        <v>30</v>
      </c>
    </row>
    <row r="282" spans="1:15" x14ac:dyDescent="0.3">
      <c r="A282" s="1" t="s">
        <v>1289</v>
      </c>
      <c r="B282" s="2">
        <v>45228</v>
      </c>
      <c r="C282" s="1" t="s">
        <v>6666</v>
      </c>
      <c r="D282" s="1" t="s">
        <v>133</v>
      </c>
      <c r="E282">
        <v>2023</v>
      </c>
      <c r="F282" s="1" t="s">
        <v>1290</v>
      </c>
      <c r="G282" s="1" t="s">
        <v>1291</v>
      </c>
      <c r="H282" s="1" t="s">
        <v>936</v>
      </c>
      <c r="I282" s="1" t="s">
        <v>1292</v>
      </c>
      <c r="J282" s="1" t="s">
        <v>87</v>
      </c>
      <c r="K282" s="3">
        <v>21.93</v>
      </c>
      <c r="L282">
        <v>5</v>
      </c>
      <c r="M282" s="3">
        <v>109.65</v>
      </c>
      <c r="N282" s="1" t="s">
        <v>88</v>
      </c>
      <c r="O282" s="1" t="s">
        <v>52</v>
      </c>
    </row>
    <row r="283" spans="1:15" x14ac:dyDescent="0.3">
      <c r="A283" s="1" t="s">
        <v>1293</v>
      </c>
      <c r="B283" s="2">
        <v>45346</v>
      </c>
      <c r="C283" s="1" t="s">
        <v>6673</v>
      </c>
      <c r="D283" s="1" t="s">
        <v>39</v>
      </c>
      <c r="E283">
        <v>2024</v>
      </c>
      <c r="F283" s="1" t="s">
        <v>1294</v>
      </c>
      <c r="G283" s="1" t="s">
        <v>1295</v>
      </c>
      <c r="H283" s="1" t="s">
        <v>1296</v>
      </c>
      <c r="I283" s="1" t="s">
        <v>1297</v>
      </c>
      <c r="J283" s="1" t="s">
        <v>51</v>
      </c>
      <c r="K283" s="3">
        <v>45.82</v>
      </c>
      <c r="L283">
        <v>2</v>
      </c>
      <c r="M283" s="3">
        <v>91.64</v>
      </c>
      <c r="N283" s="1" t="s">
        <v>88</v>
      </c>
      <c r="O283" s="1" t="s">
        <v>37</v>
      </c>
    </row>
    <row r="284" spans="1:15" x14ac:dyDescent="0.3">
      <c r="A284" s="1" t="s">
        <v>1298</v>
      </c>
      <c r="B284" s="2">
        <v>45592</v>
      </c>
      <c r="C284" s="1" t="s">
        <v>6666</v>
      </c>
      <c r="D284" s="1" t="s">
        <v>133</v>
      </c>
      <c r="E284">
        <v>2024</v>
      </c>
      <c r="F284" s="1" t="s">
        <v>1299</v>
      </c>
      <c r="G284" s="1" t="s">
        <v>1300</v>
      </c>
      <c r="H284" s="1" t="s">
        <v>1301</v>
      </c>
      <c r="I284" s="1" t="s">
        <v>1302</v>
      </c>
      <c r="J284" s="1" t="s">
        <v>20</v>
      </c>
      <c r="K284" s="3">
        <v>38.979999999999997</v>
      </c>
      <c r="L284">
        <v>5</v>
      </c>
      <c r="M284" s="3">
        <v>194.9</v>
      </c>
      <c r="N284" s="1" t="s">
        <v>21</v>
      </c>
      <c r="O284" s="1" t="s">
        <v>52</v>
      </c>
    </row>
    <row r="285" spans="1:15" x14ac:dyDescent="0.3">
      <c r="A285" s="1" t="s">
        <v>1303</v>
      </c>
      <c r="B285" s="2">
        <v>45414</v>
      </c>
      <c r="C285" s="1" t="s">
        <v>6672</v>
      </c>
      <c r="D285" s="1" t="s">
        <v>46</v>
      </c>
      <c r="E285">
        <v>2024</v>
      </c>
      <c r="F285" s="1" t="s">
        <v>1304</v>
      </c>
      <c r="G285" s="1" t="s">
        <v>1305</v>
      </c>
      <c r="H285" s="1" t="s">
        <v>1306</v>
      </c>
      <c r="I285" s="1" t="s">
        <v>1307</v>
      </c>
      <c r="J285" s="1" t="s">
        <v>51</v>
      </c>
      <c r="K285" s="3">
        <v>39.58</v>
      </c>
      <c r="L285">
        <v>1</v>
      </c>
      <c r="M285" s="3">
        <v>39.58</v>
      </c>
      <c r="N285" s="1" t="s">
        <v>88</v>
      </c>
      <c r="O285" s="1" t="s">
        <v>37</v>
      </c>
    </row>
    <row r="286" spans="1:15" x14ac:dyDescent="0.3">
      <c r="A286" s="1" t="s">
        <v>1308</v>
      </c>
      <c r="B286" s="2">
        <v>45164</v>
      </c>
      <c r="C286" s="1" t="s">
        <v>6673</v>
      </c>
      <c r="D286" s="1" t="s">
        <v>90</v>
      </c>
      <c r="E286">
        <v>2023</v>
      </c>
      <c r="F286" s="1" t="s">
        <v>118</v>
      </c>
      <c r="G286" s="1" t="s">
        <v>119</v>
      </c>
      <c r="H286" s="1" t="s">
        <v>1037</v>
      </c>
      <c r="I286" s="1" t="s">
        <v>1038</v>
      </c>
      <c r="J286" s="1" t="s">
        <v>70</v>
      </c>
      <c r="K286" s="3">
        <v>5.82</v>
      </c>
      <c r="L286">
        <v>1</v>
      </c>
      <c r="M286" s="3">
        <v>5.82</v>
      </c>
      <c r="N286" s="1" t="s">
        <v>29</v>
      </c>
      <c r="O286" s="1" t="s">
        <v>37</v>
      </c>
    </row>
    <row r="287" spans="1:15" x14ac:dyDescent="0.3">
      <c r="A287" s="1" t="s">
        <v>1309</v>
      </c>
      <c r="B287" s="2">
        <v>44961</v>
      </c>
      <c r="C287" s="1" t="s">
        <v>6673</v>
      </c>
      <c r="D287" s="1" t="s">
        <v>39</v>
      </c>
      <c r="E287">
        <v>2023</v>
      </c>
      <c r="F287" s="1" t="s">
        <v>1310</v>
      </c>
      <c r="G287" s="1" t="s">
        <v>1311</v>
      </c>
      <c r="H287" s="1" t="s">
        <v>310</v>
      </c>
      <c r="I287" s="1" t="s">
        <v>531</v>
      </c>
      <c r="J287" s="1" t="s">
        <v>20</v>
      </c>
      <c r="K287" s="3">
        <v>10.59</v>
      </c>
      <c r="L287">
        <v>5</v>
      </c>
      <c r="M287" s="3">
        <v>52.95</v>
      </c>
      <c r="N287" s="1" t="s">
        <v>6669</v>
      </c>
      <c r="O287" s="1" t="s">
        <v>22</v>
      </c>
    </row>
    <row r="288" spans="1:15" x14ac:dyDescent="0.3">
      <c r="A288" s="1" t="s">
        <v>1312</v>
      </c>
      <c r="B288" s="2">
        <v>45354</v>
      </c>
      <c r="C288" s="1" t="s">
        <v>6666</v>
      </c>
      <c r="D288" s="1" t="s">
        <v>15</v>
      </c>
      <c r="E288">
        <v>2024</v>
      </c>
      <c r="F288" s="1" t="s">
        <v>1313</v>
      </c>
      <c r="G288" s="1" t="s">
        <v>341</v>
      </c>
      <c r="H288" s="1" t="s">
        <v>1314</v>
      </c>
      <c r="I288" s="1" t="s">
        <v>1315</v>
      </c>
      <c r="J288" s="1" t="s">
        <v>20</v>
      </c>
      <c r="K288" s="3">
        <v>30.03</v>
      </c>
      <c r="L288">
        <v>4</v>
      </c>
      <c r="M288" s="3">
        <v>120.12</v>
      </c>
      <c r="N288" s="1" t="s">
        <v>21</v>
      </c>
      <c r="O288" s="1" t="s">
        <v>22</v>
      </c>
    </row>
    <row r="289" spans="1:15" x14ac:dyDescent="0.3">
      <c r="A289" s="1" t="s">
        <v>1316</v>
      </c>
      <c r="B289" s="2">
        <v>45090</v>
      </c>
      <c r="C289" s="1" t="s">
        <v>6671</v>
      </c>
      <c r="D289" s="1" t="s">
        <v>24</v>
      </c>
      <c r="E289">
        <v>2023</v>
      </c>
      <c r="F289" s="1" t="s">
        <v>1317</v>
      </c>
      <c r="G289" s="1" t="s">
        <v>1318</v>
      </c>
      <c r="H289" s="1" t="s">
        <v>1319</v>
      </c>
      <c r="I289" s="1" t="s">
        <v>1320</v>
      </c>
      <c r="J289" s="1" t="s">
        <v>70</v>
      </c>
      <c r="K289" s="3">
        <v>42.6</v>
      </c>
      <c r="L289">
        <v>4</v>
      </c>
      <c r="M289" s="3">
        <v>170.4</v>
      </c>
      <c r="N289" s="1" t="s">
        <v>6669</v>
      </c>
      <c r="O289" s="1" t="s">
        <v>22</v>
      </c>
    </row>
    <row r="290" spans="1:15" x14ac:dyDescent="0.3">
      <c r="A290" s="1" t="s">
        <v>1321</v>
      </c>
      <c r="B290" s="2">
        <v>44869</v>
      </c>
      <c r="C290" s="1" t="s">
        <v>6668</v>
      </c>
      <c r="D290" s="1" t="s">
        <v>54</v>
      </c>
      <c r="E290">
        <v>2022</v>
      </c>
      <c r="F290" s="1" t="s">
        <v>1322</v>
      </c>
      <c r="G290" s="1" t="s">
        <v>1323</v>
      </c>
      <c r="H290" s="1" t="s">
        <v>73</v>
      </c>
      <c r="I290" s="1" t="s">
        <v>1324</v>
      </c>
      <c r="J290" s="1" t="s">
        <v>70</v>
      </c>
      <c r="K290" s="3">
        <v>12.51</v>
      </c>
      <c r="L290">
        <v>4</v>
      </c>
      <c r="M290" s="3">
        <v>50.04</v>
      </c>
      <c r="N290" s="1" t="s">
        <v>6669</v>
      </c>
      <c r="O290" s="1" t="s">
        <v>22</v>
      </c>
    </row>
    <row r="291" spans="1:15" x14ac:dyDescent="0.3">
      <c r="A291" s="1" t="s">
        <v>1325</v>
      </c>
      <c r="B291" s="2">
        <v>45191</v>
      </c>
      <c r="C291" s="1" t="s">
        <v>6668</v>
      </c>
      <c r="D291" s="1" t="s">
        <v>60</v>
      </c>
      <c r="E291">
        <v>2023</v>
      </c>
      <c r="F291" s="1" t="s">
        <v>1326</v>
      </c>
      <c r="G291" s="1" t="s">
        <v>1327</v>
      </c>
      <c r="H291" s="1" t="s">
        <v>535</v>
      </c>
      <c r="I291" s="1" t="s">
        <v>536</v>
      </c>
      <c r="J291" s="1" t="s">
        <v>20</v>
      </c>
      <c r="K291" s="3">
        <v>6.61</v>
      </c>
      <c r="L291">
        <v>2</v>
      </c>
      <c r="M291" s="3">
        <v>13.22</v>
      </c>
      <c r="N291" s="1" t="s">
        <v>6669</v>
      </c>
      <c r="O291" s="1" t="s">
        <v>80</v>
      </c>
    </row>
    <row r="292" spans="1:15" x14ac:dyDescent="0.3">
      <c r="A292" s="1" t="s">
        <v>1328</v>
      </c>
      <c r="B292" s="2">
        <v>45726</v>
      </c>
      <c r="C292" s="1" t="s">
        <v>6667</v>
      </c>
      <c r="D292" s="1" t="s">
        <v>15</v>
      </c>
      <c r="E292">
        <v>2025</v>
      </c>
      <c r="F292" s="1" t="s">
        <v>742</v>
      </c>
      <c r="G292" s="1" t="s">
        <v>743</v>
      </c>
      <c r="H292" s="1" t="s">
        <v>120</v>
      </c>
      <c r="I292" s="1" t="s">
        <v>121</v>
      </c>
      <c r="J292" s="1" t="s">
        <v>70</v>
      </c>
      <c r="K292" s="3">
        <v>38.03</v>
      </c>
      <c r="L292">
        <v>3</v>
      </c>
      <c r="M292" s="3">
        <v>114.09</v>
      </c>
      <c r="N292" s="1" t="s">
        <v>29</v>
      </c>
      <c r="O292" s="1" t="s">
        <v>30</v>
      </c>
    </row>
    <row r="293" spans="1:15" x14ac:dyDescent="0.3">
      <c r="A293" s="1" t="s">
        <v>1329</v>
      </c>
      <c r="B293" s="2">
        <v>45285</v>
      </c>
      <c r="C293" s="1" t="s">
        <v>6667</v>
      </c>
      <c r="D293" s="1" t="s">
        <v>107</v>
      </c>
      <c r="E293">
        <v>2023</v>
      </c>
      <c r="F293" s="1" t="s">
        <v>195</v>
      </c>
      <c r="G293" s="1" t="s">
        <v>1330</v>
      </c>
      <c r="H293" s="1" t="s">
        <v>1331</v>
      </c>
      <c r="I293" s="1" t="s">
        <v>1332</v>
      </c>
      <c r="J293" s="1" t="s">
        <v>87</v>
      </c>
      <c r="K293" s="3">
        <v>23.99</v>
      </c>
      <c r="L293">
        <v>1</v>
      </c>
      <c r="M293" s="3">
        <v>23.99</v>
      </c>
      <c r="N293" s="1" t="s">
        <v>6669</v>
      </c>
      <c r="O293" s="1" t="s">
        <v>30</v>
      </c>
    </row>
    <row r="294" spans="1:15" x14ac:dyDescent="0.3">
      <c r="A294" s="1" t="s">
        <v>1336</v>
      </c>
      <c r="B294" s="2">
        <v>45395</v>
      </c>
      <c r="C294" s="1" t="s">
        <v>6673</v>
      </c>
      <c r="D294" s="1" t="s">
        <v>82</v>
      </c>
      <c r="E294">
        <v>2024</v>
      </c>
      <c r="F294" s="1" t="s">
        <v>849</v>
      </c>
      <c r="G294" s="1" t="s">
        <v>850</v>
      </c>
      <c r="H294" s="1" t="s">
        <v>1337</v>
      </c>
      <c r="I294" s="1" t="s">
        <v>1338</v>
      </c>
      <c r="J294" s="1" t="s">
        <v>70</v>
      </c>
      <c r="K294" s="3">
        <v>14.97</v>
      </c>
      <c r="L294">
        <v>4</v>
      </c>
      <c r="M294" s="3">
        <v>59.88</v>
      </c>
      <c r="N294" s="1" t="s">
        <v>21</v>
      </c>
      <c r="O294" s="1" t="s">
        <v>37</v>
      </c>
    </row>
    <row r="295" spans="1:15" x14ac:dyDescent="0.3">
      <c r="A295" s="1" t="s">
        <v>1339</v>
      </c>
      <c r="B295" s="2">
        <v>45444</v>
      </c>
      <c r="C295" s="1" t="s">
        <v>6673</v>
      </c>
      <c r="D295" s="1" t="s">
        <v>24</v>
      </c>
      <c r="E295">
        <v>2024</v>
      </c>
      <c r="F295" s="1" t="s">
        <v>1254</v>
      </c>
      <c r="G295" s="1" t="s">
        <v>1340</v>
      </c>
      <c r="H295" s="1" t="s">
        <v>796</v>
      </c>
      <c r="I295" s="1" t="s">
        <v>797</v>
      </c>
      <c r="J295" s="1" t="s">
        <v>87</v>
      </c>
      <c r="K295" s="3">
        <v>17.2</v>
      </c>
      <c r="L295">
        <v>5</v>
      </c>
      <c r="M295" s="3">
        <v>86</v>
      </c>
      <c r="N295" s="1" t="s">
        <v>29</v>
      </c>
      <c r="O295" s="1" t="s">
        <v>80</v>
      </c>
    </row>
    <row r="296" spans="1:15" x14ac:dyDescent="0.3">
      <c r="A296" s="1" t="s">
        <v>1341</v>
      </c>
      <c r="B296" s="2">
        <v>45547</v>
      </c>
      <c r="C296" s="1" t="s">
        <v>6672</v>
      </c>
      <c r="D296" s="1" t="s">
        <v>60</v>
      </c>
      <c r="E296">
        <v>2024</v>
      </c>
      <c r="F296" s="1" t="s">
        <v>308</v>
      </c>
      <c r="G296" s="1" t="s">
        <v>1342</v>
      </c>
      <c r="H296" s="1" t="s">
        <v>324</v>
      </c>
      <c r="I296" s="1" t="s">
        <v>325</v>
      </c>
      <c r="J296" s="1" t="s">
        <v>87</v>
      </c>
      <c r="K296" s="3">
        <v>30.31</v>
      </c>
      <c r="L296">
        <v>3</v>
      </c>
      <c r="M296" s="3">
        <v>90.93</v>
      </c>
      <c r="N296" s="1" t="s">
        <v>29</v>
      </c>
      <c r="O296" s="1" t="s">
        <v>52</v>
      </c>
    </row>
    <row r="297" spans="1:15" x14ac:dyDescent="0.3">
      <c r="A297" s="1" t="s">
        <v>1343</v>
      </c>
      <c r="B297" s="2">
        <v>44819</v>
      </c>
      <c r="C297" s="1" t="s">
        <v>6672</v>
      </c>
      <c r="D297" s="1" t="s">
        <v>60</v>
      </c>
      <c r="E297">
        <v>2022</v>
      </c>
      <c r="F297" s="1" t="s">
        <v>1344</v>
      </c>
      <c r="G297" s="1" t="s">
        <v>1345</v>
      </c>
      <c r="H297" s="1" t="s">
        <v>572</v>
      </c>
      <c r="I297" s="1" t="s">
        <v>1346</v>
      </c>
      <c r="J297" s="1" t="s">
        <v>70</v>
      </c>
      <c r="K297" s="3">
        <v>26.89</v>
      </c>
      <c r="L297">
        <v>4</v>
      </c>
      <c r="M297" s="3">
        <v>107.56</v>
      </c>
      <c r="N297" s="1" t="s">
        <v>6669</v>
      </c>
      <c r="O297" s="1" t="s">
        <v>95</v>
      </c>
    </row>
    <row r="298" spans="1:15" x14ac:dyDescent="0.3">
      <c r="A298" s="1" t="s">
        <v>1347</v>
      </c>
      <c r="B298" s="2">
        <v>45065</v>
      </c>
      <c r="C298" s="1" t="s">
        <v>6668</v>
      </c>
      <c r="D298" s="1" t="s">
        <v>46</v>
      </c>
      <c r="E298">
        <v>2023</v>
      </c>
      <c r="F298" s="1" t="s">
        <v>1249</v>
      </c>
      <c r="G298" s="1" t="s">
        <v>1348</v>
      </c>
      <c r="H298" s="1" t="s">
        <v>1089</v>
      </c>
      <c r="I298" s="1" t="s">
        <v>1090</v>
      </c>
      <c r="J298" s="1" t="s">
        <v>87</v>
      </c>
      <c r="K298" s="3">
        <v>36.89</v>
      </c>
      <c r="L298">
        <v>1</v>
      </c>
      <c r="M298" s="3">
        <v>36.89</v>
      </c>
      <c r="N298" s="1" t="s">
        <v>29</v>
      </c>
      <c r="O298" s="1" t="s">
        <v>52</v>
      </c>
    </row>
    <row r="299" spans="1:15" x14ac:dyDescent="0.3">
      <c r="A299" s="1" t="s">
        <v>1349</v>
      </c>
      <c r="B299" s="2">
        <v>45204</v>
      </c>
      <c r="C299" s="1" t="s">
        <v>6672</v>
      </c>
      <c r="D299" s="1" t="s">
        <v>133</v>
      </c>
      <c r="E299">
        <v>2023</v>
      </c>
      <c r="F299" s="1" t="s">
        <v>40</v>
      </c>
      <c r="G299" s="1" t="s">
        <v>41</v>
      </c>
      <c r="H299" s="1" t="s">
        <v>1350</v>
      </c>
      <c r="I299" s="1" t="s">
        <v>1351</v>
      </c>
      <c r="J299" s="1" t="s">
        <v>20</v>
      </c>
      <c r="K299" s="3">
        <v>28.94</v>
      </c>
      <c r="L299">
        <v>2</v>
      </c>
      <c r="M299" s="3">
        <v>57.88</v>
      </c>
      <c r="N299" s="1" t="s">
        <v>21</v>
      </c>
      <c r="O299" s="1" t="s">
        <v>22</v>
      </c>
    </row>
    <row r="300" spans="1:15" x14ac:dyDescent="0.3">
      <c r="A300" s="1" t="s">
        <v>1352</v>
      </c>
      <c r="B300" s="2">
        <v>45104</v>
      </c>
      <c r="C300" s="1" t="s">
        <v>6671</v>
      </c>
      <c r="D300" s="1" t="s">
        <v>24</v>
      </c>
      <c r="E300">
        <v>2023</v>
      </c>
      <c r="F300" s="1" t="s">
        <v>1353</v>
      </c>
      <c r="G300" s="1" t="s">
        <v>1354</v>
      </c>
      <c r="H300" s="1" t="s">
        <v>478</v>
      </c>
      <c r="I300" s="1" t="s">
        <v>1355</v>
      </c>
      <c r="J300" s="1" t="s">
        <v>70</v>
      </c>
      <c r="K300" s="3">
        <v>16.13</v>
      </c>
      <c r="L300">
        <v>5</v>
      </c>
      <c r="M300" s="3">
        <v>80.650000000000006</v>
      </c>
      <c r="N300" s="1" t="s">
        <v>21</v>
      </c>
      <c r="O300" s="1" t="s">
        <v>37</v>
      </c>
    </row>
    <row r="301" spans="1:15" x14ac:dyDescent="0.3">
      <c r="A301" s="1" t="s">
        <v>1356</v>
      </c>
      <c r="B301" s="2">
        <v>44976</v>
      </c>
      <c r="C301" s="1" t="s">
        <v>6666</v>
      </c>
      <c r="D301" s="1" t="s">
        <v>39</v>
      </c>
      <c r="E301">
        <v>2023</v>
      </c>
      <c r="F301" s="1" t="s">
        <v>40</v>
      </c>
      <c r="G301" s="1" t="s">
        <v>41</v>
      </c>
      <c r="H301" s="1" t="s">
        <v>1357</v>
      </c>
      <c r="I301" s="1" t="s">
        <v>1358</v>
      </c>
      <c r="J301" s="1" t="s">
        <v>70</v>
      </c>
      <c r="K301" s="3">
        <v>16.59</v>
      </c>
      <c r="L301">
        <v>5</v>
      </c>
      <c r="M301" s="3">
        <v>82.95</v>
      </c>
      <c r="N301" s="1" t="s">
        <v>6669</v>
      </c>
      <c r="O301" s="1" t="s">
        <v>95</v>
      </c>
    </row>
    <row r="302" spans="1:15" x14ac:dyDescent="0.3">
      <c r="A302" s="1" t="s">
        <v>1359</v>
      </c>
      <c r="B302" s="2">
        <v>45171</v>
      </c>
      <c r="C302" s="1" t="s">
        <v>6673</v>
      </c>
      <c r="D302" s="1" t="s">
        <v>60</v>
      </c>
      <c r="E302">
        <v>2023</v>
      </c>
      <c r="F302" s="1" t="s">
        <v>433</v>
      </c>
      <c r="G302" s="1" t="s">
        <v>1360</v>
      </c>
      <c r="H302" s="1" t="s">
        <v>1361</v>
      </c>
      <c r="I302" s="1" t="s">
        <v>1362</v>
      </c>
      <c r="J302" s="1" t="s">
        <v>87</v>
      </c>
      <c r="K302" s="3">
        <v>49.13</v>
      </c>
      <c r="L302">
        <v>2</v>
      </c>
      <c r="M302" s="3">
        <v>98.26</v>
      </c>
      <c r="N302" s="1" t="s">
        <v>21</v>
      </c>
      <c r="O302" s="1" t="s">
        <v>30</v>
      </c>
    </row>
    <row r="303" spans="1:15" x14ac:dyDescent="0.3">
      <c r="A303" s="1" t="s">
        <v>1363</v>
      </c>
      <c r="B303" s="2">
        <v>45112</v>
      </c>
      <c r="C303" s="1" t="s">
        <v>6670</v>
      </c>
      <c r="D303" s="1" t="s">
        <v>32</v>
      </c>
      <c r="E303">
        <v>2023</v>
      </c>
      <c r="F303" s="1" t="s">
        <v>511</v>
      </c>
      <c r="G303" s="1" t="s">
        <v>1364</v>
      </c>
      <c r="H303" s="1" t="s">
        <v>1365</v>
      </c>
      <c r="I303" s="1" t="s">
        <v>1366</v>
      </c>
      <c r="J303" s="1" t="s">
        <v>20</v>
      </c>
      <c r="K303" s="3">
        <v>18.510000000000002</v>
      </c>
      <c r="L303">
        <v>4</v>
      </c>
      <c r="M303" s="3">
        <v>74.040000000000006</v>
      </c>
      <c r="N303" s="1" t="s">
        <v>21</v>
      </c>
      <c r="O303" s="1" t="s">
        <v>30</v>
      </c>
    </row>
    <row r="304" spans="1:15" x14ac:dyDescent="0.3">
      <c r="A304" s="1" t="s">
        <v>1367</v>
      </c>
      <c r="B304" s="2">
        <v>44885</v>
      </c>
      <c r="C304" s="1" t="s">
        <v>6666</v>
      </c>
      <c r="D304" s="1" t="s">
        <v>54</v>
      </c>
      <c r="E304">
        <v>2022</v>
      </c>
      <c r="F304" s="1" t="s">
        <v>1368</v>
      </c>
      <c r="G304" s="1" t="s">
        <v>1369</v>
      </c>
      <c r="H304" s="1" t="s">
        <v>1370</v>
      </c>
      <c r="I304" s="1" t="s">
        <v>1371</v>
      </c>
      <c r="J304" s="1" t="s">
        <v>87</v>
      </c>
      <c r="K304" s="3">
        <v>12.97</v>
      </c>
      <c r="L304">
        <v>3</v>
      </c>
      <c r="M304" s="3">
        <v>38.909999999999997</v>
      </c>
      <c r="N304" s="1" t="s">
        <v>6669</v>
      </c>
      <c r="O304" s="1" t="s">
        <v>30</v>
      </c>
    </row>
    <row r="305" spans="1:15" x14ac:dyDescent="0.3">
      <c r="A305" s="1" t="s">
        <v>1372</v>
      </c>
      <c r="B305" s="2">
        <v>44891</v>
      </c>
      <c r="C305" s="1" t="s">
        <v>6673</v>
      </c>
      <c r="D305" s="1" t="s">
        <v>54</v>
      </c>
      <c r="E305">
        <v>2022</v>
      </c>
      <c r="F305" s="1" t="s">
        <v>149</v>
      </c>
      <c r="G305" s="1" t="s">
        <v>150</v>
      </c>
      <c r="H305" s="1" t="s">
        <v>1373</v>
      </c>
      <c r="I305" s="1" t="s">
        <v>1374</v>
      </c>
      <c r="J305" s="1" t="s">
        <v>51</v>
      </c>
      <c r="K305" s="3">
        <v>26.22</v>
      </c>
      <c r="L305">
        <v>5</v>
      </c>
      <c r="M305" s="3">
        <v>131.1</v>
      </c>
      <c r="N305" s="1" t="s">
        <v>6669</v>
      </c>
      <c r="O305" s="1" t="s">
        <v>193</v>
      </c>
    </row>
    <row r="306" spans="1:15" x14ac:dyDescent="0.3">
      <c r="A306" s="1" t="s">
        <v>1375</v>
      </c>
      <c r="B306" s="2">
        <v>45063</v>
      </c>
      <c r="C306" s="1" t="s">
        <v>6670</v>
      </c>
      <c r="D306" s="1" t="s">
        <v>46</v>
      </c>
      <c r="E306">
        <v>2023</v>
      </c>
      <c r="F306" s="1" t="s">
        <v>1376</v>
      </c>
      <c r="G306" s="1" t="s">
        <v>1377</v>
      </c>
      <c r="H306" s="1" t="s">
        <v>1378</v>
      </c>
      <c r="I306" s="1" t="s">
        <v>1379</v>
      </c>
      <c r="J306" s="1" t="s">
        <v>70</v>
      </c>
      <c r="K306" s="3">
        <v>21.59</v>
      </c>
      <c r="L306">
        <v>4</v>
      </c>
      <c r="M306" s="3">
        <v>86.36</v>
      </c>
      <c r="N306" s="1" t="s">
        <v>88</v>
      </c>
      <c r="O306" s="1" t="s">
        <v>44</v>
      </c>
    </row>
    <row r="307" spans="1:15" x14ac:dyDescent="0.3">
      <c r="A307" s="1" t="s">
        <v>1380</v>
      </c>
      <c r="B307" s="2">
        <v>45067</v>
      </c>
      <c r="C307" s="1" t="s">
        <v>6666</v>
      </c>
      <c r="D307" s="1" t="s">
        <v>46</v>
      </c>
      <c r="E307">
        <v>2023</v>
      </c>
      <c r="F307" s="1" t="s">
        <v>1249</v>
      </c>
      <c r="G307" s="1" t="s">
        <v>1250</v>
      </c>
      <c r="H307" s="1" t="s">
        <v>1381</v>
      </c>
      <c r="I307" s="1" t="s">
        <v>1382</v>
      </c>
      <c r="J307" s="1" t="s">
        <v>20</v>
      </c>
      <c r="K307" s="3">
        <v>26.33</v>
      </c>
      <c r="L307">
        <v>1</v>
      </c>
      <c r="M307" s="3">
        <v>26.33</v>
      </c>
      <c r="N307" s="1" t="s">
        <v>6669</v>
      </c>
      <c r="O307" s="1" t="s">
        <v>37</v>
      </c>
    </row>
    <row r="308" spans="1:15" x14ac:dyDescent="0.3">
      <c r="A308" s="1" t="s">
        <v>1383</v>
      </c>
      <c r="B308" s="2">
        <v>45581</v>
      </c>
      <c r="C308" s="1" t="s">
        <v>6670</v>
      </c>
      <c r="D308" s="1" t="s">
        <v>133</v>
      </c>
      <c r="E308">
        <v>2024</v>
      </c>
      <c r="F308" s="1" t="s">
        <v>1043</v>
      </c>
      <c r="G308" s="1" t="s">
        <v>1384</v>
      </c>
      <c r="H308" s="1" t="s">
        <v>1385</v>
      </c>
      <c r="I308" s="1" t="s">
        <v>1386</v>
      </c>
      <c r="J308" s="1" t="s">
        <v>87</v>
      </c>
      <c r="K308" s="3">
        <v>31.73</v>
      </c>
      <c r="L308">
        <v>2</v>
      </c>
      <c r="M308" s="3">
        <v>63.46</v>
      </c>
      <c r="N308" s="1" t="s">
        <v>29</v>
      </c>
      <c r="O308" s="1" t="s">
        <v>22</v>
      </c>
    </row>
    <row r="309" spans="1:15" x14ac:dyDescent="0.3">
      <c r="A309" s="1" t="s">
        <v>1387</v>
      </c>
      <c r="B309" s="2">
        <v>45585</v>
      </c>
      <c r="C309" s="1" t="s">
        <v>6666</v>
      </c>
      <c r="D309" s="1" t="s">
        <v>133</v>
      </c>
      <c r="E309">
        <v>2024</v>
      </c>
      <c r="F309" s="1" t="s">
        <v>1388</v>
      </c>
      <c r="G309" s="1" t="s">
        <v>1389</v>
      </c>
      <c r="H309" s="1" t="s">
        <v>1390</v>
      </c>
      <c r="I309" s="1" t="s">
        <v>1391</v>
      </c>
      <c r="J309" s="1" t="s">
        <v>87</v>
      </c>
      <c r="K309" s="3">
        <v>20.77</v>
      </c>
      <c r="L309">
        <v>5</v>
      </c>
      <c r="M309" s="3">
        <v>103.85</v>
      </c>
      <c r="N309" s="1" t="s">
        <v>29</v>
      </c>
      <c r="O309" s="1" t="s">
        <v>52</v>
      </c>
    </row>
    <row r="310" spans="1:15" x14ac:dyDescent="0.3">
      <c r="A310" s="1" t="s">
        <v>1392</v>
      </c>
      <c r="B310" s="2">
        <v>45574</v>
      </c>
      <c r="C310" s="1" t="s">
        <v>6670</v>
      </c>
      <c r="D310" s="1" t="s">
        <v>133</v>
      </c>
      <c r="E310">
        <v>2024</v>
      </c>
      <c r="F310" s="1" t="s">
        <v>695</v>
      </c>
      <c r="G310" s="1" t="s">
        <v>1393</v>
      </c>
      <c r="H310" s="1" t="s">
        <v>1394</v>
      </c>
      <c r="I310" s="1" t="s">
        <v>1395</v>
      </c>
      <c r="J310" s="1" t="s">
        <v>51</v>
      </c>
      <c r="K310" s="3">
        <v>8.19</v>
      </c>
      <c r="L310">
        <v>1</v>
      </c>
      <c r="M310" s="3">
        <v>8.19</v>
      </c>
      <c r="N310" s="1" t="s">
        <v>29</v>
      </c>
      <c r="O310" s="1" t="s">
        <v>95</v>
      </c>
    </row>
    <row r="311" spans="1:15" x14ac:dyDescent="0.3">
      <c r="A311" s="1" t="s">
        <v>1396</v>
      </c>
      <c r="B311" s="2">
        <v>44809</v>
      </c>
      <c r="C311" s="1" t="s">
        <v>6667</v>
      </c>
      <c r="D311" s="1" t="s">
        <v>60</v>
      </c>
      <c r="E311">
        <v>2022</v>
      </c>
      <c r="F311" s="1" t="s">
        <v>322</v>
      </c>
      <c r="G311" s="1" t="s">
        <v>1397</v>
      </c>
      <c r="H311" s="1" t="s">
        <v>1398</v>
      </c>
      <c r="I311" s="1" t="s">
        <v>1399</v>
      </c>
      <c r="J311" s="1" t="s">
        <v>87</v>
      </c>
      <c r="K311" s="3">
        <v>32.950000000000003</v>
      </c>
      <c r="L311">
        <v>3</v>
      </c>
      <c r="M311" s="3">
        <v>98.85</v>
      </c>
      <c r="N311" s="1" t="s">
        <v>21</v>
      </c>
      <c r="O311" s="1" t="s">
        <v>30</v>
      </c>
    </row>
    <row r="312" spans="1:15" x14ac:dyDescent="0.3">
      <c r="A312" s="1" t="s">
        <v>1400</v>
      </c>
      <c r="B312" s="2">
        <v>45106</v>
      </c>
      <c r="C312" s="1" t="s">
        <v>6672</v>
      </c>
      <c r="D312" s="1" t="s">
        <v>24</v>
      </c>
      <c r="E312">
        <v>2023</v>
      </c>
      <c r="F312" s="1" t="s">
        <v>700</v>
      </c>
      <c r="G312" s="1" t="s">
        <v>1401</v>
      </c>
      <c r="H312" s="1" t="s">
        <v>42</v>
      </c>
      <c r="I312" s="1" t="s">
        <v>1402</v>
      </c>
      <c r="J312" s="1" t="s">
        <v>51</v>
      </c>
      <c r="K312" s="3">
        <v>17.989999999999998</v>
      </c>
      <c r="L312">
        <v>4</v>
      </c>
      <c r="M312" s="3">
        <v>71.959999999999994</v>
      </c>
      <c r="N312" s="1" t="s">
        <v>88</v>
      </c>
      <c r="O312" s="1" t="s">
        <v>37</v>
      </c>
    </row>
    <row r="313" spans="1:15" x14ac:dyDescent="0.3">
      <c r="A313" s="1" t="s">
        <v>1403</v>
      </c>
      <c r="B313" s="2">
        <v>45003</v>
      </c>
      <c r="C313" s="1" t="s">
        <v>6673</v>
      </c>
      <c r="D313" s="1" t="s">
        <v>15</v>
      </c>
      <c r="E313">
        <v>2023</v>
      </c>
      <c r="F313" s="1" t="s">
        <v>1235</v>
      </c>
      <c r="G313" s="1" t="s">
        <v>1236</v>
      </c>
      <c r="H313" s="1" t="s">
        <v>1282</v>
      </c>
      <c r="I313" s="1" t="s">
        <v>1283</v>
      </c>
      <c r="J313" s="1" t="s">
        <v>20</v>
      </c>
      <c r="K313" s="3">
        <v>6.27</v>
      </c>
      <c r="L313">
        <v>5</v>
      </c>
      <c r="M313" s="3">
        <v>31.35</v>
      </c>
      <c r="N313" s="1" t="s">
        <v>21</v>
      </c>
      <c r="O313" s="1" t="s">
        <v>37</v>
      </c>
    </row>
    <row r="314" spans="1:15" x14ac:dyDescent="0.3">
      <c r="A314" s="1" t="s">
        <v>1404</v>
      </c>
      <c r="B314" s="2">
        <v>45212</v>
      </c>
      <c r="C314" s="1" t="s">
        <v>6668</v>
      </c>
      <c r="D314" s="1" t="s">
        <v>133</v>
      </c>
      <c r="E314">
        <v>2023</v>
      </c>
      <c r="F314" s="1" t="s">
        <v>1405</v>
      </c>
      <c r="G314" s="1" t="s">
        <v>1406</v>
      </c>
      <c r="H314" s="1" t="s">
        <v>104</v>
      </c>
      <c r="I314" s="1" t="s">
        <v>1135</v>
      </c>
      <c r="J314" s="1" t="s">
        <v>51</v>
      </c>
      <c r="K314" s="3">
        <v>19.8</v>
      </c>
      <c r="L314">
        <v>4</v>
      </c>
      <c r="M314" s="3">
        <v>79.2</v>
      </c>
      <c r="N314" s="1" t="s">
        <v>6669</v>
      </c>
      <c r="O314" s="1" t="s">
        <v>95</v>
      </c>
    </row>
    <row r="315" spans="1:15" x14ac:dyDescent="0.3">
      <c r="A315" s="1" t="s">
        <v>1407</v>
      </c>
      <c r="B315" s="2">
        <v>45075</v>
      </c>
      <c r="C315" s="1" t="s">
        <v>6667</v>
      </c>
      <c r="D315" s="1" t="s">
        <v>46</v>
      </c>
      <c r="E315">
        <v>2023</v>
      </c>
      <c r="F315" s="1" t="s">
        <v>1408</v>
      </c>
      <c r="G315" s="1" t="s">
        <v>1409</v>
      </c>
      <c r="H315" s="1" t="s">
        <v>1410</v>
      </c>
      <c r="I315" s="1" t="s">
        <v>1411</v>
      </c>
      <c r="J315" s="1" t="s">
        <v>20</v>
      </c>
      <c r="K315" s="3">
        <v>22.48</v>
      </c>
      <c r="L315">
        <v>5</v>
      </c>
      <c r="M315" s="3">
        <v>112.4</v>
      </c>
      <c r="N315" s="1" t="s">
        <v>6669</v>
      </c>
      <c r="O315" s="1" t="s">
        <v>37</v>
      </c>
    </row>
    <row r="316" spans="1:15" x14ac:dyDescent="0.3">
      <c r="A316" s="1" t="s">
        <v>1412</v>
      </c>
      <c r="B316" s="2">
        <v>44996</v>
      </c>
      <c r="C316" s="1" t="s">
        <v>6673</v>
      </c>
      <c r="D316" s="1" t="s">
        <v>15</v>
      </c>
      <c r="E316">
        <v>2023</v>
      </c>
      <c r="F316" s="1" t="s">
        <v>1413</v>
      </c>
      <c r="G316" s="1" t="s">
        <v>1414</v>
      </c>
      <c r="H316" s="1" t="s">
        <v>1415</v>
      </c>
      <c r="I316" s="1" t="s">
        <v>1416</v>
      </c>
      <c r="J316" s="1" t="s">
        <v>70</v>
      </c>
      <c r="K316" s="3">
        <v>16.09</v>
      </c>
      <c r="L316">
        <v>3</v>
      </c>
      <c r="M316" s="3">
        <v>48.27</v>
      </c>
      <c r="N316" s="1" t="s">
        <v>29</v>
      </c>
      <c r="O316" s="1" t="s">
        <v>30</v>
      </c>
    </row>
    <row r="317" spans="1:15" x14ac:dyDescent="0.3">
      <c r="A317" s="1" t="s">
        <v>1417</v>
      </c>
      <c r="B317" s="2">
        <v>45385</v>
      </c>
      <c r="C317" s="1" t="s">
        <v>6670</v>
      </c>
      <c r="D317" s="1" t="s">
        <v>82</v>
      </c>
      <c r="E317">
        <v>2024</v>
      </c>
      <c r="F317" s="1" t="s">
        <v>1418</v>
      </c>
      <c r="G317" s="1" t="s">
        <v>1419</v>
      </c>
      <c r="H317" s="1" t="s">
        <v>57</v>
      </c>
      <c r="I317" s="1" t="s">
        <v>1420</v>
      </c>
      <c r="J317" s="1" t="s">
        <v>20</v>
      </c>
      <c r="K317" s="3">
        <v>6.64</v>
      </c>
      <c r="L317">
        <v>2</v>
      </c>
      <c r="M317" s="3">
        <v>13.28</v>
      </c>
      <c r="N317" s="1" t="s">
        <v>88</v>
      </c>
      <c r="O317" s="1" t="s">
        <v>52</v>
      </c>
    </row>
    <row r="318" spans="1:15" x14ac:dyDescent="0.3">
      <c r="A318" s="1" t="s">
        <v>1421</v>
      </c>
      <c r="B318" s="2">
        <v>45366</v>
      </c>
      <c r="C318" s="1" t="s">
        <v>6668</v>
      </c>
      <c r="D318" s="1" t="s">
        <v>15</v>
      </c>
      <c r="E318">
        <v>2024</v>
      </c>
      <c r="F318" s="1" t="s">
        <v>1422</v>
      </c>
      <c r="G318" s="1" t="s">
        <v>1423</v>
      </c>
      <c r="H318" s="1" t="s">
        <v>63</v>
      </c>
      <c r="I318" s="1" t="s">
        <v>64</v>
      </c>
      <c r="J318" s="1" t="s">
        <v>51</v>
      </c>
      <c r="K318" s="3">
        <v>13.43</v>
      </c>
      <c r="L318">
        <v>5</v>
      </c>
      <c r="M318" s="3">
        <v>67.150000000000006</v>
      </c>
      <c r="N318" s="1" t="s">
        <v>6669</v>
      </c>
      <c r="O318" s="1" t="s">
        <v>30</v>
      </c>
    </row>
    <row r="319" spans="1:15" x14ac:dyDescent="0.3">
      <c r="A319" s="1" t="s">
        <v>1424</v>
      </c>
      <c r="B319" s="2">
        <v>45196</v>
      </c>
      <c r="C319" s="1" t="s">
        <v>6670</v>
      </c>
      <c r="D319" s="1" t="s">
        <v>60</v>
      </c>
      <c r="E319">
        <v>2023</v>
      </c>
      <c r="F319" s="1" t="s">
        <v>894</v>
      </c>
      <c r="G319" s="1" t="s">
        <v>895</v>
      </c>
      <c r="H319" s="1" t="s">
        <v>1425</v>
      </c>
      <c r="I319" s="1" t="s">
        <v>1426</v>
      </c>
      <c r="J319" s="1" t="s">
        <v>20</v>
      </c>
      <c r="K319" s="3">
        <v>7.01</v>
      </c>
      <c r="L319">
        <v>3</v>
      </c>
      <c r="M319" s="3">
        <v>21.03</v>
      </c>
      <c r="N319" s="1" t="s">
        <v>29</v>
      </c>
      <c r="O319" s="1" t="s">
        <v>52</v>
      </c>
    </row>
    <row r="320" spans="1:15" x14ac:dyDescent="0.3">
      <c r="A320" s="1" t="s">
        <v>1427</v>
      </c>
      <c r="B320" s="2">
        <v>45056</v>
      </c>
      <c r="C320" s="1" t="s">
        <v>6670</v>
      </c>
      <c r="D320" s="1" t="s">
        <v>46</v>
      </c>
      <c r="E320">
        <v>2023</v>
      </c>
      <c r="F320" s="1" t="s">
        <v>326</v>
      </c>
      <c r="G320" s="1" t="s">
        <v>327</v>
      </c>
      <c r="H320" s="1" t="s">
        <v>1428</v>
      </c>
      <c r="I320" s="1" t="s">
        <v>1429</v>
      </c>
      <c r="J320" s="1" t="s">
        <v>20</v>
      </c>
      <c r="K320" s="3">
        <v>26.35</v>
      </c>
      <c r="L320">
        <v>3</v>
      </c>
      <c r="M320" s="3">
        <v>79.05</v>
      </c>
      <c r="N320" s="1" t="s">
        <v>29</v>
      </c>
      <c r="O320" s="1" t="s">
        <v>44</v>
      </c>
    </row>
    <row r="321" spans="1:15" x14ac:dyDescent="0.3">
      <c r="A321" s="1" t="s">
        <v>1430</v>
      </c>
      <c r="B321" s="2">
        <v>45630</v>
      </c>
      <c r="C321" s="1" t="s">
        <v>6670</v>
      </c>
      <c r="D321" s="1" t="s">
        <v>107</v>
      </c>
      <c r="E321">
        <v>2024</v>
      </c>
      <c r="F321" s="1" t="s">
        <v>930</v>
      </c>
      <c r="G321" s="1" t="s">
        <v>931</v>
      </c>
      <c r="H321" s="1" t="s">
        <v>1431</v>
      </c>
      <c r="I321" s="1" t="s">
        <v>1432</v>
      </c>
      <c r="J321" s="1" t="s">
        <v>20</v>
      </c>
      <c r="K321" s="3">
        <v>27.7</v>
      </c>
      <c r="L321">
        <v>4</v>
      </c>
      <c r="M321" s="3">
        <v>110.8</v>
      </c>
      <c r="N321" s="1" t="s">
        <v>29</v>
      </c>
      <c r="O321" s="1" t="s">
        <v>37</v>
      </c>
    </row>
    <row r="322" spans="1:15" x14ac:dyDescent="0.3">
      <c r="A322" s="1" t="s">
        <v>1433</v>
      </c>
      <c r="B322" s="2">
        <v>45368</v>
      </c>
      <c r="C322" s="1" t="s">
        <v>6666</v>
      </c>
      <c r="D322" s="1" t="s">
        <v>15</v>
      </c>
      <c r="E322">
        <v>2024</v>
      </c>
      <c r="F322" s="1" t="s">
        <v>1434</v>
      </c>
      <c r="G322" s="1" t="s">
        <v>1435</v>
      </c>
      <c r="H322" s="1" t="s">
        <v>1436</v>
      </c>
      <c r="I322" s="1" t="s">
        <v>1437</v>
      </c>
      <c r="J322" s="1" t="s">
        <v>51</v>
      </c>
      <c r="K322" s="3">
        <v>28.83</v>
      </c>
      <c r="L322">
        <v>4</v>
      </c>
      <c r="M322" s="3">
        <v>115.32</v>
      </c>
      <c r="N322" s="1" t="s">
        <v>6669</v>
      </c>
      <c r="O322" s="1" t="s">
        <v>22</v>
      </c>
    </row>
    <row r="323" spans="1:15" x14ac:dyDescent="0.3">
      <c r="A323" s="1" t="s">
        <v>1438</v>
      </c>
      <c r="B323" s="2">
        <v>45679</v>
      </c>
      <c r="C323" s="1" t="s">
        <v>6670</v>
      </c>
      <c r="D323" s="1" t="s">
        <v>210</v>
      </c>
      <c r="E323">
        <v>2025</v>
      </c>
      <c r="F323" s="1" t="s">
        <v>1439</v>
      </c>
      <c r="G323" s="1" t="s">
        <v>1440</v>
      </c>
      <c r="H323" s="1" t="s">
        <v>811</v>
      </c>
      <c r="I323" s="1" t="s">
        <v>1441</v>
      </c>
      <c r="J323" s="1" t="s">
        <v>70</v>
      </c>
      <c r="K323" s="3">
        <v>31.65</v>
      </c>
      <c r="L323">
        <v>5</v>
      </c>
      <c r="M323" s="3">
        <v>158.25</v>
      </c>
      <c r="N323" s="1" t="s">
        <v>21</v>
      </c>
      <c r="O323" s="1" t="s">
        <v>22</v>
      </c>
    </row>
    <row r="324" spans="1:15" x14ac:dyDescent="0.3">
      <c r="A324" s="1" t="s">
        <v>1442</v>
      </c>
      <c r="B324" s="2">
        <v>45181</v>
      </c>
      <c r="C324" s="1" t="s">
        <v>6671</v>
      </c>
      <c r="D324" s="1" t="s">
        <v>60</v>
      </c>
      <c r="E324">
        <v>2023</v>
      </c>
      <c r="F324" s="1" t="s">
        <v>1443</v>
      </c>
      <c r="G324" s="1" t="s">
        <v>1444</v>
      </c>
      <c r="H324" s="1" t="s">
        <v>1200</v>
      </c>
      <c r="I324" s="1" t="s">
        <v>1445</v>
      </c>
      <c r="J324" s="1" t="s">
        <v>20</v>
      </c>
      <c r="K324" s="3">
        <v>38.6</v>
      </c>
      <c r="L324">
        <v>2</v>
      </c>
      <c r="M324" s="3">
        <v>77.2</v>
      </c>
      <c r="N324" s="1" t="s">
        <v>29</v>
      </c>
      <c r="O324" s="1" t="s">
        <v>22</v>
      </c>
    </row>
    <row r="325" spans="1:15" x14ac:dyDescent="0.3">
      <c r="A325" s="1" t="s">
        <v>1446</v>
      </c>
      <c r="B325" s="2">
        <v>45683</v>
      </c>
      <c r="C325" s="1" t="s">
        <v>6666</v>
      </c>
      <c r="D325" s="1" t="s">
        <v>210</v>
      </c>
      <c r="E325">
        <v>2025</v>
      </c>
      <c r="F325" s="1" t="s">
        <v>548</v>
      </c>
      <c r="G325" s="1" t="s">
        <v>549</v>
      </c>
      <c r="H325" s="1" t="s">
        <v>450</v>
      </c>
      <c r="I325" s="1" t="s">
        <v>1447</v>
      </c>
      <c r="J325" s="1" t="s">
        <v>20</v>
      </c>
      <c r="K325" s="3">
        <v>49.05</v>
      </c>
      <c r="L325">
        <v>1</v>
      </c>
      <c r="M325" s="3">
        <v>49.05</v>
      </c>
      <c r="N325" s="1" t="s">
        <v>29</v>
      </c>
      <c r="O325" s="1" t="s">
        <v>37</v>
      </c>
    </row>
    <row r="326" spans="1:15" x14ac:dyDescent="0.3">
      <c r="A326" s="1" t="s">
        <v>1448</v>
      </c>
      <c r="B326" s="2">
        <v>45866</v>
      </c>
      <c r="C326" s="1" t="s">
        <v>6667</v>
      </c>
      <c r="D326" s="1" t="s">
        <v>32</v>
      </c>
      <c r="E326">
        <v>2025</v>
      </c>
      <c r="F326" s="1" t="s">
        <v>1449</v>
      </c>
      <c r="G326" s="1" t="s">
        <v>1450</v>
      </c>
      <c r="H326" s="1" t="s">
        <v>628</v>
      </c>
      <c r="I326" s="1" t="s">
        <v>629</v>
      </c>
      <c r="J326" s="1" t="s">
        <v>51</v>
      </c>
      <c r="K326" s="3">
        <v>41.69</v>
      </c>
      <c r="L326">
        <v>4</v>
      </c>
      <c r="M326" s="3">
        <v>166.76</v>
      </c>
      <c r="N326" s="1" t="s">
        <v>21</v>
      </c>
      <c r="O326" s="1" t="s">
        <v>37</v>
      </c>
    </row>
    <row r="327" spans="1:15" x14ac:dyDescent="0.3">
      <c r="A327" s="1" t="s">
        <v>1451</v>
      </c>
      <c r="B327" s="2">
        <v>45068</v>
      </c>
      <c r="C327" s="1" t="s">
        <v>6667</v>
      </c>
      <c r="D327" s="1" t="s">
        <v>46</v>
      </c>
      <c r="E327">
        <v>2023</v>
      </c>
      <c r="F327" s="1" t="s">
        <v>1452</v>
      </c>
      <c r="G327" s="1" t="s">
        <v>1453</v>
      </c>
      <c r="H327" s="1" t="s">
        <v>1454</v>
      </c>
      <c r="I327" s="1" t="s">
        <v>1455</v>
      </c>
      <c r="J327" s="1" t="s">
        <v>20</v>
      </c>
      <c r="K327" s="3">
        <v>31.1</v>
      </c>
      <c r="L327">
        <v>2</v>
      </c>
      <c r="M327" s="3">
        <v>62.2</v>
      </c>
      <c r="N327" s="1" t="s">
        <v>21</v>
      </c>
      <c r="O327" s="1" t="s">
        <v>44</v>
      </c>
    </row>
    <row r="328" spans="1:15" x14ac:dyDescent="0.3">
      <c r="A328" s="1" t="s">
        <v>1456</v>
      </c>
      <c r="B328" s="2">
        <v>45152</v>
      </c>
      <c r="C328" s="1" t="s">
        <v>6667</v>
      </c>
      <c r="D328" s="1" t="s">
        <v>90</v>
      </c>
      <c r="E328">
        <v>2023</v>
      </c>
      <c r="F328" s="1" t="s">
        <v>91</v>
      </c>
      <c r="G328" s="1" t="s">
        <v>1457</v>
      </c>
      <c r="H328" s="1" t="s">
        <v>1301</v>
      </c>
      <c r="I328" s="1" t="s">
        <v>1458</v>
      </c>
      <c r="J328" s="1" t="s">
        <v>70</v>
      </c>
      <c r="K328" s="3">
        <v>20.350000000000001</v>
      </c>
      <c r="L328">
        <v>2</v>
      </c>
      <c r="M328" s="3">
        <v>40.700000000000003</v>
      </c>
      <c r="N328" s="1" t="s">
        <v>88</v>
      </c>
      <c r="O328" s="1" t="s">
        <v>52</v>
      </c>
    </row>
    <row r="329" spans="1:15" x14ac:dyDescent="0.3">
      <c r="A329" s="1" t="s">
        <v>1461</v>
      </c>
      <c r="B329" s="2">
        <v>44931</v>
      </c>
      <c r="C329" s="1" t="s">
        <v>6672</v>
      </c>
      <c r="D329" s="1" t="s">
        <v>210</v>
      </c>
      <c r="E329">
        <v>2023</v>
      </c>
      <c r="F329" s="1" t="s">
        <v>235</v>
      </c>
      <c r="G329" s="1" t="s">
        <v>877</v>
      </c>
      <c r="H329" s="1" t="s">
        <v>1462</v>
      </c>
      <c r="I329" s="1" t="s">
        <v>1463</v>
      </c>
      <c r="J329" s="1" t="s">
        <v>20</v>
      </c>
      <c r="K329" s="3">
        <v>45.94</v>
      </c>
      <c r="L329">
        <v>3</v>
      </c>
      <c r="M329" s="3">
        <v>137.82</v>
      </c>
      <c r="N329" s="1" t="s">
        <v>6669</v>
      </c>
      <c r="O329" s="1" t="s">
        <v>52</v>
      </c>
    </row>
    <row r="330" spans="1:15" x14ac:dyDescent="0.3">
      <c r="A330" s="1" t="s">
        <v>1464</v>
      </c>
      <c r="B330" s="2">
        <v>45283</v>
      </c>
      <c r="C330" s="1" t="s">
        <v>6673</v>
      </c>
      <c r="D330" s="1" t="s">
        <v>107</v>
      </c>
      <c r="E330">
        <v>2023</v>
      </c>
      <c r="F330" s="1" t="s">
        <v>1465</v>
      </c>
      <c r="G330" s="1" t="s">
        <v>1466</v>
      </c>
      <c r="H330" s="1" t="s">
        <v>932</v>
      </c>
      <c r="I330" s="1" t="s">
        <v>1467</v>
      </c>
      <c r="J330" s="1" t="s">
        <v>51</v>
      </c>
      <c r="K330" s="3">
        <v>13.54</v>
      </c>
      <c r="L330">
        <v>3</v>
      </c>
      <c r="M330" s="3">
        <v>40.619999999999997</v>
      </c>
      <c r="N330" s="1" t="s">
        <v>21</v>
      </c>
      <c r="O330" s="1" t="s">
        <v>44</v>
      </c>
    </row>
    <row r="331" spans="1:15" x14ac:dyDescent="0.3">
      <c r="A331" s="1" t="s">
        <v>1468</v>
      </c>
      <c r="B331" s="2">
        <v>45019</v>
      </c>
      <c r="C331" s="1" t="s">
        <v>6667</v>
      </c>
      <c r="D331" s="1" t="s">
        <v>82</v>
      </c>
      <c r="E331">
        <v>2023</v>
      </c>
      <c r="F331" s="1" t="s">
        <v>118</v>
      </c>
      <c r="G331" s="1" t="s">
        <v>805</v>
      </c>
      <c r="H331" s="1" t="s">
        <v>416</v>
      </c>
      <c r="I331" s="1" t="s">
        <v>1469</v>
      </c>
      <c r="J331" s="1" t="s">
        <v>87</v>
      </c>
      <c r="K331" s="3">
        <v>30.9</v>
      </c>
      <c r="L331">
        <v>3</v>
      </c>
      <c r="M331" s="3">
        <v>92.7</v>
      </c>
      <c r="N331" s="1" t="s">
        <v>88</v>
      </c>
      <c r="O331" s="1" t="s">
        <v>22</v>
      </c>
    </row>
    <row r="332" spans="1:15" x14ac:dyDescent="0.3">
      <c r="A332" s="1" t="s">
        <v>1470</v>
      </c>
      <c r="B332" s="2">
        <v>45029</v>
      </c>
      <c r="C332" s="1" t="s">
        <v>6672</v>
      </c>
      <c r="D332" s="1" t="s">
        <v>82</v>
      </c>
      <c r="E332">
        <v>2023</v>
      </c>
      <c r="F332" s="1" t="s">
        <v>1471</v>
      </c>
      <c r="G332" s="1" t="s">
        <v>1472</v>
      </c>
      <c r="H332" s="1" t="s">
        <v>1210</v>
      </c>
      <c r="I332" s="1" t="s">
        <v>1211</v>
      </c>
      <c r="J332" s="1" t="s">
        <v>70</v>
      </c>
      <c r="K332" s="3">
        <v>7.28</v>
      </c>
      <c r="L332">
        <v>3</v>
      </c>
      <c r="M332" s="3">
        <v>21.84</v>
      </c>
      <c r="N332" s="1" t="s">
        <v>88</v>
      </c>
      <c r="O332" s="1" t="s">
        <v>52</v>
      </c>
    </row>
    <row r="333" spans="1:15" x14ac:dyDescent="0.3">
      <c r="A333" s="1" t="s">
        <v>1473</v>
      </c>
      <c r="B333" s="2">
        <v>45680</v>
      </c>
      <c r="C333" s="1" t="s">
        <v>6672</v>
      </c>
      <c r="D333" s="1" t="s">
        <v>210</v>
      </c>
      <c r="E333">
        <v>2025</v>
      </c>
      <c r="F333" s="1" t="s">
        <v>1474</v>
      </c>
      <c r="G333" s="1" t="s">
        <v>1475</v>
      </c>
      <c r="H333" s="1" t="s">
        <v>678</v>
      </c>
      <c r="I333" s="1" t="s">
        <v>679</v>
      </c>
      <c r="J333" s="1" t="s">
        <v>20</v>
      </c>
      <c r="K333" s="3">
        <v>31.89</v>
      </c>
      <c r="L333">
        <v>1</v>
      </c>
      <c r="M333" s="3">
        <v>31.89</v>
      </c>
      <c r="N333" s="1" t="s">
        <v>21</v>
      </c>
      <c r="O333" s="1" t="s">
        <v>193</v>
      </c>
    </row>
    <row r="334" spans="1:15" x14ac:dyDescent="0.3">
      <c r="A334" s="1" t="s">
        <v>1476</v>
      </c>
      <c r="B334" s="2">
        <v>45718</v>
      </c>
      <c r="C334" s="1" t="s">
        <v>6666</v>
      </c>
      <c r="D334" s="1" t="s">
        <v>15</v>
      </c>
      <c r="E334">
        <v>2025</v>
      </c>
      <c r="F334" s="1" t="s">
        <v>1477</v>
      </c>
      <c r="G334" s="1" t="s">
        <v>1478</v>
      </c>
      <c r="H334" s="1" t="s">
        <v>1479</v>
      </c>
      <c r="I334" s="1" t="s">
        <v>1480</v>
      </c>
      <c r="J334" s="1" t="s">
        <v>87</v>
      </c>
      <c r="K334" s="3">
        <v>30.01</v>
      </c>
      <c r="L334">
        <v>1</v>
      </c>
      <c r="M334" s="3">
        <v>30.01</v>
      </c>
      <c r="N334" s="1" t="s">
        <v>29</v>
      </c>
      <c r="O334" s="1" t="s">
        <v>37</v>
      </c>
    </row>
    <row r="335" spans="1:15" x14ac:dyDescent="0.3">
      <c r="A335" s="1" t="s">
        <v>1481</v>
      </c>
      <c r="B335" s="2">
        <v>44816</v>
      </c>
      <c r="C335" s="1" t="s">
        <v>6667</v>
      </c>
      <c r="D335" s="1" t="s">
        <v>60</v>
      </c>
      <c r="E335">
        <v>2022</v>
      </c>
      <c r="F335" s="1" t="s">
        <v>1482</v>
      </c>
      <c r="G335" s="1" t="s">
        <v>1483</v>
      </c>
      <c r="H335" s="1" t="s">
        <v>1152</v>
      </c>
      <c r="I335" s="1" t="s">
        <v>1190</v>
      </c>
      <c r="J335" s="1" t="s">
        <v>70</v>
      </c>
      <c r="K335" s="3">
        <v>9.14</v>
      </c>
      <c r="L335">
        <v>5</v>
      </c>
      <c r="M335" s="3">
        <v>45.7</v>
      </c>
      <c r="N335" s="1" t="s">
        <v>21</v>
      </c>
      <c r="O335" s="1" t="s">
        <v>22</v>
      </c>
    </row>
    <row r="336" spans="1:15" x14ac:dyDescent="0.3">
      <c r="A336" s="1" t="s">
        <v>1484</v>
      </c>
      <c r="B336" s="2">
        <v>45140</v>
      </c>
      <c r="C336" s="1" t="s">
        <v>6670</v>
      </c>
      <c r="D336" s="1" t="s">
        <v>90</v>
      </c>
      <c r="E336">
        <v>2023</v>
      </c>
      <c r="F336" s="1" t="s">
        <v>1485</v>
      </c>
      <c r="G336" s="1" t="s">
        <v>1486</v>
      </c>
      <c r="H336" s="1" t="s">
        <v>1487</v>
      </c>
      <c r="I336" s="1" t="s">
        <v>1488</v>
      </c>
      <c r="J336" s="1" t="s">
        <v>20</v>
      </c>
      <c r="K336" s="3">
        <v>49.34</v>
      </c>
      <c r="L336">
        <v>3</v>
      </c>
      <c r="M336" s="3">
        <v>148.02000000000001</v>
      </c>
      <c r="N336" s="1" t="s">
        <v>88</v>
      </c>
      <c r="O336" s="1" t="s">
        <v>52</v>
      </c>
    </row>
    <row r="337" spans="1:15" x14ac:dyDescent="0.3">
      <c r="A337" s="1" t="s">
        <v>1489</v>
      </c>
      <c r="B337" s="2">
        <v>45310</v>
      </c>
      <c r="C337" s="1" t="s">
        <v>6668</v>
      </c>
      <c r="D337" s="1" t="s">
        <v>210</v>
      </c>
      <c r="E337">
        <v>2024</v>
      </c>
      <c r="F337" s="1" t="s">
        <v>1490</v>
      </c>
      <c r="G337" s="1" t="s">
        <v>1491</v>
      </c>
      <c r="H337" s="1" t="s">
        <v>796</v>
      </c>
      <c r="I337" s="1" t="s">
        <v>797</v>
      </c>
      <c r="J337" s="1" t="s">
        <v>20</v>
      </c>
      <c r="K337" s="3">
        <v>25.24</v>
      </c>
      <c r="L337">
        <v>1</v>
      </c>
      <c r="M337" s="3">
        <v>25.24</v>
      </c>
      <c r="N337" s="1" t="s">
        <v>21</v>
      </c>
      <c r="O337" s="1" t="s">
        <v>95</v>
      </c>
    </row>
    <row r="338" spans="1:15" x14ac:dyDescent="0.3">
      <c r="A338" s="1" t="s">
        <v>1492</v>
      </c>
      <c r="B338" s="2">
        <v>45401</v>
      </c>
      <c r="C338" s="1" t="s">
        <v>6668</v>
      </c>
      <c r="D338" s="1" t="s">
        <v>82</v>
      </c>
      <c r="E338">
        <v>2024</v>
      </c>
      <c r="F338" s="1" t="s">
        <v>1043</v>
      </c>
      <c r="G338" s="1" t="s">
        <v>1493</v>
      </c>
      <c r="H338" s="1" t="s">
        <v>936</v>
      </c>
      <c r="I338" s="1" t="s">
        <v>1292</v>
      </c>
      <c r="J338" s="1" t="s">
        <v>51</v>
      </c>
      <c r="K338" s="3">
        <v>25.46</v>
      </c>
      <c r="L338">
        <v>5</v>
      </c>
      <c r="M338" s="3">
        <v>127.3</v>
      </c>
      <c r="N338" s="1" t="s">
        <v>21</v>
      </c>
      <c r="O338" s="1" t="s">
        <v>44</v>
      </c>
    </row>
    <row r="339" spans="1:15" x14ac:dyDescent="0.3">
      <c r="A339" s="1" t="s">
        <v>1494</v>
      </c>
      <c r="B339" s="2">
        <v>45468</v>
      </c>
      <c r="C339" s="1" t="s">
        <v>6671</v>
      </c>
      <c r="D339" s="1" t="s">
        <v>24</v>
      </c>
      <c r="E339">
        <v>2024</v>
      </c>
      <c r="F339" s="1" t="s">
        <v>1495</v>
      </c>
      <c r="G339" s="1" t="s">
        <v>1496</v>
      </c>
      <c r="H339" s="1" t="s">
        <v>1497</v>
      </c>
      <c r="I339" s="1" t="s">
        <v>1498</v>
      </c>
      <c r="J339" s="1" t="s">
        <v>70</v>
      </c>
      <c r="K339" s="3">
        <v>40.130000000000003</v>
      </c>
      <c r="L339">
        <v>4</v>
      </c>
      <c r="M339" s="3">
        <v>160.52000000000001</v>
      </c>
      <c r="N339" s="1" t="s">
        <v>6669</v>
      </c>
      <c r="O339" s="1" t="s">
        <v>22</v>
      </c>
    </row>
    <row r="340" spans="1:15" x14ac:dyDescent="0.3">
      <c r="A340" s="1" t="s">
        <v>1499</v>
      </c>
      <c r="B340" s="2">
        <v>45082</v>
      </c>
      <c r="C340" s="1" t="s">
        <v>6667</v>
      </c>
      <c r="D340" s="1" t="s">
        <v>24</v>
      </c>
      <c r="E340">
        <v>2023</v>
      </c>
      <c r="F340" s="1" t="s">
        <v>1500</v>
      </c>
      <c r="G340" s="1" t="s">
        <v>1501</v>
      </c>
      <c r="H340" s="1" t="s">
        <v>35</v>
      </c>
      <c r="I340" s="1" t="s">
        <v>36</v>
      </c>
      <c r="J340" s="1" t="s">
        <v>20</v>
      </c>
      <c r="K340" s="3">
        <v>20.239999999999998</v>
      </c>
      <c r="L340">
        <v>4</v>
      </c>
      <c r="M340" s="3">
        <v>80.959999999999994</v>
      </c>
      <c r="N340" s="1" t="s">
        <v>21</v>
      </c>
      <c r="O340" s="1" t="s">
        <v>22</v>
      </c>
    </row>
    <row r="341" spans="1:15" x14ac:dyDescent="0.3">
      <c r="A341" s="1" t="s">
        <v>1502</v>
      </c>
      <c r="B341" s="2">
        <v>44799</v>
      </c>
      <c r="C341" s="1" t="s">
        <v>6668</v>
      </c>
      <c r="D341" s="1" t="s">
        <v>90</v>
      </c>
      <c r="E341">
        <v>2022</v>
      </c>
      <c r="F341" s="1" t="s">
        <v>1503</v>
      </c>
      <c r="G341" s="1" t="s">
        <v>1504</v>
      </c>
      <c r="H341" s="1" t="s">
        <v>1505</v>
      </c>
      <c r="I341" s="1" t="s">
        <v>1506</v>
      </c>
      <c r="J341" s="1" t="s">
        <v>70</v>
      </c>
      <c r="K341" s="3">
        <v>14.47</v>
      </c>
      <c r="L341">
        <v>3</v>
      </c>
      <c r="M341" s="3">
        <v>43.41</v>
      </c>
      <c r="N341" s="1" t="s">
        <v>6669</v>
      </c>
      <c r="O341" s="1" t="s">
        <v>37</v>
      </c>
    </row>
    <row r="342" spans="1:15" x14ac:dyDescent="0.3">
      <c r="A342" s="1" t="s">
        <v>1507</v>
      </c>
      <c r="B342" s="2">
        <v>45442</v>
      </c>
      <c r="C342" s="1" t="s">
        <v>6672</v>
      </c>
      <c r="D342" s="1" t="s">
        <v>46</v>
      </c>
      <c r="E342">
        <v>2024</v>
      </c>
      <c r="F342" s="1" t="s">
        <v>1508</v>
      </c>
      <c r="G342" s="1" t="s">
        <v>1509</v>
      </c>
      <c r="H342" s="1" t="s">
        <v>717</v>
      </c>
      <c r="I342" s="1" t="s">
        <v>718</v>
      </c>
      <c r="J342" s="1" t="s">
        <v>70</v>
      </c>
      <c r="K342" s="3">
        <v>39.85</v>
      </c>
      <c r="L342">
        <v>3</v>
      </c>
      <c r="M342" s="3">
        <v>119.55</v>
      </c>
      <c r="N342" s="1" t="s">
        <v>29</v>
      </c>
      <c r="O342" s="1" t="s">
        <v>37</v>
      </c>
    </row>
    <row r="343" spans="1:15" x14ac:dyDescent="0.3">
      <c r="A343" s="1" t="s">
        <v>1510</v>
      </c>
      <c r="B343" s="2">
        <v>45450</v>
      </c>
      <c r="C343" s="1" t="s">
        <v>6668</v>
      </c>
      <c r="D343" s="1" t="s">
        <v>24</v>
      </c>
      <c r="E343">
        <v>2024</v>
      </c>
      <c r="F343" s="1" t="s">
        <v>1511</v>
      </c>
      <c r="G343" s="1" t="s">
        <v>1512</v>
      </c>
      <c r="H343" s="1" t="s">
        <v>1513</v>
      </c>
      <c r="I343" s="1" t="s">
        <v>1514</v>
      </c>
      <c r="J343" s="1" t="s">
        <v>20</v>
      </c>
      <c r="K343" s="3">
        <v>31.13</v>
      </c>
      <c r="L343">
        <v>2</v>
      </c>
      <c r="M343" s="3">
        <v>62.26</v>
      </c>
      <c r="N343" s="1" t="s">
        <v>29</v>
      </c>
      <c r="O343" s="1" t="s">
        <v>37</v>
      </c>
    </row>
    <row r="344" spans="1:15" x14ac:dyDescent="0.3">
      <c r="A344" s="1" t="s">
        <v>1515</v>
      </c>
      <c r="B344" s="2">
        <v>45641</v>
      </c>
      <c r="C344" s="1" t="s">
        <v>6666</v>
      </c>
      <c r="D344" s="1" t="s">
        <v>107</v>
      </c>
      <c r="E344">
        <v>2024</v>
      </c>
      <c r="F344" s="1" t="s">
        <v>1516</v>
      </c>
      <c r="G344" s="1" t="s">
        <v>1517</v>
      </c>
      <c r="H344" s="1" t="s">
        <v>1518</v>
      </c>
      <c r="I344" s="1" t="s">
        <v>1519</v>
      </c>
      <c r="J344" s="1" t="s">
        <v>87</v>
      </c>
      <c r="K344" s="3">
        <v>33.07</v>
      </c>
      <c r="L344">
        <v>2</v>
      </c>
      <c r="M344" s="3">
        <v>66.14</v>
      </c>
      <c r="N344" s="1" t="s">
        <v>21</v>
      </c>
      <c r="O344" s="1" t="s">
        <v>37</v>
      </c>
    </row>
    <row r="345" spans="1:15" x14ac:dyDescent="0.3">
      <c r="A345" s="1" t="s">
        <v>1520</v>
      </c>
      <c r="B345" s="2">
        <v>45267</v>
      </c>
      <c r="C345" s="1" t="s">
        <v>6672</v>
      </c>
      <c r="D345" s="1" t="s">
        <v>107</v>
      </c>
      <c r="E345">
        <v>2023</v>
      </c>
      <c r="F345" s="1" t="s">
        <v>1521</v>
      </c>
      <c r="G345" s="1" t="s">
        <v>1522</v>
      </c>
      <c r="H345" s="1" t="s">
        <v>197</v>
      </c>
      <c r="I345" s="1" t="s">
        <v>198</v>
      </c>
      <c r="J345" s="1" t="s">
        <v>20</v>
      </c>
      <c r="K345" s="3">
        <v>7.47</v>
      </c>
      <c r="L345">
        <v>4</v>
      </c>
      <c r="M345" s="3">
        <v>29.88</v>
      </c>
      <c r="N345" s="1" t="s">
        <v>6669</v>
      </c>
      <c r="O345" s="1" t="s">
        <v>193</v>
      </c>
    </row>
    <row r="346" spans="1:15" x14ac:dyDescent="0.3">
      <c r="A346" s="1" t="s">
        <v>1523</v>
      </c>
      <c r="B346" s="2">
        <v>45482</v>
      </c>
      <c r="C346" s="1" t="s">
        <v>6671</v>
      </c>
      <c r="D346" s="1" t="s">
        <v>32</v>
      </c>
      <c r="E346">
        <v>2024</v>
      </c>
      <c r="F346" s="1" t="s">
        <v>1524</v>
      </c>
      <c r="G346" s="1" t="s">
        <v>1525</v>
      </c>
      <c r="H346" s="1" t="s">
        <v>1194</v>
      </c>
      <c r="I346" s="1" t="s">
        <v>1195</v>
      </c>
      <c r="J346" s="1" t="s">
        <v>70</v>
      </c>
      <c r="K346" s="3">
        <v>18.52</v>
      </c>
      <c r="L346">
        <v>1</v>
      </c>
      <c r="M346" s="3">
        <v>18.52</v>
      </c>
      <c r="N346" s="1" t="s">
        <v>21</v>
      </c>
      <c r="O346" s="1" t="s">
        <v>193</v>
      </c>
    </row>
    <row r="347" spans="1:15" x14ac:dyDescent="0.3">
      <c r="A347" s="1" t="s">
        <v>1526</v>
      </c>
      <c r="B347" s="2">
        <v>45452</v>
      </c>
      <c r="C347" s="1" t="s">
        <v>6666</v>
      </c>
      <c r="D347" s="1" t="s">
        <v>24</v>
      </c>
      <c r="E347">
        <v>2024</v>
      </c>
      <c r="F347" s="1" t="s">
        <v>1527</v>
      </c>
      <c r="G347" s="1" t="s">
        <v>1528</v>
      </c>
      <c r="H347" s="1" t="s">
        <v>974</v>
      </c>
      <c r="I347" s="1" t="s">
        <v>975</v>
      </c>
      <c r="J347" s="1" t="s">
        <v>20</v>
      </c>
      <c r="K347" s="3">
        <v>18.600000000000001</v>
      </c>
      <c r="L347">
        <v>1</v>
      </c>
      <c r="M347" s="3">
        <v>18.600000000000001</v>
      </c>
      <c r="N347" s="1" t="s">
        <v>29</v>
      </c>
      <c r="O347" s="1" t="s">
        <v>80</v>
      </c>
    </row>
    <row r="348" spans="1:15" x14ac:dyDescent="0.3">
      <c r="A348" s="1" t="s">
        <v>1531</v>
      </c>
      <c r="B348" s="2">
        <v>45081</v>
      </c>
      <c r="C348" s="1" t="s">
        <v>6666</v>
      </c>
      <c r="D348" s="1" t="s">
        <v>24</v>
      </c>
      <c r="E348">
        <v>2023</v>
      </c>
      <c r="F348" s="1" t="s">
        <v>97</v>
      </c>
      <c r="G348" s="1" t="s">
        <v>98</v>
      </c>
      <c r="H348" s="1" t="s">
        <v>176</v>
      </c>
      <c r="I348" s="1" t="s">
        <v>1532</v>
      </c>
      <c r="J348" s="1" t="s">
        <v>70</v>
      </c>
      <c r="K348" s="3">
        <v>44.8</v>
      </c>
      <c r="L348">
        <v>4</v>
      </c>
      <c r="M348" s="3">
        <v>179.2</v>
      </c>
      <c r="N348" s="1" t="s">
        <v>21</v>
      </c>
      <c r="O348" s="1" t="s">
        <v>193</v>
      </c>
    </row>
    <row r="349" spans="1:15" x14ac:dyDescent="0.3">
      <c r="A349" s="1" t="s">
        <v>1533</v>
      </c>
      <c r="B349" s="2">
        <v>45517</v>
      </c>
      <c r="C349" s="1" t="s">
        <v>6671</v>
      </c>
      <c r="D349" s="1" t="s">
        <v>90</v>
      </c>
      <c r="E349">
        <v>2024</v>
      </c>
      <c r="F349" s="1" t="s">
        <v>245</v>
      </c>
      <c r="G349" s="1" t="s">
        <v>1534</v>
      </c>
      <c r="H349" s="1" t="s">
        <v>1535</v>
      </c>
      <c r="I349" s="1" t="s">
        <v>1536</v>
      </c>
      <c r="J349" s="1" t="s">
        <v>51</v>
      </c>
      <c r="K349" s="3">
        <v>15.98</v>
      </c>
      <c r="L349">
        <v>1</v>
      </c>
      <c r="M349" s="3">
        <v>15.98</v>
      </c>
      <c r="N349" s="1" t="s">
        <v>21</v>
      </c>
      <c r="O349" s="1" t="s">
        <v>22</v>
      </c>
    </row>
    <row r="350" spans="1:15" x14ac:dyDescent="0.3">
      <c r="A350" s="1" t="s">
        <v>1537</v>
      </c>
      <c r="B350" s="2">
        <v>45278</v>
      </c>
      <c r="C350" s="1" t="s">
        <v>6667</v>
      </c>
      <c r="D350" s="1" t="s">
        <v>107</v>
      </c>
      <c r="E350">
        <v>2023</v>
      </c>
      <c r="F350" s="1" t="s">
        <v>270</v>
      </c>
      <c r="G350" s="1" t="s">
        <v>271</v>
      </c>
      <c r="H350" s="1" t="s">
        <v>1538</v>
      </c>
      <c r="I350" s="1" t="s">
        <v>1539</v>
      </c>
      <c r="J350" s="1" t="s">
        <v>87</v>
      </c>
      <c r="K350" s="3">
        <v>27.37</v>
      </c>
      <c r="L350">
        <v>2</v>
      </c>
      <c r="M350" s="3">
        <v>54.74</v>
      </c>
      <c r="N350" s="1" t="s">
        <v>21</v>
      </c>
      <c r="O350" s="1" t="s">
        <v>193</v>
      </c>
    </row>
    <row r="351" spans="1:15" x14ac:dyDescent="0.3">
      <c r="A351" s="1" t="s">
        <v>1540</v>
      </c>
      <c r="B351" s="2">
        <v>45166</v>
      </c>
      <c r="C351" s="1" t="s">
        <v>6667</v>
      </c>
      <c r="D351" s="1" t="s">
        <v>90</v>
      </c>
      <c r="E351">
        <v>2023</v>
      </c>
      <c r="F351" s="1" t="s">
        <v>216</v>
      </c>
      <c r="G351" s="1" t="s">
        <v>217</v>
      </c>
      <c r="H351" s="1" t="s">
        <v>1541</v>
      </c>
      <c r="I351" s="1" t="s">
        <v>1542</v>
      </c>
      <c r="J351" s="1" t="s">
        <v>51</v>
      </c>
      <c r="K351" s="3">
        <v>35.36</v>
      </c>
      <c r="L351">
        <v>4</v>
      </c>
      <c r="M351" s="3">
        <v>141.44</v>
      </c>
      <c r="N351" s="1" t="s">
        <v>29</v>
      </c>
      <c r="O351" s="1" t="s">
        <v>22</v>
      </c>
    </row>
    <row r="352" spans="1:15" x14ac:dyDescent="0.3">
      <c r="A352" s="1" t="s">
        <v>1543</v>
      </c>
      <c r="B352" s="2">
        <v>45022</v>
      </c>
      <c r="C352" s="1" t="s">
        <v>6672</v>
      </c>
      <c r="D352" s="1" t="s">
        <v>82</v>
      </c>
      <c r="E352">
        <v>2023</v>
      </c>
      <c r="F352" s="1" t="s">
        <v>1544</v>
      </c>
      <c r="G352" s="1" t="s">
        <v>1545</v>
      </c>
      <c r="H352" s="1" t="s">
        <v>1546</v>
      </c>
      <c r="I352" s="1" t="s">
        <v>1547</v>
      </c>
      <c r="J352" s="1" t="s">
        <v>70</v>
      </c>
      <c r="K352" s="3">
        <v>14.54</v>
      </c>
      <c r="L352">
        <v>1</v>
      </c>
      <c r="M352" s="3">
        <v>14.54</v>
      </c>
      <c r="N352" s="1" t="s">
        <v>6669</v>
      </c>
      <c r="O352" s="1" t="s">
        <v>22</v>
      </c>
    </row>
    <row r="353" spans="1:15" x14ac:dyDescent="0.3">
      <c r="A353" s="1" t="s">
        <v>1548</v>
      </c>
      <c r="B353" s="2">
        <v>45314</v>
      </c>
      <c r="C353" s="1" t="s">
        <v>6671</v>
      </c>
      <c r="D353" s="1" t="s">
        <v>210</v>
      </c>
      <c r="E353">
        <v>2024</v>
      </c>
      <c r="F353" s="1" t="s">
        <v>1549</v>
      </c>
      <c r="G353" s="1" t="s">
        <v>1550</v>
      </c>
      <c r="H353" s="1" t="s">
        <v>580</v>
      </c>
      <c r="I353" s="1" t="s">
        <v>581</v>
      </c>
      <c r="J353" s="1" t="s">
        <v>51</v>
      </c>
      <c r="K353" s="3">
        <v>7.92</v>
      </c>
      <c r="L353">
        <v>1</v>
      </c>
      <c r="M353" s="3">
        <v>7.92</v>
      </c>
      <c r="N353" s="1" t="s">
        <v>21</v>
      </c>
      <c r="O353" s="1" t="s">
        <v>193</v>
      </c>
    </row>
    <row r="354" spans="1:15" x14ac:dyDescent="0.3">
      <c r="A354" s="1" t="s">
        <v>1551</v>
      </c>
      <c r="B354" s="2">
        <v>45508</v>
      </c>
      <c r="C354" s="1" t="s">
        <v>6666</v>
      </c>
      <c r="D354" s="1" t="s">
        <v>90</v>
      </c>
      <c r="E354">
        <v>2024</v>
      </c>
      <c r="F354" s="1" t="s">
        <v>1490</v>
      </c>
      <c r="G354" s="1" t="s">
        <v>1491</v>
      </c>
      <c r="H354" s="1" t="s">
        <v>1552</v>
      </c>
      <c r="I354" s="1" t="s">
        <v>1553</v>
      </c>
      <c r="J354" s="1" t="s">
        <v>51</v>
      </c>
      <c r="K354" s="3">
        <v>15.69</v>
      </c>
      <c r="L354">
        <v>3</v>
      </c>
      <c r="M354" s="3">
        <v>47.07</v>
      </c>
      <c r="N354" s="1" t="s">
        <v>88</v>
      </c>
      <c r="O354" s="1" t="s">
        <v>52</v>
      </c>
    </row>
    <row r="355" spans="1:15" x14ac:dyDescent="0.3">
      <c r="A355" s="1" t="s">
        <v>1554</v>
      </c>
      <c r="B355" s="2">
        <v>45322</v>
      </c>
      <c r="C355" s="1" t="s">
        <v>6670</v>
      </c>
      <c r="D355" s="1" t="s">
        <v>210</v>
      </c>
      <c r="E355">
        <v>2024</v>
      </c>
      <c r="F355" s="1" t="s">
        <v>1555</v>
      </c>
      <c r="G355" s="1" t="s">
        <v>1556</v>
      </c>
      <c r="H355" s="1" t="s">
        <v>1557</v>
      </c>
      <c r="I355" s="1" t="s">
        <v>1558</v>
      </c>
      <c r="J355" s="1" t="s">
        <v>20</v>
      </c>
      <c r="K355" s="3">
        <v>32.78</v>
      </c>
      <c r="L355">
        <v>5</v>
      </c>
      <c r="M355" s="3">
        <v>163.9</v>
      </c>
      <c r="N355" s="1" t="s">
        <v>29</v>
      </c>
      <c r="O355" s="1" t="s">
        <v>22</v>
      </c>
    </row>
    <row r="356" spans="1:15" x14ac:dyDescent="0.3">
      <c r="A356" s="1" t="s">
        <v>1559</v>
      </c>
      <c r="B356" s="2">
        <v>45849</v>
      </c>
      <c r="C356" s="1" t="s">
        <v>6668</v>
      </c>
      <c r="D356" s="1" t="s">
        <v>32</v>
      </c>
      <c r="E356">
        <v>2025</v>
      </c>
      <c r="F356" s="1" t="s">
        <v>1560</v>
      </c>
      <c r="G356" s="1" t="s">
        <v>1561</v>
      </c>
      <c r="H356" s="1" t="s">
        <v>287</v>
      </c>
      <c r="I356" s="1" t="s">
        <v>1562</v>
      </c>
      <c r="J356" s="1" t="s">
        <v>70</v>
      </c>
      <c r="K356" s="3">
        <v>8.5399999999999991</v>
      </c>
      <c r="L356">
        <v>1</v>
      </c>
      <c r="M356" s="3">
        <v>8.5399999999999991</v>
      </c>
      <c r="N356" s="1" t="s">
        <v>6669</v>
      </c>
      <c r="O356" s="1" t="s">
        <v>30</v>
      </c>
    </row>
    <row r="357" spans="1:15" x14ac:dyDescent="0.3">
      <c r="A357" s="1" t="s">
        <v>1563</v>
      </c>
      <c r="B357" s="2">
        <v>45103</v>
      </c>
      <c r="C357" s="1" t="s">
        <v>6667</v>
      </c>
      <c r="D357" s="1" t="s">
        <v>24</v>
      </c>
      <c r="E357">
        <v>2023</v>
      </c>
      <c r="F357" s="1" t="s">
        <v>1564</v>
      </c>
      <c r="G357" s="1" t="s">
        <v>1565</v>
      </c>
      <c r="H357" s="1" t="s">
        <v>1566</v>
      </c>
      <c r="I357" s="1" t="s">
        <v>1567</v>
      </c>
      <c r="J357" s="1" t="s">
        <v>20</v>
      </c>
      <c r="K357" s="3">
        <v>11</v>
      </c>
      <c r="L357">
        <v>4</v>
      </c>
      <c r="M357" s="3">
        <v>44</v>
      </c>
      <c r="N357" s="1" t="s">
        <v>6669</v>
      </c>
      <c r="O357" s="1" t="s">
        <v>193</v>
      </c>
    </row>
    <row r="358" spans="1:15" x14ac:dyDescent="0.3">
      <c r="A358" s="1" t="s">
        <v>1568</v>
      </c>
      <c r="B358" s="2">
        <v>44904</v>
      </c>
      <c r="C358" s="1" t="s">
        <v>6668</v>
      </c>
      <c r="D358" s="1" t="s">
        <v>107</v>
      </c>
      <c r="E358">
        <v>2022</v>
      </c>
      <c r="F358" s="1" t="s">
        <v>1569</v>
      </c>
      <c r="G358" s="1" t="s">
        <v>1570</v>
      </c>
      <c r="H358" s="1" t="s">
        <v>1571</v>
      </c>
      <c r="I358" s="1" t="s">
        <v>1572</v>
      </c>
      <c r="J358" s="1" t="s">
        <v>51</v>
      </c>
      <c r="K358" s="3">
        <v>26.47</v>
      </c>
      <c r="L358">
        <v>2</v>
      </c>
      <c r="M358" s="3">
        <v>52.94</v>
      </c>
      <c r="N358" s="1" t="s">
        <v>6669</v>
      </c>
      <c r="O358" s="1" t="s">
        <v>30</v>
      </c>
    </row>
    <row r="359" spans="1:15" x14ac:dyDescent="0.3">
      <c r="A359" s="1" t="s">
        <v>1573</v>
      </c>
      <c r="B359" s="2">
        <v>45345</v>
      </c>
      <c r="C359" s="1" t="s">
        <v>6668</v>
      </c>
      <c r="D359" s="1" t="s">
        <v>39</v>
      </c>
      <c r="E359">
        <v>2024</v>
      </c>
      <c r="F359" s="1" t="s">
        <v>205</v>
      </c>
      <c r="G359" s="1" t="s">
        <v>1574</v>
      </c>
      <c r="H359" s="1" t="s">
        <v>1219</v>
      </c>
      <c r="I359" s="1" t="s">
        <v>1220</v>
      </c>
      <c r="J359" s="1" t="s">
        <v>70</v>
      </c>
      <c r="K359" s="3">
        <v>20.2</v>
      </c>
      <c r="L359">
        <v>4</v>
      </c>
      <c r="M359" s="3">
        <v>80.8</v>
      </c>
      <c r="N359" s="1" t="s">
        <v>21</v>
      </c>
      <c r="O359" s="1" t="s">
        <v>37</v>
      </c>
    </row>
    <row r="360" spans="1:15" x14ac:dyDescent="0.3">
      <c r="A360" s="1" t="s">
        <v>1575</v>
      </c>
      <c r="B360" s="2">
        <v>45649</v>
      </c>
      <c r="C360" s="1" t="s">
        <v>6667</v>
      </c>
      <c r="D360" s="1" t="s">
        <v>107</v>
      </c>
      <c r="E360">
        <v>2024</v>
      </c>
      <c r="F360" s="1" t="s">
        <v>1235</v>
      </c>
      <c r="G360" s="1" t="s">
        <v>1576</v>
      </c>
      <c r="H360" s="1" t="s">
        <v>282</v>
      </c>
      <c r="I360" s="1" t="s">
        <v>1577</v>
      </c>
      <c r="J360" s="1" t="s">
        <v>87</v>
      </c>
      <c r="K360" s="3">
        <v>25.59</v>
      </c>
      <c r="L360">
        <v>1</v>
      </c>
      <c r="M360" s="3">
        <v>25.59</v>
      </c>
      <c r="N360" s="1" t="s">
        <v>21</v>
      </c>
      <c r="O360" s="1" t="s">
        <v>193</v>
      </c>
    </row>
    <row r="361" spans="1:15" x14ac:dyDescent="0.3">
      <c r="A361" s="1" t="s">
        <v>1578</v>
      </c>
      <c r="B361" s="2">
        <v>45155</v>
      </c>
      <c r="C361" s="1" t="s">
        <v>6672</v>
      </c>
      <c r="D361" s="1" t="s">
        <v>90</v>
      </c>
      <c r="E361">
        <v>2023</v>
      </c>
      <c r="F361" s="1" t="s">
        <v>799</v>
      </c>
      <c r="G361" s="1" t="s">
        <v>1579</v>
      </c>
      <c r="H361" s="1" t="s">
        <v>1580</v>
      </c>
      <c r="I361" s="1" t="s">
        <v>1581</v>
      </c>
      <c r="J361" s="1" t="s">
        <v>20</v>
      </c>
      <c r="K361" s="3">
        <v>32.86</v>
      </c>
      <c r="L361">
        <v>3</v>
      </c>
      <c r="M361" s="3">
        <v>98.58</v>
      </c>
      <c r="N361" s="1" t="s">
        <v>6669</v>
      </c>
      <c r="O361" s="1" t="s">
        <v>44</v>
      </c>
    </row>
    <row r="362" spans="1:15" x14ac:dyDescent="0.3">
      <c r="A362" s="1" t="s">
        <v>1582</v>
      </c>
      <c r="B362" s="2">
        <v>44981</v>
      </c>
      <c r="C362" s="1" t="s">
        <v>6668</v>
      </c>
      <c r="D362" s="1" t="s">
        <v>39</v>
      </c>
      <c r="E362">
        <v>2023</v>
      </c>
      <c r="F362" s="1" t="s">
        <v>1583</v>
      </c>
      <c r="G362" s="1" t="s">
        <v>1584</v>
      </c>
      <c r="H362" s="1" t="s">
        <v>782</v>
      </c>
      <c r="I362" s="1" t="s">
        <v>783</v>
      </c>
      <c r="J362" s="1" t="s">
        <v>51</v>
      </c>
      <c r="K362" s="3">
        <v>28.84</v>
      </c>
      <c r="L362">
        <v>2</v>
      </c>
      <c r="M362" s="3">
        <v>57.68</v>
      </c>
      <c r="N362" s="1" t="s">
        <v>29</v>
      </c>
      <c r="O362" s="1" t="s">
        <v>193</v>
      </c>
    </row>
    <row r="363" spans="1:15" x14ac:dyDescent="0.3">
      <c r="A363" s="1" t="s">
        <v>1585</v>
      </c>
      <c r="B363" s="2">
        <v>45470</v>
      </c>
      <c r="C363" s="1" t="s">
        <v>6672</v>
      </c>
      <c r="D363" s="1" t="s">
        <v>24</v>
      </c>
      <c r="E363">
        <v>2024</v>
      </c>
      <c r="F363" s="1" t="s">
        <v>839</v>
      </c>
      <c r="G363" s="1" t="s">
        <v>840</v>
      </c>
      <c r="H363" s="1" t="s">
        <v>955</v>
      </c>
      <c r="I363" s="1" t="s">
        <v>1586</v>
      </c>
      <c r="J363" s="1" t="s">
        <v>20</v>
      </c>
      <c r="K363" s="3">
        <v>32.57</v>
      </c>
      <c r="L363">
        <v>1</v>
      </c>
      <c r="M363" s="3">
        <v>32.57</v>
      </c>
      <c r="N363" s="1" t="s">
        <v>29</v>
      </c>
      <c r="O363" s="1" t="s">
        <v>95</v>
      </c>
    </row>
    <row r="364" spans="1:15" x14ac:dyDescent="0.3">
      <c r="A364" s="1" t="s">
        <v>1587</v>
      </c>
      <c r="B364" s="2">
        <v>45378</v>
      </c>
      <c r="C364" s="1" t="s">
        <v>6670</v>
      </c>
      <c r="D364" s="1" t="s">
        <v>15</v>
      </c>
      <c r="E364">
        <v>2024</v>
      </c>
      <c r="F364" s="1" t="s">
        <v>1588</v>
      </c>
      <c r="G364" s="1" t="s">
        <v>1589</v>
      </c>
      <c r="H364" s="1" t="s">
        <v>1590</v>
      </c>
      <c r="I364" s="1" t="s">
        <v>1591</v>
      </c>
      <c r="J364" s="1" t="s">
        <v>20</v>
      </c>
      <c r="K364" s="3">
        <v>24.68</v>
      </c>
      <c r="L364">
        <v>4</v>
      </c>
      <c r="M364" s="3">
        <v>98.72</v>
      </c>
      <c r="N364" s="1" t="s">
        <v>6669</v>
      </c>
      <c r="O364" s="1" t="s">
        <v>22</v>
      </c>
    </row>
    <row r="365" spans="1:15" x14ac:dyDescent="0.3">
      <c r="A365" s="1" t="s">
        <v>1592</v>
      </c>
      <c r="B365" s="2">
        <v>45601</v>
      </c>
      <c r="C365" s="1" t="s">
        <v>6671</v>
      </c>
      <c r="D365" s="1" t="s">
        <v>54</v>
      </c>
      <c r="E365">
        <v>2024</v>
      </c>
      <c r="F365" s="1" t="s">
        <v>1593</v>
      </c>
      <c r="G365" s="1" t="s">
        <v>1594</v>
      </c>
      <c r="H365" s="1" t="s">
        <v>1243</v>
      </c>
      <c r="I365" s="1" t="s">
        <v>1244</v>
      </c>
      <c r="J365" s="1" t="s">
        <v>70</v>
      </c>
      <c r="K365" s="3">
        <v>44.88</v>
      </c>
      <c r="L365">
        <v>5</v>
      </c>
      <c r="M365" s="3">
        <v>224.4</v>
      </c>
      <c r="N365" s="1" t="s">
        <v>6669</v>
      </c>
      <c r="O365" s="1" t="s">
        <v>22</v>
      </c>
    </row>
    <row r="366" spans="1:15" x14ac:dyDescent="0.3">
      <c r="A366" s="1" t="s">
        <v>1595</v>
      </c>
      <c r="B366" s="2">
        <v>44942</v>
      </c>
      <c r="C366" s="1" t="s">
        <v>6667</v>
      </c>
      <c r="D366" s="1" t="s">
        <v>210</v>
      </c>
      <c r="E366">
        <v>2023</v>
      </c>
      <c r="F366" s="1" t="s">
        <v>1596</v>
      </c>
      <c r="G366" s="1" t="s">
        <v>1597</v>
      </c>
      <c r="H366" s="1" t="s">
        <v>559</v>
      </c>
      <c r="I366" s="1" t="s">
        <v>1598</v>
      </c>
      <c r="J366" s="1" t="s">
        <v>87</v>
      </c>
      <c r="K366" s="3">
        <v>39.25</v>
      </c>
      <c r="L366">
        <v>1</v>
      </c>
      <c r="M366" s="3">
        <v>39.25</v>
      </c>
      <c r="N366" s="1" t="s">
        <v>88</v>
      </c>
      <c r="O366" s="1" t="s">
        <v>30</v>
      </c>
    </row>
    <row r="367" spans="1:15" x14ac:dyDescent="0.3">
      <c r="A367" s="1" t="s">
        <v>1599</v>
      </c>
      <c r="B367" s="2">
        <v>45435</v>
      </c>
      <c r="C367" s="1" t="s">
        <v>6672</v>
      </c>
      <c r="D367" s="1" t="s">
        <v>46</v>
      </c>
      <c r="E367">
        <v>2024</v>
      </c>
      <c r="F367" s="1" t="s">
        <v>1600</v>
      </c>
      <c r="G367" s="1" t="s">
        <v>1601</v>
      </c>
      <c r="H367" s="1" t="s">
        <v>1602</v>
      </c>
      <c r="I367" s="1" t="s">
        <v>1603</v>
      </c>
      <c r="J367" s="1" t="s">
        <v>20</v>
      </c>
      <c r="K367" s="3">
        <v>22.92</v>
      </c>
      <c r="L367">
        <v>5</v>
      </c>
      <c r="M367" s="3">
        <v>114.6</v>
      </c>
      <c r="N367" s="1" t="s">
        <v>21</v>
      </c>
      <c r="O367" s="1" t="s">
        <v>80</v>
      </c>
    </row>
    <row r="368" spans="1:15" x14ac:dyDescent="0.3">
      <c r="A368" s="1" t="s">
        <v>1604</v>
      </c>
      <c r="B368" s="2">
        <v>44949</v>
      </c>
      <c r="C368" s="1" t="s">
        <v>6667</v>
      </c>
      <c r="D368" s="1" t="s">
        <v>210</v>
      </c>
      <c r="E368">
        <v>2023</v>
      </c>
      <c r="F368" s="1" t="s">
        <v>295</v>
      </c>
      <c r="G368" s="1" t="s">
        <v>1605</v>
      </c>
      <c r="H368" s="1" t="s">
        <v>1606</v>
      </c>
      <c r="I368" s="1" t="s">
        <v>1607</v>
      </c>
      <c r="J368" s="1" t="s">
        <v>20</v>
      </c>
      <c r="K368" s="3">
        <v>46.5</v>
      </c>
      <c r="L368">
        <v>1</v>
      </c>
      <c r="M368" s="3">
        <v>46.5</v>
      </c>
      <c r="N368" s="1" t="s">
        <v>88</v>
      </c>
      <c r="O368" s="1" t="s">
        <v>52</v>
      </c>
    </row>
    <row r="369" spans="1:15" x14ac:dyDescent="0.3">
      <c r="A369" s="1" t="s">
        <v>1608</v>
      </c>
      <c r="B369" s="2">
        <v>45135</v>
      </c>
      <c r="C369" s="1" t="s">
        <v>6668</v>
      </c>
      <c r="D369" s="1" t="s">
        <v>32</v>
      </c>
      <c r="E369">
        <v>2023</v>
      </c>
      <c r="F369" s="1" t="s">
        <v>881</v>
      </c>
      <c r="G369" s="1" t="s">
        <v>882</v>
      </c>
      <c r="H369" s="1" t="s">
        <v>1609</v>
      </c>
      <c r="I369" s="1" t="s">
        <v>1610</v>
      </c>
      <c r="J369" s="1" t="s">
        <v>87</v>
      </c>
      <c r="K369" s="3">
        <v>41.87</v>
      </c>
      <c r="L369">
        <v>4</v>
      </c>
      <c r="M369" s="3">
        <v>167.48</v>
      </c>
      <c r="N369" s="1" t="s">
        <v>29</v>
      </c>
      <c r="O369" s="1" t="s">
        <v>22</v>
      </c>
    </row>
    <row r="370" spans="1:15" x14ac:dyDescent="0.3">
      <c r="A370" s="1" t="s">
        <v>1611</v>
      </c>
      <c r="B370" s="2">
        <v>44890</v>
      </c>
      <c r="C370" s="1" t="s">
        <v>6668</v>
      </c>
      <c r="D370" s="1" t="s">
        <v>54</v>
      </c>
      <c r="E370">
        <v>2022</v>
      </c>
      <c r="F370" s="1" t="s">
        <v>1043</v>
      </c>
      <c r="G370" s="1" t="s">
        <v>1612</v>
      </c>
      <c r="H370" s="1" t="s">
        <v>1613</v>
      </c>
      <c r="I370" s="1" t="s">
        <v>1614</v>
      </c>
      <c r="J370" s="1" t="s">
        <v>70</v>
      </c>
      <c r="K370" s="3">
        <v>40.76</v>
      </c>
      <c r="L370">
        <v>1</v>
      </c>
      <c r="M370" s="3">
        <v>40.76</v>
      </c>
      <c r="N370" s="1" t="s">
        <v>6669</v>
      </c>
      <c r="O370" s="1" t="s">
        <v>37</v>
      </c>
    </row>
    <row r="371" spans="1:15" x14ac:dyDescent="0.3">
      <c r="A371" s="1" t="s">
        <v>1615</v>
      </c>
      <c r="B371" s="2">
        <v>45417</v>
      </c>
      <c r="C371" s="1" t="s">
        <v>6666</v>
      </c>
      <c r="D371" s="1" t="s">
        <v>46</v>
      </c>
      <c r="E371">
        <v>2024</v>
      </c>
      <c r="F371" s="1" t="s">
        <v>1616</v>
      </c>
      <c r="G371" s="1" t="s">
        <v>1617</v>
      </c>
      <c r="H371" s="1" t="s">
        <v>1618</v>
      </c>
      <c r="I371" s="1" t="s">
        <v>1619</v>
      </c>
      <c r="J371" s="1" t="s">
        <v>51</v>
      </c>
      <c r="K371" s="3">
        <v>28.94</v>
      </c>
      <c r="L371">
        <v>2</v>
      </c>
      <c r="M371" s="3">
        <v>57.88</v>
      </c>
      <c r="N371" s="1" t="s">
        <v>29</v>
      </c>
      <c r="O371" s="1" t="s">
        <v>37</v>
      </c>
    </row>
    <row r="372" spans="1:15" x14ac:dyDescent="0.3">
      <c r="A372" s="1" t="s">
        <v>1620</v>
      </c>
      <c r="B372" s="2">
        <v>45579</v>
      </c>
      <c r="C372" s="1" t="s">
        <v>6667</v>
      </c>
      <c r="D372" s="1" t="s">
        <v>133</v>
      </c>
      <c r="E372">
        <v>2024</v>
      </c>
      <c r="F372" s="1" t="s">
        <v>1621</v>
      </c>
      <c r="G372" s="1" t="s">
        <v>1622</v>
      </c>
      <c r="H372" s="1" t="s">
        <v>247</v>
      </c>
      <c r="I372" s="1" t="s">
        <v>248</v>
      </c>
      <c r="J372" s="1" t="s">
        <v>87</v>
      </c>
      <c r="K372" s="3">
        <v>11.47</v>
      </c>
      <c r="L372">
        <v>3</v>
      </c>
      <c r="M372" s="3">
        <v>34.409999999999997</v>
      </c>
      <c r="N372" s="1" t="s">
        <v>21</v>
      </c>
      <c r="O372" s="1" t="s">
        <v>80</v>
      </c>
    </row>
    <row r="373" spans="1:15" x14ac:dyDescent="0.3">
      <c r="A373" s="1" t="s">
        <v>1623</v>
      </c>
      <c r="B373" s="2">
        <v>45249</v>
      </c>
      <c r="C373" s="1" t="s">
        <v>6666</v>
      </c>
      <c r="D373" s="1" t="s">
        <v>54</v>
      </c>
      <c r="E373">
        <v>2023</v>
      </c>
      <c r="F373" s="1" t="s">
        <v>1624</v>
      </c>
      <c r="G373" s="1" t="s">
        <v>1625</v>
      </c>
      <c r="H373" s="1" t="s">
        <v>697</v>
      </c>
      <c r="I373" s="1" t="s">
        <v>1626</v>
      </c>
      <c r="J373" s="1" t="s">
        <v>70</v>
      </c>
      <c r="K373" s="3">
        <v>44.26</v>
      </c>
      <c r="L373">
        <v>4</v>
      </c>
      <c r="M373" s="3">
        <v>177.04</v>
      </c>
      <c r="N373" s="1" t="s">
        <v>29</v>
      </c>
      <c r="O373" s="1" t="s">
        <v>22</v>
      </c>
    </row>
    <row r="374" spans="1:15" x14ac:dyDescent="0.3">
      <c r="A374" s="1" t="s">
        <v>1627</v>
      </c>
      <c r="B374" s="2">
        <v>45034</v>
      </c>
      <c r="C374" s="1" t="s">
        <v>6671</v>
      </c>
      <c r="D374" s="1" t="s">
        <v>82</v>
      </c>
      <c r="E374">
        <v>2023</v>
      </c>
      <c r="F374" s="1" t="s">
        <v>490</v>
      </c>
      <c r="G374" s="1" t="s">
        <v>491</v>
      </c>
      <c r="H374" s="1" t="s">
        <v>1060</v>
      </c>
      <c r="I374" s="1" t="s">
        <v>1061</v>
      </c>
      <c r="J374" s="1" t="s">
        <v>87</v>
      </c>
      <c r="K374" s="3">
        <v>12.62</v>
      </c>
      <c r="L374">
        <v>4</v>
      </c>
      <c r="M374" s="3">
        <v>50.48</v>
      </c>
      <c r="N374" s="1" t="s">
        <v>6669</v>
      </c>
      <c r="O374" s="1" t="s">
        <v>52</v>
      </c>
    </row>
    <row r="375" spans="1:15" x14ac:dyDescent="0.3">
      <c r="A375" s="1" t="s">
        <v>1628</v>
      </c>
      <c r="B375" s="2">
        <v>45550</v>
      </c>
      <c r="C375" s="1" t="s">
        <v>6666</v>
      </c>
      <c r="D375" s="1" t="s">
        <v>60</v>
      </c>
      <c r="E375">
        <v>2024</v>
      </c>
      <c r="F375" s="1" t="s">
        <v>737</v>
      </c>
      <c r="G375" s="1" t="s">
        <v>1629</v>
      </c>
      <c r="H375" s="1" t="s">
        <v>1630</v>
      </c>
      <c r="I375" s="1" t="s">
        <v>1631</v>
      </c>
      <c r="J375" s="1" t="s">
        <v>51</v>
      </c>
      <c r="K375" s="3">
        <v>28.38</v>
      </c>
      <c r="L375">
        <v>5</v>
      </c>
      <c r="M375" s="3">
        <v>141.9</v>
      </c>
      <c r="N375" s="1" t="s">
        <v>21</v>
      </c>
      <c r="O375" s="1" t="s">
        <v>80</v>
      </c>
    </row>
    <row r="376" spans="1:15" x14ac:dyDescent="0.3">
      <c r="A376" s="1" t="s">
        <v>1632</v>
      </c>
      <c r="B376" s="2">
        <v>45529</v>
      </c>
      <c r="C376" s="1" t="s">
        <v>6666</v>
      </c>
      <c r="D376" s="1" t="s">
        <v>90</v>
      </c>
      <c r="E376">
        <v>2024</v>
      </c>
      <c r="F376" s="1" t="s">
        <v>1633</v>
      </c>
      <c r="G376" s="1" t="s">
        <v>1634</v>
      </c>
      <c r="H376" s="1" t="s">
        <v>1007</v>
      </c>
      <c r="I376" s="1" t="s">
        <v>1635</v>
      </c>
      <c r="J376" s="1" t="s">
        <v>70</v>
      </c>
      <c r="K376" s="3">
        <v>19.690000000000001</v>
      </c>
      <c r="L376">
        <v>4</v>
      </c>
      <c r="M376" s="3">
        <v>78.760000000000005</v>
      </c>
      <c r="N376" s="1" t="s">
        <v>29</v>
      </c>
      <c r="O376" s="1" t="s">
        <v>37</v>
      </c>
    </row>
    <row r="377" spans="1:15" x14ac:dyDescent="0.3">
      <c r="A377" s="1" t="s">
        <v>1636</v>
      </c>
      <c r="B377" s="2">
        <v>45810</v>
      </c>
      <c r="C377" s="1" t="s">
        <v>6667</v>
      </c>
      <c r="D377" s="1" t="s">
        <v>24</v>
      </c>
      <c r="E377">
        <v>2025</v>
      </c>
      <c r="F377" s="1" t="s">
        <v>1637</v>
      </c>
      <c r="G377" s="1" t="s">
        <v>1638</v>
      </c>
      <c r="H377" s="1" t="s">
        <v>1639</v>
      </c>
      <c r="I377" s="1" t="s">
        <v>1640</v>
      </c>
      <c r="J377" s="1" t="s">
        <v>70</v>
      </c>
      <c r="K377" s="3">
        <v>20.5</v>
      </c>
      <c r="L377">
        <v>3</v>
      </c>
      <c r="M377" s="3">
        <v>61.5</v>
      </c>
      <c r="N377" s="1" t="s">
        <v>21</v>
      </c>
      <c r="O377" s="1" t="s">
        <v>193</v>
      </c>
    </row>
    <row r="378" spans="1:15" x14ac:dyDescent="0.3">
      <c r="A378" s="1" t="s">
        <v>1641</v>
      </c>
      <c r="B378" s="2">
        <v>45008</v>
      </c>
      <c r="C378" s="1" t="s">
        <v>6672</v>
      </c>
      <c r="D378" s="1" t="s">
        <v>15</v>
      </c>
      <c r="E378">
        <v>2023</v>
      </c>
      <c r="F378" s="1" t="s">
        <v>1642</v>
      </c>
      <c r="G378" s="1" t="s">
        <v>1643</v>
      </c>
      <c r="H378" s="1" t="s">
        <v>950</v>
      </c>
      <c r="I378" s="1" t="s">
        <v>1644</v>
      </c>
      <c r="J378" s="1" t="s">
        <v>51</v>
      </c>
      <c r="K378" s="3">
        <v>49.41</v>
      </c>
      <c r="L378">
        <v>3</v>
      </c>
      <c r="M378" s="3">
        <v>148.22999999999999</v>
      </c>
      <c r="N378" s="1" t="s">
        <v>6669</v>
      </c>
      <c r="O378" s="1" t="s">
        <v>30</v>
      </c>
    </row>
    <row r="379" spans="1:15" x14ac:dyDescent="0.3">
      <c r="A379" s="1" t="s">
        <v>1645</v>
      </c>
      <c r="B379" s="2">
        <v>45172</v>
      </c>
      <c r="C379" s="1" t="s">
        <v>6666</v>
      </c>
      <c r="D379" s="1" t="s">
        <v>60</v>
      </c>
      <c r="E379">
        <v>2023</v>
      </c>
      <c r="F379" s="1" t="s">
        <v>1053</v>
      </c>
      <c r="G379" s="1" t="s">
        <v>1054</v>
      </c>
      <c r="H379" s="1" t="s">
        <v>1646</v>
      </c>
      <c r="I379" s="1" t="s">
        <v>1647</v>
      </c>
      <c r="J379" s="1" t="s">
        <v>70</v>
      </c>
      <c r="K379" s="3">
        <v>26.3</v>
      </c>
      <c r="L379">
        <v>5</v>
      </c>
      <c r="M379" s="3">
        <v>131.5</v>
      </c>
      <c r="N379" s="1" t="s">
        <v>6669</v>
      </c>
      <c r="O379" s="1" t="s">
        <v>22</v>
      </c>
    </row>
    <row r="380" spans="1:15" x14ac:dyDescent="0.3">
      <c r="A380" s="1" t="s">
        <v>1648</v>
      </c>
      <c r="B380" s="2">
        <v>45415</v>
      </c>
      <c r="C380" s="1" t="s">
        <v>6668</v>
      </c>
      <c r="D380" s="1" t="s">
        <v>46</v>
      </c>
      <c r="E380">
        <v>2024</v>
      </c>
      <c r="F380" s="1" t="s">
        <v>1649</v>
      </c>
      <c r="G380" s="1" t="s">
        <v>1650</v>
      </c>
      <c r="H380" s="1" t="s">
        <v>1651</v>
      </c>
      <c r="I380" s="1" t="s">
        <v>1652</v>
      </c>
      <c r="J380" s="1" t="s">
        <v>20</v>
      </c>
      <c r="K380" s="3">
        <v>46.81</v>
      </c>
      <c r="L380">
        <v>3</v>
      </c>
      <c r="M380" s="3">
        <v>140.43</v>
      </c>
      <c r="N380" s="1" t="s">
        <v>29</v>
      </c>
      <c r="O380" s="1" t="s">
        <v>37</v>
      </c>
    </row>
    <row r="381" spans="1:15" x14ac:dyDescent="0.3">
      <c r="A381" s="1" t="s">
        <v>1653</v>
      </c>
      <c r="B381" s="2">
        <v>45121</v>
      </c>
      <c r="C381" s="1" t="s">
        <v>6668</v>
      </c>
      <c r="D381" s="1" t="s">
        <v>32</v>
      </c>
      <c r="E381">
        <v>2023</v>
      </c>
      <c r="F381" s="1" t="s">
        <v>760</v>
      </c>
      <c r="G381" s="1" t="s">
        <v>761</v>
      </c>
      <c r="H381" s="1" t="s">
        <v>1654</v>
      </c>
      <c r="I381" s="1" t="s">
        <v>1655</v>
      </c>
      <c r="J381" s="1" t="s">
        <v>70</v>
      </c>
      <c r="K381" s="3">
        <v>32.65</v>
      </c>
      <c r="L381">
        <v>1</v>
      </c>
      <c r="M381" s="3">
        <v>32.65</v>
      </c>
      <c r="N381" s="1" t="s">
        <v>88</v>
      </c>
      <c r="O381" s="1" t="s">
        <v>193</v>
      </c>
    </row>
    <row r="382" spans="1:15" x14ac:dyDescent="0.3">
      <c r="A382" s="1" t="s">
        <v>1656</v>
      </c>
      <c r="B382" s="2">
        <v>45495</v>
      </c>
      <c r="C382" s="1" t="s">
        <v>6667</v>
      </c>
      <c r="D382" s="1" t="s">
        <v>32</v>
      </c>
      <c r="E382">
        <v>2024</v>
      </c>
      <c r="F382" s="1" t="s">
        <v>1657</v>
      </c>
      <c r="G382" s="1" t="s">
        <v>1658</v>
      </c>
      <c r="H382" s="1" t="s">
        <v>518</v>
      </c>
      <c r="I382" s="1" t="s">
        <v>916</v>
      </c>
      <c r="J382" s="1" t="s">
        <v>70</v>
      </c>
      <c r="K382" s="3">
        <v>29.02</v>
      </c>
      <c r="L382">
        <v>4</v>
      </c>
      <c r="M382" s="3">
        <v>116.08</v>
      </c>
      <c r="N382" s="1" t="s">
        <v>21</v>
      </c>
      <c r="O382" s="1" t="s">
        <v>22</v>
      </c>
    </row>
    <row r="383" spans="1:15" x14ac:dyDescent="0.3">
      <c r="A383" s="1" t="s">
        <v>1659</v>
      </c>
      <c r="B383" s="2">
        <v>45540</v>
      </c>
      <c r="C383" s="1" t="s">
        <v>6672</v>
      </c>
      <c r="D383" s="1" t="s">
        <v>60</v>
      </c>
      <c r="E383">
        <v>2024</v>
      </c>
      <c r="F383" s="1" t="s">
        <v>788</v>
      </c>
      <c r="G383" s="1" t="s">
        <v>1660</v>
      </c>
      <c r="H383" s="1" t="s">
        <v>1661</v>
      </c>
      <c r="I383" s="1" t="s">
        <v>1662</v>
      </c>
      <c r="J383" s="1" t="s">
        <v>70</v>
      </c>
      <c r="K383" s="3">
        <v>24.23</v>
      </c>
      <c r="L383">
        <v>1</v>
      </c>
      <c r="M383" s="3">
        <v>24.23</v>
      </c>
      <c r="N383" s="1" t="s">
        <v>6669</v>
      </c>
      <c r="O383" s="1" t="s">
        <v>22</v>
      </c>
    </row>
    <row r="384" spans="1:15" x14ac:dyDescent="0.3">
      <c r="A384" s="1" t="s">
        <v>1663</v>
      </c>
      <c r="B384" s="2">
        <v>45576</v>
      </c>
      <c r="C384" s="1" t="s">
        <v>6668</v>
      </c>
      <c r="D384" s="1" t="s">
        <v>133</v>
      </c>
      <c r="E384">
        <v>2024</v>
      </c>
      <c r="F384" s="1" t="s">
        <v>1560</v>
      </c>
      <c r="G384" s="1" t="s">
        <v>1664</v>
      </c>
      <c r="H384" s="1" t="s">
        <v>1665</v>
      </c>
      <c r="I384" s="1" t="s">
        <v>1666</v>
      </c>
      <c r="J384" s="1" t="s">
        <v>87</v>
      </c>
      <c r="K384" s="3">
        <v>16.8</v>
      </c>
      <c r="L384">
        <v>2</v>
      </c>
      <c r="M384" s="3">
        <v>33.6</v>
      </c>
      <c r="N384" s="1" t="s">
        <v>88</v>
      </c>
      <c r="O384" s="1" t="s">
        <v>30</v>
      </c>
    </row>
    <row r="385" spans="1:15" x14ac:dyDescent="0.3">
      <c r="A385" s="1" t="s">
        <v>1667</v>
      </c>
      <c r="B385" s="2">
        <v>45417</v>
      </c>
      <c r="C385" s="1" t="s">
        <v>6666</v>
      </c>
      <c r="D385" s="1" t="s">
        <v>46</v>
      </c>
      <c r="E385">
        <v>2024</v>
      </c>
      <c r="F385" s="1" t="s">
        <v>1668</v>
      </c>
      <c r="G385" s="1" t="s">
        <v>1669</v>
      </c>
      <c r="H385" s="1" t="s">
        <v>1075</v>
      </c>
      <c r="I385" s="1" t="s">
        <v>1076</v>
      </c>
      <c r="J385" s="1" t="s">
        <v>87</v>
      </c>
      <c r="K385" s="3">
        <v>43.77</v>
      </c>
      <c r="L385">
        <v>3</v>
      </c>
      <c r="M385" s="3">
        <v>131.31</v>
      </c>
      <c r="N385" s="1" t="s">
        <v>29</v>
      </c>
      <c r="O385" s="1" t="s">
        <v>37</v>
      </c>
    </row>
    <row r="386" spans="1:15" x14ac:dyDescent="0.3">
      <c r="A386" s="1" t="s">
        <v>1670</v>
      </c>
      <c r="B386" s="2">
        <v>45786</v>
      </c>
      <c r="C386" s="1" t="s">
        <v>6668</v>
      </c>
      <c r="D386" s="1" t="s">
        <v>46</v>
      </c>
      <c r="E386">
        <v>2025</v>
      </c>
      <c r="F386" s="1" t="s">
        <v>1671</v>
      </c>
      <c r="G386" s="1" t="s">
        <v>1672</v>
      </c>
      <c r="H386" s="1" t="s">
        <v>1673</v>
      </c>
      <c r="I386" s="1" t="s">
        <v>1674</v>
      </c>
      <c r="J386" s="1" t="s">
        <v>70</v>
      </c>
      <c r="K386" s="3">
        <v>50.96</v>
      </c>
      <c r="L386">
        <v>1</v>
      </c>
      <c r="M386" s="3">
        <v>50.96</v>
      </c>
      <c r="N386" s="1" t="s">
        <v>6669</v>
      </c>
      <c r="O386" s="1" t="s">
        <v>30</v>
      </c>
    </row>
    <row r="387" spans="1:15" x14ac:dyDescent="0.3">
      <c r="A387" s="1" t="s">
        <v>1675</v>
      </c>
      <c r="B387" s="2">
        <v>45065</v>
      </c>
      <c r="C387" s="1" t="s">
        <v>6668</v>
      </c>
      <c r="D387" s="1" t="s">
        <v>46</v>
      </c>
      <c r="E387">
        <v>2023</v>
      </c>
      <c r="F387" s="1" t="s">
        <v>930</v>
      </c>
      <c r="G387" s="1" t="s">
        <v>1676</v>
      </c>
      <c r="H387" s="1" t="s">
        <v>1677</v>
      </c>
      <c r="I387" s="1" t="s">
        <v>1678</v>
      </c>
      <c r="J387" s="1" t="s">
        <v>51</v>
      </c>
      <c r="K387" s="3">
        <v>29.63</v>
      </c>
      <c r="L387">
        <v>5</v>
      </c>
      <c r="M387" s="3">
        <v>148.15</v>
      </c>
      <c r="N387" s="1" t="s">
        <v>6669</v>
      </c>
      <c r="O387" s="1" t="s">
        <v>37</v>
      </c>
    </row>
    <row r="388" spans="1:15" x14ac:dyDescent="0.3">
      <c r="A388" s="1" t="s">
        <v>1679</v>
      </c>
      <c r="B388" s="2">
        <v>45263</v>
      </c>
      <c r="C388" s="1" t="s">
        <v>6666</v>
      </c>
      <c r="D388" s="1" t="s">
        <v>107</v>
      </c>
      <c r="E388">
        <v>2023</v>
      </c>
      <c r="F388" s="1" t="s">
        <v>1680</v>
      </c>
      <c r="G388" s="1" t="s">
        <v>1681</v>
      </c>
      <c r="H388" s="1" t="s">
        <v>725</v>
      </c>
      <c r="I388" s="1" t="s">
        <v>726</v>
      </c>
      <c r="J388" s="1" t="s">
        <v>70</v>
      </c>
      <c r="K388" s="3">
        <v>44.85</v>
      </c>
      <c r="L388">
        <v>2</v>
      </c>
      <c r="M388" s="3">
        <v>89.7</v>
      </c>
      <c r="N388" s="1" t="s">
        <v>21</v>
      </c>
      <c r="O388" s="1" t="s">
        <v>95</v>
      </c>
    </row>
    <row r="389" spans="1:15" x14ac:dyDescent="0.3">
      <c r="A389" s="1" t="s">
        <v>1682</v>
      </c>
      <c r="B389" s="2">
        <v>45523</v>
      </c>
      <c r="C389" s="1" t="s">
        <v>6667</v>
      </c>
      <c r="D389" s="1" t="s">
        <v>90</v>
      </c>
      <c r="E389">
        <v>2024</v>
      </c>
      <c r="F389" s="1" t="s">
        <v>1683</v>
      </c>
      <c r="G389" s="1" t="s">
        <v>1684</v>
      </c>
      <c r="H389" s="1" t="s">
        <v>1685</v>
      </c>
      <c r="I389" s="1" t="s">
        <v>1686</v>
      </c>
      <c r="J389" s="1" t="s">
        <v>70</v>
      </c>
      <c r="K389" s="3">
        <v>18.3</v>
      </c>
      <c r="L389">
        <v>5</v>
      </c>
      <c r="M389" s="3">
        <v>91.5</v>
      </c>
      <c r="N389" s="1" t="s">
        <v>88</v>
      </c>
      <c r="O389" s="1" t="s">
        <v>30</v>
      </c>
    </row>
    <row r="390" spans="1:15" x14ac:dyDescent="0.3">
      <c r="A390" s="1" t="s">
        <v>1687</v>
      </c>
      <c r="B390" s="2">
        <v>45662</v>
      </c>
      <c r="C390" s="1" t="s">
        <v>6666</v>
      </c>
      <c r="D390" s="1" t="s">
        <v>210</v>
      </c>
      <c r="E390">
        <v>2025</v>
      </c>
      <c r="F390" s="1" t="s">
        <v>1688</v>
      </c>
      <c r="G390" s="1" t="s">
        <v>1689</v>
      </c>
      <c r="H390" s="1" t="s">
        <v>613</v>
      </c>
      <c r="I390" s="1" t="s">
        <v>614</v>
      </c>
      <c r="J390" s="1" t="s">
        <v>70</v>
      </c>
      <c r="K390" s="3">
        <v>34.72</v>
      </c>
      <c r="L390">
        <v>5</v>
      </c>
      <c r="M390" s="3">
        <v>173.6</v>
      </c>
      <c r="N390" s="1" t="s">
        <v>6669</v>
      </c>
      <c r="O390" s="1" t="s">
        <v>37</v>
      </c>
    </row>
    <row r="391" spans="1:15" x14ac:dyDescent="0.3">
      <c r="A391" s="1" t="s">
        <v>1690</v>
      </c>
      <c r="B391" s="2">
        <v>45466</v>
      </c>
      <c r="C391" s="1" t="s">
        <v>6666</v>
      </c>
      <c r="D391" s="1" t="s">
        <v>24</v>
      </c>
      <c r="E391">
        <v>2024</v>
      </c>
      <c r="F391" s="1" t="s">
        <v>1691</v>
      </c>
      <c r="G391" s="1" t="s">
        <v>1692</v>
      </c>
      <c r="H391" s="1" t="s">
        <v>161</v>
      </c>
      <c r="I391" s="1" t="s">
        <v>1693</v>
      </c>
      <c r="J391" s="1" t="s">
        <v>20</v>
      </c>
      <c r="K391" s="3">
        <v>21.58</v>
      </c>
      <c r="L391">
        <v>3</v>
      </c>
      <c r="M391" s="3">
        <v>64.739999999999995</v>
      </c>
      <c r="N391" s="1" t="s">
        <v>21</v>
      </c>
      <c r="O391" s="1" t="s">
        <v>80</v>
      </c>
    </row>
    <row r="392" spans="1:15" x14ac:dyDescent="0.3">
      <c r="A392" s="1" t="s">
        <v>1694</v>
      </c>
      <c r="B392" s="2">
        <v>44972</v>
      </c>
      <c r="C392" s="1" t="s">
        <v>6670</v>
      </c>
      <c r="D392" s="1" t="s">
        <v>39</v>
      </c>
      <c r="E392">
        <v>2023</v>
      </c>
      <c r="F392" s="1" t="s">
        <v>260</v>
      </c>
      <c r="G392" s="1" t="s">
        <v>261</v>
      </c>
      <c r="H392" s="1" t="s">
        <v>1205</v>
      </c>
      <c r="I392" s="1" t="s">
        <v>1206</v>
      </c>
      <c r="J392" s="1" t="s">
        <v>20</v>
      </c>
      <c r="K392" s="3">
        <v>20.05</v>
      </c>
      <c r="L392">
        <v>5</v>
      </c>
      <c r="M392" s="3">
        <v>100.25</v>
      </c>
      <c r="N392" s="1" t="s">
        <v>29</v>
      </c>
      <c r="O392" s="1" t="s">
        <v>193</v>
      </c>
    </row>
    <row r="393" spans="1:15" x14ac:dyDescent="0.3">
      <c r="A393" s="1" t="s">
        <v>1695</v>
      </c>
      <c r="B393" s="2">
        <v>45330</v>
      </c>
      <c r="C393" s="1" t="s">
        <v>6672</v>
      </c>
      <c r="D393" s="1" t="s">
        <v>39</v>
      </c>
      <c r="E393">
        <v>2024</v>
      </c>
      <c r="F393" s="1" t="s">
        <v>686</v>
      </c>
      <c r="G393" s="1" t="s">
        <v>1696</v>
      </c>
      <c r="H393" s="1" t="s">
        <v>1337</v>
      </c>
      <c r="I393" s="1" t="s">
        <v>1338</v>
      </c>
      <c r="J393" s="1" t="s">
        <v>70</v>
      </c>
      <c r="K393" s="3">
        <v>14.48</v>
      </c>
      <c r="L393">
        <v>2</v>
      </c>
      <c r="M393" s="3">
        <v>28.96</v>
      </c>
      <c r="N393" s="1" t="s">
        <v>21</v>
      </c>
      <c r="O393" s="1" t="s">
        <v>22</v>
      </c>
    </row>
    <row r="394" spans="1:15" x14ac:dyDescent="0.3">
      <c r="A394" s="1" t="s">
        <v>1697</v>
      </c>
      <c r="B394" s="2">
        <v>45537</v>
      </c>
      <c r="C394" s="1" t="s">
        <v>6667</v>
      </c>
      <c r="D394" s="1" t="s">
        <v>60</v>
      </c>
      <c r="E394">
        <v>2024</v>
      </c>
      <c r="F394" s="1" t="s">
        <v>1569</v>
      </c>
      <c r="G394" s="1" t="s">
        <v>1698</v>
      </c>
      <c r="H394" s="1" t="s">
        <v>202</v>
      </c>
      <c r="I394" s="1" t="s">
        <v>203</v>
      </c>
      <c r="J394" s="1" t="s">
        <v>20</v>
      </c>
      <c r="K394" s="3">
        <v>14.34</v>
      </c>
      <c r="L394">
        <v>4</v>
      </c>
      <c r="M394" s="3">
        <v>57.36</v>
      </c>
      <c r="N394" s="1" t="s">
        <v>21</v>
      </c>
      <c r="O394" s="1" t="s">
        <v>37</v>
      </c>
    </row>
    <row r="395" spans="1:15" x14ac:dyDescent="0.3">
      <c r="A395" s="1" t="s">
        <v>1699</v>
      </c>
      <c r="B395" s="2">
        <v>45278</v>
      </c>
      <c r="C395" s="1" t="s">
        <v>6667</v>
      </c>
      <c r="D395" s="1" t="s">
        <v>107</v>
      </c>
      <c r="E395">
        <v>2023</v>
      </c>
      <c r="F395" s="1" t="s">
        <v>1700</v>
      </c>
      <c r="G395" s="1" t="s">
        <v>1701</v>
      </c>
      <c r="H395" s="1" t="s">
        <v>1702</v>
      </c>
      <c r="I395" s="1" t="s">
        <v>1703</v>
      </c>
      <c r="J395" s="1" t="s">
        <v>87</v>
      </c>
      <c r="K395" s="3">
        <v>36.15</v>
      </c>
      <c r="L395">
        <v>2</v>
      </c>
      <c r="M395" s="3">
        <v>72.3</v>
      </c>
      <c r="N395" s="1" t="s">
        <v>21</v>
      </c>
      <c r="O395" s="1" t="s">
        <v>44</v>
      </c>
    </row>
    <row r="396" spans="1:15" x14ac:dyDescent="0.3">
      <c r="A396" s="1" t="s">
        <v>1704</v>
      </c>
      <c r="B396" s="2">
        <v>45513</v>
      </c>
      <c r="C396" s="1" t="s">
        <v>6668</v>
      </c>
      <c r="D396" s="1" t="s">
        <v>90</v>
      </c>
      <c r="E396">
        <v>2024</v>
      </c>
      <c r="F396" s="1" t="s">
        <v>1705</v>
      </c>
      <c r="G396" s="1" t="s">
        <v>1706</v>
      </c>
      <c r="H396" s="1" t="s">
        <v>1707</v>
      </c>
      <c r="I396" s="1" t="s">
        <v>1708</v>
      </c>
      <c r="J396" s="1" t="s">
        <v>70</v>
      </c>
      <c r="K396" s="3">
        <v>30.36</v>
      </c>
      <c r="L396">
        <v>3</v>
      </c>
      <c r="M396" s="3">
        <v>91.08</v>
      </c>
      <c r="N396" s="1" t="s">
        <v>21</v>
      </c>
      <c r="O396" s="1" t="s">
        <v>22</v>
      </c>
    </row>
    <row r="397" spans="1:15" x14ac:dyDescent="0.3">
      <c r="A397" s="1" t="s">
        <v>1709</v>
      </c>
      <c r="B397" s="2">
        <v>45738</v>
      </c>
      <c r="C397" s="1" t="s">
        <v>6673</v>
      </c>
      <c r="D397" s="1" t="s">
        <v>15</v>
      </c>
      <c r="E397">
        <v>2025</v>
      </c>
      <c r="F397" s="1" t="s">
        <v>1249</v>
      </c>
      <c r="G397" s="1" t="s">
        <v>1710</v>
      </c>
      <c r="H397" s="1" t="s">
        <v>984</v>
      </c>
      <c r="I397" s="1" t="s">
        <v>1711</v>
      </c>
      <c r="J397" s="1" t="s">
        <v>20</v>
      </c>
      <c r="K397" s="3">
        <v>19.07</v>
      </c>
      <c r="L397">
        <v>3</v>
      </c>
      <c r="M397" s="3">
        <v>57.21</v>
      </c>
      <c r="N397" s="1" t="s">
        <v>29</v>
      </c>
      <c r="O397" s="1" t="s">
        <v>37</v>
      </c>
    </row>
    <row r="398" spans="1:15" x14ac:dyDescent="0.3">
      <c r="A398" s="1" t="s">
        <v>1712</v>
      </c>
      <c r="B398" s="2">
        <v>45486</v>
      </c>
      <c r="C398" s="1" t="s">
        <v>6673</v>
      </c>
      <c r="D398" s="1" t="s">
        <v>32</v>
      </c>
      <c r="E398">
        <v>2024</v>
      </c>
      <c r="F398" s="1" t="s">
        <v>358</v>
      </c>
      <c r="G398" s="1" t="s">
        <v>359</v>
      </c>
      <c r="H398" s="1" t="s">
        <v>1713</v>
      </c>
      <c r="I398" s="1" t="s">
        <v>1714</v>
      </c>
      <c r="J398" s="1" t="s">
        <v>87</v>
      </c>
      <c r="K398" s="3">
        <v>20.34</v>
      </c>
      <c r="L398">
        <v>1</v>
      </c>
      <c r="M398" s="3">
        <v>20.34</v>
      </c>
      <c r="N398" s="1" t="s">
        <v>29</v>
      </c>
      <c r="O398" s="1" t="s">
        <v>22</v>
      </c>
    </row>
    <row r="399" spans="1:15" x14ac:dyDescent="0.3">
      <c r="A399" s="1" t="s">
        <v>1715</v>
      </c>
      <c r="B399" s="2">
        <v>45820</v>
      </c>
      <c r="C399" s="1" t="s">
        <v>6672</v>
      </c>
      <c r="D399" s="1" t="s">
        <v>24</v>
      </c>
      <c r="E399">
        <v>2025</v>
      </c>
      <c r="F399" s="1" t="s">
        <v>1163</v>
      </c>
      <c r="G399" s="1" t="s">
        <v>1164</v>
      </c>
      <c r="H399" s="1" t="s">
        <v>411</v>
      </c>
      <c r="I399" s="1" t="s">
        <v>412</v>
      </c>
      <c r="J399" s="1" t="s">
        <v>51</v>
      </c>
      <c r="K399" s="3">
        <v>34.06</v>
      </c>
      <c r="L399">
        <v>5</v>
      </c>
      <c r="M399" s="3">
        <v>170.3</v>
      </c>
      <c r="N399" s="1" t="s">
        <v>21</v>
      </c>
      <c r="O399" s="1" t="s">
        <v>37</v>
      </c>
    </row>
    <row r="400" spans="1:15" x14ac:dyDescent="0.3">
      <c r="A400" s="1" t="s">
        <v>1716</v>
      </c>
      <c r="B400" s="2">
        <v>45297</v>
      </c>
      <c r="C400" s="1" t="s">
        <v>6673</v>
      </c>
      <c r="D400" s="1" t="s">
        <v>210</v>
      </c>
      <c r="E400">
        <v>2024</v>
      </c>
      <c r="F400" s="1" t="s">
        <v>575</v>
      </c>
      <c r="G400" s="1" t="s">
        <v>576</v>
      </c>
      <c r="H400" s="1" t="s">
        <v>905</v>
      </c>
      <c r="I400" s="1" t="s">
        <v>1717</v>
      </c>
      <c r="J400" s="1" t="s">
        <v>51</v>
      </c>
      <c r="K400" s="3">
        <v>13.55</v>
      </c>
      <c r="L400">
        <v>2</v>
      </c>
      <c r="M400" s="3">
        <v>27.1</v>
      </c>
      <c r="N400" s="1" t="s">
        <v>29</v>
      </c>
      <c r="O400" s="1" t="s">
        <v>22</v>
      </c>
    </row>
    <row r="401" spans="1:15" x14ac:dyDescent="0.3">
      <c r="A401" s="1" t="s">
        <v>1718</v>
      </c>
      <c r="B401" s="2">
        <v>44829</v>
      </c>
      <c r="C401" s="1" t="s">
        <v>6666</v>
      </c>
      <c r="D401" s="1" t="s">
        <v>60</v>
      </c>
      <c r="E401">
        <v>2022</v>
      </c>
      <c r="F401" s="1" t="s">
        <v>1719</v>
      </c>
      <c r="G401" s="1" t="s">
        <v>1720</v>
      </c>
      <c r="H401" s="1" t="s">
        <v>878</v>
      </c>
      <c r="I401" s="1" t="s">
        <v>1721</v>
      </c>
      <c r="J401" s="1" t="s">
        <v>20</v>
      </c>
      <c r="K401" s="3">
        <v>6.74</v>
      </c>
      <c r="L401">
        <v>5</v>
      </c>
      <c r="M401" s="3">
        <v>33.700000000000003</v>
      </c>
      <c r="N401" s="1" t="s">
        <v>21</v>
      </c>
      <c r="O401" s="1" t="s">
        <v>95</v>
      </c>
    </row>
    <row r="402" spans="1:15" x14ac:dyDescent="0.3">
      <c r="A402" s="1" t="s">
        <v>1722</v>
      </c>
      <c r="B402" s="2">
        <v>45167</v>
      </c>
      <c r="C402" s="1" t="s">
        <v>6671</v>
      </c>
      <c r="D402" s="1" t="s">
        <v>90</v>
      </c>
      <c r="E402">
        <v>2023</v>
      </c>
      <c r="F402" s="1" t="s">
        <v>1249</v>
      </c>
      <c r="G402" s="1" t="s">
        <v>1723</v>
      </c>
      <c r="H402" s="1" t="s">
        <v>171</v>
      </c>
      <c r="I402" s="1" t="s">
        <v>1724</v>
      </c>
      <c r="J402" s="1" t="s">
        <v>51</v>
      </c>
      <c r="K402" s="3">
        <v>7.17</v>
      </c>
      <c r="L402">
        <v>4</v>
      </c>
      <c r="M402" s="3">
        <v>28.68</v>
      </c>
      <c r="N402" s="1" t="s">
        <v>21</v>
      </c>
      <c r="O402" s="1" t="s">
        <v>193</v>
      </c>
    </row>
    <row r="403" spans="1:15" x14ac:dyDescent="0.3">
      <c r="A403" s="1" t="s">
        <v>1725</v>
      </c>
      <c r="B403" s="2">
        <v>45074</v>
      </c>
      <c r="C403" s="1" t="s">
        <v>6666</v>
      </c>
      <c r="D403" s="1" t="s">
        <v>46</v>
      </c>
      <c r="E403">
        <v>2023</v>
      </c>
      <c r="F403" s="1" t="s">
        <v>1726</v>
      </c>
      <c r="G403" s="1" t="s">
        <v>1727</v>
      </c>
      <c r="H403" s="1" t="s">
        <v>1462</v>
      </c>
      <c r="I403" s="1" t="s">
        <v>1728</v>
      </c>
      <c r="J403" s="1" t="s">
        <v>20</v>
      </c>
      <c r="K403" s="3">
        <v>33.17</v>
      </c>
      <c r="L403">
        <v>3</v>
      </c>
      <c r="M403" s="3">
        <v>99.51</v>
      </c>
      <c r="N403" s="1" t="s">
        <v>6669</v>
      </c>
      <c r="O403" s="1" t="s">
        <v>193</v>
      </c>
    </row>
    <row r="404" spans="1:15" x14ac:dyDescent="0.3">
      <c r="A404" s="1" t="s">
        <v>1729</v>
      </c>
      <c r="B404" s="2">
        <v>45326</v>
      </c>
      <c r="C404" s="1" t="s">
        <v>6666</v>
      </c>
      <c r="D404" s="1" t="s">
        <v>39</v>
      </c>
      <c r="E404">
        <v>2024</v>
      </c>
      <c r="F404" s="1" t="s">
        <v>61</v>
      </c>
      <c r="G404" s="1" t="s">
        <v>62</v>
      </c>
      <c r="H404" s="1" t="s">
        <v>1730</v>
      </c>
      <c r="I404" s="1" t="s">
        <v>1731</v>
      </c>
      <c r="J404" s="1" t="s">
        <v>70</v>
      </c>
      <c r="K404" s="3">
        <v>44.42</v>
      </c>
      <c r="L404">
        <v>4</v>
      </c>
      <c r="M404" s="3">
        <v>177.68</v>
      </c>
      <c r="N404" s="1" t="s">
        <v>6669</v>
      </c>
      <c r="O404" s="1" t="s">
        <v>30</v>
      </c>
    </row>
    <row r="405" spans="1:15" x14ac:dyDescent="0.3">
      <c r="A405" s="1" t="s">
        <v>1732</v>
      </c>
      <c r="B405" s="2">
        <v>45107</v>
      </c>
      <c r="C405" s="1" t="s">
        <v>6668</v>
      </c>
      <c r="D405" s="1" t="s">
        <v>24</v>
      </c>
      <c r="E405">
        <v>2023</v>
      </c>
      <c r="F405" s="1" t="s">
        <v>1733</v>
      </c>
      <c r="G405" s="1" t="s">
        <v>1734</v>
      </c>
      <c r="H405" s="1" t="s">
        <v>1735</v>
      </c>
      <c r="I405" s="1" t="s">
        <v>1736</v>
      </c>
      <c r="J405" s="1" t="s">
        <v>20</v>
      </c>
      <c r="K405" s="3">
        <v>45.63</v>
      </c>
      <c r="L405">
        <v>2</v>
      </c>
      <c r="M405" s="3">
        <v>91.26</v>
      </c>
      <c r="N405" s="1" t="s">
        <v>21</v>
      </c>
      <c r="O405" s="1" t="s">
        <v>37</v>
      </c>
    </row>
    <row r="406" spans="1:15" x14ac:dyDescent="0.3">
      <c r="A406" s="1" t="s">
        <v>1737</v>
      </c>
      <c r="B406" s="2">
        <v>44968</v>
      </c>
      <c r="C406" s="1" t="s">
        <v>6673</v>
      </c>
      <c r="D406" s="1" t="s">
        <v>39</v>
      </c>
      <c r="E406">
        <v>2023</v>
      </c>
      <c r="F406" s="1" t="s">
        <v>1738</v>
      </c>
      <c r="G406" s="1" t="s">
        <v>1739</v>
      </c>
      <c r="H406" s="1" t="s">
        <v>1602</v>
      </c>
      <c r="I406" s="1" t="s">
        <v>1740</v>
      </c>
      <c r="J406" s="1" t="s">
        <v>51</v>
      </c>
      <c r="K406" s="3">
        <v>27.16</v>
      </c>
      <c r="L406">
        <v>3</v>
      </c>
      <c r="M406" s="3">
        <v>81.48</v>
      </c>
      <c r="N406" s="1" t="s">
        <v>29</v>
      </c>
      <c r="O406" s="1" t="s">
        <v>52</v>
      </c>
    </row>
    <row r="407" spans="1:15" x14ac:dyDescent="0.3">
      <c r="A407" s="1" t="s">
        <v>1741</v>
      </c>
      <c r="B407" s="2">
        <v>45391</v>
      </c>
      <c r="C407" s="1" t="s">
        <v>6671</v>
      </c>
      <c r="D407" s="1" t="s">
        <v>82</v>
      </c>
      <c r="E407">
        <v>2024</v>
      </c>
      <c r="F407" s="1" t="s">
        <v>1742</v>
      </c>
      <c r="G407" s="1" t="s">
        <v>1743</v>
      </c>
      <c r="H407" s="1" t="s">
        <v>588</v>
      </c>
      <c r="I407" s="1" t="s">
        <v>1744</v>
      </c>
      <c r="J407" s="1" t="s">
        <v>87</v>
      </c>
      <c r="K407" s="3">
        <v>36.26</v>
      </c>
      <c r="L407">
        <v>5</v>
      </c>
      <c r="M407" s="3">
        <v>181.3</v>
      </c>
      <c r="N407" s="1" t="s">
        <v>88</v>
      </c>
      <c r="O407" s="1" t="s">
        <v>44</v>
      </c>
    </row>
    <row r="408" spans="1:15" x14ac:dyDescent="0.3">
      <c r="A408" s="1" t="s">
        <v>1745</v>
      </c>
      <c r="B408" s="2">
        <v>45004</v>
      </c>
      <c r="C408" s="1" t="s">
        <v>6666</v>
      </c>
      <c r="D408" s="1" t="s">
        <v>15</v>
      </c>
      <c r="E408">
        <v>2023</v>
      </c>
      <c r="F408" s="1" t="s">
        <v>1746</v>
      </c>
      <c r="G408" s="1" t="s">
        <v>1747</v>
      </c>
      <c r="H408" s="1" t="s">
        <v>1748</v>
      </c>
      <c r="I408" s="1" t="s">
        <v>1749</v>
      </c>
      <c r="J408" s="1" t="s">
        <v>20</v>
      </c>
      <c r="K408" s="3">
        <v>49.75</v>
      </c>
      <c r="L408">
        <v>3</v>
      </c>
      <c r="M408" s="3">
        <v>149.25</v>
      </c>
      <c r="N408" s="1" t="s">
        <v>6669</v>
      </c>
      <c r="O408" s="1" t="s">
        <v>30</v>
      </c>
    </row>
    <row r="409" spans="1:15" x14ac:dyDescent="0.3">
      <c r="A409" s="1" t="s">
        <v>1750</v>
      </c>
      <c r="B409" s="2">
        <v>45094</v>
      </c>
      <c r="C409" s="1" t="s">
        <v>6673</v>
      </c>
      <c r="D409" s="1" t="s">
        <v>24</v>
      </c>
      <c r="E409">
        <v>2023</v>
      </c>
      <c r="F409" s="1" t="s">
        <v>1751</v>
      </c>
      <c r="G409" s="1" t="s">
        <v>1752</v>
      </c>
      <c r="H409" s="1" t="s">
        <v>1246</v>
      </c>
      <c r="I409" s="1" t="s">
        <v>1753</v>
      </c>
      <c r="J409" s="1" t="s">
        <v>70</v>
      </c>
      <c r="K409" s="3">
        <v>35.409999999999997</v>
      </c>
      <c r="L409">
        <v>3</v>
      </c>
      <c r="M409" s="3">
        <v>106.23</v>
      </c>
      <c r="N409" s="1" t="s">
        <v>6669</v>
      </c>
      <c r="O409" s="1" t="s">
        <v>37</v>
      </c>
    </row>
    <row r="410" spans="1:15" x14ac:dyDescent="0.3">
      <c r="A410" s="1" t="s">
        <v>1754</v>
      </c>
      <c r="B410" s="2">
        <v>45490</v>
      </c>
      <c r="C410" s="1" t="s">
        <v>6670</v>
      </c>
      <c r="D410" s="1" t="s">
        <v>32</v>
      </c>
      <c r="E410">
        <v>2024</v>
      </c>
      <c r="F410" s="1" t="s">
        <v>211</v>
      </c>
      <c r="G410" s="1" t="s">
        <v>212</v>
      </c>
      <c r="H410" s="1" t="s">
        <v>1755</v>
      </c>
      <c r="I410" s="1" t="s">
        <v>1756</v>
      </c>
      <c r="J410" s="1" t="s">
        <v>20</v>
      </c>
      <c r="K410" s="3">
        <v>5.01</v>
      </c>
      <c r="L410">
        <v>4</v>
      </c>
      <c r="M410" s="3">
        <v>20.04</v>
      </c>
      <c r="N410" s="1" t="s">
        <v>6669</v>
      </c>
      <c r="O410" s="1" t="s">
        <v>37</v>
      </c>
    </row>
    <row r="411" spans="1:15" x14ac:dyDescent="0.3">
      <c r="A411" s="1" t="s">
        <v>1757</v>
      </c>
      <c r="B411" s="2">
        <v>45313</v>
      </c>
      <c r="C411" s="1" t="s">
        <v>6667</v>
      </c>
      <c r="D411" s="1" t="s">
        <v>210</v>
      </c>
      <c r="E411">
        <v>2024</v>
      </c>
      <c r="F411" s="1" t="s">
        <v>1633</v>
      </c>
      <c r="G411" s="1" t="s">
        <v>1634</v>
      </c>
      <c r="H411" s="1" t="s">
        <v>1755</v>
      </c>
      <c r="I411" s="1" t="s">
        <v>1756</v>
      </c>
      <c r="J411" s="1" t="s">
        <v>70</v>
      </c>
      <c r="K411" s="3">
        <v>5.83</v>
      </c>
      <c r="L411">
        <v>4</v>
      </c>
      <c r="M411" s="3">
        <v>23.32</v>
      </c>
      <c r="N411" s="1" t="s">
        <v>6669</v>
      </c>
      <c r="O411" s="1" t="s">
        <v>37</v>
      </c>
    </row>
    <row r="412" spans="1:15" x14ac:dyDescent="0.3">
      <c r="A412" s="1" t="s">
        <v>1758</v>
      </c>
      <c r="B412" s="2">
        <v>45457</v>
      </c>
      <c r="C412" s="1" t="s">
        <v>6668</v>
      </c>
      <c r="D412" s="1" t="s">
        <v>24</v>
      </c>
      <c r="E412">
        <v>2024</v>
      </c>
      <c r="F412" s="1" t="s">
        <v>1304</v>
      </c>
      <c r="G412" s="1" t="s">
        <v>1759</v>
      </c>
      <c r="H412" s="1" t="s">
        <v>603</v>
      </c>
      <c r="I412" s="1" t="s">
        <v>1760</v>
      </c>
      <c r="J412" s="1" t="s">
        <v>51</v>
      </c>
      <c r="K412" s="3">
        <v>49.96</v>
      </c>
      <c r="L412">
        <v>4</v>
      </c>
      <c r="M412" s="3">
        <v>199.84</v>
      </c>
      <c r="N412" s="1" t="s">
        <v>21</v>
      </c>
      <c r="O412" s="1" t="s">
        <v>52</v>
      </c>
    </row>
    <row r="413" spans="1:15" x14ac:dyDescent="0.3">
      <c r="A413" s="1" t="s">
        <v>1761</v>
      </c>
      <c r="B413" s="2">
        <v>45227</v>
      </c>
      <c r="C413" s="1" t="s">
        <v>6673</v>
      </c>
      <c r="D413" s="1" t="s">
        <v>133</v>
      </c>
      <c r="E413">
        <v>2023</v>
      </c>
      <c r="F413" s="1" t="s">
        <v>1043</v>
      </c>
      <c r="G413" s="1" t="s">
        <v>1493</v>
      </c>
      <c r="H413" s="1" t="s">
        <v>1762</v>
      </c>
      <c r="I413" s="1" t="s">
        <v>1763</v>
      </c>
      <c r="J413" s="1" t="s">
        <v>70</v>
      </c>
      <c r="K413" s="3">
        <v>4.09</v>
      </c>
      <c r="L413">
        <v>4</v>
      </c>
      <c r="M413" s="3">
        <v>16.36</v>
      </c>
      <c r="N413" s="1" t="s">
        <v>21</v>
      </c>
      <c r="O413" s="1" t="s">
        <v>193</v>
      </c>
    </row>
    <row r="414" spans="1:15" x14ac:dyDescent="0.3">
      <c r="A414" s="1" t="s">
        <v>1764</v>
      </c>
      <c r="B414" s="2">
        <v>45524</v>
      </c>
      <c r="C414" s="1" t="s">
        <v>6671</v>
      </c>
      <c r="D414" s="1" t="s">
        <v>90</v>
      </c>
      <c r="E414">
        <v>2024</v>
      </c>
      <c r="F414" s="1" t="s">
        <v>715</v>
      </c>
      <c r="G414" s="1" t="s">
        <v>716</v>
      </c>
      <c r="H414" s="1" t="s">
        <v>1765</v>
      </c>
      <c r="I414" s="1" t="s">
        <v>1766</v>
      </c>
      <c r="J414" s="1" t="s">
        <v>20</v>
      </c>
      <c r="K414" s="3">
        <v>16.04</v>
      </c>
      <c r="L414">
        <v>4</v>
      </c>
      <c r="M414" s="3">
        <v>64.16</v>
      </c>
      <c r="N414" s="1" t="s">
        <v>88</v>
      </c>
      <c r="O414" s="1" t="s">
        <v>44</v>
      </c>
    </row>
    <row r="415" spans="1:15" x14ac:dyDescent="0.3">
      <c r="A415" s="1" t="s">
        <v>1767</v>
      </c>
      <c r="B415" s="2">
        <v>45446</v>
      </c>
      <c r="C415" s="1" t="s">
        <v>6667</v>
      </c>
      <c r="D415" s="1" t="s">
        <v>24</v>
      </c>
      <c r="E415">
        <v>2024</v>
      </c>
      <c r="F415" s="1" t="s">
        <v>476</v>
      </c>
      <c r="G415" s="1" t="s">
        <v>1768</v>
      </c>
      <c r="H415" s="1" t="s">
        <v>613</v>
      </c>
      <c r="I415" s="1" t="s">
        <v>614</v>
      </c>
      <c r="J415" s="1" t="s">
        <v>70</v>
      </c>
      <c r="K415" s="3">
        <v>36.450000000000003</v>
      </c>
      <c r="L415">
        <v>1</v>
      </c>
      <c r="M415" s="3">
        <v>36.450000000000003</v>
      </c>
      <c r="N415" s="1" t="s">
        <v>21</v>
      </c>
      <c r="O415" s="1" t="s">
        <v>37</v>
      </c>
    </row>
    <row r="416" spans="1:15" x14ac:dyDescent="0.3">
      <c r="A416" s="1" t="s">
        <v>1769</v>
      </c>
      <c r="B416" s="2">
        <v>45113</v>
      </c>
      <c r="C416" s="1" t="s">
        <v>6672</v>
      </c>
      <c r="D416" s="1" t="s">
        <v>32</v>
      </c>
      <c r="E416">
        <v>2023</v>
      </c>
      <c r="F416" s="1" t="s">
        <v>1770</v>
      </c>
      <c r="G416" s="1" t="s">
        <v>1771</v>
      </c>
      <c r="H416" s="1" t="s">
        <v>1365</v>
      </c>
      <c r="I416" s="1" t="s">
        <v>1366</v>
      </c>
      <c r="J416" s="1" t="s">
        <v>51</v>
      </c>
      <c r="K416" s="3">
        <v>18.25</v>
      </c>
      <c r="L416">
        <v>1</v>
      </c>
      <c r="M416" s="3">
        <v>18.25</v>
      </c>
      <c r="N416" s="1" t="s">
        <v>29</v>
      </c>
      <c r="O416" s="1" t="s">
        <v>52</v>
      </c>
    </row>
    <row r="417" spans="1:15" x14ac:dyDescent="0.3">
      <c r="A417" s="1" t="s">
        <v>1772</v>
      </c>
      <c r="B417" s="2">
        <v>45888</v>
      </c>
      <c r="C417" s="1" t="s">
        <v>6671</v>
      </c>
      <c r="D417" s="1" t="s">
        <v>90</v>
      </c>
      <c r="E417">
        <v>2025</v>
      </c>
      <c r="F417" s="1" t="s">
        <v>1066</v>
      </c>
      <c r="G417" s="1" t="s">
        <v>1773</v>
      </c>
      <c r="H417" s="1" t="s">
        <v>213</v>
      </c>
      <c r="I417" s="1" t="s">
        <v>1774</v>
      </c>
      <c r="J417" s="1" t="s">
        <v>87</v>
      </c>
      <c r="K417" s="3">
        <v>22.21</v>
      </c>
      <c r="L417">
        <v>5</v>
      </c>
      <c r="M417" s="3">
        <v>111.05</v>
      </c>
      <c r="N417" s="1" t="s">
        <v>21</v>
      </c>
      <c r="O417" s="1" t="s">
        <v>22</v>
      </c>
    </row>
    <row r="418" spans="1:15" x14ac:dyDescent="0.3">
      <c r="A418" s="1" t="s">
        <v>1775</v>
      </c>
      <c r="B418" s="2">
        <v>45177</v>
      </c>
      <c r="C418" s="1" t="s">
        <v>6668</v>
      </c>
      <c r="D418" s="1" t="s">
        <v>60</v>
      </c>
      <c r="E418">
        <v>2023</v>
      </c>
      <c r="F418" s="1" t="s">
        <v>616</v>
      </c>
      <c r="G418" s="1" t="s">
        <v>617</v>
      </c>
      <c r="H418" s="1" t="s">
        <v>191</v>
      </c>
      <c r="I418" s="1" t="s">
        <v>192</v>
      </c>
      <c r="J418" s="1" t="s">
        <v>51</v>
      </c>
      <c r="K418" s="3">
        <v>5.89</v>
      </c>
      <c r="L418">
        <v>2</v>
      </c>
      <c r="M418" s="3">
        <v>11.78</v>
      </c>
      <c r="N418" s="1" t="s">
        <v>88</v>
      </c>
      <c r="O418" s="1" t="s">
        <v>52</v>
      </c>
    </row>
    <row r="419" spans="1:15" x14ac:dyDescent="0.3">
      <c r="A419" s="1" t="s">
        <v>1776</v>
      </c>
      <c r="B419" s="2">
        <v>45056</v>
      </c>
      <c r="C419" s="1" t="s">
        <v>6670</v>
      </c>
      <c r="D419" s="1" t="s">
        <v>46</v>
      </c>
      <c r="E419">
        <v>2023</v>
      </c>
      <c r="F419" s="1" t="s">
        <v>1777</v>
      </c>
      <c r="G419" s="1" t="s">
        <v>1778</v>
      </c>
      <c r="H419" s="1" t="s">
        <v>559</v>
      </c>
      <c r="I419" s="1" t="s">
        <v>1779</v>
      </c>
      <c r="J419" s="1" t="s">
        <v>87</v>
      </c>
      <c r="K419" s="3">
        <v>39.119999999999997</v>
      </c>
      <c r="L419">
        <v>3</v>
      </c>
      <c r="M419" s="3">
        <v>117.36</v>
      </c>
      <c r="N419" s="1" t="s">
        <v>21</v>
      </c>
      <c r="O419" s="1" t="s">
        <v>44</v>
      </c>
    </row>
    <row r="420" spans="1:15" x14ac:dyDescent="0.3">
      <c r="A420" s="1" t="s">
        <v>1780</v>
      </c>
      <c r="B420" s="2">
        <v>45177</v>
      </c>
      <c r="C420" s="1" t="s">
        <v>6668</v>
      </c>
      <c r="D420" s="1" t="s">
        <v>60</v>
      </c>
      <c r="E420">
        <v>2023</v>
      </c>
      <c r="F420" s="1" t="s">
        <v>313</v>
      </c>
      <c r="G420" s="1" t="s">
        <v>1781</v>
      </c>
      <c r="H420" s="1" t="s">
        <v>1782</v>
      </c>
      <c r="I420" s="1" t="s">
        <v>1783</v>
      </c>
      <c r="J420" s="1" t="s">
        <v>87</v>
      </c>
      <c r="K420" s="3">
        <v>11.12</v>
      </c>
      <c r="L420">
        <v>3</v>
      </c>
      <c r="M420" s="3">
        <v>33.36</v>
      </c>
      <c r="N420" s="1" t="s">
        <v>29</v>
      </c>
      <c r="O420" s="1" t="s">
        <v>22</v>
      </c>
    </row>
    <row r="421" spans="1:15" x14ac:dyDescent="0.3">
      <c r="A421" s="1" t="s">
        <v>1784</v>
      </c>
      <c r="B421" s="2">
        <v>45087</v>
      </c>
      <c r="C421" s="1" t="s">
        <v>6673</v>
      </c>
      <c r="D421" s="1" t="s">
        <v>24</v>
      </c>
      <c r="E421">
        <v>2023</v>
      </c>
      <c r="F421" s="1" t="s">
        <v>1785</v>
      </c>
      <c r="G421" s="1" t="s">
        <v>1786</v>
      </c>
      <c r="H421" s="1" t="s">
        <v>1787</v>
      </c>
      <c r="I421" s="1" t="s">
        <v>1788</v>
      </c>
      <c r="J421" s="1" t="s">
        <v>51</v>
      </c>
      <c r="K421" s="3">
        <v>47.1</v>
      </c>
      <c r="L421">
        <v>1</v>
      </c>
      <c r="M421" s="3">
        <v>47.1</v>
      </c>
      <c r="N421" s="1" t="s">
        <v>29</v>
      </c>
      <c r="O421" s="1" t="s">
        <v>30</v>
      </c>
    </row>
    <row r="422" spans="1:15" x14ac:dyDescent="0.3">
      <c r="A422" s="1" t="s">
        <v>1789</v>
      </c>
      <c r="B422" s="2">
        <v>45186</v>
      </c>
      <c r="C422" s="1" t="s">
        <v>6666</v>
      </c>
      <c r="D422" s="1" t="s">
        <v>60</v>
      </c>
      <c r="E422">
        <v>2023</v>
      </c>
      <c r="F422" s="1" t="s">
        <v>438</v>
      </c>
      <c r="G422" s="1" t="s">
        <v>1790</v>
      </c>
      <c r="H422" s="1" t="s">
        <v>762</v>
      </c>
      <c r="I422" s="1" t="s">
        <v>763</v>
      </c>
      <c r="J422" s="1" t="s">
        <v>70</v>
      </c>
      <c r="K422" s="3">
        <v>34.71</v>
      </c>
      <c r="L422">
        <v>1</v>
      </c>
      <c r="M422" s="3">
        <v>34.71</v>
      </c>
      <c r="N422" s="1" t="s">
        <v>21</v>
      </c>
      <c r="O422" s="1" t="s">
        <v>30</v>
      </c>
    </row>
    <row r="423" spans="1:15" x14ac:dyDescent="0.3">
      <c r="A423" s="1" t="s">
        <v>1791</v>
      </c>
      <c r="B423" s="2">
        <v>44929</v>
      </c>
      <c r="C423" s="1" t="s">
        <v>6671</v>
      </c>
      <c r="D423" s="1" t="s">
        <v>210</v>
      </c>
      <c r="E423">
        <v>2023</v>
      </c>
      <c r="F423" s="1" t="s">
        <v>1452</v>
      </c>
      <c r="G423" s="1" t="s">
        <v>1453</v>
      </c>
      <c r="H423" s="1" t="s">
        <v>660</v>
      </c>
      <c r="I423" s="1" t="s">
        <v>661</v>
      </c>
      <c r="J423" s="1" t="s">
        <v>20</v>
      </c>
      <c r="K423" s="3">
        <v>33.97</v>
      </c>
      <c r="L423">
        <v>3</v>
      </c>
      <c r="M423" s="3">
        <v>101.91</v>
      </c>
      <c r="N423" s="1" t="s">
        <v>6669</v>
      </c>
      <c r="O423" s="1" t="s">
        <v>193</v>
      </c>
    </row>
    <row r="424" spans="1:15" x14ac:dyDescent="0.3">
      <c r="A424" s="1" t="s">
        <v>1792</v>
      </c>
      <c r="B424" s="2">
        <v>45424</v>
      </c>
      <c r="C424" s="1" t="s">
        <v>6666</v>
      </c>
      <c r="D424" s="1" t="s">
        <v>46</v>
      </c>
      <c r="E424">
        <v>2024</v>
      </c>
      <c r="F424" s="1" t="s">
        <v>1793</v>
      </c>
      <c r="G424" s="1" t="s">
        <v>1794</v>
      </c>
      <c r="H424" s="1" t="s">
        <v>1795</v>
      </c>
      <c r="I424" s="1" t="s">
        <v>1796</v>
      </c>
      <c r="J424" s="1" t="s">
        <v>70</v>
      </c>
      <c r="K424" s="3">
        <v>14.52</v>
      </c>
      <c r="L424">
        <v>2</v>
      </c>
      <c r="M424" s="3">
        <v>29.04</v>
      </c>
      <c r="N424" s="1" t="s">
        <v>21</v>
      </c>
      <c r="O424" s="1" t="s">
        <v>30</v>
      </c>
    </row>
    <row r="425" spans="1:15" x14ac:dyDescent="0.3">
      <c r="A425" s="1" t="s">
        <v>1797</v>
      </c>
      <c r="B425" s="2">
        <v>45313</v>
      </c>
      <c r="C425" s="1" t="s">
        <v>6667</v>
      </c>
      <c r="D425" s="1" t="s">
        <v>210</v>
      </c>
      <c r="E425">
        <v>2024</v>
      </c>
      <c r="F425" s="1" t="s">
        <v>16</v>
      </c>
      <c r="G425" s="1" t="s">
        <v>17</v>
      </c>
      <c r="H425" s="1" t="s">
        <v>1798</v>
      </c>
      <c r="I425" s="1" t="s">
        <v>1799</v>
      </c>
      <c r="J425" s="1" t="s">
        <v>70</v>
      </c>
      <c r="K425" s="3">
        <v>26.46</v>
      </c>
      <c r="L425">
        <v>1</v>
      </c>
      <c r="M425" s="3">
        <v>26.46</v>
      </c>
      <c r="N425" s="1" t="s">
        <v>21</v>
      </c>
      <c r="O425" s="1" t="s">
        <v>193</v>
      </c>
    </row>
    <row r="426" spans="1:15" x14ac:dyDescent="0.3">
      <c r="A426" s="1" t="s">
        <v>1800</v>
      </c>
      <c r="B426" s="2">
        <v>45252</v>
      </c>
      <c r="C426" s="1" t="s">
        <v>6670</v>
      </c>
      <c r="D426" s="1" t="s">
        <v>54</v>
      </c>
      <c r="E426">
        <v>2023</v>
      </c>
      <c r="F426" s="1" t="s">
        <v>849</v>
      </c>
      <c r="G426" s="1" t="s">
        <v>850</v>
      </c>
      <c r="H426" s="1" t="s">
        <v>468</v>
      </c>
      <c r="I426" s="1" t="s">
        <v>1801</v>
      </c>
      <c r="J426" s="1" t="s">
        <v>20</v>
      </c>
      <c r="K426" s="3">
        <v>12.98</v>
      </c>
      <c r="L426">
        <v>3</v>
      </c>
      <c r="M426" s="3">
        <v>38.94</v>
      </c>
      <c r="N426" s="1" t="s">
        <v>21</v>
      </c>
      <c r="O426" s="1" t="s">
        <v>193</v>
      </c>
    </row>
    <row r="427" spans="1:15" x14ac:dyDescent="0.3">
      <c r="A427" s="1" t="s">
        <v>1802</v>
      </c>
      <c r="B427" s="2">
        <v>45195</v>
      </c>
      <c r="C427" s="1" t="s">
        <v>6671</v>
      </c>
      <c r="D427" s="1" t="s">
        <v>60</v>
      </c>
      <c r="E427">
        <v>2023</v>
      </c>
      <c r="F427" s="1" t="s">
        <v>1524</v>
      </c>
      <c r="G427" s="1" t="s">
        <v>1525</v>
      </c>
      <c r="H427" s="1" t="s">
        <v>1306</v>
      </c>
      <c r="I427" s="1" t="s">
        <v>1307</v>
      </c>
      <c r="J427" s="1" t="s">
        <v>20</v>
      </c>
      <c r="K427" s="3">
        <v>38.81</v>
      </c>
      <c r="L427">
        <v>3</v>
      </c>
      <c r="M427" s="3">
        <v>116.43</v>
      </c>
      <c r="N427" s="1" t="s">
        <v>21</v>
      </c>
      <c r="O427" s="1" t="s">
        <v>80</v>
      </c>
    </row>
    <row r="428" spans="1:15" x14ac:dyDescent="0.3">
      <c r="A428" s="1" t="s">
        <v>1803</v>
      </c>
      <c r="B428" s="2">
        <v>45122</v>
      </c>
      <c r="C428" s="1" t="s">
        <v>6673</v>
      </c>
      <c r="D428" s="1" t="s">
        <v>32</v>
      </c>
      <c r="E428">
        <v>2023</v>
      </c>
      <c r="F428" s="1" t="s">
        <v>1804</v>
      </c>
      <c r="G428" s="1" t="s">
        <v>1805</v>
      </c>
      <c r="H428" s="1" t="s">
        <v>1806</v>
      </c>
      <c r="I428" s="1" t="s">
        <v>1807</v>
      </c>
      <c r="J428" s="1" t="s">
        <v>20</v>
      </c>
      <c r="K428" s="3">
        <v>13.02</v>
      </c>
      <c r="L428">
        <v>4</v>
      </c>
      <c r="M428" s="3">
        <v>52.08</v>
      </c>
      <c r="N428" s="1" t="s">
        <v>6669</v>
      </c>
      <c r="O428" s="1" t="s">
        <v>22</v>
      </c>
    </row>
    <row r="429" spans="1:15" x14ac:dyDescent="0.3">
      <c r="A429" s="1" t="s">
        <v>1808</v>
      </c>
      <c r="B429" s="2">
        <v>45703</v>
      </c>
      <c r="C429" s="1" t="s">
        <v>6673</v>
      </c>
      <c r="D429" s="1" t="s">
        <v>39</v>
      </c>
      <c r="E429">
        <v>2025</v>
      </c>
      <c r="F429" s="1" t="s">
        <v>275</v>
      </c>
      <c r="G429" s="1" t="s">
        <v>276</v>
      </c>
      <c r="H429" s="1" t="s">
        <v>1155</v>
      </c>
      <c r="I429" s="1" t="s">
        <v>1809</v>
      </c>
      <c r="J429" s="1" t="s">
        <v>20</v>
      </c>
      <c r="K429" s="3">
        <v>40.159999999999997</v>
      </c>
      <c r="L429">
        <v>2</v>
      </c>
      <c r="M429" s="3">
        <v>80.319999999999993</v>
      </c>
      <c r="N429" s="1" t="s">
        <v>21</v>
      </c>
      <c r="O429" s="1" t="s">
        <v>44</v>
      </c>
    </row>
    <row r="430" spans="1:15" x14ac:dyDescent="0.3">
      <c r="A430" s="1" t="s">
        <v>1810</v>
      </c>
      <c r="B430" s="2">
        <v>45609</v>
      </c>
      <c r="C430" s="1" t="s">
        <v>6670</v>
      </c>
      <c r="D430" s="1" t="s">
        <v>54</v>
      </c>
      <c r="E430">
        <v>2024</v>
      </c>
      <c r="F430" s="1" t="s">
        <v>335</v>
      </c>
      <c r="G430" s="1" t="s">
        <v>1811</v>
      </c>
      <c r="H430" s="1" t="s">
        <v>1812</v>
      </c>
      <c r="I430" s="1" t="s">
        <v>1813</v>
      </c>
      <c r="J430" s="1" t="s">
        <v>70</v>
      </c>
      <c r="K430" s="3">
        <v>39.58</v>
      </c>
      <c r="L430">
        <v>5</v>
      </c>
      <c r="M430" s="3">
        <v>197.9</v>
      </c>
      <c r="N430" s="1" t="s">
        <v>29</v>
      </c>
      <c r="O430" s="1" t="s">
        <v>37</v>
      </c>
    </row>
    <row r="431" spans="1:15" x14ac:dyDescent="0.3">
      <c r="A431" s="1" t="s">
        <v>1814</v>
      </c>
      <c r="B431" s="2">
        <v>45449</v>
      </c>
      <c r="C431" s="1" t="s">
        <v>6672</v>
      </c>
      <c r="D431" s="1" t="s">
        <v>24</v>
      </c>
      <c r="E431">
        <v>2024</v>
      </c>
      <c r="F431" s="1" t="s">
        <v>1815</v>
      </c>
      <c r="G431" s="1" t="s">
        <v>1816</v>
      </c>
      <c r="H431" s="1" t="s">
        <v>393</v>
      </c>
      <c r="I431" s="1" t="s">
        <v>394</v>
      </c>
      <c r="J431" s="1" t="s">
        <v>20</v>
      </c>
      <c r="K431" s="3">
        <v>37.75</v>
      </c>
      <c r="L431">
        <v>5</v>
      </c>
      <c r="M431" s="3">
        <v>188.75</v>
      </c>
      <c r="N431" s="1" t="s">
        <v>6669</v>
      </c>
      <c r="O431" s="1" t="s">
        <v>193</v>
      </c>
    </row>
    <row r="432" spans="1:15" x14ac:dyDescent="0.3">
      <c r="A432" s="1" t="s">
        <v>1817</v>
      </c>
      <c r="B432" s="2">
        <v>44997</v>
      </c>
      <c r="C432" s="1" t="s">
        <v>6666</v>
      </c>
      <c r="D432" s="1" t="s">
        <v>15</v>
      </c>
      <c r="E432">
        <v>2023</v>
      </c>
      <c r="F432" s="1" t="s">
        <v>1271</v>
      </c>
      <c r="G432" s="1" t="s">
        <v>1272</v>
      </c>
      <c r="H432" s="1" t="s">
        <v>197</v>
      </c>
      <c r="I432" s="1" t="s">
        <v>198</v>
      </c>
      <c r="J432" s="1" t="s">
        <v>20</v>
      </c>
      <c r="K432" s="3">
        <v>8.52</v>
      </c>
      <c r="L432">
        <v>4</v>
      </c>
      <c r="M432" s="3">
        <v>34.08</v>
      </c>
      <c r="N432" s="1" t="s">
        <v>21</v>
      </c>
      <c r="O432" s="1" t="s">
        <v>22</v>
      </c>
    </row>
    <row r="433" spans="1:15" x14ac:dyDescent="0.3">
      <c r="A433" s="1" t="s">
        <v>1818</v>
      </c>
      <c r="B433" s="2">
        <v>45319</v>
      </c>
      <c r="C433" s="1" t="s">
        <v>6666</v>
      </c>
      <c r="D433" s="1" t="s">
        <v>210</v>
      </c>
      <c r="E433">
        <v>2024</v>
      </c>
      <c r="F433" s="1" t="s">
        <v>1819</v>
      </c>
      <c r="G433" s="1" t="s">
        <v>1820</v>
      </c>
      <c r="H433" s="1" t="s">
        <v>1821</v>
      </c>
      <c r="I433" s="1" t="s">
        <v>1822</v>
      </c>
      <c r="J433" s="1" t="s">
        <v>20</v>
      </c>
      <c r="K433" s="3">
        <v>25.61</v>
      </c>
      <c r="L433">
        <v>1</v>
      </c>
      <c r="M433" s="3">
        <v>25.61</v>
      </c>
      <c r="N433" s="1" t="s">
        <v>29</v>
      </c>
      <c r="O433" s="1" t="s">
        <v>22</v>
      </c>
    </row>
    <row r="434" spans="1:15" x14ac:dyDescent="0.3">
      <c r="A434" s="1" t="s">
        <v>1823</v>
      </c>
      <c r="B434" s="2">
        <v>45878</v>
      </c>
      <c r="C434" s="1" t="s">
        <v>6673</v>
      </c>
      <c r="D434" s="1" t="s">
        <v>90</v>
      </c>
      <c r="E434">
        <v>2025</v>
      </c>
      <c r="F434" s="1" t="s">
        <v>414</v>
      </c>
      <c r="G434" s="1" t="s">
        <v>1824</v>
      </c>
      <c r="H434" s="1" t="s">
        <v>1825</v>
      </c>
      <c r="I434" s="1" t="s">
        <v>1826</v>
      </c>
      <c r="J434" s="1" t="s">
        <v>51</v>
      </c>
      <c r="K434" s="3">
        <v>38.76</v>
      </c>
      <c r="L434">
        <v>1</v>
      </c>
      <c r="M434" s="3">
        <v>38.76</v>
      </c>
      <c r="N434" s="1" t="s">
        <v>29</v>
      </c>
      <c r="O434" s="1" t="s">
        <v>95</v>
      </c>
    </row>
    <row r="435" spans="1:15" x14ac:dyDescent="0.3">
      <c r="A435" s="1" t="s">
        <v>1827</v>
      </c>
      <c r="B435" s="2">
        <v>45298</v>
      </c>
      <c r="C435" s="1" t="s">
        <v>6666</v>
      </c>
      <c r="D435" s="1" t="s">
        <v>210</v>
      </c>
      <c r="E435">
        <v>2024</v>
      </c>
      <c r="F435" s="1" t="s">
        <v>476</v>
      </c>
      <c r="G435" s="1" t="s">
        <v>477</v>
      </c>
      <c r="H435" s="1" t="s">
        <v>1155</v>
      </c>
      <c r="I435" s="1" t="s">
        <v>1828</v>
      </c>
      <c r="J435" s="1" t="s">
        <v>20</v>
      </c>
      <c r="K435" s="3">
        <v>40.26</v>
      </c>
      <c r="L435">
        <v>2</v>
      </c>
      <c r="M435" s="3">
        <v>80.52</v>
      </c>
      <c r="N435" s="1" t="s">
        <v>6669</v>
      </c>
      <c r="O435" s="1" t="s">
        <v>22</v>
      </c>
    </row>
    <row r="436" spans="1:15" x14ac:dyDescent="0.3">
      <c r="A436" s="1" t="s">
        <v>1829</v>
      </c>
      <c r="B436" s="2">
        <v>44959</v>
      </c>
      <c r="C436" s="1" t="s">
        <v>6672</v>
      </c>
      <c r="D436" s="1" t="s">
        <v>39</v>
      </c>
      <c r="E436">
        <v>2023</v>
      </c>
      <c r="F436" s="1" t="s">
        <v>1830</v>
      </c>
      <c r="G436" s="1" t="s">
        <v>1831</v>
      </c>
      <c r="H436" s="1" t="s">
        <v>1832</v>
      </c>
      <c r="I436" s="1" t="s">
        <v>1833</v>
      </c>
      <c r="J436" s="1" t="s">
        <v>20</v>
      </c>
      <c r="K436" s="3">
        <v>25.97</v>
      </c>
      <c r="L436">
        <v>4</v>
      </c>
      <c r="M436" s="3">
        <v>103.88</v>
      </c>
      <c r="N436" s="1" t="s">
        <v>6669</v>
      </c>
      <c r="O436" s="1" t="s">
        <v>30</v>
      </c>
    </row>
    <row r="437" spans="1:15" x14ac:dyDescent="0.3">
      <c r="A437" s="1" t="s">
        <v>1834</v>
      </c>
      <c r="B437" s="2">
        <v>45321</v>
      </c>
      <c r="C437" s="1" t="s">
        <v>6671</v>
      </c>
      <c r="D437" s="1" t="s">
        <v>210</v>
      </c>
      <c r="E437">
        <v>2024</v>
      </c>
      <c r="F437" s="1" t="s">
        <v>340</v>
      </c>
      <c r="G437" s="1" t="s">
        <v>341</v>
      </c>
      <c r="H437" s="1" t="s">
        <v>73</v>
      </c>
      <c r="I437" s="1" t="s">
        <v>74</v>
      </c>
      <c r="J437" s="1" t="s">
        <v>87</v>
      </c>
      <c r="K437" s="3">
        <v>21.69</v>
      </c>
      <c r="L437">
        <v>3</v>
      </c>
      <c r="M437" s="3">
        <v>65.069999999999993</v>
      </c>
      <c r="N437" s="1" t="s">
        <v>21</v>
      </c>
      <c r="O437" s="1" t="s">
        <v>22</v>
      </c>
    </row>
    <row r="438" spans="1:15" x14ac:dyDescent="0.3">
      <c r="A438" s="1" t="s">
        <v>1835</v>
      </c>
      <c r="B438" s="2">
        <v>45377</v>
      </c>
      <c r="C438" s="1" t="s">
        <v>6671</v>
      </c>
      <c r="D438" s="1" t="s">
        <v>15</v>
      </c>
      <c r="E438">
        <v>2024</v>
      </c>
      <c r="F438" s="1" t="s">
        <v>1836</v>
      </c>
      <c r="G438" s="1" t="s">
        <v>1837</v>
      </c>
      <c r="H438" s="1" t="s">
        <v>752</v>
      </c>
      <c r="I438" s="1" t="s">
        <v>1838</v>
      </c>
      <c r="J438" s="1" t="s">
        <v>87</v>
      </c>
      <c r="K438" s="3">
        <v>24.5</v>
      </c>
      <c r="L438">
        <v>4</v>
      </c>
      <c r="M438" s="3">
        <v>98</v>
      </c>
      <c r="N438" s="1" t="s">
        <v>21</v>
      </c>
      <c r="O438" s="1" t="s">
        <v>193</v>
      </c>
    </row>
    <row r="439" spans="1:15" x14ac:dyDescent="0.3">
      <c r="A439" s="1" t="s">
        <v>1839</v>
      </c>
      <c r="B439" s="2">
        <v>45365</v>
      </c>
      <c r="C439" s="1" t="s">
        <v>6672</v>
      </c>
      <c r="D439" s="1" t="s">
        <v>15</v>
      </c>
      <c r="E439">
        <v>2024</v>
      </c>
      <c r="F439" s="1" t="s">
        <v>1840</v>
      </c>
      <c r="G439" s="1" t="s">
        <v>1841</v>
      </c>
      <c r="H439" s="1" t="s">
        <v>554</v>
      </c>
      <c r="I439" s="1" t="s">
        <v>1116</v>
      </c>
      <c r="J439" s="1" t="s">
        <v>70</v>
      </c>
      <c r="K439" s="3">
        <v>47</v>
      </c>
      <c r="L439">
        <v>4</v>
      </c>
      <c r="M439" s="3">
        <v>188</v>
      </c>
      <c r="N439" s="1" t="s">
        <v>21</v>
      </c>
      <c r="O439" s="1" t="s">
        <v>95</v>
      </c>
    </row>
    <row r="440" spans="1:15" x14ac:dyDescent="0.3">
      <c r="A440" s="1" t="s">
        <v>1842</v>
      </c>
      <c r="B440" s="2">
        <v>45593</v>
      </c>
      <c r="C440" s="1" t="s">
        <v>6667</v>
      </c>
      <c r="D440" s="1" t="s">
        <v>133</v>
      </c>
      <c r="E440">
        <v>2024</v>
      </c>
      <c r="F440" s="1" t="s">
        <v>636</v>
      </c>
      <c r="G440" s="1" t="s">
        <v>637</v>
      </c>
      <c r="H440" s="1" t="s">
        <v>1843</v>
      </c>
      <c r="I440" s="1" t="s">
        <v>1844</v>
      </c>
      <c r="J440" s="1" t="s">
        <v>20</v>
      </c>
      <c r="K440" s="3">
        <v>39.22</v>
      </c>
      <c r="L440">
        <v>2</v>
      </c>
      <c r="M440" s="3">
        <v>78.44</v>
      </c>
      <c r="N440" s="1" t="s">
        <v>21</v>
      </c>
      <c r="O440" s="1" t="s">
        <v>22</v>
      </c>
    </row>
    <row r="441" spans="1:15" x14ac:dyDescent="0.3">
      <c r="A441" s="1" t="s">
        <v>1845</v>
      </c>
      <c r="B441" s="2">
        <v>44963</v>
      </c>
      <c r="C441" s="1" t="s">
        <v>6667</v>
      </c>
      <c r="D441" s="1" t="s">
        <v>39</v>
      </c>
      <c r="E441">
        <v>2023</v>
      </c>
      <c r="F441" s="1" t="s">
        <v>1846</v>
      </c>
      <c r="G441" s="1" t="s">
        <v>1847</v>
      </c>
      <c r="H441" s="1" t="s">
        <v>1848</v>
      </c>
      <c r="I441" s="1" t="s">
        <v>1849</v>
      </c>
      <c r="J441" s="1" t="s">
        <v>70</v>
      </c>
      <c r="K441" s="3">
        <v>13.71</v>
      </c>
      <c r="L441">
        <v>2</v>
      </c>
      <c r="M441" s="3">
        <v>27.42</v>
      </c>
      <c r="N441" s="1" t="s">
        <v>6669</v>
      </c>
      <c r="O441" s="1" t="s">
        <v>30</v>
      </c>
    </row>
    <row r="442" spans="1:15" x14ac:dyDescent="0.3">
      <c r="A442" s="1" t="s">
        <v>1850</v>
      </c>
      <c r="B442" s="2">
        <v>45382</v>
      </c>
      <c r="C442" s="1" t="s">
        <v>6666</v>
      </c>
      <c r="D442" s="1" t="s">
        <v>15</v>
      </c>
      <c r="E442">
        <v>2024</v>
      </c>
      <c r="F442" s="1" t="s">
        <v>326</v>
      </c>
      <c r="G442" s="1" t="s">
        <v>1851</v>
      </c>
      <c r="H442" s="1" t="s">
        <v>1219</v>
      </c>
      <c r="I442" s="1" t="s">
        <v>1220</v>
      </c>
      <c r="J442" s="1" t="s">
        <v>20</v>
      </c>
      <c r="K442" s="3">
        <v>20.43</v>
      </c>
      <c r="L442">
        <v>2</v>
      </c>
      <c r="M442" s="3">
        <v>40.86</v>
      </c>
      <c r="N442" s="1" t="s">
        <v>88</v>
      </c>
      <c r="O442" s="1" t="s">
        <v>193</v>
      </c>
    </row>
    <row r="443" spans="1:15" x14ac:dyDescent="0.3">
      <c r="A443" s="1" t="s">
        <v>1852</v>
      </c>
      <c r="B443" s="2">
        <v>45579</v>
      </c>
      <c r="C443" s="1" t="s">
        <v>6667</v>
      </c>
      <c r="D443" s="1" t="s">
        <v>133</v>
      </c>
      <c r="E443">
        <v>2024</v>
      </c>
      <c r="F443" s="1" t="s">
        <v>1133</v>
      </c>
      <c r="G443" s="1" t="s">
        <v>1134</v>
      </c>
      <c r="H443" s="1" t="s">
        <v>398</v>
      </c>
      <c r="I443" s="1" t="s">
        <v>399</v>
      </c>
      <c r="J443" s="1" t="s">
        <v>70</v>
      </c>
      <c r="K443" s="3">
        <v>25.49</v>
      </c>
      <c r="L443">
        <v>4</v>
      </c>
      <c r="M443" s="3">
        <v>101.96</v>
      </c>
      <c r="N443" s="1" t="s">
        <v>6669</v>
      </c>
      <c r="O443" s="1" t="s">
        <v>30</v>
      </c>
    </row>
    <row r="444" spans="1:15" x14ac:dyDescent="0.3">
      <c r="A444" s="1" t="s">
        <v>1853</v>
      </c>
      <c r="B444" s="2">
        <v>45532</v>
      </c>
      <c r="C444" s="1" t="s">
        <v>6670</v>
      </c>
      <c r="D444" s="1" t="s">
        <v>90</v>
      </c>
      <c r="E444">
        <v>2024</v>
      </c>
      <c r="F444" s="1" t="s">
        <v>1621</v>
      </c>
      <c r="G444" s="1" t="s">
        <v>1622</v>
      </c>
      <c r="H444" s="1" t="s">
        <v>375</v>
      </c>
      <c r="I444" s="1" t="s">
        <v>1854</v>
      </c>
      <c r="J444" s="1" t="s">
        <v>87</v>
      </c>
      <c r="K444" s="3">
        <v>11.76</v>
      </c>
      <c r="L444">
        <v>1</v>
      </c>
      <c r="M444" s="3">
        <v>11.76</v>
      </c>
      <c r="N444" s="1" t="s">
        <v>88</v>
      </c>
      <c r="O444" s="1" t="s">
        <v>44</v>
      </c>
    </row>
    <row r="445" spans="1:15" x14ac:dyDescent="0.3">
      <c r="A445" s="1" t="s">
        <v>1855</v>
      </c>
      <c r="B445" s="2">
        <v>45826</v>
      </c>
      <c r="C445" s="1" t="s">
        <v>6670</v>
      </c>
      <c r="D445" s="1" t="s">
        <v>24</v>
      </c>
      <c r="E445">
        <v>2025</v>
      </c>
      <c r="F445" s="1" t="s">
        <v>1408</v>
      </c>
      <c r="G445" s="1" t="s">
        <v>1409</v>
      </c>
      <c r="H445" s="1" t="s">
        <v>1856</v>
      </c>
      <c r="I445" s="1" t="s">
        <v>1857</v>
      </c>
      <c r="J445" s="1" t="s">
        <v>87</v>
      </c>
      <c r="K445" s="3">
        <v>10.1</v>
      </c>
      <c r="L445">
        <v>4</v>
      </c>
      <c r="M445" s="3">
        <v>40.4</v>
      </c>
      <c r="N445" s="1" t="s">
        <v>21</v>
      </c>
      <c r="O445" s="1" t="s">
        <v>44</v>
      </c>
    </row>
    <row r="446" spans="1:15" x14ac:dyDescent="0.3">
      <c r="A446" s="1" t="s">
        <v>1858</v>
      </c>
      <c r="B446" s="2">
        <v>45201</v>
      </c>
      <c r="C446" s="1" t="s">
        <v>6667</v>
      </c>
      <c r="D446" s="1" t="s">
        <v>133</v>
      </c>
      <c r="E446">
        <v>2023</v>
      </c>
      <c r="F446" s="1" t="s">
        <v>33</v>
      </c>
      <c r="G446" s="1" t="s">
        <v>34</v>
      </c>
      <c r="H446" s="1" t="s">
        <v>1859</v>
      </c>
      <c r="I446" s="1" t="s">
        <v>1860</v>
      </c>
      <c r="J446" s="1" t="s">
        <v>51</v>
      </c>
      <c r="K446" s="3">
        <v>47.28</v>
      </c>
      <c r="L446">
        <v>2</v>
      </c>
      <c r="M446" s="3">
        <v>94.56</v>
      </c>
      <c r="N446" s="1" t="s">
        <v>6669</v>
      </c>
      <c r="O446" s="1" t="s">
        <v>30</v>
      </c>
    </row>
    <row r="447" spans="1:15" x14ac:dyDescent="0.3">
      <c r="A447" s="1" t="s">
        <v>1861</v>
      </c>
      <c r="B447" s="2">
        <v>44966</v>
      </c>
      <c r="C447" s="1" t="s">
        <v>6672</v>
      </c>
      <c r="D447" s="1" t="s">
        <v>39</v>
      </c>
      <c r="E447">
        <v>2023</v>
      </c>
      <c r="F447" s="1" t="s">
        <v>631</v>
      </c>
      <c r="G447" s="1" t="s">
        <v>632</v>
      </c>
      <c r="H447" s="1" t="s">
        <v>1862</v>
      </c>
      <c r="I447" s="1" t="s">
        <v>1863</v>
      </c>
      <c r="J447" s="1" t="s">
        <v>51</v>
      </c>
      <c r="K447" s="3">
        <v>47.6</v>
      </c>
      <c r="L447">
        <v>5</v>
      </c>
      <c r="M447" s="3">
        <v>238</v>
      </c>
      <c r="N447" s="1" t="s">
        <v>29</v>
      </c>
      <c r="O447" s="1" t="s">
        <v>80</v>
      </c>
    </row>
    <row r="448" spans="1:15" x14ac:dyDescent="0.3">
      <c r="A448" s="1" t="s">
        <v>1864</v>
      </c>
      <c r="B448" s="2">
        <v>45068</v>
      </c>
      <c r="C448" s="1" t="s">
        <v>6667</v>
      </c>
      <c r="D448" s="1" t="s">
        <v>46</v>
      </c>
      <c r="E448">
        <v>2023</v>
      </c>
      <c r="F448" s="1" t="s">
        <v>1304</v>
      </c>
      <c r="G448" s="1" t="s">
        <v>1865</v>
      </c>
      <c r="H448" s="1" t="s">
        <v>1866</v>
      </c>
      <c r="I448" s="1" t="s">
        <v>1867</v>
      </c>
      <c r="J448" s="1" t="s">
        <v>51</v>
      </c>
      <c r="K448" s="3">
        <v>45.59</v>
      </c>
      <c r="L448">
        <v>4</v>
      </c>
      <c r="M448" s="3">
        <v>182.36</v>
      </c>
      <c r="N448" s="1" t="s">
        <v>29</v>
      </c>
      <c r="O448" s="1" t="s">
        <v>30</v>
      </c>
    </row>
    <row r="449" spans="1:15" x14ac:dyDescent="0.3">
      <c r="A449" s="1" t="s">
        <v>1868</v>
      </c>
      <c r="B449" s="2">
        <v>44972</v>
      </c>
      <c r="C449" s="1" t="s">
        <v>6670</v>
      </c>
      <c r="D449" s="1" t="s">
        <v>39</v>
      </c>
      <c r="E449">
        <v>2023</v>
      </c>
      <c r="F449" s="1" t="s">
        <v>829</v>
      </c>
      <c r="G449" s="1" t="s">
        <v>1869</v>
      </c>
      <c r="H449" s="1" t="s">
        <v>1185</v>
      </c>
      <c r="I449" s="1" t="s">
        <v>1870</v>
      </c>
      <c r="J449" s="1" t="s">
        <v>20</v>
      </c>
      <c r="K449" s="3">
        <v>9.89</v>
      </c>
      <c r="L449">
        <v>1</v>
      </c>
      <c r="M449" s="3">
        <v>9.89</v>
      </c>
      <c r="N449" s="1" t="s">
        <v>6669</v>
      </c>
      <c r="O449" s="1" t="s">
        <v>22</v>
      </c>
    </row>
    <row r="450" spans="1:15" x14ac:dyDescent="0.3">
      <c r="A450" s="1" t="s">
        <v>1871</v>
      </c>
      <c r="B450" s="2">
        <v>45033</v>
      </c>
      <c r="C450" s="1" t="s">
        <v>6667</v>
      </c>
      <c r="D450" s="1" t="s">
        <v>82</v>
      </c>
      <c r="E450">
        <v>2023</v>
      </c>
      <c r="F450" s="1" t="s">
        <v>578</v>
      </c>
      <c r="G450" s="1" t="s">
        <v>1872</v>
      </c>
      <c r="H450" s="1" t="s">
        <v>568</v>
      </c>
      <c r="I450" s="1" t="s">
        <v>1873</v>
      </c>
      <c r="J450" s="1" t="s">
        <v>87</v>
      </c>
      <c r="K450" s="3">
        <v>46.51</v>
      </c>
      <c r="L450">
        <v>5</v>
      </c>
      <c r="M450" s="3">
        <v>232.55</v>
      </c>
      <c r="N450" s="1" t="s">
        <v>88</v>
      </c>
      <c r="O450" s="1" t="s">
        <v>37</v>
      </c>
    </row>
    <row r="451" spans="1:15" x14ac:dyDescent="0.3">
      <c r="A451" s="1" t="s">
        <v>1874</v>
      </c>
      <c r="B451" s="2">
        <v>45582</v>
      </c>
      <c r="C451" s="1" t="s">
        <v>6672</v>
      </c>
      <c r="D451" s="1" t="s">
        <v>133</v>
      </c>
      <c r="E451">
        <v>2024</v>
      </c>
      <c r="F451" s="1" t="s">
        <v>1503</v>
      </c>
      <c r="G451" s="1" t="s">
        <v>1875</v>
      </c>
      <c r="H451" s="1" t="s">
        <v>856</v>
      </c>
      <c r="I451" s="1" t="s">
        <v>857</v>
      </c>
      <c r="J451" s="1" t="s">
        <v>70</v>
      </c>
      <c r="K451" s="3">
        <v>46.71</v>
      </c>
      <c r="L451">
        <v>4</v>
      </c>
      <c r="M451" s="3">
        <v>186.84</v>
      </c>
      <c r="N451" s="1" t="s">
        <v>21</v>
      </c>
      <c r="O451" s="1" t="s">
        <v>37</v>
      </c>
    </row>
    <row r="452" spans="1:15" x14ac:dyDescent="0.3">
      <c r="A452" s="1" t="s">
        <v>1876</v>
      </c>
      <c r="B452" s="2">
        <v>45269</v>
      </c>
      <c r="C452" s="1" t="s">
        <v>6673</v>
      </c>
      <c r="D452" s="1" t="s">
        <v>107</v>
      </c>
      <c r="E452">
        <v>2023</v>
      </c>
      <c r="F452" s="1" t="s">
        <v>1877</v>
      </c>
      <c r="G452" s="1" t="s">
        <v>1878</v>
      </c>
      <c r="H452" s="1" t="s">
        <v>1879</v>
      </c>
      <c r="I452" s="1" t="s">
        <v>1880</v>
      </c>
      <c r="J452" s="1" t="s">
        <v>87</v>
      </c>
      <c r="K452" s="3">
        <v>21.4</v>
      </c>
      <c r="L452">
        <v>1</v>
      </c>
      <c r="M452" s="3">
        <v>21.4</v>
      </c>
      <c r="N452" s="1" t="s">
        <v>29</v>
      </c>
      <c r="O452" s="1" t="s">
        <v>80</v>
      </c>
    </row>
    <row r="453" spans="1:15" x14ac:dyDescent="0.3">
      <c r="A453" s="1" t="s">
        <v>1881</v>
      </c>
      <c r="B453" s="2">
        <v>45088</v>
      </c>
      <c r="C453" s="1" t="s">
        <v>6666</v>
      </c>
      <c r="D453" s="1" t="s">
        <v>24</v>
      </c>
      <c r="E453">
        <v>2023</v>
      </c>
      <c r="F453" s="1" t="s">
        <v>1465</v>
      </c>
      <c r="G453" s="1" t="s">
        <v>1882</v>
      </c>
      <c r="H453" s="1" t="s">
        <v>1825</v>
      </c>
      <c r="I453" s="1" t="s">
        <v>1826</v>
      </c>
      <c r="J453" s="1" t="s">
        <v>87</v>
      </c>
      <c r="K453" s="3">
        <v>47.62</v>
      </c>
      <c r="L453">
        <v>2</v>
      </c>
      <c r="M453" s="3">
        <v>95.24</v>
      </c>
      <c r="N453" s="1" t="s">
        <v>29</v>
      </c>
      <c r="O453" s="1" t="s">
        <v>44</v>
      </c>
    </row>
    <row r="454" spans="1:15" x14ac:dyDescent="0.3">
      <c r="A454" s="1" t="s">
        <v>1883</v>
      </c>
      <c r="B454" s="2">
        <v>44943</v>
      </c>
      <c r="C454" s="1" t="s">
        <v>6671</v>
      </c>
      <c r="D454" s="1" t="s">
        <v>210</v>
      </c>
      <c r="E454">
        <v>2023</v>
      </c>
      <c r="F454" s="1" t="s">
        <v>1884</v>
      </c>
      <c r="G454" s="1" t="s">
        <v>1885</v>
      </c>
      <c r="H454" s="1" t="s">
        <v>1886</v>
      </c>
      <c r="I454" s="1" t="s">
        <v>1887</v>
      </c>
      <c r="J454" s="1" t="s">
        <v>51</v>
      </c>
      <c r="K454" s="3">
        <v>8.84</v>
      </c>
      <c r="L454">
        <v>1</v>
      </c>
      <c r="M454" s="3">
        <v>8.84</v>
      </c>
      <c r="N454" s="1" t="s">
        <v>21</v>
      </c>
      <c r="O454" s="1" t="s">
        <v>52</v>
      </c>
    </row>
    <row r="455" spans="1:15" x14ac:dyDescent="0.3">
      <c r="A455" s="1" t="s">
        <v>1888</v>
      </c>
      <c r="B455" s="2">
        <v>44966</v>
      </c>
      <c r="C455" s="1" t="s">
        <v>6672</v>
      </c>
      <c r="D455" s="1" t="s">
        <v>39</v>
      </c>
      <c r="E455">
        <v>2023</v>
      </c>
      <c r="F455" s="1" t="s">
        <v>419</v>
      </c>
      <c r="G455" s="1" t="s">
        <v>1889</v>
      </c>
      <c r="H455" s="1" t="s">
        <v>1890</v>
      </c>
      <c r="I455" s="1" t="s">
        <v>1891</v>
      </c>
      <c r="J455" s="1" t="s">
        <v>70</v>
      </c>
      <c r="K455" s="3">
        <v>25.58</v>
      </c>
      <c r="L455">
        <v>5</v>
      </c>
      <c r="M455" s="3">
        <v>127.9</v>
      </c>
      <c r="N455" s="1" t="s">
        <v>29</v>
      </c>
      <c r="O455" s="1" t="s">
        <v>30</v>
      </c>
    </row>
    <row r="456" spans="1:15" x14ac:dyDescent="0.3">
      <c r="A456" s="1" t="s">
        <v>1892</v>
      </c>
      <c r="B456" s="2">
        <v>45082</v>
      </c>
      <c r="C456" s="1" t="s">
        <v>6667</v>
      </c>
      <c r="D456" s="1" t="s">
        <v>24</v>
      </c>
      <c r="E456">
        <v>2023</v>
      </c>
      <c r="F456" s="1" t="s">
        <v>939</v>
      </c>
      <c r="G456" s="1" t="s">
        <v>1893</v>
      </c>
      <c r="H456" s="1" t="s">
        <v>1894</v>
      </c>
      <c r="I456" s="1" t="s">
        <v>1895</v>
      </c>
      <c r="J456" s="1" t="s">
        <v>20</v>
      </c>
      <c r="K456" s="3">
        <v>17.82</v>
      </c>
      <c r="L456">
        <v>2</v>
      </c>
      <c r="M456" s="3">
        <v>35.64</v>
      </c>
      <c r="N456" s="1" t="s">
        <v>88</v>
      </c>
      <c r="O456" s="1" t="s">
        <v>44</v>
      </c>
    </row>
    <row r="457" spans="1:15" x14ac:dyDescent="0.3">
      <c r="A457" s="1" t="s">
        <v>1896</v>
      </c>
      <c r="B457" s="2">
        <v>45845</v>
      </c>
      <c r="C457" s="1" t="s">
        <v>6667</v>
      </c>
      <c r="D457" s="1" t="s">
        <v>32</v>
      </c>
      <c r="E457">
        <v>2025</v>
      </c>
      <c r="F457" s="1" t="s">
        <v>1897</v>
      </c>
      <c r="G457" s="1" t="s">
        <v>1898</v>
      </c>
      <c r="H457" s="1" t="s">
        <v>1899</v>
      </c>
      <c r="I457" s="1" t="s">
        <v>1900</v>
      </c>
      <c r="J457" s="1" t="s">
        <v>70</v>
      </c>
      <c r="K457" s="3">
        <v>19.11</v>
      </c>
      <c r="L457">
        <v>3</v>
      </c>
      <c r="M457" s="3">
        <v>57.33</v>
      </c>
      <c r="N457" s="1" t="s">
        <v>21</v>
      </c>
      <c r="O457" s="1" t="s">
        <v>22</v>
      </c>
    </row>
    <row r="458" spans="1:15" x14ac:dyDescent="0.3">
      <c r="A458" s="1" t="s">
        <v>1901</v>
      </c>
      <c r="B458" s="2">
        <v>45230</v>
      </c>
      <c r="C458" s="1" t="s">
        <v>6671</v>
      </c>
      <c r="D458" s="1" t="s">
        <v>133</v>
      </c>
      <c r="E458">
        <v>2023</v>
      </c>
      <c r="F458" s="1" t="s">
        <v>1902</v>
      </c>
      <c r="G458" s="1" t="s">
        <v>1903</v>
      </c>
      <c r="H458" s="1" t="s">
        <v>1024</v>
      </c>
      <c r="I458" s="1" t="s">
        <v>1904</v>
      </c>
      <c r="J458" s="1" t="s">
        <v>20</v>
      </c>
      <c r="K458" s="3">
        <v>20.29</v>
      </c>
      <c r="L458">
        <v>4</v>
      </c>
      <c r="M458" s="3">
        <v>81.16</v>
      </c>
      <c r="N458" s="1" t="s">
        <v>29</v>
      </c>
      <c r="O458" s="1" t="s">
        <v>80</v>
      </c>
    </row>
    <row r="459" spans="1:15" x14ac:dyDescent="0.3">
      <c r="A459" s="1" t="s">
        <v>1905</v>
      </c>
      <c r="B459" s="2">
        <v>44869</v>
      </c>
      <c r="C459" s="1" t="s">
        <v>6668</v>
      </c>
      <c r="D459" s="1" t="s">
        <v>54</v>
      </c>
      <c r="E459">
        <v>2022</v>
      </c>
      <c r="F459" s="1" t="s">
        <v>1906</v>
      </c>
      <c r="G459" s="1" t="s">
        <v>1907</v>
      </c>
      <c r="H459" s="1" t="s">
        <v>1908</v>
      </c>
      <c r="I459" s="1" t="s">
        <v>1909</v>
      </c>
      <c r="J459" s="1" t="s">
        <v>70</v>
      </c>
      <c r="K459" s="3">
        <v>51.5</v>
      </c>
      <c r="L459">
        <v>5</v>
      </c>
      <c r="M459" s="3">
        <v>257.5</v>
      </c>
      <c r="N459" s="1" t="s">
        <v>6669</v>
      </c>
      <c r="O459" s="1" t="s">
        <v>37</v>
      </c>
    </row>
    <row r="460" spans="1:15" x14ac:dyDescent="0.3">
      <c r="A460" s="1" t="s">
        <v>1910</v>
      </c>
      <c r="B460" s="2">
        <v>44941</v>
      </c>
      <c r="C460" s="1" t="s">
        <v>6666</v>
      </c>
      <c r="D460" s="1" t="s">
        <v>210</v>
      </c>
      <c r="E460">
        <v>2023</v>
      </c>
      <c r="F460" s="1" t="s">
        <v>275</v>
      </c>
      <c r="G460" s="1" t="s">
        <v>276</v>
      </c>
      <c r="H460" s="1" t="s">
        <v>1911</v>
      </c>
      <c r="I460" s="1" t="s">
        <v>1912</v>
      </c>
      <c r="J460" s="1" t="s">
        <v>70</v>
      </c>
      <c r="K460" s="3">
        <v>34.590000000000003</v>
      </c>
      <c r="L460">
        <v>1</v>
      </c>
      <c r="M460" s="3">
        <v>34.590000000000003</v>
      </c>
      <c r="N460" s="1" t="s">
        <v>6669</v>
      </c>
      <c r="O460" s="1" t="s">
        <v>22</v>
      </c>
    </row>
    <row r="461" spans="1:15" x14ac:dyDescent="0.3">
      <c r="A461" s="1" t="s">
        <v>1913</v>
      </c>
      <c r="B461" s="2">
        <v>45804</v>
      </c>
      <c r="C461" s="1" t="s">
        <v>6671</v>
      </c>
      <c r="D461" s="1" t="s">
        <v>46</v>
      </c>
      <c r="E461">
        <v>2025</v>
      </c>
      <c r="F461" s="1" t="s">
        <v>1914</v>
      </c>
      <c r="G461" s="1" t="s">
        <v>1915</v>
      </c>
      <c r="H461" s="1" t="s">
        <v>554</v>
      </c>
      <c r="I461" s="1" t="s">
        <v>1116</v>
      </c>
      <c r="J461" s="1" t="s">
        <v>20</v>
      </c>
      <c r="K461" s="3">
        <v>38.299999999999997</v>
      </c>
      <c r="L461">
        <v>4</v>
      </c>
      <c r="M461" s="3">
        <v>153.19999999999999</v>
      </c>
      <c r="N461" s="1" t="s">
        <v>21</v>
      </c>
      <c r="O461" s="1" t="s">
        <v>37</v>
      </c>
    </row>
    <row r="462" spans="1:15" x14ac:dyDescent="0.3">
      <c r="A462" s="1" t="s">
        <v>1916</v>
      </c>
      <c r="B462" s="2">
        <v>45706</v>
      </c>
      <c r="C462" s="1" t="s">
        <v>6671</v>
      </c>
      <c r="D462" s="1" t="s">
        <v>39</v>
      </c>
      <c r="E462">
        <v>2025</v>
      </c>
      <c r="F462" s="1" t="s">
        <v>1917</v>
      </c>
      <c r="G462" s="1" t="s">
        <v>1918</v>
      </c>
      <c r="H462" s="1" t="s">
        <v>1919</v>
      </c>
      <c r="I462" s="1" t="s">
        <v>1920</v>
      </c>
      <c r="J462" s="1" t="s">
        <v>20</v>
      </c>
      <c r="K462" s="3">
        <v>32.06</v>
      </c>
      <c r="L462">
        <v>2</v>
      </c>
      <c r="M462" s="3">
        <v>64.12</v>
      </c>
      <c r="N462" s="1" t="s">
        <v>6669</v>
      </c>
      <c r="O462" s="1" t="s">
        <v>22</v>
      </c>
    </row>
    <row r="463" spans="1:15" x14ac:dyDescent="0.3">
      <c r="A463" s="1" t="s">
        <v>1921</v>
      </c>
      <c r="B463" s="2">
        <v>45463</v>
      </c>
      <c r="C463" s="1" t="s">
        <v>6672</v>
      </c>
      <c r="D463" s="1" t="s">
        <v>24</v>
      </c>
      <c r="E463">
        <v>2024</v>
      </c>
      <c r="F463" s="1" t="s">
        <v>285</v>
      </c>
      <c r="G463" s="1" t="s">
        <v>1922</v>
      </c>
      <c r="H463" s="1" t="s">
        <v>262</v>
      </c>
      <c r="I463" s="1" t="s">
        <v>263</v>
      </c>
      <c r="J463" s="1" t="s">
        <v>70</v>
      </c>
      <c r="K463" s="3">
        <v>41.83</v>
      </c>
      <c r="L463">
        <v>2</v>
      </c>
      <c r="M463" s="3">
        <v>83.66</v>
      </c>
      <c r="N463" s="1" t="s">
        <v>21</v>
      </c>
      <c r="O463" s="1" t="s">
        <v>37</v>
      </c>
    </row>
    <row r="464" spans="1:15" x14ac:dyDescent="0.3">
      <c r="A464" s="1" t="s">
        <v>1923</v>
      </c>
      <c r="B464" s="2">
        <v>44886</v>
      </c>
      <c r="C464" s="1" t="s">
        <v>6667</v>
      </c>
      <c r="D464" s="1" t="s">
        <v>54</v>
      </c>
      <c r="E464">
        <v>2022</v>
      </c>
      <c r="F464" s="1" t="s">
        <v>1035</v>
      </c>
      <c r="G464" s="1" t="s">
        <v>1924</v>
      </c>
      <c r="H464" s="1" t="s">
        <v>430</v>
      </c>
      <c r="I464" s="1" t="s">
        <v>1925</v>
      </c>
      <c r="J464" s="1" t="s">
        <v>70</v>
      </c>
      <c r="K464" s="3">
        <v>22.81</v>
      </c>
      <c r="L464">
        <v>1</v>
      </c>
      <c r="M464" s="3">
        <v>22.81</v>
      </c>
      <c r="N464" s="1" t="s">
        <v>21</v>
      </c>
      <c r="O464" s="1" t="s">
        <v>95</v>
      </c>
    </row>
    <row r="465" spans="1:15" x14ac:dyDescent="0.3">
      <c r="A465" s="1" t="s">
        <v>1926</v>
      </c>
      <c r="B465" s="2">
        <v>45451</v>
      </c>
      <c r="C465" s="1" t="s">
        <v>6673</v>
      </c>
      <c r="D465" s="1" t="s">
        <v>24</v>
      </c>
      <c r="E465">
        <v>2024</v>
      </c>
      <c r="F465" s="1" t="s">
        <v>732</v>
      </c>
      <c r="G465" s="1" t="s">
        <v>1927</v>
      </c>
      <c r="H465" s="1" t="s">
        <v>375</v>
      </c>
      <c r="I465" s="1" t="s">
        <v>1928</v>
      </c>
      <c r="J465" s="1" t="s">
        <v>70</v>
      </c>
      <c r="K465" s="3">
        <v>44.02</v>
      </c>
      <c r="L465">
        <v>4</v>
      </c>
      <c r="M465" s="3">
        <v>176.08</v>
      </c>
      <c r="N465" s="1" t="s">
        <v>21</v>
      </c>
      <c r="O465" s="1" t="s">
        <v>193</v>
      </c>
    </row>
    <row r="466" spans="1:15" x14ac:dyDescent="0.3">
      <c r="A466" s="1" t="s">
        <v>1929</v>
      </c>
      <c r="B466" s="2">
        <v>44903</v>
      </c>
      <c r="C466" s="1" t="s">
        <v>6672</v>
      </c>
      <c r="D466" s="1" t="s">
        <v>107</v>
      </c>
      <c r="E466">
        <v>2022</v>
      </c>
      <c r="F466" s="1" t="s">
        <v>972</v>
      </c>
      <c r="G466" s="1" t="s">
        <v>1930</v>
      </c>
      <c r="H466" s="1" t="s">
        <v>1812</v>
      </c>
      <c r="I466" s="1" t="s">
        <v>1813</v>
      </c>
      <c r="J466" s="1" t="s">
        <v>70</v>
      </c>
      <c r="K466" s="3">
        <v>51.84</v>
      </c>
      <c r="L466">
        <v>1</v>
      </c>
      <c r="M466" s="3">
        <v>51.84</v>
      </c>
      <c r="N466" s="1" t="s">
        <v>21</v>
      </c>
      <c r="O466" s="1" t="s">
        <v>37</v>
      </c>
    </row>
    <row r="467" spans="1:15" x14ac:dyDescent="0.3">
      <c r="A467" s="1" t="s">
        <v>1931</v>
      </c>
      <c r="B467" s="2">
        <v>45528</v>
      </c>
      <c r="C467" s="1" t="s">
        <v>6673</v>
      </c>
      <c r="D467" s="1" t="s">
        <v>90</v>
      </c>
      <c r="E467">
        <v>2024</v>
      </c>
      <c r="F467" s="1" t="s">
        <v>1932</v>
      </c>
      <c r="G467" s="1" t="s">
        <v>1933</v>
      </c>
      <c r="H467" s="1" t="s">
        <v>1934</v>
      </c>
      <c r="I467" s="1" t="s">
        <v>1935</v>
      </c>
      <c r="J467" s="1" t="s">
        <v>51</v>
      </c>
      <c r="K467" s="3">
        <v>34.020000000000003</v>
      </c>
      <c r="L467">
        <v>5</v>
      </c>
      <c r="M467" s="3">
        <v>170.1</v>
      </c>
      <c r="N467" s="1" t="s">
        <v>88</v>
      </c>
      <c r="O467" s="1" t="s">
        <v>44</v>
      </c>
    </row>
    <row r="468" spans="1:15" x14ac:dyDescent="0.3">
      <c r="A468" s="1" t="s">
        <v>1936</v>
      </c>
      <c r="B468" s="2">
        <v>45169</v>
      </c>
      <c r="C468" s="1" t="s">
        <v>6672</v>
      </c>
      <c r="D468" s="1" t="s">
        <v>90</v>
      </c>
      <c r="E468">
        <v>2023</v>
      </c>
      <c r="F468" s="1" t="s">
        <v>1937</v>
      </c>
      <c r="G468" s="1" t="s">
        <v>1938</v>
      </c>
      <c r="H468" s="1" t="s">
        <v>1939</v>
      </c>
      <c r="I468" s="1" t="s">
        <v>1940</v>
      </c>
      <c r="J468" s="1" t="s">
        <v>70</v>
      </c>
      <c r="K468" s="3">
        <v>18.010000000000002</v>
      </c>
      <c r="L468">
        <v>3</v>
      </c>
      <c r="M468" s="3">
        <v>54.03</v>
      </c>
      <c r="N468" s="1" t="s">
        <v>21</v>
      </c>
      <c r="O468" s="1" t="s">
        <v>52</v>
      </c>
    </row>
    <row r="469" spans="1:15" x14ac:dyDescent="0.3">
      <c r="A469" s="1" t="s">
        <v>1941</v>
      </c>
      <c r="B469" s="2">
        <v>44997</v>
      </c>
      <c r="C469" s="1" t="s">
        <v>6666</v>
      </c>
      <c r="D469" s="1" t="s">
        <v>15</v>
      </c>
      <c r="E469">
        <v>2023</v>
      </c>
      <c r="F469" s="1" t="s">
        <v>1942</v>
      </c>
      <c r="G469" s="1" t="s">
        <v>1943</v>
      </c>
      <c r="H469" s="1" t="s">
        <v>1944</v>
      </c>
      <c r="I469" s="1" t="s">
        <v>1945</v>
      </c>
      <c r="J469" s="1" t="s">
        <v>51</v>
      </c>
      <c r="K469" s="3">
        <v>5.56</v>
      </c>
      <c r="L469">
        <v>1</v>
      </c>
      <c r="M469" s="3">
        <v>5.56</v>
      </c>
      <c r="N469" s="1" t="s">
        <v>88</v>
      </c>
      <c r="O469" s="1" t="s">
        <v>44</v>
      </c>
    </row>
    <row r="470" spans="1:15" x14ac:dyDescent="0.3">
      <c r="A470" s="1" t="s">
        <v>1946</v>
      </c>
      <c r="B470" s="2">
        <v>45096</v>
      </c>
      <c r="C470" s="1" t="s">
        <v>6667</v>
      </c>
      <c r="D470" s="1" t="s">
        <v>24</v>
      </c>
      <c r="E470">
        <v>2023</v>
      </c>
      <c r="F470" s="1" t="s">
        <v>1914</v>
      </c>
      <c r="G470" s="1" t="s">
        <v>1947</v>
      </c>
      <c r="H470" s="1" t="s">
        <v>1948</v>
      </c>
      <c r="I470" s="1" t="s">
        <v>1949</v>
      </c>
      <c r="J470" s="1" t="s">
        <v>20</v>
      </c>
      <c r="K470" s="3">
        <v>49.72</v>
      </c>
      <c r="L470">
        <v>2</v>
      </c>
      <c r="M470" s="3">
        <v>99.44</v>
      </c>
      <c r="N470" s="1" t="s">
        <v>29</v>
      </c>
      <c r="O470" s="1" t="s">
        <v>44</v>
      </c>
    </row>
    <row r="471" spans="1:15" x14ac:dyDescent="0.3">
      <c r="A471" s="1" t="s">
        <v>1950</v>
      </c>
      <c r="B471" s="2">
        <v>45366</v>
      </c>
      <c r="C471" s="1" t="s">
        <v>6668</v>
      </c>
      <c r="D471" s="1" t="s">
        <v>15</v>
      </c>
      <c r="E471">
        <v>2024</v>
      </c>
      <c r="F471" s="1" t="s">
        <v>1951</v>
      </c>
      <c r="G471" s="1" t="s">
        <v>1952</v>
      </c>
      <c r="H471" s="1" t="s">
        <v>1953</v>
      </c>
      <c r="I471" s="1" t="s">
        <v>1954</v>
      </c>
      <c r="J471" s="1" t="s">
        <v>20</v>
      </c>
      <c r="K471" s="3">
        <v>45.35</v>
      </c>
      <c r="L471">
        <v>1</v>
      </c>
      <c r="M471" s="3">
        <v>45.35</v>
      </c>
      <c r="N471" s="1" t="s">
        <v>21</v>
      </c>
      <c r="O471" s="1" t="s">
        <v>44</v>
      </c>
    </row>
    <row r="472" spans="1:15" x14ac:dyDescent="0.3">
      <c r="A472" s="1" t="s">
        <v>1955</v>
      </c>
      <c r="B472" s="2">
        <v>44943</v>
      </c>
      <c r="C472" s="1" t="s">
        <v>6671</v>
      </c>
      <c r="D472" s="1" t="s">
        <v>210</v>
      </c>
      <c r="E472">
        <v>2023</v>
      </c>
      <c r="F472" s="1" t="s">
        <v>1249</v>
      </c>
      <c r="G472" s="1" t="s">
        <v>1250</v>
      </c>
      <c r="H472" s="1" t="s">
        <v>257</v>
      </c>
      <c r="I472" s="1" t="s">
        <v>258</v>
      </c>
      <c r="J472" s="1" t="s">
        <v>20</v>
      </c>
      <c r="K472" s="3">
        <v>17.96</v>
      </c>
      <c r="L472">
        <v>3</v>
      </c>
      <c r="M472" s="3">
        <v>53.88</v>
      </c>
      <c r="N472" s="1" t="s">
        <v>6669</v>
      </c>
      <c r="O472" s="1" t="s">
        <v>44</v>
      </c>
    </row>
    <row r="473" spans="1:15" x14ac:dyDescent="0.3">
      <c r="A473" s="1" t="s">
        <v>1956</v>
      </c>
      <c r="B473" s="2">
        <v>45416</v>
      </c>
      <c r="C473" s="1" t="s">
        <v>6673</v>
      </c>
      <c r="D473" s="1" t="s">
        <v>46</v>
      </c>
      <c r="E473">
        <v>2024</v>
      </c>
      <c r="F473" s="1" t="s">
        <v>1957</v>
      </c>
      <c r="G473" s="1" t="s">
        <v>1958</v>
      </c>
      <c r="H473" s="1" t="s">
        <v>1959</v>
      </c>
      <c r="I473" s="1" t="s">
        <v>1960</v>
      </c>
      <c r="J473" s="1" t="s">
        <v>70</v>
      </c>
      <c r="K473" s="3">
        <v>13.74</v>
      </c>
      <c r="L473">
        <v>1</v>
      </c>
      <c r="M473" s="3">
        <v>13.74</v>
      </c>
      <c r="N473" s="1" t="s">
        <v>29</v>
      </c>
      <c r="O473" s="1" t="s">
        <v>22</v>
      </c>
    </row>
    <row r="474" spans="1:15" x14ac:dyDescent="0.3">
      <c r="A474" s="1" t="s">
        <v>1961</v>
      </c>
      <c r="B474" s="2">
        <v>45399</v>
      </c>
      <c r="C474" s="1" t="s">
        <v>6670</v>
      </c>
      <c r="D474" s="1" t="s">
        <v>82</v>
      </c>
      <c r="E474">
        <v>2024</v>
      </c>
      <c r="F474" s="1" t="s">
        <v>552</v>
      </c>
      <c r="G474" s="1" t="s">
        <v>553</v>
      </c>
      <c r="H474" s="1" t="s">
        <v>545</v>
      </c>
      <c r="I474" s="1" t="s">
        <v>1962</v>
      </c>
      <c r="J474" s="1" t="s">
        <v>70</v>
      </c>
      <c r="K474" s="3">
        <v>17.059999999999999</v>
      </c>
      <c r="L474">
        <v>2</v>
      </c>
      <c r="M474" s="3">
        <v>34.119999999999997</v>
      </c>
      <c r="N474" s="1" t="s">
        <v>21</v>
      </c>
      <c r="O474" s="1" t="s">
        <v>52</v>
      </c>
    </row>
    <row r="475" spans="1:15" x14ac:dyDescent="0.3">
      <c r="A475" s="1" t="s">
        <v>1963</v>
      </c>
      <c r="B475" s="2">
        <v>45841</v>
      </c>
      <c r="C475" s="1" t="s">
        <v>6672</v>
      </c>
      <c r="D475" s="1" t="s">
        <v>32</v>
      </c>
      <c r="E475">
        <v>2025</v>
      </c>
      <c r="F475" s="1" t="s">
        <v>636</v>
      </c>
      <c r="G475" s="1" t="s">
        <v>637</v>
      </c>
      <c r="H475" s="1" t="s">
        <v>1425</v>
      </c>
      <c r="I475" s="1" t="s">
        <v>1964</v>
      </c>
      <c r="J475" s="1" t="s">
        <v>70</v>
      </c>
      <c r="K475" s="3">
        <v>45.11</v>
      </c>
      <c r="L475">
        <v>5</v>
      </c>
      <c r="M475" s="3">
        <v>225.55</v>
      </c>
      <c r="N475" s="1" t="s">
        <v>6669</v>
      </c>
      <c r="O475" s="1" t="s">
        <v>193</v>
      </c>
    </row>
    <row r="476" spans="1:15" x14ac:dyDescent="0.3">
      <c r="A476" s="1" t="s">
        <v>1965</v>
      </c>
      <c r="B476" s="2">
        <v>45626</v>
      </c>
      <c r="C476" s="1" t="s">
        <v>6673</v>
      </c>
      <c r="D476" s="1" t="s">
        <v>54</v>
      </c>
      <c r="E476">
        <v>2024</v>
      </c>
      <c r="F476" s="1" t="s">
        <v>1966</v>
      </c>
      <c r="G476" s="1" t="s">
        <v>1967</v>
      </c>
      <c r="H476" s="1" t="s">
        <v>1968</v>
      </c>
      <c r="I476" s="1" t="s">
        <v>1969</v>
      </c>
      <c r="J476" s="1" t="s">
        <v>70</v>
      </c>
      <c r="K476" s="3">
        <v>25.67</v>
      </c>
      <c r="L476">
        <v>4</v>
      </c>
      <c r="M476" s="3">
        <v>102.68</v>
      </c>
      <c r="N476" s="1" t="s">
        <v>88</v>
      </c>
      <c r="O476" s="1" t="s">
        <v>22</v>
      </c>
    </row>
    <row r="477" spans="1:15" x14ac:dyDescent="0.3">
      <c r="A477" s="1" t="s">
        <v>1970</v>
      </c>
      <c r="B477" s="2">
        <v>45709</v>
      </c>
      <c r="C477" s="1" t="s">
        <v>6668</v>
      </c>
      <c r="D477" s="1" t="s">
        <v>39</v>
      </c>
      <c r="E477">
        <v>2025</v>
      </c>
      <c r="F477" s="1" t="s">
        <v>1971</v>
      </c>
      <c r="G477" s="1" t="s">
        <v>1972</v>
      </c>
      <c r="H477" s="1" t="s">
        <v>257</v>
      </c>
      <c r="I477" s="1" t="s">
        <v>258</v>
      </c>
      <c r="J477" s="1" t="s">
        <v>87</v>
      </c>
      <c r="K477" s="3">
        <v>15.3</v>
      </c>
      <c r="L477">
        <v>3</v>
      </c>
      <c r="M477" s="3">
        <v>45.9</v>
      </c>
      <c r="N477" s="1" t="s">
        <v>6669</v>
      </c>
      <c r="O477" s="1" t="s">
        <v>22</v>
      </c>
    </row>
    <row r="478" spans="1:15" x14ac:dyDescent="0.3">
      <c r="A478" s="1" t="s">
        <v>1973</v>
      </c>
      <c r="B478" s="2">
        <v>44892</v>
      </c>
      <c r="C478" s="1" t="s">
        <v>6666</v>
      </c>
      <c r="D478" s="1" t="s">
        <v>54</v>
      </c>
      <c r="E478">
        <v>2022</v>
      </c>
      <c r="F478" s="1" t="s">
        <v>972</v>
      </c>
      <c r="G478" s="1" t="s">
        <v>1930</v>
      </c>
      <c r="H478" s="1" t="s">
        <v>1974</v>
      </c>
      <c r="I478" s="1" t="s">
        <v>1975</v>
      </c>
      <c r="J478" s="1" t="s">
        <v>70</v>
      </c>
      <c r="K478" s="3">
        <v>31.16</v>
      </c>
      <c r="L478">
        <v>1</v>
      </c>
      <c r="M478" s="3">
        <v>31.16</v>
      </c>
      <c r="N478" s="1" t="s">
        <v>21</v>
      </c>
      <c r="O478" s="1" t="s">
        <v>37</v>
      </c>
    </row>
    <row r="479" spans="1:15" x14ac:dyDescent="0.3">
      <c r="A479" s="1" t="s">
        <v>1976</v>
      </c>
      <c r="B479" s="2">
        <v>45460</v>
      </c>
      <c r="C479" s="1" t="s">
        <v>6667</v>
      </c>
      <c r="D479" s="1" t="s">
        <v>24</v>
      </c>
      <c r="E479">
        <v>2024</v>
      </c>
      <c r="F479" s="1" t="s">
        <v>1215</v>
      </c>
      <c r="G479" s="1" t="s">
        <v>1977</v>
      </c>
      <c r="H479" s="1" t="s">
        <v>1978</v>
      </c>
      <c r="I479" s="1" t="s">
        <v>1979</v>
      </c>
      <c r="J479" s="1" t="s">
        <v>20</v>
      </c>
      <c r="K479" s="3">
        <v>11.72</v>
      </c>
      <c r="L479">
        <v>3</v>
      </c>
      <c r="M479" s="3">
        <v>35.159999999999997</v>
      </c>
      <c r="N479" s="1" t="s">
        <v>6669</v>
      </c>
      <c r="O479" s="1" t="s">
        <v>193</v>
      </c>
    </row>
    <row r="480" spans="1:15" x14ac:dyDescent="0.3">
      <c r="A480" s="1" t="s">
        <v>1980</v>
      </c>
      <c r="B480" s="2">
        <v>45245</v>
      </c>
      <c r="C480" s="1" t="s">
        <v>6670</v>
      </c>
      <c r="D480" s="1" t="s">
        <v>54</v>
      </c>
      <c r="E480">
        <v>2023</v>
      </c>
      <c r="F480" s="1" t="s">
        <v>1254</v>
      </c>
      <c r="G480" s="1" t="s">
        <v>1340</v>
      </c>
      <c r="H480" s="1" t="s">
        <v>1981</v>
      </c>
      <c r="I480" s="1" t="s">
        <v>1982</v>
      </c>
      <c r="J480" s="1" t="s">
        <v>20</v>
      </c>
      <c r="K480" s="3">
        <v>15.45</v>
      </c>
      <c r="L480">
        <v>4</v>
      </c>
      <c r="M480" s="3">
        <v>61.8</v>
      </c>
      <c r="N480" s="1" t="s">
        <v>88</v>
      </c>
      <c r="O480" s="1" t="s">
        <v>22</v>
      </c>
    </row>
    <row r="481" spans="1:15" x14ac:dyDescent="0.3">
      <c r="A481" s="1" t="s">
        <v>1984</v>
      </c>
      <c r="B481" s="2">
        <v>44832</v>
      </c>
      <c r="C481" s="1" t="s">
        <v>6670</v>
      </c>
      <c r="D481" s="1" t="s">
        <v>60</v>
      </c>
      <c r="E481">
        <v>2022</v>
      </c>
      <c r="F481" s="1" t="s">
        <v>1019</v>
      </c>
      <c r="G481" s="1" t="s">
        <v>1985</v>
      </c>
      <c r="H481" s="1" t="s">
        <v>1986</v>
      </c>
      <c r="I481" s="1" t="s">
        <v>1987</v>
      </c>
      <c r="J481" s="1" t="s">
        <v>87</v>
      </c>
      <c r="K481" s="3">
        <v>25.72</v>
      </c>
      <c r="L481">
        <v>3</v>
      </c>
      <c r="M481" s="3">
        <v>77.16</v>
      </c>
      <c r="N481" s="1" t="s">
        <v>21</v>
      </c>
      <c r="O481" s="1" t="s">
        <v>37</v>
      </c>
    </row>
    <row r="482" spans="1:15" x14ac:dyDescent="0.3">
      <c r="A482" s="1" t="s">
        <v>1988</v>
      </c>
      <c r="B482" s="2">
        <v>45263</v>
      </c>
      <c r="C482" s="1" t="s">
        <v>6666</v>
      </c>
      <c r="D482" s="1" t="s">
        <v>107</v>
      </c>
      <c r="E482">
        <v>2023</v>
      </c>
      <c r="F482" s="1" t="s">
        <v>728</v>
      </c>
      <c r="G482" s="1" t="s">
        <v>1989</v>
      </c>
      <c r="H482" s="1" t="s">
        <v>1990</v>
      </c>
      <c r="I482" s="1" t="s">
        <v>1991</v>
      </c>
      <c r="J482" s="1" t="s">
        <v>70</v>
      </c>
      <c r="K482" s="3">
        <v>5.83</v>
      </c>
      <c r="L482">
        <v>1</v>
      </c>
      <c r="M482" s="3">
        <v>5.83</v>
      </c>
      <c r="N482" s="1" t="s">
        <v>29</v>
      </c>
      <c r="O482" s="1" t="s">
        <v>30</v>
      </c>
    </row>
    <row r="483" spans="1:15" x14ac:dyDescent="0.3">
      <c r="A483" s="1" t="s">
        <v>1992</v>
      </c>
      <c r="B483" s="2">
        <v>44811</v>
      </c>
      <c r="C483" s="1" t="s">
        <v>6670</v>
      </c>
      <c r="D483" s="1" t="s">
        <v>60</v>
      </c>
      <c r="E483">
        <v>2022</v>
      </c>
      <c r="F483" s="1" t="s">
        <v>1993</v>
      </c>
      <c r="G483" s="1" t="s">
        <v>1994</v>
      </c>
      <c r="H483" s="1" t="s">
        <v>608</v>
      </c>
      <c r="I483" s="1" t="s">
        <v>1174</v>
      </c>
      <c r="J483" s="1" t="s">
        <v>70</v>
      </c>
      <c r="K483" s="3">
        <v>56.48</v>
      </c>
      <c r="L483">
        <v>1</v>
      </c>
      <c r="M483" s="3">
        <v>56.48</v>
      </c>
      <c r="N483" s="1" t="s">
        <v>21</v>
      </c>
      <c r="O483" s="1" t="s">
        <v>193</v>
      </c>
    </row>
    <row r="484" spans="1:15" x14ac:dyDescent="0.3">
      <c r="A484" s="1" t="s">
        <v>1995</v>
      </c>
      <c r="B484" s="2">
        <v>45433</v>
      </c>
      <c r="C484" s="1" t="s">
        <v>6671</v>
      </c>
      <c r="D484" s="1" t="s">
        <v>46</v>
      </c>
      <c r="E484">
        <v>2024</v>
      </c>
      <c r="F484" s="1" t="s">
        <v>1133</v>
      </c>
      <c r="G484" s="1" t="s">
        <v>1134</v>
      </c>
      <c r="H484" s="1" t="s">
        <v>1454</v>
      </c>
      <c r="I484" s="1" t="s">
        <v>1455</v>
      </c>
      <c r="J484" s="1" t="s">
        <v>87</v>
      </c>
      <c r="K484" s="3">
        <v>37.22</v>
      </c>
      <c r="L484">
        <v>3</v>
      </c>
      <c r="M484" s="3">
        <v>111.66</v>
      </c>
      <c r="N484" s="1" t="s">
        <v>21</v>
      </c>
      <c r="O484" s="1" t="s">
        <v>37</v>
      </c>
    </row>
    <row r="485" spans="1:15" x14ac:dyDescent="0.3">
      <c r="A485" s="1" t="s">
        <v>1996</v>
      </c>
      <c r="B485" s="2">
        <v>45575</v>
      </c>
      <c r="C485" s="1" t="s">
        <v>6672</v>
      </c>
      <c r="D485" s="1" t="s">
        <v>133</v>
      </c>
      <c r="E485">
        <v>2024</v>
      </c>
      <c r="F485" s="1" t="s">
        <v>686</v>
      </c>
      <c r="G485" s="1" t="s">
        <v>687</v>
      </c>
      <c r="H485" s="1" t="s">
        <v>416</v>
      </c>
      <c r="I485" s="1" t="s">
        <v>417</v>
      </c>
      <c r="J485" s="1" t="s">
        <v>87</v>
      </c>
      <c r="K485" s="3">
        <v>47.09</v>
      </c>
      <c r="L485">
        <v>2</v>
      </c>
      <c r="M485" s="3">
        <v>94.18</v>
      </c>
      <c r="N485" s="1" t="s">
        <v>6669</v>
      </c>
      <c r="O485" s="1" t="s">
        <v>44</v>
      </c>
    </row>
    <row r="486" spans="1:15" x14ac:dyDescent="0.3">
      <c r="A486" s="1" t="s">
        <v>1997</v>
      </c>
      <c r="B486" s="2">
        <v>45070</v>
      </c>
      <c r="C486" s="1" t="s">
        <v>6670</v>
      </c>
      <c r="D486" s="1" t="s">
        <v>46</v>
      </c>
      <c r="E486">
        <v>2023</v>
      </c>
      <c r="F486" s="1" t="s">
        <v>1998</v>
      </c>
      <c r="G486" s="1" t="s">
        <v>1999</v>
      </c>
      <c r="H486" s="1" t="s">
        <v>1899</v>
      </c>
      <c r="I486" s="1" t="s">
        <v>2000</v>
      </c>
      <c r="J486" s="1" t="s">
        <v>20</v>
      </c>
      <c r="K486" s="3">
        <v>30.83</v>
      </c>
      <c r="L486">
        <v>5</v>
      </c>
      <c r="M486" s="3">
        <v>154.15</v>
      </c>
      <c r="N486" s="1" t="s">
        <v>21</v>
      </c>
      <c r="O486" s="1" t="s">
        <v>95</v>
      </c>
    </row>
    <row r="487" spans="1:15" x14ac:dyDescent="0.3">
      <c r="A487" s="1" t="s">
        <v>2001</v>
      </c>
      <c r="B487" s="2">
        <v>44815</v>
      </c>
      <c r="C487" s="1" t="s">
        <v>6666</v>
      </c>
      <c r="D487" s="1" t="s">
        <v>60</v>
      </c>
      <c r="E487">
        <v>2022</v>
      </c>
      <c r="F487" s="1" t="s">
        <v>1133</v>
      </c>
      <c r="G487" s="1" t="s">
        <v>2002</v>
      </c>
      <c r="H487" s="1" t="s">
        <v>2003</v>
      </c>
      <c r="I487" s="1" t="s">
        <v>2004</v>
      </c>
      <c r="J487" s="1" t="s">
        <v>70</v>
      </c>
      <c r="K487" s="3">
        <v>38.97</v>
      </c>
      <c r="L487">
        <v>2</v>
      </c>
      <c r="M487" s="3">
        <v>77.94</v>
      </c>
      <c r="N487" s="1" t="s">
        <v>21</v>
      </c>
      <c r="O487" s="1" t="s">
        <v>37</v>
      </c>
    </row>
    <row r="488" spans="1:15" x14ac:dyDescent="0.3">
      <c r="A488" s="1" t="s">
        <v>2005</v>
      </c>
      <c r="B488" s="2">
        <v>45283</v>
      </c>
      <c r="C488" s="1" t="s">
        <v>6673</v>
      </c>
      <c r="D488" s="1" t="s">
        <v>107</v>
      </c>
      <c r="E488">
        <v>2023</v>
      </c>
      <c r="F488" s="1" t="s">
        <v>2006</v>
      </c>
      <c r="G488" s="1" t="s">
        <v>2007</v>
      </c>
      <c r="H488" s="1" t="s">
        <v>384</v>
      </c>
      <c r="I488" s="1" t="s">
        <v>2008</v>
      </c>
      <c r="J488" s="1" t="s">
        <v>51</v>
      </c>
      <c r="K488" s="3">
        <v>38.06</v>
      </c>
      <c r="L488">
        <v>1</v>
      </c>
      <c r="M488" s="3">
        <v>38.06</v>
      </c>
      <c r="N488" s="1" t="s">
        <v>88</v>
      </c>
      <c r="O488" s="1" t="s">
        <v>37</v>
      </c>
    </row>
    <row r="489" spans="1:15" x14ac:dyDescent="0.3">
      <c r="A489" s="1" t="s">
        <v>2009</v>
      </c>
      <c r="B489" s="2">
        <v>45546</v>
      </c>
      <c r="C489" s="1" t="s">
        <v>6670</v>
      </c>
      <c r="D489" s="1" t="s">
        <v>60</v>
      </c>
      <c r="E489">
        <v>2024</v>
      </c>
      <c r="F489" s="1" t="s">
        <v>1527</v>
      </c>
      <c r="G489" s="1" t="s">
        <v>2010</v>
      </c>
      <c r="H489" s="1" t="s">
        <v>2011</v>
      </c>
      <c r="I489" s="1" t="s">
        <v>2012</v>
      </c>
      <c r="J489" s="1" t="s">
        <v>20</v>
      </c>
      <c r="K489" s="3">
        <v>31.35</v>
      </c>
      <c r="L489">
        <v>3</v>
      </c>
      <c r="M489" s="3">
        <v>94.05</v>
      </c>
      <c r="N489" s="1" t="s">
        <v>6669</v>
      </c>
      <c r="O489" s="1" t="s">
        <v>44</v>
      </c>
    </row>
    <row r="490" spans="1:15" x14ac:dyDescent="0.3">
      <c r="A490" s="1" t="s">
        <v>2013</v>
      </c>
      <c r="B490" s="2">
        <v>44887</v>
      </c>
      <c r="C490" s="1" t="s">
        <v>6671</v>
      </c>
      <c r="D490" s="1" t="s">
        <v>54</v>
      </c>
      <c r="E490">
        <v>2022</v>
      </c>
      <c r="F490" s="1" t="s">
        <v>2014</v>
      </c>
      <c r="G490" s="1" t="s">
        <v>2015</v>
      </c>
      <c r="H490" s="1" t="s">
        <v>1130</v>
      </c>
      <c r="I490" s="1" t="s">
        <v>1131</v>
      </c>
      <c r="J490" s="1" t="s">
        <v>51</v>
      </c>
      <c r="K490" s="3">
        <v>6.83</v>
      </c>
      <c r="L490">
        <v>5</v>
      </c>
      <c r="M490" s="3">
        <v>34.15</v>
      </c>
      <c r="N490" s="1" t="s">
        <v>6669</v>
      </c>
      <c r="O490" s="1" t="s">
        <v>37</v>
      </c>
    </row>
    <row r="491" spans="1:15" x14ac:dyDescent="0.3">
      <c r="A491" s="1" t="s">
        <v>2016</v>
      </c>
      <c r="B491" s="2">
        <v>45142</v>
      </c>
      <c r="C491" s="1" t="s">
        <v>6668</v>
      </c>
      <c r="D491" s="1" t="s">
        <v>90</v>
      </c>
      <c r="E491">
        <v>2023</v>
      </c>
      <c r="F491" s="1" t="s">
        <v>2017</v>
      </c>
      <c r="G491" s="1" t="s">
        <v>2018</v>
      </c>
      <c r="H491" s="1" t="s">
        <v>2019</v>
      </c>
      <c r="I491" s="1" t="s">
        <v>2020</v>
      </c>
      <c r="J491" s="1" t="s">
        <v>51</v>
      </c>
      <c r="K491" s="3">
        <v>17</v>
      </c>
      <c r="L491">
        <v>5</v>
      </c>
      <c r="M491" s="3">
        <v>85</v>
      </c>
      <c r="N491" s="1" t="s">
        <v>6669</v>
      </c>
      <c r="O491" s="1" t="s">
        <v>193</v>
      </c>
    </row>
    <row r="492" spans="1:15" x14ac:dyDescent="0.3">
      <c r="A492" s="1" t="s">
        <v>2021</v>
      </c>
      <c r="B492" s="2">
        <v>45220</v>
      </c>
      <c r="C492" s="1" t="s">
        <v>6673</v>
      </c>
      <c r="D492" s="1" t="s">
        <v>133</v>
      </c>
      <c r="E492">
        <v>2023</v>
      </c>
      <c r="F492" s="1" t="s">
        <v>2022</v>
      </c>
      <c r="G492" s="1" t="s">
        <v>2023</v>
      </c>
      <c r="H492" s="1" t="s">
        <v>161</v>
      </c>
      <c r="I492" s="1" t="s">
        <v>1693</v>
      </c>
      <c r="J492" s="1" t="s">
        <v>70</v>
      </c>
      <c r="K492" s="3">
        <v>25.69</v>
      </c>
      <c r="L492">
        <v>5</v>
      </c>
      <c r="M492" s="3">
        <v>128.44999999999999</v>
      </c>
      <c r="N492" s="1" t="s">
        <v>6669</v>
      </c>
      <c r="O492" s="1" t="s">
        <v>44</v>
      </c>
    </row>
    <row r="493" spans="1:15" x14ac:dyDescent="0.3">
      <c r="A493" s="1" t="s">
        <v>2024</v>
      </c>
      <c r="B493" s="2">
        <v>44836</v>
      </c>
      <c r="C493" s="1" t="s">
        <v>6666</v>
      </c>
      <c r="D493" s="1" t="s">
        <v>133</v>
      </c>
      <c r="E493">
        <v>2022</v>
      </c>
      <c r="F493" s="1" t="s">
        <v>799</v>
      </c>
      <c r="G493" s="1" t="s">
        <v>800</v>
      </c>
      <c r="H493" s="1" t="s">
        <v>2025</v>
      </c>
      <c r="I493" s="1" t="s">
        <v>2026</v>
      </c>
      <c r="J493" s="1" t="s">
        <v>51</v>
      </c>
      <c r="K493" s="3">
        <v>47.61</v>
      </c>
      <c r="L493">
        <v>4</v>
      </c>
      <c r="M493" s="3">
        <v>190.44</v>
      </c>
      <c r="N493" s="1" t="s">
        <v>21</v>
      </c>
      <c r="O493" s="1" t="s">
        <v>37</v>
      </c>
    </row>
    <row r="494" spans="1:15" x14ac:dyDescent="0.3">
      <c r="A494" s="1" t="s">
        <v>2027</v>
      </c>
      <c r="B494" s="2">
        <v>45375</v>
      </c>
      <c r="C494" s="1" t="s">
        <v>6666</v>
      </c>
      <c r="D494" s="1" t="s">
        <v>15</v>
      </c>
      <c r="E494">
        <v>2024</v>
      </c>
      <c r="F494" s="1" t="s">
        <v>2028</v>
      </c>
      <c r="G494" s="1" t="s">
        <v>2029</v>
      </c>
      <c r="H494" s="1" t="s">
        <v>267</v>
      </c>
      <c r="I494" s="1" t="s">
        <v>268</v>
      </c>
      <c r="J494" s="1" t="s">
        <v>87</v>
      </c>
      <c r="K494" s="3">
        <v>8.7799999999999994</v>
      </c>
      <c r="L494">
        <v>2</v>
      </c>
      <c r="M494" s="3">
        <v>17.559999999999999</v>
      </c>
      <c r="N494" s="1" t="s">
        <v>6669</v>
      </c>
      <c r="O494" s="1" t="s">
        <v>37</v>
      </c>
    </row>
    <row r="495" spans="1:15" x14ac:dyDescent="0.3">
      <c r="A495" s="1" t="s">
        <v>2030</v>
      </c>
      <c r="B495" s="2">
        <v>45042</v>
      </c>
      <c r="C495" s="1" t="s">
        <v>6670</v>
      </c>
      <c r="D495" s="1" t="s">
        <v>82</v>
      </c>
      <c r="E495">
        <v>2023</v>
      </c>
      <c r="F495" s="1" t="s">
        <v>1846</v>
      </c>
      <c r="G495" s="1" t="s">
        <v>2031</v>
      </c>
      <c r="H495" s="1" t="s">
        <v>2032</v>
      </c>
      <c r="I495" s="1" t="s">
        <v>2033</v>
      </c>
      <c r="J495" s="1" t="s">
        <v>51</v>
      </c>
      <c r="K495" s="3">
        <v>42.54</v>
      </c>
      <c r="L495">
        <v>3</v>
      </c>
      <c r="M495" s="3">
        <v>127.62</v>
      </c>
      <c r="N495" s="1" t="s">
        <v>29</v>
      </c>
      <c r="O495" s="1" t="s">
        <v>52</v>
      </c>
    </row>
    <row r="496" spans="1:15" x14ac:dyDescent="0.3">
      <c r="A496" s="1" t="s">
        <v>2034</v>
      </c>
      <c r="B496" s="2">
        <v>45259</v>
      </c>
      <c r="C496" s="1" t="s">
        <v>6670</v>
      </c>
      <c r="D496" s="1" t="s">
        <v>54</v>
      </c>
      <c r="E496">
        <v>2023</v>
      </c>
      <c r="F496" s="1" t="s">
        <v>2035</v>
      </c>
      <c r="G496" s="1" t="s">
        <v>2036</v>
      </c>
      <c r="H496" s="1" t="s">
        <v>2037</v>
      </c>
      <c r="I496" s="1" t="s">
        <v>2038</v>
      </c>
      <c r="J496" s="1" t="s">
        <v>70</v>
      </c>
      <c r="K496" s="3">
        <v>32.65</v>
      </c>
      <c r="L496">
        <v>3</v>
      </c>
      <c r="M496" s="3">
        <v>97.95</v>
      </c>
      <c r="N496" s="1" t="s">
        <v>88</v>
      </c>
      <c r="O496" s="1" t="s">
        <v>52</v>
      </c>
    </row>
    <row r="497" spans="1:15" x14ac:dyDescent="0.3">
      <c r="A497" s="1" t="s">
        <v>2039</v>
      </c>
      <c r="B497" s="2">
        <v>45213</v>
      </c>
      <c r="C497" s="1" t="s">
        <v>6673</v>
      </c>
      <c r="D497" s="1" t="s">
        <v>133</v>
      </c>
      <c r="E497">
        <v>2023</v>
      </c>
      <c r="F497" s="1" t="s">
        <v>305</v>
      </c>
      <c r="G497" s="1" t="s">
        <v>2040</v>
      </c>
      <c r="H497" s="1" t="s">
        <v>806</v>
      </c>
      <c r="I497" s="1" t="s">
        <v>807</v>
      </c>
      <c r="J497" s="1" t="s">
        <v>70</v>
      </c>
      <c r="K497" s="3">
        <v>40.61</v>
      </c>
      <c r="L497">
        <v>1</v>
      </c>
      <c r="M497" s="3">
        <v>40.61</v>
      </c>
      <c r="N497" s="1" t="s">
        <v>88</v>
      </c>
      <c r="O497" s="1" t="s">
        <v>30</v>
      </c>
    </row>
    <row r="498" spans="1:15" x14ac:dyDescent="0.3">
      <c r="A498" s="1" t="s">
        <v>2041</v>
      </c>
      <c r="B498" s="2">
        <v>45295</v>
      </c>
      <c r="C498" s="1" t="s">
        <v>6672</v>
      </c>
      <c r="D498" s="1" t="s">
        <v>210</v>
      </c>
      <c r="E498">
        <v>2024</v>
      </c>
      <c r="F498" s="1" t="s">
        <v>2042</v>
      </c>
      <c r="G498" s="1" t="s">
        <v>2043</v>
      </c>
      <c r="H498" s="1" t="s">
        <v>1045</v>
      </c>
      <c r="I498" s="1" t="s">
        <v>1046</v>
      </c>
      <c r="J498" s="1" t="s">
        <v>20</v>
      </c>
      <c r="K498" s="3">
        <v>37.21</v>
      </c>
      <c r="L498">
        <v>5</v>
      </c>
      <c r="M498" s="3">
        <v>186.05</v>
      </c>
      <c r="N498" s="1" t="s">
        <v>29</v>
      </c>
      <c r="O498" s="1" t="s">
        <v>193</v>
      </c>
    </row>
    <row r="499" spans="1:15" x14ac:dyDescent="0.3">
      <c r="A499" s="1" t="s">
        <v>2044</v>
      </c>
      <c r="B499" s="2">
        <v>45844</v>
      </c>
      <c r="C499" s="1" t="s">
        <v>6666</v>
      </c>
      <c r="D499" s="1" t="s">
        <v>32</v>
      </c>
      <c r="E499">
        <v>2025</v>
      </c>
      <c r="F499" s="1" t="s">
        <v>2045</v>
      </c>
      <c r="G499" s="1" t="s">
        <v>2046</v>
      </c>
      <c r="H499" s="1" t="s">
        <v>450</v>
      </c>
      <c r="I499" s="1" t="s">
        <v>1447</v>
      </c>
      <c r="J499" s="1" t="s">
        <v>51</v>
      </c>
      <c r="K499" s="3">
        <v>50.58</v>
      </c>
      <c r="L499">
        <v>5</v>
      </c>
      <c r="M499" s="3">
        <v>252.9</v>
      </c>
      <c r="N499" s="1" t="s">
        <v>6669</v>
      </c>
      <c r="O499" s="1" t="s">
        <v>22</v>
      </c>
    </row>
    <row r="500" spans="1:15" x14ac:dyDescent="0.3">
      <c r="A500" s="1" t="s">
        <v>2047</v>
      </c>
      <c r="B500" s="2">
        <v>45091</v>
      </c>
      <c r="C500" s="1" t="s">
        <v>6670</v>
      </c>
      <c r="D500" s="1" t="s">
        <v>24</v>
      </c>
      <c r="E500">
        <v>2023</v>
      </c>
      <c r="F500" s="1" t="s">
        <v>755</v>
      </c>
      <c r="G500" s="1" t="s">
        <v>756</v>
      </c>
      <c r="H500" s="1" t="s">
        <v>2048</v>
      </c>
      <c r="I500" s="1" t="s">
        <v>2049</v>
      </c>
      <c r="J500" s="1" t="s">
        <v>70</v>
      </c>
      <c r="K500" s="3">
        <v>39.75</v>
      </c>
      <c r="L500">
        <v>2</v>
      </c>
      <c r="M500" s="3">
        <v>79.5</v>
      </c>
      <c r="N500" s="1" t="s">
        <v>6669</v>
      </c>
      <c r="O500" s="1" t="s">
        <v>22</v>
      </c>
    </row>
    <row r="501" spans="1:15" x14ac:dyDescent="0.3">
      <c r="A501" s="1" t="s">
        <v>2050</v>
      </c>
      <c r="B501" s="2">
        <v>45251</v>
      </c>
      <c r="C501" s="1" t="s">
        <v>6671</v>
      </c>
      <c r="D501" s="1" t="s">
        <v>54</v>
      </c>
      <c r="E501">
        <v>2023</v>
      </c>
      <c r="F501" s="1" t="s">
        <v>2051</v>
      </c>
      <c r="G501" s="1" t="s">
        <v>2052</v>
      </c>
      <c r="H501" s="1" t="s">
        <v>2053</v>
      </c>
      <c r="I501" s="1" t="s">
        <v>2054</v>
      </c>
      <c r="J501" s="1" t="s">
        <v>20</v>
      </c>
      <c r="K501" s="3">
        <v>49.18</v>
      </c>
      <c r="L501">
        <v>4</v>
      </c>
      <c r="M501" s="3">
        <v>196.72</v>
      </c>
      <c r="N501" s="1" t="s">
        <v>29</v>
      </c>
      <c r="O501" s="1" t="s">
        <v>52</v>
      </c>
    </row>
    <row r="502" spans="1:15" x14ac:dyDescent="0.3">
      <c r="A502" s="1" t="s">
        <v>2055</v>
      </c>
      <c r="B502" s="2">
        <v>45009</v>
      </c>
      <c r="C502" s="1" t="s">
        <v>6668</v>
      </c>
      <c r="D502" s="1" t="s">
        <v>15</v>
      </c>
      <c r="E502">
        <v>2023</v>
      </c>
      <c r="F502" s="1" t="s">
        <v>1168</v>
      </c>
      <c r="G502" s="1" t="s">
        <v>2056</v>
      </c>
      <c r="H502" s="1" t="s">
        <v>1194</v>
      </c>
      <c r="I502" s="1" t="s">
        <v>1195</v>
      </c>
      <c r="J502" s="1" t="s">
        <v>87</v>
      </c>
      <c r="K502" s="3">
        <v>17.850000000000001</v>
      </c>
      <c r="L502">
        <v>5</v>
      </c>
      <c r="M502" s="3">
        <v>89.25</v>
      </c>
      <c r="N502" s="1" t="s">
        <v>21</v>
      </c>
      <c r="O502" s="1" t="s">
        <v>52</v>
      </c>
    </row>
    <row r="503" spans="1:15" x14ac:dyDescent="0.3">
      <c r="A503" s="1" t="s">
        <v>2057</v>
      </c>
      <c r="B503" s="2">
        <v>45699</v>
      </c>
      <c r="C503" s="1" t="s">
        <v>6671</v>
      </c>
      <c r="D503" s="1" t="s">
        <v>39</v>
      </c>
      <c r="E503">
        <v>2025</v>
      </c>
      <c r="F503" s="1" t="s">
        <v>992</v>
      </c>
      <c r="G503" s="1" t="s">
        <v>2058</v>
      </c>
      <c r="H503" s="1" t="s">
        <v>1580</v>
      </c>
      <c r="I503" s="1" t="s">
        <v>1581</v>
      </c>
      <c r="J503" s="1" t="s">
        <v>51</v>
      </c>
      <c r="K503" s="3">
        <v>33.03</v>
      </c>
      <c r="L503">
        <v>2</v>
      </c>
      <c r="M503" s="3">
        <v>66.06</v>
      </c>
      <c r="N503" s="1" t="s">
        <v>29</v>
      </c>
      <c r="O503" s="1" t="s">
        <v>95</v>
      </c>
    </row>
    <row r="504" spans="1:15" x14ac:dyDescent="0.3">
      <c r="A504" s="1" t="s">
        <v>2059</v>
      </c>
      <c r="B504" s="2">
        <v>44953</v>
      </c>
      <c r="C504" s="1" t="s">
        <v>6668</v>
      </c>
      <c r="D504" s="1" t="s">
        <v>210</v>
      </c>
      <c r="E504">
        <v>2023</v>
      </c>
      <c r="F504" s="1" t="s">
        <v>548</v>
      </c>
      <c r="G504" s="1" t="s">
        <v>549</v>
      </c>
      <c r="H504" s="1" t="s">
        <v>1661</v>
      </c>
      <c r="I504" s="1" t="s">
        <v>2060</v>
      </c>
      <c r="J504" s="1" t="s">
        <v>20</v>
      </c>
      <c r="K504" s="3">
        <v>41.89</v>
      </c>
      <c r="L504">
        <v>2</v>
      </c>
      <c r="M504" s="3">
        <v>83.78</v>
      </c>
      <c r="N504" s="1" t="s">
        <v>21</v>
      </c>
      <c r="O504" s="1" t="s">
        <v>44</v>
      </c>
    </row>
    <row r="505" spans="1:15" x14ac:dyDescent="0.3">
      <c r="A505" s="1" t="s">
        <v>2061</v>
      </c>
      <c r="B505" s="2">
        <v>45407</v>
      </c>
      <c r="C505" s="1" t="s">
        <v>6672</v>
      </c>
      <c r="D505" s="1" t="s">
        <v>82</v>
      </c>
      <c r="E505">
        <v>2024</v>
      </c>
      <c r="F505" s="1" t="s">
        <v>1368</v>
      </c>
      <c r="G505" s="1" t="s">
        <v>1369</v>
      </c>
      <c r="H505" s="1" t="s">
        <v>2062</v>
      </c>
      <c r="I505" s="1" t="s">
        <v>2063</v>
      </c>
      <c r="J505" s="1" t="s">
        <v>70</v>
      </c>
      <c r="K505" s="3">
        <v>24.26</v>
      </c>
      <c r="L505">
        <v>4</v>
      </c>
      <c r="M505" s="3">
        <v>97.04</v>
      </c>
      <c r="N505" s="1" t="s">
        <v>88</v>
      </c>
      <c r="O505" s="1" t="s">
        <v>44</v>
      </c>
    </row>
    <row r="506" spans="1:15" x14ac:dyDescent="0.3">
      <c r="A506" s="1" t="s">
        <v>2064</v>
      </c>
      <c r="B506" s="2">
        <v>45575</v>
      </c>
      <c r="C506" s="1" t="s">
        <v>6672</v>
      </c>
      <c r="D506" s="1" t="s">
        <v>133</v>
      </c>
      <c r="E506">
        <v>2024</v>
      </c>
      <c r="F506" s="1" t="s">
        <v>2014</v>
      </c>
      <c r="G506" s="1" t="s">
        <v>2015</v>
      </c>
      <c r="H506" s="1" t="s">
        <v>2065</v>
      </c>
      <c r="I506" s="1" t="s">
        <v>2066</v>
      </c>
      <c r="J506" s="1" t="s">
        <v>51</v>
      </c>
      <c r="K506" s="3">
        <v>33.909999999999997</v>
      </c>
      <c r="L506">
        <v>3</v>
      </c>
      <c r="M506" s="3">
        <v>101.73</v>
      </c>
      <c r="N506" s="1" t="s">
        <v>21</v>
      </c>
      <c r="O506" s="1" t="s">
        <v>22</v>
      </c>
    </row>
    <row r="507" spans="1:15" x14ac:dyDescent="0.3">
      <c r="A507" s="1" t="s">
        <v>2067</v>
      </c>
      <c r="B507" s="2">
        <v>45541</v>
      </c>
      <c r="C507" s="1" t="s">
        <v>6668</v>
      </c>
      <c r="D507" s="1" t="s">
        <v>60</v>
      </c>
      <c r="E507">
        <v>2024</v>
      </c>
      <c r="F507" s="1" t="s">
        <v>1516</v>
      </c>
      <c r="G507" s="1" t="s">
        <v>2068</v>
      </c>
      <c r="H507" s="1" t="s">
        <v>1425</v>
      </c>
      <c r="I507" s="1" t="s">
        <v>1964</v>
      </c>
      <c r="J507" s="1" t="s">
        <v>51</v>
      </c>
      <c r="K507" s="3">
        <v>38.68</v>
      </c>
      <c r="L507">
        <v>3</v>
      </c>
      <c r="M507" s="3">
        <v>116.04</v>
      </c>
      <c r="N507" s="1" t="s">
        <v>88</v>
      </c>
      <c r="O507" s="1" t="s">
        <v>44</v>
      </c>
    </row>
    <row r="508" spans="1:15" x14ac:dyDescent="0.3">
      <c r="A508" s="1" t="s">
        <v>2069</v>
      </c>
      <c r="B508" s="2">
        <v>45573</v>
      </c>
      <c r="C508" s="1" t="s">
        <v>6671</v>
      </c>
      <c r="D508" s="1" t="s">
        <v>133</v>
      </c>
      <c r="E508">
        <v>2024</v>
      </c>
      <c r="F508" s="1" t="s">
        <v>1027</v>
      </c>
      <c r="G508" s="1" t="s">
        <v>1028</v>
      </c>
      <c r="H508" s="1" t="s">
        <v>2070</v>
      </c>
      <c r="I508" s="1" t="s">
        <v>2071</v>
      </c>
      <c r="J508" s="1" t="s">
        <v>70</v>
      </c>
      <c r="K508" s="3">
        <v>21.34</v>
      </c>
      <c r="L508">
        <v>4</v>
      </c>
      <c r="M508" s="3">
        <v>85.36</v>
      </c>
      <c r="N508" s="1" t="s">
        <v>6669</v>
      </c>
      <c r="O508" s="1" t="s">
        <v>22</v>
      </c>
    </row>
    <row r="509" spans="1:15" x14ac:dyDescent="0.3">
      <c r="A509" s="1" t="s">
        <v>2072</v>
      </c>
      <c r="B509" s="2">
        <v>44985</v>
      </c>
      <c r="C509" s="1" t="s">
        <v>6671</v>
      </c>
      <c r="D509" s="1" t="s">
        <v>39</v>
      </c>
      <c r="E509">
        <v>2023</v>
      </c>
      <c r="F509" s="1" t="s">
        <v>2014</v>
      </c>
      <c r="G509" s="1" t="s">
        <v>2073</v>
      </c>
      <c r="H509" s="1" t="s">
        <v>2074</v>
      </c>
      <c r="I509" s="1" t="s">
        <v>2075</v>
      </c>
      <c r="J509" s="1" t="s">
        <v>20</v>
      </c>
      <c r="K509" s="3">
        <v>18.059999999999999</v>
      </c>
      <c r="L509">
        <v>2</v>
      </c>
      <c r="M509" s="3">
        <v>36.119999999999997</v>
      </c>
      <c r="N509" s="1" t="s">
        <v>6669</v>
      </c>
      <c r="O509" s="1" t="s">
        <v>193</v>
      </c>
    </row>
    <row r="510" spans="1:15" x14ac:dyDescent="0.3">
      <c r="A510" s="1" t="s">
        <v>2076</v>
      </c>
      <c r="B510" s="2">
        <v>45188</v>
      </c>
      <c r="C510" s="1" t="s">
        <v>6671</v>
      </c>
      <c r="D510" s="1" t="s">
        <v>60</v>
      </c>
      <c r="E510">
        <v>2023</v>
      </c>
      <c r="F510" s="1" t="s">
        <v>2077</v>
      </c>
      <c r="G510" s="1" t="s">
        <v>2078</v>
      </c>
      <c r="H510" s="1" t="s">
        <v>2079</v>
      </c>
      <c r="I510" s="1" t="s">
        <v>2080</v>
      </c>
      <c r="J510" s="1" t="s">
        <v>87</v>
      </c>
      <c r="K510" s="3">
        <v>25.64</v>
      </c>
      <c r="L510">
        <v>4</v>
      </c>
      <c r="M510" s="3">
        <v>102.56</v>
      </c>
      <c r="N510" s="1" t="s">
        <v>21</v>
      </c>
      <c r="O510" s="1" t="s">
        <v>30</v>
      </c>
    </row>
    <row r="511" spans="1:15" x14ac:dyDescent="0.3">
      <c r="A511" s="1" t="s">
        <v>2081</v>
      </c>
      <c r="B511" s="2">
        <v>45249</v>
      </c>
      <c r="C511" s="1" t="s">
        <v>6666</v>
      </c>
      <c r="D511" s="1" t="s">
        <v>54</v>
      </c>
      <c r="E511">
        <v>2023</v>
      </c>
      <c r="F511" s="1" t="s">
        <v>2082</v>
      </c>
      <c r="G511" s="1" t="s">
        <v>2083</v>
      </c>
      <c r="H511" s="1" t="s">
        <v>2084</v>
      </c>
      <c r="I511" s="1" t="s">
        <v>2085</v>
      </c>
      <c r="J511" s="1" t="s">
        <v>20</v>
      </c>
      <c r="K511" s="3">
        <v>15.19</v>
      </c>
      <c r="L511">
        <v>5</v>
      </c>
      <c r="M511" s="3">
        <v>75.95</v>
      </c>
      <c r="N511" s="1" t="s">
        <v>21</v>
      </c>
      <c r="O511" s="1" t="s">
        <v>193</v>
      </c>
    </row>
    <row r="512" spans="1:15" x14ac:dyDescent="0.3">
      <c r="A512" s="1" t="s">
        <v>2086</v>
      </c>
      <c r="B512" s="2">
        <v>44803</v>
      </c>
      <c r="C512" s="1" t="s">
        <v>6671</v>
      </c>
      <c r="D512" s="1" t="s">
        <v>90</v>
      </c>
      <c r="E512">
        <v>2022</v>
      </c>
      <c r="F512" s="1" t="s">
        <v>1043</v>
      </c>
      <c r="G512" s="1" t="s">
        <v>1384</v>
      </c>
      <c r="H512" s="1" t="s">
        <v>1243</v>
      </c>
      <c r="I512" s="1" t="s">
        <v>2087</v>
      </c>
      <c r="J512" s="1" t="s">
        <v>20</v>
      </c>
      <c r="K512" s="3">
        <v>33.07</v>
      </c>
      <c r="L512">
        <v>3</v>
      </c>
      <c r="M512" s="3">
        <v>99.21</v>
      </c>
      <c r="N512" s="1" t="s">
        <v>21</v>
      </c>
      <c r="O512" s="1" t="s">
        <v>37</v>
      </c>
    </row>
    <row r="513" spans="1:15" x14ac:dyDescent="0.3">
      <c r="A513" s="1" t="s">
        <v>2088</v>
      </c>
      <c r="B513" s="2">
        <v>45774</v>
      </c>
      <c r="C513" s="1" t="s">
        <v>6666</v>
      </c>
      <c r="D513" s="1" t="s">
        <v>82</v>
      </c>
      <c r="E513">
        <v>2025</v>
      </c>
      <c r="F513" s="1" t="s">
        <v>2089</v>
      </c>
      <c r="G513" s="1" t="s">
        <v>2090</v>
      </c>
      <c r="H513" s="1" t="s">
        <v>663</v>
      </c>
      <c r="I513" s="1" t="s">
        <v>2091</v>
      </c>
      <c r="J513" s="1" t="s">
        <v>20</v>
      </c>
      <c r="K513" s="3">
        <v>41.17</v>
      </c>
      <c r="L513">
        <v>5</v>
      </c>
      <c r="M513" s="3">
        <v>205.85</v>
      </c>
      <c r="N513" s="1" t="s">
        <v>21</v>
      </c>
      <c r="O513" s="1" t="s">
        <v>30</v>
      </c>
    </row>
    <row r="514" spans="1:15" x14ac:dyDescent="0.3">
      <c r="A514" s="1" t="s">
        <v>2092</v>
      </c>
      <c r="B514" s="2">
        <v>45477</v>
      </c>
      <c r="C514" s="1" t="s">
        <v>6672</v>
      </c>
      <c r="D514" s="1" t="s">
        <v>32</v>
      </c>
      <c r="E514">
        <v>2024</v>
      </c>
      <c r="F514" s="1" t="s">
        <v>1474</v>
      </c>
      <c r="G514" s="1" t="s">
        <v>1475</v>
      </c>
      <c r="H514" s="1" t="s">
        <v>2093</v>
      </c>
      <c r="I514" s="1" t="s">
        <v>2094</v>
      </c>
      <c r="J514" s="1" t="s">
        <v>70</v>
      </c>
      <c r="K514" s="3">
        <v>6.82</v>
      </c>
      <c r="L514">
        <v>1</v>
      </c>
      <c r="M514" s="3">
        <v>6.82</v>
      </c>
      <c r="N514" s="1" t="s">
        <v>21</v>
      </c>
      <c r="O514" s="1" t="s">
        <v>37</v>
      </c>
    </row>
    <row r="515" spans="1:15" x14ac:dyDescent="0.3">
      <c r="A515" s="1" t="s">
        <v>2095</v>
      </c>
      <c r="B515" s="2">
        <v>45010</v>
      </c>
      <c r="C515" s="1" t="s">
        <v>6673</v>
      </c>
      <c r="D515" s="1" t="s">
        <v>15</v>
      </c>
      <c r="E515">
        <v>2023</v>
      </c>
      <c r="F515" s="1" t="s">
        <v>666</v>
      </c>
      <c r="G515" s="1" t="s">
        <v>667</v>
      </c>
      <c r="H515" s="1" t="s">
        <v>2096</v>
      </c>
      <c r="I515" s="1" t="s">
        <v>2097</v>
      </c>
      <c r="J515" s="1" t="s">
        <v>20</v>
      </c>
      <c r="K515" s="3">
        <v>14.71</v>
      </c>
      <c r="L515">
        <v>3</v>
      </c>
      <c r="M515" s="3">
        <v>44.13</v>
      </c>
      <c r="N515" s="1" t="s">
        <v>21</v>
      </c>
      <c r="O515" s="1" t="s">
        <v>193</v>
      </c>
    </row>
    <row r="516" spans="1:15" x14ac:dyDescent="0.3">
      <c r="A516" s="1" t="s">
        <v>2098</v>
      </c>
      <c r="B516" s="2">
        <v>45363</v>
      </c>
      <c r="C516" s="1" t="s">
        <v>6671</v>
      </c>
      <c r="D516" s="1" t="s">
        <v>15</v>
      </c>
      <c r="E516">
        <v>2024</v>
      </c>
      <c r="F516" s="1" t="s">
        <v>2099</v>
      </c>
      <c r="G516" s="1" t="s">
        <v>2100</v>
      </c>
      <c r="H516" s="1" t="s">
        <v>2101</v>
      </c>
      <c r="I516" s="1" t="s">
        <v>2102</v>
      </c>
      <c r="J516" s="1" t="s">
        <v>87</v>
      </c>
      <c r="K516" s="3">
        <v>29.93</v>
      </c>
      <c r="L516">
        <v>5</v>
      </c>
      <c r="M516" s="3">
        <v>149.65</v>
      </c>
      <c r="N516" s="1" t="s">
        <v>21</v>
      </c>
      <c r="O516" s="1" t="s">
        <v>193</v>
      </c>
    </row>
    <row r="517" spans="1:15" x14ac:dyDescent="0.3">
      <c r="A517" s="1" t="s">
        <v>2103</v>
      </c>
      <c r="B517" s="2">
        <v>45426</v>
      </c>
      <c r="C517" s="1" t="s">
        <v>6671</v>
      </c>
      <c r="D517" s="1" t="s">
        <v>46</v>
      </c>
      <c r="E517">
        <v>2024</v>
      </c>
      <c r="F517" s="1" t="s">
        <v>2104</v>
      </c>
      <c r="G517" s="1" t="s">
        <v>2105</v>
      </c>
      <c r="H517" s="1" t="s">
        <v>2106</v>
      </c>
      <c r="I517" s="1" t="s">
        <v>2107</v>
      </c>
      <c r="J517" s="1" t="s">
        <v>87</v>
      </c>
      <c r="K517" s="3">
        <v>9.2200000000000006</v>
      </c>
      <c r="L517">
        <v>4</v>
      </c>
      <c r="M517" s="3">
        <v>36.880000000000003</v>
      </c>
      <c r="N517" s="1" t="s">
        <v>29</v>
      </c>
      <c r="O517" s="1" t="s">
        <v>193</v>
      </c>
    </row>
    <row r="518" spans="1:15" x14ac:dyDescent="0.3">
      <c r="A518" s="1" t="s">
        <v>2108</v>
      </c>
      <c r="B518" s="2">
        <v>45194</v>
      </c>
      <c r="C518" s="1" t="s">
        <v>6667</v>
      </c>
      <c r="D518" s="1" t="s">
        <v>60</v>
      </c>
      <c r="E518">
        <v>2023</v>
      </c>
      <c r="F518" s="1" t="s">
        <v>1733</v>
      </c>
      <c r="G518" s="1" t="s">
        <v>2109</v>
      </c>
      <c r="H518" s="1" t="s">
        <v>2110</v>
      </c>
      <c r="I518" s="1" t="s">
        <v>2111</v>
      </c>
      <c r="J518" s="1" t="s">
        <v>70</v>
      </c>
      <c r="K518" s="3">
        <v>32.85</v>
      </c>
      <c r="L518">
        <v>3</v>
      </c>
      <c r="M518" s="3">
        <v>98.55</v>
      </c>
      <c r="N518" s="1" t="s">
        <v>88</v>
      </c>
      <c r="O518" s="1" t="s">
        <v>193</v>
      </c>
    </row>
    <row r="519" spans="1:15" x14ac:dyDescent="0.3">
      <c r="A519" s="1" t="s">
        <v>2112</v>
      </c>
      <c r="B519" s="2">
        <v>45759</v>
      </c>
      <c r="C519" s="1" t="s">
        <v>6673</v>
      </c>
      <c r="D519" s="1" t="s">
        <v>82</v>
      </c>
      <c r="E519">
        <v>2025</v>
      </c>
      <c r="F519" s="1" t="s">
        <v>2113</v>
      </c>
      <c r="G519" s="1" t="s">
        <v>2114</v>
      </c>
      <c r="H519" s="1" t="s">
        <v>2115</v>
      </c>
      <c r="I519" s="1" t="s">
        <v>2116</v>
      </c>
      <c r="J519" s="1" t="s">
        <v>20</v>
      </c>
      <c r="K519" s="3">
        <v>24.02</v>
      </c>
      <c r="L519">
        <v>1</v>
      </c>
      <c r="M519" s="3">
        <v>24.02</v>
      </c>
      <c r="N519" s="1" t="s">
        <v>6669</v>
      </c>
      <c r="O519" s="1" t="s">
        <v>193</v>
      </c>
    </row>
    <row r="520" spans="1:15" x14ac:dyDescent="0.3">
      <c r="A520" s="1" t="s">
        <v>2117</v>
      </c>
      <c r="B520" s="2">
        <v>45644</v>
      </c>
      <c r="C520" s="1" t="s">
        <v>6670</v>
      </c>
      <c r="D520" s="1" t="s">
        <v>107</v>
      </c>
      <c r="E520">
        <v>2024</v>
      </c>
      <c r="F520" s="1" t="s">
        <v>401</v>
      </c>
      <c r="G520" s="1" t="s">
        <v>2118</v>
      </c>
      <c r="H520" s="1" t="s">
        <v>1948</v>
      </c>
      <c r="I520" s="1" t="s">
        <v>2119</v>
      </c>
      <c r="J520" s="1" t="s">
        <v>51</v>
      </c>
      <c r="K520" s="3">
        <v>33.659999999999997</v>
      </c>
      <c r="L520">
        <v>4</v>
      </c>
      <c r="M520" s="3">
        <v>134.63999999999999</v>
      </c>
      <c r="N520" s="1" t="s">
        <v>21</v>
      </c>
      <c r="O520" s="1" t="s">
        <v>37</v>
      </c>
    </row>
    <row r="521" spans="1:15" x14ac:dyDescent="0.3">
      <c r="A521" s="1" t="s">
        <v>2122</v>
      </c>
      <c r="B521" s="2">
        <v>45574</v>
      </c>
      <c r="C521" s="1" t="s">
        <v>6670</v>
      </c>
      <c r="D521" s="1" t="s">
        <v>133</v>
      </c>
      <c r="E521">
        <v>2024</v>
      </c>
      <c r="F521" s="1" t="s">
        <v>2123</v>
      </c>
      <c r="G521" s="1" t="s">
        <v>2124</v>
      </c>
      <c r="H521" s="1" t="s">
        <v>2125</v>
      </c>
      <c r="I521" s="1" t="s">
        <v>2126</v>
      </c>
      <c r="J521" s="1" t="s">
        <v>51</v>
      </c>
      <c r="K521" s="3">
        <v>40.56</v>
      </c>
      <c r="L521">
        <v>4</v>
      </c>
      <c r="M521" s="3">
        <v>162.24</v>
      </c>
      <c r="N521" s="1" t="s">
        <v>88</v>
      </c>
      <c r="O521" s="1" t="s">
        <v>30</v>
      </c>
    </row>
    <row r="522" spans="1:15" x14ac:dyDescent="0.3">
      <c r="A522" s="1" t="s">
        <v>2127</v>
      </c>
      <c r="B522" s="2">
        <v>45270</v>
      </c>
      <c r="C522" s="1" t="s">
        <v>6666</v>
      </c>
      <c r="D522" s="1" t="s">
        <v>107</v>
      </c>
      <c r="E522">
        <v>2023</v>
      </c>
      <c r="F522" s="1" t="s">
        <v>1019</v>
      </c>
      <c r="G522" s="1" t="s">
        <v>1985</v>
      </c>
      <c r="H522" s="1" t="s">
        <v>846</v>
      </c>
      <c r="I522" s="1" t="s">
        <v>847</v>
      </c>
      <c r="J522" s="1" t="s">
        <v>20</v>
      </c>
      <c r="K522" s="3">
        <v>49.99</v>
      </c>
      <c r="L522">
        <v>1</v>
      </c>
      <c r="M522" s="3">
        <v>49.99</v>
      </c>
      <c r="N522" s="1" t="s">
        <v>29</v>
      </c>
      <c r="O522" s="1" t="s">
        <v>30</v>
      </c>
    </row>
    <row r="523" spans="1:15" x14ac:dyDescent="0.3">
      <c r="A523" s="1" t="s">
        <v>2131</v>
      </c>
      <c r="B523" s="2">
        <v>45535</v>
      </c>
      <c r="C523" s="1" t="s">
        <v>6673</v>
      </c>
      <c r="D523" s="1" t="s">
        <v>90</v>
      </c>
      <c r="E523">
        <v>2024</v>
      </c>
      <c r="F523" s="1" t="s">
        <v>358</v>
      </c>
      <c r="G523" s="1" t="s">
        <v>2132</v>
      </c>
      <c r="H523" s="1" t="s">
        <v>2133</v>
      </c>
      <c r="I523" s="1" t="s">
        <v>2134</v>
      </c>
      <c r="J523" s="1" t="s">
        <v>51</v>
      </c>
      <c r="K523" s="3">
        <v>37.61</v>
      </c>
      <c r="L523">
        <v>3</v>
      </c>
      <c r="M523" s="3">
        <v>112.83</v>
      </c>
      <c r="N523" s="1" t="s">
        <v>6669</v>
      </c>
      <c r="O523" s="1" t="s">
        <v>52</v>
      </c>
    </row>
    <row r="524" spans="1:15" x14ac:dyDescent="0.3">
      <c r="A524" s="1" t="s">
        <v>2135</v>
      </c>
      <c r="B524" s="2">
        <v>44981</v>
      </c>
      <c r="C524" s="1" t="s">
        <v>6668</v>
      </c>
      <c r="D524" s="1" t="s">
        <v>39</v>
      </c>
      <c r="E524">
        <v>2023</v>
      </c>
      <c r="F524" s="1" t="s">
        <v>2136</v>
      </c>
      <c r="G524" s="1" t="s">
        <v>2137</v>
      </c>
      <c r="H524" s="1" t="s">
        <v>936</v>
      </c>
      <c r="I524" s="1" t="s">
        <v>2138</v>
      </c>
      <c r="J524" s="1" t="s">
        <v>20</v>
      </c>
      <c r="K524" s="3">
        <v>23.71</v>
      </c>
      <c r="L524">
        <v>3</v>
      </c>
      <c r="M524" s="3">
        <v>71.13</v>
      </c>
      <c r="N524" s="1" t="s">
        <v>21</v>
      </c>
      <c r="O524" s="1" t="s">
        <v>44</v>
      </c>
    </row>
    <row r="525" spans="1:15" x14ac:dyDescent="0.3">
      <c r="A525" s="1" t="s">
        <v>2139</v>
      </c>
      <c r="B525" s="2">
        <v>44964</v>
      </c>
      <c r="C525" s="1" t="s">
        <v>6671</v>
      </c>
      <c r="D525" s="1" t="s">
        <v>39</v>
      </c>
      <c r="E525">
        <v>2023</v>
      </c>
      <c r="F525" s="1" t="s">
        <v>2140</v>
      </c>
      <c r="G525" s="1" t="s">
        <v>2141</v>
      </c>
      <c r="H525" s="1" t="s">
        <v>360</v>
      </c>
      <c r="I525" s="1" t="s">
        <v>361</v>
      </c>
      <c r="J525" s="1" t="s">
        <v>51</v>
      </c>
      <c r="K525" s="3">
        <v>25.3</v>
      </c>
      <c r="L525">
        <v>2</v>
      </c>
      <c r="M525" s="3">
        <v>50.6</v>
      </c>
      <c r="N525" s="1" t="s">
        <v>21</v>
      </c>
      <c r="O525" s="1" t="s">
        <v>80</v>
      </c>
    </row>
    <row r="526" spans="1:15" x14ac:dyDescent="0.3">
      <c r="A526" s="1" t="s">
        <v>2142</v>
      </c>
      <c r="B526" s="2">
        <v>44947</v>
      </c>
      <c r="C526" s="1" t="s">
        <v>6673</v>
      </c>
      <c r="D526" s="1" t="s">
        <v>210</v>
      </c>
      <c r="E526">
        <v>2023</v>
      </c>
      <c r="F526" s="1" t="s">
        <v>2143</v>
      </c>
      <c r="G526" s="1" t="s">
        <v>2144</v>
      </c>
      <c r="H526" s="1" t="s">
        <v>389</v>
      </c>
      <c r="I526" s="1" t="s">
        <v>390</v>
      </c>
      <c r="J526" s="1" t="s">
        <v>87</v>
      </c>
      <c r="K526" s="3">
        <v>39.04</v>
      </c>
      <c r="L526">
        <v>4</v>
      </c>
      <c r="M526" s="3">
        <v>156.16</v>
      </c>
      <c r="N526" s="1" t="s">
        <v>29</v>
      </c>
      <c r="O526" s="1" t="s">
        <v>193</v>
      </c>
    </row>
    <row r="527" spans="1:15" x14ac:dyDescent="0.3">
      <c r="A527" s="1" t="s">
        <v>2145</v>
      </c>
      <c r="B527" s="2">
        <v>45765</v>
      </c>
      <c r="C527" s="1" t="s">
        <v>6668</v>
      </c>
      <c r="D527" s="1" t="s">
        <v>82</v>
      </c>
      <c r="E527">
        <v>2025</v>
      </c>
      <c r="F527" s="1" t="s">
        <v>2146</v>
      </c>
      <c r="G527" s="1" t="s">
        <v>2147</v>
      </c>
      <c r="H527" s="1" t="s">
        <v>57</v>
      </c>
      <c r="I527" s="1" t="s">
        <v>58</v>
      </c>
      <c r="J527" s="1" t="s">
        <v>20</v>
      </c>
      <c r="K527" s="3">
        <v>15.26</v>
      </c>
      <c r="L527">
        <v>3</v>
      </c>
      <c r="M527" s="3">
        <v>45.78</v>
      </c>
      <c r="N527" s="1" t="s">
        <v>6669</v>
      </c>
      <c r="O527" s="1" t="s">
        <v>37</v>
      </c>
    </row>
    <row r="528" spans="1:15" x14ac:dyDescent="0.3">
      <c r="A528" s="1" t="s">
        <v>2148</v>
      </c>
      <c r="B528" s="2">
        <v>44996</v>
      </c>
      <c r="C528" s="1" t="s">
        <v>6673</v>
      </c>
      <c r="D528" s="1" t="s">
        <v>15</v>
      </c>
      <c r="E528">
        <v>2023</v>
      </c>
      <c r="F528" s="1" t="s">
        <v>2149</v>
      </c>
      <c r="G528" s="1" t="s">
        <v>2150</v>
      </c>
      <c r="H528" s="1" t="s">
        <v>2151</v>
      </c>
      <c r="I528" s="1" t="s">
        <v>2152</v>
      </c>
      <c r="J528" s="1" t="s">
        <v>70</v>
      </c>
      <c r="K528" s="3">
        <v>33.119999999999997</v>
      </c>
      <c r="L528">
        <v>4</v>
      </c>
      <c r="M528" s="3">
        <v>132.47999999999999</v>
      </c>
      <c r="N528" s="1" t="s">
        <v>6669</v>
      </c>
      <c r="O528" s="1" t="s">
        <v>80</v>
      </c>
    </row>
    <row r="529" spans="1:15" x14ac:dyDescent="0.3">
      <c r="A529" s="1" t="s">
        <v>2153</v>
      </c>
      <c r="B529" s="2">
        <v>45236</v>
      </c>
      <c r="C529" s="1" t="s">
        <v>6667</v>
      </c>
      <c r="D529" s="1" t="s">
        <v>54</v>
      </c>
      <c r="E529">
        <v>2023</v>
      </c>
      <c r="F529" s="1" t="s">
        <v>2154</v>
      </c>
      <c r="G529" s="1" t="s">
        <v>2155</v>
      </c>
      <c r="H529" s="1" t="s">
        <v>2156</v>
      </c>
      <c r="I529" s="1" t="s">
        <v>2157</v>
      </c>
      <c r="J529" s="1" t="s">
        <v>70</v>
      </c>
      <c r="K529" s="3">
        <v>28.77</v>
      </c>
      <c r="L529">
        <v>4</v>
      </c>
      <c r="M529" s="3">
        <v>115.08</v>
      </c>
      <c r="N529" s="1" t="s">
        <v>21</v>
      </c>
      <c r="O529" s="1" t="s">
        <v>44</v>
      </c>
    </row>
    <row r="530" spans="1:15" x14ac:dyDescent="0.3">
      <c r="A530" s="1" t="s">
        <v>2158</v>
      </c>
      <c r="B530" s="2">
        <v>45040</v>
      </c>
      <c r="C530" s="1" t="s">
        <v>6667</v>
      </c>
      <c r="D530" s="1" t="s">
        <v>82</v>
      </c>
      <c r="E530">
        <v>2023</v>
      </c>
      <c r="F530" s="1" t="s">
        <v>533</v>
      </c>
      <c r="G530" s="1" t="s">
        <v>534</v>
      </c>
      <c r="H530" s="1" t="s">
        <v>360</v>
      </c>
      <c r="I530" s="1" t="s">
        <v>361</v>
      </c>
      <c r="J530" s="1" t="s">
        <v>20</v>
      </c>
      <c r="K530" s="3">
        <v>20.3</v>
      </c>
      <c r="L530">
        <v>3</v>
      </c>
      <c r="M530" s="3">
        <v>60.9</v>
      </c>
      <c r="N530" s="1" t="s">
        <v>6669</v>
      </c>
      <c r="O530" s="1" t="s">
        <v>95</v>
      </c>
    </row>
    <row r="531" spans="1:15" x14ac:dyDescent="0.3">
      <c r="A531" s="1" t="s">
        <v>2159</v>
      </c>
      <c r="B531" s="2">
        <v>45207</v>
      </c>
      <c r="C531" s="1" t="s">
        <v>6666</v>
      </c>
      <c r="D531" s="1" t="s">
        <v>133</v>
      </c>
      <c r="E531">
        <v>2023</v>
      </c>
      <c r="F531" s="1" t="s">
        <v>1106</v>
      </c>
      <c r="G531" s="1" t="s">
        <v>2160</v>
      </c>
      <c r="H531" s="1" t="s">
        <v>2161</v>
      </c>
      <c r="I531" s="1" t="s">
        <v>2162</v>
      </c>
      <c r="J531" s="1" t="s">
        <v>70</v>
      </c>
      <c r="K531" s="3">
        <v>29.65</v>
      </c>
      <c r="L531">
        <v>2</v>
      </c>
      <c r="M531" s="3">
        <v>59.3</v>
      </c>
      <c r="N531" s="1" t="s">
        <v>29</v>
      </c>
      <c r="O531" s="1" t="s">
        <v>37</v>
      </c>
    </row>
    <row r="532" spans="1:15" x14ac:dyDescent="0.3">
      <c r="A532" s="1" t="s">
        <v>2163</v>
      </c>
      <c r="B532" s="2">
        <v>45323</v>
      </c>
      <c r="C532" s="1" t="s">
        <v>6672</v>
      </c>
      <c r="D532" s="1" t="s">
        <v>39</v>
      </c>
      <c r="E532">
        <v>2024</v>
      </c>
      <c r="F532" s="1" t="s">
        <v>2164</v>
      </c>
      <c r="G532" s="1" t="s">
        <v>2165</v>
      </c>
      <c r="H532" s="1" t="s">
        <v>2166</v>
      </c>
      <c r="I532" s="1" t="s">
        <v>2167</v>
      </c>
      <c r="J532" s="1" t="s">
        <v>70</v>
      </c>
      <c r="K532" s="3">
        <v>42.94</v>
      </c>
      <c r="L532">
        <v>5</v>
      </c>
      <c r="M532" s="3">
        <v>214.7</v>
      </c>
      <c r="N532" s="1" t="s">
        <v>21</v>
      </c>
      <c r="O532" s="1" t="s">
        <v>193</v>
      </c>
    </row>
    <row r="533" spans="1:15" x14ac:dyDescent="0.3">
      <c r="A533" s="1" t="s">
        <v>2168</v>
      </c>
      <c r="B533" s="2">
        <v>45386</v>
      </c>
      <c r="C533" s="1" t="s">
        <v>6672</v>
      </c>
      <c r="D533" s="1" t="s">
        <v>82</v>
      </c>
      <c r="E533">
        <v>2024</v>
      </c>
      <c r="F533" s="1" t="s">
        <v>2169</v>
      </c>
      <c r="G533" s="1" t="s">
        <v>2170</v>
      </c>
      <c r="H533" s="1" t="s">
        <v>2171</v>
      </c>
      <c r="I533" s="1" t="s">
        <v>2172</v>
      </c>
      <c r="J533" s="1" t="s">
        <v>51</v>
      </c>
      <c r="K533" s="3">
        <v>17.03</v>
      </c>
      <c r="L533">
        <v>2</v>
      </c>
      <c r="M533" s="3">
        <v>34.06</v>
      </c>
      <c r="N533" s="1" t="s">
        <v>6669</v>
      </c>
      <c r="O533" s="1" t="s">
        <v>30</v>
      </c>
    </row>
    <row r="534" spans="1:15" x14ac:dyDescent="0.3">
      <c r="A534" s="1" t="s">
        <v>2173</v>
      </c>
      <c r="B534" s="2">
        <v>45264</v>
      </c>
      <c r="C534" s="1" t="s">
        <v>6667</v>
      </c>
      <c r="D534" s="1" t="s">
        <v>107</v>
      </c>
      <c r="E534">
        <v>2023</v>
      </c>
      <c r="F534" s="1" t="s">
        <v>76</v>
      </c>
      <c r="G534" s="1" t="s">
        <v>77</v>
      </c>
      <c r="H534" s="1" t="s">
        <v>2174</v>
      </c>
      <c r="I534" s="1" t="s">
        <v>2175</v>
      </c>
      <c r="J534" s="1" t="s">
        <v>20</v>
      </c>
      <c r="K534" s="3">
        <v>42.03</v>
      </c>
      <c r="L534">
        <v>2</v>
      </c>
      <c r="M534" s="3">
        <v>84.06</v>
      </c>
      <c r="N534" s="1" t="s">
        <v>88</v>
      </c>
      <c r="O534" s="1" t="s">
        <v>30</v>
      </c>
    </row>
    <row r="535" spans="1:15" x14ac:dyDescent="0.3">
      <c r="A535" s="1" t="s">
        <v>2176</v>
      </c>
      <c r="B535" s="2">
        <v>45024</v>
      </c>
      <c r="C535" s="1" t="s">
        <v>6673</v>
      </c>
      <c r="D535" s="1" t="s">
        <v>82</v>
      </c>
      <c r="E535">
        <v>2023</v>
      </c>
      <c r="F535" s="1" t="s">
        <v>1951</v>
      </c>
      <c r="G535" s="1" t="s">
        <v>1952</v>
      </c>
      <c r="H535" s="1" t="s">
        <v>2177</v>
      </c>
      <c r="I535" s="1" t="s">
        <v>2178</v>
      </c>
      <c r="J535" s="1" t="s">
        <v>20</v>
      </c>
      <c r="K535" s="3">
        <v>15.88</v>
      </c>
      <c r="L535">
        <v>3</v>
      </c>
      <c r="M535" s="3">
        <v>47.64</v>
      </c>
      <c r="N535" s="1" t="s">
        <v>6669</v>
      </c>
      <c r="O535" s="1" t="s">
        <v>80</v>
      </c>
    </row>
    <row r="536" spans="1:15" x14ac:dyDescent="0.3">
      <c r="A536" s="1" t="s">
        <v>2179</v>
      </c>
      <c r="B536" s="2">
        <v>45230</v>
      </c>
      <c r="C536" s="1" t="s">
        <v>6671</v>
      </c>
      <c r="D536" s="1" t="s">
        <v>133</v>
      </c>
      <c r="E536">
        <v>2023</v>
      </c>
      <c r="F536" s="1" t="s">
        <v>2180</v>
      </c>
      <c r="G536" s="1" t="s">
        <v>2181</v>
      </c>
      <c r="H536" s="1" t="s">
        <v>2182</v>
      </c>
      <c r="I536" s="1" t="s">
        <v>2183</v>
      </c>
      <c r="J536" s="1" t="s">
        <v>87</v>
      </c>
      <c r="K536" s="3">
        <v>29.6</v>
      </c>
      <c r="L536">
        <v>2</v>
      </c>
      <c r="M536" s="3">
        <v>59.2</v>
      </c>
      <c r="N536" s="1" t="s">
        <v>29</v>
      </c>
      <c r="O536" s="1" t="s">
        <v>22</v>
      </c>
    </row>
    <row r="537" spans="1:15" x14ac:dyDescent="0.3">
      <c r="A537" s="1" t="s">
        <v>2184</v>
      </c>
      <c r="B537" s="2">
        <v>45586</v>
      </c>
      <c r="C537" s="1" t="s">
        <v>6667</v>
      </c>
      <c r="D537" s="1" t="s">
        <v>133</v>
      </c>
      <c r="E537">
        <v>2024</v>
      </c>
      <c r="F537" s="1" t="s">
        <v>631</v>
      </c>
      <c r="G537" s="1" t="s">
        <v>632</v>
      </c>
      <c r="H537" s="1" t="s">
        <v>2185</v>
      </c>
      <c r="I537" s="1" t="s">
        <v>2186</v>
      </c>
      <c r="J537" s="1" t="s">
        <v>20</v>
      </c>
      <c r="K537" s="3">
        <v>13.15</v>
      </c>
      <c r="L537">
        <v>3</v>
      </c>
      <c r="M537" s="3">
        <v>39.450000000000003</v>
      </c>
      <c r="N537" s="1" t="s">
        <v>6669</v>
      </c>
      <c r="O537" s="1" t="s">
        <v>52</v>
      </c>
    </row>
    <row r="538" spans="1:15" x14ac:dyDescent="0.3">
      <c r="A538" s="1" t="s">
        <v>2187</v>
      </c>
      <c r="B538" s="2">
        <v>44995</v>
      </c>
      <c r="C538" s="1" t="s">
        <v>6668</v>
      </c>
      <c r="D538" s="1" t="s">
        <v>15</v>
      </c>
      <c r="E538">
        <v>2023</v>
      </c>
      <c r="F538" s="1" t="s">
        <v>205</v>
      </c>
      <c r="G538" s="1" t="s">
        <v>2188</v>
      </c>
      <c r="H538" s="1" t="s">
        <v>2189</v>
      </c>
      <c r="I538" s="1" t="s">
        <v>2190</v>
      </c>
      <c r="J538" s="1" t="s">
        <v>70</v>
      </c>
      <c r="K538" s="3">
        <v>48.38</v>
      </c>
      <c r="L538">
        <v>1</v>
      </c>
      <c r="M538" s="3">
        <v>48.38</v>
      </c>
      <c r="N538" s="1" t="s">
        <v>29</v>
      </c>
      <c r="O538" s="1" t="s">
        <v>37</v>
      </c>
    </row>
    <row r="539" spans="1:15" x14ac:dyDescent="0.3">
      <c r="A539" s="1" t="s">
        <v>2191</v>
      </c>
      <c r="B539" s="2">
        <v>45004</v>
      </c>
      <c r="C539" s="1" t="s">
        <v>6666</v>
      </c>
      <c r="D539" s="1" t="s">
        <v>15</v>
      </c>
      <c r="E539">
        <v>2023</v>
      </c>
      <c r="F539" s="1" t="s">
        <v>2192</v>
      </c>
      <c r="G539" s="1" t="s">
        <v>2193</v>
      </c>
      <c r="H539" s="1" t="s">
        <v>2003</v>
      </c>
      <c r="I539" s="1" t="s">
        <v>2194</v>
      </c>
      <c r="J539" s="1" t="s">
        <v>51</v>
      </c>
      <c r="K539" s="3">
        <v>40.96</v>
      </c>
      <c r="L539">
        <v>5</v>
      </c>
      <c r="M539" s="3">
        <v>204.8</v>
      </c>
      <c r="N539" s="1" t="s">
        <v>88</v>
      </c>
      <c r="O539" s="1" t="s">
        <v>22</v>
      </c>
    </row>
    <row r="540" spans="1:15" x14ac:dyDescent="0.3">
      <c r="A540" s="1" t="s">
        <v>2195</v>
      </c>
      <c r="B540" s="2">
        <v>45869</v>
      </c>
      <c r="C540" s="1" t="s">
        <v>6672</v>
      </c>
      <c r="D540" s="1" t="s">
        <v>32</v>
      </c>
      <c r="E540">
        <v>2025</v>
      </c>
      <c r="F540" s="1" t="s">
        <v>2196</v>
      </c>
      <c r="G540" s="1" t="s">
        <v>2197</v>
      </c>
      <c r="H540" s="1" t="s">
        <v>811</v>
      </c>
      <c r="I540" s="1" t="s">
        <v>1441</v>
      </c>
      <c r="J540" s="1" t="s">
        <v>51</v>
      </c>
      <c r="K540" s="3">
        <v>25.95</v>
      </c>
      <c r="L540">
        <v>3</v>
      </c>
      <c r="M540" s="3">
        <v>77.849999999999994</v>
      </c>
      <c r="N540" s="1" t="s">
        <v>29</v>
      </c>
      <c r="O540" s="1" t="s">
        <v>22</v>
      </c>
    </row>
    <row r="541" spans="1:15" x14ac:dyDescent="0.3">
      <c r="A541" s="1" t="s">
        <v>2198</v>
      </c>
      <c r="B541" s="2">
        <v>45569</v>
      </c>
      <c r="C541" s="1" t="s">
        <v>6668</v>
      </c>
      <c r="D541" s="1" t="s">
        <v>133</v>
      </c>
      <c r="E541">
        <v>2024</v>
      </c>
      <c r="F541" s="1" t="s">
        <v>2199</v>
      </c>
      <c r="G541" s="1" t="s">
        <v>2200</v>
      </c>
      <c r="H541" s="1" t="s">
        <v>1007</v>
      </c>
      <c r="I541" s="1" t="s">
        <v>1635</v>
      </c>
      <c r="J541" s="1" t="s">
        <v>20</v>
      </c>
      <c r="K541" s="3">
        <v>20.260000000000002</v>
      </c>
      <c r="L541">
        <v>1</v>
      </c>
      <c r="M541" s="3">
        <v>20.260000000000002</v>
      </c>
      <c r="N541" s="1" t="s">
        <v>21</v>
      </c>
      <c r="O541" s="1" t="s">
        <v>22</v>
      </c>
    </row>
    <row r="542" spans="1:15" x14ac:dyDescent="0.3">
      <c r="A542" s="1" t="s">
        <v>2201</v>
      </c>
      <c r="B542" s="2">
        <v>45626</v>
      </c>
      <c r="C542" s="1" t="s">
        <v>6673</v>
      </c>
      <c r="D542" s="1" t="s">
        <v>54</v>
      </c>
      <c r="E542">
        <v>2024</v>
      </c>
      <c r="F542" s="1" t="s">
        <v>295</v>
      </c>
      <c r="G542" s="1" t="s">
        <v>296</v>
      </c>
      <c r="H542" s="1" t="s">
        <v>2202</v>
      </c>
      <c r="I542" s="1" t="s">
        <v>2203</v>
      </c>
      <c r="J542" s="1" t="s">
        <v>20</v>
      </c>
      <c r="K542" s="3">
        <v>26.23</v>
      </c>
      <c r="L542">
        <v>1</v>
      </c>
      <c r="M542" s="3">
        <v>26.23</v>
      </c>
      <c r="N542" s="1" t="s">
        <v>29</v>
      </c>
      <c r="O542" s="1" t="s">
        <v>30</v>
      </c>
    </row>
    <row r="543" spans="1:15" x14ac:dyDescent="0.3">
      <c r="A543" s="1" t="s">
        <v>2204</v>
      </c>
      <c r="B543" s="2">
        <v>44921</v>
      </c>
      <c r="C543" s="1" t="s">
        <v>6667</v>
      </c>
      <c r="D543" s="1" t="s">
        <v>107</v>
      </c>
      <c r="E543">
        <v>2022</v>
      </c>
      <c r="F543" s="1" t="s">
        <v>260</v>
      </c>
      <c r="G543" s="1" t="s">
        <v>261</v>
      </c>
      <c r="H543" s="1" t="s">
        <v>213</v>
      </c>
      <c r="I543" s="1" t="s">
        <v>1774</v>
      </c>
      <c r="J543" s="1" t="s">
        <v>70</v>
      </c>
      <c r="K543" s="3">
        <v>20.58</v>
      </c>
      <c r="L543">
        <v>4</v>
      </c>
      <c r="M543" s="3">
        <v>82.32</v>
      </c>
      <c r="N543" s="1" t="s">
        <v>21</v>
      </c>
      <c r="O543" s="1" t="s">
        <v>37</v>
      </c>
    </row>
    <row r="544" spans="1:15" x14ac:dyDescent="0.3">
      <c r="A544" s="1" t="s">
        <v>2205</v>
      </c>
      <c r="B544" s="2">
        <v>45688</v>
      </c>
      <c r="C544" s="1" t="s">
        <v>6668</v>
      </c>
      <c r="D544" s="1" t="s">
        <v>210</v>
      </c>
      <c r="E544">
        <v>2025</v>
      </c>
      <c r="F544" s="1" t="s">
        <v>2206</v>
      </c>
      <c r="G544" s="1" t="s">
        <v>2207</v>
      </c>
      <c r="H544" s="1" t="s">
        <v>2208</v>
      </c>
      <c r="I544" s="1" t="s">
        <v>2209</v>
      </c>
      <c r="J544" s="1" t="s">
        <v>70</v>
      </c>
      <c r="K544" s="3">
        <v>34.14</v>
      </c>
      <c r="L544">
        <v>5</v>
      </c>
      <c r="M544" s="3">
        <v>170.7</v>
      </c>
      <c r="N544" s="1" t="s">
        <v>6669</v>
      </c>
      <c r="O544" s="1" t="s">
        <v>37</v>
      </c>
    </row>
    <row r="545" spans="1:15" x14ac:dyDescent="0.3">
      <c r="A545" s="1" t="s">
        <v>2210</v>
      </c>
      <c r="B545" s="2">
        <v>45790</v>
      </c>
      <c r="C545" s="1" t="s">
        <v>6671</v>
      </c>
      <c r="D545" s="1" t="s">
        <v>46</v>
      </c>
      <c r="E545">
        <v>2025</v>
      </c>
      <c r="F545" s="1" t="s">
        <v>195</v>
      </c>
      <c r="G545" s="1" t="s">
        <v>1330</v>
      </c>
      <c r="H545" s="1" t="s">
        <v>979</v>
      </c>
      <c r="I545" s="1" t="s">
        <v>980</v>
      </c>
      <c r="J545" s="1" t="s">
        <v>87</v>
      </c>
      <c r="K545" s="3">
        <v>8.48</v>
      </c>
      <c r="L545">
        <v>2</v>
      </c>
      <c r="M545" s="3">
        <v>16.96</v>
      </c>
      <c r="N545" s="1" t="s">
        <v>21</v>
      </c>
      <c r="O545" s="1" t="s">
        <v>80</v>
      </c>
    </row>
    <row r="546" spans="1:15" x14ac:dyDescent="0.3">
      <c r="A546" s="1" t="s">
        <v>2211</v>
      </c>
      <c r="B546" s="2">
        <v>45599</v>
      </c>
      <c r="C546" s="1" t="s">
        <v>6666</v>
      </c>
      <c r="D546" s="1" t="s">
        <v>54</v>
      </c>
      <c r="E546">
        <v>2024</v>
      </c>
      <c r="F546" s="1" t="s">
        <v>1846</v>
      </c>
      <c r="G546" s="1" t="s">
        <v>2212</v>
      </c>
      <c r="H546" s="1" t="s">
        <v>2213</v>
      </c>
      <c r="I546" s="1" t="s">
        <v>2214</v>
      </c>
      <c r="J546" s="1" t="s">
        <v>51</v>
      </c>
      <c r="K546" s="3">
        <v>28.46</v>
      </c>
      <c r="L546">
        <v>5</v>
      </c>
      <c r="M546" s="3">
        <v>142.30000000000001</v>
      </c>
      <c r="N546" s="1" t="s">
        <v>88</v>
      </c>
      <c r="O546" s="1" t="s">
        <v>30</v>
      </c>
    </row>
    <row r="547" spans="1:15" x14ac:dyDescent="0.3">
      <c r="A547" s="1" t="s">
        <v>2215</v>
      </c>
      <c r="B547" s="2">
        <v>44812</v>
      </c>
      <c r="C547" s="1" t="s">
        <v>6672</v>
      </c>
      <c r="D547" s="1" t="s">
        <v>60</v>
      </c>
      <c r="E547">
        <v>2022</v>
      </c>
      <c r="F547" s="1" t="s">
        <v>2216</v>
      </c>
      <c r="G547" s="1" t="s">
        <v>2217</v>
      </c>
      <c r="H547" s="1" t="s">
        <v>851</v>
      </c>
      <c r="I547" s="1" t="s">
        <v>2218</v>
      </c>
      <c r="J547" s="1" t="s">
        <v>87</v>
      </c>
      <c r="K547" s="3">
        <v>51.21</v>
      </c>
      <c r="L547">
        <v>3</v>
      </c>
      <c r="M547" s="3">
        <v>153.63</v>
      </c>
      <c r="N547" s="1" t="s">
        <v>6669</v>
      </c>
      <c r="O547" s="1" t="s">
        <v>30</v>
      </c>
    </row>
    <row r="548" spans="1:15" x14ac:dyDescent="0.3">
      <c r="A548" s="1" t="s">
        <v>2219</v>
      </c>
      <c r="B548" s="2">
        <v>45072</v>
      </c>
      <c r="C548" s="1" t="s">
        <v>6668</v>
      </c>
      <c r="D548" s="1" t="s">
        <v>46</v>
      </c>
      <c r="E548">
        <v>2023</v>
      </c>
      <c r="F548" s="1" t="s">
        <v>2220</v>
      </c>
      <c r="G548" s="1" t="s">
        <v>2221</v>
      </c>
      <c r="H548" s="1" t="s">
        <v>355</v>
      </c>
      <c r="I548" s="1" t="s">
        <v>914</v>
      </c>
      <c r="J548" s="1" t="s">
        <v>20</v>
      </c>
      <c r="K548" s="3">
        <v>48.35</v>
      </c>
      <c r="L548">
        <v>3</v>
      </c>
      <c r="M548" s="3">
        <v>145.05000000000001</v>
      </c>
      <c r="N548" s="1" t="s">
        <v>21</v>
      </c>
      <c r="O548" s="1" t="s">
        <v>52</v>
      </c>
    </row>
    <row r="549" spans="1:15" x14ac:dyDescent="0.3">
      <c r="A549" s="1" t="s">
        <v>2222</v>
      </c>
      <c r="B549" s="2">
        <v>44884</v>
      </c>
      <c r="C549" s="1" t="s">
        <v>6673</v>
      </c>
      <c r="D549" s="1" t="s">
        <v>54</v>
      </c>
      <c r="E549">
        <v>2022</v>
      </c>
      <c r="F549" s="1" t="s">
        <v>788</v>
      </c>
      <c r="G549" s="1" t="s">
        <v>2223</v>
      </c>
      <c r="H549" s="1" t="s">
        <v>2224</v>
      </c>
      <c r="I549" s="1" t="s">
        <v>2225</v>
      </c>
      <c r="J549" s="1" t="s">
        <v>70</v>
      </c>
      <c r="K549" s="3">
        <v>42.75</v>
      </c>
      <c r="L549">
        <v>1</v>
      </c>
      <c r="M549" s="3">
        <v>42.75</v>
      </c>
      <c r="N549" s="1" t="s">
        <v>21</v>
      </c>
      <c r="O549" s="1" t="s">
        <v>37</v>
      </c>
    </row>
    <row r="550" spans="1:15" x14ac:dyDescent="0.3">
      <c r="A550" s="1" t="s">
        <v>2226</v>
      </c>
      <c r="B550" s="2">
        <v>45459</v>
      </c>
      <c r="C550" s="1" t="s">
        <v>6666</v>
      </c>
      <c r="D550" s="1" t="s">
        <v>24</v>
      </c>
      <c r="E550">
        <v>2024</v>
      </c>
      <c r="F550" s="1" t="s">
        <v>2227</v>
      </c>
      <c r="G550" s="1" t="s">
        <v>2228</v>
      </c>
      <c r="H550" s="1" t="s">
        <v>2229</v>
      </c>
      <c r="I550" s="1" t="s">
        <v>2230</v>
      </c>
      <c r="J550" s="1" t="s">
        <v>20</v>
      </c>
      <c r="K550" s="3">
        <v>57.33</v>
      </c>
      <c r="L550">
        <v>4</v>
      </c>
      <c r="M550" s="3">
        <v>229.32</v>
      </c>
      <c r="N550" s="1" t="s">
        <v>6669</v>
      </c>
      <c r="O550" s="1" t="s">
        <v>22</v>
      </c>
    </row>
    <row r="551" spans="1:15" x14ac:dyDescent="0.3">
      <c r="A551" s="1" t="s">
        <v>2231</v>
      </c>
      <c r="B551" s="2">
        <v>45860</v>
      </c>
      <c r="C551" s="1" t="s">
        <v>6671</v>
      </c>
      <c r="D551" s="1" t="s">
        <v>32</v>
      </c>
      <c r="E551">
        <v>2025</v>
      </c>
      <c r="F551" s="1" t="s">
        <v>433</v>
      </c>
      <c r="G551" s="1" t="s">
        <v>1360</v>
      </c>
      <c r="H551" s="1" t="s">
        <v>623</v>
      </c>
      <c r="I551" s="1" t="s">
        <v>2232</v>
      </c>
      <c r="J551" s="1" t="s">
        <v>87</v>
      </c>
      <c r="K551" s="3">
        <v>10.130000000000001</v>
      </c>
      <c r="L551">
        <v>2</v>
      </c>
      <c r="M551" s="3">
        <v>20.260000000000002</v>
      </c>
      <c r="N551" s="1" t="s">
        <v>21</v>
      </c>
      <c r="O551" s="1" t="s">
        <v>95</v>
      </c>
    </row>
    <row r="552" spans="1:15" x14ac:dyDescent="0.3">
      <c r="A552" s="1" t="s">
        <v>2233</v>
      </c>
      <c r="B552" s="2">
        <v>45677</v>
      </c>
      <c r="C552" s="1" t="s">
        <v>6667</v>
      </c>
      <c r="D552" s="1" t="s">
        <v>210</v>
      </c>
      <c r="E552">
        <v>2025</v>
      </c>
      <c r="F552" s="1" t="s">
        <v>55</v>
      </c>
      <c r="G552" s="1" t="s">
        <v>746</v>
      </c>
      <c r="H552" s="1" t="s">
        <v>2234</v>
      </c>
      <c r="I552" s="1" t="s">
        <v>2235</v>
      </c>
      <c r="J552" s="1" t="s">
        <v>20</v>
      </c>
      <c r="K552" s="3">
        <v>11.91</v>
      </c>
      <c r="L552">
        <v>3</v>
      </c>
      <c r="M552" s="3">
        <v>35.729999999999997</v>
      </c>
      <c r="N552" s="1" t="s">
        <v>6669</v>
      </c>
      <c r="O552" s="1" t="s">
        <v>37</v>
      </c>
    </row>
    <row r="553" spans="1:15" x14ac:dyDescent="0.3">
      <c r="A553" s="1" t="s">
        <v>2236</v>
      </c>
      <c r="B553" s="2">
        <v>45690</v>
      </c>
      <c r="C553" s="1" t="s">
        <v>6666</v>
      </c>
      <c r="D553" s="1" t="s">
        <v>39</v>
      </c>
      <c r="E553">
        <v>2025</v>
      </c>
      <c r="F553" s="1" t="s">
        <v>1146</v>
      </c>
      <c r="G553" s="1" t="s">
        <v>1147</v>
      </c>
      <c r="H553" s="1" t="s">
        <v>2110</v>
      </c>
      <c r="I553" s="1" t="s">
        <v>2111</v>
      </c>
      <c r="J553" s="1" t="s">
        <v>20</v>
      </c>
      <c r="K553" s="3">
        <v>34.31</v>
      </c>
      <c r="L553">
        <v>5</v>
      </c>
      <c r="M553" s="3">
        <v>171.55</v>
      </c>
      <c r="N553" s="1" t="s">
        <v>21</v>
      </c>
      <c r="O553" s="1" t="s">
        <v>22</v>
      </c>
    </row>
    <row r="554" spans="1:15" x14ac:dyDescent="0.3">
      <c r="A554" s="1" t="s">
        <v>2237</v>
      </c>
      <c r="B554" s="2">
        <v>45355</v>
      </c>
      <c r="C554" s="1" t="s">
        <v>6667</v>
      </c>
      <c r="D554" s="1" t="s">
        <v>15</v>
      </c>
      <c r="E554">
        <v>2024</v>
      </c>
      <c r="F554" s="1" t="s">
        <v>118</v>
      </c>
      <c r="G554" s="1" t="s">
        <v>2238</v>
      </c>
      <c r="H554" s="1" t="s">
        <v>2239</v>
      </c>
      <c r="I554" s="1" t="s">
        <v>2240</v>
      </c>
      <c r="J554" s="1" t="s">
        <v>20</v>
      </c>
      <c r="K554" s="3">
        <v>25.09</v>
      </c>
      <c r="L554">
        <v>4</v>
      </c>
      <c r="M554" s="3">
        <v>100.36</v>
      </c>
      <c r="N554" s="1" t="s">
        <v>29</v>
      </c>
      <c r="O554" s="1" t="s">
        <v>52</v>
      </c>
    </row>
    <row r="555" spans="1:15" x14ac:dyDescent="0.3">
      <c r="A555" s="1" t="s">
        <v>2241</v>
      </c>
      <c r="B555" s="2">
        <v>45533</v>
      </c>
      <c r="C555" s="1" t="s">
        <v>6672</v>
      </c>
      <c r="D555" s="1" t="s">
        <v>90</v>
      </c>
      <c r="E555">
        <v>2024</v>
      </c>
      <c r="F555" s="1" t="s">
        <v>1422</v>
      </c>
      <c r="G555" s="1" t="s">
        <v>2242</v>
      </c>
      <c r="H555" s="1" t="s">
        <v>777</v>
      </c>
      <c r="I555" s="1" t="s">
        <v>2243</v>
      </c>
      <c r="J555" s="1" t="s">
        <v>70</v>
      </c>
      <c r="K555" s="3">
        <v>34.86</v>
      </c>
      <c r="L555">
        <v>4</v>
      </c>
      <c r="M555" s="3">
        <v>139.44</v>
      </c>
      <c r="N555" s="1" t="s">
        <v>21</v>
      </c>
      <c r="O555" s="1" t="s">
        <v>44</v>
      </c>
    </row>
    <row r="556" spans="1:15" x14ac:dyDescent="0.3">
      <c r="A556" s="1" t="s">
        <v>2244</v>
      </c>
      <c r="B556" s="2">
        <v>45387</v>
      </c>
      <c r="C556" s="1" t="s">
        <v>6668</v>
      </c>
      <c r="D556" s="1" t="s">
        <v>82</v>
      </c>
      <c r="E556">
        <v>2024</v>
      </c>
      <c r="F556" s="1" t="s">
        <v>47</v>
      </c>
      <c r="G556" s="1" t="s">
        <v>2245</v>
      </c>
      <c r="H556" s="1" t="s">
        <v>2246</v>
      </c>
      <c r="I556" s="1" t="s">
        <v>2247</v>
      </c>
      <c r="J556" s="1" t="s">
        <v>20</v>
      </c>
      <c r="K556" s="3">
        <v>8.4499999999999993</v>
      </c>
      <c r="L556">
        <v>4</v>
      </c>
      <c r="M556" s="3">
        <v>33.799999999999997</v>
      </c>
      <c r="N556" s="1" t="s">
        <v>21</v>
      </c>
      <c r="O556" s="1" t="s">
        <v>37</v>
      </c>
    </row>
    <row r="557" spans="1:15" x14ac:dyDescent="0.3">
      <c r="A557" s="1" t="s">
        <v>2248</v>
      </c>
      <c r="B557" s="2">
        <v>45243</v>
      </c>
      <c r="C557" s="1" t="s">
        <v>6667</v>
      </c>
      <c r="D557" s="1" t="s">
        <v>54</v>
      </c>
      <c r="E557">
        <v>2023</v>
      </c>
      <c r="F557" s="1" t="s">
        <v>511</v>
      </c>
      <c r="G557" s="1" t="s">
        <v>1364</v>
      </c>
      <c r="H557" s="1" t="s">
        <v>2249</v>
      </c>
      <c r="I557" s="1" t="s">
        <v>2250</v>
      </c>
      <c r="J557" s="1" t="s">
        <v>87</v>
      </c>
      <c r="K557" s="3">
        <v>39.69</v>
      </c>
      <c r="L557">
        <v>2</v>
      </c>
      <c r="M557" s="3">
        <v>79.38</v>
      </c>
      <c r="N557" s="1" t="s">
        <v>21</v>
      </c>
      <c r="O557" s="1" t="s">
        <v>22</v>
      </c>
    </row>
    <row r="558" spans="1:15" x14ac:dyDescent="0.3">
      <c r="A558" s="1" t="s">
        <v>2251</v>
      </c>
      <c r="B558" s="2">
        <v>45539</v>
      </c>
      <c r="C558" s="1" t="s">
        <v>6670</v>
      </c>
      <c r="D558" s="1" t="s">
        <v>60</v>
      </c>
      <c r="E558">
        <v>2024</v>
      </c>
      <c r="F558" s="1" t="s">
        <v>829</v>
      </c>
      <c r="G558" s="1" t="s">
        <v>1869</v>
      </c>
      <c r="H558" s="1" t="s">
        <v>2252</v>
      </c>
      <c r="I558" s="1" t="s">
        <v>2253</v>
      </c>
      <c r="J558" s="1" t="s">
        <v>20</v>
      </c>
      <c r="K558" s="3">
        <v>21.17</v>
      </c>
      <c r="L558">
        <v>1</v>
      </c>
      <c r="M558" s="3">
        <v>21.17</v>
      </c>
      <c r="N558" s="1" t="s">
        <v>6669</v>
      </c>
      <c r="O558" s="1" t="s">
        <v>95</v>
      </c>
    </row>
    <row r="559" spans="1:15" x14ac:dyDescent="0.3">
      <c r="A559" s="1" t="s">
        <v>2254</v>
      </c>
      <c r="B559" s="2">
        <v>45684</v>
      </c>
      <c r="C559" s="1" t="s">
        <v>6667</v>
      </c>
      <c r="D559" s="1" t="s">
        <v>210</v>
      </c>
      <c r="E559">
        <v>2025</v>
      </c>
      <c r="F559" s="1" t="s">
        <v>358</v>
      </c>
      <c r="G559" s="1" t="s">
        <v>359</v>
      </c>
      <c r="H559" s="1" t="s">
        <v>1661</v>
      </c>
      <c r="I559" s="1" t="s">
        <v>2255</v>
      </c>
      <c r="J559" s="1" t="s">
        <v>70</v>
      </c>
      <c r="K559" s="3">
        <v>40.4</v>
      </c>
      <c r="L559">
        <v>2</v>
      </c>
      <c r="M559" s="3">
        <v>80.8</v>
      </c>
      <c r="N559" s="1" t="s">
        <v>21</v>
      </c>
      <c r="O559" s="1" t="s">
        <v>37</v>
      </c>
    </row>
    <row r="560" spans="1:15" x14ac:dyDescent="0.3">
      <c r="A560" s="1" t="s">
        <v>2256</v>
      </c>
      <c r="B560" s="2">
        <v>45332</v>
      </c>
      <c r="C560" s="1" t="s">
        <v>6673</v>
      </c>
      <c r="D560" s="1" t="s">
        <v>39</v>
      </c>
      <c r="E560">
        <v>2024</v>
      </c>
      <c r="F560" s="1" t="s">
        <v>700</v>
      </c>
      <c r="G560" s="1" t="s">
        <v>701</v>
      </c>
      <c r="H560" s="1" t="s">
        <v>2115</v>
      </c>
      <c r="I560" s="1" t="s">
        <v>2257</v>
      </c>
      <c r="J560" s="1" t="s">
        <v>51</v>
      </c>
      <c r="K560" s="3">
        <v>40.03</v>
      </c>
      <c r="L560">
        <v>3</v>
      </c>
      <c r="M560" s="3">
        <v>120.09</v>
      </c>
      <c r="N560" s="1" t="s">
        <v>88</v>
      </c>
      <c r="O560" s="1" t="s">
        <v>37</v>
      </c>
    </row>
    <row r="561" spans="1:15" x14ac:dyDescent="0.3">
      <c r="A561" s="1" t="s">
        <v>2258</v>
      </c>
      <c r="B561" s="2">
        <v>45189</v>
      </c>
      <c r="C561" s="1" t="s">
        <v>6670</v>
      </c>
      <c r="D561" s="1" t="s">
        <v>60</v>
      </c>
      <c r="E561">
        <v>2023</v>
      </c>
      <c r="F561" s="1" t="s">
        <v>2259</v>
      </c>
      <c r="G561" s="1" t="s">
        <v>2260</v>
      </c>
      <c r="H561" s="1" t="s">
        <v>508</v>
      </c>
      <c r="I561" s="1" t="s">
        <v>2261</v>
      </c>
      <c r="J561" s="1" t="s">
        <v>20</v>
      </c>
      <c r="K561" s="3">
        <v>8.31</v>
      </c>
      <c r="L561">
        <v>3</v>
      </c>
      <c r="M561" s="3">
        <v>24.93</v>
      </c>
      <c r="N561" s="1" t="s">
        <v>21</v>
      </c>
      <c r="O561" s="1" t="s">
        <v>95</v>
      </c>
    </row>
    <row r="562" spans="1:15" x14ac:dyDescent="0.3">
      <c r="A562" s="1" t="s">
        <v>2262</v>
      </c>
      <c r="B562" s="2">
        <v>45345</v>
      </c>
      <c r="C562" s="1" t="s">
        <v>6668</v>
      </c>
      <c r="D562" s="1" t="s">
        <v>39</v>
      </c>
      <c r="E562">
        <v>2024</v>
      </c>
      <c r="F562" s="1" t="s">
        <v>1932</v>
      </c>
      <c r="G562" s="1" t="s">
        <v>2263</v>
      </c>
      <c r="H562" s="1" t="s">
        <v>1365</v>
      </c>
      <c r="I562" s="1" t="s">
        <v>2264</v>
      </c>
      <c r="J562" s="1" t="s">
        <v>20</v>
      </c>
      <c r="K562" s="3">
        <v>48.64</v>
      </c>
      <c r="L562">
        <v>3</v>
      </c>
      <c r="M562" s="3">
        <v>145.91999999999999</v>
      </c>
      <c r="N562" s="1" t="s">
        <v>21</v>
      </c>
      <c r="O562" s="1" t="s">
        <v>80</v>
      </c>
    </row>
    <row r="563" spans="1:15" x14ac:dyDescent="0.3">
      <c r="A563" s="1" t="s">
        <v>2265</v>
      </c>
      <c r="B563" s="2">
        <v>45107</v>
      </c>
      <c r="C563" s="1" t="s">
        <v>6668</v>
      </c>
      <c r="D563" s="1" t="s">
        <v>24</v>
      </c>
      <c r="E563">
        <v>2023</v>
      </c>
      <c r="F563" s="1" t="s">
        <v>2266</v>
      </c>
      <c r="G563" s="1" t="s">
        <v>2267</v>
      </c>
      <c r="H563" s="1" t="s">
        <v>2268</v>
      </c>
      <c r="I563" s="1" t="s">
        <v>2269</v>
      </c>
      <c r="J563" s="1" t="s">
        <v>70</v>
      </c>
      <c r="K563" s="3">
        <v>45.83</v>
      </c>
      <c r="L563">
        <v>4</v>
      </c>
      <c r="M563" s="3">
        <v>183.32</v>
      </c>
      <c r="N563" s="1" t="s">
        <v>6669</v>
      </c>
      <c r="O563" s="1" t="s">
        <v>44</v>
      </c>
    </row>
    <row r="564" spans="1:15" x14ac:dyDescent="0.3">
      <c r="A564" s="1" t="s">
        <v>2270</v>
      </c>
      <c r="B564" s="2">
        <v>45620</v>
      </c>
      <c r="C564" s="1" t="s">
        <v>6666</v>
      </c>
      <c r="D564" s="1" t="s">
        <v>54</v>
      </c>
      <c r="E564">
        <v>2024</v>
      </c>
      <c r="F564" s="1" t="s">
        <v>1906</v>
      </c>
      <c r="G564" s="1" t="s">
        <v>2271</v>
      </c>
      <c r="H564" s="1" t="s">
        <v>2272</v>
      </c>
      <c r="I564" s="1" t="s">
        <v>2273</v>
      </c>
      <c r="J564" s="1" t="s">
        <v>20</v>
      </c>
      <c r="K564" s="3">
        <v>27.6</v>
      </c>
      <c r="L564">
        <v>3</v>
      </c>
      <c r="M564" s="3">
        <v>82.8</v>
      </c>
      <c r="N564" s="1" t="s">
        <v>6669</v>
      </c>
      <c r="O564" s="1" t="s">
        <v>37</v>
      </c>
    </row>
    <row r="565" spans="1:15" x14ac:dyDescent="0.3">
      <c r="A565" s="1" t="s">
        <v>2274</v>
      </c>
      <c r="B565" s="2">
        <v>45536</v>
      </c>
      <c r="C565" s="1" t="s">
        <v>6666</v>
      </c>
      <c r="D565" s="1" t="s">
        <v>60</v>
      </c>
      <c r="E565">
        <v>2024</v>
      </c>
      <c r="F565" s="1" t="s">
        <v>481</v>
      </c>
      <c r="G565" s="1" t="s">
        <v>2275</v>
      </c>
      <c r="H565" s="1" t="s">
        <v>1856</v>
      </c>
      <c r="I565" s="1" t="s">
        <v>2276</v>
      </c>
      <c r="J565" s="1" t="s">
        <v>20</v>
      </c>
      <c r="K565" s="3">
        <v>25.18</v>
      </c>
      <c r="L565">
        <v>4</v>
      </c>
      <c r="M565" s="3">
        <v>100.72</v>
      </c>
      <c r="N565" s="1" t="s">
        <v>6669</v>
      </c>
      <c r="O565" s="1" t="s">
        <v>193</v>
      </c>
    </row>
    <row r="566" spans="1:15" x14ac:dyDescent="0.3">
      <c r="A566" s="1" t="s">
        <v>2280</v>
      </c>
      <c r="B566" s="2">
        <v>44915</v>
      </c>
      <c r="C566" s="1" t="s">
        <v>6671</v>
      </c>
      <c r="D566" s="1" t="s">
        <v>107</v>
      </c>
      <c r="E566">
        <v>2022</v>
      </c>
      <c r="F566" s="1" t="s">
        <v>2281</v>
      </c>
      <c r="G566" s="1" t="s">
        <v>2282</v>
      </c>
      <c r="H566" s="1" t="s">
        <v>947</v>
      </c>
      <c r="I566" s="1" t="s">
        <v>2283</v>
      </c>
      <c r="J566" s="1" t="s">
        <v>51</v>
      </c>
      <c r="K566" s="3">
        <v>53.62</v>
      </c>
      <c r="L566">
        <v>1</v>
      </c>
      <c r="M566" s="3">
        <v>53.62</v>
      </c>
      <c r="N566" s="1" t="s">
        <v>21</v>
      </c>
      <c r="O566" s="1" t="s">
        <v>22</v>
      </c>
    </row>
    <row r="567" spans="1:15" x14ac:dyDescent="0.3">
      <c r="A567" s="1" t="s">
        <v>2284</v>
      </c>
      <c r="B567" s="2">
        <v>45232</v>
      </c>
      <c r="C567" s="1" t="s">
        <v>6672</v>
      </c>
      <c r="D567" s="1" t="s">
        <v>54</v>
      </c>
      <c r="E567">
        <v>2023</v>
      </c>
      <c r="F567" s="1" t="s">
        <v>2285</v>
      </c>
      <c r="G567" s="1" t="s">
        <v>2286</v>
      </c>
      <c r="H567" s="1" t="s">
        <v>2287</v>
      </c>
      <c r="I567" s="1" t="s">
        <v>2288</v>
      </c>
      <c r="J567" s="1" t="s">
        <v>70</v>
      </c>
      <c r="K567" s="3">
        <v>55.1</v>
      </c>
      <c r="L567">
        <v>3</v>
      </c>
      <c r="M567" s="3">
        <v>165.3</v>
      </c>
      <c r="N567" s="1" t="s">
        <v>29</v>
      </c>
      <c r="O567" s="1" t="s">
        <v>44</v>
      </c>
    </row>
    <row r="568" spans="1:15" x14ac:dyDescent="0.3">
      <c r="A568" s="1" t="s">
        <v>2289</v>
      </c>
      <c r="B568" s="2">
        <v>44880</v>
      </c>
      <c r="C568" s="1" t="s">
        <v>6671</v>
      </c>
      <c r="D568" s="1" t="s">
        <v>54</v>
      </c>
      <c r="E568">
        <v>2022</v>
      </c>
      <c r="F568" s="1" t="s">
        <v>200</v>
      </c>
      <c r="G568" s="1" t="s">
        <v>201</v>
      </c>
      <c r="H568" s="1" t="s">
        <v>2290</v>
      </c>
      <c r="I568" s="1" t="s">
        <v>2291</v>
      </c>
      <c r="J568" s="1" t="s">
        <v>20</v>
      </c>
      <c r="K568" s="3">
        <v>20.46</v>
      </c>
      <c r="L568">
        <v>2</v>
      </c>
      <c r="M568" s="3">
        <v>40.92</v>
      </c>
      <c r="N568" s="1" t="s">
        <v>21</v>
      </c>
      <c r="O568" s="1" t="s">
        <v>80</v>
      </c>
    </row>
    <row r="569" spans="1:15" x14ac:dyDescent="0.3">
      <c r="A569" s="1" t="s">
        <v>2292</v>
      </c>
      <c r="B569" s="2">
        <v>45188</v>
      </c>
      <c r="C569" s="1" t="s">
        <v>6671</v>
      </c>
      <c r="D569" s="1" t="s">
        <v>60</v>
      </c>
      <c r="E569">
        <v>2023</v>
      </c>
      <c r="F569" s="1" t="s">
        <v>552</v>
      </c>
      <c r="G569" s="1" t="s">
        <v>2293</v>
      </c>
      <c r="H569" s="1" t="s">
        <v>197</v>
      </c>
      <c r="I569" s="1" t="s">
        <v>875</v>
      </c>
      <c r="J569" s="1" t="s">
        <v>70</v>
      </c>
      <c r="K569" s="3">
        <v>32.24</v>
      </c>
      <c r="L569">
        <v>4</v>
      </c>
      <c r="M569" s="3">
        <v>128.96</v>
      </c>
      <c r="N569" s="1" t="s">
        <v>6669</v>
      </c>
      <c r="O569" s="1" t="s">
        <v>22</v>
      </c>
    </row>
    <row r="570" spans="1:15" x14ac:dyDescent="0.3">
      <c r="A570" s="1" t="s">
        <v>2294</v>
      </c>
      <c r="B570" s="2">
        <v>45789</v>
      </c>
      <c r="C570" s="1" t="s">
        <v>6667</v>
      </c>
      <c r="D570" s="1" t="s">
        <v>46</v>
      </c>
      <c r="E570">
        <v>2025</v>
      </c>
      <c r="F570" s="1" t="s">
        <v>2295</v>
      </c>
      <c r="G570" s="1" t="s">
        <v>2296</v>
      </c>
      <c r="H570" s="1" t="s">
        <v>416</v>
      </c>
      <c r="I570" s="1" t="s">
        <v>2297</v>
      </c>
      <c r="J570" s="1" t="s">
        <v>20</v>
      </c>
      <c r="K570" s="3">
        <v>22.42</v>
      </c>
      <c r="L570">
        <v>1</v>
      </c>
      <c r="M570" s="3">
        <v>22.42</v>
      </c>
      <c r="N570" s="1" t="s">
        <v>6669</v>
      </c>
      <c r="O570" s="1" t="s">
        <v>37</v>
      </c>
    </row>
    <row r="571" spans="1:15" x14ac:dyDescent="0.3">
      <c r="A571" s="1" t="s">
        <v>2298</v>
      </c>
      <c r="B571" s="2">
        <v>45598</v>
      </c>
      <c r="C571" s="1" t="s">
        <v>6673</v>
      </c>
      <c r="D571" s="1" t="s">
        <v>54</v>
      </c>
      <c r="E571">
        <v>2024</v>
      </c>
      <c r="F571" s="1" t="s">
        <v>666</v>
      </c>
      <c r="G571" s="1" t="s">
        <v>667</v>
      </c>
      <c r="H571" s="1" t="s">
        <v>979</v>
      </c>
      <c r="I571" s="1" t="s">
        <v>2299</v>
      </c>
      <c r="J571" s="1" t="s">
        <v>20</v>
      </c>
      <c r="K571" s="3">
        <v>32.159999999999997</v>
      </c>
      <c r="L571">
        <v>5</v>
      </c>
      <c r="M571" s="3">
        <v>160.80000000000001</v>
      </c>
      <c r="N571" s="1" t="s">
        <v>6669</v>
      </c>
      <c r="O571" s="1" t="s">
        <v>80</v>
      </c>
    </row>
    <row r="572" spans="1:15" x14ac:dyDescent="0.3">
      <c r="A572" s="1" t="s">
        <v>2300</v>
      </c>
      <c r="B572" s="2">
        <v>44981</v>
      </c>
      <c r="C572" s="1" t="s">
        <v>6668</v>
      </c>
      <c r="D572" s="1" t="s">
        <v>39</v>
      </c>
      <c r="E572">
        <v>2023</v>
      </c>
      <c r="F572" s="1" t="s">
        <v>2301</v>
      </c>
      <c r="G572" s="1" t="s">
        <v>2302</v>
      </c>
      <c r="H572" s="1" t="s">
        <v>1462</v>
      </c>
      <c r="I572" s="1" t="s">
        <v>2303</v>
      </c>
      <c r="J572" s="1" t="s">
        <v>20</v>
      </c>
      <c r="K572" s="3">
        <v>8.77</v>
      </c>
      <c r="L572">
        <v>5</v>
      </c>
      <c r="M572" s="3">
        <v>43.85</v>
      </c>
      <c r="N572" s="1" t="s">
        <v>6669</v>
      </c>
      <c r="O572" s="1" t="s">
        <v>193</v>
      </c>
    </row>
    <row r="573" spans="1:15" x14ac:dyDescent="0.3">
      <c r="A573" s="1" t="s">
        <v>2304</v>
      </c>
      <c r="B573" s="2">
        <v>44953</v>
      </c>
      <c r="C573" s="1" t="s">
        <v>6668</v>
      </c>
      <c r="D573" s="1" t="s">
        <v>210</v>
      </c>
      <c r="E573">
        <v>2023</v>
      </c>
      <c r="F573" s="1" t="s">
        <v>705</v>
      </c>
      <c r="G573" s="1" t="s">
        <v>706</v>
      </c>
      <c r="H573" s="1" t="s">
        <v>633</v>
      </c>
      <c r="I573" s="1" t="s">
        <v>2305</v>
      </c>
      <c r="J573" s="1" t="s">
        <v>87</v>
      </c>
      <c r="K573" s="3">
        <v>19.68</v>
      </c>
      <c r="L573">
        <v>5</v>
      </c>
      <c r="M573" s="3">
        <v>98.4</v>
      </c>
      <c r="N573" s="1" t="s">
        <v>6669</v>
      </c>
      <c r="O573" s="1" t="s">
        <v>193</v>
      </c>
    </row>
    <row r="574" spans="1:15" x14ac:dyDescent="0.3">
      <c r="A574" s="1" t="s">
        <v>2306</v>
      </c>
      <c r="B574" s="2">
        <v>45541</v>
      </c>
      <c r="C574" s="1" t="s">
        <v>6668</v>
      </c>
      <c r="D574" s="1" t="s">
        <v>60</v>
      </c>
      <c r="E574">
        <v>2024</v>
      </c>
      <c r="F574" s="1" t="s">
        <v>2307</v>
      </c>
      <c r="G574" s="1" t="s">
        <v>2308</v>
      </c>
      <c r="H574" s="1" t="s">
        <v>2309</v>
      </c>
      <c r="I574" s="1" t="s">
        <v>2310</v>
      </c>
      <c r="J574" s="1" t="s">
        <v>20</v>
      </c>
      <c r="K574" s="3">
        <v>46.61</v>
      </c>
      <c r="L574">
        <v>3</v>
      </c>
      <c r="M574" s="3">
        <v>139.83000000000001</v>
      </c>
      <c r="N574" s="1" t="s">
        <v>29</v>
      </c>
      <c r="O574" s="1" t="s">
        <v>37</v>
      </c>
    </row>
    <row r="575" spans="1:15" x14ac:dyDescent="0.3">
      <c r="A575" s="1" t="s">
        <v>2311</v>
      </c>
      <c r="B575" s="2">
        <v>45164</v>
      </c>
      <c r="C575" s="1" t="s">
        <v>6673</v>
      </c>
      <c r="D575" s="1" t="s">
        <v>90</v>
      </c>
      <c r="E575">
        <v>2023</v>
      </c>
      <c r="F575" s="1" t="s">
        <v>1683</v>
      </c>
      <c r="G575" s="1" t="s">
        <v>1684</v>
      </c>
      <c r="H575" s="1" t="s">
        <v>2312</v>
      </c>
      <c r="I575" s="1" t="s">
        <v>2313</v>
      </c>
      <c r="J575" s="1" t="s">
        <v>70</v>
      </c>
      <c r="K575" s="3">
        <v>24.11</v>
      </c>
      <c r="L575">
        <v>3</v>
      </c>
      <c r="M575" s="3">
        <v>72.33</v>
      </c>
      <c r="N575" s="1" t="s">
        <v>21</v>
      </c>
      <c r="O575" s="1" t="s">
        <v>22</v>
      </c>
    </row>
    <row r="576" spans="1:15" x14ac:dyDescent="0.3">
      <c r="A576" s="1" t="s">
        <v>2314</v>
      </c>
      <c r="B576" s="2">
        <v>45132</v>
      </c>
      <c r="C576" s="1" t="s">
        <v>6671</v>
      </c>
      <c r="D576" s="1" t="s">
        <v>32</v>
      </c>
      <c r="E576">
        <v>2023</v>
      </c>
      <c r="F576" s="1" t="s">
        <v>918</v>
      </c>
      <c r="G576" s="1" t="s">
        <v>919</v>
      </c>
      <c r="H576" s="1" t="s">
        <v>663</v>
      </c>
      <c r="I576" s="1" t="s">
        <v>2315</v>
      </c>
      <c r="J576" s="1" t="s">
        <v>70</v>
      </c>
      <c r="K576" s="3">
        <v>7.96</v>
      </c>
      <c r="L576">
        <v>5</v>
      </c>
      <c r="M576" s="3">
        <v>39.799999999999997</v>
      </c>
      <c r="N576" s="1" t="s">
        <v>29</v>
      </c>
      <c r="O576" s="1" t="s">
        <v>52</v>
      </c>
    </row>
    <row r="577" spans="1:15" x14ac:dyDescent="0.3">
      <c r="A577" s="1" t="s">
        <v>2316</v>
      </c>
      <c r="B577" s="2">
        <v>45024</v>
      </c>
      <c r="C577" s="1" t="s">
        <v>6673</v>
      </c>
      <c r="D577" s="1" t="s">
        <v>82</v>
      </c>
      <c r="E577">
        <v>2023</v>
      </c>
      <c r="F577" s="1" t="s">
        <v>2317</v>
      </c>
      <c r="G577" s="1" t="s">
        <v>2318</v>
      </c>
      <c r="H577" s="1" t="s">
        <v>2319</v>
      </c>
      <c r="I577" s="1" t="s">
        <v>2320</v>
      </c>
      <c r="J577" s="1" t="s">
        <v>51</v>
      </c>
      <c r="K577" s="3">
        <v>30.62</v>
      </c>
      <c r="L577">
        <v>3</v>
      </c>
      <c r="M577" s="3">
        <v>91.86</v>
      </c>
      <c r="N577" s="1" t="s">
        <v>21</v>
      </c>
      <c r="O577" s="1" t="s">
        <v>95</v>
      </c>
    </row>
    <row r="578" spans="1:15" x14ac:dyDescent="0.3">
      <c r="A578" s="1" t="s">
        <v>2321</v>
      </c>
      <c r="B578" s="2">
        <v>45114</v>
      </c>
      <c r="C578" s="1" t="s">
        <v>6668</v>
      </c>
      <c r="D578" s="1" t="s">
        <v>32</v>
      </c>
      <c r="E578">
        <v>2023</v>
      </c>
      <c r="F578" s="1" t="s">
        <v>1203</v>
      </c>
      <c r="G578" s="1" t="s">
        <v>1204</v>
      </c>
      <c r="H578" s="1" t="s">
        <v>1012</v>
      </c>
      <c r="I578" s="1" t="s">
        <v>2322</v>
      </c>
      <c r="J578" s="1" t="s">
        <v>70</v>
      </c>
      <c r="K578" s="3">
        <v>11.54</v>
      </c>
      <c r="L578">
        <v>3</v>
      </c>
      <c r="M578" s="3">
        <v>34.619999999999997</v>
      </c>
      <c r="N578" s="1" t="s">
        <v>88</v>
      </c>
      <c r="O578" s="1" t="s">
        <v>30</v>
      </c>
    </row>
    <row r="579" spans="1:15" x14ac:dyDescent="0.3">
      <c r="A579" s="1" t="s">
        <v>2323</v>
      </c>
      <c r="B579" s="2">
        <v>45150</v>
      </c>
      <c r="C579" s="1" t="s">
        <v>6673</v>
      </c>
      <c r="D579" s="1" t="s">
        <v>90</v>
      </c>
      <c r="E579">
        <v>2023</v>
      </c>
      <c r="F579" s="1" t="s">
        <v>404</v>
      </c>
      <c r="G579" s="1" t="s">
        <v>1074</v>
      </c>
      <c r="H579" s="1" t="s">
        <v>2324</v>
      </c>
      <c r="I579" s="1" t="s">
        <v>2325</v>
      </c>
      <c r="J579" s="1" t="s">
        <v>70</v>
      </c>
      <c r="K579" s="3">
        <v>13.7</v>
      </c>
      <c r="L579">
        <v>3</v>
      </c>
      <c r="M579" s="3">
        <v>41.1</v>
      </c>
      <c r="N579" s="1" t="s">
        <v>21</v>
      </c>
      <c r="O579" s="1" t="s">
        <v>44</v>
      </c>
    </row>
    <row r="580" spans="1:15" x14ac:dyDescent="0.3">
      <c r="A580" s="1" t="s">
        <v>2326</v>
      </c>
      <c r="B580" s="2">
        <v>45670</v>
      </c>
      <c r="C580" s="1" t="s">
        <v>6667</v>
      </c>
      <c r="D580" s="1" t="s">
        <v>210</v>
      </c>
      <c r="E580">
        <v>2025</v>
      </c>
      <c r="F580" s="1" t="s">
        <v>2327</v>
      </c>
      <c r="G580" s="1" t="s">
        <v>2328</v>
      </c>
      <c r="H580" s="1" t="s">
        <v>1806</v>
      </c>
      <c r="I580" s="1" t="s">
        <v>1807</v>
      </c>
      <c r="J580" s="1" t="s">
        <v>87</v>
      </c>
      <c r="K580" s="3">
        <v>11.89</v>
      </c>
      <c r="L580">
        <v>4</v>
      </c>
      <c r="M580" s="3">
        <v>47.56</v>
      </c>
      <c r="N580" s="1" t="s">
        <v>21</v>
      </c>
      <c r="O580" s="1" t="s">
        <v>37</v>
      </c>
    </row>
    <row r="581" spans="1:15" x14ac:dyDescent="0.3">
      <c r="A581" s="1" t="s">
        <v>2329</v>
      </c>
      <c r="B581" s="2">
        <v>45515</v>
      </c>
      <c r="C581" s="1" t="s">
        <v>6666</v>
      </c>
      <c r="D581" s="1" t="s">
        <v>90</v>
      </c>
      <c r="E581">
        <v>2024</v>
      </c>
      <c r="F581" s="1" t="s">
        <v>2330</v>
      </c>
      <c r="G581" s="1" t="s">
        <v>2331</v>
      </c>
      <c r="H581" s="1" t="s">
        <v>2319</v>
      </c>
      <c r="I581" s="1" t="s">
        <v>2332</v>
      </c>
      <c r="J581" s="1" t="s">
        <v>20</v>
      </c>
      <c r="K581" s="3">
        <v>44.57</v>
      </c>
      <c r="L581">
        <v>1</v>
      </c>
      <c r="M581" s="3">
        <v>44.57</v>
      </c>
      <c r="N581" s="1" t="s">
        <v>21</v>
      </c>
      <c r="O581" s="1" t="s">
        <v>80</v>
      </c>
    </row>
    <row r="582" spans="1:15" x14ac:dyDescent="0.3">
      <c r="A582" s="1" t="s">
        <v>2333</v>
      </c>
      <c r="B582" s="2">
        <v>45050</v>
      </c>
      <c r="C582" s="1" t="s">
        <v>6672</v>
      </c>
      <c r="D582" s="1" t="s">
        <v>46</v>
      </c>
      <c r="E582">
        <v>2023</v>
      </c>
      <c r="F582" s="1" t="s">
        <v>557</v>
      </c>
      <c r="G582" s="1" t="s">
        <v>558</v>
      </c>
      <c r="H582" s="1" t="s">
        <v>2334</v>
      </c>
      <c r="I582" s="1" t="s">
        <v>2335</v>
      </c>
      <c r="J582" s="1" t="s">
        <v>87</v>
      </c>
      <c r="K582" s="3">
        <v>49.75</v>
      </c>
      <c r="L582">
        <v>3</v>
      </c>
      <c r="M582" s="3">
        <v>149.25</v>
      </c>
      <c r="N582" s="1" t="s">
        <v>6669</v>
      </c>
      <c r="O582" s="1" t="s">
        <v>37</v>
      </c>
    </row>
    <row r="583" spans="1:15" x14ac:dyDescent="0.3">
      <c r="A583" s="1" t="s">
        <v>2336</v>
      </c>
      <c r="B583" s="2">
        <v>44987</v>
      </c>
      <c r="C583" s="1" t="s">
        <v>6672</v>
      </c>
      <c r="D583" s="1" t="s">
        <v>15</v>
      </c>
      <c r="E583">
        <v>2023</v>
      </c>
      <c r="F583" s="1" t="s">
        <v>2337</v>
      </c>
      <c r="G583" s="1" t="s">
        <v>2338</v>
      </c>
      <c r="H583" s="1" t="s">
        <v>1974</v>
      </c>
      <c r="I583" s="1" t="s">
        <v>2339</v>
      </c>
      <c r="J583" s="1" t="s">
        <v>70</v>
      </c>
      <c r="K583" s="3">
        <v>14.2</v>
      </c>
      <c r="L583">
        <v>5</v>
      </c>
      <c r="M583" s="3">
        <v>71</v>
      </c>
      <c r="N583" s="1" t="s">
        <v>88</v>
      </c>
      <c r="O583" s="1" t="s">
        <v>193</v>
      </c>
    </row>
    <row r="584" spans="1:15" x14ac:dyDescent="0.3">
      <c r="A584" s="1" t="s">
        <v>2340</v>
      </c>
      <c r="B584" s="2">
        <v>45491</v>
      </c>
      <c r="C584" s="1" t="s">
        <v>6672</v>
      </c>
      <c r="D584" s="1" t="s">
        <v>32</v>
      </c>
      <c r="E584">
        <v>2024</v>
      </c>
      <c r="F584" s="1" t="s">
        <v>1123</v>
      </c>
      <c r="G584" s="1" t="s">
        <v>1222</v>
      </c>
      <c r="H584" s="1" t="s">
        <v>1497</v>
      </c>
      <c r="I584" s="1" t="s">
        <v>2341</v>
      </c>
      <c r="J584" s="1" t="s">
        <v>20</v>
      </c>
      <c r="K584" s="3">
        <v>33.01</v>
      </c>
      <c r="L584">
        <v>4</v>
      </c>
      <c r="M584" s="3">
        <v>132.04</v>
      </c>
      <c r="N584" s="1" t="s">
        <v>21</v>
      </c>
      <c r="O584" s="1" t="s">
        <v>22</v>
      </c>
    </row>
    <row r="585" spans="1:15" x14ac:dyDescent="0.3">
      <c r="A585" s="1" t="s">
        <v>2342</v>
      </c>
      <c r="B585" s="2">
        <v>45382</v>
      </c>
      <c r="C585" s="1" t="s">
        <v>6666</v>
      </c>
      <c r="D585" s="1" t="s">
        <v>15</v>
      </c>
      <c r="E585">
        <v>2024</v>
      </c>
      <c r="F585" s="1" t="s">
        <v>216</v>
      </c>
      <c r="G585" s="1" t="s">
        <v>217</v>
      </c>
      <c r="H585" s="1" t="s">
        <v>1080</v>
      </c>
      <c r="I585" s="1" t="s">
        <v>2343</v>
      </c>
      <c r="J585" s="1" t="s">
        <v>20</v>
      </c>
      <c r="K585" s="3">
        <v>48.03</v>
      </c>
      <c r="L585">
        <v>3</v>
      </c>
      <c r="M585" s="3">
        <v>144.09</v>
      </c>
      <c r="N585" s="1" t="s">
        <v>21</v>
      </c>
      <c r="O585" s="1" t="s">
        <v>37</v>
      </c>
    </row>
    <row r="586" spans="1:15" x14ac:dyDescent="0.3">
      <c r="A586" s="1" t="s">
        <v>2344</v>
      </c>
      <c r="B586" s="2">
        <v>45069</v>
      </c>
      <c r="C586" s="1" t="s">
        <v>6671</v>
      </c>
      <c r="D586" s="1" t="s">
        <v>46</v>
      </c>
      <c r="E586">
        <v>2023</v>
      </c>
      <c r="F586" s="1" t="s">
        <v>2345</v>
      </c>
      <c r="G586" s="1" t="s">
        <v>2346</v>
      </c>
      <c r="H586" s="1" t="s">
        <v>831</v>
      </c>
      <c r="I586" s="1" t="s">
        <v>832</v>
      </c>
      <c r="J586" s="1" t="s">
        <v>20</v>
      </c>
      <c r="K586" s="3">
        <v>35.57</v>
      </c>
      <c r="L586">
        <v>4</v>
      </c>
      <c r="M586" s="3">
        <v>142.28</v>
      </c>
      <c r="N586" s="1" t="s">
        <v>6669</v>
      </c>
      <c r="O586" s="1" t="s">
        <v>22</v>
      </c>
    </row>
    <row r="587" spans="1:15" x14ac:dyDescent="0.3">
      <c r="A587" s="1" t="s">
        <v>2347</v>
      </c>
      <c r="B587" s="2">
        <v>44855</v>
      </c>
      <c r="C587" s="1" t="s">
        <v>6668</v>
      </c>
      <c r="D587" s="1" t="s">
        <v>133</v>
      </c>
      <c r="E587">
        <v>2022</v>
      </c>
      <c r="F587" s="1" t="s">
        <v>1043</v>
      </c>
      <c r="G587" s="1" t="s">
        <v>2348</v>
      </c>
      <c r="H587" s="1" t="s">
        <v>2349</v>
      </c>
      <c r="I587" s="1" t="s">
        <v>2350</v>
      </c>
      <c r="J587" s="1" t="s">
        <v>20</v>
      </c>
      <c r="K587" s="3">
        <v>58.45</v>
      </c>
      <c r="L587">
        <v>4</v>
      </c>
      <c r="M587" s="3">
        <v>233.8</v>
      </c>
      <c r="N587" s="1" t="s">
        <v>21</v>
      </c>
      <c r="O587" s="1" t="s">
        <v>193</v>
      </c>
    </row>
    <row r="588" spans="1:15" x14ac:dyDescent="0.3">
      <c r="A588" s="1" t="s">
        <v>2351</v>
      </c>
      <c r="B588" s="2">
        <v>45003</v>
      </c>
      <c r="C588" s="1" t="s">
        <v>6673</v>
      </c>
      <c r="D588" s="1" t="s">
        <v>15</v>
      </c>
      <c r="E588">
        <v>2023</v>
      </c>
      <c r="F588" s="1" t="s">
        <v>1596</v>
      </c>
      <c r="G588" s="1" t="s">
        <v>1597</v>
      </c>
      <c r="H588" s="1" t="s">
        <v>645</v>
      </c>
      <c r="I588" s="1" t="s">
        <v>646</v>
      </c>
      <c r="J588" s="1" t="s">
        <v>70</v>
      </c>
      <c r="K588" s="3">
        <v>32.380000000000003</v>
      </c>
      <c r="L588">
        <v>4</v>
      </c>
      <c r="M588" s="3">
        <v>129.52000000000001</v>
      </c>
      <c r="N588" s="1" t="s">
        <v>6669</v>
      </c>
      <c r="O588" s="1" t="s">
        <v>22</v>
      </c>
    </row>
    <row r="589" spans="1:15" x14ac:dyDescent="0.3">
      <c r="A589" s="1" t="s">
        <v>2352</v>
      </c>
      <c r="B589" s="2">
        <v>45013</v>
      </c>
      <c r="C589" s="1" t="s">
        <v>6671</v>
      </c>
      <c r="D589" s="1" t="s">
        <v>15</v>
      </c>
      <c r="E589">
        <v>2023</v>
      </c>
      <c r="F589" s="1" t="s">
        <v>2353</v>
      </c>
      <c r="G589" s="1" t="s">
        <v>2354</v>
      </c>
      <c r="H589" s="1" t="s">
        <v>811</v>
      </c>
      <c r="I589" s="1" t="s">
        <v>1441</v>
      </c>
      <c r="J589" s="1" t="s">
        <v>20</v>
      </c>
      <c r="K589" s="3">
        <v>27.91</v>
      </c>
      <c r="L589">
        <v>3</v>
      </c>
      <c r="M589" s="3">
        <v>83.73</v>
      </c>
      <c r="N589" s="1" t="s">
        <v>21</v>
      </c>
      <c r="O589" s="1" t="s">
        <v>30</v>
      </c>
    </row>
    <row r="590" spans="1:15" x14ac:dyDescent="0.3">
      <c r="A590" s="1" t="s">
        <v>2355</v>
      </c>
      <c r="B590" s="2">
        <v>45241</v>
      </c>
      <c r="C590" s="1" t="s">
        <v>6673</v>
      </c>
      <c r="D590" s="1" t="s">
        <v>54</v>
      </c>
      <c r="E590">
        <v>2023</v>
      </c>
      <c r="F590" s="1" t="s">
        <v>2077</v>
      </c>
      <c r="G590" s="1" t="s">
        <v>2078</v>
      </c>
      <c r="H590" s="1" t="s">
        <v>2356</v>
      </c>
      <c r="I590" s="1" t="s">
        <v>2357</v>
      </c>
      <c r="J590" s="1" t="s">
        <v>70</v>
      </c>
      <c r="K590" s="3">
        <v>23.34</v>
      </c>
      <c r="L590">
        <v>1</v>
      </c>
      <c r="M590" s="3">
        <v>23.34</v>
      </c>
      <c r="N590" s="1" t="s">
        <v>21</v>
      </c>
      <c r="O590" s="1" t="s">
        <v>52</v>
      </c>
    </row>
    <row r="591" spans="1:15" x14ac:dyDescent="0.3">
      <c r="A591" s="1" t="s">
        <v>2358</v>
      </c>
      <c r="B591" s="2">
        <v>45636</v>
      </c>
      <c r="C591" s="1" t="s">
        <v>6671</v>
      </c>
      <c r="D591" s="1" t="s">
        <v>107</v>
      </c>
      <c r="E591">
        <v>2024</v>
      </c>
      <c r="F591" s="1" t="s">
        <v>387</v>
      </c>
      <c r="G591" s="1" t="s">
        <v>388</v>
      </c>
      <c r="H591" s="1" t="s">
        <v>2359</v>
      </c>
      <c r="I591" s="1" t="s">
        <v>2360</v>
      </c>
      <c r="J591" s="1" t="s">
        <v>87</v>
      </c>
      <c r="K591" s="3">
        <v>24.49</v>
      </c>
      <c r="L591">
        <v>3</v>
      </c>
      <c r="M591" s="3">
        <v>73.47</v>
      </c>
      <c r="N591" s="1" t="s">
        <v>88</v>
      </c>
      <c r="O591" s="1" t="s">
        <v>193</v>
      </c>
    </row>
    <row r="592" spans="1:15" x14ac:dyDescent="0.3">
      <c r="A592" s="1" t="s">
        <v>2361</v>
      </c>
      <c r="B592" s="2">
        <v>45441</v>
      </c>
      <c r="C592" s="1" t="s">
        <v>6670</v>
      </c>
      <c r="D592" s="1" t="s">
        <v>46</v>
      </c>
      <c r="E592">
        <v>2024</v>
      </c>
      <c r="F592" s="1" t="s">
        <v>1449</v>
      </c>
      <c r="G592" s="1" t="s">
        <v>2362</v>
      </c>
      <c r="H592" s="1" t="s">
        <v>27</v>
      </c>
      <c r="I592" s="1" t="s">
        <v>28</v>
      </c>
      <c r="J592" s="1" t="s">
        <v>51</v>
      </c>
      <c r="K592" s="3">
        <v>28.29</v>
      </c>
      <c r="L592">
        <v>3</v>
      </c>
      <c r="M592" s="3">
        <v>84.87</v>
      </c>
      <c r="N592" s="1" t="s">
        <v>6669</v>
      </c>
      <c r="O592" s="1" t="s">
        <v>22</v>
      </c>
    </row>
    <row r="593" spans="1:15" x14ac:dyDescent="0.3">
      <c r="A593" s="1" t="s">
        <v>2363</v>
      </c>
      <c r="B593" s="2">
        <v>45874</v>
      </c>
      <c r="C593" s="1" t="s">
        <v>6671</v>
      </c>
      <c r="D593" s="1" t="s">
        <v>90</v>
      </c>
      <c r="E593">
        <v>2025</v>
      </c>
      <c r="F593" s="1" t="s">
        <v>1344</v>
      </c>
      <c r="G593" s="1" t="s">
        <v>1345</v>
      </c>
      <c r="H593" s="1" t="s">
        <v>572</v>
      </c>
      <c r="I593" s="1" t="s">
        <v>1346</v>
      </c>
      <c r="J593" s="1" t="s">
        <v>70</v>
      </c>
      <c r="K593" s="3">
        <v>29.87</v>
      </c>
      <c r="L593">
        <v>5</v>
      </c>
      <c r="M593" s="3">
        <v>149.35</v>
      </c>
      <c r="N593" s="1" t="s">
        <v>21</v>
      </c>
      <c r="O593" s="1" t="s">
        <v>30</v>
      </c>
    </row>
    <row r="594" spans="1:15" x14ac:dyDescent="0.3">
      <c r="A594" s="1" t="s">
        <v>2364</v>
      </c>
      <c r="B594" s="2">
        <v>45483</v>
      </c>
      <c r="C594" s="1" t="s">
        <v>6670</v>
      </c>
      <c r="D594" s="1" t="s">
        <v>32</v>
      </c>
      <c r="E594">
        <v>2024</v>
      </c>
      <c r="F594" s="1" t="s">
        <v>195</v>
      </c>
      <c r="G594" s="1" t="s">
        <v>196</v>
      </c>
      <c r="H594" s="1" t="s">
        <v>2365</v>
      </c>
      <c r="I594" s="1" t="s">
        <v>2366</v>
      </c>
      <c r="J594" s="1" t="s">
        <v>20</v>
      </c>
      <c r="K594" s="3">
        <v>45.89</v>
      </c>
      <c r="L594">
        <v>4</v>
      </c>
      <c r="M594" s="3">
        <v>183.56</v>
      </c>
      <c r="N594" s="1" t="s">
        <v>88</v>
      </c>
      <c r="O594" s="1" t="s">
        <v>30</v>
      </c>
    </row>
    <row r="595" spans="1:15" x14ac:dyDescent="0.3">
      <c r="A595" s="1" t="s">
        <v>2367</v>
      </c>
      <c r="B595" s="2">
        <v>45595</v>
      </c>
      <c r="C595" s="1" t="s">
        <v>6670</v>
      </c>
      <c r="D595" s="1" t="s">
        <v>133</v>
      </c>
      <c r="E595">
        <v>2024</v>
      </c>
      <c r="F595" s="1" t="s">
        <v>2368</v>
      </c>
      <c r="G595" s="1" t="s">
        <v>2369</v>
      </c>
      <c r="H595" s="1" t="s">
        <v>223</v>
      </c>
      <c r="I595" s="1" t="s">
        <v>2370</v>
      </c>
      <c r="J595" s="1" t="s">
        <v>70</v>
      </c>
      <c r="K595" s="3">
        <v>5.49</v>
      </c>
      <c r="L595">
        <v>3</v>
      </c>
      <c r="M595" s="3">
        <v>16.47</v>
      </c>
      <c r="N595" s="1" t="s">
        <v>21</v>
      </c>
      <c r="O595" s="1" t="s">
        <v>22</v>
      </c>
    </row>
    <row r="596" spans="1:15" x14ac:dyDescent="0.3">
      <c r="A596" s="1" t="s">
        <v>2371</v>
      </c>
      <c r="B596" s="2">
        <v>45063</v>
      </c>
      <c r="C596" s="1" t="s">
        <v>6670</v>
      </c>
      <c r="D596" s="1" t="s">
        <v>46</v>
      </c>
      <c r="E596">
        <v>2023</v>
      </c>
      <c r="F596" s="1" t="s">
        <v>2372</v>
      </c>
      <c r="G596" s="1" t="s">
        <v>2373</v>
      </c>
      <c r="H596" s="1" t="s">
        <v>2374</v>
      </c>
      <c r="I596" s="1" t="s">
        <v>2375</v>
      </c>
      <c r="J596" s="1" t="s">
        <v>20</v>
      </c>
      <c r="K596" s="3">
        <v>5.89</v>
      </c>
      <c r="L596">
        <v>5</v>
      </c>
      <c r="M596" s="3">
        <v>29.45</v>
      </c>
      <c r="N596" s="1" t="s">
        <v>21</v>
      </c>
      <c r="O596" s="1" t="s">
        <v>30</v>
      </c>
    </row>
    <row r="597" spans="1:15" x14ac:dyDescent="0.3">
      <c r="A597" s="1" t="s">
        <v>2376</v>
      </c>
      <c r="B597" s="2">
        <v>44851</v>
      </c>
      <c r="C597" s="1" t="s">
        <v>6667</v>
      </c>
      <c r="D597" s="1" t="s">
        <v>133</v>
      </c>
      <c r="E597">
        <v>2022</v>
      </c>
      <c r="F597" s="1" t="s">
        <v>2285</v>
      </c>
      <c r="G597" s="1" t="s">
        <v>2286</v>
      </c>
      <c r="H597" s="1" t="s">
        <v>1879</v>
      </c>
      <c r="I597" s="1" t="s">
        <v>1880</v>
      </c>
      <c r="J597" s="1" t="s">
        <v>70</v>
      </c>
      <c r="K597" s="3">
        <v>22.13</v>
      </c>
      <c r="L597">
        <v>4</v>
      </c>
      <c r="M597" s="3">
        <v>88.52</v>
      </c>
      <c r="N597" s="1" t="s">
        <v>6669</v>
      </c>
      <c r="O597" s="1" t="s">
        <v>37</v>
      </c>
    </row>
    <row r="598" spans="1:15" x14ac:dyDescent="0.3">
      <c r="A598" s="1" t="s">
        <v>2377</v>
      </c>
      <c r="B598" s="2">
        <v>45061</v>
      </c>
      <c r="C598" s="1" t="s">
        <v>6667</v>
      </c>
      <c r="D598" s="1" t="s">
        <v>46</v>
      </c>
      <c r="E598">
        <v>2023</v>
      </c>
      <c r="F598" s="1" t="s">
        <v>1477</v>
      </c>
      <c r="G598" s="1" t="s">
        <v>1478</v>
      </c>
      <c r="H598" s="1" t="s">
        <v>707</v>
      </c>
      <c r="I598" s="1" t="s">
        <v>2378</v>
      </c>
      <c r="J598" s="1" t="s">
        <v>87</v>
      </c>
      <c r="K598" s="3">
        <v>41.59</v>
      </c>
      <c r="L598">
        <v>3</v>
      </c>
      <c r="M598" s="3">
        <v>124.77</v>
      </c>
      <c r="N598" s="1" t="s">
        <v>88</v>
      </c>
      <c r="O598" s="1" t="s">
        <v>193</v>
      </c>
    </row>
    <row r="599" spans="1:15" x14ac:dyDescent="0.3">
      <c r="A599" s="1" t="s">
        <v>2379</v>
      </c>
      <c r="B599" s="2">
        <v>44859</v>
      </c>
      <c r="C599" s="1" t="s">
        <v>6671</v>
      </c>
      <c r="D599" s="1" t="s">
        <v>133</v>
      </c>
      <c r="E599">
        <v>2022</v>
      </c>
      <c r="F599" s="1" t="s">
        <v>2380</v>
      </c>
      <c r="G599" s="1" t="s">
        <v>2381</v>
      </c>
      <c r="H599" s="1" t="s">
        <v>2382</v>
      </c>
      <c r="I599" s="1" t="s">
        <v>2383</v>
      </c>
      <c r="J599" s="1" t="s">
        <v>20</v>
      </c>
      <c r="K599" s="3">
        <v>40.659999999999997</v>
      </c>
      <c r="L599">
        <v>5</v>
      </c>
      <c r="M599" s="3">
        <v>203.3</v>
      </c>
      <c r="N599" s="1" t="s">
        <v>29</v>
      </c>
      <c r="O599" s="1" t="s">
        <v>37</v>
      </c>
    </row>
    <row r="600" spans="1:15" x14ac:dyDescent="0.3">
      <c r="A600" s="1" t="s">
        <v>2384</v>
      </c>
      <c r="B600" s="2">
        <v>45560</v>
      </c>
      <c r="C600" s="1" t="s">
        <v>6670</v>
      </c>
      <c r="D600" s="1" t="s">
        <v>60</v>
      </c>
      <c r="E600">
        <v>2024</v>
      </c>
      <c r="F600" s="1" t="s">
        <v>2317</v>
      </c>
      <c r="G600" s="1" t="s">
        <v>2385</v>
      </c>
      <c r="H600" s="1" t="s">
        <v>2182</v>
      </c>
      <c r="I600" s="1" t="s">
        <v>2183</v>
      </c>
      <c r="J600" s="1" t="s">
        <v>20</v>
      </c>
      <c r="K600" s="3">
        <v>25.52</v>
      </c>
      <c r="L600">
        <v>5</v>
      </c>
      <c r="M600" s="3">
        <v>127.6</v>
      </c>
      <c r="N600" s="1" t="s">
        <v>88</v>
      </c>
      <c r="O600" s="1" t="s">
        <v>193</v>
      </c>
    </row>
    <row r="601" spans="1:15" x14ac:dyDescent="0.3">
      <c r="A601" s="1" t="s">
        <v>2386</v>
      </c>
      <c r="B601" s="2">
        <v>45272</v>
      </c>
      <c r="C601" s="1" t="s">
        <v>6671</v>
      </c>
      <c r="D601" s="1" t="s">
        <v>107</v>
      </c>
      <c r="E601">
        <v>2023</v>
      </c>
      <c r="F601" s="1" t="s">
        <v>2387</v>
      </c>
      <c r="G601" s="1" t="s">
        <v>2388</v>
      </c>
      <c r="H601" s="1" t="s">
        <v>2234</v>
      </c>
      <c r="I601" s="1" t="s">
        <v>2235</v>
      </c>
      <c r="J601" s="1" t="s">
        <v>87</v>
      </c>
      <c r="K601" s="3">
        <v>10.01</v>
      </c>
      <c r="L601">
        <v>2</v>
      </c>
      <c r="M601" s="3">
        <v>20.02</v>
      </c>
      <c r="N601" s="1" t="s">
        <v>29</v>
      </c>
      <c r="O601" s="1" t="s">
        <v>44</v>
      </c>
    </row>
    <row r="602" spans="1:15" x14ac:dyDescent="0.3">
      <c r="A602" s="1" t="s">
        <v>2389</v>
      </c>
      <c r="B602" s="2">
        <v>45058</v>
      </c>
      <c r="C602" s="1" t="s">
        <v>6668</v>
      </c>
      <c r="D602" s="1" t="s">
        <v>46</v>
      </c>
      <c r="E602">
        <v>2023</v>
      </c>
      <c r="F602" s="1" t="s">
        <v>1596</v>
      </c>
      <c r="G602" s="1" t="s">
        <v>2390</v>
      </c>
      <c r="H602" s="1" t="s">
        <v>455</v>
      </c>
      <c r="I602" s="1" t="s">
        <v>456</v>
      </c>
      <c r="J602" s="1" t="s">
        <v>51</v>
      </c>
      <c r="K602" s="3">
        <v>44.56</v>
      </c>
      <c r="L602">
        <v>3</v>
      </c>
      <c r="M602" s="3">
        <v>133.68</v>
      </c>
      <c r="N602" s="1" t="s">
        <v>6669</v>
      </c>
      <c r="O602" s="1" t="s">
        <v>30</v>
      </c>
    </row>
    <row r="603" spans="1:15" x14ac:dyDescent="0.3">
      <c r="A603" s="1" t="s">
        <v>2391</v>
      </c>
      <c r="B603" s="2">
        <v>44990</v>
      </c>
      <c r="C603" s="1" t="s">
        <v>6666</v>
      </c>
      <c r="D603" s="1" t="s">
        <v>15</v>
      </c>
      <c r="E603">
        <v>2023</v>
      </c>
      <c r="F603" s="1" t="s">
        <v>1477</v>
      </c>
      <c r="G603" s="1" t="s">
        <v>2392</v>
      </c>
      <c r="H603" s="1" t="s">
        <v>2393</v>
      </c>
      <c r="I603" s="1" t="s">
        <v>2394</v>
      </c>
      <c r="J603" s="1" t="s">
        <v>70</v>
      </c>
      <c r="K603" s="3">
        <v>41.73</v>
      </c>
      <c r="L603">
        <v>3</v>
      </c>
      <c r="M603" s="3">
        <v>125.19</v>
      </c>
      <c r="N603" s="1" t="s">
        <v>6669</v>
      </c>
      <c r="O603" s="1" t="s">
        <v>95</v>
      </c>
    </row>
    <row r="604" spans="1:15" x14ac:dyDescent="0.3">
      <c r="A604" s="1" t="s">
        <v>2395</v>
      </c>
      <c r="B604" s="2">
        <v>44886</v>
      </c>
      <c r="C604" s="1" t="s">
        <v>6667</v>
      </c>
      <c r="D604" s="1" t="s">
        <v>54</v>
      </c>
      <c r="E604">
        <v>2022</v>
      </c>
      <c r="F604" s="1" t="s">
        <v>521</v>
      </c>
      <c r="G604" s="1" t="s">
        <v>522</v>
      </c>
      <c r="H604" s="1" t="s">
        <v>2396</v>
      </c>
      <c r="I604" s="1" t="s">
        <v>2397</v>
      </c>
      <c r="J604" s="1" t="s">
        <v>20</v>
      </c>
      <c r="K604" s="3">
        <v>18.91</v>
      </c>
      <c r="L604">
        <v>1</v>
      </c>
      <c r="M604" s="3">
        <v>18.91</v>
      </c>
      <c r="N604" s="1" t="s">
        <v>29</v>
      </c>
      <c r="O604" s="1" t="s">
        <v>44</v>
      </c>
    </row>
    <row r="605" spans="1:15" x14ac:dyDescent="0.3">
      <c r="A605" s="1" t="s">
        <v>2398</v>
      </c>
      <c r="B605" s="2">
        <v>45590</v>
      </c>
      <c r="C605" s="1" t="s">
        <v>6668</v>
      </c>
      <c r="D605" s="1" t="s">
        <v>133</v>
      </c>
      <c r="E605">
        <v>2024</v>
      </c>
      <c r="F605" s="1" t="s">
        <v>2399</v>
      </c>
      <c r="G605" s="1" t="s">
        <v>2400</v>
      </c>
      <c r="H605" s="1" t="s">
        <v>1060</v>
      </c>
      <c r="I605" s="1" t="s">
        <v>1061</v>
      </c>
      <c r="J605" s="1" t="s">
        <v>87</v>
      </c>
      <c r="K605" s="3">
        <v>13.87</v>
      </c>
      <c r="L605">
        <v>3</v>
      </c>
      <c r="M605" s="3">
        <v>41.61</v>
      </c>
      <c r="N605" s="1" t="s">
        <v>29</v>
      </c>
      <c r="O605" s="1" t="s">
        <v>44</v>
      </c>
    </row>
    <row r="606" spans="1:15" x14ac:dyDescent="0.3">
      <c r="A606" s="1" t="s">
        <v>2401</v>
      </c>
      <c r="B606" s="2">
        <v>45235</v>
      </c>
      <c r="C606" s="1" t="s">
        <v>6666</v>
      </c>
      <c r="D606" s="1" t="s">
        <v>54</v>
      </c>
      <c r="E606">
        <v>2023</v>
      </c>
      <c r="F606" s="1" t="s">
        <v>1418</v>
      </c>
      <c r="G606" s="1" t="s">
        <v>2402</v>
      </c>
      <c r="H606" s="1" t="s">
        <v>2403</v>
      </c>
      <c r="I606" s="1" t="s">
        <v>2404</v>
      </c>
      <c r="J606" s="1" t="s">
        <v>70</v>
      </c>
      <c r="K606" s="3">
        <v>17.190000000000001</v>
      </c>
      <c r="L606">
        <v>1</v>
      </c>
      <c r="M606" s="3">
        <v>17.190000000000001</v>
      </c>
      <c r="N606" s="1" t="s">
        <v>21</v>
      </c>
      <c r="O606" s="1" t="s">
        <v>37</v>
      </c>
    </row>
    <row r="607" spans="1:15" x14ac:dyDescent="0.3">
      <c r="A607" s="1" t="s">
        <v>2405</v>
      </c>
      <c r="B607" s="2">
        <v>45079</v>
      </c>
      <c r="C607" s="1" t="s">
        <v>6668</v>
      </c>
      <c r="D607" s="1" t="s">
        <v>24</v>
      </c>
      <c r="E607">
        <v>2023</v>
      </c>
      <c r="F607" s="1" t="s">
        <v>2406</v>
      </c>
      <c r="G607" s="1" t="s">
        <v>2407</v>
      </c>
      <c r="H607" s="1" t="s">
        <v>2359</v>
      </c>
      <c r="I607" s="1" t="s">
        <v>2408</v>
      </c>
      <c r="J607" s="1" t="s">
        <v>87</v>
      </c>
      <c r="K607" s="3">
        <v>19.97</v>
      </c>
      <c r="L607">
        <v>3</v>
      </c>
      <c r="M607" s="3">
        <v>59.91</v>
      </c>
      <c r="N607" s="1" t="s">
        <v>88</v>
      </c>
      <c r="O607" s="1" t="s">
        <v>37</v>
      </c>
    </row>
    <row r="608" spans="1:15" x14ac:dyDescent="0.3">
      <c r="A608" s="1" t="s">
        <v>2409</v>
      </c>
      <c r="B608" s="2">
        <v>45100</v>
      </c>
      <c r="C608" s="1" t="s">
        <v>6668</v>
      </c>
      <c r="D608" s="1" t="s">
        <v>24</v>
      </c>
      <c r="E608">
        <v>2023</v>
      </c>
      <c r="F608" s="1" t="s">
        <v>2330</v>
      </c>
      <c r="G608" s="1" t="s">
        <v>2410</v>
      </c>
      <c r="H608" s="1" t="s">
        <v>2411</v>
      </c>
      <c r="I608" s="1" t="s">
        <v>2412</v>
      </c>
      <c r="J608" s="1" t="s">
        <v>87</v>
      </c>
      <c r="K608" s="3">
        <v>38.5</v>
      </c>
      <c r="L608">
        <v>4</v>
      </c>
      <c r="M608" s="3">
        <v>154</v>
      </c>
      <c r="N608" s="1" t="s">
        <v>6669</v>
      </c>
      <c r="O608" s="1" t="s">
        <v>22</v>
      </c>
    </row>
    <row r="609" spans="1:15" x14ac:dyDescent="0.3">
      <c r="A609" s="1" t="s">
        <v>2413</v>
      </c>
      <c r="B609" s="2">
        <v>45568</v>
      </c>
      <c r="C609" s="1" t="s">
        <v>6672</v>
      </c>
      <c r="D609" s="1" t="s">
        <v>133</v>
      </c>
      <c r="E609">
        <v>2024</v>
      </c>
      <c r="F609" s="1" t="s">
        <v>676</v>
      </c>
      <c r="G609" s="1" t="s">
        <v>2414</v>
      </c>
      <c r="H609" s="1" t="s">
        <v>2415</v>
      </c>
      <c r="I609" s="1" t="s">
        <v>2416</v>
      </c>
      <c r="J609" s="1" t="s">
        <v>70</v>
      </c>
      <c r="K609" s="3">
        <v>42.49</v>
      </c>
      <c r="L609">
        <v>1</v>
      </c>
      <c r="M609" s="3">
        <v>42.49</v>
      </c>
      <c r="N609" s="1" t="s">
        <v>6669</v>
      </c>
      <c r="O609" s="1" t="s">
        <v>37</v>
      </c>
    </row>
    <row r="610" spans="1:15" x14ac:dyDescent="0.3">
      <c r="A610" s="1" t="s">
        <v>2417</v>
      </c>
      <c r="B610" s="2">
        <v>45499</v>
      </c>
      <c r="C610" s="1" t="s">
        <v>6668</v>
      </c>
      <c r="D610" s="1" t="s">
        <v>32</v>
      </c>
      <c r="E610">
        <v>2024</v>
      </c>
      <c r="F610" s="1" t="s">
        <v>533</v>
      </c>
      <c r="G610" s="1" t="s">
        <v>534</v>
      </c>
      <c r="H610" s="1" t="s">
        <v>811</v>
      </c>
      <c r="I610" s="1" t="s">
        <v>1441</v>
      </c>
      <c r="J610" s="1" t="s">
        <v>20</v>
      </c>
      <c r="K610" s="3">
        <v>30.81</v>
      </c>
      <c r="L610">
        <v>5</v>
      </c>
      <c r="M610" s="3">
        <v>154.05000000000001</v>
      </c>
      <c r="N610" s="1" t="s">
        <v>21</v>
      </c>
      <c r="O610" s="1" t="s">
        <v>44</v>
      </c>
    </row>
    <row r="611" spans="1:15" x14ac:dyDescent="0.3">
      <c r="A611" s="1" t="s">
        <v>2418</v>
      </c>
      <c r="B611" s="2">
        <v>45171</v>
      </c>
      <c r="C611" s="1" t="s">
        <v>6673</v>
      </c>
      <c r="D611" s="1" t="s">
        <v>60</v>
      </c>
      <c r="E611">
        <v>2023</v>
      </c>
      <c r="F611" s="1" t="s">
        <v>511</v>
      </c>
      <c r="G611" s="1" t="s">
        <v>512</v>
      </c>
      <c r="H611" s="1" t="s">
        <v>2419</v>
      </c>
      <c r="I611" s="1" t="s">
        <v>2420</v>
      </c>
      <c r="J611" s="1" t="s">
        <v>70</v>
      </c>
      <c r="K611" s="3">
        <v>31.71</v>
      </c>
      <c r="L611">
        <v>4</v>
      </c>
      <c r="M611" s="3">
        <v>126.84</v>
      </c>
      <c r="N611" s="1" t="s">
        <v>21</v>
      </c>
      <c r="O611" s="1" t="s">
        <v>44</v>
      </c>
    </row>
    <row r="612" spans="1:15" x14ac:dyDescent="0.3">
      <c r="A612" s="1" t="s">
        <v>2421</v>
      </c>
      <c r="B612" s="2">
        <v>45591</v>
      </c>
      <c r="C612" s="1" t="s">
        <v>6673</v>
      </c>
      <c r="D612" s="1" t="s">
        <v>133</v>
      </c>
      <c r="E612">
        <v>2024</v>
      </c>
      <c r="F612" s="1" t="s">
        <v>2422</v>
      </c>
      <c r="G612" s="1" t="s">
        <v>2423</v>
      </c>
      <c r="H612" s="1" t="s">
        <v>2424</v>
      </c>
      <c r="I612" s="1" t="s">
        <v>2425</v>
      </c>
      <c r="J612" s="1" t="s">
        <v>20</v>
      </c>
      <c r="K612" s="3">
        <v>15.34</v>
      </c>
      <c r="L612">
        <v>2</v>
      </c>
      <c r="M612" s="3">
        <v>30.68</v>
      </c>
      <c r="N612" s="1" t="s">
        <v>21</v>
      </c>
      <c r="O612" s="1" t="s">
        <v>80</v>
      </c>
    </row>
    <row r="613" spans="1:15" x14ac:dyDescent="0.3">
      <c r="A613" s="1" t="s">
        <v>2426</v>
      </c>
      <c r="B613" s="2">
        <v>44941</v>
      </c>
      <c r="C613" s="1" t="s">
        <v>6666</v>
      </c>
      <c r="D613" s="1" t="s">
        <v>210</v>
      </c>
      <c r="E613">
        <v>2023</v>
      </c>
      <c r="F613" s="1" t="s">
        <v>235</v>
      </c>
      <c r="G613" s="1" t="s">
        <v>2427</v>
      </c>
      <c r="H613" s="1" t="s">
        <v>2428</v>
      </c>
      <c r="I613" s="1" t="s">
        <v>2429</v>
      </c>
      <c r="J613" s="1" t="s">
        <v>70</v>
      </c>
      <c r="K613" s="3">
        <v>22.51</v>
      </c>
      <c r="L613">
        <v>2</v>
      </c>
      <c r="M613" s="3">
        <v>45.02</v>
      </c>
      <c r="N613" s="1" t="s">
        <v>29</v>
      </c>
      <c r="O613" s="1" t="s">
        <v>44</v>
      </c>
    </row>
    <row r="614" spans="1:15" x14ac:dyDescent="0.3">
      <c r="A614" s="1" t="s">
        <v>2430</v>
      </c>
      <c r="B614" s="2">
        <v>44951</v>
      </c>
      <c r="C614" s="1" t="s">
        <v>6670</v>
      </c>
      <c r="D614" s="1" t="s">
        <v>210</v>
      </c>
      <c r="E614">
        <v>2023</v>
      </c>
      <c r="F614" s="1" t="s">
        <v>118</v>
      </c>
      <c r="G614" s="1" t="s">
        <v>2431</v>
      </c>
      <c r="H614" s="1" t="s">
        <v>598</v>
      </c>
      <c r="I614" s="1" t="s">
        <v>2432</v>
      </c>
      <c r="J614" s="1" t="s">
        <v>70</v>
      </c>
      <c r="K614" s="3">
        <v>48.83</v>
      </c>
      <c r="L614">
        <v>2</v>
      </c>
      <c r="M614" s="3">
        <v>97.66</v>
      </c>
      <c r="N614" s="1" t="s">
        <v>21</v>
      </c>
      <c r="O614" s="1" t="s">
        <v>37</v>
      </c>
    </row>
    <row r="615" spans="1:15" x14ac:dyDescent="0.3">
      <c r="A615" s="1" t="s">
        <v>2433</v>
      </c>
      <c r="B615" s="2">
        <v>45541</v>
      </c>
      <c r="C615" s="1" t="s">
        <v>6668</v>
      </c>
      <c r="D615" s="1" t="s">
        <v>60</v>
      </c>
      <c r="E615">
        <v>2024</v>
      </c>
      <c r="F615" s="1" t="s">
        <v>1993</v>
      </c>
      <c r="G615" s="1" t="s">
        <v>2434</v>
      </c>
      <c r="H615" s="1" t="s">
        <v>2189</v>
      </c>
      <c r="I615" s="1" t="s">
        <v>2190</v>
      </c>
      <c r="J615" s="1" t="s">
        <v>20</v>
      </c>
      <c r="K615" s="3">
        <v>43.61</v>
      </c>
      <c r="L615">
        <v>5</v>
      </c>
      <c r="M615" s="3">
        <v>218.05</v>
      </c>
      <c r="N615" s="1" t="s">
        <v>6669</v>
      </c>
      <c r="O615" s="1" t="s">
        <v>193</v>
      </c>
    </row>
    <row r="616" spans="1:15" x14ac:dyDescent="0.3">
      <c r="A616" s="1" t="s">
        <v>2435</v>
      </c>
      <c r="B616" s="2">
        <v>45057</v>
      </c>
      <c r="C616" s="1" t="s">
        <v>6672</v>
      </c>
      <c r="D616" s="1" t="s">
        <v>46</v>
      </c>
      <c r="E616">
        <v>2023</v>
      </c>
      <c r="F616" s="1" t="s">
        <v>1449</v>
      </c>
      <c r="G616" s="1" t="s">
        <v>2436</v>
      </c>
      <c r="H616" s="1" t="s">
        <v>430</v>
      </c>
      <c r="I616" s="1" t="s">
        <v>1925</v>
      </c>
      <c r="J616" s="1" t="s">
        <v>20</v>
      </c>
      <c r="K616" s="3">
        <v>23.43</v>
      </c>
      <c r="L616">
        <v>1</v>
      </c>
      <c r="M616" s="3">
        <v>23.43</v>
      </c>
      <c r="N616" s="1" t="s">
        <v>6669</v>
      </c>
      <c r="O616" s="1" t="s">
        <v>95</v>
      </c>
    </row>
    <row r="617" spans="1:15" x14ac:dyDescent="0.3">
      <c r="A617" s="1" t="s">
        <v>2437</v>
      </c>
      <c r="B617" s="2">
        <v>45512</v>
      </c>
      <c r="C617" s="1" t="s">
        <v>6672</v>
      </c>
      <c r="D617" s="1" t="s">
        <v>90</v>
      </c>
      <c r="E617">
        <v>2024</v>
      </c>
      <c r="F617" s="1" t="s">
        <v>1192</v>
      </c>
      <c r="G617" s="1" t="s">
        <v>1193</v>
      </c>
      <c r="H617" s="1" t="s">
        <v>2438</v>
      </c>
      <c r="I617" s="1" t="s">
        <v>2439</v>
      </c>
      <c r="J617" s="1" t="s">
        <v>70</v>
      </c>
      <c r="K617" s="3">
        <v>8.5500000000000007</v>
      </c>
      <c r="L617">
        <v>1</v>
      </c>
      <c r="M617" s="3">
        <v>8.5500000000000007</v>
      </c>
      <c r="N617" s="1" t="s">
        <v>21</v>
      </c>
      <c r="O617" s="1" t="s">
        <v>22</v>
      </c>
    </row>
    <row r="618" spans="1:15" x14ac:dyDescent="0.3">
      <c r="A618" s="1" t="s">
        <v>2440</v>
      </c>
      <c r="B618" s="2">
        <v>45843</v>
      </c>
      <c r="C618" s="1" t="s">
        <v>6673</v>
      </c>
      <c r="D618" s="1" t="s">
        <v>32</v>
      </c>
      <c r="E618">
        <v>2025</v>
      </c>
      <c r="F618" s="1" t="s">
        <v>235</v>
      </c>
      <c r="G618" s="1" t="s">
        <v>236</v>
      </c>
      <c r="H618" s="1" t="s">
        <v>720</v>
      </c>
      <c r="I618" s="1" t="s">
        <v>721</v>
      </c>
      <c r="J618" s="1" t="s">
        <v>20</v>
      </c>
      <c r="K618" s="3">
        <v>14.86</v>
      </c>
      <c r="L618">
        <v>3</v>
      </c>
      <c r="M618" s="3">
        <v>44.58</v>
      </c>
      <c r="N618" s="1" t="s">
        <v>6669</v>
      </c>
      <c r="O618" s="1" t="s">
        <v>30</v>
      </c>
    </row>
    <row r="619" spans="1:15" x14ac:dyDescent="0.3">
      <c r="A619" s="1" t="s">
        <v>2441</v>
      </c>
      <c r="B619" s="2">
        <v>44925</v>
      </c>
      <c r="C619" s="1" t="s">
        <v>6668</v>
      </c>
      <c r="D619" s="1" t="s">
        <v>107</v>
      </c>
      <c r="E619">
        <v>2022</v>
      </c>
      <c r="F619" s="1" t="s">
        <v>2089</v>
      </c>
      <c r="G619" s="1" t="s">
        <v>2090</v>
      </c>
      <c r="H619" s="1" t="s">
        <v>1613</v>
      </c>
      <c r="I619" s="1" t="s">
        <v>2442</v>
      </c>
      <c r="J619" s="1" t="s">
        <v>70</v>
      </c>
      <c r="K619" s="3">
        <v>11.67</v>
      </c>
      <c r="L619">
        <v>5</v>
      </c>
      <c r="M619" s="3">
        <v>58.35</v>
      </c>
      <c r="N619" s="1" t="s">
        <v>21</v>
      </c>
      <c r="O619" s="1" t="s">
        <v>193</v>
      </c>
    </row>
    <row r="620" spans="1:15" x14ac:dyDescent="0.3">
      <c r="A620" s="1" t="s">
        <v>2443</v>
      </c>
      <c r="B620" s="2">
        <v>44882</v>
      </c>
      <c r="C620" s="1" t="s">
        <v>6672</v>
      </c>
      <c r="D620" s="1" t="s">
        <v>54</v>
      </c>
      <c r="E620">
        <v>2022</v>
      </c>
      <c r="F620" s="1" t="s">
        <v>2149</v>
      </c>
      <c r="G620" s="1" t="s">
        <v>2444</v>
      </c>
      <c r="H620" s="1" t="s">
        <v>104</v>
      </c>
      <c r="I620" s="1" t="s">
        <v>2445</v>
      </c>
      <c r="J620" s="1" t="s">
        <v>20</v>
      </c>
      <c r="K620" s="3">
        <v>11.16</v>
      </c>
      <c r="L620">
        <v>5</v>
      </c>
      <c r="M620" s="3">
        <v>55.8</v>
      </c>
      <c r="N620" s="1" t="s">
        <v>21</v>
      </c>
      <c r="O620" s="1" t="s">
        <v>37</v>
      </c>
    </row>
    <row r="621" spans="1:15" x14ac:dyDescent="0.3">
      <c r="A621" s="1" t="s">
        <v>2446</v>
      </c>
      <c r="B621" s="2">
        <v>45418</v>
      </c>
      <c r="C621" s="1" t="s">
        <v>6667</v>
      </c>
      <c r="D621" s="1" t="s">
        <v>46</v>
      </c>
      <c r="E621">
        <v>2024</v>
      </c>
      <c r="F621" s="1" t="s">
        <v>2447</v>
      </c>
      <c r="G621" s="1" t="s">
        <v>2448</v>
      </c>
      <c r="H621" s="1" t="s">
        <v>2449</v>
      </c>
      <c r="I621" s="1" t="s">
        <v>2450</v>
      </c>
      <c r="J621" s="1" t="s">
        <v>70</v>
      </c>
      <c r="K621" s="3">
        <v>41.16</v>
      </c>
      <c r="L621">
        <v>1</v>
      </c>
      <c r="M621" s="3">
        <v>41.16</v>
      </c>
      <c r="N621" s="1" t="s">
        <v>6669</v>
      </c>
      <c r="O621" s="1" t="s">
        <v>30</v>
      </c>
    </row>
    <row r="622" spans="1:15" x14ac:dyDescent="0.3">
      <c r="A622" s="1" t="s">
        <v>2451</v>
      </c>
      <c r="B622" s="2">
        <v>45849</v>
      </c>
      <c r="C622" s="1" t="s">
        <v>6668</v>
      </c>
      <c r="D622" s="1" t="s">
        <v>32</v>
      </c>
      <c r="E622">
        <v>2025</v>
      </c>
      <c r="F622" s="1" t="s">
        <v>1742</v>
      </c>
      <c r="G622" s="1" t="s">
        <v>2452</v>
      </c>
      <c r="H622" s="1" t="s">
        <v>2048</v>
      </c>
      <c r="I622" s="1" t="s">
        <v>2453</v>
      </c>
      <c r="J622" s="1" t="s">
        <v>20</v>
      </c>
      <c r="K622" s="3">
        <v>23.42</v>
      </c>
      <c r="L622">
        <v>2</v>
      </c>
      <c r="M622" s="3">
        <v>46.84</v>
      </c>
      <c r="N622" s="1" t="s">
        <v>6669</v>
      </c>
      <c r="O622" s="1" t="s">
        <v>44</v>
      </c>
    </row>
    <row r="623" spans="1:15" x14ac:dyDescent="0.3">
      <c r="A623" s="1" t="s">
        <v>2454</v>
      </c>
      <c r="B623" s="2">
        <v>45159</v>
      </c>
      <c r="C623" s="1" t="s">
        <v>6667</v>
      </c>
      <c r="D623" s="1" t="s">
        <v>90</v>
      </c>
      <c r="E623">
        <v>2023</v>
      </c>
      <c r="F623" s="1" t="s">
        <v>2455</v>
      </c>
      <c r="G623" s="1" t="s">
        <v>2456</v>
      </c>
      <c r="H623" s="1" t="s">
        <v>1246</v>
      </c>
      <c r="I623" s="1" t="s">
        <v>1753</v>
      </c>
      <c r="J623" s="1" t="s">
        <v>87</v>
      </c>
      <c r="K623" s="3">
        <v>30.73</v>
      </c>
      <c r="L623">
        <v>4</v>
      </c>
      <c r="M623" s="3">
        <v>122.92</v>
      </c>
      <c r="N623" s="1" t="s">
        <v>88</v>
      </c>
      <c r="O623" s="1" t="s">
        <v>30</v>
      </c>
    </row>
    <row r="624" spans="1:15" x14ac:dyDescent="0.3">
      <c r="A624" s="1" t="s">
        <v>2457</v>
      </c>
      <c r="B624" s="2">
        <v>44977</v>
      </c>
      <c r="C624" s="1" t="s">
        <v>6667</v>
      </c>
      <c r="D624" s="1" t="s">
        <v>39</v>
      </c>
      <c r="E624">
        <v>2023</v>
      </c>
      <c r="F624" s="1" t="s">
        <v>2458</v>
      </c>
      <c r="G624" s="1" t="s">
        <v>2459</v>
      </c>
      <c r="H624" s="1" t="s">
        <v>416</v>
      </c>
      <c r="I624" s="1" t="s">
        <v>1469</v>
      </c>
      <c r="J624" s="1" t="s">
        <v>70</v>
      </c>
      <c r="K624" s="3">
        <v>28</v>
      </c>
      <c r="L624">
        <v>1</v>
      </c>
      <c r="M624" s="3">
        <v>28</v>
      </c>
      <c r="N624" s="1" t="s">
        <v>21</v>
      </c>
      <c r="O624" s="1" t="s">
        <v>37</v>
      </c>
    </row>
    <row r="625" spans="1:15" x14ac:dyDescent="0.3">
      <c r="A625" s="1" t="s">
        <v>2460</v>
      </c>
      <c r="B625" s="2">
        <v>45273</v>
      </c>
      <c r="C625" s="1" t="s">
        <v>6670</v>
      </c>
      <c r="D625" s="1" t="s">
        <v>107</v>
      </c>
      <c r="E625">
        <v>2023</v>
      </c>
      <c r="F625" s="1" t="s">
        <v>16</v>
      </c>
      <c r="G625" s="1" t="s">
        <v>2114</v>
      </c>
      <c r="H625" s="1" t="s">
        <v>1538</v>
      </c>
      <c r="I625" s="1" t="s">
        <v>2461</v>
      </c>
      <c r="J625" s="1" t="s">
        <v>70</v>
      </c>
      <c r="K625" s="3">
        <v>49.98</v>
      </c>
      <c r="L625">
        <v>1</v>
      </c>
      <c r="M625" s="3">
        <v>49.98</v>
      </c>
      <c r="N625" s="1" t="s">
        <v>29</v>
      </c>
      <c r="O625" s="1" t="s">
        <v>80</v>
      </c>
    </row>
    <row r="626" spans="1:15" x14ac:dyDescent="0.3">
      <c r="A626" s="1" t="s">
        <v>2462</v>
      </c>
      <c r="B626" s="2">
        <v>45086</v>
      </c>
      <c r="C626" s="1" t="s">
        <v>6668</v>
      </c>
      <c r="D626" s="1" t="s">
        <v>24</v>
      </c>
      <c r="E626">
        <v>2023</v>
      </c>
      <c r="F626" s="1" t="s">
        <v>2463</v>
      </c>
      <c r="G626" s="1" t="s">
        <v>2464</v>
      </c>
      <c r="H626" s="1" t="s">
        <v>678</v>
      </c>
      <c r="I626" s="1" t="s">
        <v>679</v>
      </c>
      <c r="J626" s="1" t="s">
        <v>70</v>
      </c>
      <c r="K626" s="3">
        <v>28.55</v>
      </c>
      <c r="L626">
        <v>4</v>
      </c>
      <c r="M626" s="3">
        <v>114.2</v>
      </c>
      <c r="N626" s="1" t="s">
        <v>29</v>
      </c>
      <c r="O626" s="1" t="s">
        <v>44</v>
      </c>
    </row>
    <row r="627" spans="1:15" x14ac:dyDescent="0.3">
      <c r="A627" s="1" t="s">
        <v>2465</v>
      </c>
      <c r="B627" s="2">
        <v>44971</v>
      </c>
      <c r="C627" s="1" t="s">
        <v>6671</v>
      </c>
      <c r="D627" s="1" t="s">
        <v>39</v>
      </c>
      <c r="E627">
        <v>2023</v>
      </c>
      <c r="F627" s="1" t="s">
        <v>1422</v>
      </c>
      <c r="G627" s="1" t="s">
        <v>2466</v>
      </c>
      <c r="H627" s="1" t="s">
        <v>1651</v>
      </c>
      <c r="I627" s="1" t="s">
        <v>1652</v>
      </c>
      <c r="J627" s="1" t="s">
        <v>70</v>
      </c>
      <c r="K627" s="3">
        <v>54.07</v>
      </c>
      <c r="L627">
        <v>2</v>
      </c>
      <c r="M627" s="3">
        <v>108.14</v>
      </c>
      <c r="N627" s="1" t="s">
        <v>21</v>
      </c>
      <c r="O627" s="1" t="s">
        <v>44</v>
      </c>
    </row>
    <row r="628" spans="1:15" x14ac:dyDescent="0.3">
      <c r="A628" s="1" t="s">
        <v>2467</v>
      </c>
      <c r="B628" s="2">
        <v>45038</v>
      </c>
      <c r="C628" s="1" t="s">
        <v>6673</v>
      </c>
      <c r="D628" s="1" t="s">
        <v>82</v>
      </c>
      <c r="E628">
        <v>2023</v>
      </c>
      <c r="F628" s="1" t="s">
        <v>231</v>
      </c>
      <c r="G628" s="1" t="s">
        <v>2468</v>
      </c>
      <c r="H628" s="1" t="s">
        <v>1730</v>
      </c>
      <c r="I628" s="1" t="s">
        <v>1731</v>
      </c>
      <c r="J628" s="1" t="s">
        <v>51</v>
      </c>
      <c r="K628" s="3">
        <v>36.79</v>
      </c>
      <c r="L628">
        <v>2</v>
      </c>
      <c r="M628" s="3">
        <v>73.58</v>
      </c>
      <c r="N628" s="1" t="s">
        <v>29</v>
      </c>
      <c r="O628" s="1" t="s">
        <v>37</v>
      </c>
    </row>
    <row r="629" spans="1:15" x14ac:dyDescent="0.3">
      <c r="A629" s="1" t="s">
        <v>2469</v>
      </c>
      <c r="B629" s="2">
        <v>45099</v>
      </c>
      <c r="C629" s="1" t="s">
        <v>6672</v>
      </c>
      <c r="D629" s="1" t="s">
        <v>24</v>
      </c>
      <c r="E629">
        <v>2023</v>
      </c>
      <c r="F629" s="1" t="s">
        <v>424</v>
      </c>
      <c r="G629" s="1" t="s">
        <v>425</v>
      </c>
      <c r="H629" s="1" t="s">
        <v>2470</v>
      </c>
      <c r="I629" s="1" t="s">
        <v>2471</v>
      </c>
      <c r="J629" s="1" t="s">
        <v>70</v>
      </c>
      <c r="K629" s="3">
        <v>20.81</v>
      </c>
      <c r="L629">
        <v>3</v>
      </c>
      <c r="M629" s="3">
        <v>62.43</v>
      </c>
      <c r="N629" s="1" t="s">
        <v>29</v>
      </c>
      <c r="O629" s="1" t="s">
        <v>37</v>
      </c>
    </row>
    <row r="630" spans="1:15" x14ac:dyDescent="0.3">
      <c r="A630" s="1" t="s">
        <v>2472</v>
      </c>
      <c r="B630" s="2">
        <v>45838</v>
      </c>
      <c r="C630" s="1" t="s">
        <v>6667</v>
      </c>
      <c r="D630" s="1" t="s">
        <v>24</v>
      </c>
      <c r="E630">
        <v>2025</v>
      </c>
      <c r="F630" s="1" t="s">
        <v>2473</v>
      </c>
      <c r="G630" s="1" t="s">
        <v>2474</v>
      </c>
      <c r="H630" s="1" t="s">
        <v>63</v>
      </c>
      <c r="I630" s="1" t="s">
        <v>2475</v>
      </c>
      <c r="J630" s="1" t="s">
        <v>51</v>
      </c>
      <c r="K630" s="3">
        <v>6.36</v>
      </c>
      <c r="L630">
        <v>5</v>
      </c>
      <c r="M630" s="3">
        <v>31.8</v>
      </c>
      <c r="N630" s="1" t="s">
        <v>21</v>
      </c>
      <c r="O630" s="1" t="s">
        <v>95</v>
      </c>
    </row>
    <row r="631" spans="1:15" x14ac:dyDescent="0.3">
      <c r="A631" s="1" t="s">
        <v>2476</v>
      </c>
      <c r="B631" s="2">
        <v>44824</v>
      </c>
      <c r="C631" s="1" t="s">
        <v>6671</v>
      </c>
      <c r="D631" s="1" t="s">
        <v>60</v>
      </c>
      <c r="E631">
        <v>2022</v>
      </c>
      <c r="F631" s="1" t="s">
        <v>2477</v>
      </c>
      <c r="G631" s="1" t="s">
        <v>2478</v>
      </c>
      <c r="H631" s="1" t="s">
        <v>1518</v>
      </c>
      <c r="I631" s="1" t="s">
        <v>1519</v>
      </c>
      <c r="J631" s="1" t="s">
        <v>70</v>
      </c>
      <c r="K631" s="3">
        <v>24.94</v>
      </c>
      <c r="L631">
        <v>2</v>
      </c>
      <c r="M631" s="3">
        <v>49.88</v>
      </c>
      <c r="N631" s="1" t="s">
        <v>29</v>
      </c>
      <c r="O631" s="1" t="s">
        <v>80</v>
      </c>
    </row>
    <row r="632" spans="1:15" x14ac:dyDescent="0.3">
      <c r="A632" s="1" t="s">
        <v>2479</v>
      </c>
      <c r="B632" s="2">
        <v>45564</v>
      </c>
      <c r="C632" s="1" t="s">
        <v>6666</v>
      </c>
      <c r="D632" s="1" t="s">
        <v>60</v>
      </c>
      <c r="E632">
        <v>2024</v>
      </c>
      <c r="F632" s="1" t="s">
        <v>322</v>
      </c>
      <c r="G632" s="1" t="s">
        <v>864</v>
      </c>
      <c r="H632" s="1" t="s">
        <v>559</v>
      </c>
      <c r="I632" s="1" t="s">
        <v>560</v>
      </c>
      <c r="J632" s="1" t="s">
        <v>20</v>
      </c>
      <c r="K632" s="3">
        <v>41.26</v>
      </c>
      <c r="L632">
        <v>3</v>
      </c>
      <c r="M632" s="3">
        <v>123.78</v>
      </c>
      <c r="N632" s="1" t="s">
        <v>21</v>
      </c>
      <c r="O632" s="1" t="s">
        <v>22</v>
      </c>
    </row>
    <row r="633" spans="1:15" x14ac:dyDescent="0.3">
      <c r="A633" s="1" t="s">
        <v>2480</v>
      </c>
      <c r="B633" s="2">
        <v>45842</v>
      </c>
      <c r="C633" s="1" t="s">
        <v>6668</v>
      </c>
      <c r="D633" s="1" t="s">
        <v>32</v>
      </c>
      <c r="E633">
        <v>2025</v>
      </c>
      <c r="F633" s="1" t="s">
        <v>1569</v>
      </c>
      <c r="G633" s="1" t="s">
        <v>1698</v>
      </c>
      <c r="H633" s="1" t="s">
        <v>821</v>
      </c>
      <c r="I633" s="1" t="s">
        <v>822</v>
      </c>
      <c r="J633" s="1" t="s">
        <v>70</v>
      </c>
      <c r="K633" s="3">
        <v>9.56</v>
      </c>
      <c r="L633">
        <v>4</v>
      </c>
      <c r="M633" s="3">
        <v>38.24</v>
      </c>
      <c r="N633" s="1" t="s">
        <v>21</v>
      </c>
      <c r="O633" s="1" t="s">
        <v>193</v>
      </c>
    </row>
    <row r="634" spans="1:15" x14ac:dyDescent="0.3">
      <c r="A634" s="1" t="s">
        <v>2481</v>
      </c>
      <c r="B634" s="2">
        <v>45122</v>
      </c>
      <c r="C634" s="1" t="s">
        <v>6673</v>
      </c>
      <c r="D634" s="1" t="s">
        <v>32</v>
      </c>
      <c r="E634">
        <v>2023</v>
      </c>
      <c r="F634" s="1" t="s">
        <v>2482</v>
      </c>
      <c r="G634" s="1" t="s">
        <v>2483</v>
      </c>
      <c r="H634" s="1" t="s">
        <v>1939</v>
      </c>
      <c r="I634" s="1" t="s">
        <v>2484</v>
      </c>
      <c r="J634" s="1" t="s">
        <v>51</v>
      </c>
      <c r="K634" s="3">
        <v>48.17</v>
      </c>
      <c r="L634">
        <v>2</v>
      </c>
      <c r="M634" s="3">
        <v>96.34</v>
      </c>
      <c r="N634" s="1" t="s">
        <v>29</v>
      </c>
      <c r="O634" s="1" t="s">
        <v>52</v>
      </c>
    </row>
    <row r="635" spans="1:15" x14ac:dyDescent="0.3">
      <c r="A635" s="1" t="s">
        <v>2485</v>
      </c>
      <c r="B635" s="2">
        <v>45173</v>
      </c>
      <c r="C635" s="1" t="s">
        <v>6667</v>
      </c>
      <c r="D635" s="1" t="s">
        <v>60</v>
      </c>
      <c r="E635">
        <v>2023</v>
      </c>
      <c r="F635" s="1" t="s">
        <v>601</v>
      </c>
      <c r="G635" s="1" t="s">
        <v>602</v>
      </c>
      <c r="H635" s="1" t="s">
        <v>1194</v>
      </c>
      <c r="I635" s="1" t="s">
        <v>1195</v>
      </c>
      <c r="J635" s="1" t="s">
        <v>20</v>
      </c>
      <c r="K635" s="3">
        <v>18.440000000000001</v>
      </c>
      <c r="L635">
        <v>4</v>
      </c>
      <c r="M635" s="3">
        <v>73.760000000000005</v>
      </c>
      <c r="N635" s="1" t="s">
        <v>29</v>
      </c>
      <c r="O635" s="1" t="s">
        <v>37</v>
      </c>
    </row>
    <row r="636" spans="1:15" x14ac:dyDescent="0.3">
      <c r="A636" s="1" t="s">
        <v>2486</v>
      </c>
      <c r="B636" s="2">
        <v>45026</v>
      </c>
      <c r="C636" s="1" t="s">
        <v>6667</v>
      </c>
      <c r="D636" s="1" t="s">
        <v>82</v>
      </c>
      <c r="E636">
        <v>2023</v>
      </c>
      <c r="F636" s="1" t="s">
        <v>396</v>
      </c>
      <c r="G636" s="1" t="s">
        <v>2487</v>
      </c>
      <c r="H636" s="1" t="s">
        <v>2488</v>
      </c>
      <c r="I636" s="1" t="s">
        <v>2489</v>
      </c>
      <c r="J636" s="1" t="s">
        <v>51</v>
      </c>
      <c r="K636" s="3">
        <v>21.82</v>
      </c>
      <c r="L636">
        <v>1</v>
      </c>
      <c r="M636" s="3">
        <v>21.82</v>
      </c>
      <c r="N636" s="1" t="s">
        <v>29</v>
      </c>
      <c r="O636" s="1" t="s">
        <v>37</v>
      </c>
    </row>
    <row r="637" spans="1:15" x14ac:dyDescent="0.3">
      <c r="A637" s="1" t="s">
        <v>2490</v>
      </c>
      <c r="B637" s="2">
        <v>45572</v>
      </c>
      <c r="C637" s="1" t="s">
        <v>6667</v>
      </c>
      <c r="D637" s="1" t="s">
        <v>133</v>
      </c>
      <c r="E637">
        <v>2024</v>
      </c>
      <c r="F637" s="1" t="s">
        <v>2491</v>
      </c>
      <c r="G637" s="1" t="s">
        <v>2492</v>
      </c>
      <c r="H637" s="1" t="s">
        <v>2493</v>
      </c>
      <c r="I637" s="1" t="s">
        <v>2494</v>
      </c>
      <c r="J637" s="1" t="s">
        <v>51</v>
      </c>
      <c r="K637" s="3">
        <v>35.17</v>
      </c>
      <c r="L637">
        <v>4</v>
      </c>
      <c r="M637" s="3">
        <v>140.68</v>
      </c>
      <c r="N637" s="1" t="s">
        <v>21</v>
      </c>
      <c r="O637" s="1" t="s">
        <v>44</v>
      </c>
    </row>
    <row r="638" spans="1:15" x14ac:dyDescent="0.3">
      <c r="A638" s="1" t="s">
        <v>2495</v>
      </c>
      <c r="B638" s="2">
        <v>44965</v>
      </c>
      <c r="C638" s="1" t="s">
        <v>6670</v>
      </c>
      <c r="D638" s="1" t="s">
        <v>39</v>
      </c>
      <c r="E638">
        <v>2023</v>
      </c>
      <c r="F638" s="1" t="s">
        <v>396</v>
      </c>
      <c r="G638" s="1" t="s">
        <v>397</v>
      </c>
      <c r="H638" s="1" t="s">
        <v>213</v>
      </c>
      <c r="I638" s="1" t="s">
        <v>214</v>
      </c>
      <c r="J638" s="1" t="s">
        <v>70</v>
      </c>
      <c r="K638" s="3">
        <v>16.02</v>
      </c>
      <c r="L638">
        <v>4</v>
      </c>
      <c r="M638" s="3">
        <v>64.08</v>
      </c>
      <c r="N638" s="1" t="s">
        <v>6669</v>
      </c>
      <c r="O638" s="1" t="s">
        <v>37</v>
      </c>
    </row>
    <row r="639" spans="1:15" x14ac:dyDescent="0.3">
      <c r="A639" s="1" t="s">
        <v>2496</v>
      </c>
      <c r="B639" s="2">
        <v>45122</v>
      </c>
      <c r="C639" s="1" t="s">
        <v>6673</v>
      </c>
      <c r="D639" s="1" t="s">
        <v>32</v>
      </c>
      <c r="E639">
        <v>2023</v>
      </c>
      <c r="F639" s="1" t="s">
        <v>1123</v>
      </c>
      <c r="G639" s="1" t="s">
        <v>1222</v>
      </c>
      <c r="H639" s="1" t="s">
        <v>2497</v>
      </c>
      <c r="I639" s="1" t="s">
        <v>2498</v>
      </c>
      <c r="J639" s="1" t="s">
        <v>20</v>
      </c>
      <c r="K639" s="3">
        <v>31.23</v>
      </c>
      <c r="L639">
        <v>2</v>
      </c>
      <c r="M639" s="3">
        <v>62.46</v>
      </c>
      <c r="N639" s="1" t="s">
        <v>6669</v>
      </c>
      <c r="O639" s="1" t="s">
        <v>80</v>
      </c>
    </row>
    <row r="640" spans="1:15" x14ac:dyDescent="0.3">
      <c r="A640" s="1" t="s">
        <v>2499</v>
      </c>
      <c r="B640" s="2">
        <v>45634</v>
      </c>
      <c r="C640" s="1" t="s">
        <v>6666</v>
      </c>
      <c r="D640" s="1" t="s">
        <v>107</v>
      </c>
      <c r="E640">
        <v>2024</v>
      </c>
      <c r="F640" s="1" t="s">
        <v>1344</v>
      </c>
      <c r="G640" s="1" t="s">
        <v>1345</v>
      </c>
      <c r="H640" s="1" t="s">
        <v>2500</v>
      </c>
      <c r="I640" s="1" t="s">
        <v>2501</v>
      </c>
      <c r="J640" s="1" t="s">
        <v>70</v>
      </c>
      <c r="K640" s="3">
        <v>39.549999999999997</v>
      </c>
      <c r="L640">
        <v>4</v>
      </c>
      <c r="M640" s="3">
        <v>158.19999999999999</v>
      </c>
      <c r="N640" s="1" t="s">
        <v>6669</v>
      </c>
      <c r="O640" s="1" t="s">
        <v>30</v>
      </c>
    </row>
    <row r="641" spans="1:15" x14ac:dyDescent="0.3">
      <c r="A641" s="1" t="s">
        <v>2502</v>
      </c>
      <c r="B641" s="2">
        <v>45262</v>
      </c>
      <c r="C641" s="1" t="s">
        <v>6673</v>
      </c>
      <c r="D641" s="1" t="s">
        <v>107</v>
      </c>
      <c r="E641">
        <v>2023</v>
      </c>
      <c r="F641" s="1" t="s">
        <v>1304</v>
      </c>
      <c r="G641" s="1" t="s">
        <v>1759</v>
      </c>
      <c r="H641" s="1" t="s">
        <v>78</v>
      </c>
      <c r="I641" s="1" t="s">
        <v>79</v>
      </c>
      <c r="J641" s="1" t="s">
        <v>70</v>
      </c>
      <c r="K641" s="3">
        <v>42.91</v>
      </c>
      <c r="L641">
        <v>4</v>
      </c>
      <c r="M641" s="3">
        <v>171.64</v>
      </c>
      <c r="N641" s="1" t="s">
        <v>6669</v>
      </c>
      <c r="O641" s="1" t="s">
        <v>37</v>
      </c>
    </row>
    <row r="642" spans="1:15" x14ac:dyDescent="0.3">
      <c r="A642" s="1" t="s">
        <v>2503</v>
      </c>
      <c r="B642" s="2">
        <v>45241</v>
      </c>
      <c r="C642" s="1" t="s">
        <v>6673</v>
      </c>
      <c r="D642" s="1" t="s">
        <v>54</v>
      </c>
      <c r="E642">
        <v>2023</v>
      </c>
      <c r="F642" s="1" t="s">
        <v>2028</v>
      </c>
      <c r="G642" s="1" t="s">
        <v>180</v>
      </c>
      <c r="H642" s="1" t="s">
        <v>2504</v>
      </c>
      <c r="I642" s="1" t="s">
        <v>2505</v>
      </c>
      <c r="J642" s="1" t="s">
        <v>70</v>
      </c>
      <c r="K642" s="3">
        <v>24.22</v>
      </c>
      <c r="L642">
        <v>3</v>
      </c>
      <c r="M642" s="3">
        <v>72.66</v>
      </c>
      <c r="N642" s="1" t="s">
        <v>6669</v>
      </c>
      <c r="O642" s="1" t="s">
        <v>52</v>
      </c>
    </row>
    <row r="643" spans="1:15" x14ac:dyDescent="0.3">
      <c r="A643" s="1" t="s">
        <v>2506</v>
      </c>
      <c r="B643" s="2">
        <v>45112</v>
      </c>
      <c r="C643" s="1" t="s">
        <v>6670</v>
      </c>
      <c r="D643" s="1" t="s">
        <v>32</v>
      </c>
      <c r="E643">
        <v>2023</v>
      </c>
      <c r="F643" s="1" t="s">
        <v>2507</v>
      </c>
      <c r="G643" s="1" t="s">
        <v>2508</v>
      </c>
      <c r="H643" s="1" t="s">
        <v>2509</v>
      </c>
      <c r="I643" s="1" t="s">
        <v>2510</v>
      </c>
      <c r="J643" s="1" t="s">
        <v>87</v>
      </c>
      <c r="K643" s="3">
        <v>30.77</v>
      </c>
      <c r="L643">
        <v>1</v>
      </c>
      <c r="M643" s="3">
        <v>30.77</v>
      </c>
      <c r="N643" s="1" t="s">
        <v>21</v>
      </c>
      <c r="O643" s="1" t="s">
        <v>30</v>
      </c>
    </row>
    <row r="644" spans="1:15" x14ac:dyDescent="0.3">
      <c r="A644" s="1" t="s">
        <v>2511</v>
      </c>
      <c r="B644" s="2">
        <v>44947</v>
      </c>
      <c r="C644" s="1" t="s">
        <v>6673</v>
      </c>
      <c r="D644" s="1" t="s">
        <v>210</v>
      </c>
      <c r="E644">
        <v>2023</v>
      </c>
      <c r="F644" s="1" t="s">
        <v>419</v>
      </c>
      <c r="G644" s="1" t="s">
        <v>2512</v>
      </c>
      <c r="H644" s="1" t="s">
        <v>1566</v>
      </c>
      <c r="I644" s="1" t="s">
        <v>2513</v>
      </c>
      <c r="J644" s="1" t="s">
        <v>87</v>
      </c>
      <c r="K644" s="3">
        <v>41.51</v>
      </c>
      <c r="L644">
        <v>4</v>
      </c>
      <c r="M644" s="3">
        <v>166.04</v>
      </c>
      <c r="N644" s="1" t="s">
        <v>21</v>
      </c>
      <c r="O644" s="1" t="s">
        <v>44</v>
      </c>
    </row>
    <row r="645" spans="1:15" x14ac:dyDescent="0.3">
      <c r="A645" s="1" t="s">
        <v>2514</v>
      </c>
      <c r="B645" s="2">
        <v>45096</v>
      </c>
      <c r="C645" s="1" t="s">
        <v>6667</v>
      </c>
      <c r="D645" s="1" t="s">
        <v>24</v>
      </c>
      <c r="E645">
        <v>2023</v>
      </c>
      <c r="F645" s="1" t="s">
        <v>2515</v>
      </c>
      <c r="G645" s="1" t="s">
        <v>2516</v>
      </c>
      <c r="H645" s="1" t="s">
        <v>2517</v>
      </c>
      <c r="I645" s="1" t="s">
        <v>2518</v>
      </c>
      <c r="J645" s="1" t="s">
        <v>20</v>
      </c>
      <c r="K645" s="3">
        <v>45.25</v>
      </c>
      <c r="L645">
        <v>3</v>
      </c>
      <c r="M645" s="3">
        <v>135.75</v>
      </c>
      <c r="N645" s="1" t="s">
        <v>88</v>
      </c>
      <c r="O645" s="1" t="s">
        <v>30</v>
      </c>
    </row>
    <row r="646" spans="1:15" x14ac:dyDescent="0.3">
      <c r="A646" s="1" t="s">
        <v>2519</v>
      </c>
      <c r="B646" s="2">
        <v>45152</v>
      </c>
      <c r="C646" s="1" t="s">
        <v>6667</v>
      </c>
      <c r="D646" s="1" t="s">
        <v>90</v>
      </c>
      <c r="E646">
        <v>2023</v>
      </c>
      <c r="F646" s="1" t="s">
        <v>732</v>
      </c>
      <c r="G646" s="1" t="s">
        <v>2520</v>
      </c>
      <c r="H646" s="1" t="s">
        <v>2521</v>
      </c>
      <c r="I646" s="1" t="s">
        <v>2522</v>
      </c>
      <c r="J646" s="1" t="s">
        <v>20</v>
      </c>
      <c r="K646" s="3">
        <v>17.97</v>
      </c>
      <c r="L646">
        <v>5</v>
      </c>
      <c r="M646" s="3">
        <v>89.85</v>
      </c>
      <c r="N646" s="1" t="s">
        <v>6669</v>
      </c>
      <c r="O646" s="1" t="s">
        <v>193</v>
      </c>
    </row>
    <row r="647" spans="1:15" x14ac:dyDescent="0.3">
      <c r="A647" s="1" t="s">
        <v>2523</v>
      </c>
      <c r="B647" s="2">
        <v>44843</v>
      </c>
      <c r="C647" s="1" t="s">
        <v>6666</v>
      </c>
      <c r="D647" s="1" t="s">
        <v>133</v>
      </c>
      <c r="E647">
        <v>2022</v>
      </c>
      <c r="F647" s="1" t="s">
        <v>1063</v>
      </c>
      <c r="G647" s="1" t="s">
        <v>2524</v>
      </c>
      <c r="H647" s="1" t="s">
        <v>886</v>
      </c>
      <c r="I647" s="1" t="s">
        <v>2525</v>
      </c>
      <c r="J647" s="1" t="s">
        <v>70</v>
      </c>
      <c r="K647" s="3">
        <v>35.9</v>
      </c>
      <c r="L647">
        <v>5</v>
      </c>
      <c r="M647" s="3">
        <v>179.5</v>
      </c>
      <c r="N647" s="1" t="s">
        <v>21</v>
      </c>
      <c r="O647" s="1" t="s">
        <v>22</v>
      </c>
    </row>
    <row r="648" spans="1:15" x14ac:dyDescent="0.3">
      <c r="A648" s="1" t="s">
        <v>2526</v>
      </c>
      <c r="B648" s="2">
        <v>45245</v>
      </c>
      <c r="C648" s="1" t="s">
        <v>6670</v>
      </c>
      <c r="D648" s="1" t="s">
        <v>54</v>
      </c>
      <c r="E648">
        <v>2023</v>
      </c>
      <c r="F648" s="1" t="s">
        <v>169</v>
      </c>
      <c r="G648" s="1" t="s">
        <v>507</v>
      </c>
      <c r="H648" s="1" t="s">
        <v>2527</v>
      </c>
      <c r="I648" s="1" t="s">
        <v>2528</v>
      </c>
      <c r="J648" s="1" t="s">
        <v>20</v>
      </c>
      <c r="K648" s="3">
        <v>17.579999999999998</v>
      </c>
      <c r="L648">
        <v>1</v>
      </c>
      <c r="M648" s="3">
        <v>17.579999999999998</v>
      </c>
      <c r="N648" s="1" t="s">
        <v>21</v>
      </c>
      <c r="O648" s="1" t="s">
        <v>37</v>
      </c>
    </row>
    <row r="649" spans="1:15" x14ac:dyDescent="0.3">
      <c r="A649" s="1" t="s">
        <v>2529</v>
      </c>
      <c r="B649" s="2">
        <v>45090</v>
      </c>
      <c r="C649" s="1" t="s">
        <v>6671</v>
      </c>
      <c r="D649" s="1" t="s">
        <v>24</v>
      </c>
      <c r="E649">
        <v>2023</v>
      </c>
      <c r="F649" s="1" t="s">
        <v>1095</v>
      </c>
      <c r="G649" s="1" t="s">
        <v>1151</v>
      </c>
      <c r="H649" s="1" t="s">
        <v>1713</v>
      </c>
      <c r="I649" s="1" t="s">
        <v>1714</v>
      </c>
      <c r="J649" s="1" t="s">
        <v>70</v>
      </c>
      <c r="K649" s="3">
        <v>24.83</v>
      </c>
      <c r="L649">
        <v>1</v>
      </c>
      <c r="M649" s="3">
        <v>24.83</v>
      </c>
      <c r="N649" s="1" t="s">
        <v>21</v>
      </c>
      <c r="O649" s="1" t="s">
        <v>22</v>
      </c>
    </row>
    <row r="650" spans="1:15" x14ac:dyDescent="0.3">
      <c r="A650" s="1" t="s">
        <v>2530</v>
      </c>
      <c r="B650" s="2">
        <v>44923</v>
      </c>
      <c r="C650" s="1" t="s">
        <v>6670</v>
      </c>
      <c r="D650" s="1" t="s">
        <v>107</v>
      </c>
      <c r="E650">
        <v>2022</v>
      </c>
      <c r="F650" s="1" t="s">
        <v>1942</v>
      </c>
      <c r="G650" s="1" t="s">
        <v>1943</v>
      </c>
      <c r="H650" s="1" t="s">
        <v>891</v>
      </c>
      <c r="I650" s="1" t="s">
        <v>2531</v>
      </c>
      <c r="J650" s="1" t="s">
        <v>20</v>
      </c>
      <c r="K650" s="3">
        <v>14.57</v>
      </c>
      <c r="L650">
        <v>5</v>
      </c>
      <c r="M650" s="3">
        <v>72.849999999999994</v>
      </c>
      <c r="N650" s="1" t="s">
        <v>29</v>
      </c>
      <c r="O650" s="1" t="s">
        <v>80</v>
      </c>
    </row>
    <row r="651" spans="1:15" x14ac:dyDescent="0.3">
      <c r="A651" s="1" t="s">
        <v>2532</v>
      </c>
      <c r="B651" s="2">
        <v>45042</v>
      </c>
      <c r="C651" s="1" t="s">
        <v>6670</v>
      </c>
      <c r="D651" s="1" t="s">
        <v>82</v>
      </c>
      <c r="E651">
        <v>2023</v>
      </c>
      <c r="F651" s="1" t="s">
        <v>2533</v>
      </c>
      <c r="G651" s="1" t="s">
        <v>2534</v>
      </c>
      <c r="H651" s="1" t="s">
        <v>2535</v>
      </c>
      <c r="I651" s="1" t="s">
        <v>2536</v>
      </c>
      <c r="J651" s="1" t="s">
        <v>70</v>
      </c>
      <c r="K651" s="3">
        <v>22.32</v>
      </c>
      <c r="L651">
        <v>4</v>
      </c>
      <c r="M651" s="3">
        <v>89.28</v>
      </c>
      <c r="N651" s="1" t="s">
        <v>6669</v>
      </c>
      <c r="O651" s="1" t="s">
        <v>22</v>
      </c>
    </row>
    <row r="652" spans="1:15" x14ac:dyDescent="0.3">
      <c r="A652" s="1" t="s">
        <v>2537</v>
      </c>
      <c r="B652" s="2">
        <v>45431</v>
      </c>
      <c r="C652" s="1" t="s">
        <v>6666</v>
      </c>
      <c r="D652" s="1" t="s">
        <v>46</v>
      </c>
      <c r="E652">
        <v>2024</v>
      </c>
      <c r="F652" s="1" t="s">
        <v>2491</v>
      </c>
      <c r="G652" s="1" t="s">
        <v>2538</v>
      </c>
      <c r="H652" s="1" t="s">
        <v>2539</v>
      </c>
      <c r="I652" s="1" t="s">
        <v>2540</v>
      </c>
      <c r="J652" s="1" t="s">
        <v>20</v>
      </c>
      <c r="K652" s="3">
        <v>48.35</v>
      </c>
      <c r="L652">
        <v>4</v>
      </c>
      <c r="M652" s="3">
        <v>193.4</v>
      </c>
      <c r="N652" s="1" t="s">
        <v>88</v>
      </c>
      <c r="O652" s="1" t="s">
        <v>193</v>
      </c>
    </row>
    <row r="653" spans="1:15" x14ac:dyDescent="0.3">
      <c r="A653" s="1" t="s">
        <v>2541</v>
      </c>
      <c r="B653" s="2">
        <v>45329</v>
      </c>
      <c r="C653" s="1" t="s">
        <v>6670</v>
      </c>
      <c r="D653" s="1" t="s">
        <v>39</v>
      </c>
      <c r="E653">
        <v>2024</v>
      </c>
      <c r="F653" s="1" t="s">
        <v>2542</v>
      </c>
      <c r="G653" s="1" t="s">
        <v>2543</v>
      </c>
      <c r="H653" s="1" t="s">
        <v>421</v>
      </c>
      <c r="I653" s="1" t="s">
        <v>422</v>
      </c>
      <c r="J653" s="1" t="s">
        <v>70</v>
      </c>
      <c r="K653" s="3">
        <v>11.6</v>
      </c>
      <c r="L653">
        <v>2</v>
      </c>
      <c r="M653" s="3">
        <v>23.2</v>
      </c>
      <c r="N653" s="1" t="s">
        <v>21</v>
      </c>
      <c r="O653" s="1" t="s">
        <v>80</v>
      </c>
    </row>
    <row r="654" spans="1:15" x14ac:dyDescent="0.3">
      <c r="A654" s="1" t="s">
        <v>2544</v>
      </c>
      <c r="B654" s="2">
        <v>44811</v>
      </c>
      <c r="C654" s="1" t="s">
        <v>6670</v>
      </c>
      <c r="D654" s="1" t="s">
        <v>60</v>
      </c>
      <c r="E654">
        <v>2022</v>
      </c>
      <c r="F654" s="1" t="s">
        <v>1408</v>
      </c>
      <c r="G654" s="1" t="s">
        <v>1409</v>
      </c>
      <c r="H654" s="1" t="s">
        <v>191</v>
      </c>
      <c r="I654" s="1" t="s">
        <v>2545</v>
      </c>
      <c r="J654" s="1" t="s">
        <v>51</v>
      </c>
      <c r="K654" s="3">
        <v>41.01</v>
      </c>
      <c r="L654">
        <v>4</v>
      </c>
      <c r="M654" s="3">
        <v>164.04</v>
      </c>
      <c r="N654" s="1" t="s">
        <v>21</v>
      </c>
      <c r="O654" s="1" t="s">
        <v>44</v>
      </c>
    </row>
    <row r="655" spans="1:15" x14ac:dyDescent="0.3">
      <c r="A655" s="1" t="s">
        <v>2546</v>
      </c>
      <c r="B655" s="2">
        <v>44976</v>
      </c>
      <c r="C655" s="1" t="s">
        <v>6666</v>
      </c>
      <c r="D655" s="1" t="s">
        <v>39</v>
      </c>
      <c r="E655">
        <v>2023</v>
      </c>
      <c r="F655" s="1" t="s">
        <v>992</v>
      </c>
      <c r="G655" s="1" t="s">
        <v>993</v>
      </c>
      <c r="H655" s="1" t="s">
        <v>2356</v>
      </c>
      <c r="I655" s="1" t="s">
        <v>2547</v>
      </c>
      <c r="J655" s="1" t="s">
        <v>51</v>
      </c>
      <c r="K655" s="3">
        <v>23.66</v>
      </c>
      <c r="L655">
        <v>1</v>
      </c>
      <c r="M655" s="3">
        <v>23.66</v>
      </c>
      <c r="N655" s="1" t="s">
        <v>21</v>
      </c>
      <c r="O655" s="1" t="s">
        <v>193</v>
      </c>
    </row>
    <row r="656" spans="1:15" x14ac:dyDescent="0.3">
      <c r="A656" s="1" t="s">
        <v>2548</v>
      </c>
      <c r="B656" s="2">
        <v>45302</v>
      </c>
      <c r="C656" s="1" t="s">
        <v>6672</v>
      </c>
      <c r="D656" s="1" t="s">
        <v>210</v>
      </c>
      <c r="E656">
        <v>2024</v>
      </c>
      <c r="F656" s="1" t="s">
        <v>2549</v>
      </c>
      <c r="G656" s="1" t="s">
        <v>2550</v>
      </c>
      <c r="H656" s="1" t="s">
        <v>2551</v>
      </c>
      <c r="I656" s="1" t="s">
        <v>2552</v>
      </c>
      <c r="J656" s="1" t="s">
        <v>51</v>
      </c>
      <c r="K656" s="3">
        <v>13.88</v>
      </c>
      <c r="L656">
        <v>3</v>
      </c>
      <c r="M656" s="3">
        <v>41.64</v>
      </c>
      <c r="N656" s="1" t="s">
        <v>29</v>
      </c>
      <c r="O656" s="1" t="s">
        <v>30</v>
      </c>
    </row>
    <row r="657" spans="1:15" x14ac:dyDescent="0.3">
      <c r="A657" s="1" t="s">
        <v>2553</v>
      </c>
      <c r="B657" s="2">
        <v>44927</v>
      </c>
      <c r="C657" s="1" t="s">
        <v>6666</v>
      </c>
      <c r="D657" s="1" t="s">
        <v>210</v>
      </c>
      <c r="E657">
        <v>2023</v>
      </c>
      <c r="F657" s="1" t="s">
        <v>2554</v>
      </c>
      <c r="G657" s="1" t="s">
        <v>2555</v>
      </c>
      <c r="H657" s="1" t="s">
        <v>1859</v>
      </c>
      <c r="I657" s="1" t="s">
        <v>1860</v>
      </c>
      <c r="J657" s="1" t="s">
        <v>70</v>
      </c>
      <c r="K657" s="3">
        <v>43.25</v>
      </c>
      <c r="L657">
        <v>1</v>
      </c>
      <c r="M657" s="3">
        <v>43.25</v>
      </c>
      <c r="N657" s="1" t="s">
        <v>21</v>
      </c>
      <c r="O657" s="1" t="s">
        <v>37</v>
      </c>
    </row>
    <row r="658" spans="1:15" x14ac:dyDescent="0.3">
      <c r="A658" s="1" t="s">
        <v>2556</v>
      </c>
      <c r="B658" s="2">
        <v>44798</v>
      </c>
      <c r="C658" s="1" t="s">
        <v>6672</v>
      </c>
      <c r="D658" s="1" t="s">
        <v>90</v>
      </c>
      <c r="E658">
        <v>2022</v>
      </c>
      <c r="F658" s="1" t="s">
        <v>1230</v>
      </c>
      <c r="G658" s="1" t="s">
        <v>1231</v>
      </c>
      <c r="H658" s="1" t="s">
        <v>445</v>
      </c>
      <c r="I658" s="1" t="s">
        <v>446</v>
      </c>
      <c r="J658" s="1" t="s">
        <v>87</v>
      </c>
      <c r="K658" s="3">
        <v>42.33</v>
      </c>
      <c r="L658">
        <v>3</v>
      </c>
      <c r="M658" s="3">
        <v>126.99</v>
      </c>
      <c r="N658" s="1" t="s">
        <v>6669</v>
      </c>
      <c r="O658" s="1" t="s">
        <v>44</v>
      </c>
    </row>
    <row r="659" spans="1:15" x14ac:dyDescent="0.3">
      <c r="A659" s="1" t="s">
        <v>2557</v>
      </c>
      <c r="B659" s="2">
        <v>45138</v>
      </c>
      <c r="C659" s="1" t="s">
        <v>6667</v>
      </c>
      <c r="D659" s="1" t="s">
        <v>32</v>
      </c>
      <c r="E659">
        <v>2023</v>
      </c>
      <c r="F659" s="1" t="s">
        <v>308</v>
      </c>
      <c r="G659" s="1" t="s">
        <v>1342</v>
      </c>
      <c r="H659" s="1" t="s">
        <v>355</v>
      </c>
      <c r="I659" s="1" t="s">
        <v>2558</v>
      </c>
      <c r="J659" s="1" t="s">
        <v>51</v>
      </c>
      <c r="K659" s="3">
        <v>30.84</v>
      </c>
      <c r="L659">
        <v>2</v>
      </c>
      <c r="M659" s="3">
        <v>61.68</v>
      </c>
      <c r="N659" s="1" t="s">
        <v>21</v>
      </c>
      <c r="O659" s="1" t="s">
        <v>193</v>
      </c>
    </row>
    <row r="660" spans="1:15" x14ac:dyDescent="0.3">
      <c r="A660" s="1" t="s">
        <v>2559</v>
      </c>
      <c r="B660" s="2">
        <v>45517</v>
      </c>
      <c r="C660" s="1" t="s">
        <v>6671</v>
      </c>
      <c r="D660" s="1" t="s">
        <v>90</v>
      </c>
      <c r="E660">
        <v>2024</v>
      </c>
      <c r="F660" s="1" t="s">
        <v>921</v>
      </c>
      <c r="G660" s="1" t="s">
        <v>2560</v>
      </c>
      <c r="H660" s="1" t="s">
        <v>2561</v>
      </c>
      <c r="I660" s="1" t="s">
        <v>2562</v>
      </c>
      <c r="J660" s="1" t="s">
        <v>87</v>
      </c>
      <c r="K660" s="3">
        <v>9.64</v>
      </c>
      <c r="L660">
        <v>3</v>
      </c>
      <c r="M660" s="3">
        <v>28.92</v>
      </c>
      <c r="N660" s="1" t="s">
        <v>6669</v>
      </c>
      <c r="O660" s="1" t="s">
        <v>193</v>
      </c>
    </row>
    <row r="661" spans="1:15" x14ac:dyDescent="0.3">
      <c r="A661" s="1" t="s">
        <v>2563</v>
      </c>
      <c r="B661" s="2">
        <v>45091</v>
      </c>
      <c r="C661" s="1" t="s">
        <v>6670</v>
      </c>
      <c r="D661" s="1" t="s">
        <v>24</v>
      </c>
      <c r="E661">
        <v>2023</v>
      </c>
      <c r="F661" s="1" t="s">
        <v>2146</v>
      </c>
      <c r="G661" s="1" t="s">
        <v>2564</v>
      </c>
      <c r="H661" s="1" t="s">
        <v>1590</v>
      </c>
      <c r="I661" s="1" t="s">
        <v>1591</v>
      </c>
      <c r="J661" s="1" t="s">
        <v>70</v>
      </c>
      <c r="K661" s="3">
        <v>25.85</v>
      </c>
      <c r="L661">
        <v>1</v>
      </c>
      <c r="M661" s="3">
        <v>25.85</v>
      </c>
      <c r="N661" s="1" t="s">
        <v>21</v>
      </c>
      <c r="O661" s="1" t="s">
        <v>193</v>
      </c>
    </row>
    <row r="662" spans="1:15" x14ac:dyDescent="0.3">
      <c r="A662" s="1" t="s">
        <v>2565</v>
      </c>
      <c r="B662" s="2">
        <v>44839</v>
      </c>
      <c r="C662" s="1" t="s">
        <v>6670</v>
      </c>
      <c r="D662" s="1" t="s">
        <v>133</v>
      </c>
      <c r="E662">
        <v>2022</v>
      </c>
      <c r="F662" s="1" t="s">
        <v>2089</v>
      </c>
      <c r="G662" s="1" t="s">
        <v>2090</v>
      </c>
      <c r="H662" s="1" t="s">
        <v>2566</v>
      </c>
      <c r="I662" s="1" t="s">
        <v>2567</v>
      </c>
      <c r="J662" s="1" t="s">
        <v>20</v>
      </c>
      <c r="K662" s="3">
        <v>8.17</v>
      </c>
      <c r="L662">
        <v>1</v>
      </c>
      <c r="M662" s="3">
        <v>8.17</v>
      </c>
      <c r="N662" s="1" t="s">
        <v>21</v>
      </c>
      <c r="O662" s="1" t="s">
        <v>22</v>
      </c>
    </row>
    <row r="663" spans="1:15" x14ac:dyDescent="0.3">
      <c r="A663" s="1" t="s">
        <v>2568</v>
      </c>
      <c r="B663" s="2">
        <v>45580</v>
      </c>
      <c r="C663" s="1" t="s">
        <v>6671</v>
      </c>
      <c r="D663" s="1" t="s">
        <v>133</v>
      </c>
      <c r="E663">
        <v>2024</v>
      </c>
      <c r="F663" s="1" t="s">
        <v>992</v>
      </c>
      <c r="G663" s="1" t="s">
        <v>2569</v>
      </c>
      <c r="H663" s="1" t="s">
        <v>851</v>
      </c>
      <c r="I663" s="1" t="s">
        <v>852</v>
      </c>
      <c r="J663" s="1" t="s">
        <v>51</v>
      </c>
      <c r="K663" s="3">
        <v>22.08</v>
      </c>
      <c r="L663">
        <v>2</v>
      </c>
      <c r="M663" s="3">
        <v>44.16</v>
      </c>
      <c r="N663" s="1" t="s">
        <v>29</v>
      </c>
      <c r="O663" s="1" t="s">
        <v>52</v>
      </c>
    </row>
    <row r="664" spans="1:15" x14ac:dyDescent="0.3">
      <c r="A664" s="1" t="s">
        <v>2570</v>
      </c>
      <c r="B664" s="2">
        <v>45411</v>
      </c>
      <c r="C664" s="1" t="s">
        <v>6667</v>
      </c>
      <c r="D664" s="1" t="s">
        <v>82</v>
      </c>
      <c r="E664">
        <v>2024</v>
      </c>
      <c r="F664" s="1" t="s">
        <v>2571</v>
      </c>
      <c r="G664" s="1" t="s">
        <v>2572</v>
      </c>
      <c r="H664" s="1" t="s">
        <v>2174</v>
      </c>
      <c r="I664" s="1" t="s">
        <v>2573</v>
      </c>
      <c r="J664" s="1" t="s">
        <v>51</v>
      </c>
      <c r="K664" s="3">
        <v>33.22</v>
      </c>
      <c r="L664">
        <v>5</v>
      </c>
      <c r="M664" s="3">
        <v>166.1</v>
      </c>
      <c r="N664" s="1" t="s">
        <v>29</v>
      </c>
      <c r="O664" s="1" t="s">
        <v>30</v>
      </c>
    </row>
    <row r="665" spans="1:15" x14ac:dyDescent="0.3">
      <c r="A665" s="1" t="s">
        <v>2574</v>
      </c>
      <c r="B665" s="2">
        <v>45516</v>
      </c>
      <c r="C665" s="1" t="s">
        <v>6667</v>
      </c>
      <c r="D665" s="1" t="s">
        <v>90</v>
      </c>
      <c r="E665">
        <v>2024</v>
      </c>
      <c r="F665" s="1" t="s">
        <v>1405</v>
      </c>
      <c r="G665" s="1" t="s">
        <v>1406</v>
      </c>
      <c r="H665" s="1" t="s">
        <v>2575</v>
      </c>
      <c r="I665" s="1" t="s">
        <v>2576</v>
      </c>
      <c r="J665" s="1" t="s">
        <v>51</v>
      </c>
      <c r="K665" s="3">
        <v>22.33</v>
      </c>
      <c r="L665">
        <v>1</v>
      </c>
      <c r="M665" s="3">
        <v>22.33</v>
      </c>
      <c r="N665" s="1" t="s">
        <v>88</v>
      </c>
      <c r="O665" s="1" t="s">
        <v>44</v>
      </c>
    </row>
    <row r="666" spans="1:15" x14ac:dyDescent="0.3">
      <c r="A666" s="1" t="s">
        <v>2577</v>
      </c>
      <c r="B666" s="2">
        <v>45608</v>
      </c>
      <c r="C666" s="1" t="s">
        <v>6671</v>
      </c>
      <c r="D666" s="1" t="s">
        <v>54</v>
      </c>
      <c r="E666">
        <v>2024</v>
      </c>
      <c r="F666" s="1" t="s">
        <v>794</v>
      </c>
      <c r="G666" s="1" t="s">
        <v>2578</v>
      </c>
      <c r="H666" s="1" t="s">
        <v>2579</v>
      </c>
      <c r="I666" s="1" t="s">
        <v>2580</v>
      </c>
      <c r="J666" s="1" t="s">
        <v>20</v>
      </c>
      <c r="K666" s="3">
        <v>12.25</v>
      </c>
      <c r="L666">
        <v>2</v>
      </c>
      <c r="M666" s="3">
        <v>24.5</v>
      </c>
      <c r="N666" s="1" t="s">
        <v>6669</v>
      </c>
      <c r="O666" s="1" t="s">
        <v>22</v>
      </c>
    </row>
    <row r="667" spans="1:15" x14ac:dyDescent="0.3">
      <c r="A667" s="1" t="s">
        <v>2581</v>
      </c>
      <c r="B667" s="2">
        <v>45211</v>
      </c>
      <c r="C667" s="1" t="s">
        <v>6672</v>
      </c>
      <c r="D667" s="1" t="s">
        <v>133</v>
      </c>
      <c r="E667">
        <v>2023</v>
      </c>
      <c r="F667" s="1" t="s">
        <v>275</v>
      </c>
      <c r="G667" s="1" t="s">
        <v>2582</v>
      </c>
      <c r="H667" s="1" t="s">
        <v>2583</v>
      </c>
      <c r="I667" s="1" t="s">
        <v>2584</v>
      </c>
      <c r="J667" s="1" t="s">
        <v>70</v>
      </c>
      <c r="K667" s="3">
        <v>43.11</v>
      </c>
      <c r="L667">
        <v>2</v>
      </c>
      <c r="M667" s="3">
        <v>86.22</v>
      </c>
      <c r="N667" s="1" t="s">
        <v>88</v>
      </c>
      <c r="O667" s="1" t="s">
        <v>52</v>
      </c>
    </row>
    <row r="668" spans="1:15" x14ac:dyDescent="0.3">
      <c r="A668" s="1" t="s">
        <v>2585</v>
      </c>
      <c r="B668" s="2">
        <v>45361</v>
      </c>
      <c r="C668" s="1" t="s">
        <v>6666</v>
      </c>
      <c r="D668" s="1" t="s">
        <v>15</v>
      </c>
      <c r="E668">
        <v>2024</v>
      </c>
      <c r="F668" s="1" t="s">
        <v>1128</v>
      </c>
      <c r="G668" s="1" t="s">
        <v>2586</v>
      </c>
      <c r="H668" s="1" t="s">
        <v>650</v>
      </c>
      <c r="I668" s="1" t="s">
        <v>651</v>
      </c>
      <c r="J668" s="1" t="s">
        <v>87</v>
      </c>
      <c r="K668" s="3">
        <v>46.7</v>
      </c>
      <c r="L668">
        <v>3</v>
      </c>
      <c r="M668" s="3">
        <v>140.1</v>
      </c>
      <c r="N668" s="1" t="s">
        <v>6669</v>
      </c>
      <c r="O668" s="1" t="s">
        <v>22</v>
      </c>
    </row>
    <row r="669" spans="1:15" x14ac:dyDescent="0.3">
      <c r="A669" s="1" t="s">
        <v>2587</v>
      </c>
      <c r="B669" s="2">
        <v>45522</v>
      </c>
      <c r="C669" s="1" t="s">
        <v>6666</v>
      </c>
      <c r="D669" s="1" t="s">
        <v>90</v>
      </c>
      <c r="E669">
        <v>2024</v>
      </c>
      <c r="F669" s="1" t="s">
        <v>2588</v>
      </c>
      <c r="G669" s="1" t="s">
        <v>2589</v>
      </c>
      <c r="H669" s="1" t="s">
        <v>2590</v>
      </c>
      <c r="I669" s="1" t="s">
        <v>2591</v>
      </c>
      <c r="J669" s="1" t="s">
        <v>20</v>
      </c>
      <c r="K669" s="3">
        <v>10.42</v>
      </c>
      <c r="L669">
        <v>1</v>
      </c>
      <c r="M669" s="3">
        <v>10.42</v>
      </c>
      <c r="N669" s="1" t="s">
        <v>21</v>
      </c>
      <c r="O669" s="1" t="s">
        <v>30</v>
      </c>
    </row>
    <row r="670" spans="1:15" x14ac:dyDescent="0.3">
      <c r="A670" s="1" t="s">
        <v>2592</v>
      </c>
      <c r="B670" s="2">
        <v>45208</v>
      </c>
      <c r="C670" s="1" t="s">
        <v>6667</v>
      </c>
      <c r="D670" s="1" t="s">
        <v>133</v>
      </c>
      <c r="E670">
        <v>2023</v>
      </c>
      <c r="F670" s="1" t="s">
        <v>2593</v>
      </c>
      <c r="G670" s="1" t="s">
        <v>2594</v>
      </c>
      <c r="H670" s="1" t="s">
        <v>2595</v>
      </c>
      <c r="I670" s="1" t="s">
        <v>2596</v>
      </c>
      <c r="J670" s="1" t="s">
        <v>20</v>
      </c>
      <c r="K670" s="3">
        <v>21.44</v>
      </c>
      <c r="L670">
        <v>4</v>
      </c>
      <c r="M670" s="3">
        <v>85.76</v>
      </c>
      <c r="N670" s="1" t="s">
        <v>21</v>
      </c>
      <c r="O670" s="1" t="s">
        <v>37</v>
      </c>
    </row>
    <row r="671" spans="1:15" x14ac:dyDescent="0.3">
      <c r="A671" s="1" t="s">
        <v>2597</v>
      </c>
      <c r="B671" s="2">
        <v>45893</v>
      </c>
      <c r="C671" s="1" t="s">
        <v>6666</v>
      </c>
      <c r="D671" s="1" t="s">
        <v>90</v>
      </c>
      <c r="E671">
        <v>2025</v>
      </c>
      <c r="F671" s="1" t="s">
        <v>1459</v>
      </c>
      <c r="G671" s="1" t="s">
        <v>1460</v>
      </c>
      <c r="H671" s="1" t="s">
        <v>2224</v>
      </c>
      <c r="I671" s="1" t="s">
        <v>2225</v>
      </c>
      <c r="J671" s="1" t="s">
        <v>70</v>
      </c>
      <c r="K671" s="3">
        <v>33.99</v>
      </c>
      <c r="L671">
        <v>2</v>
      </c>
      <c r="M671" s="3">
        <v>67.98</v>
      </c>
      <c r="N671" s="1" t="s">
        <v>29</v>
      </c>
      <c r="O671" s="1" t="s">
        <v>22</v>
      </c>
    </row>
    <row r="672" spans="1:15" x14ac:dyDescent="0.3">
      <c r="A672" s="1" t="s">
        <v>2598</v>
      </c>
      <c r="B672" s="2">
        <v>44924</v>
      </c>
      <c r="C672" s="1" t="s">
        <v>6672</v>
      </c>
      <c r="D672" s="1" t="s">
        <v>107</v>
      </c>
      <c r="E672">
        <v>2022</v>
      </c>
      <c r="F672" s="1" t="s">
        <v>1733</v>
      </c>
      <c r="G672" s="1" t="s">
        <v>2109</v>
      </c>
      <c r="H672" s="1" t="s">
        <v>678</v>
      </c>
      <c r="I672" s="1" t="s">
        <v>2599</v>
      </c>
      <c r="J672" s="1" t="s">
        <v>70</v>
      </c>
      <c r="K672" s="3">
        <v>9.3699999999999992</v>
      </c>
      <c r="L672">
        <v>4</v>
      </c>
      <c r="M672" s="3">
        <v>37.479999999999997</v>
      </c>
      <c r="N672" s="1" t="s">
        <v>21</v>
      </c>
      <c r="O672" s="1" t="s">
        <v>22</v>
      </c>
    </row>
    <row r="673" spans="1:15" x14ac:dyDescent="0.3">
      <c r="A673" s="1" t="s">
        <v>2600</v>
      </c>
      <c r="B673" s="2">
        <v>45578</v>
      </c>
      <c r="C673" s="1" t="s">
        <v>6666</v>
      </c>
      <c r="D673" s="1" t="s">
        <v>133</v>
      </c>
      <c r="E673">
        <v>2024</v>
      </c>
      <c r="F673" s="1" t="s">
        <v>676</v>
      </c>
      <c r="G673" s="1" t="s">
        <v>677</v>
      </c>
      <c r="H673" s="1" t="s">
        <v>1282</v>
      </c>
      <c r="I673" s="1" t="s">
        <v>2601</v>
      </c>
      <c r="J673" s="1" t="s">
        <v>51</v>
      </c>
      <c r="K673" s="3">
        <v>19.29</v>
      </c>
      <c r="L673">
        <v>1</v>
      </c>
      <c r="M673" s="3">
        <v>19.29</v>
      </c>
      <c r="N673" s="1" t="s">
        <v>29</v>
      </c>
      <c r="O673" s="1" t="s">
        <v>52</v>
      </c>
    </row>
    <row r="674" spans="1:15" x14ac:dyDescent="0.3">
      <c r="A674" s="1" t="s">
        <v>2602</v>
      </c>
      <c r="B674" s="2">
        <v>45273</v>
      </c>
      <c r="C674" s="1" t="s">
        <v>6670</v>
      </c>
      <c r="D674" s="1" t="s">
        <v>107</v>
      </c>
      <c r="E674">
        <v>2023</v>
      </c>
      <c r="F674" s="1" t="s">
        <v>1120</v>
      </c>
      <c r="G674" s="1" t="s">
        <v>1121</v>
      </c>
      <c r="H674" s="1" t="s">
        <v>2424</v>
      </c>
      <c r="I674" s="1" t="s">
        <v>2425</v>
      </c>
      <c r="J674" s="1" t="s">
        <v>87</v>
      </c>
      <c r="K674" s="3">
        <v>16.399999999999999</v>
      </c>
      <c r="L674">
        <v>3</v>
      </c>
      <c r="M674" s="3">
        <v>49.2</v>
      </c>
      <c r="N674" s="1" t="s">
        <v>6669</v>
      </c>
      <c r="O674" s="1" t="s">
        <v>37</v>
      </c>
    </row>
    <row r="675" spans="1:15" x14ac:dyDescent="0.3">
      <c r="A675" s="1" t="s">
        <v>2603</v>
      </c>
      <c r="B675" s="2">
        <v>44832</v>
      </c>
      <c r="C675" s="1" t="s">
        <v>6670</v>
      </c>
      <c r="D675" s="1" t="s">
        <v>60</v>
      </c>
      <c r="E675">
        <v>2022</v>
      </c>
      <c r="F675" s="1" t="s">
        <v>1993</v>
      </c>
      <c r="G675" s="1" t="s">
        <v>2434</v>
      </c>
      <c r="H675" s="1" t="s">
        <v>2604</v>
      </c>
      <c r="I675" s="1" t="s">
        <v>2605</v>
      </c>
      <c r="J675" s="1" t="s">
        <v>70</v>
      </c>
      <c r="K675" s="3">
        <v>55.4</v>
      </c>
      <c r="L675">
        <v>2</v>
      </c>
      <c r="M675" s="3">
        <v>110.8</v>
      </c>
      <c r="N675" s="1" t="s">
        <v>21</v>
      </c>
      <c r="O675" s="1" t="s">
        <v>80</v>
      </c>
    </row>
    <row r="676" spans="1:15" x14ac:dyDescent="0.3">
      <c r="A676" s="1" t="s">
        <v>2606</v>
      </c>
      <c r="B676" s="2">
        <v>45380</v>
      </c>
      <c r="C676" s="1" t="s">
        <v>6668</v>
      </c>
      <c r="D676" s="1" t="s">
        <v>15</v>
      </c>
      <c r="E676">
        <v>2024</v>
      </c>
      <c r="F676" s="1" t="s">
        <v>1106</v>
      </c>
      <c r="G676" s="1" t="s">
        <v>2607</v>
      </c>
      <c r="H676" s="1" t="s">
        <v>85</v>
      </c>
      <c r="I676" s="1" t="s">
        <v>86</v>
      </c>
      <c r="J676" s="1" t="s">
        <v>70</v>
      </c>
      <c r="K676" s="3">
        <v>28.66</v>
      </c>
      <c r="L676">
        <v>5</v>
      </c>
      <c r="M676" s="3">
        <v>143.30000000000001</v>
      </c>
      <c r="N676" s="1" t="s">
        <v>29</v>
      </c>
      <c r="O676" s="1" t="s">
        <v>95</v>
      </c>
    </row>
    <row r="677" spans="1:15" x14ac:dyDescent="0.3">
      <c r="A677" s="1" t="s">
        <v>2608</v>
      </c>
      <c r="B677" s="2">
        <v>45326</v>
      </c>
      <c r="C677" s="1" t="s">
        <v>6666</v>
      </c>
      <c r="D677" s="1" t="s">
        <v>39</v>
      </c>
      <c r="E677">
        <v>2024</v>
      </c>
      <c r="F677" s="1" t="s">
        <v>1906</v>
      </c>
      <c r="G677" s="1" t="s">
        <v>2609</v>
      </c>
      <c r="H677" s="1" t="s">
        <v>68</v>
      </c>
      <c r="I677" s="1" t="s">
        <v>2610</v>
      </c>
      <c r="J677" s="1" t="s">
        <v>20</v>
      </c>
      <c r="K677" s="3">
        <v>49.21</v>
      </c>
      <c r="L677">
        <v>1</v>
      </c>
      <c r="M677" s="3">
        <v>49.21</v>
      </c>
      <c r="N677" s="1" t="s">
        <v>21</v>
      </c>
      <c r="O677" s="1" t="s">
        <v>95</v>
      </c>
    </row>
    <row r="678" spans="1:15" x14ac:dyDescent="0.3">
      <c r="A678" s="1" t="s">
        <v>2611</v>
      </c>
      <c r="B678" s="2">
        <v>45329</v>
      </c>
      <c r="C678" s="1" t="s">
        <v>6670</v>
      </c>
      <c r="D678" s="1" t="s">
        <v>39</v>
      </c>
      <c r="E678">
        <v>2024</v>
      </c>
      <c r="F678" s="1" t="s">
        <v>2612</v>
      </c>
      <c r="G678" s="1" t="s">
        <v>2613</v>
      </c>
      <c r="H678" s="1" t="s">
        <v>1155</v>
      </c>
      <c r="I678" s="1" t="s">
        <v>1828</v>
      </c>
      <c r="J678" s="1" t="s">
        <v>51</v>
      </c>
      <c r="K678" s="3">
        <v>42.21</v>
      </c>
      <c r="L678">
        <v>5</v>
      </c>
      <c r="M678" s="3">
        <v>211.05</v>
      </c>
      <c r="N678" s="1" t="s">
        <v>88</v>
      </c>
      <c r="O678" s="1" t="s">
        <v>44</v>
      </c>
    </row>
    <row r="679" spans="1:15" x14ac:dyDescent="0.3">
      <c r="A679" s="1" t="s">
        <v>2614</v>
      </c>
      <c r="B679" s="2">
        <v>45420</v>
      </c>
      <c r="C679" s="1" t="s">
        <v>6670</v>
      </c>
      <c r="D679" s="1" t="s">
        <v>46</v>
      </c>
      <c r="E679">
        <v>2024</v>
      </c>
      <c r="F679" s="1" t="s">
        <v>2615</v>
      </c>
      <c r="G679" s="1" t="s">
        <v>2616</v>
      </c>
      <c r="H679" s="1" t="s">
        <v>936</v>
      </c>
      <c r="I679" s="1" t="s">
        <v>1292</v>
      </c>
      <c r="J679" s="1" t="s">
        <v>20</v>
      </c>
      <c r="K679" s="3">
        <v>20.75</v>
      </c>
      <c r="L679">
        <v>3</v>
      </c>
      <c r="M679" s="3">
        <v>62.25</v>
      </c>
      <c r="N679" s="1" t="s">
        <v>21</v>
      </c>
      <c r="O679" s="1" t="s">
        <v>37</v>
      </c>
    </row>
    <row r="680" spans="1:15" x14ac:dyDescent="0.3">
      <c r="A680" s="1" t="s">
        <v>2617</v>
      </c>
      <c r="B680" s="2">
        <v>44981</v>
      </c>
      <c r="C680" s="1" t="s">
        <v>6668</v>
      </c>
      <c r="D680" s="1" t="s">
        <v>39</v>
      </c>
      <c r="E680">
        <v>2023</v>
      </c>
      <c r="F680" s="1" t="s">
        <v>1815</v>
      </c>
      <c r="G680" s="1" t="s">
        <v>1816</v>
      </c>
      <c r="H680" s="1" t="s">
        <v>2618</v>
      </c>
      <c r="I680" s="1" t="s">
        <v>2619</v>
      </c>
      <c r="J680" s="1" t="s">
        <v>70</v>
      </c>
      <c r="K680" s="3">
        <v>28.16</v>
      </c>
      <c r="L680">
        <v>3</v>
      </c>
      <c r="M680" s="3">
        <v>84.48</v>
      </c>
      <c r="N680" s="1" t="s">
        <v>88</v>
      </c>
      <c r="O680" s="1" t="s">
        <v>52</v>
      </c>
    </row>
    <row r="681" spans="1:15" x14ac:dyDescent="0.3">
      <c r="A681" s="1" t="s">
        <v>2620</v>
      </c>
      <c r="B681" s="2">
        <v>45150</v>
      </c>
      <c r="C681" s="1" t="s">
        <v>6673</v>
      </c>
      <c r="D681" s="1" t="s">
        <v>90</v>
      </c>
      <c r="E681">
        <v>2023</v>
      </c>
      <c r="F681" s="1" t="s">
        <v>463</v>
      </c>
      <c r="G681" s="1" t="s">
        <v>2621</v>
      </c>
      <c r="H681" s="1" t="s">
        <v>1856</v>
      </c>
      <c r="I681" s="1" t="s">
        <v>2276</v>
      </c>
      <c r="J681" s="1" t="s">
        <v>51</v>
      </c>
      <c r="K681" s="3">
        <v>22.78</v>
      </c>
      <c r="L681">
        <v>5</v>
      </c>
      <c r="M681" s="3">
        <v>113.9</v>
      </c>
      <c r="N681" s="1" t="s">
        <v>21</v>
      </c>
      <c r="O681" s="1" t="s">
        <v>44</v>
      </c>
    </row>
    <row r="682" spans="1:15" x14ac:dyDescent="0.3">
      <c r="A682" s="1" t="s">
        <v>2622</v>
      </c>
      <c r="B682" s="2">
        <v>45201</v>
      </c>
      <c r="C682" s="1" t="s">
        <v>6667</v>
      </c>
      <c r="D682" s="1" t="s">
        <v>133</v>
      </c>
      <c r="E682">
        <v>2023</v>
      </c>
      <c r="F682" s="1" t="s">
        <v>1120</v>
      </c>
      <c r="G682" s="1" t="s">
        <v>2623</v>
      </c>
      <c r="H682" s="1" t="s">
        <v>99</v>
      </c>
      <c r="I682" s="1" t="s">
        <v>100</v>
      </c>
      <c r="J682" s="1" t="s">
        <v>20</v>
      </c>
      <c r="K682" s="3">
        <v>26.74</v>
      </c>
      <c r="L682">
        <v>2</v>
      </c>
      <c r="M682" s="3">
        <v>53.48</v>
      </c>
      <c r="N682" s="1" t="s">
        <v>21</v>
      </c>
      <c r="O682" s="1" t="s">
        <v>44</v>
      </c>
    </row>
    <row r="683" spans="1:15" x14ac:dyDescent="0.3">
      <c r="A683" s="1" t="s">
        <v>2624</v>
      </c>
      <c r="B683" s="2">
        <v>44851</v>
      </c>
      <c r="C683" s="1" t="s">
        <v>6667</v>
      </c>
      <c r="D683" s="1" t="s">
        <v>133</v>
      </c>
      <c r="E683">
        <v>2022</v>
      </c>
      <c r="F683" s="1" t="s">
        <v>2625</v>
      </c>
      <c r="G683" s="1" t="s">
        <v>2626</v>
      </c>
      <c r="H683" s="1" t="s">
        <v>2627</v>
      </c>
      <c r="I683" s="1" t="s">
        <v>2628</v>
      </c>
      <c r="J683" s="1" t="s">
        <v>87</v>
      </c>
      <c r="K683" s="3">
        <v>33.22</v>
      </c>
      <c r="L683">
        <v>2</v>
      </c>
      <c r="M683" s="3">
        <v>66.44</v>
      </c>
      <c r="N683" s="1" t="s">
        <v>29</v>
      </c>
      <c r="O683" s="1" t="s">
        <v>22</v>
      </c>
    </row>
    <row r="684" spans="1:15" x14ac:dyDescent="0.3">
      <c r="A684" s="1" t="s">
        <v>2629</v>
      </c>
      <c r="B684" s="2">
        <v>45108</v>
      </c>
      <c r="C684" s="1" t="s">
        <v>6673</v>
      </c>
      <c r="D684" s="1" t="s">
        <v>32</v>
      </c>
      <c r="E684">
        <v>2023</v>
      </c>
      <c r="F684" s="1" t="s">
        <v>1596</v>
      </c>
      <c r="G684" s="1" t="s">
        <v>2630</v>
      </c>
      <c r="H684" s="1" t="s">
        <v>540</v>
      </c>
      <c r="I684" s="1" t="s">
        <v>2631</v>
      </c>
      <c r="J684" s="1" t="s">
        <v>70</v>
      </c>
      <c r="K684" s="3">
        <v>42.37</v>
      </c>
      <c r="L684">
        <v>5</v>
      </c>
      <c r="M684" s="3">
        <v>211.85</v>
      </c>
      <c r="N684" s="1" t="s">
        <v>21</v>
      </c>
      <c r="O684" s="1" t="s">
        <v>80</v>
      </c>
    </row>
    <row r="685" spans="1:15" x14ac:dyDescent="0.3">
      <c r="A685" s="1" t="s">
        <v>2632</v>
      </c>
      <c r="B685" s="2">
        <v>45327</v>
      </c>
      <c r="C685" s="1" t="s">
        <v>6667</v>
      </c>
      <c r="D685" s="1" t="s">
        <v>39</v>
      </c>
      <c r="E685">
        <v>2024</v>
      </c>
      <c r="F685" s="1" t="s">
        <v>1058</v>
      </c>
      <c r="G685" s="1" t="s">
        <v>1059</v>
      </c>
      <c r="H685" s="1" t="s">
        <v>370</v>
      </c>
      <c r="I685" s="1" t="s">
        <v>380</v>
      </c>
      <c r="J685" s="1" t="s">
        <v>87</v>
      </c>
      <c r="K685" s="3">
        <v>36</v>
      </c>
      <c r="L685">
        <v>5</v>
      </c>
      <c r="M685" s="3">
        <v>180</v>
      </c>
      <c r="N685" s="1" t="s">
        <v>88</v>
      </c>
      <c r="O685" s="1" t="s">
        <v>52</v>
      </c>
    </row>
    <row r="686" spans="1:15" x14ac:dyDescent="0.3">
      <c r="A686" s="1" t="s">
        <v>2633</v>
      </c>
      <c r="B686" s="2">
        <v>45425</v>
      </c>
      <c r="C686" s="1" t="s">
        <v>6667</v>
      </c>
      <c r="D686" s="1" t="s">
        <v>46</v>
      </c>
      <c r="E686">
        <v>2024</v>
      </c>
      <c r="F686" s="1" t="s">
        <v>1993</v>
      </c>
      <c r="G686" s="1" t="s">
        <v>2434</v>
      </c>
      <c r="H686" s="1" t="s">
        <v>197</v>
      </c>
      <c r="I686" s="1" t="s">
        <v>2634</v>
      </c>
      <c r="J686" s="1" t="s">
        <v>20</v>
      </c>
      <c r="K686" s="3">
        <v>12.6</v>
      </c>
      <c r="L686">
        <v>5</v>
      </c>
      <c r="M686" s="3">
        <v>63</v>
      </c>
      <c r="N686" s="1" t="s">
        <v>6669</v>
      </c>
      <c r="O686" s="1" t="s">
        <v>44</v>
      </c>
    </row>
    <row r="687" spans="1:15" x14ac:dyDescent="0.3">
      <c r="A687" s="1" t="s">
        <v>2635</v>
      </c>
      <c r="B687" s="2">
        <v>45235</v>
      </c>
      <c r="C687" s="1" t="s">
        <v>6666</v>
      </c>
      <c r="D687" s="1" t="s">
        <v>54</v>
      </c>
      <c r="E687">
        <v>2023</v>
      </c>
      <c r="F687" s="1" t="s">
        <v>653</v>
      </c>
      <c r="G687" s="1" t="s">
        <v>654</v>
      </c>
      <c r="H687" s="1" t="s">
        <v>115</v>
      </c>
      <c r="I687" s="1" t="s">
        <v>116</v>
      </c>
      <c r="J687" s="1" t="s">
        <v>51</v>
      </c>
      <c r="K687" s="3">
        <v>38.57</v>
      </c>
      <c r="L687">
        <v>4</v>
      </c>
      <c r="M687" s="3">
        <v>154.28</v>
      </c>
      <c r="N687" s="1" t="s">
        <v>21</v>
      </c>
      <c r="O687" s="1" t="s">
        <v>37</v>
      </c>
    </row>
    <row r="688" spans="1:15" x14ac:dyDescent="0.3">
      <c r="A688" s="1" t="s">
        <v>2636</v>
      </c>
      <c r="B688" s="2">
        <v>45421</v>
      </c>
      <c r="C688" s="1" t="s">
        <v>6672</v>
      </c>
      <c r="D688" s="1" t="s">
        <v>46</v>
      </c>
      <c r="E688">
        <v>2024</v>
      </c>
      <c r="F688" s="1" t="s">
        <v>2637</v>
      </c>
      <c r="G688" s="1" t="s">
        <v>2638</v>
      </c>
      <c r="H688" s="1" t="s">
        <v>2639</v>
      </c>
      <c r="I688" s="1" t="s">
        <v>2640</v>
      </c>
      <c r="J688" s="1" t="s">
        <v>87</v>
      </c>
      <c r="K688" s="3">
        <v>16.09</v>
      </c>
      <c r="L688">
        <v>2</v>
      </c>
      <c r="M688" s="3">
        <v>32.18</v>
      </c>
      <c r="N688" s="1" t="s">
        <v>6669</v>
      </c>
      <c r="O688" s="1" t="s">
        <v>22</v>
      </c>
    </row>
    <row r="689" spans="1:15" x14ac:dyDescent="0.3">
      <c r="A689" s="1" t="s">
        <v>2641</v>
      </c>
      <c r="B689" s="2">
        <v>45558</v>
      </c>
      <c r="C689" s="1" t="s">
        <v>6667</v>
      </c>
      <c r="D689" s="1" t="s">
        <v>60</v>
      </c>
      <c r="E689">
        <v>2024</v>
      </c>
      <c r="F689" s="1" t="s">
        <v>1053</v>
      </c>
      <c r="G689" s="1" t="s">
        <v>2642</v>
      </c>
      <c r="H689" s="1" t="s">
        <v>1497</v>
      </c>
      <c r="I689" s="1" t="s">
        <v>2341</v>
      </c>
      <c r="J689" s="1" t="s">
        <v>20</v>
      </c>
      <c r="K689" s="3">
        <v>44.01</v>
      </c>
      <c r="L689">
        <v>1</v>
      </c>
      <c r="M689" s="3">
        <v>44.01</v>
      </c>
      <c r="N689" s="1" t="s">
        <v>21</v>
      </c>
      <c r="O689" s="1" t="s">
        <v>37</v>
      </c>
    </row>
    <row r="690" spans="1:15" x14ac:dyDescent="0.3">
      <c r="A690" s="1" t="s">
        <v>2643</v>
      </c>
      <c r="B690" s="2">
        <v>45221</v>
      </c>
      <c r="C690" s="1" t="s">
        <v>6666</v>
      </c>
      <c r="D690" s="1" t="s">
        <v>133</v>
      </c>
      <c r="E690">
        <v>2023</v>
      </c>
      <c r="F690" s="1" t="s">
        <v>2644</v>
      </c>
      <c r="G690" s="1" t="s">
        <v>2645</v>
      </c>
      <c r="H690" s="1" t="s">
        <v>941</v>
      </c>
      <c r="I690" s="1" t="s">
        <v>942</v>
      </c>
      <c r="J690" s="1" t="s">
        <v>20</v>
      </c>
      <c r="K690" s="3">
        <v>23.64</v>
      </c>
      <c r="L690">
        <v>1</v>
      </c>
      <c r="M690" s="3">
        <v>23.64</v>
      </c>
      <c r="N690" s="1" t="s">
        <v>6669</v>
      </c>
      <c r="O690" s="1" t="s">
        <v>193</v>
      </c>
    </row>
    <row r="691" spans="1:15" x14ac:dyDescent="0.3">
      <c r="A691" s="1" t="s">
        <v>2646</v>
      </c>
      <c r="B691" s="2">
        <v>45406</v>
      </c>
      <c r="C691" s="1" t="s">
        <v>6670</v>
      </c>
      <c r="D691" s="1" t="s">
        <v>82</v>
      </c>
      <c r="E691">
        <v>2024</v>
      </c>
      <c r="F691" s="1" t="s">
        <v>1027</v>
      </c>
      <c r="G691" s="1" t="s">
        <v>1028</v>
      </c>
      <c r="H691" s="1" t="s">
        <v>2424</v>
      </c>
      <c r="I691" s="1" t="s">
        <v>2647</v>
      </c>
      <c r="J691" s="1" t="s">
        <v>51</v>
      </c>
      <c r="K691" s="3">
        <v>30.25</v>
      </c>
      <c r="L691">
        <v>4</v>
      </c>
      <c r="M691" s="3">
        <v>121</v>
      </c>
      <c r="N691" s="1" t="s">
        <v>21</v>
      </c>
      <c r="O691" s="1" t="s">
        <v>193</v>
      </c>
    </row>
    <row r="692" spans="1:15" x14ac:dyDescent="0.3">
      <c r="A692" s="1" t="s">
        <v>2648</v>
      </c>
      <c r="B692" s="2">
        <v>45133</v>
      </c>
      <c r="C692" s="1" t="s">
        <v>6670</v>
      </c>
      <c r="D692" s="1" t="s">
        <v>32</v>
      </c>
      <c r="E692">
        <v>2023</v>
      </c>
      <c r="F692" s="1" t="s">
        <v>2089</v>
      </c>
      <c r="G692" s="1" t="s">
        <v>2649</v>
      </c>
      <c r="H692" s="1" t="s">
        <v>2650</v>
      </c>
      <c r="I692" s="1" t="s">
        <v>2651</v>
      </c>
      <c r="J692" s="1" t="s">
        <v>20</v>
      </c>
      <c r="K692" s="3">
        <v>14.13</v>
      </c>
      <c r="L692">
        <v>1</v>
      </c>
      <c r="M692" s="3">
        <v>14.13</v>
      </c>
      <c r="N692" s="1" t="s">
        <v>21</v>
      </c>
      <c r="O692" s="1" t="s">
        <v>37</v>
      </c>
    </row>
    <row r="693" spans="1:15" x14ac:dyDescent="0.3">
      <c r="A693" s="1" t="s">
        <v>2652</v>
      </c>
      <c r="B693" s="2">
        <v>45199</v>
      </c>
      <c r="C693" s="1" t="s">
        <v>6673</v>
      </c>
      <c r="D693" s="1" t="s">
        <v>60</v>
      </c>
      <c r="E693">
        <v>2023</v>
      </c>
      <c r="F693" s="1" t="s">
        <v>2653</v>
      </c>
      <c r="G693" s="1" t="s">
        <v>2654</v>
      </c>
      <c r="H693" s="1" t="s">
        <v>1158</v>
      </c>
      <c r="I693" s="1" t="s">
        <v>2655</v>
      </c>
      <c r="J693" s="1" t="s">
        <v>20</v>
      </c>
      <c r="K693" s="3">
        <v>32.69</v>
      </c>
      <c r="L693">
        <v>4</v>
      </c>
      <c r="M693" s="3">
        <v>130.76</v>
      </c>
      <c r="N693" s="1" t="s">
        <v>88</v>
      </c>
      <c r="O693" s="1" t="s">
        <v>30</v>
      </c>
    </row>
    <row r="694" spans="1:15" x14ac:dyDescent="0.3">
      <c r="A694" s="1" t="s">
        <v>2656</v>
      </c>
      <c r="B694" s="2">
        <v>45076</v>
      </c>
      <c r="C694" s="1" t="s">
        <v>6671</v>
      </c>
      <c r="D694" s="1" t="s">
        <v>46</v>
      </c>
      <c r="E694">
        <v>2023</v>
      </c>
      <c r="F694" s="1" t="s">
        <v>2143</v>
      </c>
      <c r="G694" s="1" t="s">
        <v>2657</v>
      </c>
      <c r="H694" s="1" t="s">
        <v>2658</v>
      </c>
      <c r="I694" s="1" t="s">
        <v>2659</v>
      </c>
      <c r="J694" s="1" t="s">
        <v>87</v>
      </c>
      <c r="K694" s="3">
        <v>6.24</v>
      </c>
      <c r="L694">
        <v>3</v>
      </c>
      <c r="M694" s="3">
        <v>18.72</v>
      </c>
      <c r="N694" s="1" t="s">
        <v>21</v>
      </c>
      <c r="O694" s="1" t="s">
        <v>193</v>
      </c>
    </row>
    <row r="695" spans="1:15" x14ac:dyDescent="0.3">
      <c r="A695" s="1" t="s">
        <v>2660</v>
      </c>
      <c r="B695" s="2">
        <v>45652</v>
      </c>
      <c r="C695" s="1" t="s">
        <v>6672</v>
      </c>
      <c r="D695" s="1" t="s">
        <v>107</v>
      </c>
      <c r="E695">
        <v>2024</v>
      </c>
      <c r="F695" s="1" t="s">
        <v>2661</v>
      </c>
      <c r="G695" s="1" t="s">
        <v>2662</v>
      </c>
      <c r="H695" s="1" t="s">
        <v>1370</v>
      </c>
      <c r="I695" s="1" t="s">
        <v>1371</v>
      </c>
      <c r="J695" s="1" t="s">
        <v>87</v>
      </c>
      <c r="K695" s="3">
        <v>18.829999999999998</v>
      </c>
      <c r="L695">
        <v>3</v>
      </c>
      <c r="M695" s="3">
        <v>56.49</v>
      </c>
      <c r="N695" s="1" t="s">
        <v>21</v>
      </c>
      <c r="O695" s="1" t="s">
        <v>37</v>
      </c>
    </row>
    <row r="696" spans="1:15" x14ac:dyDescent="0.3">
      <c r="A696" s="1" t="s">
        <v>2663</v>
      </c>
      <c r="B696" s="2">
        <v>45564</v>
      </c>
      <c r="C696" s="1" t="s">
        <v>6666</v>
      </c>
      <c r="D696" s="1" t="s">
        <v>60</v>
      </c>
      <c r="E696">
        <v>2024</v>
      </c>
      <c r="F696" s="1" t="s">
        <v>1452</v>
      </c>
      <c r="G696" s="1" t="s">
        <v>2664</v>
      </c>
      <c r="H696" s="1" t="s">
        <v>785</v>
      </c>
      <c r="I696" s="1" t="s">
        <v>2665</v>
      </c>
      <c r="J696" s="1" t="s">
        <v>51</v>
      </c>
      <c r="K696" s="3">
        <v>32.020000000000003</v>
      </c>
      <c r="L696">
        <v>2</v>
      </c>
      <c r="M696" s="3">
        <v>64.040000000000006</v>
      </c>
      <c r="N696" s="1" t="s">
        <v>6669</v>
      </c>
      <c r="O696" s="1" t="s">
        <v>52</v>
      </c>
    </row>
    <row r="697" spans="1:15" x14ac:dyDescent="0.3">
      <c r="A697" s="1" t="s">
        <v>2666</v>
      </c>
      <c r="B697" s="2">
        <v>45359</v>
      </c>
      <c r="C697" s="1" t="s">
        <v>6668</v>
      </c>
      <c r="D697" s="1" t="s">
        <v>15</v>
      </c>
      <c r="E697">
        <v>2024</v>
      </c>
      <c r="F697" s="1" t="s">
        <v>1906</v>
      </c>
      <c r="G697" s="1" t="s">
        <v>2667</v>
      </c>
      <c r="H697" s="1" t="s">
        <v>540</v>
      </c>
      <c r="I697" s="1" t="s">
        <v>541</v>
      </c>
      <c r="J697" s="1" t="s">
        <v>51</v>
      </c>
      <c r="K697" s="3">
        <v>33.89</v>
      </c>
      <c r="L697">
        <v>5</v>
      </c>
      <c r="M697" s="3">
        <v>169.45</v>
      </c>
      <c r="N697" s="1" t="s">
        <v>6669</v>
      </c>
      <c r="O697" s="1" t="s">
        <v>44</v>
      </c>
    </row>
    <row r="698" spans="1:15" x14ac:dyDescent="0.3">
      <c r="A698" s="1" t="s">
        <v>2668</v>
      </c>
      <c r="B698" s="2">
        <v>45847</v>
      </c>
      <c r="C698" s="1" t="s">
        <v>6670</v>
      </c>
      <c r="D698" s="1" t="s">
        <v>32</v>
      </c>
      <c r="E698">
        <v>2025</v>
      </c>
      <c r="F698" s="1" t="s">
        <v>1368</v>
      </c>
      <c r="G698" s="1" t="s">
        <v>1369</v>
      </c>
      <c r="H698" s="1" t="s">
        <v>57</v>
      </c>
      <c r="I698" s="1" t="s">
        <v>2669</v>
      </c>
      <c r="J698" s="1" t="s">
        <v>20</v>
      </c>
      <c r="K698" s="3">
        <v>43.49</v>
      </c>
      <c r="L698">
        <v>4</v>
      </c>
      <c r="M698" s="3">
        <v>173.96</v>
      </c>
      <c r="N698" s="1" t="s">
        <v>6669</v>
      </c>
      <c r="O698" s="1" t="s">
        <v>37</v>
      </c>
    </row>
    <row r="699" spans="1:15" x14ac:dyDescent="0.3">
      <c r="A699" s="1" t="s">
        <v>2670</v>
      </c>
      <c r="B699" s="2">
        <v>45416</v>
      </c>
      <c r="C699" s="1" t="s">
        <v>6673</v>
      </c>
      <c r="D699" s="1" t="s">
        <v>46</v>
      </c>
      <c r="E699">
        <v>2024</v>
      </c>
      <c r="F699" s="1" t="s">
        <v>2671</v>
      </c>
      <c r="G699" s="1" t="s">
        <v>2672</v>
      </c>
      <c r="H699" s="1" t="s">
        <v>683</v>
      </c>
      <c r="I699" s="1" t="s">
        <v>2673</v>
      </c>
      <c r="J699" s="1" t="s">
        <v>87</v>
      </c>
      <c r="K699" s="3">
        <v>22.08</v>
      </c>
      <c r="L699">
        <v>4</v>
      </c>
      <c r="M699" s="3">
        <v>88.32</v>
      </c>
      <c r="N699" s="1" t="s">
        <v>6669</v>
      </c>
      <c r="O699" s="1" t="s">
        <v>193</v>
      </c>
    </row>
    <row r="700" spans="1:15" x14ac:dyDescent="0.3">
      <c r="A700" s="1" t="s">
        <v>2674</v>
      </c>
      <c r="B700" s="2">
        <v>45439</v>
      </c>
      <c r="C700" s="1" t="s">
        <v>6667</v>
      </c>
      <c r="D700" s="1" t="s">
        <v>46</v>
      </c>
      <c r="E700">
        <v>2024</v>
      </c>
      <c r="F700" s="1" t="s">
        <v>305</v>
      </c>
      <c r="G700" s="1" t="s">
        <v>306</v>
      </c>
      <c r="H700" s="1" t="s">
        <v>1385</v>
      </c>
      <c r="I700" s="1" t="s">
        <v>1386</v>
      </c>
      <c r="J700" s="1" t="s">
        <v>20</v>
      </c>
      <c r="K700" s="3">
        <v>31.2</v>
      </c>
      <c r="L700">
        <v>4</v>
      </c>
      <c r="M700" s="3">
        <v>124.8</v>
      </c>
      <c r="N700" s="1" t="s">
        <v>6669</v>
      </c>
      <c r="O700" s="1" t="s">
        <v>22</v>
      </c>
    </row>
    <row r="701" spans="1:15" x14ac:dyDescent="0.3">
      <c r="A701" s="1" t="s">
        <v>2675</v>
      </c>
      <c r="B701" s="2">
        <v>45579</v>
      </c>
      <c r="C701" s="1" t="s">
        <v>6667</v>
      </c>
      <c r="D701" s="1" t="s">
        <v>133</v>
      </c>
      <c r="E701">
        <v>2024</v>
      </c>
      <c r="F701" s="1" t="s">
        <v>2014</v>
      </c>
      <c r="G701" s="1" t="s">
        <v>2015</v>
      </c>
      <c r="H701" s="1" t="s">
        <v>277</v>
      </c>
      <c r="I701" s="1" t="s">
        <v>278</v>
      </c>
      <c r="J701" s="1" t="s">
        <v>70</v>
      </c>
      <c r="K701" s="3">
        <v>16.45</v>
      </c>
      <c r="L701">
        <v>5</v>
      </c>
      <c r="M701" s="3">
        <v>82.25</v>
      </c>
      <c r="N701" s="1" t="s">
        <v>21</v>
      </c>
      <c r="O701" s="1" t="s">
        <v>22</v>
      </c>
    </row>
    <row r="702" spans="1:15" x14ac:dyDescent="0.3">
      <c r="A702" s="1" t="s">
        <v>2676</v>
      </c>
      <c r="B702" s="2">
        <v>45080</v>
      </c>
      <c r="C702" s="1" t="s">
        <v>6673</v>
      </c>
      <c r="D702" s="1" t="s">
        <v>24</v>
      </c>
      <c r="E702">
        <v>2023</v>
      </c>
      <c r="F702" s="1" t="s">
        <v>524</v>
      </c>
      <c r="G702" s="1" t="s">
        <v>571</v>
      </c>
      <c r="H702" s="1" t="s">
        <v>936</v>
      </c>
      <c r="I702" s="1" t="s">
        <v>937</v>
      </c>
      <c r="J702" s="1" t="s">
        <v>20</v>
      </c>
      <c r="K702" s="3">
        <v>26.14</v>
      </c>
      <c r="L702">
        <v>5</v>
      </c>
      <c r="M702" s="3">
        <v>130.69999999999999</v>
      </c>
      <c r="N702" s="1" t="s">
        <v>21</v>
      </c>
      <c r="O702" s="1" t="s">
        <v>80</v>
      </c>
    </row>
    <row r="703" spans="1:15" x14ac:dyDescent="0.3">
      <c r="A703" s="1" t="s">
        <v>2677</v>
      </c>
      <c r="B703" s="2">
        <v>45701</v>
      </c>
      <c r="C703" s="1" t="s">
        <v>6672</v>
      </c>
      <c r="D703" s="1" t="s">
        <v>39</v>
      </c>
      <c r="E703">
        <v>2025</v>
      </c>
      <c r="F703" s="1" t="s">
        <v>666</v>
      </c>
      <c r="G703" s="1" t="s">
        <v>667</v>
      </c>
      <c r="H703" s="1" t="s">
        <v>2678</v>
      </c>
      <c r="I703" s="1" t="s">
        <v>2679</v>
      </c>
      <c r="J703" s="1" t="s">
        <v>51</v>
      </c>
      <c r="K703" s="3">
        <v>43.57</v>
      </c>
      <c r="L703">
        <v>5</v>
      </c>
      <c r="M703" s="3">
        <v>217.85</v>
      </c>
      <c r="N703" s="1" t="s">
        <v>6669</v>
      </c>
      <c r="O703" s="1" t="s">
        <v>44</v>
      </c>
    </row>
    <row r="704" spans="1:15" x14ac:dyDescent="0.3">
      <c r="A704" s="1" t="s">
        <v>2680</v>
      </c>
      <c r="B704" s="2">
        <v>45647</v>
      </c>
      <c r="C704" s="1" t="s">
        <v>6673</v>
      </c>
      <c r="D704" s="1" t="s">
        <v>107</v>
      </c>
      <c r="E704">
        <v>2024</v>
      </c>
      <c r="F704" s="1" t="s">
        <v>2681</v>
      </c>
      <c r="G704" s="1" t="s">
        <v>2682</v>
      </c>
      <c r="H704" s="1" t="s">
        <v>1862</v>
      </c>
      <c r="I704" s="1" t="s">
        <v>1863</v>
      </c>
      <c r="J704" s="1" t="s">
        <v>70</v>
      </c>
      <c r="K704" s="3">
        <v>49.58</v>
      </c>
      <c r="L704">
        <v>3</v>
      </c>
      <c r="M704" s="3">
        <v>148.74</v>
      </c>
      <c r="N704" s="1" t="s">
        <v>6669</v>
      </c>
      <c r="O704" s="1" t="s">
        <v>95</v>
      </c>
    </row>
    <row r="705" spans="1:15" x14ac:dyDescent="0.3">
      <c r="A705" s="1" t="s">
        <v>2683</v>
      </c>
      <c r="B705" s="2">
        <v>44957</v>
      </c>
      <c r="C705" s="1" t="s">
        <v>6671</v>
      </c>
      <c r="D705" s="1" t="s">
        <v>210</v>
      </c>
      <c r="E705">
        <v>2023</v>
      </c>
      <c r="F705" s="1" t="s">
        <v>2154</v>
      </c>
      <c r="G705" s="1" t="s">
        <v>2684</v>
      </c>
      <c r="H705" s="1" t="s">
        <v>2685</v>
      </c>
      <c r="I705" s="1" t="s">
        <v>2686</v>
      </c>
      <c r="J705" s="1" t="s">
        <v>20</v>
      </c>
      <c r="K705" s="3">
        <v>39.21</v>
      </c>
      <c r="L705">
        <v>2</v>
      </c>
      <c r="M705" s="3">
        <v>78.42</v>
      </c>
      <c r="N705" s="1" t="s">
        <v>21</v>
      </c>
      <c r="O705" s="1" t="s">
        <v>193</v>
      </c>
    </row>
    <row r="706" spans="1:15" x14ac:dyDescent="0.3">
      <c r="A706" s="1" t="s">
        <v>2687</v>
      </c>
      <c r="B706" s="2">
        <v>45329</v>
      </c>
      <c r="C706" s="1" t="s">
        <v>6670</v>
      </c>
      <c r="D706" s="1" t="s">
        <v>39</v>
      </c>
      <c r="E706">
        <v>2024</v>
      </c>
      <c r="F706" s="1" t="s">
        <v>2688</v>
      </c>
      <c r="G706" s="1" t="s">
        <v>2689</v>
      </c>
      <c r="H706" s="1" t="s">
        <v>2690</v>
      </c>
      <c r="I706" s="1" t="s">
        <v>2691</v>
      </c>
      <c r="J706" s="1" t="s">
        <v>20</v>
      </c>
      <c r="K706" s="3">
        <v>36.909999999999997</v>
      </c>
      <c r="L706">
        <v>1</v>
      </c>
      <c r="M706" s="3">
        <v>36.909999999999997</v>
      </c>
      <c r="N706" s="1" t="s">
        <v>29</v>
      </c>
      <c r="O706" s="1" t="s">
        <v>30</v>
      </c>
    </row>
    <row r="707" spans="1:15" x14ac:dyDescent="0.3">
      <c r="A707" s="1" t="s">
        <v>2692</v>
      </c>
      <c r="B707" s="2">
        <v>45408</v>
      </c>
      <c r="C707" s="1" t="s">
        <v>6668</v>
      </c>
      <c r="D707" s="1" t="s">
        <v>82</v>
      </c>
      <c r="E707">
        <v>2024</v>
      </c>
      <c r="F707" s="1" t="s">
        <v>1176</v>
      </c>
      <c r="G707" s="1" t="s">
        <v>1177</v>
      </c>
      <c r="H707" s="1" t="s">
        <v>1398</v>
      </c>
      <c r="I707" s="1" t="s">
        <v>1399</v>
      </c>
      <c r="J707" s="1" t="s">
        <v>87</v>
      </c>
      <c r="K707" s="3">
        <v>44.18</v>
      </c>
      <c r="L707">
        <v>1</v>
      </c>
      <c r="M707" s="3">
        <v>44.18</v>
      </c>
      <c r="N707" s="1" t="s">
        <v>21</v>
      </c>
      <c r="O707" s="1" t="s">
        <v>37</v>
      </c>
    </row>
    <row r="708" spans="1:15" x14ac:dyDescent="0.3">
      <c r="A708" s="1" t="s">
        <v>2693</v>
      </c>
      <c r="B708" s="2">
        <v>45086</v>
      </c>
      <c r="C708" s="1" t="s">
        <v>6668</v>
      </c>
      <c r="D708" s="1" t="s">
        <v>24</v>
      </c>
      <c r="E708">
        <v>2023</v>
      </c>
      <c r="F708" s="1" t="s">
        <v>174</v>
      </c>
      <c r="G708" s="1" t="s">
        <v>2694</v>
      </c>
      <c r="H708" s="1" t="s">
        <v>821</v>
      </c>
      <c r="I708" s="1" t="s">
        <v>2695</v>
      </c>
      <c r="J708" s="1" t="s">
        <v>20</v>
      </c>
      <c r="K708" s="3">
        <v>16.84</v>
      </c>
      <c r="L708">
        <v>3</v>
      </c>
      <c r="M708" s="3">
        <v>50.52</v>
      </c>
      <c r="N708" s="1" t="s">
        <v>29</v>
      </c>
      <c r="O708" s="1" t="s">
        <v>22</v>
      </c>
    </row>
    <row r="709" spans="1:15" x14ac:dyDescent="0.3">
      <c r="A709" s="1" t="s">
        <v>2696</v>
      </c>
      <c r="B709" s="2">
        <v>45309</v>
      </c>
      <c r="C709" s="1" t="s">
        <v>6672</v>
      </c>
      <c r="D709" s="1" t="s">
        <v>210</v>
      </c>
      <c r="E709">
        <v>2024</v>
      </c>
      <c r="F709" s="1" t="s">
        <v>200</v>
      </c>
      <c r="G709" s="1" t="s">
        <v>201</v>
      </c>
      <c r="H709" s="1" t="s">
        <v>2697</v>
      </c>
      <c r="I709" s="1" t="s">
        <v>2698</v>
      </c>
      <c r="J709" s="1" t="s">
        <v>51</v>
      </c>
      <c r="K709" s="3">
        <v>45.33</v>
      </c>
      <c r="L709">
        <v>5</v>
      </c>
      <c r="M709" s="3">
        <v>226.65</v>
      </c>
      <c r="N709" s="1" t="s">
        <v>6669</v>
      </c>
      <c r="O709" s="1" t="s">
        <v>193</v>
      </c>
    </row>
    <row r="710" spans="1:15" x14ac:dyDescent="0.3">
      <c r="A710" s="1" t="s">
        <v>2699</v>
      </c>
      <c r="B710" s="2">
        <v>45293</v>
      </c>
      <c r="C710" s="1" t="s">
        <v>6671</v>
      </c>
      <c r="D710" s="1" t="s">
        <v>210</v>
      </c>
      <c r="E710">
        <v>2024</v>
      </c>
      <c r="F710" s="1" t="s">
        <v>2406</v>
      </c>
      <c r="G710" s="1" t="s">
        <v>2700</v>
      </c>
      <c r="H710" s="1" t="s">
        <v>2701</v>
      </c>
      <c r="I710" s="1" t="s">
        <v>2702</v>
      </c>
      <c r="J710" s="1" t="s">
        <v>70</v>
      </c>
      <c r="K710" s="3">
        <v>39.97</v>
      </c>
      <c r="L710">
        <v>1</v>
      </c>
      <c r="M710" s="3">
        <v>39.97</v>
      </c>
      <c r="N710" s="1" t="s">
        <v>29</v>
      </c>
      <c r="O710" s="1" t="s">
        <v>30</v>
      </c>
    </row>
    <row r="711" spans="1:15" x14ac:dyDescent="0.3">
      <c r="A711" s="1" t="s">
        <v>2703</v>
      </c>
      <c r="B711" s="2">
        <v>45480</v>
      </c>
      <c r="C711" s="1" t="s">
        <v>6666</v>
      </c>
      <c r="D711" s="1" t="s">
        <v>32</v>
      </c>
      <c r="E711">
        <v>2024</v>
      </c>
      <c r="F711" s="1" t="s">
        <v>1477</v>
      </c>
      <c r="G711" s="1" t="s">
        <v>2392</v>
      </c>
      <c r="H711" s="1" t="s">
        <v>1194</v>
      </c>
      <c r="I711" s="1" t="s">
        <v>2704</v>
      </c>
      <c r="J711" s="1" t="s">
        <v>70</v>
      </c>
      <c r="K711" s="3">
        <v>52.64</v>
      </c>
      <c r="L711">
        <v>3</v>
      </c>
      <c r="M711" s="3">
        <v>157.91999999999999</v>
      </c>
      <c r="N711" s="1" t="s">
        <v>21</v>
      </c>
      <c r="O711" s="1" t="s">
        <v>95</v>
      </c>
    </row>
    <row r="712" spans="1:15" x14ac:dyDescent="0.3">
      <c r="A712" s="1" t="s">
        <v>2705</v>
      </c>
      <c r="B712" s="2">
        <v>45584</v>
      </c>
      <c r="C712" s="1" t="s">
        <v>6673</v>
      </c>
      <c r="D712" s="1" t="s">
        <v>133</v>
      </c>
      <c r="E712">
        <v>2024</v>
      </c>
      <c r="F712" s="1" t="s">
        <v>2199</v>
      </c>
      <c r="G712" s="1" t="s">
        <v>2706</v>
      </c>
      <c r="H712" s="1" t="s">
        <v>2707</v>
      </c>
      <c r="I712" s="1" t="s">
        <v>2708</v>
      </c>
      <c r="J712" s="1" t="s">
        <v>70</v>
      </c>
      <c r="K712" s="3">
        <v>44.91</v>
      </c>
      <c r="L712">
        <v>2</v>
      </c>
      <c r="M712" s="3">
        <v>89.82</v>
      </c>
      <c r="N712" s="1" t="s">
        <v>29</v>
      </c>
      <c r="O712" s="1" t="s">
        <v>30</v>
      </c>
    </row>
    <row r="713" spans="1:15" x14ac:dyDescent="0.3">
      <c r="A713" s="1" t="s">
        <v>2709</v>
      </c>
      <c r="B713" s="2">
        <v>45102</v>
      </c>
      <c r="C713" s="1" t="s">
        <v>6666</v>
      </c>
      <c r="D713" s="1" t="s">
        <v>24</v>
      </c>
      <c r="E713">
        <v>2023</v>
      </c>
      <c r="F713" s="1" t="s">
        <v>2710</v>
      </c>
      <c r="G713" s="1" t="s">
        <v>2711</v>
      </c>
      <c r="H713" s="1" t="s">
        <v>2174</v>
      </c>
      <c r="I713" s="1" t="s">
        <v>2712</v>
      </c>
      <c r="J713" s="1" t="s">
        <v>20</v>
      </c>
      <c r="K713" s="3">
        <v>11.01</v>
      </c>
      <c r="L713">
        <v>2</v>
      </c>
      <c r="M713" s="3">
        <v>22.02</v>
      </c>
      <c r="N713" s="1" t="s">
        <v>6669</v>
      </c>
      <c r="O713" s="1" t="s">
        <v>37</v>
      </c>
    </row>
    <row r="714" spans="1:15" x14ac:dyDescent="0.3">
      <c r="A714" s="1" t="s">
        <v>2713</v>
      </c>
      <c r="B714" s="2">
        <v>45057</v>
      </c>
      <c r="C714" s="1" t="s">
        <v>6672</v>
      </c>
      <c r="D714" s="1" t="s">
        <v>46</v>
      </c>
      <c r="E714">
        <v>2023</v>
      </c>
      <c r="F714" s="1" t="s">
        <v>1422</v>
      </c>
      <c r="G714" s="1" t="s">
        <v>2466</v>
      </c>
      <c r="H714" s="1" t="s">
        <v>166</v>
      </c>
      <c r="I714" s="1" t="s">
        <v>2714</v>
      </c>
      <c r="J714" s="1" t="s">
        <v>87</v>
      </c>
      <c r="K714" s="3">
        <v>47.97</v>
      </c>
      <c r="L714">
        <v>3</v>
      </c>
      <c r="M714" s="3">
        <v>143.91</v>
      </c>
      <c r="N714" s="1" t="s">
        <v>21</v>
      </c>
      <c r="O714" s="1" t="s">
        <v>37</v>
      </c>
    </row>
    <row r="715" spans="1:15" x14ac:dyDescent="0.3">
      <c r="A715" s="1" t="s">
        <v>2715</v>
      </c>
      <c r="B715" s="2">
        <v>45590</v>
      </c>
      <c r="C715" s="1" t="s">
        <v>6668</v>
      </c>
      <c r="D715" s="1" t="s">
        <v>133</v>
      </c>
      <c r="E715">
        <v>2024</v>
      </c>
      <c r="F715" s="1" t="s">
        <v>55</v>
      </c>
      <c r="G715" s="1" t="s">
        <v>746</v>
      </c>
      <c r="H715" s="1" t="s">
        <v>1479</v>
      </c>
      <c r="I715" s="1" t="s">
        <v>1480</v>
      </c>
      <c r="J715" s="1" t="s">
        <v>70</v>
      </c>
      <c r="K715" s="3">
        <v>33.93</v>
      </c>
      <c r="L715">
        <v>2</v>
      </c>
      <c r="M715" s="3">
        <v>67.86</v>
      </c>
      <c r="N715" s="1" t="s">
        <v>29</v>
      </c>
      <c r="O715" s="1" t="s">
        <v>37</v>
      </c>
    </row>
    <row r="716" spans="1:15" x14ac:dyDescent="0.3">
      <c r="A716" s="1" t="s">
        <v>2716</v>
      </c>
      <c r="B716" s="2">
        <v>45380</v>
      </c>
      <c r="C716" s="1" t="s">
        <v>6668</v>
      </c>
      <c r="D716" s="1" t="s">
        <v>15</v>
      </c>
      <c r="E716">
        <v>2024</v>
      </c>
      <c r="F716" s="1" t="s">
        <v>2717</v>
      </c>
      <c r="G716" s="1" t="s">
        <v>2718</v>
      </c>
      <c r="H716" s="1" t="s">
        <v>141</v>
      </c>
      <c r="I716" s="1" t="s">
        <v>142</v>
      </c>
      <c r="J716" s="1" t="s">
        <v>70</v>
      </c>
      <c r="K716" s="3">
        <v>44.82</v>
      </c>
      <c r="L716">
        <v>5</v>
      </c>
      <c r="M716" s="3">
        <v>224.1</v>
      </c>
      <c r="N716" s="1" t="s">
        <v>21</v>
      </c>
      <c r="O716" s="1" t="s">
        <v>37</v>
      </c>
    </row>
    <row r="717" spans="1:15" x14ac:dyDescent="0.3">
      <c r="A717" s="1" t="s">
        <v>2719</v>
      </c>
      <c r="B717" s="2">
        <v>45100</v>
      </c>
      <c r="C717" s="1" t="s">
        <v>6668</v>
      </c>
      <c r="D717" s="1" t="s">
        <v>24</v>
      </c>
      <c r="E717">
        <v>2023</v>
      </c>
      <c r="F717" s="1" t="s">
        <v>2285</v>
      </c>
      <c r="G717" s="1" t="s">
        <v>2720</v>
      </c>
      <c r="H717" s="1" t="s">
        <v>35</v>
      </c>
      <c r="I717" s="1" t="s">
        <v>2721</v>
      </c>
      <c r="J717" s="1" t="s">
        <v>70</v>
      </c>
      <c r="K717" s="3">
        <v>16.23</v>
      </c>
      <c r="L717">
        <v>1</v>
      </c>
      <c r="M717" s="3">
        <v>16.23</v>
      </c>
      <c r="N717" s="1" t="s">
        <v>88</v>
      </c>
      <c r="O717" s="1" t="s">
        <v>52</v>
      </c>
    </row>
    <row r="718" spans="1:15" x14ac:dyDescent="0.3">
      <c r="A718" s="1" t="s">
        <v>2722</v>
      </c>
      <c r="B718" s="2">
        <v>45348</v>
      </c>
      <c r="C718" s="1" t="s">
        <v>6667</v>
      </c>
      <c r="D718" s="1" t="s">
        <v>39</v>
      </c>
      <c r="E718">
        <v>2024</v>
      </c>
      <c r="F718" s="1" t="s">
        <v>521</v>
      </c>
      <c r="G718" s="1" t="s">
        <v>522</v>
      </c>
      <c r="H718" s="1" t="s">
        <v>826</v>
      </c>
      <c r="I718" s="1" t="s">
        <v>827</v>
      </c>
      <c r="J718" s="1" t="s">
        <v>87</v>
      </c>
      <c r="K718" s="3">
        <v>28.29</v>
      </c>
      <c r="L718">
        <v>5</v>
      </c>
      <c r="M718" s="3">
        <v>141.44999999999999</v>
      </c>
      <c r="N718" s="1" t="s">
        <v>6669</v>
      </c>
      <c r="O718" s="1" t="s">
        <v>37</v>
      </c>
    </row>
    <row r="719" spans="1:15" x14ac:dyDescent="0.3">
      <c r="A719" s="1" t="s">
        <v>2723</v>
      </c>
      <c r="B719" s="2">
        <v>45187</v>
      </c>
      <c r="C719" s="1" t="s">
        <v>6667</v>
      </c>
      <c r="D719" s="1" t="s">
        <v>60</v>
      </c>
      <c r="E719">
        <v>2023</v>
      </c>
      <c r="F719" s="1" t="s">
        <v>2399</v>
      </c>
      <c r="G719" s="1" t="s">
        <v>2724</v>
      </c>
      <c r="H719" s="1" t="s">
        <v>2130</v>
      </c>
      <c r="I719" s="1" t="s">
        <v>2725</v>
      </c>
      <c r="J719" s="1" t="s">
        <v>20</v>
      </c>
      <c r="K719" s="3">
        <v>19.52</v>
      </c>
      <c r="L719">
        <v>4</v>
      </c>
      <c r="M719" s="3">
        <v>78.08</v>
      </c>
      <c r="N719" s="1" t="s">
        <v>21</v>
      </c>
      <c r="O719" s="1" t="s">
        <v>44</v>
      </c>
    </row>
    <row r="720" spans="1:15" x14ac:dyDescent="0.3">
      <c r="A720" s="1" t="s">
        <v>2726</v>
      </c>
      <c r="B720" s="2">
        <v>44832</v>
      </c>
      <c r="C720" s="1" t="s">
        <v>6670</v>
      </c>
      <c r="D720" s="1" t="s">
        <v>60</v>
      </c>
      <c r="E720">
        <v>2022</v>
      </c>
      <c r="F720" s="1" t="s">
        <v>322</v>
      </c>
      <c r="G720" s="1" t="s">
        <v>323</v>
      </c>
      <c r="H720" s="1" t="s">
        <v>697</v>
      </c>
      <c r="I720" s="1" t="s">
        <v>1626</v>
      </c>
      <c r="J720" s="1" t="s">
        <v>70</v>
      </c>
      <c r="K720" s="3">
        <v>44.7</v>
      </c>
      <c r="L720">
        <v>3</v>
      </c>
      <c r="M720" s="3">
        <v>134.1</v>
      </c>
      <c r="N720" s="1" t="s">
        <v>6669</v>
      </c>
      <c r="O720" s="1" t="s">
        <v>30</v>
      </c>
    </row>
    <row r="721" spans="1:15" x14ac:dyDescent="0.3">
      <c r="A721" s="1" t="s">
        <v>2727</v>
      </c>
      <c r="B721" s="2">
        <v>44808</v>
      </c>
      <c r="C721" s="1" t="s">
        <v>6666</v>
      </c>
      <c r="D721" s="1" t="s">
        <v>60</v>
      </c>
      <c r="E721">
        <v>2022</v>
      </c>
      <c r="F721" s="1" t="s">
        <v>1942</v>
      </c>
      <c r="G721" s="1" t="s">
        <v>2728</v>
      </c>
      <c r="H721" s="1" t="s">
        <v>1856</v>
      </c>
      <c r="I721" s="1" t="s">
        <v>1857</v>
      </c>
      <c r="J721" s="1" t="s">
        <v>70</v>
      </c>
      <c r="K721" s="3">
        <v>9.16</v>
      </c>
      <c r="L721">
        <v>5</v>
      </c>
      <c r="M721" s="3">
        <v>45.8</v>
      </c>
      <c r="N721" s="1" t="s">
        <v>21</v>
      </c>
      <c r="O721" s="1" t="s">
        <v>37</v>
      </c>
    </row>
    <row r="722" spans="1:15" x14ac:dyDescent="0.3">
      <c r="A722" s="1" t="s">
        <v>2729</v>
      </c>
      <c r="B722" s="2">
        <v>45228</v>
      </c>
      <c r="C722" s="1" t="s">
        <v>6666</v>
      </c>
      <c r="D722" s="1" t="s">
        <v>133</v>
      </c>
      <c r="E722">
        <v>2023</v>
      </c>
      <c r="F722" s="1" t="s">
        <v>1133</v>
      </c>
      <c r="G722" s="1" t="s">
        <v>2002</v>
      </c>
      <c r="H722" s="1" t="s">
        <v>2730</v>
      </c>
      <c r="I722" s="1" t="s">
        <v>2731</v>
      </c>
      <c r="J722" s="1" t="s">
        <v>70</v>
      </c>
      <c r="K722" s="3">
        <v>52.15</v>
      </c>
      <c r="L722">
        <v>4</v>
      </c>
      <c r="M722" s="3">
        <v>208.6</v>
      </c>
      <c r="N722" s="1" t="s">
        <v>6669</v>
      </c>
      <c r="O722" s="1" t="s">
        <v>95</v>
      </c>
    </row>
    <row r="723" spans="1:15" x14ac:dyDescent="0.3">
      <c r="A723" s="1" t="s">
        <v>2732</v>
      </c>
      <c r="B723" s="2">
        <v>44924</v>
      </c>
      <c r="C723" s="1" t="s">
        <v>6672</v>
      </c>
      <c r="D723" s="1" t="s">
        <v>107</v>
      </c>
      <c r="E723">
        <v>2022</v>
      </c>
      <c r="F723" s="1" t="s">
        <v>1304</v>
      </c>
      <c r="G723" s="1" t="s">
        <v>1759</v>
      </c>
      <c r="H723" s="1" t="s">
        <v>2268</v>
      </c>
      <c r="I723" s="1" t="s">
        <v>2269</v>
      </c>
      <c r="J723" s="1" t="s">
        <v>70</v>
      </c>
      <c r="K723" s="3">
        <v>38.840000000000003</v>
      </c>
      <c r="L723">
        <v>5</v>
      </c>
      <c r="M723" s="3">
        <v>194.2</v>
      </c>
      <c r="N723" s="1" t="s">
        <v>21</v>
      </c>
      <c r="O723" s="1" t="s">
        <v>30</v>
      </c>
    </row>
    <row r="724" spans="1:15" x14ac:dyDescent="0.3">
      <c r="A724" s="1" t="s">
        <v>2733</v>
      </c>
      <c r="B724" s="2">
        <v>45270</v>
      </c>
      <c r="C724" s="1" t="s">
        <v>6666</v>
      </c>
      <c r="D724" s="1" t="s">
        <v>107</v>
      </c>
      <c r="E724">
        <v>2023</v>
      </c>
      <c r="F724" s="1" t="s">
        <v>788</v>
      </c>
      <c r="G724" s="1" t="s">
        <v>2223</v>
      </c>
      <c r="H724" s="1" t="s">
        <v>2734</v>
      </c>
      <c r="I724" s="1" t="s">
        <v>2735</v>
      </c>
      <c r="J724" s="1" t="s">
        <v>87</v>
      </c>
      <c r="K724" s="3">
        <v>41.1</v>
      </c>
      <c r="L724">
        <v>2</v>
      </c>
      <c r="M724" s="3">
        <v>82.2</v>
      </c>
      <c r="N724" s="1" t="s">
        <v>88</v>
      </c>
      <c r="O724" s="1" t="s">
        <v>37</v>
      </c>
    </row>
    <row r="725" spans="1:15" x14ac:dyDescent="0.3">
      <c r="A725" s="1" t="s">
        <v>2736</v>
      </c>
      <c r="B725" s="2">
        <v>45803</v>
      </c>
      <c r="C725" s="1" t="s">
        <v>6667</v>
      </c>
      <c r="D725" s="1" t="s">
        <v>46</v>
      </c>
      <c r="E725">
        <v>2025</v>
      </c>
      <c r="F725" s="1" t="s">
        <v>2406</v>
      </c>
      <c r="G725" s="1" t="s">
        <v>2737</v>
      </c>
      <c r="H725" s="1" t="s">
        <v>608</v>
      </c>
      <c r="I725" s="1" t="s">
        <v>609</v>
      </c>
      <c r="J725" s="1" t="s">
        <v>70</v>
      </c>
      <c r="K725" s="3">
        <v>30.98</v>
      </c>
      <c r="L725">
        <v>3</v>
      </c>
      <c r="M725" s="3">
        <v>92.94</v>
      </c>
      <c r="N725" s="1" t="s">
        <v>29</v>
      </c>
      <c r="O725" s="1" t="s">
        <v>22</v>
      </c>
    </row>
    <row r="726" spans="1:15" x14ac:dyDescent="0.3">
      <c r="A726" s="1" t="s">
        <v>2738</v>
      </c>
      <c r="B726" s="2">
        <v>45649</v>
      </c>
      <c r="C726" s="1" t="s">
        <v>6667</v>
      </c>
      <c r="D726" s="1" t="s">
        <v>107</v>
      </c>
      <c r="E726">
        <v>2024</v>
      </c>
      <c r="F726" s="1" t="s">
        <v>317</v>
      </c>
      <c r="G726" s="1" t="s">
        <v>318</v>
      </c>
      <c r="H726" s="1" t="s">
        <v>2324</v>
      </c>
      <c r="I726" s="1" t="s">
        <v>2325</v>
      </c>
      <c r="J726" s="1" t="s">
        <v>20</v>
      </c>
      <c r="K726" s="3">
        <v>16.170000000000002</v>
      </c>
      <c r="L726">
        <v>1</v>
      </c>
      <c r="M726" s="3">
        <v>16.170000000000002</v>
      </c>
      <c r="N726" s="1" t="s">
        <v>21</v>
      </c>
      <c r="O726" s="1" t="s">
        <v>37</v>
      </c>
    </row>
    <row r="727" spans="1:15" x14ac:dyDescent="0.3">
      <c r="A727" s="1" t="s">
        <v>2739</v>
      </c>
      <c r="B727" s="2">
        <v>45102</v>
      </c>
      <c r="C727" s="1" t="s">
        <v>6666</v>
      </c>
      <c r="D727" s="1" t="s">
        <v>24</v>
      </c>
      <c r="E727">
        <v>2023</v>
      </c>
      <c r="F727" s="1" t="s">
        <v>611</v>
      </c>
      <c r="G727" s="1" t="s">
        <v>2740</v>
      </c>
      <c r="H727" s="1" t="s">
        <v>2319</v>
      </c>
      <c r="I727" s="1" t="s">
        <v>2320</v>
      </c>
      <c r="J727" s="1" t="s">
        <v>70</v>
      </c>
      <c r="K727" s="3">
        <v>27.08</v>
      </c>
      <c r="L727">
        <v>5</v>
      </c>
      <c r="M727" s="3">
        <v>135.4</v>
      </c>
      <c r="N727" s="1" t="s">
        <v>88</v>
      </c>
      <c r="O727" s="1" t="s">
        <v>37</v>
      </c>
    </row>
    <row r="728" spans="1:15" x14ac:dyDescent="0.3">
      <c r="A728" s="1" t="s">
        <v>2741</v>
      </c>
      <c r="B728" s="2">
        <v>44883</v>
      </c>
      <c r="C728" s="1" t="s">
        <v>6668</v>
      </c>
      <c r="D728" s="1" t="s">
        <v>54</v>
      </c>
      <c r="E728">
        <v>2022</v>
      </c>
      <c r="F728" s="1" t="s">
        <v>814</v>
      </c>
      <c r="G728" s="1" t="s">
        <v>815</v>
      </c>
      <c r="H728" s="1" t="s">
        <v>2742</v>
      </c>
      <c r="I728" s="1" t="s">
        <v>2743</v>
      </c>
      <c r="J728" s="1" t="s">
        <v>70</v>
      </c>
      <c r="K728" s="3">
        <v>33.450000000000003</v>
      </c>
      <c r="L728">
        <v>1</v>
      </c>
      <c r="M728" s="3">
        <v>33.450000000000003</v>
      </c>
      <c r="N728" s="1" t="s">
        <v>21</v>
      </c>
      <c r="O728" s="1" t="s">
        <v>193</v>
      </c>
    </row>
    <row r="729" spans="1:15" x14ac:dyDescent="0.3">
      <c r="A729" s="1" t="s">
        <v>2744</v>
      </c>
      <c r="B729" s="2">
        <v>45242</v>
      </c>
      <c r="C729" s="1" t="s">
        <v>6666</v>
      </c>
      <c r="D729" s="1" t="s">
        <v>54</v>
      </c>
      <c r="E729">
        <v>2023</v>
      </c>
      <c r="F729" s="1" t="s">
        <v>2745</v>
      </c>
      <c r="G729" s="1" t="s">
        <v>682</v>
      </c>
      <c r="H729" s="1" t="s">
        <v>1953</v>
      </c>
      <c r="I729" s="1" t="s">
        <v>2746</v>
      </c>
      <c r="J729" s="1" t="s">
        <v>51</v>
      </c>
      <c r="K729" s="3">
        <v>44.83</v>
      </c>
      <c r="L729">
        <v>4</v>
      </c>
      <c r="M729" s="3">
        <v>179.32</v>
      </c>
      <c r="N729" s="1" t="s">
        <v>21</v>
      </c>
      <c r="O729" s="1" t="s">
        <v>44</v>
      </c>
    </row>
    <row r="730" spans="1:15" x14ac:dyDescent="0.3">
      <c r="A730" s="1" t="s">
        <v>2747</v>
      </c>
      <c r="B730" s="2">
        <v>45177</v>
      </c>
      <c r="C730" s="1" t="s">
        <v>6668</v>
      </c>
      <c r="D730" s="1" t="s">
        <v>60</v>
      </c>
      <c r="E730">
        <v>2023</v>
      </c>
      <c r="F730" s="1" t="s">
        <v>2206</v>
      </c>
      <c r="G730" s="1" t="s">
        <v>2748</v>
      </c>
      <c r="H730" s="1" t="s">
        <v>1390</v>
      </c>
      <c r="I730" s="1" t="s">
        <v>2749</v>
      </c>
      <c r="J730" s="1" t="s">
        <v>51</v>
      </c>
      <c r="K730" s="3">
        <v>42.92</v>
      </c>
      <c r="L730">
        <v>3</v>
      </c>
      <c r="M730" s="3">
        <v>128.76</v>
      </c>
      <c r="N730" s="1" t="s">
        <v>88</v>
      </c>
      <c r="O730" s="1" t="s">
        <v>52</v>
      </c>
    </row>
    <row r="731" spans="1:15" x14ac:dyDescent="0.3">
      <c r="A731" s="1" t="s">
        <v>2750</v>
      </c>
      <c r="B731" s="2">
        <v>45354</v>
      </c>
      <c r="C731" s="1" t="s">
        <v>6666</v>
      </c>
      <c r="D731" s="1" t="s">
        <v>15</v>
      </c>
      <c r="E731">
        <v>2024</v>
      </c>
      <c r="F731" s="1" t="s">
        <v>1180</v>
      </c>
      <c r="G731" s="1" t="s">
        <v>1181</v>
      </c>
      <c r="H731" s="1" t="s">
        <v>267</v>
      </c>
      <c r="I731" s="1" t="s">
        <v>268</v>
      </c>
      <c r="J731" s="1" t="s">
        <v>20</v>
      </c>
      <c r="K731" s="3">
        <v>10.58</v>
      </c>
      <c r="L731">
        <v>4</v>
      </c>
      <c r="M731" s="3">
        <v>42.32</v>
      </c>
      <c r="N731" s="1" t="s">
        <v>21</v>
      </c>
      <c r="O731" s="1" t="s">
        <v>44</v>
      </c>
    </row>
    <row r="732" spans="1:15" x14ac:dyDescent="0.3">
      <c r="A732" s="1" t="s">
        <v>2751</v>
      </c>
      <c r="B732" s="2">
        <v>45436</v>
      </c>
      <c r="C732" s="1" t="s">
        <v>6668</v>
      </c>
      <c r="D732" s="1" t="s">
        <v>46</v>
      </c>
      <c r="E732">
        <v>2024</v>
      </c>
      <c r="F732" s="1" t="s">
        <v>2752</v>
      </c>
      <c r="G732" s="1" t="s">
        <v>2753</v>
      </c>
      <c r="H732" s="1" t="s">
        <v>2754</v>
      </c>
      <c r="I732" s="1" t="s">
        <v>2755</v>
      </c>
      <c r="J732" s="1" t="s">
        <v>20</v>
      </c>
      <c r="K732" s="3">
        <v>15.59</v>
      </c>
      <c r="L732">
        <v>1</v>
      </c>
      <c r="M732" s="3">
        <v>15.59</v>
      </c>
      <c r="N732" s="1" t="s">
        <v>88</v>
      </c>
      <c r="O732" s="1" t="s">
        <v>193</v>
      </c>
    </row>
    <row r="733" spans="1:15" x14ac:dyDescent="0.3">
      <c r="A733" s="1" t="s">
        <v>2756</v>
      </c>
      <c r="B733" s="2">
        <v>45119</v>
      </c>
      <c r="C733" s="1" t="s">
        <v>6670</v>
      </c>
      <c r="D733" s="1" t="s">
        <v>32</v>
      </c>
      <c r="E733">
        <v>2023</v>
      </c>
      <c r="F733" s="1" t="s">
        <v>2372</v>
      </c>
      <c r="G733" s="1" t="s">
        <v>2373</v>
      </c>
      <c r="H733" s="1" t="s">
        <v>1762</v>
      </c>
      <c r="I733" s="1" t="s">
        <v>2757</v>
      </c>
      <c r="J733" s="1" t="s">
        <v>87</v>
      </c>
      <c r="K733" s="3">
        <v>23.24</v>
      </c>
      <c r="L733">
        <v>3</v>
      </c>
      <c r="M733" s="3">
        <v>69.72</v>
      </c>
      <c r="N733" s="1" t="s">
        <v>21</v>
      </c>
      <c r="O733" s="1" t="s">
        <v>193</v>
      </c>
    </row>
    <row r="734" spans="1:15" x14ac:dyDescent="0.3">
      <c r="A734" s="1" t="s">
        <v>2758</v>
      </c>
      <c r="B734" s="2">
        <v>45218</v>
      </c>
      <c r="C734" s="1" t="s">
        <v>6672</v>
      </c>
      <c r="D734" s="1" t="s">
        <v>133</v>
      </c>
      <c r="E734">
        <v>2023</v>
      </c>
      <c r="F734" s="1" t="s">
        <v>1616</v>
      </c>
      <c r="G734" s="1" t="s">
        <v>2759</v>
      </c>
      <c r="H734" s="1" t="s">
        <v>18</v>
      </c>
      <c r="I734" s="1" t="s">
        <v>19</v>
      </c>
      <c r="J734" s="1" t="s">
        <v>20</v>
      </c>
      <c r="K734" s="3">
        <v>6.7</v>
      </c>
      <c r="L734">
        <v>3</v>
      </c>
      <c r="M734" s="3">
        <v>20.100000000000001</v>
      </c>
      <c r="N734" s="1" t="s">
        <v>6669</v>
      </c>
      <c r="O734" s="1" t="s">
        <v>30</v>
      </c>
    </row>
    <row r="735" spans="1:15" x14ac:dyDescent="0.3">
      <c r="A735" s="1" t="s">
        <v>2760</v>
      </c>
      <c r="B735" s="2">
        <v>45640</v>
      </c>
      <c r="C735" s="1" t="s">
        <v>6673</v>
      </c>
      <c r="D735" s="1" t="s">
        <v>107</v>
      </c>
      <c r="E735">
        <v>2024</v>
      </c>
      <c r="F735" s="1" t="s">
        <v>2761</v>
      </c>
      <c r="G735" s="1" t="s">
        <v>2762</v>
      </c>
      <c r="H735" s="1" t="s">
        <v>2763</v>
      </c>
      <c r="I735" s="1" t="s">
        <v>2764</v>
      </c>
      <c r="J735" s="1" t="s">
        <v>20</v>
      </c>
      <c r="K735" s="3">
        <v>14.52</v>
      </c>
      <c r="L735">
        <v>4</v>
      </c>
      <c r="M735" s="3">
        <v>58.08</v>
      </c>
      <c r="N735" s="1" t="s">
        <v>21</v>
      </c>
      <c r="O735" s="1" t="s">
        <v>37</v>
      </c>
    </row>
    <row r="736" spans="1:15" x14ac:dyDescent="0.3">
      <c r="A736" s="1" t="s">
        <v>2765</v>
      </c>
      <c r="B736" s="2">
        <v>45197</v>
      </c>
      <c r="C736" s="1" t="s">
        <v>6672</v>
      </c>
      <c r="D736" s="1" t="s">
        <v>60</v>
      </c>
      <c r="E736">
        <v>2023</v>
      </c>
      <c r="F736" s="1" t="s">
        <v>1668</v>
      </c>
      <c r="G736" s="1" t="s">
        <v>1669</v>
      </c>
      <c r="H736" s="1" t="s">
        <v>2766</v>
      </c>
      <c r="I736" s="1" t="s">
        <v>2767</v>
      </c>
      <c r="J736" s="1" t="s">
        <v>87</v>
      </c>
      <c r="K736" s="3">
        <v>22.01</v>
      </c>
      <c r="L736">
        <v>5</v>
      </c>
      <c r="M736" s="3">
        <v>110.05</v>
      </c>
      <c r="N736" s="1" t="s">
        <v>6669</v>
      </c>
      <c r="O736" s="1" t="s">
        <v>95</v>
      </c>
    </row>
    <row r="737" spans="1:15" x14ac:dyDescent="0.3">
      <c r="A737" s="1" t="s">
        <v>2768</v>
      </c>
      <c r="B737" s="2">
        <v>45572</v>
      </c>
      <c r="C737" s="1" t="s">
        <v>6667</v>
      </c>
      <c r="D737" s="1" t="s">
        <v>133</v>
      </c>
      <c r="E737">
        <v>2024</v>
      </c>
      <c r="F737" s="1" t="s">
        <v>1637</v>
      </c>
      <c r="G737" s="1" t="s">
        <v>1638</v>
      </c>
      <c r="H737" s="1" t="s">
        <v>2497</v>
      </c>
      <c r="I737" s="1" t="s">
        <v>2769</v>
      </c>
      <c r="J737" s="1" t="s">
        <v>87</v>
      </c>
      <c r="K737" s="3">
        <v>40.03</v>
      </c>
      <c r="L737">
        <v>2</v>
      </c>
      <c r="M737" s="3">
        <v>80.06</v>
      </c>
      <c r="N737" s="1" t="s">
        <v>88</v>
      </c>
      <c r="O737" s="1" t="s">
        <v>44</v>
      </c>
    </row>
    <row r="738" spans="1:15" x14ac:dyDescent="0.3">
      <c r="A738" s="1" t="s">
        <v>2770</v>
      </c>
      <c r="B738" s="2">
        <v>45402</v>
      </c>
      <c r="C738" s="1" t="s">
        <v>6673</v>
      </c>
      <c r="D738" s="1" t="s">
        <v>82</v>
      </c>
      <c r="E738">
        <v>2024</v>
      </c>
      <c r="F738" s="1" t="s">
        <v>1439</v>
      </c>
      <c r="G738" s="1" t="s">
        <v>1440</v>
      </c>
      <c r="H738" s="1" t="s">
        <v>2771</v>
      </c>
      <c r="I738" s="1" t="s">
        <v>2772</v>
      </c>
      <c r="J738" s="1" t="s">
        <v>20</v>
      </c>
      <c r="K738" s="3">
        <v>10.18</v>
      </c>
      <c r="L738">
        <v>3</v>
      </c>
      <c r="M738" s="3">
        <v>30.54</v>
      </c>
      <c r="N738" s="1" t="s">
        <v>6669</v>
      </c>
      <c r="O738" s="1" t="s">
        <v>44</v>
      </c>
    </row>
    <row r="739" spans="1:15" x14ac:dyDescent="0.3">
      <c r="A739" s="1" t="s">
        <v>2773</v>
      </c>
      <c r="B739" s="2">
        <v>45451</v>
      </c>
      <c r="C739" s="1" t="s">
        <v>6673</v>
      </c>
      <c r="D739" s="1" t="s">
        <v>24</v>
      </c>
      <c r="E739">
        <v>2024</v>
      </c>
      <c r="F739" s="1" t="s">
        <v>2774</v>
      </c>
      <c r="G739" s="1" t="s">
        <v>2775</v>
      </c>
      <c r="H739" s="1" t="s">
        <v>905</v>
      </c>
      <c r="I739" s="1" t="s">
        <v>1717</v>
      </c>
      <c r="J739" s="1" t="s">
        <v>70</v>
      </c>
      <c r="K739" s="3">
        <v>13.17</v>
      </c>
      <c r="L739">
        <v>1</v>
      </c>
      <c r="M739" s="3">
        <v>13.17</v>
      </c>
      <c r="N739" s="1" t="s">
        <v>21</v>
      </c>
      <c r="O739" s="1" t="s">
        <v>37</v>
      </c>
    </row>
    <row r="740" spans="1:15" x14ac:dyDescent="0.3">
      <c r="A740" s="1" t="s">
        <v>2776</v>
      </c>
      <c r="B740" s="2">
        <v>45461</v>
      </c>
      <c r="C740" s="1" t="s">
        <v>6671</v>
      </c>
      <c r="D740" s="1" t="s">
        <v>24</v>
      </c>
      <c r="E740">
        <v>2024</v>
      </c>
      <c r="F740" s="1" t="s">
        <v>921</v>
      </c>
      <c r="G740" s="1" t="s">
        <v>2777</v>
      </c>
      <c r="H740" s="1" t="s">
        <v>1152</v>
      </c>
      <c r="I740" s="1" t="s">
        <v>1190</v>
      </c>
      <c r="J740" s="1" t="s">
        <v>20</v>
      </c>
      <c r="K740" s="3">
        <v>9.99</v>
      </c>
      <c r="L740">
        <v>2</v>
      </c>
      <c r="M740" s="3">
        <v>19.98</v>
      </c>
      <c r="N740" s="1" t="s">
        <v>29</v>
      </c>
      <c r="O740" s="1" t="s">
        <v>193</v>
      </c>
    </row>
    <row r="741" spans="1:15" x14ac:dyDescent="0.3">
      <c r="A741" s="1" t="s">
        <v>2778</v>
      </c>
      <c r="B741" s="2">
        <v>45591</v>
      </c>
      <c r="C741" s="1" t="s">
        <v>6673</v>
      </c>
      <c r="D741" s="1" t="s">
        <v>133</v>
      </c>
      <c r="E741">
        <v>2024</v>
      </c>
      <c r="F741" s="1" t="s">
        <v>1235</v>
      </c>
      <c r="G741" s="1" t="s">
        <v>1576</v>
      </c>
      <c r="H741" s="1" t="s">
        <v>2779</v>
      </c>
      <c r="I741" s="1" t="s">
        <v>2780</v>
      </c>
      <c r="J741" s="1" t="s">
        <v>70</v>
      </c>
      <c r="K741" s="3">
        <v>34.409999999999997</v>
      </c>
      <c r="L741">
        <v>5</v>
      </c>
      <c r="M741" s="3">
        <v>172.05</v>
      </c>
      <c r="N741" s="1" t="s">
        <v>21</v>
      </c>
      <c r="O741" s="1" t="s">
        <v>30</v>
      </c>
    </row>
    <row r="742" spans="1:15" x14ac:dyDescent="0.3">
      <c r="A742" s="1" t="s">
        <v>2781</v>
      </c>
      <c r="B742" s="2">
        <v>45303</v>
      </c>
      <c r="C742" s="1" t="s">
        <v>6668</v>
      </c>
      <c r="D742" s="1" t="s">
        <v>210</v>
      </c>
      <c r="E742">
        <v>2024</v>
      </c>
      <c r="F742" s="1" t="s">
        <v>2782</v>
      </c>
      <c r="G742" s="1" t="s">
        <v>2783</v>
      </c>
      <c r="H742" s="1" t="s">
        <v>176</v>
      </c>
      <c r="I742" s="1" t="s">
        <v>177</v>
      </c>
      <c r="J742" s="1" t="s">
        <v>51</v>
      </c>
      <c r="K742" s="3">
        <v>20.34</v>
      </c>
      <c r="L742">
        <v>3</v>
      </c>
      <c r="M742" s="3">
        <v>61.02</v>
      </c>
      <c r="N742" s="1" t="s">
        <v>6669</v>
      </c>
      <c r="O742" s="1" t="s">
        <v>22</v>
      </c>
    </row>
    <row r="743" spans="1:15" x14ac:dyDescent="0.3">
      <c r="A743" s="1" t="s">
        <v>2784</v>
      </c>
      <c r="B743" s="2">
        <v>44984</v>
      </c>
      <c r="C743" s="1" t="s">
        <v>6667</v>
      </c>
      <c r="D743" s="1" t="s">
        <v>39</v>
      </c>
      <c r="E743">
        <v>2023</v>
      </c>
      <c r="F743" s="1" t="s">
        <v>1688</v>
      </c>
      <c r="G743" s="1" t="s">
        <v>2785</v>
      </c>
      <c r="H743" s="1" t="s">
        <v>2707</v>
      </c>
      <c r="I743" s="1" t="s">
        <v>2708</v>
      </c>
      <c r="J743" s="1" t="s">
        <v>51</v>
      </c>
      <c r="K743" s="3">
        <v>48.23</v>
      </c>
      <c r="L743">
        <v>4</v>
      </c>
      <c r="M743" s="3">
        <v>192.92</v>
      </c>
      <c r="N743" s="1" t="s">
        <v>6669</v>
      </c>
      <c r="O743" s="1" t="s">
        <v>30</v>
      </c>
    </row>
    <row r="744" spans="1:15" x14ac:dyDescent="0.3">
      <c r="A744" s="1" t="s">
        <v>2786</v>
      </c>
      <c r="B744" s="2">
        <v>45376</v>
      </c>
      <c r="C744" s="1" t="s">
        <v>6667</v>
      </c>
      <c r="D744" s="1" t="s">
        <v>15</v>
      </c>
      <c r="E744">
        <v>2024</v>
      </c>
      <c r="F744" s="1" t="s">
        <v>1633</v>
      </c>
      <c r="G744" s="1" t="s">
        <v>1634</v>
      </c>
      <c r="H744" s="1" t="s">
        <v>2787</v>
      </c>
      <c r="I744" s="1" t="s">
        <v>2788</v>
      </c>
      <c r="J744" s="1" t="s">
        <v>20</v>
      </c>
      <c r="K744" s="3">
        <v>17.91</v>
      </c>
      <c r="L744">
        <v>2</v>
      </c>
      <c r="M744" s="3">
        <v>35.82</v>
      </c>
      <c r="N744" s="1" t="s">
        <v>21</v>
      </c>
      <c r="O744" s="1" t="s">
        <v>37</v>
      </c>
    </row>
    <row r="745" spans="1:15" x14ac:dyDescent="0.3">
      <c r="A745" s="1" t="s">
        <v>2789</v>
      </c>
      <c r="B745" s="2">
        <v>45851</v>
      </c>
      <c r="C745" s="1" t="s">
        <v>6666</v>
      </c>
      <c r="D745" s="1" t="s">
        <v>32</v>
      </c>
      <c r="E745">
        <v>2025</v>
      </c>
      <c r="F745" s="1" t="s">
        <v>2790</v>
      </c>
      <c r="G745" s="1" t="s">
        <v>2791</v>
      </c>
      <c r="H745" s="1" t="s">
        <v>2792</v>
      </c>
      <c r="I745" s="1" t="s">
        <v>2793</v>
      </c>
      <c r="J745" s="1" t="s">
        <v>20</v>
      </c>
      <c r="K745" s="3">
        <v>16.23</v>
      </c>
      <c r="L745">
        <v>5</v>
      </c>
      <c r="M745" s="3">
        <v>81.150000000000006</v>
      </c>
      <c r="N745" s="1" t="s">
        <v>6669</v>
      </c>
      <c r="O745" s="1" t="s">
        <v>95</v>
      </c>
    </row>
    <row r="746" spans="1:15" x14ac:dyDescent="0.3">
      <c r="A746" s="1" t="s">
        <v>2794</v>
      </c>
      <c r="B746" s="2">
        <v>45442</v>
      </c>
      <c r="C746" s="1" t="s">
        <v>6672</v>
      </c>
      <c r="D746" s="1" t="s">
        <v>46</v>
      </c>
      <c r="E746">
        <v>2024</v>
      </c>
      <c r="F746" s="1" t="s">
        <v>300</v>
      </c>
      <c r="G746" s="1" t="s">
        <v>2795</v>
      </c>
      <c r="H746" s="1" t="s">
        <v>2796</v>
      </c>
      <c r="I746" s="1" t="s">
        <v>2797</v>
      </c>
      <c r="J746" s="1" t="s">
        <v>70</v>
      </c>
      <c r="K746" s="3">
        <v>24.79</v>
      </c>
      <c r="L746">
        <v>4</v>
      </c>
      <c r="M746" s="3">
        <v>99.16</v>
      </c>
      <c r="N746" s="1" t="s">
        <v>6669</v>
      </c>
      <c r="O746" s="1" t="s">
        <v>30</v>
      </c>
    </row>
    <row r="747" spans="1:15" x14ac:dyDescent="0.3">
      <c r="A747" s="1" t="s">
        <v>2798</v>
      </c>
      <c r="B747" s="2">
        <v>45327</v>
      </c>
      <c r="C747" s="1" t="s">
        <v>6667</v>
      </c>
      <c r="D747" s="1" t="s">
        <v>39</v>
      </c>
      <c r="E747">
        <v>2024</v>
      </c>
      <c r="F747" s="1" t="s">
        <v>2799</v>
      </c>
      <c r="G747" s="1" t="s">
        <v>2800</v>
      </c>
      <c r="H747" s="1" t="s">
        <v>668</v>
      </c>
      <c r="I747" s="1" t="s">
        <v>2801</v>
      </c>
      <c r="J747" s="1" t="s">
        <v>87</v>
      </c>
      <c r="K747" s="3">
        <v>38.64</v>
      </c>
      <c r="L747">
        <v>1</v>
      </c>
      <c r="M747" s="3">
        <v>38.64</v>
      </c>
      <c r="N747" s="1" t="s">
        <v>21</v>
      </c>
      <c r="O747" s="1" t="s">
        <v>22</v>
      </c>
    </row>
    <row r="748" spans="1:15" x14ac:dyDescent="0.3">
      <c r="A748" s="1" t="s">
        <v>2802</v>
      </c>
      <c r="B748" s="2">
        <v>45854</v>
      </c>
      <c r="C748" s="1" t="s">
        <v>6670</v>
      </c>
      <c r="D748" s="1" t="s">
        <v>32</v>
      </c>
      <c r="E748">
        <v>2025</v>
      </c>
      <c r="F748" s="1" t="s">
        <v>2761</v>
      </c>
      <c r="G748" s="1" t="s">
        <v>2803</v>
      </c>
      <c r="H748" s="1" t="s">
        <v>1618</v>
      </c>
      <c r="I748" s="1" t="s">
        <v>1619</v>
      </c>
      <c r="J748" s="1" t="s">
        <v>20</v>
      </c>
      <c r="K748" s="3">
        <v>23.65</v>
      </c>
      <c r="L748">
        <v>5</v>
      </c>
      <c r="M748" s="3">
        <v>118.25</v>
      </c>
      <c r="N748" s="1" t="s">
        <v>21</v>
      </c>
      <c r="O748" s="1" t="s">
        <v>22</v>
      </c>
    </row>
    <row r="749" spans="1:15" x14ac:dyDescent="0.3">
      <c r="A749" s="1" t="s">
        <v>2804</v>
      </c>
      <c r="B749" s="2">
        <v>45375</v>
      </c>
      <c r="C749" s="1" t="s">
        <v>6666</v>
      </c>
      <c r="D749" s="1" t="s">
        <v>15</v>
      </c>
      <c r="E749">
        <v>2024</v>
      </c>
      <c r="F749" s="1" t="s">
        <v>2805</v>
      </c>
      <c r="G749" s="1" t="s">
        <v>2806</v>
      </c>
      <c r="H749" s="1" t="s">
        <v>2807</v>
      </c>
      <c r="I749" s="1" t="s">
        <v>2808</v>
      </c>
      <c r="J749" s="1" t="s">
        <v>20</v>
      </c>
      <c r="K749" s="3">
        <v>37.799999999999997</v>
      </c>
      <c r="L749">
        <v>3</v>
      </c>
      <c r="M749" s="3">
        <v>113.4</v>
      </c>
      <c r="N749" s="1" t="s">
        <v>6669</v>
      </c>
      <c r="O749" s="1" t="s">
        <v>52</v>
      </c>
    </row>
    <row r="750" spans="1:15" x14ac:dyDescent="0.3">
      <c r="A750" s="1" t="s">
        <v>2809</v>
      </c>
      <c r="B750" s="2">
        <v>44834</v>
      </c>
      <c r="C750" s="1" t="s">
        <v>6668</v>
      </c>
      <c r="D750" s="1" t="s">
        <v>60</v>
      </c>
      <c r="E750">
        <v>2022</v>
      </c>
      <c r="F750" s="1" t="s">
        <v>443</v>
      </c>
      <c r="G750" s="1" t="s">
        <v>444</v>
      </c>
      <c r="H750" s="1" t="s">
        <v>2810</v>
      </c>
      <c r="I750" s="1" t="s">
        <v>2811</v>
      </c>
      <c r="J750" s="1" t="s">
        <v>87</v>
      </c>
      <c r="K750" s="3">
        <v>20.98</v>
      </c>
      <c r="L750">
        <v>1</v>
      </c>
      <c r="M750" s="3">
        <v>20.98</v>
      </c>
      <c r="N750" s="1" t="s">
        <v>21</v>
      </c>
      <c r="O750" s="1" t="s">
        <v>80</v>
      </c>
    </row>
    <row r="751" spans="1:15" x14ac:dyDescent="0.3">
      <c r="A751" s="1" t="s">
        <v>2812</v>
      </c>
      <c r="B751" s="2">
        <v>45794</v>
      </c>
      <c r="C751" s="1" t="s">
        <v>6673</v>
      </c>
      <c r="D751" s="1" t="s">
        <v>46</v>
      </c>
      <c r="E751">
        <v>2025</v>
      </c>
      <c r="F751" s="1" t="s">
        <v>2813</v>
      </c>
      <c r="G751" s="1" t="s">
        <v>2814</v>
      </c>
      <c r="H751" s="1" t="s">
        <v>2815</v>
      </c>
      <c r="I751" s="1" t="s">
        <v>2816</v>
      </c>
      <c r="J751" s="1" t="s">
        <v>20</v>
      </c>
      <c r="K751" s="3">
        <v>26.7</v>
      </c>
      <c r="L751">
        <v>4</v>
      </c>
      <c r="M751" s="3">
        <v>106.8</v>
      </c>
      <c r="N751" s="1" t="s">
        <v>21</v>
      </c>
      <c r="O751" s="1" t="s">
        <v>37</v>
      </c>
    </row>
    <row r="752" spans="1:15" x14ac:dyDescent="0.3">
      <c r="A752" s="1" t="s">
        <v>2818</v>
      </c>
      <c r="B752" s="2">
        <v>45664</v>
      </c>
      <c r="C752" s="1" t="s">
        <v>6671</v>
      </c>
      <c r="D752" s="1" t="s">
        <v>210</v>
      </c>
      <c r="E752">
        <v>2025</v>
      </c>
      <c r="F752" s="1" t="s">
        <v>1993</v>
      </c>
      <c r="G752" s="1" t="s">
        <v>2819</v>
      </c>
      <c r="H752" s="1" t="s">
        <v>2110</v>
      </c>
      <c r="I752" s="1" t="s">
        <v>2111</v>
      </c>
      <c r="J752" s="1" t="s">
        <v>87</v>
      </c>
      <c r="K752" s="3">
        <v>27.5</v>
      </c>
      <c r="L752">
        <v>5</v>
      </c>
      <c r="M752" s="3">
        <v>137.5</v>
      </c>
      <c r="N752" s="1" t="s">
        <v>6669</v>
      </c>
      <c r="O752" s="1" t="s">
        <v>22</v>
      </c>
    </row>
    <row r="753" spans="1:15" x14ac:dyDescent="0.3">
      <c r="A753" s="1" t="s">
        <v>2820</v>
      </c>
      <c r="B753" s="2">
        <v>45066</v>
      </c>
      <c r="C753" s="1" t="s">
        <v>6673</v>
      </c>
      <c r="D753" s="1" t="s">
        <v>46</v>
      </c>
      <c r="E753">
        <v>2023</v>
      </c>
      <c r="F753" s="1" t="s">
        <v>211</v>
      </c>
      <c r="G753" s="1" t="s">
        <v>212</v>
      </c>
      <c r="H753" s="1" t="s">
        <v>707</v>
      </c>
      <c r="I753" s="1" t="s">
        <v>708</v>
      </c>
      <c r="J753" s="1" t="s">
        <v>20</v>
      </c>
      <c r="K753" s="3">
        <v>12.1</v>
      </c>
      <c r="L753">
        <v>2</v>
      </c>
      <c r="M753" s="3">
        <v>24.2</v>
      </c>
      <c r="N753" s="1" t="s">
        <v>21</v>
      </c>
      <c r="O753" s="1" t="s">
        <v>80</v>
      </c>
    </row>
    <row r="754" spans="1:15" x14ac:dyDescent="0.3">
      <c r="A754" s="1" t="s">
        <v>2821</v>
      </c>
      <c r="B754" s="2">
        <v>45360</v>
      </c>
      <c r="C754" s="1" t="s">
        <v>6673</v>
      </c>
      <c r="D754" s="1" t="s">
        <v>15</v>
      </c>
      <c r="E754">
        <v>2024</v>
      </c>
      <c r="F754" s="1" t="s">
        <v>2822</v>
      </c>
      <c r="G754" s="1" t="s">
        <v>2823</v>
      </c>
      <c r="H754" s="1" t="s">
        <v>297</v>
      </c>
      <c r="I754" s="1" t="s">
        <v>298</v>
      </c>
      <c r="J754" s="1" t="s">
        <v>70</v>
      </c>
      <c r="K754" s="3">
        <v>34.880000000000003</v>
      </c>
      <c r="L754">
        <v>3</v>
      </c>
      <c r="M754" s="3">
        <v>104.64</v>
      </c>
      <c r="N754" s="1" t="s">
        <v>21</v>
      </c>
      <c r="O754" s="1" t="s">
        <v>80</v>
      </c>
    </row>
    <row r="755" spans="1:15" x14ac:dyDescent="0.3">
      <c r="A755" s="1" t="s">
        <v>2824</v>
      </c>
      <c r="B755" s="2">
        <v>45520</v>
      </c>
      <c r="C755" s="1" t="s">
        <v>6668</v>
      </c>
      <c r="D755" s="1" t="s">
        <v>90</v>
      </c>
      <c r="E755">
        <v>2024</v>
      </c>
      <c r="F755" s="1" t="s">
        <v>2825</v>
      </c>
      <c r="G755" s="1" t="s">
        <v>2826</v>
      </c>
      <c r="H755" s="1" t="s">
        <v>878</v>
      </c>
      <c r="I755" s="1" t="s">
        <v>1721</v>
      </c>
      <c r="J755" s="1" t="s">
        <v>70</v>
      </c>
      <c r="K755" s="3">
        <v>5.99</v>
      </c>
      <c r="L755">
        <v>1</v>
      </c>
      <c r="M755" s="3">
        <v>5.99</v>
      </c>
      <c r="N755" s="1" t="s">
        <v>88</v>
      </c>
      <c r="O755" s="1" t="s">
        <v>30</v>
      </c>
    </row>
    <row r="756" spans="1:15" x14ac:dyDescent="0.3">
      <c r="A756" s="1" t="s">
        <v>2827</v>
      </c>
      <c r="B756" s="2">
        <v>45467</v>
      </c>
      <c r="C756" s="1" t="s">
        <v>6667</v>
      </c>
      <c r="D756" s="1" t="s">
        <v>24</v>
      </c>
      <c r="E756">
        <v>2024</v>
      </c>
      <c r="F756" s="1" t="s">
        <v>2828</v>
      </c>
      <c r="G756" s="1" t="s">
        <v>2829</v>
      </c>
      <c r="H756" s="1" t="s">
        <v>2830</v>
      </c>
      <c r="I756" s="1" t="s">
        <v>2831</v>
      </c>
      <c r="J756" s="1" t="s">
        <v>70</v>
      </c>
      <c r="K756" s="3">
        <v>43.23</v>
      </c>
      <c r="L756">
        <v>4</v>
      </c>
      <c r="M756" s="3">
        <v>172.92</v>
      </c>
      <c r="N756" s="1" t="s">
        <v>21</v>
      </c>
      <c r="O756" s="1" t="s">
        <v>22</v>
      </c>
    </row>
    <row r="757" spans="1:15" x14ac:dyDescent="0.3">
      <c r="A757" s="1" t="s">
        <v>2832</v>
      </c>
      <c r="B757" s="2">
        <v>44949</v>
      </c>
      <c r="C757" s="1" t="s">
        <v>6667</v>
      </c>
      <c r="D757" s="1" t="s">
        <v>210</v>
      </c>
      <c r="E757">
        <v>2023</v>
      </c>
      <c r="F757" s="1" t="s">
        <v>2833</v>
      </c>
      <c r="G757" s="1" t="s">
        <v>2834</v>
      </c>
      <c r="H757" s="1" t="s">
        <v>2835</v>
      </c>
      <c r="I757" s="1" t="s">
        <v>2836</v>
      </c>
      <c r="J757" s="1" t="s">
        <v>51</v>
      </c>
      <c r="K757" s="3">
        <v>9.0500000000000007</v>
      </c>
      <c r="L757">
        <v>2</v>
      </c>
      <c r="M757" s="3">
        <v>18.100000000000001</v>
      </c>
      <c r="N757" s="1" t="s">
        <v>21</v>
      </c>
      <c r="O757" s="1" t="s">
        <v>52</v>
      </c>
    </row>
    <row r="758" spans="1:15" x14ac:dyDescent="0.3">
      <c r="A758" s="1" t="s">
        <v>2837</v>
      </c>
      <c r="B758" s="2">
        <v>44936</v>
      </c>
      <c r="C758" s="1" t="s">
        <v>6671</v>
      </c>
      <c r="D758" s="1" t="s">
        <v>210</v>
      </c>
      <c r="E758">
        <v>2023</v>
      </c>
      <c r="F758" s="1" t="s">
        <v>2838</v>
      </c>
      <c r="G758" s="1" t="s">
        <v>2839</v>
      </c>
      <c r="H758" s="1" t="s">
        <v>1334</v>
      </c>
      <c r="I758" s="1" t="s">
        <v>1335</v>
      </c>
      <c r="J758" s="1" t="s">
        <v>87</v>
      </c>
      <c r="K758" s="3">
        <v>4.3499999999999996</v>
      </c>
      <c r="L758">
        <v>5</v>
      </c>
      <c r="M758" s="3">
        <v>21.75</v>
      </c>
      <c r="N758" s="1" t="s">
        <v>21</v>
      </c>
      <c r="O758" s="1" t="s">
        <v>37</v>
      </c>
    </row>
    <row r="759" spans="1:15" x14ac:dyDescent="0.3">
      <c r="A759" s="1" t="s">
        <v>2840</v>
      </c>
      <c r="B759" s="2">
        <v>45719</v>
      </c>
      <c r="C759" s="1" t="s">
        <v>6667</v>
      </c>
      <c r="D759" s="1" t="s">
        <v>15</v>
      </c>
      <c r="E759">
        <v>2025</v>
      </c>
      <c r="F759" s="1" t="s">
        <v>305</v>
      </c>
      <c r="G759" s="1" t="s">
        <v>2841</v>
      </c>
      <c r="H759" s="1" t="s">
        <v>2707</v>
      </c>
      <c r="I759" s="1" t="s">
        <v>2708</v>
      </c>
      <c r="J759" s="1" t="s">
        <v>20</v>
      </c>
      <c r="K759" s="3">
        <v>48.71</v>
      </c>
      <c r="L759">
        <v>5</v>
      </c>
      <c r="M759" s="3">
        <v>243.55</v>
      </c>
      <c r="N759" s="1" t="s">
        <v>21</v>
      </c>
      <c r="O759" s="1" t="s">
        <v>37</v>
      </c>
    </row>
    <row r="760" spans="1:15" x14ac:dyDescent="0.3">
      <c r="A760" s="1" t="s">
        <v>2842</v>
      </c>
      <c r="B760" s="2">
        <v>45047</v>
      </c>
      <c r="C760" s="1" t="s">
        <v>6667</v>
      </c>
      <c r="D760" s="1" t="s">
        <v>46</v>
      </c>
      <c r="E760">
        <v>2023</v>
      </c>
      <c r="F760" s="1" t="s">
        <v>1058</v>
      </c>
      <c r="G760" s="1" t="s">
        <v>2843</v>
      </c>
      <c r="H760" s="1" t="s">
        <v>2844</v>
      </c>
      <c r="I760" s="1" t="s">
        <v>2845</v>
      </c>
      <c r="J760" s="1" t="s">
        <v>87</v>
      </c>
      <c r="K760" s="3">
        <v>38.36</v>
      </c>
      <c r="L760">
        <v>4</v>
      </c>
      <c r="M760" s="3">
        <v>153.44</v>
      </c>
      <c r="N760" s="1" t="s">
        <v>6669</v>
      </c>
      <c r="O760" s="1" t="s">
        <v>37</v>
      </c>
    </row>
    <row r="761" spans="1:15" x14ac:dyDescent="0.3">
      <c r="A761" s="1" t="s">
        <v>2846</v>
      </c>
      <c r="B761" s="2">
        <v>45031</v>
      </c>
      <c r="C761" s="1" t="s">
        <v>6673</v>
      </c>
      <c r="D761" s="1" t="s">
        <v>82</v>
      </c>
      <c r="E761">
        <v>2023</v>
      </c>
      <c r="F761" s="1" t="s">
        <v>2035</v>
      </c>
      <c r="G761" s="1" t="s">
        <v>2036</v>
      </c>
      <c r="H761" s="1" t="s">
        <v>2830</v>
      </c>
      <c r="I761" s="1" t="s">
        <v>2831</v>
      </c>
      <c r="J761" s="1" t="s">
        <v>70</v>
      </c>
      <c r="K761" s="3">
        <v>53.05</v>
      </c>
      <c r="L761">
        <v>4</v>
      </c>
      <c r="M761" s="3">
        <v>212.2</v>
      </c>
      <c r="N761" s="1" t="s">
        <v>21</v>
      </c>
      <c r="O761" s="1" t="s">
        <v>30</v>
      </c>
    </row>
    <row r="762" spans="1:15" x14ac:dyDescent="0.3">
      <c r="A762" s="1" t="s">
        <v>2847</v>
      </c>
      <c r="B762" s="2">
        <v>44976</v>
      </c>
      <c r="C762" s="1" t="s">
        <v>6666</v>
      </c>
      <c r="D762" s="1" t="s">
        <v>39</v>
      </c>
      <c r="E762">
        <v>2023</v>
      </c>
      <c r="F762" s="1" t="s">
        <v>2848</v>
      </c>
      <c r="G762" s="1" t="s">
        <v>2849</v>
      </c>
      <c r="H762" s="1" t="s">
        <v>2796</v>
      </c>
      <c r="I762" s="1" t="s">
        <v>2797</v>
      </c>
      <c r="J762" s="1" t="s">
        <v>20</v>
      </c>
      <c r="K762" s="3">
        <v>30.67</v>
      </c>
      <c r="L762">
        <v>4</v>
      </c>
      <c r="M762" s="3">
        <v>122.68</v>
      </c>
      <c r="N762" s="1" t="s">
        <v>21</v>
      </c>
      <c r="O762" s="1" t="s">
        <v>22</v>
      </c>
    </row>
    <row r="763" spans="1:15" x14ac:dyDescent="0.3">
      <c r="A763" s="1" t="s">
        <v>2850</v>
      </c>
      <c r="B763" s="2">
        <v>45180</v>
      </c>
      <c r="C763" s="1" t="s">
        <v>6667</v>
      </c>
      <c r="D763" s="1" t="s">
        <v>60</v>
      </c>
      <c r="E763">
        <v>2023</v>
      </c>
      <c r="F763" s="1" t="s">
        <v>921</v>
      </c>
      <c r="G763" s="1" t="s">
        <v>2851</v>
      </c>
      <c r="H763" s="1" t="s">
        <v>1165</v>
      </c>
      <c r="I763" s="1" t="s">
        <v>2852</v>
      </c>
      <c r="J763" s="1" t="s">
        <v>51</v>
      </c>
      <c r="K763" s="3">
        <v>33.78</v>
      </c>
      <c r="L763">
        <v>1</v>
      </c>
      <c r="M763" s="3">
        <v>33.78</v>
      </c>
      <c r="N763" s="1" t="s">
        <v>21</v>
      </c>
      <c r="O763" s="1" t="s">
        <v>95</v>
      </c>
    </row>
    <row r="764" spans="1:15" x14ac:dyDescent="0.3">
      <c r="A764" s="1" t="s">
        <v>2853</v>
      </c>
      <c r="B764" s="2">
        <v>44871</v>
      </c>
      <c r="C764" s="1" t="s">
        <v>6666</v>
      </c>
      <c r="D764" s="1" t="s">
        <v>54</v>
      </c>
      <c r="E764">
        <v>2022</v>
      </c>
      <c r="F764" s="1" t="s">
        <v>636</v>
      </c>
      <c r="G764" s="1" t="s">
        <v>637</v>
      </c>
      <c r="H764" s="1" t="s">
        <v>310</v>
      </c>
      <c r="I764" s="1" t="s">
        <v>311</v>
      </c>
      <c r="J764" s="1" t="s">
        <v>70</v>
      </c>
      <c r="K764" s="3">
        <v>41.61</v>
      </c>
      <c r="L764">
        <v>3</v>
      </c>
      <c r="M764" s="3">
        <v>124.83</v>
      </c>
      <c r="N764" s="1" t="s">
        <v>21</v>
      </c>
      <c r="O764" s="1" t="s">
        <v>30</v>
      </c>
    </row>
    <row r="765" spans="1:15" x14ac:dyDescent="0.3">
      <c r="A765" s="1" t="s">
        <v>2854</v>
      </c>
      <c r="B765" s="2">
        <v>45693</v>
      </c>
      <c r="C765" s="1" t="s">
        <v>6670</v>
      </c>
      <c r="D765" s="1" t="s">
        <v>39</v>
      </c>
      <c r="E765">
        <v>2025</v>
      </c>
      <c r="F765" s="1" t="s">
        <v>2855</v>
      </c>
      <c r="G765" s="1" t="s">
        <v>2856</v>
      </c>
      <c r="H765" s="1" t="s">
        <v>540</v>
      </c>
      <c r="I765" s="1" t="s">
        <v>2857</v>
      </c>
      <c r="J765" s="1" t="s">
        <v>20</v>
      </c>
      <c r="K765" s="3">
        <v>47.02</v>
      </c>
      <c r="L765">
        <v>5</v>
      </c>
      <c r="M765" s="3">
        <v>235.1</v>
      </c>
      <c r="N765" s="1" t="s">
        <v>6669</v>
      </c>
      <c r="O765" s="1" t="s">
        <v>80</v>
      </c>
    </row>
    <row r="766" spans="1:15" x14ac:dyDescent="0.3">
      <c r="A766" s="1" t="s">
        <v>2858</v>
      </c>
      <c r="B766" s="2">
        <v>44821</v>
      </c>
      <c r="C766" s="1" t="s">
        <v>6673</v>
      </c>
      <c r="D766" s="1" t="s">
        <v>60</v>
      </c>
      <c r="E766">
        <v>2022</v>
      </c>
      <c r="F766" s="1" t="s">
        <v>1002</v>
      </c>
      <c r="G766" s="1" t="s">
        <v>2859</v>
      </c>
      <c r="H766" s="1" t="s">
        <v>1646</v>
      </c>
      <c r="I766" s="1" t="s">
        <v>1647</v>
      </c>
      <c r="J766" s="1" t="s">
        <v>20</v>
      </c>
      <c r="K766" s="3">
        <v>39.340000000000003</v>
      </c>
      <c r="L766">
        <v>5</v>
      </c>
      <c r="M766" s="3">
        <v>196.7</v>
      </c>
      <c r="N766" s="1" t="s">
        <v>29</v>
      </c>
      <c r="O766" s="1" t="s">
        <v>30</v>
      </c>
    </row>
    <row r="767" spans="1:15" x14ac:dyDescent="0.3">
      <c r="A767" s="1" t="s">
        <v>2860</v>
      </c>
      <c r="B767" s="2">
        <v>45619</v>
      </c>
      <c r="C767" s="1" t="s">
        <v>6673</v>
      </c>
      <c r="D767" s="1" t="s">
        <v>54</v>
      </c>
      <c r="E767">
        <v>2024</v>
      </c>
      <c r="F767" s="1" t="s">
        <v>1549</v>
      </c>
      <c r="G767" s="1" t="s">
        <v>2861</v>
      </c>
      <c r="H767" s="1" t="s">
        <v>2862</v>
      </c>
      <c r="I767" s="1" t="s">
        <v>2863</v>
      </c>
      <c r="J767" s="1" t="s">
        <v>51</v>
      </c>
      <c r="K767" s="3">
        <v>23.59</v>
      </c>
      <c r="L767">
        <v>3</v>
      </c>
      <c r="M767" s="3">
        <v>70.77</v>
      </c>
      <c r="N767" s="1" t="s">
        <v>21</v>
      </c>
      <c r="O767" s="1" t="s">
        <v>44</v>
      </c>
    </row>
    <row r="768" spans="1:15" x14ac:dyDescent="0.3">
      <c r="A768" s="1" t="s">
        <v>2864</v>
      </c>
      <c r="B768" s="2">
        <v>45227</v>
      </c>
      <c r="C768" s="1" t="s">
        <v>6673</v>
      </c>
      <c r="D768" s="1" t="s">
        <v>133</v>
      </c>
      <c r="E768">
        <v>2023</v>
      </c>
      <c r="F768" s="1" t="s">
        <v>1564</v>
      </c>
      <c r="G768" s="1" t="s">
        <v>2865</v>
      </c>
      <c r="H768" s="1" t="s">
        <v>1361</v>
      </c>
      <c r="I768" s="1" t="s">
        <v>1362</v>
      </c>
      <c r="J768" s="1" t="s">
        <v>87</v>
      </c>
      <c r="K768" s="3">
        <v>56.95</v>
      </c>
      <c r="L768">
        <v>3</v>
      </c>
      <c r="M768" s="3">
        <v>170.85</v>
      </c>
      <c r="N768" s="1" t="s">
        <v>21</v>
      </c>
      <c r="O768" s="1" t="s">
        <v>193</v>
      </c>
    </row>
    <row r="769" spans="1:15" x14ac:dyDescent="0.3">
      <c r="A769" s="1" t="s">
        <v>2866</v>
      </c>
      <c r="B769" s="2">
        <v>45402</v>
      </c>
      <c r="C769" s="1" t="s">
        <v>6673</v>
      </c>
      <c r="D769" s="1" t="s">
        <v>82</v>
      </c>
      <c r="E769">
        <v>2024</v>
      </c>
      <c r="F769" s="1" t="s">
        <v>2353</v>
      </c>
      <c r="G769" s="1" t="s">
        <v>2354</v>
      </c>
      <c r="H769" s="1" t="s">
        <v>2517</v>
      </c>
      <c r="I769" s="1" t="s">
        <v>2867</v>
      </c>
      <c r="J769" s="1" t="s">
        <v>70</v>
      </c>
      <c r="K769" s="3">
        <v>34.35</v>
      </c>
      <c r="L769">
        <v>1</v>
      </c>
      <c r="M769" s="3">
        <v>34.35</v>
      </c>
      <c r="N769" s="1" t="s">
        <v>6669</v>
      </c>
      <c r="O769" s="1" t="s">
        <v>44</v>
      </c>
    </row>
    <row r="770" spans="1:15" x14ac:dyDescent="0.3">
      <c r="A770" s="1" t="s">
        <v>2868</v>
      </c>
      <c r="B770" s="2">
        <v>45221</v>
      </c>
      <c r="C770" s="1" t="s">
        <v>6666</v>
      </c>
      <c r="D770" s="1" t="s">
        <v>133</v>
      </c>
      <c r="E770">
        <v>2023</v>
      </c>
      <c r="F770" s="1" t="s">
        <v>666</v>
      </c>
      <c r="G770" s="1" t="s">
        <v>667</v>
      </c>
      <c r="H770" s="1" t="s">
        <v>568</v>
      </c>
      <c r="I770" s="1" t="s">
        <v>965</v>
      </c>
      <c r="J770" s="1" t="s">
        <v>87</v>
      </c>
      <c r="K770" s="3">
        <v>48.96</v>
      </c>
      <c r="L770">
        <v>2</v>
      </c>
      <c r="M770" s="3">
        <v>97.92</v>
      </c>
      <c r="N770" s="1" t="s">
        <v>6669</v>
      </c>
      <c r="O770" s="1" t="s">
        <v>193</v>
      </c>
    </row>
    <row r="771" spans="1:15" x14ac:dyDescent="0.3">
      <c r="A771" s="1" t="s">
        <v>2869</v>
      </c>
      <c r="B771" s="2">
        <v>45890</v>
      </c>
      <c r="C771" s="1" t="s">
        <v>6672</v>
      </c>
      <c r="D771" s="1" t="s">
        <v>90</v>
      </c>
      <c r="E771">
        <v>2025</v>
      </c>
      <c r="F771" s="1" t="s">
        <v>2870</v>
      </c>
      <c r="G771" s="1" t="s">
        <v>2871</v>
      </c>
      <c r="H771" s="1" t="s">
        <v>2872</v>
      </c>
      <c r="I771" s="1" t="s">
        <v>2873</v>
      </c>
      <c r="J771" s="1" t="s">
        <v>20</v>
      </c>
      <c r="K771" s="3">
        <v>20.079999999999998</v>
      </c>
      <c r="L771">
        <v>2</v>
      </c>
      <c r="M771" s="3">
        <v>40.159999999999997</v>
      </c>
      <c r="N771" s="1" t="s">
        <v>21</v>
      </c>
      <c r="O771" s="1" t="s">
        <v>37</v>
      </c>
    </row>
    <row r="772" spans="1:15" x14ac:dyDescent="0.3">
      <c r="A772" s="1" t="s">
        <v>2874</v>
      </c>
      <c r="B772" s="2">
        <v>45591</v>
      </c>
      <c r="C772" s="1" t="s">
        <v>6673</v>
      </c>
      <c r="D772" s="1" t="s">
        <v>133</v>
      </c>
      <c r="E772">
        <v>2024</v>
      </c>
      <c r="F772" s="1" t="s">
        <v>2875</v>
      </c>
      <c r="G772" s="1" t="s">
        <v>2876</v>
      </c>
      <c r="H772" s="1" t="s">
        <v>2877</v>
      </c>
      <c r="I772" s="1" t="s">
        <v>2878</v>
      </c>
      <c r="J772" s="1" t="s">
        <v>51</v>
      </c>
      <c r="K772" s="3">
        <v>24.05</v>
      </c>
      <c r="L772">
        <v>5</v>
      </c>
      <c r="M772" s="3">
        <v>120.25</v>
      </c>
      <c r="N772" s="1" t="s">
        <v>88</v>
      </c>
      <c r="O772" s="1" t="s">
        <v>44</v>
      </c>
    </row>
    <row r="773" spans="1:15" x14ac:dyDescent="0.3">
      <c r="A773" s="1" t="s">
        <v>2879</v>
      </c>
      <c r="B773" s="2">
        <v>44962</v>
      </c>
      <c r="C773" s="1" t="s">
        <v>6666</v>
      </c>
      <c r="D773" s="1" t="s">
        <v>39</v>
      </c>
      <c r="E773">
        <v>2023</v>
      </c>
      <c r="F773" s="1" t="s">
        <v>2406</v>
      </c>
      <c r="G773" s="1" t="s">
        <v>2407</v>
      </c>
      <c r="H773" s="1" t="s">
        <v>1934</v>
      </c>
      <c r="I773" s="1" t="s">
        <v>1935</v>
      </c>
      <c r="J773" s="1" t="s">
        <v>20</v>
      </c>
      <c r="K773" s="3">
        <v>40.770000000000003</v>
      </c>
      <c r="L773">
        <v>4</v>
      </c>
      <c r="M773" s="3">
        <v>163.08000000000001</v>
      </c>
      <c r="N773" s="1" t="s">
        <v>21</v>
      </c>
      <c r="O773" s="1" t="s">
        <v>37</v>
      </c>
    </row>
    <row r="774" spans="1:15" x14ac:dyDescent="0.3">
      <c r="A774" s="1" t="s">
        <v>2880</v>
      </c>
      <c r="B774" s="2">
        <v>44947</v>
      </c>
      <c r="C774" s="1" t="s">
        <v>6673</v>
      </c>
      <c r="D774" s="1" t="s">
        <v>210</v>
      </c>
      <c r="E774">
        <v>2023</v>
      </c>
      <c r="F774" s="1" t="s">
        <v>290</v>
      </c>
      <c r="G774" s="1" t="s">
        <v>291</v>
      </c>
      <c r="H774" s="1" t="s">
        <v>2881</v>
      </c>
      <c r="I774" s="1" t="s">
        <v>2882</v>
      </c>
      <c r="J774" s="1" t="s">
        <v>70</v>
      </c>
      <c r="K774" s="3">
        <v>15.14</v>
      </c>
      <c r="L774">
        <v>1</v>
      </c>
      <c r="M774" s="3">
        <v>15.14</v>
      </c>
      <c r="N774" s="1" t="s">
        <v>88</v>
      </c>
      <c r="O774" s="1" t="s">
        <v>52</v>
      </c>
    </row>
    <row r="775" spans="1:15" x14ac:dyDescent="0.3">
      <c r="A775" s="1" t="s">
        <v>2883</v>
      </c>
      <c r="B775" s="2">
        <v>45501</v>
      </c>
      <c r="C775" s="1" t="s">
        <v>6666</v>
      </c>
      <c r="D775" s="1" t="s">
        <v>32</v>
      </c>
      <c r="E775">
        <v>2024</v>
      </c>
      <c r="F775" s="1" t="s">
        <v>2884</v>
      </c>
      <c r="G775" s="1" t="s">
        <v>2885</v>
      </c>
      <c r="H775" s="1" t="s">
        <v>2886</v>
      </c>
      <c r="I775" s="1" t="s">
        <v>2887</v>
      </c>
      <c r="J775" s="1" t="s">
        <v>87</v>
      </c>
      <c r="K775" s="3">
        <v>14.96</v>
      </c>
      <c r="L775">
        <v>4</v>
      </c>
      <c r="M775" s="3">
        <v>59.84</v>
      </c>
      <c r="N775" s="1" t="s">
        <v>21</v>
      </c>
      <c r="O775" s="1" t="s">
        <v>22</v>
      </c>
    </row>
    <row r="776" spans="1:15" x14ac:dyDescent="0.3">
      <c r="A776" s="1" t="s">
        <v>2888</v>
      </c>
      <c r="B776" s="2">
        <v>45399</v>
      </c>
      <c r="C776" s="1" t="s">
        <v>6670</v>
      </c>
      <c r="D776" s="1" t="s">
        <v>82</v>
      </c>
      <c r="E776">
        <v>2024</v>
      </c>
      <c r="F776" s="1" t="s">
        <v>1804</v>
      </c>
      <c r="G776" s="1" t="s">
        <v>1805</v>
      </c>
      <c r="H776" s="1" t="s">
        <v>2889</v>
      </c>
      <c r="I776" s="1" t="s">
        <v>2890</v>
      </c>
      <c r="J776" s="1" t="s">
        <v>20</v>
      </c>
      <c r="K776" s="3">
        <v>19.059999999999999</v>
      </c>
      <c r="L776">
        <v>4</v>
      </c>
      <c r="M776" s="3">
        <v>76.239999999999995</v>
      </c>
      <c r="N776" s="1" t="s">
        <v>21</v>
      </c>
      <c r="O776" s="1" t="s">
        <v>30</v>
      </c>
    </row>
    <row r="777" spans="1:15" x14ac:dyDescent="0.3">
      <c r="A777" s="1" t="s">
        <v>2891</v>
      </c>
      <c r="B777" s="2">
        <v>44848</v>
      </c>
      <c r="C777" s="1" t="s">
        <v>6668</v>
      </c>
      <c r="D777" s="1" t="s">
        <v>133</v>
      </c>
      <c r="E777">
        <v>2022</v>
      </c>
      <c r="F777" s="1" t="s">
        <v>881</v>
      </c>
      <c r="G777" s="1" t="s">
        <v>882</v>
      </c>
      <c r="H777" s="1" t="s">
        <v>923</v>
      </c>
      <c r="I777" s="1" t="s">
        <v>924</v>
      </c>
      <c r="J777" s="1" t="s">
        <v>20</v>
      </c>
      <c r="K777" s="3">
        <v>23.97</v>
      </c>
      <c r="L777">
        <v>4</v>
      </c>
      <c r="M777" s="3">
        <v>95.88</v>
      </c>
      <c r="N777" s="1" t="s">
        <v>21</v>
      </c>
      <c r="O777" s="1" t="s">
        <v>193</v>
      </c>
    </row>
    <row r="778" spans="1:15" x14ac:dyDescent="0.3">
      <c r="A778" s="1" t="s">
        <v>2892</v>
      </c>
      <c r="B778" s="2">
        <v>45614</v>
      </c>
      <c r="C778" s="1" t="s">
        <v>6667</v>
      </c>
      <c r="D778" s="1" t="s">
        <v>54</v>
      </c>
      <c r="E778">
        <v>2024</v>
      </c>
      <c r="F778" s="1" t="s">
        <v>819</v>
      </c>
      <c r="G778" s="1" t="s">
        <v>1118</v>
      </c>
      <c r="H778" s="1" t="s">
        <v>2893</v>
      </c>
      <c r="I778" s="1" t="s">
        <v>2894</v>
      </c>
      <c r="J778" s="1" t="s">
        <v>51</v>
      </c>
      <c r="K778" s="3">
        <v>49.82</v>
      </c>
      <c r="L778">
        <v>4</v>
      </c>
      <c r="M778" s="3">
        <v>199.28</v>
      </c>
      <c r="N778" s="1" t="s">
        <v>29</v>
      </c>
      <c r="O778" s="1" t="s">
        <v>44</v>
      </c>
    </row>
    <row r="779" spans="1:15" x14ac:dyDescent="0.3">
      <c r="A779" s="1" t="s">
        <v>2895</v>
      </c>
      <c r="B779" s="2">
        <v>45078</v>
      </c>
      <c r="C779" s="1" t="s">
        <v>6672</v>
      </c>
      <c r="D779" s="1" t="s">
        <v>24</v>
      </c>
      <c r="E779">
        <v>2023</v>
      </c>
      <c r="F779" s="1" t="s">
        <v>918</v>
      </c>
      <c r="G779" s="1" t="s">
        <v>919</v>
      </c>
      <c r="H779" s="1" t="s">
        <v>332</v>
      </c>
      <c r="I779" s="1" t="s">
        <v>333</v>
      </c>
      <c r="J779" s="1" t="s">
        <v>70</v>
      </c>
      <c r="K779" s="3">
        <v>38.49</v>
      </c>
      <c r="L779">
        <v>4</v>
      </c>
      <c r="M779" s="3">
        <v>153.96</v>
      </c>
      <c r="N779" s="1" t="s">
        <v>6669</v>
      </c>
      <c r="O779" s="1" t="s">
        <v>37</v>
      </c>
    </row>
    <row r="780" spans="1:15" x14ac:dyDescent="0.3">
      <c r="A780" s="1" t="s">
        <v>2896</v>
      </c>
      <c r="B780" s="2">
        <v>44968</v>
      </c>
      <c r="C780" s="1" t="s">
        <v>6673</v>
      </c>
      <c r="D780" s="1" t="s">
        <v>39</v>
      </c>
      <c r="E780">
        <v>2023</v>
      </c>
      <c r="F780" s="1" t="s">
        <v>1621</v>
      </c>
      <c r="G780" s="1" t="s">
        <v>1622</v>
      </c>
      <c r="H780" s="1" t="s">
        <v>2106</v>
      </c>
      <c r="I780" s="1" t="s">
        <v>2897</v>
      </c>
      <c r="J780" s="1" t="s">
        <v>70</v>
      </c>
      <c r="K780" s="3">
        <v>9.41</v>
      </c>
      <c r="L780">
        <v>4</v>
      </c>
      <c r="M780" s="3">
        <v>37.64</v>
      </c>
      <c r="N780" s="1" t="s">
        <v>6669</v>
      </c>
      <c r="O780" s="1" t="s">
        <v>95</v>
      </c>
    </row>
    <row r="781" spans="1:15" x14ac:dyDescent="0.3">
      <c r="A781" s="1" t="s">
        <v>2898</v>
      </c>
      <c r="B781" s="2">
        <v>45661</v>
      </c>
      <c r="C781" s="1" t="s">
        <v>6673</v>
      </c>
      <c r="D781" s="1" t="s">
        <v>210</v>
      </c>
      <c r="E781">
        <v>2025</v>
      </c>
      <c r="F781" s="1" t="s">
        <v>499</v>
      </c>
      <c r="G781" s="1" t="s">
        <v>500</v>
      </c>
      <c r="H781" s="1" t="s">
        <v>161</v>
      </c>
      <c r="I781" s="1" t="s">
        <v>162</v>
      </c>
      <c r="J781" s="1" t="s">
        <v>51</v>
      </c>
      <c r="K781" s="3">
        <v>35.549999999999997</v>
      </c>
      <c r="L781">
        <v>3</v>
      </c>
      <c r="M781" s="3">
        <v>106.65</v>
      </c>
      <c r="N781" s="1" t="s">
        <v>21</v>
      </c>
      <c r="O781" s="1" t="s">
        <v>22</v>
      </c>
    </row>
    <row r="782" spans="1:15" x14ac:dyDescent="0.3">
      <c r="A782" s="1" t="s">
        <v>2899</v>
      </c>
      <c r="B782" s="2">
        <v>45726</v>
      </c>
      <c r="C782" s="1" t="s">
        <v>6667</v>
      </c>
      <c r="D782" s="1" t="s">
        <v>15</v>
      </c>
      <c r="E782">
        <v>2025</v>
      </c>
      <c r="F782" s="1" t="s">
        <v>2206</v>
      </c>
      <c r="G782" s="1" t="s">
        <v>2748</v>
      </c>
      <c r="H782" s="1" t="s">
        <v>2900</v>
      </c>
      <c r="I782" s="1" t="s">
        <v>2901</v>
      </c>
      <c r="J782" s="1" t="s">
        <v>87</v>
      </c>
      <c r="K782" s="3">
        <v>24.56</v>
      </c>
      <c r="L782">
        <v>2</v>
      </c>
      <c r="M782" s="3">
        <v>49.12</v>
      </c>
      <c r="N782" s="1" t="s">
        <v>6669</v>
      </c>
      <c r="O782" s="1" t="s">
        <v>22</v>
      </c>
    </row>
    <row r="783" spans="1:15" x14ac:dyDescent="0.3">
      <c r="A783" s="1" t="s">
        <v>2902</v>
      </c>
      <c r="B783" s="2">
        <v>45877</v>
      </c>
      <c r="C783" s="1" t="s">
        <v>6668</v>
      </c>
      <c r="D783" s="1" t="s">
        <v>90</v>
      </c>
      <c r="E783">
        <v>2025</v>
      </c>
      <c r="F783" s="1" t="s">
        <v>898</v>
      </c>
      <c r="G783" s="1" t="s">
        <v>2903</v>
      </c>
      <c r="H783" s="1" t="s">
        <v>767</v>
      </c>
      <c r="I783" s="1" t="s">
        <v>2904</v>
      </c>
      <c r="J783" s="1" t="s">
        <v>51</v>
      </c>
      <c r="K783" s="3">
        <v>25.15</v>
      </c>
      <c r="L783">
        <v>4</v>
      </c>
      <c r="M783" s="3">
        <v>100.6</v>
      </c>
      <c r="N783" s="1" t="s">
        <v>21</v>
      </c>
      <c r="O783" s="1" t="s">
        <v>22</v>
      </c>
    </row>
    <row r="784" spans="1:15" x14ac:dyDescent="0.3">
      <c r="A784" s="1" t="s">
        <v>2905</v>
      </c>
      <c r="B784" s="2">
        <v>45515</v>
      </c>
      <c r="C784" s="1" t="s">
        <v>6666</v>
      </c>
      <c r="D784" s="1" t="s">
        <v>90</v>
      </c>
      <c r="E784">
        <v>2024</v>
      </c>
      <c r="F784" s="1" t="s">
        <v>2906</v>
      </c>
      <c r="G784" s="1" t="s">
        <v>2907</v>
      </c>
      <c r="H784" s="1" t="s">
        <v>1428</v>
      </c>
      <c r="I784" s="1" t="s">
        <v>2908</v>
      </c>
      <c r="J784" s="1" t="s">
        <v>20</v>
      </c>
      <c r="K784" s="3">
        <v>16.14</v>
      </c>
      <c r="L784">
        <v>1</v>
      </c>
      <c r="M784" s="3">
        <v>16.14</v>
      </c>
      <c r="N784" s="1" t="s">
        <v>29</v>
      </c>
      <c r="O784" s="1" t="s">
        <v>30</v>
      </c>
    </row>
    <row r="785" spans="1:15" x14ac:dyDescent="0.3">
      <c r="A785" s="1" t="s">
        <v>2909</v>
      </c>
      <c r="B785" s="2">
        <v>45477</v>
      </c>
      <c r="C785" s="1" t="s">
        <v>6672</v>
      </c>
      <c r="D785" s="1" t="s">
        <v>32</v>
      </c>
      <c r="E785">
        <v>2024</v>
      </c>
      <c r="F785" s="1" t="s">
        <v>732</v>
      </c>
      <c r="G785" s="1" t="s">
        <v>2520</v>
      </c>
      <c r="H785" s="1" t="s">
        <v>1287</v>
      </c>
      <c r="I785" s="1" t="s">
        <v>1288</v>
      </c>
      <c r="J785" s="1" t="s">
        <v>20</v>
      </c>
      <c r="K785" s="3">
        <v>10.45</v>
      </c>
      <c r="L785">
        <v>4</v>
      </c>
      <c r="M785" s="3">
        <v>41.8</v>
      </c>
      <c r="N785" s="1" t="s">
        <v>6669</v>
      </c>
      <c r="O785" s="1" t="s">
        <v>37</v>
      </c>
    </row>
    <row r="786" spans="1:15" x14ac:dyDescent="0.3">
      <c r="A786" s="1" t="s">
        <v>2910</v>
      </c>
      <c r="B786" s="2">
        <v>45631</v>
      </c>
      <c r="C786" s="1" t="s">
        <v>6672</v>
      </c>
      <c r="D786" s="1" t="s">
        <v>107</v>
      </c>
      <c r="E786">
        <v>2024</v>
      </c>
      <c r="F786" s="1" t="s">
        <v>305</v>
      </c>
      <c r="G786" s="1" t="s">
        <v>2040</v>
      </c>
      <c r="H786" s="1" t="s">
        <v>2182</v>
      </c>
      <c r="I786" s="1" t="s">
        <v>2911</v>
      </c>
      <c r="J786" s="1" t="s">
        <v>20</v>
      </c>
      <c r="K786" s="3">
        <v>45.98</v>
      </c>
      <c r="L786">
        <v>4</v>
      </c>
      <c r="M786" s="3">
        <v>183.92</v>
      </c>
      <c r="N786" s="1" t="s">
        <v>6669</v>
      </c>
      <c r="O786" s="1" t="s">
        <v>22</v>
      </c>
    </row>
    <row r="787" spans="1:15" x14ac:dyDescent="0.3">
      <c r="A787" s="1" t="s">
        <v>2912</v>
      </c>
      <c r="B787" s="2">
        <v>45412</v>
      </c>
      <c r="C787" s="1" t="s">
        <v>6671</v>
      </c>
      <c r="D787" s="1" t="s">
        <v>82</v>
      </c>
      <c r="E787">
        <v>2024</v>
      </c>
      <c r="F787" s="1" t="s">
        <v>1066</v>
      </c>
      <c r="G787" s="1" t="s">
        <v>1067</v>
      </c>
      <c r="H787" s="1" t="s">
        <v>2913</v>
      </c>
      <c r="I787" s="1" t="s">
        <v>2914</v>
      </c>
      <c r="J787" s="1" t="s">
        <v>70</v>
      </c>
      <c r="K787" s="3">
        <v>51.32</v>
      </c>
      <c r="L787">
        <v>1</v>
      </c>
      <c r="M787" s="3">
        <v>51.32</v>
      </c>
      <c r="N787" s="1" t="s">
        <v>21</v>
      </c>
      <c r="O787" s="1" t="s">
        <v>30</v>
      </c>
    </row>
    <row r="788" spans="1:15" x14ac:dyDescent="0.3">
      <c r="A788" s="1" t="s">
        <v>2915</v>
      </c>
      <c r="B788" s="2">
        <v>45872</v>
      </c>
      <c r="C788" s="1" t="s">
        <v>6666</v>
      </c>
      <c r="D788" s="1" t="s">
        <v>90</v>
      </c>
      <c r="E788">
        <v>2025</v>
      </c>
      <c r="F788" s="1" t="s">
        <v>2149</v>
      </c>
      <c r="G788" s="1" t="s">
        <v>2916</v>
      </c>
      <c r="H788" s="1" t="s">
        <v>2019</v>
      </c>
      <c r="I788" s="1" t="s">
        <v>2917</v>
      </c>
      <c r="J788" s="1" t="s">
        <v>20</v>
      </c>
      <c r="K788" s="3">
        <v>33.340000000000003</v>
      </c>
      <c r="L788">
        <v>2</v>
      </c>
      <c r="M788" s="3">
        <v>66.680000000000007</v>
      </c>
      <c r="N788" s="1" t="s">
        <v>21</v>
      </c>
      <c r="O788" s="1" t="s">
        <v>80</v>
      </c>
    </row>
    <row r="789" spans="1:15" x14ac:dyDescent="0.3">
      <c r="A789" s="1" t="s">
        <v>2918</v>
      </c>
      <c r="B789" s="2">
        <v>45583</v>
      </c>
      <c r="C789" s="1" t="s">
        <v>6668</v>
      </c>
      <c r="D789" s="1" t="s">
        <v>133</v>
      </c>
      <c r="E789">
        <v>2024</v>
      </c>
      <c r="F789" s="1" t="s">
        <v>2919</v>
      </c>
      <c r="G789" s="1" t="s">
        <v>2920</v>
      </c>
      <c r="H789" s="1" t="s">
        <v>2517</v>
      </c>
      <c r="I789" s="1" t="s">
        <v>2867</v>
      </c>
      <c r="J789" s="1" t="s">
        <v>51</v>
      </c>
      <c r="K789" s="3">
        <v>29.59</v>
      </c>
      <c r="L789">
        <v>1</v>
      </c>
      <c r="M789" s="3">
        <v>29.59</v>
      </c>
      <c r="N789" s="1" t="s">
        <v>6669</v>
      </c>
      <c r="O789" s="1" t="s">
        <v>95</v>
      </c>
    </row>
    <row r="790" spans="1:15" x14ac:dyDescent="0.3">
      <c r="A790" s="1" t="s">
        <v>2921</v>
      </c>
      <c r="B790" s="2">
        <v>45461</v>
      </c>
      <c r="C790" s="1" t="s">
        <v>6671</v>
      </c>
      <c r="D790" s="1" t="s">
        <v>24</v>
      </c>
      <c r="E790">
        <v>2024</v>
      </c>
      <c r="F790" s="1" t="s">
        <v>414</v>
      </c>
      <c r="G790" s="1" t="s">
        <v>2922</v>
      </c>
      <c r="H790" s="1" t="s">
        <v>593</v>
      </c>
      <c r="I790" s="1" t="s">
        <v>2923</v>
      </c>
      <c r="J790" s="1" t="s">
        <v>87</v>
      </c>
      <c r="K790" s="3">
        <v>52.43</v>
      </c>
      <c r="L790">
        <v>5</v>
      </c>
      <c r="M790" s="3">
        <v>262.14999999999998</v>
      </c>
      <c r="N790" s="1" t="s">
        <v>21</v>
      </c>
      <c r="O790" s="1" t="s">
        <v>193</v>
      </c>
    </row>
    <row r="791" spans="1:15" x14ac:dyDescent="0.3">
      <c r="A791" s="1" t="s">
        <v>2924</v>
      </c>
      <c r="B791" s="2">
        <v>45040</v>
      </c>
      <c r="C791" s="1" t="s">
        <v>6667</v>
      </c>
      <c r="D791" s="1" t="s">
        <v>82</v>
      </c>
      <c r="E791">
        <v>2023</v>
      </c>
      <c r="F791" s="1" t="s">
        <v>1474</v>
      </c>
      <c r="G791" s="1" t="s">
        <v>1475</v>
      </c>
      <c r="H791" s="1" t="s">
        <v>450</v>
      </c>
      <c r="I791" s="1" t="s">
        <v>2925</v>
      </c>
      <c r="J791" s="1" t="s">
        <v>87</v>
      </c>
      <c r="K791" s="3">
        <v>11.34</v>
      </c>
      <c r="L791">
        <v>2</v>
      </c>
      <c r="M791" s="3">
        <v>22.68</v>
      </c>
      <c r="N791" s="1" t="s">
        <v>21</v>
      </c>
      <c r="O791" s="1" t="s">
        <v>22</v>
      </c>
    </row>
    <row r="792" spans="1:15" x14ac:dyDescent="0.3">
      <c r="A792" s="1" t="s">
        <v>2926</v>
      </c>
      <c r="B792" s="2">
        <v>45548</v>
      </c>
      <c r="C792" s="1" t="s">
        <v>6668</v>
      </c>
      <c r="D792" s="1" t="s">
        <v>60</v>
      </c>
      <c r="E792">
        <v>2024</v>
      </c>
      <c r="F792" s="1" t="s">
        <v>1793</v>
      </c>
      <c r="G792" s="1" t="s">
        <v>1794</v>
      </c>
      <c r="H792" s="1" t="s">
        <v>1613</v>
      </c>
      <c r="I792" s="1" t="s">
        <v>2442</v>
      </c>
      <c r="J792" s="1" t="s">
        <v>70</v>
      </c>
      <c r="K792" s="3">
        <v>16.850000000000001</v>
      </c>
      <c r="L792">
        <v>1</v>
      </c>
      <c r="M792" s="3">
        <v>16.850000000000001</v>
      </c>
      <c r="N792" s="1" t="s">
        <v>6669</v>
      </c>
      <c r="O792" s="1" t="s">
        <v>37</v>
      </c>
    </row>
    <row r="793" spans="1:15" x14ac:dyDescent="0.3">
      <c r="A793" s="1" t="s">
        <v>2927</v>
      </c>
      <c r="B793" s="2">
        <v>45740</v>
      </c>
      <c r="C793" s="1" t="s">
        <v>6667</v>
      </c>
      <c r="D793" s="1" t="s">
        <v>15</v>
      </c>
      <c r="E793">
        <v>2025</v>
      </c>
      <c r="F793" s="1" t="s">
        <v>2447</v>
      </c>
      <c r="G793" s="1" t="s">
        <v>2448</v>
      </c>
      <c r="H793" s="1" t="s">
        <v>2070</v>
      </c>
      <c r="I793" s="1" t="s">
        <v>2928</v>
      </c>
      <c r="J793" s="1" t="s">
        <v>20</v>
      </c>
      <c r="K793" s="3">
        <v>44.86</v>
      </c>
      <c r="L793">
        <v>1</v>
      </c>
      <c r="M793" s="3">
        <v>44.86</v>
      </c>
      <c r="N793" s="1" t="s">
        <v>21</v>
      </c>
      <c r="O793" s="1" t="s">
        <v>95</v>
      </c>
    </row>
    <row r="794" spans="1:15" x14ac:dyDescent="0.3">
      <c r="A794" s="1" t="s">
        <v>2929</v>
      </c>
      <c r="B794" s="2">
        <v>45356</v>
      </c>
      <c r="C794" s="1" t="s">
        <v>6671</v>
      </c>
      <c r="D794" s="1" t="s">
        <v>15</v>
      </c>
      <c r="E794">
        <v>2024</v>
      </c>
      <c r="F794" s="1" t="s">
        <v>2266</v>
      </c>
      <c r="G794" s="1" t="s">
        <v>2930</v>
      </c>
      <c r="H794" s="1" t="s">
        <v>2779</v>
      </c>
      <c r="I794" s="1" t="s">
        <v>2780</v>
      </c>
      <c r="J794" s="1" t="s">
        <v>20</v>
      </c>
      <c r="K794" s="3">
        <v>39.24</v>
      </c>
      <c r="L794">
        <v>4</v>
      </c>
      <c r="M794" s="3">
        <v>156.96</v>
      </c>
      <c r="N794" s="1" t="s">
        <v>21</v>
      </c>
      <c r="O794" s="1" t="s">
        <v>37</v>
      </c>
    </row>
    <row r="795" spans="1:15" x14ac:dyDescent="0.3">
      <c r="A795" s="1" t="s">
        <v>2931</v>
      </c>
      <c r="B795" s="2">
        <v>45067</v>
      </c>
      <c r="C795" s="1" t="s">
        <v>6666</v>
      </c>
      <c r="D795" s="1" t="s">
        <v>46</v>
      </c>
      <c r="E795">
        <v>2023</v>
      </c>
      <c r="F795" s="1" t="s">
        <v>2932</v>
      </c>
      <c r="G795" s="1" t="s">
        <v>2933</v>
      </c>
      <c r="H795" s="1" t="s">
        <v>613</v>
      </c>
      <c r="I795" s="1" t="s">
        <v>2934</v>
      </c>
      <c r="J795" s="1" t="s">
        <v>87</v>
      </c>
      <c r="K795" s="3">
        <v>26.25</v>
      </c>
      <c r="L795">
        <v>3</v>
      </c>
      <c r="M795" s="3">
        <v>78.75</v>
      </c>
      <c r="N795" s="1" t="s">
        <v>6669</v>
      </c>
      <c r="O795" s="1" t="s">
        <v>30</v>
      </c>
    </row>
    <row r="796" spans="1:15" x14ac:dyDescent="0.3">
      <c r="A796" s="1" t="s">
        <v>2935</v>
      </c>
      <c r="B796" s="2">
        <v>45771</v>
      </c>
      <c r="C796" s="1" t="s">
        <v>6672</v>
      </c>
      <c r="D796" s="1" t="s">
        <v>82</v>
      </c>
      <c r="E796">
        <v>2025</v>
      </c>
      <c r="F796" s="1" t="s">
        <v>2710</v>
      </c>
      <c r="G796" s="1" t="s">
        <v>2711</v>
      </c>
      <c r="H796" s="1" t="s">
        <v>932</v>
      </c>
      <c r="I796" s="1" t="s">
        <v>2936</v>
      </c>
      <c r="J796" s="1" t="s">
        <v>20</v>
      </c>
      <c r="K796" s="3">
        <v>42.27</v>
      </c>
      <c r="L796">
        <v>2</v>
      </c>
      <c r="M796" s="3">
        <v>84.54</v>
      </c>
      <c r="N796" s="1" t="s">
        <v>6669</v>
      </c>
      <c r="O796" s="1" t="s">
        <v>22</v>
      </c>
    </row>
    <row r="797" spans="1:15" x14ac:dyDescent="0.3">
      <c r="A797" s="1" t="s">
        <v>2937</v>
      </c>
      <c r="B797" s="2">
        <v>45255</v>
      </c>
      <c r="C797" s="1" t="s">
        <v>6673</v>
      </c>
      <c r="D797" s="1" t="s">
        <v>54</v>
      </c>
      <c r="E797">
        <v>2023</v>
      </c>
      <c r="F797" s="1" t="s">
        <v>1490</v>
      </c>
      <c r="G797" s="1" t="s">
        <v>2938</v>
      </c>
      <c r="H797" s="1" t="s">
        <v>2697</v>
      </c>
      <c r="I797" s="1" t="s">
        <v>2939</v>
      </c>
      <c r="J797" s="1" t="s">
        <v>20</v>
      </c>
      <c r="K797" s="3">
        <v>17.670000000000002</v>
      </c>
      <c r="L797">
        <v>2</v>
      </c>
      <c r="M797" s="3">
        <v>35.340000000000003</v>
      </c>
      <c r="N797" s="1" t="s">
        <v>29</v>
      </c>
      <c r="O797" s="1" t="s">
        <v>37</v>
      </c>
    </row>
    <row r="798" spans="1:15" x14ac:dyDescent="0.3">
      <c r="A798" s="1" t="s">
        <v>2940</v>
      </c>
      <c r="B798" s="2">
        <v>45700</v>
      </c>
      <c r="C798" s="1" t="s">
        <v>6670</v>
      </c>
      <c r="D798" s="1" t="s">
        <v>39</v>
      </c>
      <c r="E798">
        <v>2025</v>
      </c>
      <c r="F798" s="1" t="s">
        <v>1819</v>
      </c>
      <c r="G798" s="1" t="s">
        <v>2941</v>
      </c>
      <c r="H798" s="1" t="s">
        <v>2942</v>
      </c>
      <c r="I798" s="1" t="s">
        <v>2943</v>
      </c>
      <c r="J798" s="1" t="s">
        <v>87</v>
      </c>
      <c r="K798" s="3">
        <v>54.19</v>
      </c>
      <c r="L798">
        <v>3</v>
      </c>
      <c r="M798" s="3">
        <v>162.57</v>
      </c>
      <c r="N798" s="1" t="s">
        <v>21</v>
      </c>
      <c r="O798" s="1" t="s">
        <v>22</v>
      </c>
    </row>
    <row r="799" spans="1:15" x14ac:dyDescent="0.3">
      <c r="A799" s="1" t="s">
        <v>2944</v>
      </c>
      <c r="B799" s="2">
        <v>45463</v>
      </c>
      <c r="C799" s="1" t="s">
        <v>6672</v>
      </c>
      <c r="D799" s="1" t="s">
        <v>24</v>
      </c>
      <c r="E799">
        <v>2024</v>
      </c>
      <c r="F799" s="1" t="s">
        <v>2774</v>
      </c>
      <c r="G799" s="1" t="s">
        <v>2945</v>
      </c>
      <c r="H799" s="1" t="s">
        <v>1518</v>
      </c>
      <c r="I799" s="1" t="s">
        <v>2946</v>
      </c>
      <c r="J799" s="1" t="s">
        <v>20</v>
      </c>
      <c r="K799" s="3">
        <v>41.86</v>
      </c>
      <c r="L799">
        <v>2</v>
      </c>
      <c r="M799" s="3">
        <v>83.72</v>
      </c>
      <c r="N799" s="1" t="s">
        <v>21</v>
      </c>
      <c r="O799" s="1" t="s">
        <v>52</v>
      </c>
    </row>
    <row r="800" spans="1:15" x14ac:dyDescent="0.3">
      <c r="A800" s="1" t="s">
        <v>2947</v>
      </c>
      <c r="B800" s="2">
        <v>45202</v>
      </c>
      <c r="C800" s="1" t="s">
        <v>6671</v>
      </c>
      <c r="D800" s="1" t="s">
        <v>133</v>
      </c>
      <c r="E800">
        <v>2023</v>
      </c>
      <c r="F800" s="1" t="s">
        <v>2035</v>
      </c>
      <c r="G800" s="1" t="s">
        <v>2948</v>
      </c>
      <c r="H800" s="1" t="s">
        <v>994</v>
      </c>
      <c r="I800" s="1" t="s">
        <v>2949</v>
      </c>
      <c r="J800" s="1" t="s">
        <v>20</v>
      </c>
      <c r="K800" s="3">
        <v>34.130000000000003</v>
      </c>
      <c r="L800">
        <v>1</v>
      </c>
      <c r="M800" s="3">
        <v>34.130000000000003</v>
      </c>
      <c r="N800" s="1" t="s">
        <v>21</v>
      </c>
      <c r="O800" s="1" t="s">
        <v>22</v>
      </c>
    </row>
    <row r="801" spans="1:15" x14ac:dyDescent="0.3">
      <c r="A801" s="1" t="s">
        <v>2950</v>
      </c>
      <c r="B801" s="2">
        <v>45807</v>
      </c>
      <c r="C801" s="1" t="s">
        <v>6668</v>
      </c>
      <c r="D801" s="1" t="s">
        <v>46</v>
      </c>
      <c r="E801">
        <v>2025</v>
      </c>
      <c r="F801" s="1" t="s">
        <v>1906</v>
      </c>
      <c r="G801" s="1" t="s">
        <v>2271</v>
      </c>
      <c r="H801" s="1" t="s">
        <v>487</v>
      </c>
      <c r="I801" s="1" t="s">
        <v>2951</v>
      </c>
      <c r="J801" s="1" t="s">
        <v>70</v>
      </c>
      <c r="K801" s="3">
        <v>32.090000000000003</v>
      </c>
      <c r="L801">
        <v>4</v>
      </c>
      <c r="M801" s="3">
        <v>128.36000000000001</v>
      </c>
      <c r="N801" s="1" t="s">
        <v>6669</v>
      </c>
      <c r="O801" s="1" t="s">
        <v>37</v>
      </c>
    </row>
    <row r="802" spans="1:15" x14ac:dyDescent="0.3">
      <c r="A802" s="1" t="s">
        <v>2952</v>
      </c>
      <c r="B802" s="2">
        <v>45624</v>
      </c>
      <c r="C802" s="1" t="s">
        <v>6672</v>
      </c>
      <c r="D802" s="1" t="s">
        <v>54</v>
      </c>
      <c r="E802">
        <v>2024</v>
      </c>
      <c r="F802" s="1" t="s">
        <v>174</v>
      </c>
      <c r="G802" s="1" t="s">
        <v>2694</v>
      </c>
      <c r="H802" s="1" t="s">
        <v>1538</v>
      </c>
      <c r="I802" s="1" t="s">
        <v>1539</v>
      </c>
      <c r="J802" s="1" t="s">
        <v>87</v>
      </c>
      <c r="K802" s="3">
        <v>26.03</v>
      </c>
      <c r="L802">
        <v>1</v>
      </c>
      <c r="M802" s="3">
        <v>26.03</v>
      </c>
      <c r="N802" s="1" t="s">
        <v>29</v>
      </c>
      <c r="O802" s="1" t="s">
        <v>22</v>
      </c>
    </row>
    <row r="803" spans="1:15" x14ac:dyDescent="0.3">
      <c r="A803" s="1" t="s">
        <v>2953</v>
      </c>
      <c r="B803" s="2">
        <v>45824</v>
      </c>
      <c r="C803" s="1" t="s">
        <v>6667</v>
      </c>
      <c r="D803" s="1" t="s">
        <v>24</v>
      </c>
      <c r="E803">
        <v>2025</v>
      </c>
      <c r="F803" s="1" t="s">
        <v>285</v>
      </c>
      <c r="G803" s="1" t="s">
        <v>2954</v>
      </c>
      <c r="H803" s="1" t="s">
        <v>2470</v>
      </c>
      <c r="I803" s="1" t="s">
        <v>2471</v>
      </c>
      <c r="J803" s="1" t="s">
        <v>87</v>
      </c>
      <c r="K803" s="3">
        <v>21.75</v>
      </c>
      <c r="L803">
        <v>5</v>
      </c>
      <c r="M803" s="3">
        <v>108.75</v>
      </c>
      <c r="N803" s="1" t="s">
        <v>6669</v>
      </c>
      <c r="O803" s="1" t="s">
        <v>37</v>
      </c>
    </row>
    <row r="804" spans="1:15" x14ac:dyDescent="0.3">
      <c r="A804" s="1" t="s">
        <v>2955</v>
      </c>
      <c r="B804" s="2">
        <v>45538</v>
      </c>
      <c r="C804" s="1" t="s">
        <v>6671</v>
      </c>
      <c r="D804" s="1" t="s">
        <v>60</v>
      </c>
      <c r="E804">
        <v>2024</v>
      </c>
      <c r="F804" s="1" t="s">
        <v>1503</v>
      </c>
      <c r="G804" s="1" t="s">
        <v>1504</v>
      </c>
      <c r="H804" s="1" t="s">
        <v>120</v>
      </c>
      <c r="I804" s="1" t="s">
        <v>2956</v>
      </c>
      <c r="J804" s="1" t="s">
        <v>70</v>
      </c>
      <c r="K804" s="3">
        <v>5.64</v>
      </c>
      <c r="L804">
        <v>3</v>
      </c>
      <c r="M804" s="3">
        <v>16.920000000000002</v>
      </c>
      <c r="N804" s="1" t="s">
        <v>29</v>
      </c>
      <c r="O804" s="1" t="s">
        <v>52</v>
      </c>
    </row>
    <row r="805" spans="1:15" x14ac:dyDescent="0.3">
      <c r="A805" s="1" t="s">
        <v>2957</v>
      </c>
      <c r="B805" s="2">
        <v>45643</v>
      </c>
      <c r="C805" s="1" t="s">
        <v>6671</v>
      </c>
      <c r="D805" s="1" t="s">
        <v>107</v>
      </c>
      <c r="E805">
        <v>2024</v>
      </c>
      <c r="F805" s="1" t="s">
        <v>1408</v>
      </c>
      <c r="G805" s="1" t="s">
        <v>1409</v>
      </c>
      <c r="H805" s="1" t="s">
        <v>1185</v>
      </c>
      <c r="I805" s="1" t="s">
        <v>1870</v>
      </c>
      <c r="J805" s="1" t="s">
        <v>20</v>
      </c>
      <c r="K805" s="3">
        <v>11.45</v>
      </c>
      <c r="L805">
        <v>3</v>
      </c>
      <c r="M805" s="3">
        <v>34.35</v>
      </c>
      <c r="N805" s="1" t="s">
        <v>29</v>
      </c>
      <c r="O805" s="1" t="s">
        <v>37</v>
      </c>
    </row>
    <row r="806" spans="1:15" x14ac:dyDescent="0.3">
      <c r="A806" s="1" t="s">
        <v>2958</v>
      </c>
      <c r="B806" s="2">
        <v>45568</v>
      </c>
      <c r="C806" s="1" t="s">
        <v>6672</v>
      </c>
      <c r="D806" s="1" t="s">
        <v>133</v>
      </c>
      <c r="E806">
        <v>2024</v>
      </c>
      <c r="F806" s="1" t="s">
        <v>1642</v>
      </c>
      <c r="G806" s="1" t="s">
        <v>2959</v>
      </c>
      <c r="H806" s="1" t="s">
        <v>702</v>
      </c>
      <c r="I806" s="1" t="s">
        <v>703</v>
      </c>
      <c r="J806" s="1" t="s">
        <v>20</v>
      </c>
      <c r="K806" s="3">
        <v>11.62</v>
      </c>
      <c r="L806">
        <v>2</v>
      </c>
      <c r="M806" s="3">
        <v>23.24</v>
      </c>
      <c r="N806" s="1" t="s">
        <v>21</v>
      </c>
      <c r="O806" s="1" t="s">
        <v>22</v>
      </c>
    </row>
    <row r="807" spans="1:15" x14ac:dyDescent="0.3">
      <c r="A807" s="1" t="s">
        <v>2960</v>
      </c>
      <c r="B807" s="2">
        <v>45227</v>
      </c>
      <c r="C807" s="1" t="s">
        <v>6673</v>
      </c>
      <c r="D807" s="1" t="s">
        <v>133</v>
      </c>
      <c r="E807">
        <v>2023</v>
      </c>
      <c r="F807" s="1" t="s">
        <v>596</v>
      </c>
      <c r="G807" s="1" t="s">
        <v>597</v>
      </c>
      <c r="H807" s="1" t="s">
        <v>1762</v>
      </c>
      <c r="I807" s="1" t="s">
        <v>2961</v>
      </c>
      <c r="J807" s="1" t="s">
        <v>20</v>
      </c>
      <c r="K807" s="3">
        <v>37.32</v>
      </c>
      <c r="L807">
        <v>1</v>
      </c>
      <c r="M807" s="3">
        <v>37.32</v>
      </c>
      <c r="N807" s="1" t="s">
        <v>21</v>
      </c>
      <c r="O807" s="1" t="s">
        <v>30</v>
      </c>
    </row>
    <row r="808" spans="1:15" x14ac:dyDescent="0.3">
      <c r="A808" s="1" t="s">
        <v>2962</v>
      </c>
      <c r="B808" s="2">
        <v>44834</v>
      </c>
      <c r="C808" s="1" t="s">
        <v>6668</v>
      </c>
      <c r="D808" s="1" t="s">
        <v>60</v>
      </c>
      <c r="E808">
        <v>2022</v>
      </c>
      <c r="F808" s="1" t="s">
        <v>2761</v>
      </c>
      <c r="G808" s="1" t="s">
        <v>2803</v>
      </c>
      <c r="H808" s="1" t="s">
        <v>603</v>
      </c>
      <c r="I808" s="1" t="s">
        <v>604</v>
      </c>
      <c r="J808" s="1" t="s">
        <v>70</v>
      </c>
      <c r="K808" s="3">
        <v>39.76</v>
      </c>
      <c r="L808">
        <v>5</v>
      </c>
      <c r="M808" s="3">
        <v>198.8</v>
      </c>
      <c r="N808" s="1" t="s">
        <v>21</v>
      </c>
      <c r="O808" s="1" t="s">
        <v>22</v>
      </c>
    </row>
    <row r="809" spans="1:15" x14ac:dyDescent="0.3">
      <c r="A809" s="1" t="s">
        <v>2963</v>
      </c>
      <c r="B809" s="2">
        <v>45589</v>
      </c>
      <c r="C809" s="1" t="s">
        <v>6672</v>
      </c>
      <c r="D809" s="1" t="s">
        <v>133</v>
      </c>
      <c r="E809">
        <v>2024</v>
      </c>
      <c r="F809" s="1" t="s">
        <v>2399</v>
      </c>
      <c r="G809" s="1" t="s">
        <v>2964</v>
      </c>
      <c r="H809" s="1" t="s">
        <v>1497</v>
      </c>
      <c r="I809" s="1" t="s">
        <v>2341</v>
      </c>
      <c r="J809" s="1" t="s">
        <v>70</v>
      </c>
      <c r="K809" s="3">
        <v>39.75</v>
      </c>
      <c r="L809">
        <v>5</v>
      </c>
      <c r="M809" s="3">
        <v>198.75</v>
      </c>
      <c r="N809" s="1" t="s">
        <v>21</v>
      </c>
      <c r="O809" s="1" t="s">
        <v>193</v>
      </c>
    </row>
    <row r="810" spans="1:15" x14ac:dyDescent="0.3">
      <c r="A810" s="1" t="s">
        <v>2965</v>
      </c>
      <c r="B810" s="2">
        <v>45167</v>
      </c>
      <c r="C810" s="1" t="s">
        <v>6671</v>
      </c>
      <c r="D810" s="1" t="s">
        <v>90</v>
      </c>
      <c r="E810">
        <v>2023</v>
      </c>
      <c r="F810" s="1" t="s">
        <v>169</v>
      </c>
      <c r="G810" s="1" t="s">
        <v>507</v>
      </c>
      <c r="H810" s="1" t="s">
        <v>1390</v>
      </c>
      <c r="I810" s="1" t="s">
        <v>1391</v>
      </c>
      <c r="J810" s="1" t="s">
        <v>51</v>
      </c>
      <c r="K810" s="3">
        <v>17.41</v>
      </c>
      <c r="L810">
        <v>5</v>
      </c>
      <c r="M810" s="3">
        <v>87.05</v>
      </c>
      <c r="N810" s="1" t="s">
        <v>6669</v>
      </c>
      <c r="O810" s="1" t="s">
        <v>22</v>
      </c>
    </row>
    <row r="811" spans="1:15" x14ac:dyDescent="0.3">
      <c r="A811" s="1" t="s">
        <v>2966</v>
      </c>
      <c r="B811" s="2">
        <v>45852</v>
      </c>
      <c r="C811" s="1" t="s">
        <v>6667</v>
      </c>
      <c r="D811" s="1" t="s">
        <v>32</v>
      </c>
      <c r="E811">
        <v>2025</v>
      </c>
      <c r="F811" s="1" t="s">
        <v>2967</v>
      </c>
      <c r="G811" s="1" t="s">
        <v>2968</v>
      </c>
      <c r="H811" s="1" t="s">
        <v>2969</v>
      </c>
      <c r="I811" s="1" t="s">
        <v>2970</v>
      </c>
      <c r="J811" s="1" t="s">
        <v>87</v>
      </c>
      <c r="K811" s="3">
        <v>34.71</v>
      </c>
      <c r="L811">
        <v>4</v>
      </c>
      <c r="M811" s="3">
        <v>138.84</v>
      </c>
      <c r="N811" s="1" t="s">
        <v>29</v>
      </c>
      <c r="O811" s="1" t="s">
        <v>22</v>
      </c>
    </row>
    <row r="812" spans="1:15" x14ac:dyDescent="0.3">
      <c r="A812" s="1" t="s">
        <v>2971</v>
      </c>
      <c r="B812" s="2">
        <v>45454</v>
      </c>
      <c r="C812" s="1" t="s">
        <v>6671</v>
      </c>
      <c r="D812" s="1" t="s">
        <v>24</v>
      </c>
      <c r="E812">
        <v>2024</v>
      </c>
      <c r="F812" s="1" t="s">
        <v>2972</v>
      </c>
      <c r="G812" s="1" t="s">
        <v>2973</v>
      </c>
      <c r="H812" s="1" t="s">
        <v>492</v>
      </c>
      <c r="I812" s="1" t="s">
        <v>493</v>
      </c>
      <c r="J812" s="1" t="s">
        <v>20</v>
      </c>
      <c r="K812" s="3">
        <v>12.18</v>
      </c>
      <c r="L812">
        <v>3</v>
      </c>
      <c r="M812" s="3">
        <v>36.54</v>
      </c>
      <c r="N812" s="1" t="s">
        <v>6669</v>
      </c>
      <c r="O812" s="1" t="s">
        <v>44</v>
      </c>
    </row>
    <row r="813" spans="1:15" x14ac:dyDescent="0.3">
      <c r="A813" s="1" t="s">
        <v>2974</v>
      </c>
      <c r="B813" s="2">
        <v>45704</v>
      </c>
      <c r="C813" s="1" t="s">
        <v>6666</v>
      </c>
      <c r="D813" s="1" t="s">
        <v>39</v>
      </c>
      <c r="E813">
        <v>2025</v>
      </c>
      <c r="F813" s="1" t="s">
        <v>2975</v>
      </c>
      <c r="G813" s="1" t="s">
        <v>2976</v>
      </c>
      <c r="H813" s="1" t="s">
        <v>125</v>
      </c>
      <c r="I813" s="1" t="s">
        <v>126</v>
      </c>
      <c r="J813" s="1" t="s">
        <v>20</v>
      </c>
      <c r="K813" s="3">
        <v>44.05</v>
      </c>
      <c r="L813">
        <v>5</v>
      </c>
      <c r="M813" s="3">
        <v>220.25</v>
      </c>
      <c r="N813" s="1" t="s">
        <v>6669</v>
      </c>
      <c r="O813" s="1" t="s">
        <v>22</v>
      </c>
    </row>
    <row r="814" spans="1:15" x14ac:dyDescent="0.3">
      <c r="A814" s="1" t="s">
        <v>2977</v>
      </c>
      <c r="B814" s="2">
        <v>45510</v>
      </c>
      <c r="C814" s="1" t="s">
        <v>6671</v>
      </c>
      <c r="D814" s="1" t="s">
        <v>90</v>
      </c>
      <c r="E814">
        <v>2024</v>
      </c>
      <c r="F814" s="1" t="s">
        <v>2978</v>
      </c>
      <c r="G814" s="1" t="s">
        <v>2979</v>
      </c>
      <c r="H814" s="1" t="s">
        <v>2787</v>
      </c>
      <c r="I814" s="1" t="s">
        <v>2788</v>
      </c>
      <c r="J814" s="1" t="s">
        <v>51</v>
      </c>
      <c r="K814" s="3">
        <v>17.43</v>
      </c>
      <c r="L814">
        <v>1</v>
      </c>
      <c r="M814" s="3">
        <v>17.43</v>
      </c>
      <c r="N814" s="1" t="s">
        <v>29</v>
      </c>
      <c r="O814" s="1" t="s">
        <v>44</v>
      </c>
    </row>
    <row r="815" spans="1:15" x14ac:dyDescent="0.3">
      <c r="A815" s="1" t="s">
        <v>2980</v>
      </c>
      <c r="B815" s="2">
        <v>45468</v>
      </c>
      <c r="C815" s="1" t="s">
        <v>6671</v>
      </c>
      <c r="D815" s="1" t="s">
        <v>24</v>
      </c>
      <c r="E815">
        <v>2024</v>
      </c>
      <c r="F815" s="1" t="s">
        <v>2981</v>
      </c>
      <c r="G815" s="1" t="s">
        <v>2982</v>
      </c>
      <c r="H815" s="1" t="s">
        <v>2983</v>
      </c>
      <c r="I815" s="1" t="s">
        <v>2984</v>
      </c>
      <c r="J815" s="1" t="s">
        <v>87</v>
      </c>
      <c r="K815" s="3">
        <v>32.79</v>
      </c>
      <c r="L815">
        <v>3</v>
      </c>
      <c r="M815" s="3">
        <v>98.37</v>
      </c>
      <c r="N815" s="1" t="s">
        <v>21</v>
      </c>
      <c r="O815" s="1" t="s">
        <v>193</v>
      </c>
    </row>
    <row r="816" spans="1:15" x14ac:dyDescent="0.3">
      <c r="A816" s="1" t="s">
        <v>2985</v>
      </c>
      <c r="B816" s="2">
        <v>45450</v>
      </c>
      <c r="C816" s="1" t="s">
        <v>6668</v>
      </c>
      <c r="D816" s="1" t="s">
        <v>24</v>
      </c>
      <c r="E816">
        <v>2024</v>
      </c>
      <c r="F816" s="1" t="s">
        <v>55</v>
      </c>
      <c r="G816" s="1" t="s">
        <v>746</v>
      </c>
      <c r="H816" s="1" t="s">
        <v>2986</v>
      </c>
      <c r="I816" s="1" t="s">
        <v>2987</v>
      </c>
      <c r="J816" s="1" t="s">
        <v>51</v>
      </c>
      <c r="K816" s="3">
        <v>16.04</v>
      </c>
      <c r="L816">
        <v>5</v>
      </c>
      <c r="M816" s="3">
        <v>80.2</v>
      </c>
      <c r="N816" s="1" t="s">
        <v>88</v>
      </c>
      <c r="O816" s="1" t="s">
        <v>193</v>
      </c>
    </row>
    <row r="817" spans="1:15" x14ac:dyDescent="0.3">
      <c r="A817" s="1" t="s">
        <v>2988</v>
      </c>
      <c r="B817" s="2">
        <v>45302</v>
      </c>
      <c r="C817" s="1" t="s">
        <v>6672</v>
      </c>
      <c r="D817" s="1" t="s">
        <v>210</v>
      </c>
      <c r="E817">
        <v>2024</v>
      </c>
      <c r="F817" s="1" t="s">
        <v>1106</v>
      </c>
      <c r="G817" s="1" t="s">
        <v>1107</v>
      </c>
      <c r="H817" s="1" t="s">
        <v>989</v>
      </c>
      <c r="I817" s="1" t="s">
        <v>990</v>
      </c>
      <c r="J817" s="1" t="s">
        <v>70</v>
      </c>
      <c r="K817" s="3">
        <v>16.61</v>
      </c>
      <c r="L817">
        <v>3</v>
      </c>
      <c r="M817" s="3">
        <v>49.83</v>
      </c>
      <c r="N817" s="1" t="s">
        <v>21</v>
      </c>
      <c r="O817" s="1" t="s">
        <v>95</v>
      </c>
    </row>
    <row r="818" spans="1:15" x14ac:dyDescent="0.3">
      <c r="A818" s="1" t="s">
        <v>2989</v>
      </c>
      <c r="B818" s="2">
        <v>45538</v>
      </c>
      <c r="C818" s="1" t="s">
        <v>6671</v>
      </c>
      <c r="D818" s="1" t="s">
        <v>60</v>
      </c>
      <c r="E818">
        <v>2024</v>
      </c>
      <c r="F818" s="1" t="s">
        <v>2990</v>
      </c>
      <c r="G818" s="1" t="s">
        <v>2991</v>
      </c>
      <c r="H818" s="1" t="s">
        <v>633</v>
      </c>
      <c r="I818" s="1" t="s">
        <v>634</v>
      </c>
      <c r="J818" s="1" t="s">
        <v>87</v>
      </c>
      <c r="K818" s="3">
        <v>11.51</v>
      </c>
      <c r="L818">
        <v>4</v>
      </c>
      <c r="M818" s="3">
        <v>46.04</v>
      </c>
      <c r="N818" s="1" t="s">
        <v>6669</v>
      </c>
      <c r="O818" s="1" t="s">
        <v>30</v>
      </c>
    </row>
    <row r="819" spans="1:15" x14ac:dyDescent="0.3">
      <c r="A819" s="1" t="s">
        <v>2992</v>
      </c>
      <c r="B819" s="2">
        <v>45427</v>
      </c>
      <c r="C819" s="1" t="s">
        <v>6670</v>
      </c>
      <c r="D819" s="1" t="s">
        <v>46</v>
      </c>
      <c r="E819">
        <v>2024</v>
      </c>
      <c r="F819" s="1" t="s">
        <v>2593</v>
      </c>
      <c r="G819" s="1" t="s">
        <v>2594</v>
      </c>
      <c r="H819" s="1" t="s">
        <v>1158</v>
      </c>
      <c r="I819" s="1" t="s">
        <v>2655</v>
      </c>
      <c r="J819" s="1" t="s">
        <v>51</v>
      </c>
      <c r="K819" s="3">
        <v>34.549999999999997</v>
      </c>
      <c r="L819">
        <v>1</v>
      </c>
      <c r="M819" s="3">
        <v>34.549999999999997</v>
      </c>
      <c r="N819" s="1" t="s">
        <v>29</v>
      </c>
      <c r="O819" s="1" t="s">
        <v>44</v>
      </c>
    </row>
    <row r="820" spans="1:15" x14ac:dyDescent="0.3">
      <c r="A820" s="1" t="s">
        <v>2993</v>
      </c>
      <c r="B820" s="2">
        <v>45548</v>
      </c>
      <c r="C820" s="1" t="s">
        <v>6668</v>
      </c>
      <c r="D820" s="1" t="s">
        <v>60</v>
      </c>
      <c r="E820">
        <v>2024</v>
      </c>
      <c r="F820" s="1" t="s">
        <v>1053</v>
      </c>
      <c r="G820" s="1" t="s">
        <v>2642</v>
      </c>
      <c r="H820" s="1" t="s">
        <v>909</v>
      </c>
      <c r="I820" s="1" t="s">
        <v>910</v>
      </c>
      <c r="J820" s="1" t="s">
        <v>87</v>
      </c>
      <c r="K820" s="3">
        <v>44.16</v>
      </c>
      <c r="L820">
        <v>1</v>
      </c>
      <c r="M820" s="3">
        <v>44.16</v>
      </c>
      <c r="N820" s="1" t="s">
        <v>88</v>
      </c>
      <c r="O820" s="1" t="s">
        <v>52</v>
      </c>
    </row>
    <row r="821" spans="1:15" x14ac:dyDescent="0.3">
      <c r="A821" s="1" t="s">
        <v>2994</v>
      </c>
      <c r="B821" s="2">
        <v>45719</v>
      </c>
      <c r="C821" s="1" t="s">
        <v>6667</v>
      </c>
      <c r="D821" s="1" t="s">
        <v>15</v>
      </c>
      <c r="E821">
        <v>2025</v>
      </c>
      <c r="F821" s="1" t="s">
        <v>2099</v>
      </c>
      <c r="G821" s="1" t="s">
        <v>2995</v>
      </c>
      <c r="H821" s="1" t="s">
        <v>826</v>
      </c>
      <c r="I821" s="1" t="s">
        <v>2996</v>
      </c>
      <c r="J821" s="1" t="s">
        <v>87</v>
      </c>
      <c r="K821" s="3">
        <v>27.97</v>
      </c>
      <c r="L821">
        <v>2</v>
      </c>
      <c r="M821" s="3">
        <v>55.94</v>
      </c>
      <c r="N821" s="1" t="s">
        <v>21</v>
      </c>
      <c r="O821" s="1" t="s">
        <v>44</v>
      </c>
    </row>
    <row r="822" spans="1:15" x14ac:dyDescent="0.3">
      <c r="A822" s="1" t="s">
        <v>2997</v>
      </c>
      <c r="B822" s="2">
        <v>45689</v>
      </c>
      <c r="C822" s="1" t="s">
        <v>6673</v>
      </c>
      <c r="D822" s="1" t="s">
        <v>39</v>
      </c>
      <c r="E822">
        <v>2025</v>
      </c>
      <c r="F822" s="1" t="s">
        <v>2533</v>
      </c>
      <c r="G822" s="1" t="s">
        <v>2534</v>
      </c>
      <c r="H822" s="1" t="s">
        <v>932</v>
      </c>
      <c r="I822" s="1" t="s">
        <v>2998</v>
      </c>
      <c r="J822" s="1" t="s">
        <v>51</v>
      </c>
      <c r="K822" s="3">
        <v>40.74</v>
      </c>
      <c r="L822">
        <v>3</v>
      </c>
      <c r="M822" s="3">
        <v>122.22</v>
      </c>
      <c r="N822" s="1" t="s">
        <v>21</v>
      </c>
      <c r="O822" s="1" t="s">
        <v>22</v>
      </c>
    </row>
    <row r="823" spans="1:15" x14ac:dyDescent="0.3">
      <c r="A823" s="1" t="s">
        <v>2999</v>
      </c>
      <c r="B823" s="2">
        <v>45232</v>
      </c>
      <c r="C823" s="1" t="s">
        <v>6672</v>
      </c>
      <c r="D823" s="1" t="s">
        <v>54</v>
      </c>
      <c r="E823">
        <v>2023</v>
      </c>
      <c r="F823" s="1" t="s">
        <v>583</v>
      </c>
      <c r="G823" s="1" t="s">
        <v>3000</v>
      </c>
      <c r="H823" s="1" t="s">
        <v>2983</v>
      </c>
      <c r="I823" s="1" t="s">
        <v>2984</v>
      </c>
      <c r="J823" s="1" t="s">
        <v>20</v>
      </c>
      <c r="K823" s="3">
        <v>47.09</v>
      </c>
      <c r="L823">
        <v>3</v>
      </c>
      <c r="M823" s="3">
        <v>141.27000000000001</v>
      </c>
      <c r="N823" s="1" t="s">
        <v>21</v>
      </c>
      <c r="O823" s="1" t="s">
        <v>22</v>
      </c>
    </row>
    <row r="824" spans="1:15" x14ac:dyDescent="0.3">
      <c r="A824" s="1" t="s">
        <v>3001</v>
      </c>
      <c r="B824" s="2">
        <v>45582</v>
      </c>
      <c r="C824" s="1" t="s">
        <v>6672</v>
      </c>
      <c r="D824" s="1" t="s">
        <v>133</v>
      </c>
      <c r="E824">
        <v>2024</v>
      </c>
      <c r="F824" s="1" t="s">
        <v>2637</v>
      </c>
      <c r="G824" s="1" t="s">
        <v>3002</v>
      </c>
      <c r="H824" s="1" t="s">
        <v>1152</v>
      </c>
      <c r="I824" s="1" t="s">
        <v>1153</v>
      </c>
      <c r="J824" s="1" t="s">
        <v>51</v>
      </c>
      <c r="K824" s="3">
        <v>29.67</v>
      </c>
      <c r="L824">
        <v>1</v>
      </c>
      <c r="M824" s="3">
        <v>29.67</v>
      </c>
      <c r="N824" s="1" t="s">
        <v>21</v>
      </c>
      <c r="O824" s="1" t="s">
        <v>30</v>
      </c>
    </row>
    <row r="825" spans="1:15" x14ac:dyDescent="0.3">
      <c r="A825" s="1" t="s">
        <v>3003</v>
      </c>
      <c r="B825" s="2">
        <v>45807</v>
      </c>
      <c r="C825" s="1" t="s">
        <v>6668</v>
      </c>
      <c r="D825" s="1" t="s">
        <v>46</v>
      </c>
      <c r="E825">
        <v>2025</v>
      </c>
      <c r="F825" s="1" t="s">
        <v>3004</v>
      </c>
      <c r="G825" s="1" t="s">
        <v>3005</v>
      </c>
      <c r="H825" s="1" t="s">
        <v>821</v>
      </c>
      <c r="I825" s="1" t="s">
        <v>2695</v>
      </c>
      <c r="J825" s="1" t="s">
        <v>20</v>
      </c>
      <c r="K825" s="3">
        <v>15.65</v>
      </c>
      <c r="L825">
        <v>5</v>
      </c>
      <c r="M825" s="3">
        <v>78.25</v>
      </c>
      <c r="N825" s="1" t="s">
        <v>21</v>
      </c>
      <c r="O825" s="1" t="s">
        <v>37</v>
      </c>
    </row>
    <row r="826" spans="1:15" x14ac:dyDescent="0.3">
      <c r="A826" s="1" t="s">
        <v>3006</v>
      </c>
      <c r="B826" s="2">
        <v>45231</v>
      </c>
      <c r="C826" s="1" t="s">
        <v>6670</v>
      </c>
      <c r="D826" s="1" t="s">
        <v>54</v>
      </c>
      <c r="E826">
        <v>2023</v>
      </c>
      <c r="F826" s="1" t="s">
        <v>144</v>
      </c>
      <c r="G826" s="1" t="s">
        <v>145</v>
      </c>
      <c r="H826" s="1" t="s">
        <v>3007</v>
      </c>
      <c r="I826" s="1" t="s">
        <v>3008</v>
      </c>
      <c r="J826" s="1" t="s">
        <v>70</v>
      </c>
      <c r="K826" s="3">
        <v>22.88</v>
      </c>
      <c r="L826">
        <v>3</v>
      </c>
      <c r="M826" s="3">
        <v>68.64</v>
      </c>
      <c r="N826" s="1" t="s">
        <v>29</v>
      </c>
      <c r="O826" s="1" t="s">
        <v>44</v>
      </c>
    </row>
    <row r="827" spans="1:15" x14ac:dyDescent="0.3">
      <c r="A827" s="1" t="s">
        <v>3009</v>
      </c>
      <c r="B827" s="2">
        <v>45032</v>
      </c>
      <c r="C827" s="1" t="s">
        <v>6666</v>
      </c>
      <c r="D827" s="1" t="s">
        <v>82</v>
      </c>
      <c r="E827">
        <v>2023</v>
      </c>
      <c r="F827" s="1" t="s">
        <v>1688</v>
      </c>
      <c r="G827" s="1" t="s">
        <v>2785</v>
      </c>
      <c r="H827" s="1" t="s">
        <v>2356</v>
      </c>
      <c r="I827" s="1" t="s">
        <v>3010</v>
      </c>
      <c r="J827" s="1" t="s">
        <v>20</v>
      </c>
      <c r="K827" s="3">
        <v>21.78</v>
      </c>
      <c r="L827">
        <v>3</v>
      </c>
      <c r="M827" s="3">
        <v>65.34</v>
      </c>
      <c r="N827" s="1" t="s">
        <v>29</v>
      </c>
      <c r="O827" s="1" t="s">
        <v>22</v>
      </c>
    </row>
    <row r="828" spans="1:15" x14ac:dyDescent="0.3">
      <c r="A828" s="1" t="s">
        <v>3011</v>
      </c>
      <c r="B828" s="2">
        <v>45099</v>
      </c>
      <c r="C828" s="1" t="s">
        <v>6672</v>
      </c>
      <c r="D828" s="1" t="s">
        <v>24</v>
      </c>
      <c r="E828">
        <v>2023</v>
      </c>
      <c r="F828" s="1" t="s">
        <v>2838</v>
      </c>
      <c r="G828" s="1" t="s">
        <v>2839</v>
      </c>
      <c r="H828" s="1" t="s">
        <v>2246</v>
      </c>
      <c r="I828" s="1" t="s">
        <v>2247</v>
      </c>
      <c r="J828" s="1" t="s">
        <v>20</v>
      </c>
      <c r="K828" s="3">
        <v>8.64</v>
      </c>
      <c r="L828">
        <v>3</v>
      </c>
      <c r="M828" s="3">
        <v>25.92</v>
      </c>
      <c r="N828" s="1" t="s">
        <v>21</v>
      </c>
      <c r="O828" s="1" t="s">
        <v>22</v>
      </c>
    </row>
    <row r="829" spans="1:15" x14ac:dyDescent="0.3">
      <c r="A829" s="1" t="s">
        <v>3012</v>
      </c>
      <c r="B829" s="2">
        <v>45362</v>
      </c>
      <c r="C829" s="1" t="s">
        <v>6667</v>
      </c>
      <c r="D829" s="1" t="s">
        <v>15</v>
      </c>
      <c r="E829">
        <v>2024</v>
      </c>
      <c r="F829" s="1" t="s">
        <v>982</v>
      </c>
      <c r="G829" s="1" t="s">
        <v>3013</v>
      </c>
      <c r="H829" s="1" t="s">
        <v>99</v>
      </c>
      <c r="I829" s="1" t="s">
        <v>100</v>
      </c>
      <c r="J829" s="1" t="s">
        <v>20</v>
      </c>
      <c r="K829" s="3">
        <v>21.77</v>
      </c>
      <c r="L829">
        <v>3</v>
      </c>
      <c r="M829" s="3">
        <v>65.31</v>
      </c>
      <c r="N829" s="1" t="s">
        <v>21</v>
      </c>
      <c r="O829" s="1" t="s">
        <v>95</v>
      </c>
    </row>
    <row r="830" spans="1:15" x14ac:dyDescent="0.3">
      <c r="A830" s="1" t="s">
        <v>3014</v>
      </c>
      <c r="B830" s="2">
        <v>45623</v>
      </c>
      <c r="C830" s="1" t="s">
        <v>6670</v>
      </c>
      <c r="D830" s="1" t="s">
        <v>54</v>
      </c>
      <c r="E830">
        <v>2024</v>
      </c>
      <c r="F830" s="1" t="s">
        <v>2822</v>
      </c>
      <c r="G830" s="1" t="s">
        <v>3015</v>
      </c>
      <c r="H830" s="1" t="s">
        <v>1497</v>
      </c>
      <c r="I830" s="1" t="s">
        <v>3016</v>
      </c>
      <c r="J830" s="1" t="s">
        <v>20</v>
      </c>
      <c r="K830" s="3">
        <v>41.53</v>
      </c>
      <c r="L830">
        <v>3</v>
      </c>
      <c r="M830" s="3">
        <v>124.59</v>
      </c>
      <c r="N830" s="1" t="s">
        <v>88</v>
      </c>
      <c r="O830" s="1" t="s">
        <v>44</v>
      </c>
    </row>
    <row r="831" spans="1:15" x14ac:dyDescent="0.3">
      <c r="A831" s="1" t="s">
        <v>3017</v>
      </c>
      <c r="B831" s="2">
        <v>44998</v>
      </c>
      <c r="C831" s="1" t="s">
        <v>6667</v>
      </c>
      <c r="D831" s="1" t="s">
        <v>15</v>
      </c>
      <c r="E831">
        <v>2023</v>
      </c>
      <c r="F831" s="1" t="s">
        <v>3018</v>
      </c>
      <c r="G831" s="1" t="s">
        <v>3019</v>
      </c>
      <c r="H831" s="1" t="s">
        <v>1944</v>
      </c>
      <c r="I831" s="1" t="s">
        <v>3020</v>
      </c>
      <c r="J831" s="1" t="s">
        <v>20</v>
      </c>
      <c r="K831" s="3">
        <v>32.32</v>
      </c>
      <c r="L831">
        <v>5</v>
      </c>
      <c r="M831" s="3">
        <v>161.6</v>
      </c>
      <c r="N831" s="1" t="s">
        <v>88</v>
      </c>
      <c r="O831" s="1" t="s">
        <v>193</v>
      </c>
    </row>
    <row r="832" spans="1:15" x14ac:dyDescent="0.3">
      <c r="A832" s="1" t="s">
        <v>3021</v>
      </c>
      <c r="B832" s="2">
        <v>45004</v>
      </c>
      <c r="C832" s="1" t="s">
        <v>6666</v>
      </c>
      <c r="D832" s="1" t="s">
        <v>15</v>
      </c>
      <c r="E832">
        <v>2023</v>
      </c>
      <c r="F832" s="1" t="s">
        <v>3022</v>
      </c>
      <c r="G832" s="1" t="s">
        <v>3023</v>
      </c>
      <c r="H832" s="1" t="s">
        <v>1428</v>
      </c>
      <c r="I832" s="1" t="s">
        <v>2908</v>
      </c>
      <c r="J832" s="1" t="s">
        <v>51</v>
      </c>
      <c r="K832" s="3">
        <v>17.88</v>
      </c>
      <c r="L832">
        <v>3</v>
      </c>
      <c r="M832" s="3">
        <v>53.64</v>
      </c>
      <c r="N832" s="1" t="s">
        <v>21</v>
      </c>
      <c r="O832" s="1" t="s">
        <v>37</v>
      </c>
    </row>
    <row r="833" spans="1:15" x14ac:dyDescent="0.3">
      <c r="A833" s="1" t="s">
        <v>3024</v>
      </c>
      <c r="B833" s="2">
        <v>45195</v>
      </c>
      <c r="C833" s="1" t="s">
        <v>6671</v>
      </c>
      <c r="D833" s="1" t="s">
        <v>60</v>
      </c>
      <c r="E833">
        <v>2023</v>
      </c>
      <c r="F833" s="1" t="s">
        <v>583</v>
      </c>
      <c r="G833" s="1" t="s">
        <v>3000</v>
      </c>
      <c r="H833" s="1" t="s">
        <v>2213</v>
      </c>
      <c r="I833" s="1" t="s">
        <v>3025</v>
      </c>
      <c r="J833" s="1" t="s">
        <v>70</v>
      </c>
      <c r="K833" s="3">
        <v>36.54</v>
      </c>
      <c r="L833">
        <v>1</v>
      </c>
      <c r="M833" s="3">
        <v>36.54</v>
      </c>
      <c r="N833" s="1" t="s">
        <v>29</v>
      </c>
      <c r="O833" s="1" t="s">
        <v>95</v>
      </c>
    </row>
    <row r="834" spans="1:15" x14ac:dyDescent="0.3">
      <c r="A834" s="1" t="s">
        <v>3026</v>
      </c>
      <c r="B834" s="2">
        <v>45631</v>
      </c>
      <c r="C834" s="1" t="s">
        <v>6672</v>
      </c>
      <c r="D834" s="1" t="s">
        <v>107</v>
      </c>
      <c r="E834">
        <v>2024</v>
      </c>
      <c r="F834" s="1" t="s">
        <v>3027</v>
      </c>
      <c r="G834" s="1" t="s">
        <v>3028</v>
      </c>
      <c r="H834" s="1" t="s">
        <v>826</v>
      </c>
      <c r="I834" s="1" t="s">
        <v>2996</v>
      </c>
      <c r="J834" s="1" t="s">
        <v>70</v>
      </c>
      <c r="K834" s="3">
        <v>22.42</v>
      </c>
      <c r="L834">
        <v>1</v>
      </c>
      <c r="M834" s="3">
        <v>22.42</v>
      </c>
      <c r="N834" s="1" t="s">
        <v>6669</v>
      </c>
      <c r="O834" s="1" t="s">
        <v>95</v>
      </c>
    </row>
    <row r="835" spans="1:15" x14ac:dyDescent="0.3">
      <c r="A835" s="1" t="s">
        <v>3029</v>
      </c>
      <c r="B835" s="2">
        <v>45577</v>
      </c>
      <c r="C835" s="1" t="s">
        <v>6673</v>
      </c>
      <c r="D835" s="1" t="s">
        <v>133</v>
      </c>
      <c r="E835">
        <v>2024</v>
      </c>
      <c r="F835" s="1" t="s">
        <v>3030</v>
      </c>
      <c r="G835" s="1" t="s">
        <v>3031</v>
      </c>
      <c r="H835" s="1" t="s">
        <v>1337</v>
      </c>
      <c r="I835" s="1" t="s">
        <v>1338</v>
      </c>
      <c r="J835" s="1" t="s">
        <v>20</v>
      </c>
      <c r="K835" s="3">
        <v>13.02</v>
      </c>
      <c r="L835">
        <v>3</v>
      </c>
      <c r="M835" s="3">
        <v>39.06</v>
      </c>
      <c r="N835" s="1" t="s">
        <v>29</v>
      </c>
      <c r="O835" s="1" t="s">
        <v>22</v>
      </c>
    </row>
    <row r="836" spans="1:15" x14ac:dyDescent="0.3">
      <c r="A836" s="1" t="s">
        <v>3032</v>
      </c>
      <c r="B836" s="2">
        <v>45523</v>
      </c>
      <c r="C836" s="1" t="s">
        <v>6667</v>
      </c>
      <c r="D836" s="1" t="s">
        <v>90</v>
      </c>
      <c r="E836">
        <v>2024</v>
      </c>
      <c r="F836" s="1" t="s">
        <v>3033</v>
      </c>
      <c r="G836" s="1" t="s">
        <v>3034</v>
      </c>
      <c r="H836" s="1" t="s">
        <v>197</v>
      </c>
      <c r="I836" s="1" t="s">
        <v>2634</v>
      </c>
      <c r="J836" s="1" t="s">
        <v>70</v>
      </c>
      <c r="K836" s="3">
        <v>14.41</v>
      </c>
      <c r="L836">
        <v>3</v>
      </c>
      <c r="M836" s="3">
        <v>43.23</v>
      </c>
      <c r="N836" s="1" t="s">
        <v>6669</v>
      </c>
      <c r="O836" s="1" t="s">
        <v>22</v>
      </c>
    </row>
    <row r="837" spans="1:15" x14ac:dyDescent="0.3">
      <c r="A837" s="1" t="s">
        <v>3035</v>
      </c>
      <c r="B837" s="2">
        <v>45480</v>
      </c>
      <c r="C837" s="1" t="s">
        <v>6666</v>
      </c>
      <c r="D837" s="1" t="s">
        <v>32</v>
      </c>
      <c r="E837">
        <v>2024</v>
      </c>
      <c r="F837" s="1" t="s">
        <v>2477</v>
      </c>
      <c r="G837" s="1" t="s">
        <v>3036</v>
      </c>
      <c r="H837" s="1" t="s">
        <v>2639</v>
      </c>
      <c r="I837" s="1" t="s">
        <v>2640</v>
      </c>
      <c r="J837" s="1" t="s">
        <v>70</v>
      </c>
      <c r="K837" s="3">
        <v>14.93</v>
      </c>
      <c r="L837">
        <v>1</v>
      </c>
      <c r="M837" s="3">
        <v>14.93</v>
      </c>
      <c r="N837" s="1" t="s">
        <v>21</v>
      </c>
      <c r="O837" s="1" t="s">
        <v>193</v>
      </c>
    </row>
    <row r="838" spans="1:15" x14ac:dyDescent="0.3">
      <c r="A838" s="1" t="s">
        <v>3037</v>
      </c>
      <c r="B838" s="2">
        <v>45311</v>
      </c>
      <c r="C838" s="1" t="s">
        <v>6673</v>
      </c>
      <c r="D838" s="1" t="s">
        <v>210</v>
      </c>
      <c r="E838">
        <v>2024</v>
      </c>
      <c r="F838" s="1" t="s">
        <v>1413</v>
      </c>
      <c r="G838" s="1" t="s">
        <v>3038</v>
      </c>
      <c r="H838" s="1" t="s">
        <v>628</v>
      </c>
      <c r="I838" s="1" t="s">
        <v>3039</v>
      </c>
      <c r="J838" s="1" t="s">
        <v>51</v>
      </c>
      <c r="K838" s="3">
        <v>36.79</v>
      </c>
      <c r="L838">
        <v>1</v>
      </c>
      <c r="M838" s="3">
        <v>36.79</v>
      </c>
      <c r="N838" s="1" t="s">
        <v>6669</v>
      </c>
      <c r="O838" s="1" t="s">
        <v>37</v>
      </c>
    </row>
    <row r="839" spans="1:15" x14ac:dyDescent="0.3">
      <c r="A839" s="1" t="s">
        <v>3040</v>
      </c>
      <c r="B839" s="2">
        <v>45431</v>
      </c>
      <c r="C839" s="1" t="s">
        <v>6666</v>
      </c>
      <c r="D839" s="1" t="s">
        <v>46</v>
      </c>
      <c r="E839">
        <v>2024</v>
      </c>
      <c r="F839" s="1" t="s">
        <v>1971</v>
      </c>
      <c r="G839" s="1" t="s">
        <v>1972</v>
      </c>
      <c r="H839" s="1" t="s">
        <v>1428</v>
      </c>
      <c r="I839" s="1" t="s">
        <v>1429</v>
      </c>
      <c r="J839" s="1" t="s">
        <v>20</v>
      </c>
      <c r="K839" s="3">
        <v>24.44</v>
      </c>
      <c r="L839">
        <v>1</v>
      </c>
      <c r="M839" s="3">
        <v>24.44</v>
      </c>
      <c r="N839" s="1" t="s">
        <v>6669</v>
      </c>
      <c r="O839" s="1" t="s">
        <v>80</v>
      </c>
    </row>
    <row r="840" spans="1:15" x14ac:dyDescent="0.3">
      <c r="A840" s="1" t="s">
        <v>3041</v>
      </c>
      <c r="B840" s="2">
        <v>45738</v>
      </c>
      <c r="C840" s="1" t="s">
        <v>6673</v>
      </c>
      <c r="D840" s="1" t="s">
        <v>15</v>
      </c>
      <c r="E840">
        <v>2025</v>
      </c>
      <c r="F840" s="1" t="s">
        <v>1465</v>
      </c>
      <c r="G840" s="1" t="s">
        <v>1466</v>
      </c>
      <c r="H840" s="1" t="s">
        <v>673</v>
      </c>
      <c r="I840" s="1" t="s">
        <v>674</v>
      </c>
      <c r="J840" s="1" t="s">
        <v>70</v>
      </c>
      <c r="K840" s="3">
        <v>6.42</v>
      </c>
      <c r="L840">
        <v>4</v>
      </c>
      <c r="M840" s="3">
        <v>25.68</v>
      </c>
      <c r="N840" s="1" t="s">
        <v>29</v>
      </c>
      <c r="O840" s="1" t="s">
        <v>22</v>
      </c>
    </row>
    <row r="841" spans="1:15" x14ac:dyDescent="0.3">
      <c r="A841" s="1" t="s">
        <v>3042</v>
      </c>
      <c r="B841" s="2">
        <v>44826</v>
      </c>
      <c r="C841" s="1" t="s">
        <v>6672</v>
      </c>
      <c r="D841" s="1" t="s">
        <v>60</v>
      </c>
      <c r="E841">
        <v>2022</v>
      </c>
      <c r="F841" s="1" t="s">
        <v>1624</v>
      </c>
      <c r="G841" s="1" t="s">
        <v>1625</v>
      </c>
      <c r="H841" s="1" t="s">
        <v>2349</v>
      </c>
      <c r="I841" s="1" t="s">
        <v>2350</v>
      </c>
      <c r="J841" s="1" t="s">
        <v>20</v>
      </c>
      <c r="K841" s="3">
        <v>48.66</v>
      </c>
      <c r="L841">
        <v>4</v>
      </c>
      <c r="M841" s="3">
        <v>194.64</v>
      </c>
      <c r="N841" s="1" t="s">
        <v>6669</v>
      </c>
      <c r="O841" s="1" t="s">
        <v>22</v>
      </c>
    </row>
    <row r="842" spans="1:15" x14ac:dyDescent="0.3">
      <c r="A842" s="1" t="s">
        <v>3043</v>
      </c>
      <c r="B842" s="2">
        <v>45810</v>
      </c>
      <c r="C842" s="1" t="s">
        <v>6667</v>
      </c>
      <c r="D842" s="1" t="s">
        <v>24</v>
      </c>
      <c r="E842">
        <v>2025</v>
      </c>
      <c r="F842" s="1" t="s">
        <v>1299</v>
      </c>
      <c r="G842" s="1" t="s">
        <v>1300</v>
      </c>
      <c r="H842" s="1" t="s">
        <v>3044</v>
      </c>
      <c r="I842" s="1" t="s">
        <v>3045</v>
      </c>
      <c r="J842" s="1" t="s">
        <v>20</v>
      </c>
      <c r="K842" s="3">
        <v>30.28</v>
      </c>
      <c r="L842">
        <v>4</v>
      </c>
      <c r="M842" s="3">
        <v>121.12</v>
      </c>
      <c r="N842" s="1" t="s">
        <v>21</v>
      </c>
      <c r="O842" s="1" t="s">
        <v>37</v>
      </c>
    </row>
    <row r="843" spans="1:15" x14ac:dyDescent="0.3">
      <c r="A843" s="1" t="s">
        <v>3046</v>
      </c>
      <c r="B843" s="2">
        <v>45246</v>
      </c>
      <c r="C843" s="1" t="s">
        <v>6672</v>
      </c>
      <c r="D843" s="1" t="s">
        <v>54</v>
      </c>
      <c r="E843">
        <v>2023</v>
      </c>
      <c r="F843" s="1" t="s">
        <v>1583</v>
      </c>
      <c r="G843" s="1" t="s">
        <v>3047</v>
      </c>
      <c r="H843" s="1" t="s">
        <v>2174</v>
      </c>
      <c r="I843" s="1" t="s">
        <v>3048</v>
      </c>
      <c r="J843" s="1" t="s">
        <v>87</v>
      </c>
      <c r="K843" s="3">
        <v>17.09</v>
      </c>
      <c r="L843">
        <v>3</v>
      </c>
      <c r="M843" s="3">
        <v>51.27</v>
      </c>
      <c r="N843" s="1" t="s">
        <v>6669</v>
      </c>
      <c r="O843" s="1" t="s">
        <v>37</v>
      </c>
    </row>
    <row r="844" spans="1:15" x14ac:dyDescent="0.3">
      <c r="A844" s="1" t="s">
        <v>3049</v>
      </c>
      <c r="B844" s="2">
        <v>44929</v>
      </c>
      <c r="C844" s="1" t="s">
        <v>6671</v>
      </c>
      <c r="D844" s="1" t="s">
        <v>210</v>
      </c>
      <c r="E844">
        <v>2023</v>
      </c>
      <c r="F844" s="1" t="s">
        <v>780</v>
      </c>
      <c r="G844" s="1" t="s">
        <v>781</v>
      </c>
      <c r="H844" s="1" t="s">
        <v>2229</v>
      </c>
      <c r="I844" s="1" t="s">
        <v>3050</v>
      </c>
      <c r="J844" s="1" t="s">
        <v>20</v>
      </c>
      <c r="K844" s="3">
        <v>46.08</v>
      </c>
      <c r="L844">
        <v>2</v>
      </c>
      <c r="M844" s="3">
        <v>92.16</v>
      </c>
      <c r="N844" s="1" t="s">
        <v>29</v>
      </c>
      <c r="O844" s="1" t="s">
        <v>44</v>
      </c>
    </row>
    <row r="845" spans="1:15" x14ac:dyDescent="0.3">
      <c r="A845" s="1" t="s">
        <v>3051</v>
      </c>
      <c r="B845" s="2">
        <v>45110</v>
      </c>
      <c r="C845" s="1" t="s">
        <v>6667</v>
      </c>
      <c r="D845" s="1" t="s">
        <v>32</v>
      </c>
      <c r="E845">
        <v>2023</v>
      </c>
      <c r="F845" s="1" t="s">
        <v>2554</v>
      </c>
      <c r="G845" s="1" t="s">
        <v>3052</v>
      </c>
      <c r="H845" s="1" t="s">
        <v>302</v>
      </c>
      <c r="I845" s="1" t="s">
        <v>303</v>
      </c>
      <c r="J845" s="1" t="s">
        <v>20</v>
      </c>
      <c r="K845" s="3">
        <v>40.43</v>
      </c>
      <c r="L845">
        <v>2</v>
      </c>
      <c r="M845" s="3">
        <v>80.86</v>
      </c>
      <c r="N845" s="1" t="s">
        <v>21</v>
      </c>
      <c r="O845" s="1" t="s">
        <v>22</v>
      </c>
    </row>
    <row r="846" spans="1:15" x14ac:dyDescent="0.3">
      <c r="A846" s="1" t="s">
        <v>3053</v>
      </c>
      <c r="B846" s="2">
        <v>45484</v>
      </c>
      <c r="C846" s="1" t="s">
        <v>6672</v>
      </c>
      <c r="D846" s="1" t="s">
        <v>32</v>
      </c>
      <c r="E846">
        <v>2024</v>
      </c>
      <c r="F846" s="1" t="s">
        <v>1271</v>
      </c>
      <c r="G846" s="1" t="s">
        <v>1272</v>
      </c>
      <c r="H846" s="1" t="s">
        <v>3054</v>
      </c>
      <c r="I846" s="1" t="s">
        <v>3055</v>
      </c>
      <c r="J846" s="1" t="s">
        <v>70</v>
      </c>
      <c r="K846" s="3">
        <v>46.18</v>
      </c>
      <c r="L846">
        <v>3</v>
      </c>
      <c r="M846" s="3">
        <v>138.54</v>
      </c>
      <c r="N846" s="1" t="s">
        <v>21</v>
      </c>
      <c r="O846" s="1" t="s">
        <v>44</v>
      </c>
    </row>
    <row r="847" spans="1:15" x14ac:dyDescent="0.3">
      <c r="A847" s="1" t="s">
        <v>3056</v>
      </c>
      <c r="B847" s="2">
        <v>45161</v>
      </c>
      <c r="C847" s="1" t="s">
        <v>6670</v>
      </c>
      <c r="D847" s="1" t="s">
        <v>90</v>
      </c>
      <c r="E847">
        <v>2023</v>
      </c>
      <c r="F847" s="1" t="s">
        <v>3057</v>
      </c>
      <c r="G847" s="1" t="s">
        <v>3058</v>
      </c>
      <c r="H847" s="1" t="s">
        <v>3059</v>
      </c>
      <c r="I847" s="1" t="s">
        <v>3060</v>
      </c>
      <c r="J847" s="1" t="s">
        <v>20</v>
      </c>
      <c r="K847" s="3">
        <v>42.19</v>
      </c>
      <c r="L847">
        <v>1</v>
      </c>
      <c r="M847" s="3">
        <v>42.19</v>
      </c>
      <c r="N847" s="1" t="s">
        <v>6669</v>
      </c>
      <c r="O847" s="1" t="s">
        <v>22</v>
      </c>
    </row>
    <row r="848" spans="1:15" x14ac:dyDescent="0.3">
      <c r="A848" s="1" t="s">
        <v>3061</v>
      </c>
      <c r="B848" s="2">
        <v>45371</v>
      </c>
      <c r="C848" s="1" t="s">
        <v>6670</v>
      </c>
      <c r="D848" s="1" t="s">
        <v>15</v>
      </c>
      <c r="E848">
        <v>2024</v>
      </c>
      <c r="F848" s="1" t="s">
        <v>1793</v>
      </c>
      <c r="G848" s="1" t="s">
        <v>1794</v>
      </c>
      <c r="H848" s="1" t="s">
        <v>777</v>
      </c>
      <c r="I848" s="1" t="s">
        <v>2243</v>
      </c>
      <c r="J848" s="1" t="s">
        <v>20</v>
      </c>
      <c r="K848" s="3">
        <v>28.47</v>
      </c>
      <c r="L848">
        <v>5</v>
      </c>
      <c r="M848" s="3">
        <v>142.35</v>
      </c>
      <c r="N848" s="1" t="s">
        <v>29</v>
      </c>
      <c r="O848" s="1" t="s">
        <v>44</v>
      </c>
    </row>
    <row r="849" spans="1:15" x14ac:dyDescent="0.3">
      <c r="A849" s="1" t="s">
        <v>3062</v>
      </c>
      <c r="B849" s="2">
        <v>44851</v>
      </c>
      <c r="C849" s="1" t="s">
        <v>6667</v>
      </c>
      <c r="D849" s="1" t="s">
        <v>133</v>
      </c>
      <c r="E849">
        <v>2022</v>
      </c>
      <c r="F849" s="1" t="s">
        <v>3063</v>
      </c>
      <c r="G849" s="1" t="s">
        <v>3064</v>
      </c>
      <c r="H849" s="1" t="s">
        <v>375</v>
      </c>
      <c r="I849" s="1" t="s">
        <v>376</v>
      </c>
      <c r="J849" s="1" t="s">
        <v>20</v>
      </c>
      <c r="K849" s="3">
        <v>13.87</v>
      </c>
      <c r="L849">
        <v>1</v>
      </c>
      <c r="M849" s="3">
        <v>13.87</v>
      </c>
      <c r="N849" s="1" t="s">
        <v>29</v>
      </c>
      <c r="O849" s="1" t="s">
        <v>80</v>
      </c>
    </row>
    <row r="850" spans="1:15" x14ac:dyDescent="0.3">
      <c r="A850" s="1" t="s">
        <v>3065</v>
      </c>
      <c r="B850" s="2">
        <v>45501</v>
      </c>
      <c r="C850" s="1" t="s">
        <v>6666</v>
      </c>
      <c r="D850" s="1" t="s">
        <v>32</v>
      </c>
      <c r="E850">
        <v>2024</v>
      </c>
      <c r="F850" s="1" t="s">
        <v>1163</v>
      </c>
      <c r="G850" s="1" t="s">
        <v>3066</v>
      </c>
      <c r="H850" s="1" t="s">
        <v>2382</v>
      </c>
      <c r="I850" s="1" t="s">
        <v>3067</v>
      </c>
      <c r="J850" s="1" t="s">
        <v>51</v>
      </c>
      <c r="K850" s="3">
        <v>41.07</v>
      </c>
      <c r="L850">
        <v>2</v>
      </c>
      <c r="M850" s="3">
        <v>82.14</v>
      </c>
      <c r="N850" s="1" t="s">
        <v>29</v>
      </c>
      <c r="O850" s="1" t="s">
        <v>22</v>
      </c>
    </row>
    <row r="851" spans="1:15" x14ac:dyDescent="0.3">
      <c r="A851" s="1" t="s">
        <v>3068</v>
      </c>
      <c r="B851" s="2">
        <v>45645</v>
      </c>
      <c r="C851" s="1" t="s">
        <v>6672</v>
      </c>
      <c r="D851" s="1" t="s">
        <v>107</v>
      </c>
      <c r="E851">
        <v>2024</v>
      </c>
      <c r="F851" s="1" t="s">
        <v>2838</v>
      </c>
      <c r="G851" s="1" t="s">
        <v>3069</v>
      </c>
      <c r="H851" s="1" t="s">
        <v>197</v>
      </c>
      <c r="I851" s="1" t="s">
        <v>3070</v>
      </c>
      <c r="J851" s="1" t="s">
        <v>51</v>
      </c>
      <c r="K851" s="3">
        <v>45.04</v>
      </c>
      <c r="L851">
        <v>4</v>
      </c>
      <c r="M851" s="3">
        <v>180.16</v>
      </c>
      <c r="N851" s="1" t="s">
        <v>29</v>
      </c>
      <c r="O851" s="1" t="s">
        <v>37</v>
      </c>
    </row>
    <row r="852" spans="1:15" x14ac:dyDescent="0.3">
      <c r="A852" s="1" t="s">
        <v>3071</v>
      </c>
      <c r="B852" s="2">
        <v>45200</v>
      </c>
      <c r="C852" s="1" t="s">
        <v>6666</v>
      </c>
      <c r="D852" s="1" t="s">
        <v>133</v>
      </c>
      <c r="E852">
        <v>2023</v>
      </c>
      <c r="F852" s="1" t="s">
        <v>3072</v>
      </c>
      <c r="G852" s="1" t="s">
        <v>3073</v>
      </c>
      <c r="H852" s="1" t="s">
        <v>3074</v>
      </c>
      <c r="I852" s="1" t="s">
        <v>3075</v>
      </c>
      <c r="J852" s="1" t="s">
        <v>70</v>
      </c>
      <c r="K852" s="3">
        <v>11.12</v>
      </c>
      <c r="L852">
        <v>2</v>
      </c>
      <c r="M852" s="3">
        <v>22.24</v>
      </c>
      <c r="N852" s="1" t="s">
        <v>6669</v>
      </c>
      <c r="O852" s="1" t="s">
        <v>52</v>
      </c>
    </row>
    <row r="853" spans="1:15" x14ac:dyDescent="0.3">
      <c r="A853" s="1" t="s">
        <v>3076</v>
      </c>
      <c r="B853" s="2">
        <v>44856</v>
      </c>
      <c r="C853" s="1" t="s">
        <v>6673</v>
      </c>
      <c r="D853" s="1" t="s">
        <v>133</v>
      </c>
      <c r="E853">
        <v>2022</v>
      </c>
      <c r="F853" s="1" t="s">
        <v>1143</v>
      </c>
      <c r="G853" s="1" t="s">
        <v>1144</v>
      </c>
      <c r="H853" s="1" t="s">
        <v>989</v>
      </c>
      <c r="I853" s="1" t="s">
        <v>990</v>
      </c>
      <c r="J853" s="1" t="s">
        <v>20</v>
      </c>
      <c r="K853" s="3">
        <v>20.92</v>
      </c>
      <c r="L853">
        <v>2</v>
      </c>
      <c r="M853" s="3">
        <v>41.84</v>
      </c>
      <c r="N853" s="1" t="s">
        <v>21</v>
      </c>
      <c r="O853" s="1" t="s">
        <v>37</v>
      </c>
    </row>
    <row r="854" spans="1:15" x14ac:dyDescent="0.3">
      <c r="A854" s="1" t="s">
        <v>3077</v>
      </c>
      <c r="B854" s="2">
        <v>45291</v>
      </c>
      <c r="C854" s="1" t="s">
        <v>6666</v>
      </c>
      <c r="D854" s="1" t="s">
        <v>107</v>
      </c>
      <c r="E854">
        <v>2023</v>
      </c>
      <c r="F854" s="1" t="s">
        <v>1508</v>
      </c>
      <c r="G854" s="1" t="s">
        <v>3078</v>
      </c>
      <c r="H854" s="1" t="s">
        <v>3079</v>
      </c>
      <c r="I854" s="1" t="s">
        <v>3080</v>
      </c>
      <c r="J854" s="1" t="s">
        <v>20</v>
      </c>
      <c r="K854" s="3">
        <v>14.46</v>
      </c>
      <c r="L854">
        <v>1</v>
      </c>
      <c r="M854" s="3">
        <v>14.46</v>
      </c>
      <c r="N854" s="1" t="s">
        <v>21</v>
      </c>
      <c r="O854" s="1" t="s">
        <v>22</v>
      </c>
    </row>
    <row r="855" spans="1:15" x14ac:dyDescent="0.3">
      <c r="A855" s="1" t="s">
        <v>3081</v>
      </c>
      <c r="B855" s="2">
        <v>45119</v>
      </c>
      <c r="C855" s="1" t="s">
        <v>6670</v>
      </c>
      <c r="D855" s="1" t="s">
        <v>32</v>
      </c>
      <c r="E855">
        <v>2023</v>
      </c>
      <c r="F855" s="1" t="s">
        <v>750</v>
      </c>
      <c r="G855" s="1" t="s">
        <v>751</v>
      </c>
      <c r="H855" s="1" t="s">
        <v>1948</v>
      </c>
      <c r="I855" s="1" t="s">
        <v>1949</v>
      </c>
      <c r="J855" s="1" t="s">
        <v>70</v>
      </c>
      <c r="K855" s="3">
        <v>56.99</v>
      </c>
      <c r="L855">
        <v>5</v>
      </c>
      <c r="M855" s="3">
        <v>284.95</v>
      </c>
      <c r="N855" s="1" t="s">
        <v>29</v>
      </c>
      <c r="O855" s="1" t="s">
        <v>30</v>
      </c>
    </row>
    <row r="856" spans="1:15" x14ac:dyDescent="0.3">
      <c r="A856" s="1" t="s">
        <v>3082</v>
      </c>
      <c r="B856" s="2">
        <v>45360</v>
      </c>
      <c r="C856" s="1" t="s">
        <v>6673</v>
      </c>
      <c r="D856" s="1" t="s">
        <v>15</v>
      </c>
      <c r="E856">
        <v>2024</v>
      </c>
      <c r="F856" s="1" t="s">
        <v>894</v>
      </c>
      <c r="G856" s="1" t="s">
        <v>3083</v>
      </c>
      <c r="H856" s="1" t="s">
        <v>752</v>
      </c>
      <c r="I856" s="1" t="s">
        <v>753</v>
      </c>
      <c r="J856" s="1" t="s">
        <v>20</v>
      </c>
      <c r="K856" s="3">
        <v>7.09</v>
      </c>
      <c r="L856">
        <v>3</v>
      </c>
      <c r="M856" s="3">
        <v>21.27</v>
      </c>
      <c r="N856" s="1" t="s">
        <v>29</v>
      </c>
      <c r="O856" s="1" t="s">
        <v>22</v>
      </c>
    </row>
    <row r="857" spans="1:15" x14ac:dyDescent="0.3">
      <c r="A857" s="1" t="s">
        <v>3084</v>
      </c>
      <c r="B857" s="2">
        <v>45428</v>
      </c>
      <c r="C857" s="1" t="s">
        <v>6672</v>
      </c>
      <c r="D857" s="1" t="s">
        <v>46</v>
      </c>
      <c r="E857">
        <v>2024</v>
      </c>
      <c r="F857" s="1" t="s">
        <v>3085</v>
      </c>
      <c r="G857" s="1" t="s">
        <v>3086</v>
      </c>
      <c r="H857" s="1" t="s">
        <v>673</v>
      </c>
      <c r="I857" s="1" t="s">
        <v>674</v>
      </c>
      <c r="J857" s="1" t="s">
        <v>51</v>
      </c>
      <c r="K857" s="3">
        <v>6.28</v>
      </c>
      <c r="L857">
        <v>3</v>
      </c>
      <c r="M857" s="3">
        <v>18.84</v>
      </c>
      <c r="N857" s="1" t="s">
        <v>21</v>
      </c>
      <c r="O857" s="1" t="s">
        <v>37</v>
      </c>
    </row>
    <row r="858" spans="1:15" x14ac:dyDescent="0.3">
      <c r="A858" s="1" t="s">
        <v>3087</v>
      </c>
      <c r="B858" s="2">
        <v>45866</v>
      </c>
      <c r="C858" s="1" t="s">
        <v>6667</v>
      </c>
      <c r="D858" s="1" t="s">
        <v>32</v>
      </c>
      <c r="E858">
        <v>2025</v>
      </c>
      <c r="F858" s="1" t="s">
        <v>3088</v>
      </c>
      <c r="G858" s="1" t="s">
        <v>3089</v>
      </c>
      <c r="H858" s="1" t="s">
        <v>1037</v>
      </c>
      <c r="I858" s="1" t="s">
        <v>3090</v>
      </c>
      <c r="J858" s="1" t="s">
        <v>20</v>
      </c>
      <c r="K858" s="3">
        <v>34.97</v>
      </c>
      <c r="L858">
        <v>3</v>
      </c>
      <c r="M858" s="3">
        <v>104.91</v>
      </c>
      <c r="N858" s="1" t="s">
        <v>21</v>
      </c>
      <c r="O858" s="1" t="s">
        <v>44</v>
      </c>
    </row>
    <row r="859" spans="1:15" x14ac:dyDescent="0.3">
      <c r="A859" s="1" t="s">
        <v>3091</v>
      </c>
      <c r="B859" s="2">
        <v>45826</v>
      </c>
      <c r="C859" s="1" t="s">
        <v>6670</v>
      </c>
      <c r="D859" s="1" t="s">
        <v>24</v>
      </c>
      <c r="E859">
        <v>2025</v>
      </c>
      <c r="F859" s="1" t="s">
        <v>443</v>
      </c>
      <c r="G859" s="1" t="s">
        <v>3092</v>
      </c>
      <c r="H859" s="1" t="s">
        <v>360</v>
      </c>
      <c r="I859" s="1" t="s">
        <v>361</v>
      </c>
      <c r="J859" s="1" t="s">
        <v>70</v>
      </c>
      <c r="K859" s="3">
        <v>18.899999999999999</v>
      </c>
      <c r="L859">
        <v>5</v>
      </c>
      <c r="M859" s="3">
        <v>94.5</v>
      </c>
      <c r="N859" s="1" t="s">
        <v>21</v>
      </c>
      <c r="O859" s="1" t="s">
        <v>37</v>
      </c>
    </row>
    <row r="860" spans="1:15" x14ac:dyDescent="0.3">
      <c r="A860" s="1" t="s">
        <v>3093</v>
      </c>
      <c r="B860" s="2">
        <v>44959</v>
      </c>
      <c r="C860" s="1" t="s">
        <v>6672</v>
      </c>
      <c r="D860" s="1" t="s">
        <v>39</v>
      </c>
      <c r="E860">
        <v>2023</v>
      </c>
      <c r="F860" s="1" t="s">
        <v>3094</v>
      </c>
      <c r="G860" s="1" t="s">
        <v>3095</v>
      </c>
      <c r="H860" s="1" t="s">
        <v>2877</v>
      </c>
      <c r="I860" s="1" t="s">
        <v>3096</v>
      </c>
      <c r="J860" s="1" t="s">
        <v>70</v>
      </c>
      <c r="K860" s="3">
        <v>6.27</v>
      </c>
      <c r="L860">
        <v>3</v>
      </c>
      <c r="M860" s="3">
        <v>18.809999999999999</v>
      </c>
      <c r="N860" s="1" t="s">
        <v>21</v>
      </c>
      <c r="O860" s="1" t="s">
        <v>193</v>
      </c>
    </row>
    <row r="861" spans="1:15" x14ac:dyDescent="0.3">
      <c r="A861" s="1" t="s">
        <v>3097</v>
      </c>
      <c r="B861" s="2">
        <v>45548</v>
      </c>
      <c r="C861" s="1" t="s">
        <v>6668</v>
      </c>
      <c r="D861" s="1" t="s">
        <v>60</v>
      </c>
      <c r="E861">
        <v>2024</v>
      </c>
      <c r="F861" s="1" t="s">
        <v>3098</v>
      </c>
      <c r="G861" s="1" t="s">
        <v>3099</v>
      </c>
      <c r="H861" s="1" t="s">
        <v>3100</v>
      </c>
      <c r="I861" s="1" t="s">
        <v>3101</v>
      </c>
      <c r="J861" s="1" t="s">
        <v>51</v>
      </c>
      <c r="K861" s="3">
        <v>44.56</v>
      </c>
      <c r="L861">
        <v>1</v>
      </c>
      <c r="M861" s="3">
        <v>44.56</v>
      </c>
      <c r="N861" s="1" t="s">
        <v>88</v>
      </c>
      <c r="O861" s="1" t="s">
        <v>44</v>
      </c>
    </row>
    <row r="862" spans="1:15" x14ac:dyDescent="0.3">
      <c r="A862" s="1" t="s">
        <v>3102</v>
      </c>
      <c r="B862" s="2">
        <v>44975</v>
      </c>
      <c r="C862" s="1" t="s">
        <v>6673</v>
      </c>
      <c r="D862" s="1" t="s">
        <v>39</v>
      </c>
      <c r="E862">
        <v>2023</v>
      </c>
      <c r="F862" s="1" t="s">
        <v>3103</v>
      </c>
      <c r="G862" s="1" t="s">
        <v>3104</v>
      </c>
      <c r="H862" s="1" t="s">
        <v>554</v>
      </c>
      <c r="I862" s="1" t="s">
        <v>1116</v>
      </c>
      <c r="J862" s="1" t="s">
        <v>70</v>
      </c>
      <c r="K862" s="3">
        <v>56.71</v>
      </c>
      <c r="L862">
        <v>4</v>
      </c>
      <c r="M862" s="3">
        <v>226.84</v>
      </c>
      <c r="N862" s="1" t="s">
        <v>6669</v>
      </c>
      <c r="O862" s="1" t="s">
        <v>22</v>
      </c>
    </row>
    <row r="863" spans="1:15" x14ac:dyDescent="0.3">
      <c r="A863" s="1" t="s">
        <v>3105</v>
      </c>
      <c r="B863" s="2">
        <v>45419</v>
      </c>
      <c r="C863" s="1" t="s">
        <v>6671</v>
      </c>
      <c r="D863" s="1" t="s">
        <v>46</v>
      </c>
      <c r="E863">
        <v>2024</v>
      </c>
      <c r="F863" s="1" t="s">
        <v>3106</v>
      </c>
      <c r="G863" s="1" t="s">
        <v>3107</v>
      </c>
      <c r="H863" s="1" t="s">
        <v>262</v>
      </c>
      <c r="I863" s="1" t="s">
        <v>263</v>
      </c>
      <c r="J863" s="1" t="s">
        <v>70</v>
      </c>
      <c r="K863" s="3">
        <v>48.95</v>
      </c>
      <c r="L863">
        <v>2</v>
      </c>
      <c r="M863" s="3">
        <v>97.9</v>
      </c>
      <c r="N863" s="1" t="s">
        <v>21</v>
      </c>
      <c r="O863" s="1" t="s">
        <v>193</v>
      </c>
    </row>
    <row r="864" spans="1:15" x14ac:dyDescent="0.3">
      <c r="A864" s="1" t="s">
        <v>3108</v>
      </c>
      <c r="B864" s="2">
        <v>45835</v>
      </c>
      <c r="C864" s="1" t="s">
        <v>6668</v>
      </c>
      <c r="D864" s="1" t="s">
        <v>24</v>
      </c>
      <c r="E864">
        <v>2025</v>
      </c>
      <c r="F864" s="1" t="s">
        <v>3109</v>
      </c>
      <c r="G864" s="1" t="s">
        <v>3110</v>
      </c>
      <c r="H864" s="1" t="s">
        <v>886</v>
      </c>
      <c r="I864" s="1" t="s">
        <v>3111</v>
      </c>
      <c r="J864" s="1" t="s">
        <v>70</v>
      </c>
      <c r="K864" s="3">
        <v>26.02</v>
      </c>
      <c r="L864">
        <v>3</v>
      </c>
      <c r="M864" s="3">
        <v>78.06</v>
      </c>
      <c r="N864" s="1" t="s">
        <v>21</v>
      </c>
      <c r="O864" s="1" t="s">
        <v>193</v>
      </c>
    </row>
    <row r="865" spans="1:15" x14ac:dyDescent="0.3">
      <c r="A865" s="1" t="s">
        <v>3112</v>
      </c>
      <c r="B865" s="2">
        <v>45063</v>
      </c>
      <c r="C865" s="1" t="s">
        <v>6670</v>
      </c>
      <c r="D865" s="1" t="s">
        <v>46</v>
      </c>
      <c r="E865">
        <v>2023</v>
      </c>
      <c r="F865" s="1" t="s">
        <v>2099</v>
      </c>
      <c r="G865" s="1" t="s">
        <v>2995</v>
      </c>
      <c r="H865" s="1" t="s">
        <v>3113</v>
      </c>
      <c r="I865" s="1" t="s">
        <v>3114</v>
      </c>
      <c r="J865" s="1" t="s">
        <v>87</v>
      </c>
      <c r="K865" s="3">
        <v>21.28</v>
      </c>
      <c r="L865">
        <v>4</v>
      </c>
      <c r="M865" s="3">
        <v>85.12</v>
      </c>
      <c r="N865" s="1" t="s">
        <v>6669</v>
      </c>
      <c r="O865" s="1" t="s">
        <v>44</v>
      </c>
    </row>
    <row r="866" spans="1:15" x14ac:dyDescent="0.3">
      <c r="A866" s="1" t="s">
        <v>3115</v>
      </c>
      <c r="B866" s="2">
        <v>45155</v>
      </c>
      <c r="C866" s="1" t="s">
        <v>6672</v>
      </c>
      <c r="D866" s="1" t="s">
        <v>90</v>
      </c>
      <c r="E866">
        <v>2023</v>
      </c>
      <c r="F866" s="1" t="s">
        <v>118</v>
      </c>
      <c r="G866" s="1" t="s">
        <v>805</v>
      </c>
      <c r="H866" s="1" t="s">
        <v>3116</v>
      </c>
      <c r="I866" s="1" t="s">
        <v>3117</v>
      </c>
      <c r="J866" s="1" t="s">
        <v>20</v>
      </c>
      <c r="K866" s="3">
        <v>31.02</v>
      </c>
      <c r="L866">
        <v>3</v>
      </c>
      <c r="M866" s="3">
        <v>93.06</v>
      </c>
      <c r="N866" s="1" t="s">
        <v>21</v>
      </c>
      <c r="O866" s="1" t="s">
        <v>37</v>
      </c>
    </row>
    <row r="867" spans="1:15" x14ac:dyDescent="0.3">
      <c r="A867" s="1" t="s">
        <v>3118</v>
      </c>
      <c r="B867" s="2">
        <v>45835</v>
      </c>
      <c r="C867" s="1" t="s">
        <v>6668</v>
      </c>
      <c r="D867" s="1" t="s">
        <v>24</v>
      </c>
      <c r="E867">
        <v>2025</v>
      </c>
      <c r="F867" s="1" t="s">
        <v>611</v>
      </c>
      <c r="G867" s="1" t="s">
        <v>3119</v>
      </c>
      <c r="H867" s="1" t="s">
        <v>450</v>
      </c>
      <c r="I867" s="1" t="s">
        <v>1447</v>
      </c>
      <c r="J867" s="1" t="s">
        <v>20</v>
      </c>
      <c r="K867" s="3">
        <v>53.5</v>
      </c>
      <c r="L867">
        <v>4</v>
      </c>
      <c r="M867" s="3">
        <v>214</v>
      </c>
      <c r="N867" s="1" t="s">
        <v>21</v>
      </c>
      <c r="O867" s="1" t="s">
        <v>37</v>
      </c>
    </row>
    <row r="868" spans="1:15" x14ac:dyDescent="0.3">
      <c r="A868" s="1" t="s">
        <v>3120</v>
      </c>
      <c r="B868" s="2">
        <v>45556</v>
      </c>
      <c r="C868" s="1" t="s">
        <v>6673</v>
      </c>
      <c r="D868" s="1" t="s">
        <v>60</v>
      </c>
      <c r="E868">
        <v>2024</v>
      </c>
      <c r="F868" s="1" t="s">
        <v>1128</v>
      </c>
      <c r="G868" s="1" t="s">
        <v>3121</v>
      </c>
      <c r="H868" s="1" t="s">
        <v>3122</v>
      </c>
      <c r="I868" s="1" t="s">
        <v>3123</v>
      </c>
      <c r="J868" s="1" t="s">
        <v>70</v>
      </c>
      <c r="K868" s="3">
        <v>48.51</v>
      </c>
      <c r="L868">
        <v>3</v>
      </c>
      <c r="M868" s="3">
        <v>145.53</v>
      </c>
      <c r="N868" s="1" t="s">
        <v>21</v>
      </c>
      <c r="O868" s="1" t="s">
        <v>30</v>
      </c>
    </row>
    <row r="869" spans="1:15" x14ac:dyDescent="0.3">
      <c r="A869" s="1" t="s">
        <v>3124</v>
      </c>
      <c r="B869" s="2">
        <v>45179</v>
      </c>
      <c r="C869" s="1" t="s">
        <v>6666</v>
      </c>
      <c r="D869" s="1" t="s">
        <v>60</v>
      </c>
      <c r="E869">
        <v>2023</v>
      </c>
      <c r="F869" s="1" t="s">
        <v>2981</v>
      </c>
      <c r="G869" s="1" t="s">
        <v>2982</v>
      </c>
      <c r="H869" s="1" t="s">
        <v>663</v>
      </c>
      <c r="I869" s="1" t="s">
        <v>2315</v>
      </c>
      <c r="J869" s="1" t="s">
        <v>20</v>
      </c>
      <c r="K869" s="3">
        <v>8.1199999999999992</v>
      </c>
      <c r="L869">
        <v>2</v>
      </c>
      <c r="M869" s="3">
        <v>16.239999999999998</v>
      </c>
      <c r="N869" s="1" t="s">
        <v>21</v>
      </c>
      <c r="O869" s="1" t="s">
        <v>193</v>
      </c>
    </row>
    <row r="870" spans="1:15" x14ac:dyDescent="0.3">
      <c r="A870" s="1" t="s">
        <v>3125</v>
      </c>
      <c r="B870" s="2">
        <v>45274</v>
      </c>
      <c r="C870" s="1" t="s">
        <v>6672</v>
      </c>
      <c r="D870" s="1" t="s">
        <v>107</v>
      </c>
      <c r="E870">
        <v>2023</v>
      </c>
      <c r="F870" s="1" t="s">
        <v>3126</v>
      </c>
      <c r="G870" s="1" t="s">
        <v>3127</v>
      </c>
      <c r="H870" s="1" t="s">
        <v>406</v>
      </c>
      <c r="I870" s="1" t="s">
        <v>407</v>
      </c>
      <c r="J870" s="1" t="s">
        <v>20</v>
      </c>
      <c r="K870" s="3">
        <v>36.15</v>
      </c>
      <c r="L870">
        <v>1</v>
      </c>
      <c r="M870" s="3">
        <v>36.15</v>
      </c>
      <c r="N870" s="1" t="s">
        <v>21</v>
      </c>
      <c r="O870" s="1" t="s">
        <v>30</v>
      </c>
    </row>
    <row r="871" spans="1:15" x14ac:dyDescent="0.3">
      <c r="A871" s="1" t="s">
        <v>3128</v>
      </c>
      <c r="B871" s="2">
        <v>44909</v>
      </c>
      <c r="C871" s="1" t="s">
        <v>6670</v>
      </c>
      <c r="D871" s="1" t="s">
        <v>107</v>
      </c>
      <c r="E871">
        <v>2022</v>
      </c>
      <c r="F871" s="1" t="s">
        <v>1120</v>
      </c>
      <c r="G871" s="1" t="s">
        <v>2623</v>
      </c>
      <c r="H871" s="1" t="s">
        <v>1661</v>
      </c>
      <c r="I871" s="1" t="s">
        <v>3129</v>
      </c>
      <c r="J871" s="1" t="s">
        <v>20</v>
      </c>
      <c r="K871" s="3">
        <v>26.88</v>
      </c>
      <c r="L871">
        <v>2</v>
      </c>
      <c r="M871" s="3">
        <v>53.76</v>
      </c>
      <c r="N871" s="1" t="s">
        <v>6669</v>
      </c>
      <c r="O871" s="1" t="s">
        <v>30</v>
      </c>
    </row>
    <row r="872" spans="1:15" x14ac:dyDescent="0.3">
      <c r="A872" s="1" t="s">
        <v>3130</v>
      </c>
      <c r="B872" s="2">
        <v>45691</v>
      </c>
      <c r="C872" s="1" t="s">
        <v>6667</v>
      </c>
      <c r="D872" s="1" t="s">
        <v>39</v>
      </c>
      <c r="E872">
        <v>2025</v>
      </c>
      <c r="F872" s="1" t="s">
        <v>3131</v>
      </c>
      <c r="G872" s="1" t="s">
        <v>3132</v>
      </c>
      <c r="H872" s="1" t="s">
        <v>3133</v>
      </c>
      <c r="I872" s="1" t="s">
        <v>3134</v>
      </c>
      <c r="J872" s="1" t="s">
        <v>87</v>
      </c>
      <c r="K872" s="3">
        <v>53.92</v>
      </c>
      <c r="L872">
        <v>3</v>
      </c>
      <c r="M872" s="3">
        <v>161.76</v>
      </c>
      <c r="N872" s="1" t="s">
        <v>21</v>
      </c>
      <c r="O872" s="1" t="s">
        <v>37</v>
      </c>
    </row>
    <row r="873" spans="1:15" x14ac:dyDescent="0.3">
      <c r="A873" s="1" t="s">
        <v>3135</v>
      </c>
      <c r="B873" s="2">
        <v>45098</v>
      </c>
      <c r="C873" s="1" t="s">
        <v>6670</v>
      </c>
      <c r="D873" s="1" t="s">
        <v>24</v>
      </c>
      <c r="E873">
        <v>2023</v>
      </c>
      <c r="F873" s="1" t="s">
        <v>3136</v>
      </c>
      <c r="G873" s="1" t="s">
        <v>3137</v>
      </c>
      <c r="H873" s="1" t="s">
        <v>3138</v>
      </c>
      <c r="I873" s="1" t="s">
        <v>3139</v>
      </c>
      <c r="J873" s="1" t="s">
        <v>20</v>
      </c>
      <c r="K873" s="3">
        <v>33.22</v>
      </c>
      <c r="L873">
        <v>1</v>
      </c>
      <c r="M873" s="3">
        <v>33.22</v>
      </c>
      <c r="N873" s="1" t="s">
        <v>29</v>
      </c>
      <c r="O873" s="1" t="s">
        <v>37</v>
      </c>
    </row>
    <row r="874" spans="1:15" x14ac:dyDescent="0.3">
      <c r="A874" s="1" t="s">
        <v>3140</v>
      </c>
      <c r="B874" s="2">
        <v>44994</v>
      </c>
      <c r="C874" s="1" t="s">
        <v>6672</v>
      </c>
      <c r="D874" s="1" t="s">
        <v>15</v>
      </c>
      <c r="E874">
        <v>2023</v>
      </c>
      <c r="F874" s="1" t="s">
        <v>1914</v>
      </c>
      <c r="G874" s="1" t="s">
        <v>3141</v>
      </c>
      <c r="H874" s="1" t="s">
        <v>1378</v>
      </c>
      <c r="I874" s="1" t="s">
        <v>1379</v>
      </c>
      <c r="J874" s="1" t="s">
        <v>70</v>
      </c>
      <c r="K874" s="3">
        <v>18</v>
      </c>
      <c r="L874">
        <v>4</v>
      </c>
      <c r="M874" s="3">
        <v>72</v>
      </c>
      <c r="N874" s="1" t="s">
        <v>6669</v>
      </c>
      <c r="O874" s="1" t="s">
        <v>44</v>
      </c>
    </row>
    <row r="875" spans="1:15" x14ac:dyDescent="0.3">
      <c r="A875" s="1" t="s">
        <v>3142</v>
      </c>
      <c r="B875" s="2">
        <v>45783</v>
      </c>
      <c r="C875" s="1" t="s">
        <v>6671</v>
      </c>
      <c r="D875" s="1" t="s">
        <v>46</v>
      </c>
      <c r="E875">
        <v>2025</v>
      </c>
      <c r="F875" s="1" t="s">
        <v>1040</v>
      </c>
      <c r="G875" s="1" t="s">
        <v>3143</v>
      </c>
      <c r="H875" s="1" t="s">
        <v>1089</v>
      </c>
      <c r="I875" s="1" t="s">
        <v>1090</v>
      </c>
      <c r="J875" s="1" t="s">
        <v>51</v>
      </c>
      <c r="K875" s="3">
        <v>31.43</v>
      </c>
      <c r="L875">
        <v>3</v>
      </c>
      <c r="M875" s="3">
        <v>94.29</v>
      </c>
      <c r="N875" s="1" t="s">
        <v>29</v>
      </c>
      <c r="O875" s="1" t="s">
        <v>37</v>
      </c>
    </row>
    <row r="876" spans="1:15" x14ac:dyDescent="0.3">
      <c r="A876" s="1" t="s">
        <v>3144</v>
      </c>
      <c r="B876" s="2">
        <v>45540</v>
      </c>
      <c r="C876" s="1" t="s">
        <v>6672</v>
      </c>
      <c r="D876" s="1" t="s">
        <v>60</v>
      </c>
      <c r="E876">
        <v>2024</v>
      </c>
      <c r="F876" s="1" t="s">
        <v>2149</v>
      </c>
      <c r="G876" s="1" t="s">
        <v>2150</v>
      </c>
      <c r="H876" s="1" t="s">
        <v>3145</v>
      </c>
      <c r="I876" s="1" t="s">
        <v>3146</v>
      </c>
      <c r="J876" s="1" t="s">
        <v>70</v>
      </c>
      <c r="K876" s="3">
        <v>9.52</v>
      </c>
      <c r="L876">
        <v>4</v>
      </c>
      <c r="M876" s="3">
        <v>38.08</v>
      </c>
      <c r="N876" s="1" t="s">
        <v>29</v>
      </c>
      <c r="O876" s="1" t="s">
        <v>44</v>
      </c>
    </row>
    <row r="877" spans="1:15" x14ac:dyDescent="0.3">
      <c r="A877" s="1" t="s">
        <v>3147</v>
      </c>
      <c r="B877" s="2">
        <v>45019</v>
      </c>
      <c r="C877" s="1" t="s">
        <v>6667</v>
      </c>
      <c r="D877" s="1" t="s">
        <v>82</v>
      </c>
      <c r="E877">
        <v>2023</v>
      </c>
      <c r="F877" s="1" t="s">
        <v>419</v>
      </c>
      <c r="G877" s="1" t="s">
        <v>2512</v>
      </c>
      <c r="H877" s="1" t="s">
        <v>3133</v>
      </c>
      <c r="I877" s="1" t="s">
        <v>3134</v>
      </c>
      <c r="J877" s="1" t="s">
        <v>70</v>
      </c>
      <c r="K877" s="3">
        <v>38.799999999999997</v>
      </c>
      <c r="L877">
        <v>4</v>
      </c>
      <c r="M877" s="3">
        <v>155.19999999999999</v>
      </c>
      <c r="N877" s="1" t="s">
        <v>29</v>
      </c>
      <c r="O877" s="1" t="s">
        <v>37</v>
      </c>
    </row>
    <row r="878" spans="1:15" x14ac:dyDescent="0.3">
      <c r="A878" s="1" t="s">
        <v>3148</v>
      </c>
      <c r="B878" s="2">
        <v>45532</v>
      </c>
      <c r="C878" s="1" t="s">
        <v>6670</v>
      </c>
      <c r="D878" s="1" t="s">
        <v>90</v>
      </c>
      <c r="E878">
        <v>2024</v>
      </c>
      <c r="F878" s="1" t="s">
        <v>463</v>
      </c>
      <c r="G878" s="1" t="s">
        <v>2621</v>
      </c>
      <c r="H878" s="1" t="s">
        <v>3149</v>
      </c>
      <c r="I878" s="1" t="s">
        <v>3150</v>
      </c>
      <c r="J878" s="1" t="s">
        <v>20</v>
      </c>
      <c r="K878" s="3">
        <v>22.1</v>
      </c>
      <c r="L878">
        <v>2</v>
      </c>
      <c r="M878" s="3">
        <v>44.2</v>
      </c>
      <c r="N878" s="1" t="s">
        <v>6669</v>
      </c>
      <c r="O878" s="1" t="s">
        <v>22</v>
      </c>
    </row>
    <row r="879" spans="1:15" x14ac:dyDescent="0.3">
      <c r="A879" s="1" t="s">
        <v>3151</v>
      </c>
      <c r="B879" s="2">
        <v>45352</v>
      </c>
      <c r="C879" s="1" t="s">
        <v>6668</v>
      </c>
      <c r="D879" s="1" t="s">
        <v>15</v>
      </c>
      <c r="E879">
        <v>2024</v>
      </c>
      <c r="F879" s="1" t="s">
        <v>3152</v>
      </c>
      <c r="G879" s="1" t="s">
        <v>3153</v>
      </c>
      <c r="H879" s="1" t="s">
        <v>1021</v>
      </c>
      <c r="I879" s="1" t="s">
        <v>3154</v>
      </c>
      <c r="J879" s="1" t="s">
        <v>51</v>
      </c>
      <c r="K879" s="3">
        <v>14.38</v>
      </c>
      <c r="L879">
        <v>3</v>
      </c>
      <c r="M879" s="3">
        <v>43.14</v>
      </c>
      <c r="N879" s="1" t="s">
        <v>88</v>
      </c>
      <c r="O879" s="1" t="s">
        <v>37</v>
      </c>
    </row>
    <row r="880" spans="1:15" x14ac:dyDescent="0.3">
      <c r="A880" s="1" t="s">
        <v>3155</v>
      </c>
      <c r="B880" s="2">
        <v>45593</v>
      </c>
      <c r="C880" s="1" t="s">
        <v>6667</v>
      </c>
      <c r="D880" s="1" t="s">
        <v>133</v>
      </c>
      <c r="E880">
        <v>2024</v>
      </c>
      <c r="F880" s="1" t="s">
        <v>2353</v>
      </c>
      <c r="G880" s="1" t="s">
        <v>2354</v>
      </c>
      <c r="H880" s="1" t="s">
        <v>3156</v>
      </c>
      <c r="I880" s="1" t="s">
        <v>3157</v>
      </c>
      <c r="J880" s="1" t="s">
        <v>20</v>
      </c>
      <c r="K880" s="3">
        <v>21.47</v>
      </c>
      <c r="L880">
        <v>1</v>
      </c>
      <c r="M880" s="3">
        <v>21.47</v>
      </c>
      <c r="N880" s="1" t="s">
        <v>6669</v>
      </c>
      <c r="O880" s="1" t="s">
        <v>193</v>
      </c>
    </row>
    <row r="881" spans="1:15" x14ac:dyDescent="0.3">
      <c r="A881" s="1" t="s">
        <v>3158</v>
      </c>
      <c r="B881" s="2">
        <v>44870</v>
      </c>
      <c r="C881" s="1" t="s">
        <v>6673</v>
      </c>
      <c r="D881" s="1" t="s">
        <v>54</v>
      </c>
      <c r="E881">
        <v>2022</v>
      </c>
      <c r="F881" s="1" t="s">
        <v>40</v>
      </c>
      <c r="G881" s="1" t="s">
        <v>41</v>
      </c>
      <c r="H881" s="1" t="s">
        <v>554</v>
      </c>
      <c r="I881" s="1" t="s">
        <v>555</v>
      </c>
      <c r="J881" s="1" t="s">
        <v>70</v>
      </c>
      <c r="K881" s="3">
        <v>32.86</v>
      </c>
      <c r="L881">
        <v>2</v>
      </c>
      <c r="M881" s="3">
        <v>65.72</v>
      </c>
      <c r="N881" s="1" t="s">
        <v>29</v>
      </c>
      <c r="O881" s="1" t="s">
        <v>37</v>
      </c>
    </row>
    <row r="882" spans="1:15" x14ac:dyDescent="0.3">
      <c r="A882" s="1" t="s">
        <v>3159</v>
      </c>
      <c r="B882" s="2">
        <v>45155</v>
      </c>
      <c r="C882" s="1" t="s">
        <v>6672</v>
      </c>
      <c r="D882" s="1" t="s">
        <v>90</v>
      </c>
      <c r="E882">
        <v>2023</v>
      </c>
      <c r="F882" s="1" t="s">
        <v>2593</v>
      </c>
      <c r="G882" s="1" t="s">
        <v>2594</v>
      </c>
      <c r="H882" s="1" t="s">
        <v>1948</v>
      </c>
      <c r="I882" s="1" t="s">
        <v>1949</v>
      </c>
      <c r="J882" s="1" t="s">
        <v>20</v>
      </c>
      <c r="K882" s="3">
        <v>51.72</v>
      </c>
      <c r="L882">
        <v>2</v>
      </c>
      <c r="M882" s="3">
        <v>103.44</v>
      </c>
      <c r="N882" s="1" t="s">
        <v>21</v>
      </c>
      <c r="O882" s="1" t="s">
        <v>30</v>
      </c>
    </row>
    <row r="883" spans="1:15" x14ac:dyDescent="0.3">
      <c r="A883" s="1" t="s">
        <v>3160</v>
      </c>
      <c r="B883" s="2">
        <v>45423</v>
      </c>
      <c r="C883" s="1" t="s">
        <v>6673</v>
      </c>
      <c r="D883" s="1" t="s">
        <v>46</v>
      </c>
      <c r="E883">
        <v>2024</v>
      </c>
      <c r="F883" s="1" t="s">
        <v>2140</v>
      </c>
      <c r="G883" s="1" t="s">
        <v>2141</v>
      </c>
      <c r="H883" s="1" t="s">
        <v>836</v>
      </c>
      <c r="I883" s="1" t="s">
        <v>3161</v>
      </c>
      <c r="J883" s="1" t="s">
        <v>20</v>
      </c>
      <c r="K883" s="3">
        <v>15.2</v>
      </c>
      <c r="L883">
        <v>1</v>
      </c>
      <c r="M883" s="3">
        <v>15.2</v>
      </c>
      <c r="N883" s="1" t="s">
        <v>29</v>
      </c>
      <c r="O883" s="1" t="s">
        <v>30</v>
      </c>
    </row>
    <row r="884" spans="1:15" x14ac:dyDescent="0.3">
      <c r="A884" s="1" t="s">
        <v>3162</v>
      </c>
      <c r="B884" s="2">
        <v>45381</v>
      </c>
      <c r="C884" s="1" t="s">
        <v>6673</v>
      </c>
      <c r="D884" s="1" t="s">
        <v>15</v>
      </c>
      <c r="E884">
        <v>2024</v>
      </c>
      <c r="F884" s="1" t="s">
        <v>3163</v>
      </c>
      <c r="G884" s="1" t="s">
        <v>3164</v>
      </c>
      <c r="H884" s="1" t="s">
        <v>1287</v>
      </c>
      <c r="I884" s="1" t="s">
        <v>1288</v>
      </c>
      <c r="J884" s="1" t="s">
        <v>70</v>
      </c>
      <c r="K884" s="3">
        <v>14.95</v>
      </c>
      <c r="L884">
        <v>4</v>
      </c>
      <c r="M884" s="3">
        <v>59.8</v>
      </c>
      <c r="N884" s="1" t="s">
        <v>21</v>
      </c>
      <c r="O884" s="1" t="s">
        <v>22</v>
      </c>
    </row>
    <row r="885" spans="1:15" x14ac:dyDescent="0.3">
      <c r="A885" s="1" t="s">
        <v>3165</v>
      </c>
      <c r="B885" s="2">
        <v>45823</v>
      </c>
      <c r="C885" s="1" t="s">
        <v>6666</v>
      </c>
      <c r="D885" s="1" t="s">
        <v>24</v>
      </c>
      <c r="E885">
        <v>2025</v>
      </c>
      <c r="F885" s="1" t="s">
        <v>3166</v>
      </c>
      <c r="G885" s="1" t="s">
        <v>3167</v>
      </c>
      <c r="H885" s="1" t="s">
        <v>473</v>
      </c>
      <c r="I885" s="1" t="s">
        <v>474</v>
      </c>
      <c r="J885" s="1" t="s">
        <v>20</v>
      </c>
      <c r="K885" s="3">
        <v>32.049999999999997</v>
      </c>
      <c r="L885">
        <v>2</v>
      </c>
      <c r="M885" s="3">
        <v>64.099999999999994</v>
      </c>
      <c r="N885" s="1" t="s">
        <v>6669</v>
      </c>
      <c r="O885" s="1" t="s">
        <v>22</v>
      </c>
    </row>
    <row r="886" spans="1:15" x14ac:dyDescent="0.3">
      <c r="A886" s="1" t="s">
        <v>3168</v>
      </c>
      <c r="B886" s="2">
        <v>45208</v>
      </c>
      <c r="C886" s="1" t="s">
        <v>6667</v>
      </c>
      <c r="D886" s="1" t="s">
        <v>133</v>
      </c>
      <c r="E886">
        <v>2023</v>
      </c>
      <c r="F886" s="1" t="s">
        <v>2644</v>
      </c>
      <c r="G886" s="1" t="s">
        <v>3169</v>
      </c>
      <c r="H886" s="1" t="s">
        <v>572</v>
      </c>
      <c r="I886" s="1" t="s">
        <v>3170</v>
      </c>
      <c r="J886" s="1" t="s">
        <v>70</v>
      </c>
      <c r="K886" s="3">
        <v>8.34</v>
      </c>
      <c r="L886">
        <v>2</v>
      </c>
      <c r="M886" s="3">
        <v>16.68</v>
      </c>
      <c r="N886" s="1" t="s">
        <v>88</v>
      </c>
      <c r="O886" s="1" t="s">
        <v>22</v>
      </c>
    </row>
    <row r="887" spans="1:15" x14ac:dyDescent="0.3">
      <c r="A887" s="1" t="s">
        <v>3171</v>
      </c>
      <c r="B887" s="2">
        <v>45476</v>
      </c>
      <c r="C887" s="1" t="s">
        <v>6670</v>
      </c>
      <c r="D887" s="1" t="s">
        <v>32</v>
      </c>
      <c r="E887">
        <v>2024</v>
      </c>
      <c r="F887" s="1" t="s">
        <v>1877</v>
      </c>
      <c r="G887" s="1" t="s">
        <v>1878</v>
      </c>
      <c r="H887" s="1" t="s">
        <v>3172</v>
      </c>
      <c r="I887" s="1" t="s">
        <v>3173</v>
      </c>
      <c r="J887" s="1" t="s">
        <v>70</v>
      </c>
      <c r="K887" s="3">
        <v>9.83</v>
      </c>
      <c r="L887">
        <v>1</v>
      </c>
      <c r="M887" s="3">
        <v>9.83</v>
      </c>
      <c r="N887" s="1" t="s">
        <v>29</v>
      </c>
      <c r="O887" s="1" t="s">
        <v>52</v>
      </c>
    </row>
    <row r="888" spans="1:15" x14ac:dyDescent="0.3">
      <c r="A888" s="1" t="s">
        <v>3174</v>
      </c>
      <c r="B888" s="2">
        <v>44934</v>
      </c>
      <c r="C888" s="1" t="s">
        <v>6666</v>
      </c>
      <c r="D888" s="1" t="s">
        <v>210</v>
      </c>
      <c r="E888">
        <v>2023</v>
      </c>
      <c r="F888" s="1" t="s">
        <v>1043</v>
      </c>
      <c r="G888" s="1" t="s">
        <v>1493</v>
      </c>
      <c r="H888" s="1" t="s">
        <v>1394</v>
      </c>
      <c r="I888" s="1" t="s">
        <v>1395</v>
      </c>
      <c r="J888" s="1" t="s">
        <v>51</v>
      </c>
      <c r="K888" s="3">
        <v>10.67</v>
      </c>
      <c r="L888">
        <v>2</v>
      </c>
      <c r="M888" s="3">
        <v>21.34</v>
      </c>
      <c r="N888" s="1" t="s">
        <v>21</v>
      </c>
      <c r="O888" s="1" t="s">
        <v>22</v>
      </c>
    </row>
    <row r="889" spans="1:15" x14ac:dyDescent="0.3">
      <c r="A889" s="1" t="s">
        <v>3175</v>
      </c>
      <c r="B889" s="2">
        <v>45361</v>
      </c>
      <c r="C889" s="1" t="s">
        <v>6666</v>
      </c>
      <c r="D889" s="1" t="s">
        <v>15</v>
      </c>
      <c r="E889">
        <v>2024</v>
      </c>
      <c r="F889" s="1" t="s">
        <v>2077</v>
      </c>
      <c r="G889" s="1" t="s">
        <v>2078</v>
      </c>
      <c r="H889" s="1" t="s">
        <v>1243</v>
      </c>
      <c r="I889" s="1" t="s">
        <v>1244</v>
      </c>
      <c r="J889" s="1" t="s">
        <v>70</v>
      </c>
      <c r="K889" s="3">
        <v>40.770000000000003</v>
      </c>
      <c r="L889">
        <v>3</v>
      </c>
      <c r="M889" s="3">
        <v>122.31</v>
      </c>
      <c r="N889" s="1" t="s">
        <v>21</v>
      </c>
      <c r="O889" s="1" t="s">
        <v>37</v>
      </c>
    </row>
    <row r="890" spans="1:15" x14ac:dyDescent="0.3">
      <c r="A890" s="1" t="s">
        <v>3176</v>
      </c>
      <c r="B890" s="2">
        <v>44898</v>
      </c>
      <c r="C890" s="1" t="s">
        <v>6673</v>
      </c>
      <c r="D890" s="1" t="s">
        <v>107</v>
      </c>
      <c r="E890">
        <v>2022</v>
      </c>
      <c r="F890" s="1" t="s">
        <v>3177</v>
      </c>
      <c r="G890" s="1" t="s">
        <v>3178</v>
      </c>
      <c r="H890" s="1" t="s">
        <v>3179</v>
      </c>
      <c r="I890" s="1" t="s">
        <v>3180</v>
      </c>
      <c r="J890" s="1" t="s">
        <v>70</v>
      </c>
      <c r="K890" s="3">
        <v>15.94</v>
      </c>
      <c r="L890">
        <v>1</v>
      </c>
      <c r="M890" s="3">
        <v>15.94</v>
      </c>
      <c r="N890" s="1" t="s">
        <v>29</v>
      </c>
      <c r="O890" s="1" t="s">
        <v>37</v>
      </c>
    </row>
    <row r="891" spans="1:15" x14ac:dyDescent="0.3">
      <c r="A891" s="1" t="s">
        <v>3181</v>
      </c>
      <c r="B891" s="2">
        <v>45161</v>
      </c>
      <c r="C891" s="1" t="s">
        <v>6670</v>
      </c>
      <c r="D891" s="1" t="s">
        <v>90</v>
      </c>
      <c r="E891">
        <v>2023</v>
      </c>
      <c r="F891" s="1" t="s">
        <v>2406</v>
      </c>
      <c r="G891" s="1" t="s">
        <v>3182</v>
      </c>
      <c r="H891" s="1" t="s">
        <v>99</v>
      </c>
      <c r="I891" s="1" t="s">
        <v>1266</v>
      </c>
      <c r="J891" s="1" t="s">
        <v>87</v>
      </c>
      <c r="K891" s="3">
        <v>45.83</v>
      </c>
      <c r="L891">
        <v>2</v>
      </c>
      <c r="M891" s="3">
        <v>91.66</v>
      </c>
      <c r="N891" s="1" t="s">
        <v>21</v>
      </c>
      <c r="O891" s="1" t="s">
        <v>22</v>
      </c>
    </row>
    <row r="892" spans="1:15" x14ac:dyDescent="0.3">
      <c r="A892" s="1" t="s">
        <v>3183</v>
      </c>
      <c r="B892" s="2">
        <v>45007</v>
      </c>
      <c r="C892" s="1" t="s">
        <v>6670</v>
      </c>
      <c r="D892" s="1" t="s">
        <v>15</v>
      </c>
      <c r="E892">
        <v>2023</v>
      </c>
      <c r="F892" s="1" t="s">
        <v>240</v>
      </c>
      <c r="G892" s="1" t="s">
        <v>241</v>
      </c>
      <c r="H892" s="1" t="s">
        <v>393</v>
      </c>
      <c r="I892" s="1" t="s">
        <v>3184</v>
      </c>
      <c r="J892" s="1" t="s">
        <v>20</v>
      </c>
      <c r="K892" s="3">
        <v>44.29</v>
      </c>
      <c r="L892">
        <v>3</v>
      </c>
      <c r="M892" s="3">
        <v>132.87</v>
      </c>
      <c r="N892" s="1" t="s">
        <v>21</v>
      </c>
      <c r="O892" s="1" t="s">
        <v>22</v>
      </c>
    </row>
    <row r="893" spans="1:15" x14ac:dyDescent="0.3">
      <c r="A893" s="1" t="s">
        <v>3185</v>
      </c>
      <c r="B893" s="2">
        <v>45479</v>
      </c>
      <c r="C893" s="1" t="s">
        <v>6673</v>
      </c>
      <c r="D893" s="1" t="s">
        <v>32</v>
      </c>
      <c r="E893">
        <v>2024</v>
      </c>
      <c r="F893" s="1" t="s">
        <v>3186</v>
      </c>
      <c r="G893" s="1" t="s">
        <v>3187</v>
      </c>
      <c r="H893" s="1" t="s">
        <v>2334</v>
      </c>
      <c r="I893" s="1" t="s">
        <v>2335</v>
      </c>
      <c r="J893" s="1" t="s">
        <v>70</v>
      </c>
      <c r="K893" s="3">
        <v>53.12</v>
      </c>
      <c r="L893">
        <v>5</v>
      </c>
      <c r="M893" s="3">
        <v>265.60000000000002</v>
      </c>
      <c r="N893" s="1" t="s">
        <v>21</v>
      </c>
      <c r="O893" s="1" t="s">
        <v>22</v>
      </c>
    </row>
    <row r="894" spans="1:15" x14ac:dyDescent="0.3">
      <c r="A894" s="1" t="s">
        <v>3188</v>
      </c>
      <c r="B894" s="2">
        <v>45090</v>
      </c>
      <c r="C894" s="1" t="s">
        <v>6671</v>
      </c>
      <c r="D894" s="1" t="s">
        <v>24</v>
      </c>
      <c r="E894">
        <v>2023</v>
      </c>
      <c r="F894" s="1" t="s">
        <v>1111</v>
      </c>
      <c r="G894" s="1" t="s">
        <v>3189</v>
      </c>
      <c r="H894" s="1" t="s">
        <v>3190</v>
      </c>
      <c r="I894" s="1" t="s">
        <v>3191</v>
      </c>
      <c r="J894" s="1" t="s">
        <v>51</v>
      </c>
      <c r="K894" s="3">
        <v>38.24</v>
      </c>
      <c r="L894">
        <v>5</v>
      </c>
      <c r="M894" s="3">
        <v>191.2</v>
      </c>
      <c r="N894" s="1" t="s">
        <v>6669</v>
      </c>
      <c r="O894" s="1" t="s">
        <v>22</v>
      </c>
    </row>
    <row r="895" spans="1:15" x14ac:dyDescent="0.3">
      <c r="A895" s="1" t="s">
        <v>3192</v>
      </c>
      <c r="B895" s="2">
        <v>45100</v>
      </c>
      <c r="C895" s="1" t="s">
        <v>6668</v>
      </c>
      <c r="D895" s="1" t="s">
        <v>24</v>
      </c>
      <c r="E895">
        <v>2023</v>
      </c>
      <c r="F895" s="1" t="s">
        <v>3136</v>
      </c>
      <c r="G895" s="1" t="s">
        <v>3137</v>
      </c>
      <c r="H895" s="1" t="s">
        <v>1140</v>
      </c>
      <c r="I895" s="1" t="s">
        <v>3193</v>
      </c>
      <c r="J895" s="1" t="s">
        <v>70</v>
      </c>
      <c r="K895" s="3">
        <v>50.22</v>
      </c>
      <c r="L895">
        <v>3</v>
      </c>
      <c r="M895" s="3">
        <v>150.66</v>
      </c>
      <c r="N895" s="1" t="s">
        <v>21</v>
      </c>
      <c r="O895" s="1" t="s">
        <v>30</v>
      </c>
    </row>
    <row r="896" spans="1:15" x14ac:dyDescent="0.3">
      <c r="A896" s="1" t="s">
        <v>3194</v>
      </c>
      <c r="B896" s="2">
        <v>45747</v>
      </c>
      <c r="C896" s="1" t="s">
        <v>6667</v>
      </c>
      <c r="D896" s="1" t="s">
        <v>15</v>
      </c>
      <c r="E896">
        <v>2025</v>
      </c>
      <c r="F896" s="1" t="s">
        <v>280</v>
      </c>
      <c r="G896" s="1" t="s">
        <v>281</v>
      </c>
      <c r="H896" s="1" t="s">
        <v>3195</v>
      </c>
      <c r="I896" s="1" t="s">
        <v>3196</v>
      </c>
      <c r="J896" s="1" t="s">
        <v>20</v>
      </c>
      <c r="K896" s="3">
        <v>7.04</v>
      </c>
      <c r="L896">
        <v>4</v>
      </c>
      <c r="M896" s="3">
        <v>28.16</v>
      </c>
      <c r="N896" s="1" t="s">
        <v>21</v>
      </c>
      <c r="O896" s="1" t="s">
        <v>95</v>
      </c>
    </row>
    <row r="897" spans="1:15" x14ac:dyDescent="0.3">
      <c r="A897" s="1" t="s">
        <v>3197</v>
      </c>
      <c r="B897" s="2">
        <v>45366</v>
      </c>
      <c r="C897" s="1" t="s">
        <v>6668</v>
      </c>
      <c r="D897" s="1" t="s">
        <v>15</v>
      </c>
      <c r="E897">
        <v>2024</v>
      </c>
      <c r="F897" s="1" t="s">
        <v>3198</v>
      </c>
      <c r="G897" s="1" t="s">
        <v>3199</v>
      </c>
      <c r="H897" s="1" t="s">
        <v>1140</v>
      </c>
      <c r="I897" s="1" t="s">
        <v>3193</v>
      </c>
      <c r="J897" s="1" t="s">
        <v>20</v>
      </c>
      <c r="K897" s="3">
        <v>49.34</v>
      </c>
      <c r="L897">
        <v>2</v>
      </c>
      <c r="M897" s="3">
        <v>98.68</v>
      </c>
      <c r="N897" s="1" t="s">
        <v>21</v>
      </c>
      <c r="O897" s="1" t="s">
        <v>37</v>
      </c>
    </row>
    <row r="898" spans="1:15" x14ac:dyDescent="0.3">
      <c r="A898" s="1" t="s">
        <v>3200</v>
      </c>
      <c r="B898" s="2">
        <v>45877</v>
      </c>
      <c r="C898" s="1" t="s">
        <v>6668</v>
      </c>
      <c r="D898" s="1" t="s">
        <v>90</v>
      </c>
      <c r="E898">
        <v>2025</v>
      </c>
      <c r="F898" s="1" t="s">
        <v>216</v>
      </c>
      <c r="G898" s="1" t="s">
        <v>3201</v>
      </c>
      <c r="H898" s="1" t="s">
        <v>2403</v>
      </c>
      <c r="I898" s="1" t="s">
        <v>2404</v>
      </c>
      <c r="J898" s="1" t="s">
        <v>70</v>
      </c>
      <c r="K898" s="3">
        <v>15.18</v>
      </c>
      <c r="L898">
        <v>3</v>
      </c>
      <c r="M898" s="3">
        <v>45.54</v>
      </c>
      <c r="N898" s="1" t="s">
        <v>21</v>
      </c>
      <c r="O898" s="1" t="s">
        <v>22</v>
      </c>
    </row>
    <row r="899" spans="1:15" x14ac:dyDescent="0.3">
      <c r="A899" s="1" t="s">
        <v>3202</v>
      </c>
      <c r="B899" s="2">
        <v>45459</v>
      </c>
      <c r="C899" s="1" t="s">
        <v>6666</v>
      </c>
      <c r="D899" s="1" t="s">
        <v>24</v>
      </c>
      <c r="E899">
        <v>2024</v>
      </c>
      <c r="F899" s="1" t="s">
        <v>1063</v>
      </c>
      <c r="G899" s="1" t="s">
        <v>3203</v>
      </c>
      <c r="H899" s="1" t="s">
        <v>3204</v>
      </c>
      <c r="I899" s="1" t="s">
        <v>3205</v>
      </c>
      <c r="J899" s="1" t="s">
        <v>20</v>
      </c>
      <c r="K899" s="3">
        <v>25.54</v>
      </c>
      <c r="L899">
        <v>3</v>
      </c>
      <c r="M899" s="3">
        <v>76.62</v>
      </c>
      <c r="N899" s="1" t="s">
        <v>6669</v>
      </c>
      <c r="O899" s="1" t="s">
        <v>193</v>
      </c>
    </row>
    <row r="900" spans="1:15" x14ac:dyDescent="0.3">
      <c r="A900" s="1" t="s">
        <v>3206</v>
      </c>
      <c r="B900" s="2">
        <v>44982</v>
      </c>
      <c r="C900" s="1" t="s">
        <v>6673</v>
      </c>
      <c r="D900" s="1" t="s">
        <v>39</v>
      </c>
      <c r="E900">
        <v>2023</v>
      </c>
      <c r="F900" s="1" t="s">
        <v>3207</v>
      </c>
      <c r="G900" s="1" t="s">
        <v>3208</v>
      </c>
      <c r="H900" s="1" t="s">
        <v>3209</v>
      </c>
      <c r="I900" s="1" t="s">
        <v>3210</v>
      </c>
      <c r="J900" s="1" t="s">
        <v>20</v>
      </c>
      <c r="K900" s="3">
        <v>18.18</v>
      </c>
      <c r="L900">
        <v>3</v>
      </c>
      <c r="M900" s="3">
        <v>54.54</v>
      </c>
      <c r="N900" s="1" t="s">
        <v>21</v>
      </c>
      <c r="O900" s="1" t="s">
        <v>22</v>
      </c>
    </row>
    <row r="901" spans="1:15" x14ac:dyDescent="0.3">
      <c r="A901" s="1" t="s">
        <v>3211</v>
      </c>
      <c r="B901" s="2">
        <v>44820</v>
      </c>
      <c r="C901" s="1" t="s">
        <v>6668</v>
      </c>
      <c r="D901" s="1" t="s">
        <v>60</v>
      </c>
      <c r="E901">
        <v>2022</v>
      </c>
      <c r="F901" s="1" t="s">
        <v>2406</v>
      </c>
      <c r="G901" s="1" t="s">
        <v>2700</v>
      </c>
      <c r="H901" s="1" t="s">
        <v>2003</v>
      </c>
      <c r="I901" s="1" t="s">
        <v>2194</v>
      </c>
      <c r="J901" s="1" t="s">
        <v>51</v>
      </c>
      <c r="K901" s="3">
        <v>45.2</v>
      </c>
      <c r="L901">
        <v>4</v>
      </c>
      <c r="M901" s="3">
        <v>180.8</v>
      </c>
      <c r="N901" s="1" t="s">
        <v>21</v>
      </c>
      <c r="O901" s="1" t="s">
        <v>22</v>
      </c>
    </row>
    <row r="902" spans="1:15" x14ac:dyDescent="0.3">
      <c r="A902" s="1" t="s">
        <v>3212</v>
      </c>
      <c r="B902" s="2">
        <v>44955</v>
      </c>
      <c r="C902" s="1" t="s">
        <v>6666</v>
      </c>
      <c r="D902" s="1" t="s">
        <v>210</v>
      </c>
      <c r="E902">
        <v>2023</v>
      </c>
      <c r="F902" s="1" t="s">
        <v>829</v>
      </c>
      <c r="G902" s="1" t="s">
        <v>3213</v>
      </c>
      <c r="H902" s="1" t="s">
        <v>501</v>
      </c>
      <c r="I902" s="1" t="s">
        <v>3214</v>
      </c>
      <c r="J902" s="1" t="s">
        <v>70</v>
      </c>
      <c r="K902" s="3">
        <v>41.92</v>
      </c>
      <c r="L902">
        <v>3</v>
      </c>
      <c r="M902" s="3">
        <v>125.76</v>
      </c>
      <c r="N902" s="1" t="s">
        <v>21</v>
      </c>
      <c r="O902" s="1" t="s">
        <v>22</v>
      </c>
    </row>
    <row r="903" spans="1:15" x14ac:dyDescent="0.3">
      <c r="A903" s="1" t="s">
        <v>3215</v>
      </c>
      <c r="B903" s="2">
        <v>45392</v>
      </c>
      <c r="C903" s="1" t="s">
        <v>6670</v>
      </c>
      <c r="D903" s="1" t="s">
        <v>82</v>
      </c>
      <c r="E903">
        <v>2024</v>
      </c>
      <c r="F903" s="1" t="s">
        <v>3216</v>
      </c>
      <c r="G903" s="1" t="s">
        <v>3217</v>
      </c>
      <c r="H903" s="1" t="s">
        <v>2189</v>
      </c>
      <c r="I903" s="1" t="s">
        <v>3218</v>
      </c>
      <c r="J903" s="1" t="s">
        <v>87</v>
      </c>
      <c r="K903" s="3">
        <v>13.17</v>
      </c>
      <c r="L903">
        <v>1</v>
      </c>
      <c r="M903" s="3">
        <v>13.17</v>
      </c>
      <c r="N903" s="1" t="s">
        <v>21</v>
      </c>
      <c r="O903" s="1" t="s">
        <v>44</v>
      </c>
    </row>
    <row r="904" spans="1:15" x14ac:dyDescent="0.3">
      <c r="A904" s="1" t="s">
        <v>3219</v>
      </c>
      <c r="B904" s="2">
        <v>45388</v>
      </c>
      <c r="C904" s="1" t="s">
        <v>6673</v>
      </c>
      <c r="D904" s="1" t="s">
        <v>82</v>
      </c>
      <c r="E904">
        <v>2024</v>
      </c>
      <c r="F904" s="1" t="s">
        <v>1040</v>
      </c>
      <c r="G904" s="1" t="s">
        <v>3143</v>
      </c>
      <c r="H904" s="1" t="s">
        <v>1661</v>
      </c>
      <c r="I904" s="1" t="s">
        <v>2255</v>
      </c>
      <c r="J904" s="1" t="s">
        <v>87</v>
      </c>
      <c r="K904" s="3">
        <v>46.29</v>
      </c>
      <c r="L904">
        <v>2</v>
      </c>
      <c r="M904" s="3">
        <v>92.58</v>
      </c>
      <c r="N904" s="1" t="s">
        <v>6669</v>
      </c>
      <c r="O904" s="1" t="s">
        <v>95</v>
      </c>
    </row>
    <row r="905" spans="1:15" x14ac:dyDescent="0.3">
      <c r="A905" s="1" t="s">
        <v>3220</v>
      </c>
      <c r="B905" s="2">
        <v>44896</v>
      </c>
      <c r="C905" s="1" t="s">
        <v>6672</v>
      </c>
      <c r="D905" s="1" t="s">
        <v>107</v>
      </c>
      <c r="E905">
        <v>2022</v>
      </c>
      <c r="F905" s="1" t="s">
        <v>1966</v>
      </c>
      <c r="G905" s="1" t="s">
        <v>1967</v>
      </c>
      <c r="H905" s="1" t="s">
        <v>3221</v>
      </c>
      <c r="I905" s="1" t="s">
        <v>3222</v>
      </c>
      <c r="J905" s="1" t="s">
        <v>87</v>
      </c>
      <c r="K905" s="3">
        <v>43.1</v>
      </c>
      <c r="L905">
        <v>1</v>
      </c>
      <c r="M905" s="3">
        <v>43.1</v>
      </c>
      <c r="N905" s="1" t="s">
        <v>21</v>
      </c>
      <c r="O905" s="1" t="s">
        <v>37</v>
      </c>
    </row>
    <row r="906" spans="1:15" x14ac:dyDescent="0.3">
      <c r="A906" s="1" t="s">
        <v>3223</v>
      </c>
      <c r="B906" s="2">
        <v>45260</v>
      </c>
      <c r="C906" s="1" t="s">
        <v>6672</v>
      </c>
      <c r="D906" s="1" t="s">
        <v>54</v>
      </c>
      <c r="E906">
        <v>2023</v>
      </c>
      <c r="F906" s="1" t="s">
        <v>1015</v>
      </c>
      <c r="G906" s="1" t="s">
        <v>1016</v>
      </c>
      <c r="H906" s="1" t="s">
        <v>707</v>
      </c>
      <c r="I906" s="1" t="s">
        <v>708</v>
      </c>
      <c r="J906" s="1" t="s">
        <v>70</v>
      </c>
      <c r="K906" s="3">
        <v>13.05</v>
      </c>
      <c r="L906">
        <v>5</v>
      </c>
      <c r="M906" s="3">
        <v>65.25</v>
      </c>
      <c r="N906" s="1" t="s">
        <v>6669</v>
      </c>
      <c r="O906" s="1" t="s">
        <v>44</v>
      </c>
    </row>
    <row r="907" spans="1:15" x14ac:dyDescent="0.3">
      <c r="A907" s="1" t="s">
        <v>3224</v>
      </c>
      <c r="B907" s="2">
        <v>45446</v>
      </c>
      <c r="C907" s="1" t="s">
        <v>6667</v>
      </c>
      <c r="D907" s="1" t="s">
        <v>24</v>
      </c>
      <c r="E907">
        <v>2024</v>
      </c>
      <c r="F907" s="1" t="s">
        <v>2571</v>
      </c>
      <c r="G907" s="1" t="s">
        <v>2572</v>
      </c>
      <c r="H907" s="1" t="s">
        <v>487</v>
      </c>
      <c r="I907" s="1" t="s">
        <v>488</v>
      </c>
      <c r="J907" s="1" t="s">
        <v>70</v>
      </c>
      <c r="K907" s="3">
        <v>49.51</v>
      </c>
      <c r="L907">
        <v>5</v>
      </c>
      <c r="M907" s="3">
        <v>247.55</v>
      </c>
      <c r="N907" s="1" t="s">
        <v>6669</v>
      </c>
      <c r="O907" s="1" t="s">
        <v>37</v>
      </c>
    </row>
    <row r="908" spans="1:15" x14ac:dyDescent="0.3">
      <c r="A908" s="1" t="s">
        <v>3225</v>
      </c>
      <c r="B908" s="2">
        <v>45597</v>
      </c>
      <c r="C908" s="1" t="s">
        <v>6668</v>
      </c>
      <c r="D908" s="1" t="s">
        <v>54</v>
      </c>
      <c r="E908">
        <v>2024</v>
      </c>
      <c r="F908" s="1" t="s">
        <v>2681</v>
      </c>
      <c r="G908" s="1" t="s">
        <v>3226</v>
      </c>
      <c r="H908" s="1" t="s">
        <v>1314</v>
      </c>
      <c r="I908" s="1" t="s">
        <v>1315</v>
      </c>
      <c r="J908" s="1" t="s">
        <v>51</v>
      </c>
      <c r="K908" s="3">
        <v>35.81</v>
      </c>
      <c r="L908">
        <v>2</v>
      </c>
      <c r="M908" s="3">
        <v>71.62</v>
      </c>
      <c r="N908" s="1" t="s">
        <v>21</v>
      </c>
      <c r="O908" s="1" t="s">
        <v>22</v>
      </c>
    </row>
    <row r="909" spans="1:15" x14ac:dyDescent="0.3">
      <c r="A909" s="1" t="s">
        <v>3227</v>
      </c>
      <c r="B909" s="2">
        <v>45404</v>
      </c>
      <c r="C909" s="1" t="s">
        <v>6667</v>
      </c>
      <c r="D909" s="1" t="s">
        <v>82</v>
      </c>
      <c r="E909">
        <v>2024</v>
      </c>
      <c r="F909" s="1" t="s">
        <v>463</v>
      </c>
      <c r="G909" s="1" t="s">
        <v>3228</v>
      </c>
      <c r="H909" s="1" t="s">
        <v>176</v>
      </c>
      <c r="I909" s="1" t="s">
        <v>3229</v>
      </c>
      <c r="J909" s="1" t="s">
        <v>87</v>
      </c>
      <c r="K909" s="3">
        <v>21.51</v>
      </c>
      <c r="L909">
        <v>5</v>
      </c>
      <c r="M909" s="3">
        <v>107.55</v>
      </c>
      <c r="N909" s="1" t="s">
        <v>21</v>
      </c>
      <c r="O909" s="1" t="s">
        <v>22</v>
      </c>
    </row>
    <row r="910" spans="1:15" x14ac:dyDescent="0.3">
      <c r="A910" s="1" t="s">
        <v>3230</v>
      </c>
      <c r="B910" s="2">
        <v>45294</v>
      </c>
      <c r="C910" s="1" t="s">
        <v>6670</v>
      </c>
      <c r="D910" s="1" t="s">
        <v>210</v>
      </c>
      <c r="E910">
        <v>2024</v>
      </c>
      <c r="F910" s="1" t="s">
        <v>548</v>
      </c>
      <c r="G910" s="1" t="s">
        <v>3231</v>
      </c>
      <c r="H910" s="1" t="s">
        <v>2913</v>
      </c>
      <c r="I910" s="1" t="s">
        <v>2914</v>
      </c>
      <c r="J910" s="1" t="s">
        <v>87</v>
      </c>
      <c r="K910" s="3">
        <v>44.59</v>
      </c>
      <c r="L910">
        <v>3</v>
      </c>
      <c r="M910" s="3">
        <v>133.77000000000001</v>
      </c>
      <c r="N910" s="1" t="s">
        <v>6669</v>
      </c>
      <c r="O910" s="1" t="s">
        <v>22</v>
      </c>
    </row>
    <row r="911" spans="1:15" x14ac:dyDescent="0.3">
      <c r="A911" s="1" t="s">
        <v>3232</v>
      </c>
      <c r="B911" s="2">
        <v>45647</v>
      </c>
      <c r="C911" s="1" t="s">
        <v>6673</v>
      </c>
      <c r="D911" s="1" t="s">
        <v>107</v>
      </c>
      <c r="E911">
        <v>2024</v>
      </c>
      <c r="F911" s="1" t="s">
        <v>3233</v>
      </c>
      <c r="G911" s="1" t="s">
        <v>3234</v>
      </c>
      <c r="H911" s="1" t="s">
        <v>3235</v>
      </c>
      <c r="I911" s="1" t="s">
        <v>3236</v>
      </c>
      <c r="J911" s="1" t="s">
        <v>20</v>
      </c>
      <c r="K911" s="3">
        <v>27.34</v>
      </c>
      <c r="L911">
        <v>1</v>
      </c>
      <c r="M911" s="3">
        <v>27.34</v>
      </c>
      <c r="N911" s="1" t="s">
        <v>21</v>
      </c>
      <c r="O911" s="1" t="s">
        <v>30</v>
      </c>
    </row>
    <row r="912" spans="1:15" x14ac:dyDescent="0.3">
      <c r="A912" s="1" t="s">
        <v>3237</v>
      </c>
      <c r="B912" s="2">
        <v>45373</v>
      </c>
      <c r="C912" s="1" t="s">
        <v>6668</v>
      </c>
      <c r="D912" s="1" t="s">
        <v>15</v>
      </c>
      <c r="E912">
        <v>2024</v>
      </c>
      <c r="F912" s="1" t="s">
        <v>3238</v>
      </c>
      <c r="G912" s="1" t="s">
        <v>3239</v>
      </c>
      <c r="H912" s="1" t="s">
        <v>2065</v>
      </c>
      <c r="I912" s="1" t="s">
        <v>3240</v>
      </c>
      <c r="J912" s="1" t="s">
        <v>70</v>
      </c>
      <c r="K912" s="3">
        <v>19.53</v>
      </c>
      <c r="L912">
        <v>1</v>
      </c>
      <c r="M912" s="3">
        <v>19.53</v>
      </c>
      <c r="N912" s="1" t="s">
        <v>88</v>
      </c>
      <c r="O912" s="1" t="s">
        <v>37</v>
      </c>
    </row>
    <row r="913" spans="1:15" x14ac:dyDescent="0.3">
      <c r="A913" s="1" t="s">
        <v>3241</v>
      </c>
      <c r="B913" s="2">
        <v>45374</v>
      </c>
      <c r="C913" s="1" t="s">
        <v>6673</v>
      </c>
      <c r="D913" s="1" t="s">
        <v>15</v>
      </c>
      <c r="E913">
        <v>2024</v>
      </c>
      <c r="F913" s="1" t="s">
        <v>1503</v>
      </c>
      <c r="G913" s="1" t="s">
        <v>1875</v>
      </c>
      <c r="H913" s="1" t="s">
        <v>202</v>
      </c>
      <c r="I913" s="1" t="s">
        <v>203</v>
      </c>
      <c r="J913" s="1" t="s">
        <v>51</v>
      </c>
      <c r="K913" s="3">
        <v>17.04</v>
      </c>
      <c r="L913">
        <v>1</v>
      </c>
      <c r="M913" s="3">
        <v>17.04</v>
      </c>
      <c r="N913" s="1" t="s">
        <v>21</v>
      </c>
      <c r="O913" s="1" t="s">
        <v>30</v>
      </c>
    </row>
    <row r="914" spans="1:15" x14ac:dyDescent="0.3">
      <c r="A914" s="1" t="s">
        <v>3242</v>
      </c>
      <c r="B914" s="2">
        <v>45021</v>
      </c>
      <c r="C914" s="1" t="s">
        <v>6670</v>
      </c>
      <c r="D914" s="1" t="s">
        <v>82</v>
      </c>
      <c r="E914">
        <v>2023</v>
      </c>
      <c r="F914" s="1" t="s">
        <v>1527</v>
      </c>
      <c r="G914" s="1" t="s">
        <v>1528</v>
      </c>
      <c r="H914" s="1" t="s">
        <v>2493</v>
      </c>
      <c r="I914" s="1" t="s">
        <v>3243</v>
      </c>
      <c r="J914" s="1" t="s">
        <v>20</v>
      </c>
      <c r="K914" s="3">
        <v>15.06</v>
      </c>
      <c r="L914">
        <v>2</v>
      </c>
      <c r="M914" s="3">
        <v>30.12</v>
      </c>
      <c r="N914" s="1" t="s">
        <v>21</v>
      </c>
      <c r="O914" s="1" t="s">
        <v>44</v>
      </c>
    </row>
    <row r="915" spans="1:15" x14ac:dyDescent="0.3">
      <c r="A915" s="1" t="s">
        <v>3244</v>
      </c>
      <c r="B915" s="2">
        <v>44918</v>
      </c>
      <c r="C915" s="1" t="s">
        <v>6668</v>
      </c>
      <c r="D915" s="1" t="s">
        <v>107</v>
      </c>
      <c r="E915">
        <v>2022</v>
      </c>
      <c r="F915" s="1" t="s">
        <v>1906</v>
      </c>
      <c r="G915" s="1" t="s">
        <v>2271</v>
      </c>
      <c r="H915" s="1" t="s">
        <v>3245</v>
      </c>
      <c r="I915" s="1" t="s">
        <v>3246</v>
      </c>
      <c r="J915" s="1" t="s">
        <v>51</v>
      </c>
      <c r="K915" s="3">
        <v>32.22</v>
      </c>
      <c r="L915">
        <v>2</v>
      </c>
      <c r="M915" s="3">
        <v>64.44</v>
      </c>
      <c r="N915" s="1" t="s">
        <v>6669</v>
      </c>
      <c r="O915" s="1" t="s">
        <v>44</v>
      </c>
    </row>
    <row r="916" spans="1:15" x14ac:dyDescent="0.3">
      <c r="A916" s="1" t="s">
        <v>3247</v>
      </c>
      <c r="B916" s="2">
        <v>45173</v>
      </c>
      <c r="C916" s="1" t="s">
        <v>6667</v>
      </c>
      <c r="D916" s="1" t="s">
        <v>60</v>
      </c>
      <c r="E916">
        <v>2023</v>
      </c>
      <c r="F916" s="1" t="s">
        <v>3248</v>
      </c>
      <c r="G916" s="1" t="s">
        <v>3249</v>
      </c>
      <c r="H916" s="1" t="s">
        <v>3250</v>
      </c>
      <c r="I916" s="1" t="s">
        <v>3251</v>
      </c>
      <c r="J916" s="1" t="s">
        <v>87</v>
      </c>
      <c r="K916" s="3">
        <v>24.5</v>
      </c>
      <c r="L916">
        <v>4</v>
      </c>
      <c r="M916" s="3">
        <v>98</v>
      </c>
      <c r="N916" s="1" t="s">
        <v>29</v>
      </c>
      <c r="O916" s="1" t="s">
        <v>44</v>
      </c>
    </row>
    <row r="917" spans="1:15" x14ac:dyDescent="0.3">
      <c r="A917" s="1" t="s">
        <v>3252</v>
      </c>
      <c r="B917" s="2">
        <v>45543</v>
      </c>
      <c r="C917" s="1" t="s">
        <v>6666</v>
      </c>
      <c r="D917" s="1" t="s">
        <v>60</v>
      </c>
      <c r="E917">
        <v>2024</v>
      </c>
      <c r="F917" s="1" t="s">
        <v>485</v>
      </c>
      <c r="G917" s="1" t="s">
        <v>486</v>
      </c>
      <c r="H917" s="1" t="s">
        <v>3253</v>
      </c>
      <c r="I917" s="1" t="s">
        <v>3254</v>
      </c>
      <c r="J917" s="1" t="s">
        <v>70</v>
      </c>
      <c r="K917" s="3">
        <v>24.94</v>
      </c>
      <c r="L917">
        <v>1</v>
      </c>
      <c r="M917" s="3">
        <v>24.94</v>
      </c>
      <c r="N917" s="1" t="s">
        <v>21</v>
      </c>
      <c r="O917" s="1" t="s">
        <v>37</v>
      </c>
    </row>
    <row r="918" spans="1:15" x14ac:dyDescent="0.3">
      <c r="A918" s="1" t="s">
        <v>3255</v>
      </c>
      <c r="B918" s="2">
        <v>45595</v>
      </c>
      <c r="C918" s="1" t="s">
        <v>6670</v>
      </c>
      <c r="D918" s="1" t="s">
        <v>133</v>
      </c>
      <c r="E918">
        <v>2024</v>
      </c>
      <c r="F918" s="1" t="s">
        <v>3256</v>
      </c>
      <c r="G918" s="1" t="s">
        <v>3257</v>
      </c>
      <c r="H918" s="1" t="s">
        <v>3258</v>
      </c>
      <c r="I918" s="1" t="s">
        <v>3259</v>
      </c>
      <c r="J918" s="1" t="s">
        <v>20</v>
      </c>
      <c r="K918" s="3">
        <v>38.6</v>
      </c>
      <c r="L918">
        <v>1</v>
      </c>
      <c r="M918" s="3">
        <v>38.6</v>
      </c>
      <c r="N918" s="1" t="s">
        <v>21</v>
      </c>
      <c r="O918" s="1" t="s">
        <v>22</v>
      </c>
    </row>
    <row r="919" spans="1:15" x14ac:dyDescent="0.3">
      <c r="A919" s="1" t="s">
        <v>3260</v>
      </c>
      <c r="B919" s="2">
        <v>45747</v>
      </c>
      <c r="C919" s="1" t="s">
        <v>6667</v>
      </c>
      <c r="D919" s="1" t="s">
        <v>15</v>
      </c>
      <c r="E919">
        <v>2025</v>
      </c>
      <c r="F919" s="1" t="s">
        <v>1192</v>
      </c>
      <c r="G919" s="1" t="s">
        <v>1193</v>
      </c>
      <c r="H919" s="1" t="s">
        <v>1246</v>
      </c>
      <c r="I919" s="1" t="s">
        <v>1247</v>
      </c>
      <c r="J919" s="1" t="s">
        <v>70</v>
      </c>
      <c r="K919" s="3">
        <v>8.4499999999999993</v>
      </c>
      <c r="L919">
        <v>3</v>
      </c>
      <c r="M919" s="3">
        <v>25.35</v>
      </c>
      <c r="N919" s="1" t="s">
        <v>6669</v>
      </c>
      <c r="O919" s="1" t="s">
        <v>22</v>
      </c>
    </row>
    <row r="920" spans="1:15" x14ac:dyDescent="0.3">
      <c r="A920" s="1" t="s">
        <v>3261</v>
      </c>
      <c r="B920" s="2">
        <v>45340</v>
      </c>
      <c r="C920" s="1" t="s">
        <v>6666</v>
      </c>
      <c r="D920" s="1" t="s">
        <v>39</v>
      </c>
      <c r="E920">
        <v>2024</v>
      </c>
      <c r="F920" s="1" t="s">
        <v>3262</v>
      </c>
      <c r="G920" s="1" t="s">
        <v>3263</v>
      </c>
      <c r="H920" s="1" t="s">
        <v>3264</v>
      </c>
      <c r="I920" s="1" t="s">
        <v>3265</v>
      </c>
      <c r="J920" s="1" t="s">
        <v>51</v>
      </c>
      <c r="K920" s="3">
        <v>15.03</v>
      </c>
      <c r="L920">
        <v>4</v>
      </c>
      <c r="M920" s="3">
        <v>60.12</v>
      </c>
      <c r="N920" s="1" t="s">
        <v>6669</v>
      </c>
      <c r="O920" s="1" t="s">
        <v>37</v>
      </c>
    </row>
    <row r="921" spans="1:15" x14ac:dyDescent="0.3">
      <c r="A921" s="1" t="s">
        <v>3266</v>
      </c>
      <c r="B921" s="2">
        <v>45422</v>
      </c>
      <c r="C921" s="1" t="s">
        <v>6668</v>
      </c>
      <c r="D921" s="1" t="s">
        <v>46</v>
      </c>
      <c r="E921">
        <v>2024</v>
      </c>
      <c r="F921" s="1" t="s">
        <v>363</v>
      </c>
      <c r="G921" s="1" t="s">
        <v>364</v>
      </c>
      <c r="H921" s="1" t="s">
        <v>3267</v>
      </c>
      <c r="I921" s="1" t="s">
        <v>3268</v>
      </c>
      <c r="J921" s="1" t="s">
        <v>20</v>
      </c>
      <c r="K921" s="3">
        <v>18.239999999999998</v>
      </c>
      <c r="L921">
        <v>4</v>
      </c>
      <c r="M921" s="3">
        <v>72.959999999999994</v>
      </c>
      <c r="N921" s="1" t="s">
        <v>6669</v>
      </c>
      <c r="O921" s="1" t="s">
        <v>22</v>
      </c>
    </row>
    <row r="922" spans="1:15" x14ac:dyDescent="0.3">
      <c r="A922" s="1" t="s">
        <v>3269</v>
      </c>
      <c r="B922" s="2">
        <v>45159</v>
      </c>
      <c r="C922" s="1" t="s">
        <v>6667</v>
      </c>
      <c r="D922" s="1" t="s">
        <v>90</v>
      </c>
      <c r="E922">
        <v>2023</v>
      </c>
      <c r="F922" s="1" t="s">
        <v>859</v>
      </c>
      <c r="G922" s="1" t="s">
        <v>860</v>
      </c>
      <c r="H922" s="1" t="s">
        <v>712</v>
      </c>
      <c r="I922" s="1" t="s">
        <v>713</v>
      </c>
      <c r="J922" s="1" t="s">
        <v>20</v>
      </c>
      <c r="K922" s="3">
        <v>56.72</v>
      </c>
      <c r="L922">
        <v>1</v>
      </c>
      <c r="M922" s="3">
        <v>56.72</v>
      </c>
      <c r="N922" s="1" t="s">
        <v>21</v>
      </c>
      <c r="O922" s="1" t="s">
        <v>22</v>
      </c>
    </row>
    <row r="923" spans="1:15" x14ac:dyDescent="0.3">
      <c r="A923" s="1" t="s">
        <v>3270</v>
      </c>
      <c r="B923" s="2">
        <v>45581</v>
      </c>
      <c r="C923" s="1" t="s">
        <v>6670</v>
      </c>
      <c r="D923" s="1" t="s">
        <v>133</v>
      </c>
      <c r="E923">
        <v>2024</v>
      </c>
      <c r="F923" s="1" t="s">
        <v>2266</v>
      </c>
      <c r="G923" s="1" t="s">
        <v>2267</v>
      </c>
      <c r="H923" s="1" t="s">
        <v>598</v>
      </c>
      <c r="I923" s="1" t="s">
        <v>599</v>
      </c>
      <c r="J923" s="1" t="s">
        <v>51</v>
      </c>
      <c r="K923" s="3">
        <v>39.71</v>
      </c>
      <c r="L923">
        <v>5</v>
      </c>
      <c r="M923" s="3">
        <v>198.55</v>
      </c>
      <c r="N923" s="1" t="s">
        <v>29</v>
      </c>
      <c r="O923" s="1" t="s">
        <v>30</v>
      </c>
    </row>
    <row r="924" spans="1:15" x14ac:dyDescent="0.3">
      <c r="A924" s="1" t="s">
        <v>3271</v>
      </c>
      <c r="B924" s="2">
        <v>45183</v>
      </c>
      <c r="C924" s="1" t="s">
        <v>6672</v>
      </c>
      <c r="D924" s="1" t="s">
        <v>60</v>
      </c>
      <c r="E924">
        <v>2023</v>
      </c>
      <c r="F924" s="1" t="s">
        <v>2975</v>
      </c>
      <c r="G924" s="1" t="s">
        <v>2976</v>
      </c>
      <c r="H924" s="1" t="s">
        <v>593</v>
      </c>
      <c r="I924" s="1" t="s">
        <v>1269</v>
      </c>
      <c r="J924" s="1" t="s">
        <v>70</v>
      </c>
      <c r="K924" s="3">
        <v>32.75</v>
      </c>
      <c r="L924">
        <v>3</v>
      </c>
      <c r="M924" s="3">
        <v>98.25</v>
      </c>
      <c r="N924" s="1" t="s">
        <v>21</v>
      </c>
      <c r="O924" s="1" t="s">
        <v>22</v>
      </c>
    </row>
    <row r="925" spans="1:15" x14ac:dyDescent="0.3">
      <c r="A925" s="1" t="s">
        <v>3272</v>
      </c>
      <c r="B925" s="2">
        <v>45554</v>
      </c>
      <c r="C925" s="1" t="s">
        <v>6672</v>
      </c>
      <c r="D925" s="1" t="s">
        <v>60</v>
      </c>
      <c r="E925">
        <v>2024</v>
      </c>
      <c r="F925" s="1" t="s">
        <v>1326</v>
      </c>
      <c r="G925" s="1" t="s">
        <v>1327</v>
      </c>
      <c r="H925" s="1" t="s">
        <v>2618</v>
      </c>
      <c r="I925" s="1" t="s">
        <v>3273</v>
      </c>
      <c r="J925" s="1" t="s">
        <v>70</v>
      </c>
      <c r="K925" s="3">
        <v>6.97</v>
      </c>
      <c r="L925">
        <v>3</v>
      </c>
      <c r="M925" s="3">
        <v>20.91</v>
      </c>
      <c r="N925" s="1" t="s">
        <v>6669</v>
      </c>
      <c r="O925" s="1" t="s">
        <v>52</v>
      </c>
    </row>
    <row r="926" spans="1:15" x14ac:dyDescent="0.3">
      <c r="A926" s="1" t="s">
        <v>3274</v>
      </c>
      <c r="B926" s="2">
        <v>45512</v>
      </c>
      <c r="C926" s="1" t="s">
        <v>6672</v>
      </c>
      <c r="D926" s="1" t="s">
        <v>90</v>
      </c>
      <c r="E926">
        <v>2024</v>
      </c>
      <c r="F926" s="1" t="s">
        <v>1241</v>
      </c>
      <c r="G926" s="1" t="s">
        <v>1242</v>
      </c>
      <c r="H926" s="1" t="s">
        <v>282</v>
      </c>
      <c r="I926" s="1" t="s">
        <v>283</v>
      </c>
      <c r="J926" s="1" t="s">
        <v>70</v>
      </c>
      <c r="K926" s="3">
        <v>23.06</v>
      </c>
      <c r="L926">
        <v>3</v>
      </c>
      <c r="M926" s="3">
        <v>69.180000000000007</v>
      </c>
      <c r="N926" s="1" t="s">
        <v>6669</v>
      </c>
      <c r="O926" s="1" t="s">
        <v>44</v>
      </c>
    </row>
    <row r="927" spans="1:15" x14ac:dyDescent="0.3">
      <c r="A927" s="1" t="s">
        <v>3275</v>
      </c>
      <c r="B927" s="2">
        <v>44885</v>
      </c>
      <c r="C927" s="1" t="s">
        <v>6666</v>
      </c>
      <c r="D927" s="1" t="s">
        <v>54</v>
      </c>
      <c r="E927">
        <v>2022</v>
      </c>
      <c r="F927" s="1" t="s">
        <v>317</v>
      </c>
      <c r="G927" s="1" t="s">
        <v>318</v>
      </c>
      <c r="H927" s="1" t="s">
        <v>166</v>
      </c>
      <c r="I927" s="1" t="s">
        <v>2714</v>
      </c>
      <c r="J927" s="1" t="s">
        <v>51</v>
      </c>
      <c r="K927" s="3">
        <v>50.74</v>
      </c>
      <c r="L927">
        <v>3</v>
      </c>
      <c r="M927" s="3">
        <v>152.22</v>
      </c>
      <c r="N927" s="1" t="s">
        <v>21</v>
      </c>
      <c r="O927" s="1" t="s">
        <v>22</v>
      </c>
    </row>
    <row r="928" spans="1:15" x14ac:dyDescent="0.3">
      <c r="A928" s="1" t="s">
        <v>3276</v>
      </c>
      <c r="B928" s="2">
        <v>45239</v>
      </c>
      <c r="C928" s="1" t="s">
        <v>6672</v>
      </c>
      <c r="D928" s="1" t="s">
        <v>54</v>
      </c>
      <c r="E928">
        <v>2023</v>
      </c>
      <c r="F928" s="1" t="s">
        <v>1516</v>
      </c>
      <c r="G928" s="1" t="s">
        <v>1517</v>
      </c>
      <c r="H928" s="1" t="s">
        <v>3277</v>
      </c>
      <c r="I928" s="1" t="s">
        <v>3278</v>
      </c>
      <c r="J928" s="1" t="s">
        <v>51</v>
      </c>
      <c r="K928" s="3">
        <v>13.76</v>
      </c>
      <c r="L928">
        <v>2</v>
      </c>
      <c r="M928" s="3">
        <v>27.52</v>
      </c>
      <c r="N928" s="1" t="s">
        <v>6669</v>
      </c>
      <c r="O928" s="1" t="s">
        <v>44</v>
      </c>
    </row>
    <row r="929" spans="1:15" x14ac:dyDescent="0.3">
      <c r="A929" s="1" t="s">
        <v>3279</v>
      </c>
      <c r="B929" s="2">
        <v>45201</v>
      </c>
      <c r="C929" s="1" t="s">
        <v>6667</v>
      </c>
      <c r="D929" s="1" t="s">
        <v>133</v>
      </c>
      <c r="E929">
        <v>2023</v>
      </c>
      <c r="F929" s="1" t="s">
        <v>1906</v>
      </c>
      <c r="G929" s="1" t="s">
        <v>2609</v>
      </c>
      <c r="H929" s="1" t="s">
        <v>3280</v>
      </c>
      <c r="I929" s="1" t="s">
        <v>3281</v>
      </c>
      <c r="J929" s="1" t="s">
        <v>70</v>
      </c>
      <c r="K929" s="3">
        <v>42.85</v>
      </c>
      <c r="L929">
        <v>1</v>
      </c>
      <c r="M929" s="3">
        <v>42.85</v>
      </c>
      <c r="N929" s="1" t="s">
        <v>6669</v>
      </c>
      <c r="O929" s="1" t="s">
        <v>37</v>
      </c>
    </row>
    <row r="930" spans="1:15" x14ac:dyDescent="0.3">
      <c r="A930" s="1" t="s">
        <v>3282</v>
      </c>
      <c r="B930" s="2">
        <v>45618</v>
      </c>
      <c r="C930" s="1" t="s">
        <v>6668</v>
      </c>
      <c r="D930" s="1" t="s">
        <v>54</v>
      </c>
      <c r="E930">
        <v>2024</v>
      </c>
      <c r="F930" s="1" t="s">
        <v>3283</v>
      </c>
      <c r="G930" s="1" t="s">
        <v>3284</v>
      </c>
      <c r="H930" s="1" t="s">
        <v>1661</v>
      </c>
      <c r="I930" s="1" t="s">
        <v>3129</v>
      </c>
      <c r="J930" s="1" t="s">
        <v>20</v>
      </c>
      <c r="K930" s="3">
        <v>22.71</v>
      </c>
      <c r="L930">
        <v>4</v>
      </c>
      <c r="M930" s="3">
        <v>90.84</v>
      </c>
      <c r="N930" s="1" t="s">
        <v>21</v>
      </c>
      <c r="O930" s="1" t="s">
        <v>37</v>
      </c>
    </row>
    <row r="931" spans="1:15" x14ac:dyDescent="0.3">
      <c r="A931" s="1" t="s">
        <v>3285</v>
      </c>
      <c r="B931" s="2">
        <v>45123</v>
      </c>
      <c r="C931" s="1" t="s">
        <v>6666</v>
      </c>
      <c r="D931" s="1" t="s">
        <v>32</v>
      </c>
      <c r="E931">
        <v>2023</v>
      </c>
      <c r="F931" s="1" t="s">
        <v>894</v>
      </c>
      <c r="G931" s="1" t="s">
        <v>3083</v>
      </c>
      <c r="H931" s="1" t="s">
        <v>2290</v>
      </c>
      <c r="I931" s="1" t="s">
        <v>2291</v>
      </c>
      <c r="J931" s="1" t="s">
        <v>51</v>
      </c>
      <c r="K931" s="3">
        <v>24.67</v>
      </c>
      <c r="L931">
        <v>3</v>
      </c>
      <c r="M931" s="3">
        <v>74.010000000000005</v>
      </c>
      <c r="N931" s="1" t="s">
        <v>29</v>
      </c>
      <c r="O931" s="1" t="s">
        <v>30</v>
      </c>
    </row>
    <row r="932" spans="1:15" x14ac:dyDescent="0.3">
      <c r="A932" s="1" t="s">
        <v>3286</v>
      </c>
      <c r="B932" s="2">
        <v>45887</v>
      </c>
      <c r="C932" s="1" t="s">
        <v>6667</v>
      </c>
      <c r="D932" s="1" t="s">
        <v>90</v>
      </c>
      <c r="E932">
        <v>2025</v>
      </c>
      <c r="F932" s="1" t="s">
        <v>453</v>
      </c>
      <c r="G932" s="1" t="s">
        <v>454</v>
      </c>
      <c r="H932" s="1" t="s">
        <v>35</v>
      </c>
      <c r="I932" s="1" t="s">
        <v>36</v>
      </c>
      <c r="J932" s="1" t="s">
        <v>70</v>
      </c>
      <c r="K932" s="3">
        <v>23.52</v>
      </c>
      <c r="L932">
        <v>2</v>
      </c>
      <c r="M932" s="3">
        <v>47.04</v>
      </c>
      <c r="N932" s="1" t="s">
        <v>6669</v>
      </c>
      <c r="O932" s="1" t="s">
        <v>193</v>
      </c>
    </row>
    <row r="933" spans="1:15" x14ac:dyDescent="0.3">
      <c r="A933" s="1" t="s">
        <v>3287</v>
      </c>
      <c r="B933" s="2">
        <v>45430</v>
      </c>
      <c r="C933" s="1" t="s">
        <v>6673</v>
      </c>
      <c r="D933" s="1" t="s">
        <v>46</v>
      </c>
      <c r="E933">
        <v>2024</v>
      </c>
      <c r="F933" s="1" t="s">
        <v>2661</v>
      </c>
      <c r="G933" s="1" t="s">
        <v>3288</v>
      </c>
      <c r="H933" s="1" t="s">
        <v>2208</v>
      </c>
      <c r="I933" s="1" t="s">
        <v>2209</v>
      </c>
      <c r="J933" s="1" t="s">
        <v>51</v>
      </c>
      <c r="K933" s="3">
        <v>32.049999999999997</v>
      </c>
      <c r="L933">
        <v>1</v>
      </c>
      <c r="M933" s="3">
        <v>32.049999999999997</v>
      </c>
      <c r="N933" s="1" t="s">
        <v>88</v>
      </c>
      <c r="O933" s="1" t="s">
        <v>37</v>
      </c>
    </row>
    <row r="934" spans="1:15" x14ac:dyDescent="0.3">
      <c r="A934" s="1" t="s">
        <v>3289</v>
      </c>
      <c r="B934" s="2">
        <v>44948</v>
      </c>
      <c r="C934" s="1" t="s">
        <v>6666</v>
      </c>
      <c r="D934" s="1" t="s">
        <v>210</v>
      </c>
      <c r="E934">
        <v>2023</v>
      </c>
      <c r="F934" s="1" t="s">
        <v>3290</v>
      </c>
      <c r="G934" s="1" t="s">
        <v>3291</v>
      </c>
      <c r="H934" s="1" t="s">
        <v>1948</v>
      </c>
      <c r="I934" s="1" t="s">
        <v>3292</v>
      </c>
      <c r="J934" s="1" t="s">
        <v>20</v>
      </c>
      <c r="K934" s="3">
        <v>18.39</v>
      </c>
      <c r="L934">
        <v>5</v>
      </c>
      <c r="M934" s="3">
        <v>91.95</v>
      </c>
      <c r="N934" s="1" t="s">
        <v>21</v>
      </c>
      <c r="O934" s="1" t="s">
        <v>30</v>
      </c>
    </row>
    <row r="935" spans="1:15" x14ac:dyDescent="0.3">
      <c r="A935" s="1" t="s">
        <v>3293</v>
      </c>
      <c r="B935" s="2">
        <v>45305</v>
      </c>
      <c r="C935" s="1" t="s">
        <v>6666</v>
      </c>
      <c r="D935" s="1" t="s">
        <v>210</v>
      </c>
      <c r="E935">
        <v>2024</v>
      </c>
      <c r="F935" s="1" t="s">
        <v>3238</v>
      </c>
      <c r="G935" s="1" t="s">
        <v>3239</v>
      </c>
      <c r="H935" s="1" t="s">
        <v>2779</v>
      </c>
      <c r="I935" s="1" t="s">
        <v>2780</v>
      </c>
      <c r="J935" s="1" t="s">
        <v>70</v>
      </c>
      <c r="K935" s="3">
        <v>30.12</v>
      </c>
      <c r="L935">
        <v>2</v>
      </c>
      <c r="M935" s="3">
        <v>60.24</v>
      </c>
      <c r="N935" s="1" t="s">
        <v>6669</v>
      </c>
      <c r="O935" s="1" t="s">
        <v>37</v>
      </c>
    </row>
    <row r="936" spans="1:15" x14ac:dyDescent="0.3">
      <c r="A936" s="1" t="s">
        <v>3294</v>
      </c>
      <c r="B936" s="2">
        <v>45545</v>
      </c>
      <c r="C936" s="1" t="s">
        <v>6671</v>
      </c>
      <c r="D936" s="1" t="s">
        <v>60</v>
      </c>
      <c r="E936">
        <v>2024</v>
      </c>
      <c r="F936" s="1" t="s">
        <v>533</v>
      </c>
      <c r="G936" s="1" t="s">
        <v>534</v>
      </c>
      <c r="H936" s="1" t="s">
        <v>3079</v>
      </c>
      <c r="I936" s="1" t="s">
        <v>3080</v>
      </c>
      <c r="J936" s="1" t="s">
        <v>20</v>
      </c>
      <c r="K936" s="3">
        <v>17.84</v>
      </c>
      <c r="L936">
        <v>2</v>
      </c>
      <c r="M936" s="3">
        <v>35.68</v>
      </c>
      <c r="N936" s="1" t="s">
        <v>29</v>
      </c>
      <c r="O936" s="1" t="s">
        <v>52</v>
      </c>
    </row>
    <row r="937" spans="1:15" x14ac:dyDescent="0.3">
      <c r="A937" s="1" t="s">
        <v>3295</v>
      </c>
      <c r="B937" s="2">
        <v>45771</v>
      </c>
      <c r="C937" s="1" t="s">
        <v>6672</v>
      </c>
      <c r="D937" s="1" t="s">
        <v>82</v>
      </c>
      <c r="E937">
        <v>2025</v>
      </c>
      <c r="F937" s="1" t="s">
        <v>1624</v>
      </c>
      <c r="G937" s="1" t="s">
        <v>1625</v>
      </c>
      <c r="H937" s="1" t="s">
        <v>1165</v>
      </c>
      <c r="I937" s="1" t="s">
        <v>2852</v>
      </c>
      <c r="J937" s="1" t="s">
        <v>20</v>
      </c>
      <c r="K937" s="3">
        <v>32.22</v>
      </c>
      <c r="L937">
        <v>1</v>
      </c>
      <c r="M937" s="3">
        <v>32.22</v>
      </c>
      <c r="N937" s="1" t="s">
        <v>21</v>
      </c>
      <c r="O937" s="1" t="s">
        <v>44</v>
      </c>
    </row>
    <row r="938" spans="1:15" x14ac:dyDescent="0.3">
      <c r="A938" s="1" t="s">
        <v>3296</v>
      </c>
      <c r="B938" s="2">
        <v>45029</v>
      </c>
      <c r="C938" s="1" t="s">
        <v>6672</v>
      </c>
      <c r="D938" s="1" t="s">
        <v>82</v>
      </c>
      <c r="E938">
        <v>2023</v>
      </c>
      <c r="F938" s="1" t="s">
        <v>3297</v>
      </c>
      <c r="G938" s="1" t="s">
        <v>3298</v>
      </c>
      <c r="H938" s="1" t="s">
        <v>3299</v>
      </c>
      <c r="I938" s="1" t="s">
        <v>3300</v>
      </c>
      <c r="J938" s="1" t="s">
        <v>87</v>
      </c>
      <c r="K938" s="3">
        <v>17.22</v>
      </c>
      <c r="L938">
        <v>2</v>
      </c>
      <c r="M938" s="3">
        <v>34.44</v>
      </c>
      <c r="N938" s="1" t="s">
        <v>29</v>
      </c>
      <c r="O938" s="1" t="s">
        <v>22</v>
      </c>
    </row>
    <row r="939" spans="1:15" x14ac:dyDescent="0.3">
      <c r="A939" s="1" t="s">
        <v>3301</v>
      </c>
      <c r="B939" s="2">
        <v>44933</v>
      </c>
      <c r="C939" s="1" t="s">
        <v>6673</v>
      </c>
      <c r="D939" s="1" t="s">
        <v>210</v>
      </c>
      <c r="E939">
        <v>2023</v>
      </c>
      <c r="F939" s="1" t="s">
        <v>3302</v>
      </c>
      <c r="G939" s="1" t="s">
        <v>3303</v>
      </c>
      <c r="H939" s="1" t="s">
        <v>2983</v>
      </c>
      <c r="I939" s="1" t="s">
        <v>2984</v>
      </c>
      <c r="J939" s="1" t="s">
        <v>70</v>
      </c>
      <c r="K939" s="3">
        <v>40.36</v>
      </c>
      <c r="L939">
        <v>5</v>
      </c>
      <c r="M939" s="3">
        <v>201.8</v>
      </c>
      <c r="N939" s="1" t="s">
        <v>88</v>
      </c>
      <c r="O939" s="1" t="s">
        <v>37</v>
      </c>
    </row>
    <row r="940" spans="1:15" x14ac:dyDescent="0.3">
      <c r="A940" s="1" t="s">
        <v>3304</v>
      </c>
      <c r="B940" s="2">
        <v>45437</v>
      </c>
      <c r="C940" s="1" t="s">
        <v>6673</v>
      </c>
      <c r="D940" s="1" t="s">
        <v>46</v>
      </c>
      <c r="E940">
        <v>2024</v>
      </c>
      <c r="F940" s="1" t="s">
        <v>3305</v>
      </c>
      <c r="G940" s="1" t="s">
        <v>3306</v>
      </c>
      <c r="H940" s="1" t="s">
        <v>1535</v>
      </c>
      <c r="I940" s="1" t="s">
        <v>1536</v>
      </c>
      <c r="J940" s="1" t="s">
        <v>87</v>
      </c>
      <c r="K940" s="3">
        <v>14.69</v>
      </c>
      <c r="L940">
        <v>1</v>
      </c>
      <c r="M940" s="3">
        <v>14.69</v>
      </c>
      <c r="N940" s="1" t="s">
        <v>29</v>
      </c>
      <c r="O940" s="1" t="s">
        <v>52</v>
      </c>
    </row>
    <row r="941" spans="1:15" x14ac:dyDescent="0.3">
      <c r="A941" s="1" t="s">
        <v>3307</v>
      </c>
      <c r="B941" s="2">
        <v>45354</v>
      </c>
      <c r="C941" s="1" t="s">
        <v>6666</v>
      </c>
      <c r="D941" s="1" t="s">
        <v>15</v>
      </c>
      <c r="E941">
        <v>2024</v>
      </c>
      <c r="F941" s="1" t="s">
        <v>3308</v>
      </c>
      <c r="G941" s="1" t="s">
        <v>3309</v>
      </c>
      <c r="H941" s="1" t="s">
        <v>3195</v>
      </c>
      <c r="I941" s="1" t="s">
        <v>3310</v>
      </c>
      <c r="J941" s="1" t="s">
        <v>51</v>
      </c>
      <c r="K941" s="3">
        <v>48.78</v>
      </c>
      <c r="L941">
        <v>3</v>
      </c>
      <c r="M941" s="3">
        <v>146.34</v>
      </c>
      <c r="N941" s="1" t="s">
        <v>88</v>
      </c>
      <c r="O941" s="1" t="s">
        <v>30</v>
      </c>
    </row>
    <row r="942" spans="1:15" x14ac:dyDescent="0.3">
      <c r="A942" s="1" t="s">
        <v>3311</v>
      </c>
      <c r="B942" s="2">
        <v>45222</v>
      </c>
      <c r="C942" s="1" t="s">
        <v>6667</v>
      </c>
      <c r="D942" s="1" t="s">
        <v>133</v>
      </c>
      <c r="E942">
        <v>2023</v>
      </c>
      <c r="F942" s="1" t="s">
        <v>1549</v>
      </c>
      <c r="G942" s="1" t="s">
        <v>3312</v>
      </c>
      <c r="H942" s="1" t="s">
        <v>739</v>
      </c>
      <c r="I942" s="1" t="s">
        <v>740</v>
      </c>
      <c r="J942" s="1" t="s">
        <v>20</v>
      </c>
      <c r="K942" s="3">
        <v>39.42</v>
      </c>
      <c r="L942">
        <v>4</v>
      </c>
      <c r="M942" s="3">
        <v>157.68</v>
      </c>
      <c r="N942" s="1" t="s">
        <v>21</v>
      </c>
      <c r="O942" s="1" t="s">
        <v>22</v>
      </c>
    </row>
    <row r="943" spans="1:15" x14ac:dyDescent="0.3">
      <c r="A943" s="1" t="s">
        <v>3313</v>
      </c>
      <c r="B943" s="2">
        <v>45805</v>
      </c>
      <c r="C943" s="1" t="s">
        <v>6670</v>
      </c>
      <c r="D943" s="1" t="s">
        <v>46</v>
      </c>
      <c r="E943">
        <v>2025</v>
      </c>
      <c r="F943" s="1" t="s">
        <v>788</v>
      </c>
      <c r="G943" s="1" t="s">
        <v>789</v>
      </c>
      <c r="H943" s="1" t="s">
        <v>816</v>
      </c>
      <c r="I943" s="1" t="s">
        <v>817</v>
      </c>
      <c r="J943" s="1" t="s">
        <v>20</v>
      </c>
      <c r="K943" s="3">
        <v>33.56</v>
      </c>
      <c r="L943">
        <v>3</v>
      </c>
      <c r="M943" s="3">
        <v>100.68</v>
      </c>
      <c r="N943" s="1" t="s">
        <v>6669</v>
      </c>
      <c r="O943" s="1" t="s">
        <v>22</v>
      </c>
    </row>
    <row r="944" spans="1:15" x14ac:dyDescent="0.3">
      <c r="A944" s="1" t="s">
        <v>3314</v>
      </c>
      <c r="B944" s="2">
        <v>44987</v>
      </c>
      <c r="C944" s="1" t="s">
        <v>6672</v>
      </c>
      <c r="D944" s="1" t="s">
        <v>15</v>
      </c>
      <c r="E944">
        <v>2023</v>
      </c>
      <c r="F944" s="1" t="s">
        <v>898</v>
      </c>
      <c r="G944" s="1" t="s">
        <v>2903</v>
      </c>
      <c r="H944" s="1" t="s">
        <v>1602</v>
      </c>
      <c r="I944" s="1" t="s">
        <v>1603</v>
      </c>
      <c r="J944" s="1" t="s">
        <v>70</v>
      </c>
      <c r="K944" s="3">
        <v>27.22</v>
      </c>
      <c r="L944">
        <v>3</v>
      </c>
      <c r="M944" s="3">
        <v>81.66</v>
      </c>
      <c r="N944" s="1" t="s">
        <v>21</v>
      </c>
      <c r="O944" s="1" t="s">
        <v>22</v>
      </c>
    </row>
    <row r="945" spans="1:15" x14ac:dyDescent="0.3">
      <c r="A945" s="1" t="s">
        <v>3315</v>
      </c>
      <c r="B945" s="2">
        <v>45255</v>
      </c>
      <c r="C945" s="1" t="s">
        <v>6673</v>
      </c>
      <c r="D945" s="1" t="s">
        <v>54</v>
      </c>
      <c r="E945">
        <v>2023</v>
      </c>
      <c r="F945" s="1" t="s">
        <v>2644</v>
      </c>
      <c r="G945" s="1" t="s">
        <v>3316</v>
      </c>
      <c r="H945" s="1" t="s">
        <v>3317</v>
      </c>
      <c r="I945" s="1" t="s">
        <v>3318</v>
      </c>
      <c r="J945" s="1" t="s">
        <v>70</v>
      </c>
      <c r="K945" s="3">
        <v>43.02</v>
      </c>
      <c r="L945">
        <v>5</v>
      </c>
      <c r="M945" s="3">
        <v>215.1</v>
      </c>
      <c r="N945" s="1" t="s">
        <v>21</v>
      </c>
      <c r="O945" s="1" t="s">
        <v>193</v>
      </c>
    </row>
    <row r="946" spans="1:15" x14ac:dyDescent="0.3">
      <c r="A946" s="1" t="s">
        <v>3319</v>
      </c>
      <c r="B946" s="2">
        <v>45451</v>
      </c>
      <c r="C946" s="1" t="s">
        <v>6673</v>
      </c>
      <c r="D946" s="1" t="s">
        <v>24</v>
      </c>
      <c r="E946">
        <v>2024</v>
      </c>
      <c r="F946" s="1" t="s">
        <v>3186</v>
      </c>
      <c r="G946" s="1" t="s">
        <v>3187</v>
      </c>
      <c r="H946" s="1" t="s">
        <v>35</v>
      </c>
      <c r="I946" s="1" t="s">
        <v>2721</v>
      </c>
      <c r="J946" s="1" t="s">
        <v>20</v>
      </c>
      <c r="K946" s="3">
        <v>16.37</v>
      </c>
      <c r="L946">
        <v>4</v>
      </c>
      <c r="M946" s="3">
        <v>65.48</v>
      </c>
      <c r="N946" s="1" t="s">
        <v>21</v>
      </c>
      <c r="O946" s="1" t="s">
        <v>30</v>
      </c>
    </row>
    <row r="947" spans="1:15" x14ac:dyDescent="0.3">
      <c r="A947" s="1" t="s">
        <v>3320</v>
      </c>
      <c r="B947" s="2">
        <v>45177</v>
      </c>
      <c r="C947" s="1" t="s">
        <v>6668</v>
      </c>
      <c r="D947" s="1" t="s">
        <v>60</v>
      </c>
      <c r="E947">
        <v>2023</v>
      </c>
      <c r="F947" s="1" t="s">
        <v>1002</v>
      </c>
      <c r="G947" s="1" t="s">
        <v>3321</v>
      </c>
      <c r="H947" s="1" t="s">
        <v>3322</v>
      </c>
      <c r="I947" s="1" t="s">
        <v>3323</v>
      </c>
      <c r="J947" s="1" t="s">
        <v>87</v>
      </c>
      <c r="K947" s="3">
        <v>6.35</v>
      </c>
      <c r="L947">
        <v>3</v>
      </c>
      <c r="M947" s="3">
        <v>19.05</v>
      </c>
      <c r="N947" s="1" t="s">
        <v>21</v>
      </c>
      <c r="O947" s="1" t="s">
        <v>52</v>
      </c>
    </row>
    <row r="948" spans="1:15" x14ac:dyDescent="0.3">
      <c r="A948" s="1" t="s">
        <v>3324</v>
      </c>
      <c r="B948" s="2">
        <v>45202</v>
      </c>
      <c r="C948" s="1" t="s">
        <v>6671</v>
      </c>
      <c r="D948" s="1" t="s">
        <v>133</v>
      </c>
      <c r="E948">
        <v>2023</v>
      </c>
      <c r="F948" s="1" t="s">
        <v>3325</v>
      </c>
      <c r="G948" s="1" t="s">
        <v>3326</v>
      </c>
      <c r="H948" s="1" t="s">
        <v>1497</v>
      </c>
      <c r="I948" s="1" t="s">
        <v>2341</v>
      </c>
      <c r="J948" s="1" t="s">
        <v>51</v>
      </c>
      <c r="K948" s="3">
        <v>37.19</v>
      </c>
      <c r="L948">
        <v>2</v>
      </c>
      <c r="M948" s="3">
        <v>74.38</v>
      </c>
      <c r="N948" s="1" t="s">
        <v>29</v>
      </c>
      <c r="O948" s="1" t="s">
        <v>193</v>
      </c>
    </row>
    <row r="949" spans="1:15" x14ac:dyDescent="0.3">
      <c r="A949" s="1" t="s">
        <v>3327</v>
      </c>
      <c r="B949" s="2">
        <v>45861</v>
      </c>
      <c r="C949" s="1" t="s">
        <v>6670</v>
      </c>
      <c r="D949" s="1" t="s">
        <v>32</v>
      </c>
      <c r="E949">
        <v>2025</v>
      </c>
      <c r="F949" s="1" t="s">
        <v>543</v>
      </c>
      <c r="G949" s="1" t="s">
        <v>544</v>
      </c>
      <c r="H949" s="1" t="s">
        <v>1361</v>
      </c>
      <c r="I949" s="1" t="s">
        <v>3328</v>
      </c>
      <c r="J949" s="1" t="s">
        <v>70</v>
      </c>
      <c r="K949" s="3">
        <v>50.87</v>
      </c>
      <c r="L949">
        <v>4</v>
      </c>
      <c r="M949" s="3">
        <v>203.48</v>
      </c>
      <c r="N949" s="1" t="s">
        <v>29</v>
      </c>
      <c r="O949" s="1" t="s">
        <v>37</v>
      </c>
    </row>
    <row r="950" spans="1:15" x14ac:dyDescent="0.3">
      <c r="A950" s="1" t="s">
        <v>3329</v>
      </c>
      <c r="B950" s="2">
        <v>44848</v>
      </c>
      <c r="C950" s="1" t="s">
        <v>6668</v>
      </c>
      <c r="D950" s="1" t="s">
        <v>133</v>
      </c>
      <c r="E950">
        <v>2022</v>
      </c>
      <c r="F950" s="1" t="s">
        <v>3330</v>
      </c>
      <c r="G950" s="1" t="s">
        <v>3331</v>
      </c>
      <c r="H950" s="1" t="s">
        <v>3332</v>
      </c>
      <c r="I950" s="1" t="s">
        <v>3333</v>
      </c>
      <c r="J950" s="1" t="s">
        <v>70</v>
      </c>
      <c r="K950" s="3">
        <v>28.05</v>
      </c>
      <c r="L950">
        <v>4</v>
      </c>
      <c r="M950" s="3">
        <v>112.2</v>
      </c>
      <c r="N950" s="1" t="s">
        <v>6669</v>
      </c>
      <c r="O950" s="1" t="s">
        <v>37</v>
      </c>
    </row>
    <row r="951" spans="1:15" x14ac:dyDescent="0.3">
      <c r="A951" s="1" t="s">
        <v>3334</v>
      </c>
      <c r="B951" s="2">
        <v>45523</v>
      </c>
      <c r="C951" s="1" t="s">
        <v>6667</v>
      </c>
      <c r="D951" s="1" t="s">
        <v>90</v>
      </c>
      <c r="E951">
        <v>2024</v>
      </c>
      <c r="F951" s="1" t="s">
        <v>666</v>
      </c>
      <c r="G951" s="1" t="s">
        <v>3335</v>
      </c>
      <c r="H951" s="1" t="s">
        <v>181</v>
      </c>
      <c r="I951" s="1" t="s">
        <v>182</v>
      </c>
      <c r="J951" s="1" t="s">
        <v>20</v>
      </c>
      <c r="K951" s="3">
        <v>24.33</v>
      </c>
      <c r="L951">
        <v>1</v>
      </c>
      <c r="M951" s="3">
        <v>24.33</v>
      </c>
      <c r="N951" s="1" t="s">
        <v>6669</v>
      </c>
      <c r="O951" s="1" t="s">
        <v>37</v>
      </c>
    </row>
    <row r="952" spans="1:15" x14ac:dyDescent="0.3">
      <c r="A952" s="1" t="s">
        <v>3336</v>
      </c>
      <c r="B952" s="2">
        <v>45738</v>
      </c>
      <c r="C952" s="1" t="s">
        <v>6673</v>
      </c>
      <c r="D952" s="1" t="s">
        <v>15</v>
      </c>
      <c r="E952">
        <v>2025</v>
      </c>
      <c r="F952" s="1" t="s">
        <v>839</v>
      </c>
      <c r="G952" s="1" t="s">
        <v>1161</v>
      </c>
      <c r="H952" s="1" t="s">
        <v>1425</v>
      </c>
      <c r="I952" s="1" t="s">
        <v>3337</v>
      </c>
      <c r="J952" s="1" t="s">
        <v>70</v>
      </c>
      <c r="K952" s="3">
        <v>52.72</v>
      </c>
      <c r="L952">
        <v>4</v>
      </c>
      <c r="M952" s="3">
        <v>210.88</v>
      </c>
      <c r="N952" s="1" t="s">
        <v>6669</v>
      </c>
      <c r="O952" s="1" t="s">
        <v>37</v>
      </c>
    </row>
    <row r="953" spans="1:15" x14ac:dyDescent="0.3">
      <c r="A953" s="1" t="s">
        <v>3338</v>
      </c>
      <c r="B953" s="2">
        <v>45766</v>
      </c>
      <c r="C953" s="1" t="s">
        <v>6673</v>
      </c>
      <c r="D953" s="1" t="s">
        <v>82</v>
      </c>
      <c r="E953">
        <v>2025</v>
      </c>
      <c r="F953" s="1" t="s">
        <v>930</v>
      </c>
      <c r="G953" s="1" t="s">
        <v>3339</v>
      </c>
      <c r="H953" s="1" t="s">
        <v>1538</v>
      </c>
      <c r="I953" s="1" t="s">
        <v>2461</v>
      </c>
      <c r="J953" s="1" t="s">
        <v>20</v>
      </c>
      <c r="K953" s="3">
        <v>41.88</v>
      </c>
      <c r="L953">
        <v>5</v>
      </c>
      <c r="M953" s="3">
        <v>209.4</v>
      </c>
      <c r="N953" s="1" t="s">
        <v>6669</v>
      </c>
      <c r="O953" s="1" t="s">
        <v>22</v>
      </c>
    </row>
    <row r="954" spans="1:15" x14ac:dyDescent="0.3">
      <c r="A954" s="1" t="s">
        <v>3340</v>
      </c>
      <c r="B954" s="2">
        <v>45195</v>
      </c>
      <c r="C954" s="1" t="s">
        <v>6671</v>
      </c>
      <c r="D954" s="1" t="s">
        <v>60</v>
      </c>
      <c r="E954">
        <v>2023</v>
      </c>
      <c r="F954" s="1" t="s">
        <v>2932</v>
      </c>
      <c r="G954" s="1" t="s">
        <v>3341</v>
      </c>
      <c r="H954" s="1" t="s">
        <v>3332</v>
      </c>
      <c r="I954" s="1" t="s">
        <v>3333</v>
      </c>
      <c r="J954" s="1" t="s">
        <v>70</v>
      </c>
      <c r="K954" s="3">
        <v>21.96</v>
      </c>
      <c r="L954">
        <v>1</v>
      </c>
      <c r="M954" s="3">
        <v>21.96</v>
      </c>
      <c r="N954" s="1" t="s">
        <v>21</v>
      </c>
      <c r="O954" s="1" t="s">
        <v>22</v>
      </c>
    </row>
    <row r="955" spans="1:15" x14ac:dyDescent="0.3">
      <c r="A955" s="1" t="s">
        <v>3342</v>
      </c>
      <c r="B955" s="2">
        <v>45498</v>
      </c>
      <c r="C955" s="1" t="s">
        <v>6672</v>
      </c>
      <c r="D955" s="1" t="s">
        <v>32</v>
      </c>
      <c r="E955">
        <v>2024</v>
      </c>
      <c r="F955" s="1" t="s">
        <v>1477</v>
      </c>
      <c r="G955" s="1" t="s">
        <v>2392</v>
      </c>
      <c r="H955" s="1" t="s">
        <v>3343</v>
      </c>
      <c r="I955" s="1" t="s">
        <v>3344</v>
      </c>
      <c r="J955" s="1" t="s">
        <v>51</v>
      </c>
      <c r="K955" s="3">
        <v>36.65</v>
      </c>
      <c r="L955">
        <v>1</v>
      </c>
      <c r="M955" s="3">
        <v>36.65</v>
      </c>
      <c r="N955" s="1" t="s">
        <v>29</v>
      </c>
      <c r="O955" s="1" t="s">
        <v>30</v>
      </c>
    </row>
    <row r="956" spans="1:15" x14ac:dyDescent="0.3">
      <c r="A956" s="1" t="s">
        <v>3345</v>
      </c>
      <c r="B956" s="2">
        <v>45568</v>
      </c>
      <c r="C956" s="1" t="s">
        <v>6672</v>
      </c>
      <c r="D956" s="1" t="s">
        <v>133</v>
      </c>
      <c r="E956">
        <v>2024</v>
      </c>
      <c r="F956" s="1" t="s">
        <v>285</v>
      </c>
      <c r="G956" s="1" t="s">
        <v>2954</v>
      </c>
      <c r="H956" s="1" t="s">
        <v>3346</v>
      </c>
      <c r="I956" s="1" t="s">
        <v>3347</v>
      </c>
      <c r="J956" s="1" t="s">
        <v>87</v>
      </c>
      <c r="K956" s="3">
        <v>29.56</v>
      </c>
      <c r="L956">
        <v>1</v>
      </c>
      <c r="M956" s="3">
        <v>29.56</v>
      </c>
      <c r="N956" s="1" t="s">
        <v>88</v>
      </c>
      <c r="O956" s="1" t="s">
        <v>193</v>
      </c>
    </row>
    <row r="957" spans="1:15" x14ac:dyDescent="0.3">
      <c r="A957" s="1" t="s">
        <v>3348</v>
      </c>
      <c r="B957" s="2">
        <v>45620</v>
      </c>
      <c r="C957" s="1" t="s">
        <v>6666</v>
      </c>
      <c r="D957" s="1" t="s">
        <v>54</v>
      </c>
      <c r="E957">
        <v>2024</v>
      </c>
      <c r="F957" s="1" t="s">
        <v>1560</v>
      </c>
      <c r="G957" s="1" t="s">
        <v>1561</v>
      </c>
      <c r="H957" s="1" t="s">
        <v>450</v>
      </c>
      <c r="I957" s="1" t="s">
        <v>2925</v>
      </c>
      <c r="J957" s="1" t="s">
        <v>51</v>
      </c>
      <c r="K957" s="3">
        <v>13.39</v>
      </c>
      <c r="L957">
        <v>2</v>
      </c>
      <c r="M957" s="3">
        <v>26.78</v>
      </c>
      <c r="N957" s="1" t="s">
        <v>6669</v>
      </c>
      <c r="O957" s="1" t="s">
        <v>37</v>
      </c>
    </row>
    <row r="958" spans="1:15" x14ac:dyDescent="0.3">
      <c r="A958" s="1" t="s">
        <v>3349</v>
      </c>
      <c r="B958" s="2">
        <v>45001</v>
      </c>
      <c r="C958" s="1" t="s">
        <v>6672</v>
      </c>
      <c r="D958" s="1" t="s">
        <v>15</v>
      </c>
      <c r="E958">
        <v>2023</v>
      </c>
      <c r="F958" s="1" t="s">
        <v>3350</v>
      </c>
      <c r="G958" s="1" t="s">
        <v>3351</v>
      </c>
      <c r="H958" s="1" t="s">
        <v>416</v>
      </c>
      <c r="I958" s="1" t="s">
        <v>1469</v>
      </c>
      <c r="J958" s="1" t="s">
        <v>20</v>
      </c>
      <c r="K958" s="3">
        <v>32.049999999999997</v>
      </c>
      <c r="L958">
        <v>5</v>
      </c>
      <c r="M958" s="3">
        <v>160.25</v>
      </c>
      <c r="N958" s="1" t="s">
        <v>21</v>
      </c>
      <c r="O958" s="1" t="s">
        <v>22</v>
      </c>
    </row>
    <row r="959" spans="1:15" x14ac:dyDescent="0.3">
      <c r="A959" s="1" t="s">
        <v>3352</v>
      </c>
      <c r="B959" s="2">
        <v>45368</v>
      </c>
      <c r="C959" s="1" t="s">
        <v>6666</v>
      </c>
      <c r="D959" s="1" t="s">
        <v>15</v>
      </c>
      <c r="E959">
        <v>2024</v>
      </c>
      <c r="F959" s="1" t="s">
        <v>3353</v>
      </c>
      <c r="G959" s="1" t="s">
        <v>3354</v>
      </c>
      <c r="H959" s="1" t="s">
        <v>3355</v>
      </c>
      <c r="I959" s="1" t="s">
        <v>3356</v>
      </c>
      <c r="J959" s="1" t="s">
        <v>87</v>
      </c>
      <c r="K959" s="3">
        <v>43.31</v>
      </c>
      <c r="L959">
        <v>2</v>
      </c>
      <c r="M959" s="3">
        <v>86.62</v>
      </c>
      <c r="N959" s="1" t="s">
        <v>6669</v>
      </c>
      <c r="O959" s="1" t="s">
        <v>37</v>
      </c>
    </row>
    <row r="960" spans="1:15" x14ac:dyDescent="0.3">
      <c r="A960" s="1" t="s">
        <v>3357</v>
      </c>
      <c r="B960" s="2">
        <v>45106</v>
      </c>
      <c r="C960" s="1" t="s">
        <v>6672</v>
      </c>
      <c r="D960" s="1" t="s">
        <v>24</v>
      </c>
      <c r="E960">
        <v>2023</v>
      </c>
      <c r="F960" s="1" t="s">
        <v>3358</v>
      </c>
      <c r="G960" s="1" t="s">
        <v>3359</v>
      </c>
      <c r="H960" s="1" t="s">
        <v>3360</v>
      </c>
      <c r="I960" s="1" t="s">
        <v>3361</v>
      </c>
      <c r="J960" s="1" t="s">
        <v>51</v>
      </c>
      <c r="K960" s="3">
        <v>27.34</v>
      </c>
      <c r="L960">
        <v>4</v>
      </c>
      <c r="M960" s="3">
        <v>109.36</v>
      </c>
      <c r="N960" s="1" t="s">
        <v>6669</v>
      </c>
      <c r="O960" s="1" t="s">
        <v>22</v>
      </c>
    </row>
    <row r="961" spans="1:15" x14ac:dyDescent="0.3">
      <c r="A961" s="1" t="s">
        <v>3362</v>
      </c>
      <c r="B961" s="2">
        <v>44976</v>
      </c>
      <c r="C961" s="1" t="s">
        <v>6666</v>
      </c>
      <c r="D961" s="1" t="s">
        <v>39</v>
      </c>
      <c r="E961">
        <v>2023</v>
      </c>
      <c r="F961" s="1" t="s">
        <v>1259</v>
      </c>
      <c r="G961" s="1" t="s">
        <v>1260</v>
      </c>
      <c r="H961" s="1" t="s">
        <v>426</v>
      </c>
      <c r="I961" s="1" t="s">
        <v>427</v>
      </c>
      <c r="J961" s="1" t="s">
        <v>70</v>
      </c>
      <c r="K961" s="3">
        <v>49.47</v>
      </c>
      <c r="L961">
        <v>3</v>
      </c>
      <c r="M961" s="3">
        <v>148.41</v>
      </c>
      <c r="N961" s="1" t="s">
        <v>21</v>
      </c>
      <c r="O961" s="1" t="s">
        <v>30</v>
      </c>
    </row>
    <row r="962" spans="1:15" x14ac:dyDescent="0.3">
      <c r="A962" s="1" t="s">
        <v>3363</v>
      </c>
      <c r="B962" s="2">
        <v>45226</v>
      </c>
      <c r="C962" s="1" t="s">
        <v>6668</v>
      </c>
      <c r="D962" s="1" t="s">
        <v>133</v>
      </c>
      <c r="E962">
        <v>2023</v>
      </c>
      <c r="F962" s="1" t="s">
        <v>3364</v>
      </c>
      <c r="G962" s="1" t="s">
        <v>3365</v>
      </c>
      <c r="H962" s="1" t="s">
        <v>3366</v>
      </c>
      <c r="I962" s="1" t="s">
        <v>3367</v>
      </c>
      <c r="J962" s="1" t="s">
        <v>20</v>
      </c>
      <c r="K962" s="3">
        <v>17.04</v>
      </c>
      <c r="L962">
        <v>5</v>
      </c>
      <c r="M962" s="3">
        <v>85.2</v>
      </c>
      <c r="N962" s="1" t="s">
        <v>88</v>
      </c>
      <c r="O962" s="1" t="s">
        <v>44</v>
      </c>
    </row>
    <row r="963" spans="1:15" x14ac:dyDescent="0.3">
      <c r="A963" s="1" t="s">
        <v>3368</v>
      </c>
      <c r="B963" s="2">
        <v>45359</v>
      </c>
      <c r="C963" s="1" t="s">
        <v>6668</v>
      </c>
      <c r="D963" s="1" t="s">
        <v>15</v>
      </c>
      <c r="E963">
        <v>2024</v>
      </c>
      <c r="F963" s="1" t="s">
        <v>3369</v>
      </c>
      <c r="G963" s="1" t="s">
        <v>3370</v>
      </c>
      <c r="H963" s="1" t="s">
        <v>3138</v>
      </c>
      <c r="I963" s="1" t="s">
        <v>3139</v>
      </c>
      <c r="J963" s="1" t="s">
        <v>70</v>
      </c>
      <c r="K963" s="3">
        <v>32.159999999999997</v>
      </c>
      <c r="L963">
        <v>3</v>
      </c>
      <c r="M963" s="3">
        <v>96.48</v>
      </c>
      <c r="N963" s="1" t="s">
        <v>21</v>
      </c>
      <c r="O963" s="1" t="s">
        <v>193</v>
      </c>
    </row>
    <row r="964" spans="1:15" x14ac:dyDescent="0.3">
      <c r="A964" s="1" t="s">
        <v>3371</v>
      </c>
      <c r="B964" s="2">
        <v>45157</v>
      </c>
      <c r="C964" s="1" t="s">
        <v>6673</v>
      </c>
      <c r="D964" s="1" t="s">
        <v>90</v>
      </c>
      <c r="E964">
        <v>2023</v>
      </c>
      <c r="F964" s="1" t="s">
        <v>583</v>
      </c>
      <c r="G964" s="1" t="s">
        <v>3372</v>
      </c>
      <c r="H964" s="1" t="s">
        <v>2877</v>
      </c>
      <c r="I964" s="1" t="s">
        <v>2878</v>
      </c>
      <c r="J964" s="1" t="s">
        <v>51</v>
      </c>
      <c r="K964" s="3">
        <v>21.36</v>
      </c>
      <c r="L964">
        <v>3</v>
      </c>
      <c r="M964" s="3">
        <v>64.08</v>
      </c>
      <c r="N964" s="1" t="s">
        <v>6669</v>
      </c>
      <c r="O964" s="1" t="s">
        <v>95</v>
      </c>
    </row>
    <row r="965" spans="1:15" x14ac:dyDescent="0.3">
      <c r="A965" s="1" t="s">
        <v>3373</v>
      </c>
      <c r="B965" s="2">
        <v>45543</v>
      </c>
      <c r="C965" s="1" t="s">
        <v>6666</v>
      </c>
      <c r="D965" s="1" t="s">
        <v>60</v>
      </c>
      <c r="E965">
        <v>2024</v>
      </c>
      <c r="F965" s="1" t="s">
        <v>921</v>
      </c>
      <c r="G965" s="1" t="s">
        <v>3374</v>
      </c>
      <c r="H965" s="1" t="s">
        <v>416</v>
      </c>
      <c r="I965" s="1" t="s">
        <v>1469</v>
      </c>
      <c r="J965" s="1" t="s">
        <v>87</v>
      </c>
      <c r="K965" s="3">
        <v>34.229999999999997</v>
      </c>
      <c r="L965">
        <v>4</v>
      </c>
      <c r="M965" s="3">
        <v>136.91999999999999</v>
      </c>
      <c r="N965" s="1" t="s">
        <v>21</v>
      </c>
      <c r="O965" s="1" t="s">
        <v>37</v>
      </c>
    </row>
    <row r="966" spans="1:15" x14ac:dyDescent="0.3">
      <c r="A966" s="1" t="s">
        <v>3375</v>
      </c>
      <c r="B966" s="2">
        <v>45053</v>
      </c>
      <c r="C966" s="1" t="s">
        <v>6666</v>
      </c>
      <c r="D966" s="1" t="s">
        <v>46</v>
      </c>
      <c r="E966">
        <v>2023</v>
      </c>
      <c r="F966" s="1" t="s">
        <v>1388</v>
      </c>
      <c r="G966" s="1" t="s">
        <v>3376</v>
      </c>
      <c r="H966" s="1" t="s">
        <v>3377</v>
      </c>
      <c r="I966" s="1" t="s">
        <v>3378</v>
      </c>
      <c r="J966" s="1" t="s">
        <v>70</v>
      </c>
      <c r="K966" s="3">
        <v>38.03</v>
      </c>
      <c r="L966">
        <v>1</v>
      </c>
      <c r="M966" s="3">
        <v>38.03</v>
      </c>
      <c r="N966" s="1" t="s">
        <v>21</v>
      </c>
      <c r="O966" s="1" t="s">
        <v>37</v>
      </c>
    </row>
    <row r="967" spans="1:15" x14ac:dyDescent="0.3">
      <c r="A967" s="1" t="s">
        <v>3379</v>
      </c>
      <c r="B967" s="2">
        <v>45097</v>
      </c>
      <c r="C967" s="1" t="s">
        <v>6671</v>
      </c>
      <c r="D967" s="1" t="s">
        <v>24</v>
      </c>
      <c r="E967">
        <v>2023</v>
      </c>
      <c r="F967" s="1" t="s">
        <v>972</v>
      </c>
      <c r="G967" s="1" t="s">
        <v>1930</v>
      </c>
      <c r="H967" s="1" t="s">
        <v>3380</v>
      </c>
      <c r="I967" s="1" t="s">
        <v>3381</v>
      </c>
      <c r="J967" s="1" t="s">
        <v>87</v>
      </c>
      <c r="K967" s="3">
        <v>44.47</v>
      </c>
      <c r="L967">
        <v>4</v>
      </c>
      <c r="M967" s="3">
        <v>177.88</v>
      </c>
      <c r="N967" s="1" t="s">
        <v>21</v>
      </c>
      <c r="O967" s="1" t="s">
        <v>193</v>
      </c>
    </row>
    <row r="968" spans="1:15" x14ac:dyDescent="0.3">
      <c r="A968" s="1" t="s">
        <v>3382</v>
      </c>
      <c r="B968" s="2">
        <v>45026</v>
      </c>
      <c r="C968" s="1" t="s">
        <v>6667</v>
      </c>
      <c r="D968" s="1" t="s">
        <v>82</v>
      </c>
      <c r="E968">
        <v>2023</v>
      </c>
      <c r="F968" s="1" t="s">
        <v>295</v>
      </c>
      <c r="G968" s="1" t="s">
        <v>3383</v>
      </c>
      <c r="H968" s="1" t="s">
        <v>633</v>
      </c>
      <c r="I968" s="1" t="s">
        <v>634</v>
      </c>
      <c r="J968" s="1" t="s">
        <v>20</v>
      </c>
      <c r="K968" s="3">
        <v>9.8800000000000008</v>
      </c>
      <c r="L968">
        <v>2</v>
      </c>
      <c r="M968" s="3">
        <v>19.760000000000002</v>
      </c>
      <c r="N968" s="1" t="s">
        <v>29</v>
      </c>
      <c r="O968" s="1" t="s">
        <v>95</v>
      </c>
    </row>
    <row r="969" spans="1:15" x14ac:dyDescent="0.3">
      <c r="A969" s="1" t="s">
        <v>3384</v>
      </c>
      <c r="B969" s="2">
        <v>44960</v>
      </c>
      <c r="C969" s="1" t="s">
        <v>6668</v>
      </c>
      <c r="D969" s="1" t="s">
        <v>39</v>
      </c>
      <c r="E969">
        <v>2023</v>
      </c>
      <c r="F969" s="1" t="s">
        <v>1726</v>
      </c>
      <c r="G969" s="1" t="s">
        <v>3385</v>
      </c>
      <c r="H969" s="1" t="s">
        <v>3250</v>
      </c>
      <c r="I969" s="1" t="s">
        <v>3386</v>
      </c>
      <c r="J969" s="1" t="s">
        <v>87</v>
      </c>
      <c r="K969" s="3">
        <v>5.22</v>
      </c>
      <c r="L969">
        <v>3</v>
      </c>
      <c r="M969" s="3">
        <v>15.66</v>
      </c>
      <c r="N969" s="1" t="s">
        <v>88</v>
      </c>
      <c r="O969" s="1" t="s">
        <v>37</v>
      </c>
    </row>
    <row r="970" spans="1:15" x14ac:dyDescent="0.3">
      <c r="A970" s="1" t="s">
        <v>3387</v>
      </c>
      <c r="B970" s="2">
        <v>44927</v>
      </c>
      <c r="C970" s="1" t="s">
        <v>6666</v>
      </c>
      <c r="D970" s="1" t="s">
        <v>210</v>
      </c>
      <c r="E970">
        <v>2023</v>
      </c>
      <c r="F970" s="1" t="s">
        <v>2317</v>
      </c>
      <c r="G970" s="1" t="s">
        <v>2318</v>
      </c>
      <c r="H970" s="1" t="s">
        <v>57</v>
      </c>
      <c r="I970" s="1" t="s">
        <v>2669</v>
      </c>
      <c r="J970" s="1" t="s">
        <v>70</v>
      </c>
      <c r="K970" s="3">
        <v>33.08</v>
      </c>
      <c r="L970">
        <v>5</v>
      </c>
      <c r="M970" s="3">
        <v>165.4</v>
      </c>
      <c r="N970" s="1" t="s">
        <v>6669</v>
      </c>
      <c r="O970" s="1" t="s">
        <v>37</v>
      </c>
    </row>
    <row r="971" spans="1:15" x14ac:dyDescent="0.3">
      <c r="A971" s="1" t="s">
        <v>3388</v>
      </c>
      <c r="B971" s="2">
        <v>45745</v>
      </c>
      <c r="C971" s="1" t="s">
        <v>6673</v>
      </c>
      <c r="D971" s="1" t="s">
        <v>15</v>
      </c>
      <c r="E971">
        <v>2025</v>
      </c>
      <c r="F971" s="1" t="s">
        <v>47</v>
      </c>
      <c r="G971" s="1" t="s">
        <v>48</v>
      </c>
      <c r="H971" s="1" t="s">
        <v>816</v>
      </c>
      <c r="I971" s="1" t="s">
        <v>817</v>
      </c>
      <c r="J971" s="1" t="s">
        <v>70</v>
      </c>
      <c r="K971" s="3">
        <v>33.78</v>
      </c>
      <c r="L971">
        <v>4</v>
      </c>
      <c r="M971" s="3">
        <v>135.12</v>
      </c>
      <c r="N971" s="1" t="s">
        <v>21</v>
      </c>
      <c r="O971" s="1" t="s">
        <v>37</v>
      </c>
    </row>
    <row r="972" spans="1:15" x14ac:dyDescent="0.3">
      <c r="A972" s="1" t="s">
        <v>3389</v>
      </c>
      <c r="B972" s="2">
        <v>45848</v>
      </c>
      <c r="C972" s="1" t="s">
        <v>6672</v>
      </c>
      <c r="D972" s="1" t="s">
        <v>32</v>
      </c>
      <c r="E972">
        <v>2025</v>
      </c>
      <c r="F972" s="1" t="s">
        <v>1408</v>
      </c>
      <c r="G972" s="1" t="s">
        <v>1409</v>
      </c>
      <c r="H972" s="1" t="s">
        <v>1140</v>
      </c>
      <c r="I972" s="1" t="s">
        <v>1141</v>
      </c>
      <c r="J972" s="1" t="s">
        <v>20</v>
      </c>
      <c r="K972" s="3">
        <v>10.07</v>
      </c>
      <c r="L972">
        <v>5</v>
      </c>
      <c r="M972" s="3">
        <v>50.35</v>
      </c>
      <c r="N972" s="1" t="s">
        <v>29</v>
      </c>
      <c r="O972" s="1" t="s">
        <v>44</v>
      </c>
    </row>
    <row r="973" spans="1:15" x14ac:dyDescent="0.3">
      <c r="A973" s="1" t="s">
        <v>3390</v>
      </c>
      <c r="B973" s="2">
        <v>45684</v>
      </c>
      <c r="C973" s="1" t="s">
        <v>6667</v>
      </c>
      <c r="D973" s="1" t="s">
        <v>210</v>
      </c>
      <c r="E973">
        <v>2025</v>
      </c>
      <c r="F973" s="1" t="s">
        <v>3033</v>
      </c>
      <c r="G973" s="1" t="s">
        <v>3391</v>
      </c>
      <c r="H973" s="1" t="s">
        <v>1227</v>
      </c>
      <c r="I973" s="1" t="s">
        <v>3392</v>
      </c>
      <c r="J973" s="1" t="s">
        <v>20</v>
      </c>
      <c r="K973" s="3">
        <v>29.09</v>
      </c>
      <c r="L973">
        <v>1</v>
      </c>
      <c r="M973" s="3">
        <v>29.09</v>
      </c>
      <c r="N973" s="1" t="s">
        <v>21</v>
      </c>
      <c r="O973" s="1" t="s">
        <v>37</v>
      </c>
    </row>
    <row r="974" spans="1:15" x14ac:dyDescent="0.3">
      <c r="A974" s="1" t="s">
        <v>3393</v>
      </c>
      <c r="B974" s="2">
        <v>45039</v>
      </c>
      <c r="C974" s="1" t="s">
        <v>6666</v>
      </c>
      <c r="D974" s="1" t="s">
        <v>82</v>
      </c>
      <c r="E974">
        <v>2023</v>
      </c>
      <c r="F974" s="1" t="s">
        <v>511</v>
      </c>
      <c r="G974" s="1" t="s">
        <v>512</v>
      </c>
      <c r="H974" s="1" t="s">
        <v>554</v>
      </c>
      <c r="I974" s="1" t="s">
        <v>555</v>
      </c>
      <c r="J974" s="1" t="s">
        <v>70</v>
      </c>
      <c r="K974" s="3">
        <v>34.64</v>
      </c>
      <c r="L974">
        <v>3</v>
      </c>
      <c r="M974" s="3">
        <v>103.92</v>
      </c>
      <c r="N974" s="1" t="s">
        <v>6669</v>
      </c>
      <c r="O974" s="1" t="s">
        <v>37</v>
      </c>
    </row>
    <row r="975" spans="1:15" x14ac:dyDescent="0.3">
      <c r="A975" s="1" t="s">
        <v>3394</v>
      </c>
      <c r="B975" s="2">
        <v>45501</v>
      </c>
      <c r="C975" s="1" t="s">
        <v>6666</v>
      </c>
      <c r="D975" s="1" t="s">
        <v>32</v>
      </c>
      <c r="E975">
        <v>2024</v>
      </c>
      <c r="F975" s="1" t="s">
        <v>3395</v>
      </c>
      <c r="G975" s="1" t="s">
        <v>3396</v>
      </c>
      <c r="H975" s="1" t="s">
        <v>1661</v>
      </c>
      <c r="I975" s="1" t="s">
        <v>1662</v>
      </c>
      <c r="J975" s="1" t="s">
        <v>20</v>
      </c>
      <c r="K975" s="3">
        <v>22.63</v>
      </c>
      <c r="L975">
        <v>5</v>
      </c>
      <c r="M975" s="3">
        <v>113.15</v>
      </c>
      <c r="N975" s="1" t="s">
        <v>21</v>
      </c>
      <c r="O975" s="1" t="s">
        <v>52</v>
      </c>
    </row>
    <row r="976" spans="1:15" x14ac:dyDescent="0.3">
      <c r="A976" s="1" t="s">
        <v>3397</v>
      </c>
      <c r="B976" s="2">
        <v>45884</v>
      </c>
      <c r="C976" s="1" t="s">
        <v>6668</v>
      </c>
      <c r="D976" s="1" t="s">
        <v>90</v>
      </c>
      <c r="E976">
        <v>2025</v>
      </c>
      <c r="F976" s="1" t="s">
        <v>330</v>
      </c>
      <c r="G976" s="1" t="s">
        <v>331</v>
      </c>
      <c r="H976" s="1" t="s">
        <v>35</v>
      </c>
      <c r="I976" s="1" t="s">
        <v>36</v>
      </c>
      <c r="J976" s="1" t="s">
        <v>51</v>
      </c>
      <c r="K976" s="3">
        <v>20.62</v>
      </c>
      <c r="L976">
        <v>4</v>
      </c>
      <c r="M976" s="3">
        <v>82.48</v>
      </c>
      <c r="N976" s="1" t="s">
        <v>21</v>
      </c>
      <c r="O976" s="1" t="s">
        <v>22</v>
      </c>
    </row>
    <row r="977" spans="1:15" x14ac:dyDescent="0.3">
      <c r="A977" s="1" t="s">
        <v>3398</v>
      </c>
      <c r="B977" s="2">
        <v>45626</v>
      </c>
      <c r="C977" s="1" t="s">
        <v>6673</v>
      </c>
      <c r="D977" s="1" t="s">
        <v>54</v>
      </c>
      <c r="E977">
        <v>2024</v>
      </c>
      <c r="F977" s="1" t="s">
        <v>1942</v>
      </c>
      <c r="G977" s="1" t="s">
        <v>3399</v>
      </c>
      <c r="H977" s="1" t="s">
        <v>3380</v>
      </c>
      <c r="I977" s="1" t="s">
        <v>3381</v>
      </c>
      <c r="J977" s="1" t="s">
        <v>70</v>
      </c>
      <c r="K977" s="3">
        <v>36.17</v>
      </c>
      <c r="L977">
        <v>3</v>
      </c>
      <c r="M977" s="3">
        <v>108.51</v>
      </c>
      <c r="N977" s="1" t="s">
        <v>6669</v>
      </c>
      <c r="O977" s="1" t="s">
        <v>22</v>
      </c>
    </row>
    <row r="978" spans="1:15" x14ac:dyDescent="0.3">
      <c r="A978" s="1" t="s">
        <v>3400</v>
      </c>
      <c r="B978" s="2">
        <v>45882</v>
      </c>
      <c r="C978" s="1" t="s">
        <v>6670</v>
      </c>
      <c r="D978" s="1" t="s">
        <v>90</v>
      </c>
      <c r="E978">
        <v>2025</v>
      </c>
      <c r="F978" s="1" t="s">
        <v>3248</v>
      </c>
      <c r="G978" s="1" t="s">
        <v>3249</v>
      </c>
      <c r="H978" s="1" t="s">
        <v>2779</v>
      </c>
      <c r="I978" s="1" t="s">
        <v>3401</v>
      </c>
      <c r="J978" s="1" t="s">
        <v>20</v>
      </c>
      <c r="K978" s="3">
        <v>48.64</v>
      </c>
      <c r="L978">
        <v>1</v>
      </c>
      <c r="M978" s="3">
        <v>48.64</v>
      </c>
      <c r="N978" s="1" t="s">
        <v>29</v>
      </c>
      <c r="O978" s="1" t="s">
        <v>37</v>
      </c>
    </row>
    <row r="979" spans="1:15" x14ac:dyDescent="0.3">
      <c r="A979" s="1" t="s">
        <v>3402</v>
      </c>
      <c r="B979" s="2">
        <v>45397</v>
      </c>
      <c r="C979" s="1" t="s">
        <v>6667</v>
      </c>
      <c r="D979" s="1" t="s">
        <v>82</v>
      </c>
      <c r="E979">
        <v>2024</v>
      </c>
      <c r="F979" s="1" t="s">
        <v>3403</v>
      </c>
      <c r="G979" s="1" t="s">
        <v>3404</v>
      </c>
      <c r="H979" s="1" t="s">
        <v>851</v>
      </c>
      <c r="I979" s="1" t="s">
        <v>2218</v>
      </c>
      <c r="J979" s="1" t="s">
        <v>87</v>
      </c>
      <c r="K979" s="3">
        <v>35.72</v>
      </c>
      <c r="L979">
        <v>4</v>
      </c>
      <c r="M979" s="3">
        <v>142.88</v>
      </c>
      <c r="N979" s="1" t="s">
        <v>6669</v>
      </c>
      <c r="O979" s="1" t="s">
        <v>44</v>
      </c>
    </row>
    <row r="980" spans="1:15" x14ac:dyDescent="0.3">
      <c r="A980" s="1" t="s">
        <v>3405</v>
      </c>
      <c r="B980" s="2">
        <v>45016</v>
      </c>
      <c r="C980" s="1" t="s">
        <v>6668</v>
      </c>
      <c r="D980" s="1" t="s">
        <v>15</v>
      </c>
      <c r="E980">
        <v>2023</v>
      </c>
      <c r="F980" s="1" t="s">
        <v>2932</v>
      </c>
      <c r="G980" s="1" t="s">
        <v>3406</v>
      </c>
      <c r="H980" s="1" t="s">
        <v>3380</v>
      </c>
      <c r="I980" s="1" t="s">
        <v>3407</v>
      </c>
      <c r="J980" s="1" t="s">
        <v>87</v>
      </c>
      <c r="K980" s="3">
        <v>14.81</v>
      </c>
      <c r="L980">
        <v>3</v>
      </c>
      <c r="M980" s="3">
        <v>44.43</v>
      </c>
      <c r="N980" s="1" t="s">
        <v>6669</v>
      </c>
      <c r="O980" s="1" t="s">
        <v>22</v>
      </c>
    </row>
    <row r="981" spans="1:15" x14ac:dyDescent="0.3">
      <c r="A981" s="1" t="s">
        <v>3408</v>
      </c>
      <c r="B981" s="2">
        <v>45310</v>
      </c>
      <c r="C981" s="1" t="s">
        <v>6668</v>
      </c>
      <c r="D981" s="1" t="s">
        <v>210</v>
      </c>
      <c r="E981">
        <v>2024</v>
      </c>
      <c r="F981" s="1" t="s">
        <v>3409</v>
      </c>
      <c r="G981" s="1" t="s">
        <v>3410</v>
      </c>
      <c r="H981" s="1" t="s">
        <v>416</v>
      </c>
      <c r="I981" s="1" t="s">
        <v>3411</v>
      </c>
      <c r="J981" s="1" t="s">
        <v>20</v>
      </c>
      <c r="K981" s="3">
        <v>46.69</v>
      </c>
      <c r="L981">
        <v>1</v>
      </c>
      <c r="M981" s="3">
        <v>46.69</v>
      </c>
      <c r="N981" s="1" t="s">
        <v>6669</v>
      </c>
      <c r="O981" s="1" t="s">
        <v>37</v>
      </c>
    </row>
    <row r="982" spans="1:15" x14ac:dyDescent="0.3">
      <c r="A982" s="1" t="s">
        <v>3412</v>
      </c>
      <c r="B982" s="2">
        <v>45304</v>
      </c>
      <c r="C982" s="1" t="s">
        <v>6673</v>
      </c>
      <c r="D982" s="1" t="s">
        <v>210</v>
      </c>
      <c r="E982">
        <v>2024</v>
      </c>
      <c r="F982" s="1" t="s">
        <v>1897</v>
      </c>
      <c r="G982" s="1" t="s">
        <v>1898</v>
      </c>
      <c r="H982" s="1" t="s">
        <v>213</v>
      </c>
      <c r="I982" s="1" t="s">
        <v>1774</v>
      </c>
      <c r="J982" s="1" t="s">
        <v>51</v>
      </c>
      <c r="K982" s="3">
        <v>23.74</v>
      </c>
      <c r="L982">
        <v>2</v>
      </c>
      <c r="M982" s="3">
        <v>47.48</v>
      </c>
      <c r="N982" s="1" t="s">
        <v>29</v>
      </c>
      <c r="O982" s="1" t="s">
        <v>37</v>
      </c>
    </row>
    <row r="983" spans="1:15" x14ac:dyDescent="0.3">
      <c r="A983" s="1" t="s">
        <v>3413</v>
      </c>
      <c r="B983" s="2">
        <v>45373</v>
      </c>
      <c r="C983" s="1" t="s">
        <v>6668</v>
      </c>
      <c r="D983" s="1" t="s">
        <v>15</v>
      </c>
      <c r="E983">
        <v>2024</v>
      </c>
      <c r="F983" s="1" t="s">
        <v>499</v>
      </c>
      <c r="G983" s="1" t="s">
        <v>3414</v>
      </c>
      <c r="H983" s="1" t="s">
        <v>1782</v>
      </c>
      <c r="I983" s="1" t="s">
        <v>3415</v>
      </c>
      <c r="J983" s="1" t="s">
        <v>20</v>
      </c>
      <c r="K983" s="3">
        <v>17.079999999999998</v>
      </c>
      <c r="L983">
        <v>5</v>
      </c>
      <c r="M983" s="3">
        <v>85.4</v>
      </c>
      <c r="N983" s="1" t="s">
        <v>88</v>
      </c>
      <c r="O983" s="1" t="s">
        <v>22</v>
      </c>
    </row>
    <row r="984" spans="1:15" x14ac:dyDescent="0.3">
      <c r="A984" s="1" t="s">
        <v>3416</v>
      </c>
      <c r="B984" s="2">
        <v>45195</v>
      </c>
      <c r="C984" s="1" t="s">
        <v>6671</v>
      </c>
      <c r="D984" s="1" t="s">
        <v>60</v>
      </c>
      <c r="E984">
        <v>2023</v>
      </c>
      <c r="F984" s="1" t="s">
        <v>3417</v>
      </c>
      <c r="G984" s="1" t="s">
        <v>3418</v>
      </c>
      <c r="H984" s="1" t="s">
        <v>572</v>
      </c>
      <c r="I984" s="1" t="s">
        <v>3170</v>
      </c>
      <c r="J984" s="1" t="s">
        <v>20</v>
      </c>
      <c r="K984" s="3">
        <v>6.7</v>
      </c>
      <c r="L984">
        <v>3</v>
      </c>
      <c r="M984" s="3">
        <v>20.100000000000001</v>
      </c>
      <c r="N984" s="1" t="s">
        <v>21</v>
      </c>
      <c r="O984" s="1" t="s">
        <v>30</v>
      </c>
    </row>
    <row r="985" spans="1:15" x14ac:dyDescent="0.3">
      <c r="A985" s="1" t="s">
        <v>3419</v>
      </c>
      <c r="B985" s="2">
        <v>45654</v>
      </c>
      <c r="C985" s="1" t="s">
        <v>6673</v>
      </c>
      <c r="D985" s="1" t="s">
        <v>107</v>
      </c>
      <c r="E985">
        <v>2024</v>
      </c>
      <c r="F985" s="1" t="s">
        <v>1168</v>
      </c>
      <c r="G985" s="1" t="s">
        <v>1169</v>
      </c>
      <c r="H985" s="1" t="s">
        <v>302</v>
      </c>
      <c r="I985" s="1" t="s">
        <v>3420</v>
      </c>
      <c r="J985" s="1" t="s">
        <v>70</v>
      </c>
      <c r="K985" s="3">
        <v>8.2200000000000006</v>
      </c>
      <c r="L985">
        <v>5</v>
      </c>
      <c r="M985" s="3">
        <v>41.1</v>
      </c>
      <c r="N985" s="1" t="s">
        <v>29</v>
      </c>
      <c r="O985" s="1" t="s">
        <v>30</v>
      </c>
    </row>
    <row r="986" spans="1:15" x14ac:dyDescent="0.3">
      <c r="A986" s="1" t="s">
        <v>3421</v>
      </c>
      <c r="B986" s="2">
        <v>45224</v>
      </c>
      <c r="C986" s="1" t="s">
        <v>6670</v>
      </c>
      <c r="D986" s="1" t="s">
        <v>133</v>
      </c>
      <c r="E986">
        <v>2023</v>
      </c>
      <c r="F986" s="1" t="s">
        <v>3422</v>
      </c>
      <c r="G986" s="1" t="s">
        <v>3423</v>
      </c>
      <c r="H986" s="1" t="s">
        <v>370</v>
      </c>
      <c r="I986" s="1" t="s">
        <v>902</v>
      </c>
      <c r="J986" s="1" t="s">
        <v>87</v>
      </c>
      <c r="K986" s="3">
        <v>21.77</v>
      </c>
      <c r="L986">
        <v>3</v>
      </c>
      <c r="M986" s="3">
        <v>65.31</v>
      </c>
      <c r="N986" s="1" t="s">
        <v>21</v>
      </c>
      <c r="O986" s="1" t="s">
        <v>95</v>
      </c>
    </row>
    <row r="987" spans="1:15" x14ac:dyDescent="0.3">
      <c r="A987" s="1" t="s">
        <v>3424</v>
      </c>
      <c r="B987" s="2">
        <v>44865</v>
      </c>
      <c r="C987" s="1" t="s">
        <v>6667</v>
      </c>
      <c r="D987" s="1" t="s">
        <v>133</v>
      </c>
      <c r="E987">
        <v>2022</v>
      </c>
      <c r="F987" s="1" t="s">
        <v>1304</v>
      </c>
      <c r="G987" s="1" t="s">
        <v>1865</v>
      </c>
      <c r="H987" s="1" t="s">
        <v>3425</v>
      </c>
      <c r="I987" s="1" t="s">
        <v>3426</v>
      </c>
      <c r="J987" s="1" t="s">
        <v>51</v>
      </c>
      <c r="K987" s="3">
        <v>18.87</v>
      </c>
      <c r="L987">
        <v>2</v>
      </c>
      <c r="M987" s="3">
        <v>37.74</v>
      </c>
      <c r="N987" s="1" t="s">
        <v>6669</v>
      </c>
      <c r="O987" s="1" t="s">
        <v>193</v>
      </c>
    </row>
    <row r="988" spans="1:15" x14ac:dyDescent="0.3">
      <c r="A988" s="1" t="s">
        <v>3427</v>
      </c>
      <c r="B988" s="2">
        <v>45379</v>
      </c>
      <c r="C988" s="1" t="s">
        <v>6672</v>
      </c>
      <c r="D988" s="1" t="s">
        <v>15</v>
      </c>
      <c r="E988">
        <v>2024</v>
      </c>
      <c r="F988" s="1" t="s">
        <v>2799</v>
      </c>
      <c r="G988" s="1" t="s">
        <v>2800</v>
      </c>
      <c r="H988" s="1" t="s">
        <v>1140</v>
      </c>
      <c r="I988" s="1" t="s">
        <v>3193</v>
      </c>
      <c r="J988" s="1" t="s">
        <v>51</v>
      </c>
      <c r="K988" s="3">
        <v>41.74</v>
      </c>
      <c r="L988">
        <v>2</v>
      </c>
      <c r="M988" s="3">
        <v>83.48</v>
      </c>
      <c r="N988" s="1" t="s">
        <v>6669</v>
      </c>
      <c r="O988" s="1" t="s">
        <v>30</v>
      </c>
    </row>
    <row r="989" spans="1:15" x14ac:dyDescent="0.3">
      <c r="A989" s="1" t="s">
        <v>3428</v>
      </c>
      <c r="B989" s="2">
        <v>45470</v>
      </c>
      <c r="C989" s="1" t="s">
        <v>6672</v>
      </c>
      <c r="D989" s="1" t="s">
        <v>24</v>
      </c>
      <c r="E989">
        <v>2024</v>
      </c>
      <c r="F989" s="1" t="s">
        <v>3429</v>
      </c>
      <c r="G989" s="1" t="s">
        <v>3430</v>
      </c>
      <c r="H989" s="1" t="s">
        <v>2213</v>
      </c>
      <c r="I989" s="1" t="s">
        <v>3431</v>
      </c>
      <c r="J989" s="1" t="s">
        <v>70</v>
      </c>
      <c r="K989" s="3">
        <v>32.57</v>
      </c>
      <c r="L989">
        <v>4</v>
      </c>
      <c r="M989" s="3">
        <v>130.28</v>
      </c>
      <c r="N989" s="1" t="s">
        <v>6669</v>
      </c>
      <c r="O989" s="1" t="s">
        <v>37</v>
      </c>
    </row>
    <row r="990" spans="1:15" x14ac:dyDescent="0.3">
      <c r="A990" s="1" t="s">
        <v>3432</v>
      </c>
      <c r="B990" s="2">
        <v>45280</v>
      </c>
      <c r="C990" s="1" t="s">
        <v>6670</v>
      </c>
      <c r="D990" s="1" t="s">
        <v>107</v>
      </c>
      <c r="E990">
        <v>2023</v>
      </c>
      <c r="F990" s="1" t="s">
        <v>3027</v>
      </c>
      <c r="G990" s="1" t="s">
        <v>3028</v>
      </c>
      <c r="H990" s="1" t="s">
        <v>3433</v>
      </c>
      <c r="I990" s="1" t="s">
        <v>3434</v>
      </c>
      <c r="J990" s="1" t="s">
        <v>51</v>
      </c>
      <c r="K990" s="3">
        <v>10.1</v>
      </c>
      <c r="L990">
        <v>2</v>
      </c>
      <c r="M990" s="3">
        <v>20.2</v>
      </c>
      <c r="N990" s="1" t="s">
        <v>21</v>
      </c>
      <c r="O990" s="1" t="s">
        <v>30</v>
      </c>
    </row>
    <row r="991" spans="1:15" x14ac:dyDescent="0.3">
      <c r="A991" s="1" t="s">
        <v>3435</v>
      </c>
      <c r="B991" s="2">
        <v>45234</v>
      </c>
      <c r="C991" s="1" t="s">
        <v>6673</v>
      </c>
      <c r="D991" s="1" t="s">
        <v>54</v>
      </c>
      <c r="E991">
        <v>2023</v>
      </c>
      <c r="F991" s="1" t="s">
        <v>499</v>
      </c>
      <c r="G991" s="1" t="s">
        <v>3414</v>
      </c>
      <c r="H991" s="1" t="s">
        <v>3436</v>
      </c>
      <c r="I991" s="1" t="s">
        <v>3437</v>
      </c>
      <c r="J991" s="1" t="s">
        <v>51</v>
      </c>
      <c r="K991" s="3">
        <v>56.28</v>
      </c>
      <c r="L991">
        <v>3</v>
      </c>
      <c r="M991" s="3">
        <v>168.84</v>
      </c>
      <c r="N991" s="1" t="s">
        <v>6669</v>
      </c>
      <c r="O991" s="1" t="s">
        <v>37</v>
      </c>
    </row>
    <row r="992" spans="1:15" x14ac:dyDescent="0.3">
      <c r="A992" s="1" t="s">
        <v>3438</v>
      </c>
      <c r="B992" s="2">
        <v>45308</v>
      </c>
      <c r="C992" s="1" t="s">
        <v>6670</v>
      </c>
      <c r="D992" s="1" t="s">
        <v>210</v>
      </c>
      <c r="E992">
        <v>2024</v>
      </c>
      <c r="F992" s="1" t="s">
        <v>666</v>
      </c>
      <c r="G992" s="1" t="s">
        <v>3439</v>
      </c>
      <c r="H992" s="1" t="s">
        <v>1798</v>
      </c>
      <c r="I992" s="1" t="s">
        <v>3440</v>
      </c>
      <c r="J992" s="1" t="s">
        <v>70</v>
      </c>
      <c r="K992" s="3">
        <v>44.87</v>
      </c>
      <c r="L992">
        <v>4</v>
      </c>
      <c r="M992" s="3">
        <v>179.48</v>
      </c>
      <c r="N992" s="1" t="s">
        <v>88</v>
      </c>
      <c r="O992" s="1" t="s">
        <v>37</v>
      </c>
    </row>
    <row r="993" spans="1:15" x14ac:dyDescent="0.3">
      <c r="A993" s="1" t="s">
        <v>3441</v>
      </c>
      <c r="B993" s="2">
        <v>45080</v>
      </c>
      <c r="C993" s="1" t="s">
        <v>6673</v>
      </c>
      <c r="D993" s="1" t="s">
        <v>24</v>
      </c>
      <c r="E993">
        <v>2023</v>
      </c>
      <c r="F993" s="1" t="s">
        <v>3442</v>
      </c>
      <c r="G993" s="1" t="s">
        <v>3443</v>
      </c>
      <c r="H993" s="1" t="s">
        <v>1378</v>
      </c>
      <c r="I993" s="1" t="s">
        <v>3444</v>
      </c>
      <c r="J993" s="1" t="s">
        <v>51</v>
      </c>
      <c r="K993" s="3">
        <v>8.18</v>
      </c>
      <c r="L993">
        <v>5</v>
      </c>
      <c r="M993" s="3">
        <v>40.9</v>
      </c>
      <c r="N993" s="1" t="s">
        <v>6669</v>
      </c>
      <c r="O993" s="1" t="s">
        <v>22</v>
      </c>
    </row>
    <row r="994" spans="1:15" x14ac:dyDescent="0.3">
      <c r="A994" s="1" t="s">
        <v>3445</v>
      </c>
      <c r="B994" s="2">
        <v>45380</v>
      </c>
      <c r="C994" s="1" t="s">
        <v>6668</v>
      </c>
      <c r="D994" s="1" t="s">
        <v>15</v>
      </c>
      <c r="E994">
        <v>2024</v>
      </c>
      <c r="F994" s="1" t="s">
        <v>3446</v>
      </c>
      <c r="G994" s="1" t="s">
        <v>3447</v>
      </c>
      <c r="H994" s="1" t="s">
        <v>1158</v>
      </c>
      <c r="I994" s="1" t="s">
        <v>3448</v>
      </c>
      <c r="J994" s="1" t="s">
        <v>20</v>
      </c>
      <c r="K994" s="3">
        <v>16.09</v>
      </c>
      <c r="L994">
        <v>4</v>
      </c>
      <c r="M994" s="3">
        <v>64.36</v>
      </c>
      <c r="N994" s="1" t="s">
        <v>6669</v>
      </c>
      <c r="O994" s="1" t="s">
        <v>30</v>
      </c>
    </row>
    <row r="995" spans="1:15" x14ac:dyDescent="0.3">
      <c r="A995" s="1" t="s">
        <v>3449</v>
      </c>
      <c r="B995" s="2">
        <v>45878</v>
      </c>
      <c r="C995" s="1" t="s">
        <v>6673</v>
      </c>
      <c r="D995" s="1" t="s">
        <v>90</v>
      </c>
      <c r="E995">
        <v>2025</v>
      </c>
      <c r="F995" s="1" t="s">
        <v>2006</v>
      </c>
      <c r="G995" s="1" t="s">
        <v>2007</v>
      </c>
      <c r="H995" s="1" t="s">
        <v>791</v>
      </c>
      <c r="I995" s="1" t="s">
        <v>792</v>
      </c>
      <c r="J995" s="1" t="s">
        <v>51</v>
      </c>
      <c r="K995" s="3">
        <v>33.270000000000003</v>
      </c>
      <c r="L995">
        <v>5</v>
      </c>
      <c r="M995" s="3">
        <v>166.35</v>
      </c>
      <c r="N995" s="1" t="s">
        <v>21</v>
      </c>
      <c r="O995" s="1" t="s">
        <v>37</v>
      </c>
    </row>
    <row r="996" spans="1:15" x14ac:dyDescent="0.3">
      <c r="A996" s="1" t="s">
        <v>3450</v>
      </c>
      <c r="B996" s="2">
        <v>45314</v>
      </c>
      <c r="C996" s="1" t="s">
        <v>6671</v>
      </c>
      <c r="D996" s="1" t="s">
        <v>210</v>
      </c>
      <c r="E996">
        <v>2024</v>
      </c>
      <c r="F996" s="1" t="s">
        <v>728</v>
      </c>
      <c r="G996" s="1" t="s">
        <v>729</v>
      </c>
      <c r="H996" s="1" t="s">
        <v>2268</v>
      </c>
      <c r="I996" s="1" t="s">
        <v>2269</v>
      </c>
      <c r="J996" s="1" t="s">
        <v>20</v>
      </c>
      <c r="K996" s="3">
        <v>42.71</v>
      </c>
      <c r="L996">
        <v>2</v>
      </c>
      <c r="M996" s="3">
        <v>85.42</v>
      </c>
      <c r="N996" s="1" t="s">
        <v>6669</v>
      </c>
      <c r="O996" s="1" t="s">
        <v>37</v>
      </c>
    </row>
    <row r="997" spans="1:15" x14ac:dyDescent="0.3">
      <c r="A997" s="1" t="s">
        <v>3451</v>
      </c>
      <c r="B997" s="2">
        <v>45491</v>
      </c>
      <c r="C997" s="1" t="s">
        <v>6672</v>
      </c>
      <c r="D997" s="1" t="s">
        <v>32</v>
      </c>
      <c r="E997">
        <v>2024</v>
      </c>
      <c r="F997" s="1" t="s">
        <v>626</v>
      </c>
      <c r="G997" s="1" t="s">
        <v>627</v>
      </c>
      <c r="H997" s="1" t="s">
        <v>2438</v>
      </c>
      <c r="I997" s="1" t="s">
        <v>2439</v>
      </c>
      <c r="J997" s="1" t="s">
        <v>20</v>
      </c>
      <c r="K997" s="3">
        <v>11.13</v>
      </c>
      <c r="L997">
        <v>3</v>
      </c>
      <c r="M997" s="3">
        <v>33.39</v>
      </c>
      <c r="N997" s="1" t="s">
        <v>21</v>
      </c>
      <c r="O997" s="1" t="s">
        <v>193</v>
      </c>
    </row>
    <row r="998" spans="1:15" x14ac:dyDescent="0.3">
      <c r="A998" s="1" t="s">
        <v>3452</v>
      </c>
      <c r="B998" s="2">
        <v>45112</v>
      </c>
      <c r="C998" s="1" t="s">
        <v>6670</v>
      </c>
      <c r="D998" s="1" t="s">
        <v>32</v>
      </c>
      <c r="E998">
        <v>2023</v>
      </c>
      <c r="F998" s="1" t="s">
        <v>732</v>
      </c>
      <c r="G998" s="1" t="s">
        <v>2520</v>
      </c>
      <c r="H998" s="1" t="s">
        <v>416</v>
      </c>
      <c r="I998" s="1" t="s">
        <v>2297</v>
      </c>
      <c r="J998" s="1" t="s">
        <v>20</v>
      </c>
      <c r="K998" s="3">
        <v>20.34</v>
      </c>
      <c r="L998">
        <v>5</v>
      </c>
      <c r="M998" s="3">
        <v>101.7</v>
      </c>
      <c r="N998" s="1" t="s">
        <v>6669</v>
      </c>
      <c r="O998" s="1" t="s">
        <v>193</v>
      </c>
    </row>
    <row r="999" spans="1:15" x14ac:dyDescent="0.3">
      <c r="A999" s="1" t="s">
        <v>3453</v>
      </c>
      <c r="B999" s="2">
        <v>45610</v>
      </c>
      <c r="C999" s="1" t="s">
        <v>6672</v>
      </c>
      <c r="D999" s="1" t="s">
        <v>54</v>
      </c>
      <c r="E999">
        <v>2024</v>
      </c>
      <c r="F999" s="1" t="s">
        <v>1680</v>
      </c>
      <c r="G999" s="1" t="s">
        <v>1681</v>
      </c>
      <c r="H999" s="1" t="s">
        <v>3149</v>
      </c>
      <c r="I999" s="1" t="s">
        <v>3454</v>
      </c>
      <c r="J999" s="1" t="s">
        <v>87</v>
      </c>
      <c r="K999" s="3">
        <v>29</v>
      </c>
      <c r="L999">
        <v>4</v>
      </c>
      <c r="M999" s="3">
        <v>116</v>
      </c>
      <c r="N999" s="1" t="s">
        <v>6669</v>
      </c>
      <c r="O999" s="1" t="s">
        <v>37</v>
      </c>
    </row>
    <row r="1000" spans="1:15" x14ac:dyDescent="0.3">
      <c r="A1000" s="1" t="s">
        <v>3455</v>
      </c>
      <c r="B1000" s="2">
        <v>45636</v>
      </c>
      <c r="C1000" s="1" t="s">
        <v>6671</v>
      </c>
      <c r="D1000" s="1" t="s">
        <v>107</v>
      </c>
      <c r="E1000">
        <v>2024</v>
      </c>
      <c r="F1000" s="1" t="s">
        <v>3152</v>
      </c>
      <c r="G1000" s="1" t="s">
        <v>3456</v>
      </c>
      <c r="H1000" s="1" t="s">
        <v>518</v>
      </c>
      <c r="I1000" s="1" t="s">
        <v>3457</v>
      </c>
      <c r="J1000" s="1" t="s">
        <v>70</v>
      </c>
      <c r="K1000" s="3">
        <v>42.94</v>
      </c>
      <c r="L1000">
        <v>5</v>
      </c>
      <c r="M1000" s="3">
        <v>214.7</v>
      </c>
      <c r="N1000" s="1" t="s">
        <v>29</v>
      </c>
      <c r="O1000" s="1" t="s">
        <v>193</v>
      </c>
    </row>
    <row r="1001" spans="1:15" x14ac:dyDescent="0.3">
      <c r="A1001" s="1" t="s">
        <v>3458</v>
      </c>
      <c r="B1001" s="2">
        <v>45825</v>
      </c>
      <c r="C1001" s="1" t="s">
        <v>6671</v>
      </c>
      <c r="D1001" s="1" t="s">
        <v>24</v>
      </c>
      <c r="E1001">
        <v>2025</v>
      </c>
      <c r="F1001" s="1" t="s">
        <v>3459</v>
      </c>
      <c r="G1001" s="1" t="s">
        <v>3460</v>
      </c>
      <c r="H1001" s="1" t="s">
        <v>2396</v>
      </c>
      <c r="I1001" s="1" t="s">
        <v>2397</v>
      </c>
      <c r="J1001" s="1" t="s">
        <v>51</v>
      </c>
      <c r="K1001" s="3">
        <v>22.47</v>
      </c>
      <c r="L1001">
        <v>4</v>
      </c>
      <c r="M1001" s="3">
        <v>89.88</v>
      </c>
      <c r="N1001" s="1" t="s">
        <v>21</v>
      </c>
      <c r="O1001" s="1" t="s">
        <v>80</v>
      </c>
    </row>
    <row r="1002" spans="1:15" x14ac:dyDescent="0.3">
      <c r="A1002" s="1" t="s">
        <v>3461</v>
      </c>
      <c r="B1002" s="2">
        <v>44955</v>
      </c>
      <c r="C1002" s="1" t="s">
        <v>6666</v>
      </c>
      <c r="D1002" s="1" t="s">
        <v>210</v>
      </c>
      <c r="E1002">
        <v>2023</v>
      </c>
      <c r="F1002" s="1" t="s">
        <v>1388</v>
      </c>
      <c r="G1002" s="1" t="s">
        <v>3376</v>
      </c>
      <c r="H1002" s="1" t="s">
        <v>197</v>
      </c>
      <c r="I1002" s="1" t="s">
        <v>3070</v>
      </c>
      <c r="J1002" s="1" t="s">
        <v>20</v>
      </c>
      <c r="K1002" s="3">
        <v>49.73</v>
      </c>
      <c r="L1002">
        <v>2</v>
      </c>
      <c r="M1002" s="3">
        <v>99.46</v>
      </c>
      <c r="N1002" s="1" t="s">
        <v>21</v>
      </c>
      <c r="O1002" s="1" t="s">
        <v>44</v>
      </c>
    </row>
    <row r="1003" spans="1:15" x14ac:dyDescent="0.3">
      <c r="A1003" s="1" t="s">
        <v>3462</v>
      </c>
      <c r="B1003" s="2">
        <v>45036</v>
      </c>
      <c r="C1003" s="1" t="s">
        <v>6672</v>
      </c>
      <c r="D1003" s="1" t="s">
        <v>82</v>
      </c>
      <c r="E1003">
        <v>2023</v>
      </c>
      <c r="F1003" s="1" t="s">
        <v>3463</v>
      </c>
      <c r="G1003" s="1" t="s">
        <v>3464</v>
      </c>
      <c r="H1003" s="1" t="s">
        <v>2053</v>
      </c>
      <c r="I1003" s="1" t="s">
        <v>2054</v>
      </c>
      <c r="J1003" s="1" t="s">
        <v>70</v>
      </c>
      <c r="K1003" s="3">
        <v>56.76</v>
      </c>
      <c r="L1003">
        <v>1</v>
      </c>
      <c r="M1003" s="3">
        <v>56.76</v>
      </c>
      <c r="N1003" s="1" t="s">
        <v>21</v>
      </c>
      <c r="O1003" s="1" t="s">
        <v>95</v>
      </c>
    </row>
    <row r="1004" spans="1:15" x14ac:dyDescent="0.3">
      <c r="A1004" s="1" t="s">
        <v>3465</v>
      </c>
      <c r="B1004" s="2">
        <v>45593</v>
      </c>
      <c r="C1004" s="1" t="s">
        <v>6667</v>
      </c>
      <c r="D1004" s="1" t="s">
        <v>133</v>
      </c>
      <c r="E1004">
        <v>2024</v>
      </c>
      <c r="F1004" s="1" t="s">
        <v>1524</v>
      </c>
      <c r="G1004" s="1" t="s">
        <v>1525</v>
      </c>
      <c r="H1004" s="1" t="s">
        <v>588</v>
      </c>
      <c r="I1004" s="1" t="s">
        <v>3466</v>
      </c>
      <c r="J1004" s="1" t="s">
        <v>51</v>
      </c>
      <c r="K1004" s="3">
        <v>6.43</v>
      </c>
      <c r="L1004">
        <v>5</v>
      </c>
      <c r="M1004" s="3">
        <v>32.15</v>
      </c>
      <c r="N1004" s="1" t="s">
        <v>21</v>
      </c>
      <c r="O1004" s="1" t="s">
        <v>80</v>
      </c>
    </row>
    <row r="1005" spans="1:15" x14ac:dyDescent="0.3">
      <c r="A1005" s="1" t="s">
        <v>3467</v>
      </c>
      <c r="B1005" s="2">
        <v>45541</v>
      </c>
      <c r="C1005" s="1" t="s">
        <v>6668</v>
      </c>
      <c r="D1005" s="1" t="s">
        <v>60</v>
      </c>
      <c r="E1005">
        <v>2024</v>
      </c>
      <c r="F1005" s="1" t="s">
        <v>829</v>
      </c>
      <c r="G1005" s="1" t="s">
        <v>830</v>
      </c>
      <c r="H1005" s="1" t="s">
        <v>3468</v>
      </c>
      <c r="I1005" s="1" t="s">
        <v>3469</v>
      </c>
      <c r="J1005" s="1" t="s">
        <v>87</v>
      </c>
      <c r="K1005" s="3">
        <v>17.649999999999999</v>
      </c>
      <c r="L1005">
        <v>5</v>
      </c>
      <c r="M1005" s="3">
        <v>88.25</v>
      </c>
      <c r="N1005" s="1" t="s">
        <v>88</v>
      </c>
      <c r="O1005" s="1" t="s">
        <v>193</v>
      </c>
    </row>
    <row r="1006" spans="1:15" x14ac:dyDescent="0.3">
      <c r="A1006" s="1" t="s">
        <v>3470</v>
      </c>
      <c r="B1006" s="2">
        <v>45444</v>
      </c>
      <c r="C1006" s="1" t="s">
        <v>6673</v>
      </c>
      <c r="D1006" s="1" t="s">
        <v>24</v>
      </c>
      <c r="E1006">
        <v>2024</v>
      </c>
      <c r="F1006" s="1" t="s">
        <v>3471</v>
      </c>
      <c r="G1006" s="1" t="s">
        <v>3472</v>
      </c>
      <c r="H1006" s="1" t="s">
        <v>93</v>
      </c>
      <c r="I1006" s="1" t="s">
        <v>3473</v>
      </c>
      <c r="J1006" s="1" t="s">
        <v>87</v>
      </c>
      <c r="K1006" s="3">
        <v>22.72</v>
      </c>
      <c r="L1006">
        <v>3</v>
      </c>
      <c r="M1006" s="3">
        <v>68.16</v>
      </c>
      <c r="N1006" s="1" t="s">
        <v>21</v>
      </c>
      <c r="O1006" s="1" t="s">
        <v>37</v>
      </c>
    </row>
    <row r="1007" spans="1:15" x14ac:dyDescent="0.3">
      <c r="A1007" s="1" t="s">
        <v>3474</v>
      </c>
      <c r="B1007" s="2">
        <v>45478</v>
      </c>
      <c r="C1007" s="1" t="s">
        <v>6668</v>
      </c>
      <c r="D1007" s="1" t="s">
        <v>32</v>
      </c>
      <c r="E1007">
        <v>2024</v>
      </c>
      <c r="F1007" s="1" t="s">
        <v>3475</v>
      </c>
      <c r="G1007" s="1" t="s">
        <v>3476</v>
      </c>
      <c r="H1007" s="1" t="s">
        <v>2396</v>
      </c>
      <c r="I1007" s="1" t="s">
        <v>3477</v>
      </c>
      <c r="J1007" s="1" t="s">
        <v>70</v>
      </c>
      <c r="K1007" s="3">
        <v>28.38</v>
      </c>
      <c r="L1007">
        <v>4</v>
      </c>
      <c r="M1007" s="3">
        <v>113.52</v>
      </c>
      <c r="N1007" s="1" t="s">
        <v>21</v>
      </c>
      <c r="O1007" s="1" t="s">
        <v>44</v>
      </c>
    </row>
    <row r="1008" spans="1:15" x14ac:dyDescent="0.3">
      <c r="A1008" s="1" t="s">
        <v>3478</v>
      </c>
      <c r="B1008" s="2">
        <v>45519</v>
      </c>
      <c r="C1008" s="1" t="s">
        <v>6672</v>
      </c>
      <c r="D1008" s="1" t="s">
        <v>90</v>
      </c>
      <c r="E1008">
        <v>2024</v>
      </c>
      <c r="F1008" s="1" t="s">
        <v>3033</v>
      </c>
      <c r="G1008" s="1" t="s">
        <v>3034</v>
      </c>
      <c r="H1008" s="1" t="s">
        <v>572</v>
      </c>
      <c r="I1008" s="1" t="s">
        <v>1273</v>
      </c>
      <c r="J1008" s="1" t="s">
        <v>87</v>
      </c>
      <c r="K1008" s="3">
        <v>41.5</v>
      </c>
      <c r="L1008">
        <v>5</v>
      </c>
      <c r="M1008" s="3">
        <v>207.5</v>
      </c>
      <c r="N1008" s="1" t="s">
        <v>6669</v>
      </c>
      <c r="O1008" s="1" t="s">
        <v>22</v>
      </c>
    </row>
    <row r="1009" spans="1:15" x14ac:dyDescent="0.3">
      <c r="A1009" s="1" t="s">
        <v>3479</v>
      </c>
      <c r="B1009" s="2">
        <v>45208</v>
      </c>
      <c r="C1009" s="1" t="s">
        <v>6667</v>
      </c>
      <c r="D1009" s="1" t="s">
        <v>133</v>
      </c>
      <c r="E1009">
        <v>2023</v>
      </c>
      <c r="F1009" s="1" t="s">
        <v>3480</v>
      </c>
      <c r="G1009" s="1" t="s">
        <v>3481</v>
      </c>
      <c r="H1009" s="1" t="s">
        <v>836</v>
      </c>
      <c r="I1009" s="1" t="s">
        <v>837</v>
      </c>
      <c r="J1009" s="1" t="s">
        <v>70</v>
      </c>
      <c r="K1009" s="3">
        <v>42.01</v>
      </c>
      <c r="L1009">
        <v>3</v>
      </c>
      <c r="M1009" s="3">
        <v>126.03</v>
      </c>
      <c r="N1009" s="1" t="s">
        <v>6669</v>
      </c>
      <c r="O1009" s="1" t="s">
        <v>44</v>
      </c>
    </row>
    <row r="1010" spans="1:15" x14ac:dyDescent="0.3">
      <c r="A1010" s="1" t="s">
        <v>3482</v>
      </c>
      <c r="B1010" s="2">
        <v>44812</v>
      </c>
      <c r="C1010" s="1" t="s">
        <v>6672</v>
      </c>
      <c r="D1010" s="1" t="s">
        <v>60</v>
      </c>
      <c r="E1010">
        <v>2022</v>
      </c>
      <c r="F1010" s="1" t="s">
        <v>1188</v>
      </c>
      <c r="G1010" s="1" t="s">
        <v>1189</v>
      </c>
      <c r="H1010" s="1" t="s">
        <v>508</v>
      </c>
      <c r="I1010" s="1" t="s">
        <v>509</v>
      </c>
      <c r="J1010" s="1" t="s">
        <v>87</v>
      </c>
      <c r="K1010" s="3">
        <v>21.9</v>
      </c>
      <c r="L1010">
        <v>5</v>
      </c>
      <c r="M1010" s="3">
        <v>109.5</v>
      </c>
      <c r="N1010" s="1" t="s">
        <v>21</v>
      </c>
      <c r="O1010" s="1" t="s">
        <v>44</v>
      </c>
    </row>
    <row r="1011" spans="1:15" x14ac:dyDescent="0.3">
      <c r="A1011" s="1" t="s">
        <v>3483</v>
      </c>
      <c r="B1011" s="2">
        <v>44972</v>
      </c>
      <c r="C1011" s="1" t="s">
        <v>6670</v>
      </c>
      <c r="D1011" s="1" t="s">
        <v>39</v>
      </c>
      <c r="E1011">
        <v>2023</v>
      </c>
      <c r="F1011" s="1" t="s">
        <v>3484</v>
      </c>
      <c r="G1011" s="1" t="s">
        <v>3485</v>
      </c>
      <c r="H1011" s="1" t="s">
        <v>1050</v>
      </c>
      <c r="I1011" s="1" t="s">
        <v>3486</v>
      </c>
      <c r="J1011" s="1" t="s">
        <v>51</v>
      </c>
      <c r="K1011" s="3">
        <v>25.67</v>
      </c>
      <c r="L1011">
        <v>4</v>
      </c>
      <c r="M1011" s="3">
        <v>102.68</v>
      </c>
      <c r="N1011" s="1" t="s">
        <v>6669</v>
      </c>
      <c r="O1011" s="1" t="s">
        <v>30</v>
      </c>
    </row>
    <row r="1012" spans="1:15" x14ac:dyDescent="0.3">
      <c r="A1012" s="1" t="s">
        <v>3487</v>
      </c>
      <c r="B1012" s="2">
        <v>45082</v>
      </c>
      <c r="C1012" s="1" t="s">
        <v>6667</v>
      </c>
      <c r="D1012" s="1" t="s">
        <v>24</v>
      </c>
      <c r="E1012">
        <v>2023</v>
      </c>
      <c r="F1012" s="1" t="s">
        <v>476</v>
      </c>
      <c r="G1012" s="1" t="s">
        <v>477</v>
      </c>
      <c r="H1012" s="1" t="s">
        <v>2872</v>
      </c>
      <c r="I1012" s="1" t="s">
        <v>3488</v>
      </c>
      <c r="J1012" s="1" t="s">
        <v>51</v>
      </c>
      <c r="K1012" s="3">
        <v>54.46</v>
      </c>
      <c r="L1012">
        <v>1</v>
      </c>
      <c r="M1012" s="3">
        <v>54.46</v>
      </c>
      <c r="N1012" s="1" t="s">
        <v>21</v>
      </c>
      <c r="O1012" s="1" t="s">
        <v>22</v>
      </c>
    </row>
    <row r="1013" spans="1:15" x14ac:dyDescent="0.3">
      <c r="A1013" s="1" t="s">
        <v>3489</v>
      </c>
      <c r="B1013" s="2">
        <v>45048</v>
      </c>
      <c r="C1013" s="1" t="s">
        <v>6671</v>
      </c>
      <c r="D1013" s="1" t="s">
        <v>46</v>
      </c>
      <c r="E1013">
        <v>2023</v>
      </c>
      <c r="F1013" s="1" t="s">
        <v>3490</v>
      </c>
      <c r="G1013" s="1" t="s">
        <v>3491</v>
      </c>
      <c r="H1013" s="1" t="s">
        <v>1337</v>
      </c>
      <c r="I1013" s="1" t="s">
        <v>1338</v>
      </c>
      <c r="J1013" s="1" t="s">
        <v>20</v>
      </c>
      <c r="K1013" s="3">
        <v>13.72</v>
      </c>
      <c r="L1013">
        <v>5</v>
      </c>
      <c r="M1013" s="3">
        <v>68.599999999999994</v>
      </c>
      <c r="N1013" s="1" t="s">
        <v>21</v>
      </c>
      <c r="O1013" s="1" t="s">
        <v>37</v>
      </c>
    </row>
    <row r="1014" spans="1:15" x14ac:dyDescent="0.3">
      <c r="A1014" s="1" t="s">
        <v>3492</v>
      </c>
      <c r="B1014" s="2">
        <v>45375</v>
      </c>
      <c r="C1014" s="1" t="s">
        <v>6666</v>
      </c>
      <c r="D1014" s="1" t="s">
        <v>15</v>
      </c>
      <c r="E1014">
        <v>2024</v>
      </c>
      <c r="F1014" s="1" t="s">
        <v>3493</v>
      </c>
      <c r="G1014" s="1" t="s">
        <v>3494</v>
      </c>
      <c r="H1014" s="1" t="s">
        <v>324</v>
      </c>
      <c r="I1014" s="1" t="s">
        <v>3495</v>
      </c>
      <c r="J1014" s="1" t="s">
        <v>70</v>
      </c>
      <c r="K1014" s="3">
        <v>36.71</v>
      </c>
      <c r="L1014">
        <v>3</v>
      </c>
      <c r="M1014" s="3">
        <v>110.13</v>
      </c>
      <c r="N1014" s="1" t="s">
        <v>21</v>
      </c>
      <c r="O1014" s="1" t="s">
        <v>44</v>
      </c>
    </row>
    <row r="1015" spans="1:15" x14ac:dyDescent="0.3">
      <c r="A1015" s="1" t="s">
        <v>3496</v>
      </c>
      <c r="B1015" s="2">
        <v>45213</v>
      </c>
      <c r="C1015" s="1" t="s">
        <v>6673</v>
      </c>
      <c r="D1015" s="1" t="s">
        <v>133</v>
      </c>
      <c r="E1015">
        <v>2023</v>
      </c>
      <c r="F1015" s="1" t="s">
        <v>205</v>
      </c>
      <c r="G1015" s="1" t="s">
        <v>3497</v>
      </c>
      <c r="H1015" s="1" t="s">
        <v>1251</v>
      </c>
      <c r="I1015" s="1" t="s">
        <v>1252</v>
      </c>
      <c r="J1015" s="1" t="s">
        <v>87</v>
      </c>
      <c r="K1015" s="3">
        <v>38.909999999999997</v>
      </c>
      <c r="L1015">
        <v>4</v>
      </c>
      <c r="M1015" s="3">
        <v>155.63999999999999</v>
      </c>
      <c r="N1015" s="1" t="s">
        <v>88</v>
      </c>
      <c r="O1015" s="1" t="s">
        <v>44</v>
      </c>
    </row>
    <row r="1016" spans="1:15" x14ac:dyDescent="0.3">
      <c r="A1016" s="1" t="s">
        <v>3498</v>
      </c>
      <c r="B1016" s="2">
        <v>45139</v>
      </c>
      <c r="C1016" s="1" t="s">
        <v>6671</v>
      </c>
      <c r="D1016" s="1" t="s">
        <v>90</v>
      </c>
      <c r="E1016">
        <v>2023</v>
      </c>
      <c r="F1016" s="1" t="s">
        <v>2022</v>
      </c>
      <c r="G1016" s="1" t="s">
        <v>3499</v>
      </c>
      <c r="H1016" s="1" t="s">
        <v>1557</v>
      </c>
      <c r="I1016" s="1" t="s">
        <v>3500</v>
      </c>
      <c r="J1016" s="1" t="s">
        <v>87</v>
      </c>
      <c r="K1016" s="3">
        <v>5.81</v>
      </c>
      <c r="L1016">
        <v>5</v>
      </c>
      <c r="M1016" s="3">
        <v>29.05</v>
      </c>
      <c r="N1016" s="1" t="s">
        <v>6669</v>
      </c>
      <c r="O1016" s="1" t="s">
        <v>193</v>
      </c>
    </row>
    <row r="1017" spans="1:15" x14ac:dyDescent="0.3">
      <c r="A1017" s="1" t="s">
        <v>3501</v>
      </c>
      <c r="B1017" s="2">
        <v>45601</v>
      </c>
      <c r="C1017" s="1" t="s">
        <v>6671</v>
      </c>
      <c r="D1017" s="1" t="s">
        <v>54</v>
      </c>
      <c r="E1017">
        <v>2024</v>
      </c>
      <c r="F1017" s="1" t="s">
        <v>91</v>
      </c>
      <c r="G1017" s="1" t="s">
        <v>1457</v>
      </c>
      <c r="H1017" s="1" t="s">
        <v>3355</v>
      </c>
      <c r="I1017" s="1" t="s">
        <v>3356</v>
      </c>
      <c r="J1017" s="1" t="s">
        <v>87</v>
      </c>
      <c r="K1017" s="3">
        <v>30.9</v>
      </c>
      <c r="L1017">
        <v>3</v>
      </c>
      <c r="M1017" s="3">
        <v>92.7</v>
      </c>
      <c r="N1017" s="1" t="s">
        <v>21</v>
      </c>
      <c r="O1017" s="1" t="s">
        <v>44</v>
      </c>
    </row>
    <row r="1018" spans="1:15" x14ac:dyDescent="0.3">
      <c r="A1018" s="1" t="s">
        <v>3502</v>
      </c>
      <c r="B1018" s="2">
        <v>44824</v>
      </c>
      <c r="C1018" s="1" t="s">
        <v>6671</v>
      </c>
      <c r="D1018" s="1" t="s">
        <v>60</v>
      </c>
      <c r="E1018">
        <v>2022</v>
      </c>
      <c r="F1018" s="1" t="s">
        <v>3503</v>
      </c>
      <c r="G1018" s="1" t="s">
        <v>3504</v>
      </c>
      <c r="H1018" s="1" t="s">
        <v>3505</v>
      </c>
      <c r="I1018" s="1" t="s">
        <v>3506</v>
      </c>
      <c r="J1018" s="1" t="s">
        <v>51</v>
      </c>
      <c r="K1018" s="3">
        <v>23.47</v>
      </c>
      <c r="L1018">
        <v>4</v>
      </c>
      <c r="M1018" s="3">
        <v>93.88</v>
      </c>
      <c r="N1018" s="1" t="s">
        <v>21</v>
      </c>
      <c r="O1018" s="1" t="s">
        <v>37</v>
      </c>
    </row>
    <row r="1019" spans="1:15" x14ac:dyDescent="0.3">
      <c r="A1019" s="1" t="s">
        <v>3507</v>
      </c>
      <c r="B1019" s="2">
        <v>45677</v>
      </c>
      <c r="C1019" s="1" t="s">
        <v>6667</v>
      </c>
      <c r="D1019" s="1" t="s">
        <v>210</v>
      </c>
      <c r="E1019">
        <v>2025</v>
      </c>
      <c r="F1019" s="1" t="s">
        <v>1906</v>
      </c>
      <c r="G1019" s="1" t="s">
        <v>2271</v>
      </c>
      <c r="H1019" s="1" t="s">
        <v>1365</v>
      </c>
      <c r="I1019" s="1" t="s">
        <v>2264</v>
      </c>
      <c r="J1019" s="1" t="s">
        <v>20</v>
      </c>
      <c r="K1019" s="3">
        <v>39.93</v>
      </c>
      <c r="L1019">
        <v>3</v>
      </c>
      <c r="M1019" s="3">
        <v>119.79</v>
      </c>
      <c r="N1019" s="1" t="s">
        <v>6669</v>
      </c>
      <c r="O1019" s="1" t="s">
        <v>95</v>
      </c>
    </row>
    <row r="1020" spans="1:15" x14ac:dyDescent="0.3">
      <c r="A1020" s="1" t="s">
        <v>3508</v>
      </c>
      <c r="B1020" s="2">
        <v>45251</v>
      </c>
      <c r="C1020" s="1" t="s">
        <v>6671</v>
      </c>
      <c r="D1020" s="1" t="s">
        <v>54</v>
      </c>
      <c r="E1020">
        <v>2023</v>
      </c>
      <c r="F1020" s="1" t="s">
        <v>1649</v>
      </c>
      <c r="G1020" s="1" t="s">
        <v>1650</v>
      </c>
      <c r="H1020" s="1" t="s">
        <v>923</v>
      </c>
      <c r="I1020" s="1" t="s">
        <v>924</v>
      </c>
      <c r="J1020" s="1" t="s">
        <v>70</v>
      </c>
      <c r="K1020" s="3">
        <v>33.47</v>
      </c>
      <c r="L1020">
        <v>5</v>
      </c>
      <c r="M1020" s="3">
        <v>167.35</v>
      </c>
      <c r="N1020" s="1" t="s">
        <v>21</v>
      </c>
      <c r="O1020" s="1" t="s">
        <v>80</v>
      </c>
    </row>
    <row r="1021" spans="1:15" x14ac:dyDescent="0.3">
      <c r="A1021" s="1" t="s">
        <v>3509</v>
      </c>
      <c r="B1021" s="2">
        <v>45051</v>
      </c>
      <c r="C1021" s="1" t="s">
        <v>6668</v>
      </c>
      <c r="D1021" s="1" t="s">
        <v>46</v>
      </c>
      <c r="E1021">
        <v>2023</v>
      </c>
      <c r="F1021" s="1" t="s">
        <v>396</v>
      </c>
      <c r="G1021" s="1" t="s">
        <v>397</v>
      </c>
      <c r="H1021" s="1" t="s">
        <v>228</v>
      </c>
      <c r="I1021" s="1" t="s">
        <v>3510</v>
      </c>
      <c r="J1021" s="1" t="s">
        <v>87</v>
      </c>
      <c r="K1021" s="3">
        <v>30.18</v>
      </c>
      <c r="L1021">
        <v>2</v>
      </c>
      <c r="M1021" s="3">
        <v>60.36</v>
      </c>
      <c r="N1021" s="1" t="s">
        <v>88</v>
      </c>
      <c r="O1021" s="1" t="s">
        <v>30</v>
      </c>
    </row>
    <row r="1022" spans="1:15" x14ac:dyDescent="0.3">
      <c r="A1022" s="1" t="s">
        <v>3511</v>
      </c>
      <c r="B1022" s="2">
        <v>45138</v>
      </c>
      <c r="C1022" s="1" t="s">
        <v>6667</v>
      </c>
      <c r="D1022" s="1" t="s">
        <v>32</v>
      </c>
      <c r="E1022">
        <v>2023</v>
      </c>
      <c r="F1022" s="1" t="s">
        <v>1500</v>
      </c>
      <c r="G1022" s="1" t="s">
        <v>1501</v>
      </c>
      <c r="H1022" s="1" t="s">
        <v>603</v>
      </c>
      <c r="I1022" s="1" t="s">
        <v>3512</v>
      </c>
      <c r="J1022" s="1" t="s">
        <v>87</v>
      </c>
      <c r="K1022" s="3">
        <v>19.66</v>
      </c>
      <c r="L1022">
        <v>2</v>
      </c>
      <c r="M1022" s="3">
        <v>39.32</v>
      </c>
      <c r="N1022" s="1" t="s">
        <v>6669</v>
      </c>
      <c r="O1022" s="1" t="s">
        <v>44</v>
      </c>
    </row>
    <row r="1023" spans="1:15" x14ac:dyDescent="0.3">
      <c r="A1023" s="1" t="s">
        <v>3513</v>
      </c>
      <c r="B1023" s="2">
        <v>45338</v>
      </c>
      <c r="C1023" s="1" t="s">
        <v>6668</v>
      </c>
      <c r="D1023" s="1" t="s">
        <v>39</v>
      </c>
      <c r="E1023">
        <v>2024</v>
      </c>
      <c r="F1023" s="1" t="s">
        <v>414</v>
      </c>
      <c r="G1023" s="1" t="s">
        <v>1824</v>
      </c>
      <c r="H1023" s="1" t="s">
        <v>2779</v>
      </c>
      <c r="I1023" s="1" t="s">
        <v>3514</v>
      </c>
      <c r="J1023" s="1" t="s">
        <v>20</v>
      </c>
      <c r="K1023" s="3">
        <v>15.97</v>
      </c>
      <c r="L1023">
        <v>5</v>
      </c>
      <c r="M1023" s="3">
        <v>79.849999999999994</v>
      </c>
      <c r="N1023" s="1" t="s">
        <v>29</v>
      </c>
      <c r="O1023" s="1" t="s">
        <v>95</v>
      </c>
    </row>
    <row r="1024" spans="1:15" x14ac:dyDescent="0.3">
      <c r="A1024" s="1" t="s">
        <v>3515</v>
      </c>
      <c r="B1024" s="2">
        <v>45399</v>
      </c>
      <c r="C1024" s="1" t="s">
        <v>6670</v>
      </c>
      <c r="D1024" s="1" t="s">
        <v>82</v>
      </c>
      <c r="E1024">
        <v>2024</v>
      </c>
      <c r="F1024" s="1" t="s">
        <v>2353</v>
      </c>
      <c r="G1024" s="1" t="s">
        <v>2354</v>
      </c>
      <c r="H1024" s="1" t="s">
        <v>608</v>
      </c>
      <c r="I1024" s="1" t="s">
        <v>3516</v>
      </c>
      <c r="J1024" s="1" t="s">
        <v>70</v>
      </c>
      <c r="K1024" s="3">
        <v>34.43</v>
      </c>
      <c r="L1024">
        <v>5</v>
      </c>
      <c r="M1024" s="3">
        <v>172.15</v>
      </c>
      <c r="N1024" s="1" t="s">
        <v>21</v>
      </c>
      <c r="O1024" s="1" t="s">
        <v>37</v>
      </c>
    </row>
    <row r="1025" spans="1:15" x14ac:dyDescent="0.3">
      <c r="A1025" s="1" t="s">
        <v>3517</v>
      </c>
      <c r="B1025" s="2">
        <v>45800</v>
      </c>
      <c r="C1025" s="1" t="s">
        <v>6668</v>
      </c>
      <c r="D1025" s="1" t="s">
        <v>46</v>
      </c>
      <c r="E1025">
        <v>2025</v>
      </c>
      <c r="F1025" s="1" t="s">
        <v>3518</v>
      </c>
      <c r="G1025" s="1" t="s">
        <v>3519</v>
      </c>
      <c r="H1025" s="1" t="s">
        <v>2174</v>
      </c>
      <c r="I1025" s="1" t="s">
        <v>3520</v>
      </c>
      <c r="J1025" s="1" t="s">
        <v>20</v>
      </c>
      <c r="K1025" s="3">
        <v>30.78</v>
      </c>
      <c r="L1025">
        <v>2</v>
      </c>
      <c r="M1025" s="3">
        <v>61.56</v>
      </c>
      <c r="N1025" s="1" t="s">
        <v>6669</v>
      </c>
      <c r="O1025" s="1" t="s">
        <v>80</v>
      </c>
    </row>
    <row r="1026" spans="1:15" x14ac:dyDescent="0.3">
      <c r="A1026" s="1" t="s">
        <v>3521</v>
      </c>
      <c r="B1026" s="2">
        <v>45403</v>
      </c>
      <c r="C1026" s="1" t="s">
        <v>6666</v>
      </c>
      <c r="D1026" s="1" t="s">
        <v>82</v>
      </c>
      <c r="E1026">
        <v>2024</v>
      </c>
      <c r="F1026" s="1" t="s">
        <v>305</v>
      </c>
      <c r="G1026" s="1" t="s">
        <v>2841</v>
      </c>
      <c r="H1026" s="1" t="s">
        <v>1282</v>
      </c>
      <c r="I1026" s="1" t="s">
        <v>2601</v>
      </c>
      <c r="J1026" s="1" t="s">
        <v>70</v>
      </c>
      <c r="K1026" s="3">
        <v>16.100000000000001</v>
      </c>
      <c r="L1026">
        <v>5</v>
      </c>
      <c r="M1026" s="3">
        <v>80.5</v>
      </c>
      <c r="N1026" s="1" t="s">
        <v>29</v>
      </c>
      <c r="O1026" s="1" t="s">
        <v>22</v>
      </c>
    </row>
    <row r="1027" spans="1:15" x14ac:dyDescent="0.3">
      <c r="A1027" s="1" t="s">
        <v>3522</v>
      </c>
      <c r="B1027" s="2">
        <v>44868</v>
      </c>
      <c r="C1027" s="1" t="s">
        <v>6672</v>
      </c>
      <c r="D1027" s="1" t="s">
        <v>54</v>
      </c>
      <c r="E1027">
        <v>2022</v>
      </c>
      <c r="F1027" s="1" t="s">
        <v>3523</v>
      </c>
      <c r="G1027" s="1" t="s">
        <v>3524</v>
      </c>
      <c r="H1027" s="1" t="s">
        <v>3525</v>
      </c>
      <c r="I1027" s="1" t="s">
        <v>3526</v>
      </c>
      <c r="J1027" s="1" t="s">
        <v>20</v>
      </c>
      <c r="K1027" s="3">
        <v>19.579999999999998</v>
      </c>
      <c r="L1027">
        <v>5</v>
      </c>
      <c r="M1027" s="3">
        <v>97.9</v>
      </c>
      <c r="N1027" s="1" t="s">
        <v>6669</v>
      </c>
      <c r="O1027" s="1" t="s">
        <v>37</v>
      </c>
    </row>
    <row r="1028" spans="1:15" x14ac:dyDescent="0.3">
      <c r="A1028" s="1" t="s">
        <v>3527</v>
      </c>
      <c r="B1028" s="2">
        <v>45005</v>
      </c>
      <c r="C1028" s="1" t="s">
        <v>6667</v>
      </c>
      <c r="D1028" s="1" t="s">
        <v>15</v>
      </c>
      <c r="E1028">
        <v>2023</v>
      </c>
      <c r="F1028" s="1" t="s">
        <v>2345</v>
      </c>
      <c r="G1028" s="1" t="s">
        <v>2346</v>
      </c>
      <c r="H1028" s="1" t="s">
        <v>2234</v>
      </c>
      <c r="I1028" s="1" t="s">
        <v>2235</v>
      </c>
      <c r="J1028" s="1" t="s">
        <v>70</v>
      </c>
      <c r="K1028" s="3">
        <v>8.42</v>
      </c>
      <c r="L1028">
        <v>5</v>
      </c>
      <c r="M1028" s="3">
        <v>42.1</v>
      </c>
      <c r="N1028" s="1" t="s">
        <v>6669</v>
      </c>
      <c r="O1028" s="1" t="s">
        <v>44</v>
      </c>
    </row>
    <row r="1029" spans="1:15" x14ac:dyDescent="0.3">
      <c r="A1029" s="1" t="s">
        <v>3528</v>
      </c>
      <c r="B1029" s="2">
        <v>45501</v>
      </c>
      <c r="C1029" s="1" t="s">
        <v>6666</v>
      </c>
      <c r="D1029" s="1" t="s">
        <v>32</v>
      </c>
      <c r="E1029">
        <v>2024</v>
      </c>
      <c r="F1029" s="1" t="s">
        <v>3529</v>
      </c>
      <c r="G1029" s="1" t="s">
        <v>3530</v>
      </c>
      <c r="H1029" s="1" t="s">
        <v>3531</v>
      </c>
      <c r="I1029" s="1" t="s">
        <v>3532</v>
      </c>
      <c r="J1029" s="1" t="s">
        <v>20</v>
      </c>
      <c r="K1029" s="3">
        <v>11.1</v>
      </c>
      <c r="L1029">
        <v>5</v>
      </c>
      <c r="M1029" s="3">
        <v>55.5</v>
      </c>
      <c r="N1029" s="1" t="s">
        <v>21</v>
      </c>
      <c r="O1029" s="1" t="s">
        <v>37</v>
      </c>
    </row>
    <row r="1030" spans="1:15" x14ac:dyDescent="0.3">
      <c r="A1030" s="1" t="s">
        <v>3533</v>
      </c>
      <c r="B1030" s="2">
        <v>45155</v>
      </c>
      <c r="C1030" s="1" t="s">
        <v>6672</v>
      </c>
      <c r="D1030" s="1" t="s">
        <v>90</v>
      </c>
      <c r="E1030">
        <v>2023</v>
      </c>
      <c r="F1030" s="1" t="s">
        <v>1063</v>
      </c>
      <c r="G1030" s="1" t="s">
        <v>1064</v>
      </c>
      <c r="H1030" s="1" t="s">
        <v>856</v>
      </c>
      <c r="I1030" s="1" t="s">
        <v>1983</v>
      </c>
      <c r="J1030" s="1" t="s">
        <v>20</v>
      </c>
      <c r="K1030" s="3">
        <v>40.94</v>
      </c>
      <c r="L1030">
        <v>3</v>
      </c>
      <c r="M1030" s="3">
        <v>122.82</v>
      </c>
      <c r="N1030" s="1" t="s">
        <v>6669</v>
      </c>
      <c r="O1030" s="1" t="s">
        <v>95</v>
      </c>
    </row>
    <row r="1031" spans="1:15" x14ac:dyDescent="0.3">
      <c r="A1031" s="1" t="s">
        <v>3534</v>
      </c>
      <c r="B1031" s="2">
        <v>45597</v>
      </c>
      <c r="C1031" s="1" t="s">
        <v>6668</v>
      </c>
      <c r="D1031" s="1" t="s">
        <v>54</v>
      </c>
      <c r="E1031">
        <v>2024</v>
      </c>
      <c r="F1031" s="1" t="s">
        <v>481</v>
      </c>
      <c r="G1031" s="1" t="s">
        <v>482</v>
      </c>
      <c r="H1031" s="1" t="s">
        <v>1939</v>
      </c>
      <c r="I1031" s="1" t="s">
        <v>3535</v>
      </c>
      <c r="J1031" s="1" t="s">
        <v>20</v>
      </c>
      <c r="K1031" s="3">
        <v>21.97</v>
      </c>
      <c r="L1031">
        <v>4</v>
      </c>
      <c r="M1031" s="3">
        <v>87.88</v>
      </c>
      <c r="N1031" s="1" t="s">
        <v>6669</v>
      </c>
      <c r="O1031" s="1" t="s">
        <v>37</v>
      </c>
    </row>
    <row r="1032" spans="1:15" x14ac:dyDescent="0.3">
      <c r="A1032" s="1" t="s">
        <v>3536</v>
      </c>
      <c r="B1032" s="2">
        <v>45173</v>
      </c>
      <c r="C1032" s="1" t="s">
        <v>6667</v>
      </c>
      <c r="D1032" s="1" t="s">
        <v>60</v>
      </c>
      <c r="E1032">
        <v>2023</v>
      </c>
      <c r="F1032" s="1" t="s">
        <v>912</v>
      </c>
      <c r="G1032" s="1" t="s">
        <v>3537</v>
      </c>
      <c r="H1032" s="1" t="s">
        <v>891</v>
      </c>
      <c r="I1032" s="1" t="s">
        <v>3538</v>
      </c>
      <c r="J1032" s="1" t="s">
        <v>20</v>
      </c>
      <c r="K1032" s="3">
        <v>23.65</v>
      </c>
      <c r="L1032">
        <v>1</v>
      </c>
      <c r="M1032" s="3">
        <v>23.65</v>
      </c>
      <c r="N1032" s="1" t="s">
        <v>29</v>
      </c>
      <c r="O1032" s="1" t="s">
        <v>30</v>
      </c>
    </row>
    <row r="1033" spans="1:15" x14ac:dyDescent="0.3">
      <c r="A1033" s="1" t="s">
        <v>3539</v>
      </c>
      <c r="B1033" s="2">
        <v>45246</v>
      </c>
      <c r="C1033" s="1" t="s">
        <v>6672</v>
      </c>
      <c r="D1033" s="1" t="s">
        <v>54</v>
      </c>
      <c r="E1033">
        <v>2023</v>
      </c>
      <c r="F1033" s="1" t="s">
        <v>829</v>
      </c>
      <c r="G1033" s="1" t="s">
        <v>1099</v>
      </c>
      <c r="H1033" s="1" t="s">
        <v>1798</v>
      </c>
      <c r="I1033" s="1" t="s">
        <v>1799</v>
      </c>
      <c r="J1033" s="1" t="s">
        <v>70</v>
      </c>
      <c r="K1033" s="3">
        <v>30.48</v>
      </c>
      <c r="L1033">
        <v>1</v>
      </c>
      <c r="M1033" s="3">
        <v>30.48</v>
      </c>
      <c r="N1033" s="1" t="s">
        <v>88</v>
      </c>
      <c r="O1033" s="1" t="s">
        <v>22</v>
      </c>
    </row>
    <row r="1034" spans="1:15" x14ac:dyDescent="0.3">
      <c r="A1034" s="1" t="s">
        <v>3540</v>
      </c>
      <c r="B1034" s="2">
        <v>45447</v>
      </c>
      <c r="C1034" s="1" t="s">
        <v>6671</v>
      </c>
      <c r="D1034" s="1" t="s">
        <v>24</v>
      </c>
      <c r="E1034">
        <v>2024</v>
      </c>
      <c r="F1034" s="1" t="s">
        <v>3207</v>
      </c>
      <c r="G1034" s="1" t="s">
        <v>3208</v>
      </c>
      <c r="H1034" s="1" t="s">
        <v>1879</v>
      </c>
      <c r="I1034" s="1" t="s">
        <v>1880</v>
      </c>
      <c r="J1034" s="1" t="s">
        <v>20</v>
      </c>
      <c r="K1034" s="3">
        <v>24.63</v>
      </c>
      <c r="L1034">
        <v>2</v>
      </c>
      <c r="M1034" s="3">
        <v>49.26</v>
      </c>
      <c r="N1034" s="1" t="s">
        <v>6669</v>
      </c>
      <c r="O1034" s="1" t="s">
        <v>44</v>
      </c>
    </row>
    <row r="1035" spans="1:15" x14ac:dyDescent="0.3">
      <c r="A1035" s="1" t="s">
        <v>3541</v>
      </c>
      <c r="B1035" s="2">
        <v>45124</v>
      </c>
      <c r="C1035" s="1" t="s">
        <v>6667</v>
      </c>
      <c r="D1035" s="1" t="s">
        <v>32</v>
      </c>
      <c r="E1035">
        <v>2023</v>
      </c>
      <c r="F1035" s="1" t="s">
        <v>47</v>
      </c>
      <c r="G1035" s="1" t="s">
        <v>72</v>
      </c>
      <c r="H1035" s="1" t="s">
        <v>3542</v>
      </c>
      <c r="I1035" s="1" t="s">
        <v>3543</v>
      </c>
      <c r="J1035" s="1" t="s">
        <v>51</v>
      </c>
      <c r="K1035" s="3">
        <v>39.67</v>
      </c>
      <c r="L1035">
        <v>3</v>
      </c>
      <c r="M1035" s="3">
        <v>119.01</v>
      </c>
      <c r="N1035" s="1" t="s">
        <v>21</v>
      </c>
      <c r="O1035" s="1" t="s">
        <v>193</v>
      </c>
    </row>
    <row r="1036" spans="1:15" x14ac:dyDescent="0.3">
      <c r="A1036" s="1" t="s">
        <v>3544</v>
      </c>
      <c r="B1036" s="2">
        <v>44976</v>
      </c>
      <c r="C1036" s="1" t="s">
        <v>6666</v>
      </c>
      <c r="D1036" s="1" t="s">
        <v>39</v>
      </c>
      <c r="E1036">
        <v>2023</v>
      </c>
      <c r="F1036" s="1" t="s">
        <v>616</v>
      </c>
      <c r="G1036" s="1" t="s">
        <v>3545</v>
      </c>
      <c r="H1036" s="1" t="s">
        <v>678</v>
      </c>
      <c r="I1036" s="1" t="s">
        <v>2599</v>
      </c>
      <c r="J1036" s="1" t="s">
        <v>51</v>
      </c>
      <c r="K1036" s="3">
        <v>10.28</v>
      </c>
      <c r="L1036">
        <v>5</v>
      </c>
      <c r="M1036" s="3">
        <v>51.4</v>
      </c>
      <c r="N1036" s="1" t="s">
        <v>21</v>
      </c>
      <c r="O1036" s="1" t="s">
        <v>44</v>
      </c>
    </row>
    <row r="1037" spans="1:15" x14ac:dyDescent="0.3">
      <c r="A1037" s="1" t="s">
        <v>3546</v>
      </c>
      <c r="B1037" s="2">
        <v>45038</v>
      </c>
      <c r="C1037" s="1" t="s">
        <v>6673</v>
      </c>
      <c r="D1037" s="1" t="s">
        <v>82</v>
      </c>
      <c r="E1037">
        <v>2023</v>
      </c>
      <c r="F1037" s="1" t="s">
        <v>2014</v>
      </c>
      <c r="G1037" s="1" t="s">
        <v>2015</v>
      </c>
      <c r="H1037" s="1" t="s">
        <v>984</v>
      </c>
      <c r="I1037" s="1" t="s">
        <v>1711</v>
      </c>
      <c r="J1037" s="1" t="s">
        <v>20</v>
      </c>
      <c r="K1037" s="3">
        <v>23.53</v>
      </c>
      <c r="L1037">
        <v>2</v>
      </c>
      <c r="M1037" s="3">
        <v>47.06</v>
      </c>
      <c r="N1037" s="1" t="s">
        <v>6669</v>
      </c>
      <c r="O1037" s="1" t="s">
        <v>193</v>
      </c>
    </row>
    <row r="1038" spans="1:15" x14ac:dyDescent="0.3">
      <c r="A1038" s="1" t="s">
        <v>3547</v>
      </c>
      <c r="B1038" s="2">
        <v>44821</v>
      </c>
      <c r="C1038" s="1" t="s">
        <v>6673</v>
      </c>
      <c r="D1038" s="1" t="s">
        <v>60</v>
      </c>
      <c r="E1038">
        <v>2022</v>
      </c>
      <c r="F1038" s="1" t="s">
        <v>2154</v>
      </c>
      <c r="G1038" s="1" t="s">
        <v>3548</v>
      </c>
      <c r="H1038" s="1" t="s">
        <v>1381</v>
      </c>
      <c r="I1038" s="1" t="s">
        <v>1382</v>
      </c>
      <c r="J1038" s="1" t="s">
        <v>70</v>
      </c>
      <c r="K1038" s="3">
        <v>31.77</v>
      </c>
      <c r="L1038">
        <v>4</v>
      </c>
      <c r="M1038" s="3">
        <v>127.08</v>
      </c>
      <c r="N1038" s="1" t="s">
        <v>6669</v>
      </c>
      <c r="O1038" s="1" t="s">
        <v>44</v>
      </c>
    </row>
    <row r="1039" spans="1:15" x14ac:dyDescent="0.3">
      <c r="A1039" s="1" t="s">
        <v>3549</v>
      </c>
      <c r="B1039" s="2">
        <v>45132</v>
      </c>
      <c r="C1039" s="1" t="s">
        <v>6671</v>
      </c>
      <c r="D1039" s="1" t="s">
        <v>32</v>
      </c>
      <c r="E1039">
        <v>2023</v>
      </c>
      <c r="F1039" s="1" t="s">
        <v>1942</v>
      </c>
      <c r="G1039" s="1" t="s">
        <v>3399</v>
      </c>
      <c r="H1039" s="1" t="s">
        <v>2356</v>
      </c>
      <c r="I1039" s="1" t="s">
        <v>2547</v>
      </c>
      <c r="J1039" s="1" t="s">
        <v>70</v>
      </c>
      <c r="K1039" s="3">
        <v>25.13</v>
      </c>
      <c r="L1039">
        <v>2</v>
      </c>
      <c r="M1039" s="3">
        <v>50.26</v>
      </c>
      <c r="N1039" s="1" t="s">
        <v>29</v>
      </c>
      <c r="O1039" s="1" t="s">
        <v>52</v>
      </c>
    </row>
    <row r="1040" spans="1:15" x14ac:dyDescent="0.3">
      <c r="A1040" s="1" t="s">
        <v>3550</v>
      </c>
      <c r="B1040" s="2">
        <v>45523</v>
      </c>
      <c r="C1040" s="1" t="s">
        <v>6667</v>
      </c>
      <c r="D1040" s="1" t="s">
        <v>90</v>
      </c>
      <c r="E1040">
        <v>2024</v>
      </c>
      <c r="F1040" s="1" t="s">
        <v>1254</v>
      </c>
      <c r="G1040" s="1" t="s">
        <v>3551</v>
      </c>
      <c r="H1040" s="1" t="s">
        <v>3235</v>
      </c>
      <c r="I1040" s="1" t="s">
        <v>3236</v>
      </c>
      <c r="J1040" s="1" t="s">
        <v>20</v>
      </c>
      <c r="K1040" s="3">
        <v>33.18</v>
      </c>
      <c r="L1040">
        <v>4</v>
      </c>
      <c r="M1040" s="3">
        <v>132.72</v>
      </c>
      <c r="N1040" s="1" t="s">
        <v>6669</v>
      </c>
      <c r="O1040" s="1" t="s">
        <v>22</v>
      </c>
    </row>
    <row r="1041" spans="1:15" x14ac:dyDescent="0.3">
      <c r="A1041" s="1" t="s">
        <v>3552</v>
      </c>
      <c r="B1041" s="2">
        <v>45815</v>
      </c>
      <c r="C1041" s="1" t="s">
        <v>6673</v>
      </c>
      <c r="D1041" s="1" t="s">
        <v>24</v>
      </c>
      <c r="E1041">
        <v>2025</v>
      </c>
      <c r="F1041" s="1" t="s">
        <v>3553</v>
      </c>
      <c r="G1041" s="1" t="s">
        <v>3554</v>
      </c>
      <c r="H1041" s="1" t="s">
        <v>2356</v>
      </c>
      <c r="I1041" s="1" t="s">
        <v>2357</v>
      </c>
      <c r="J1041" s="1" t="s">
        <v>70</v>
      </c>
      <c r="K1041" s="3">
        <v>27.45</v>
      </c>
      <c r="L1041">
        <v>4</v>
      </c>
      <c r="M1041" s="3">
        <v>109.8</v>
      </c>
      <c r="N1041" s="1" t="s">
        <v>6669</v>
      </c>
      <c r="O1041" s="1" t="s">
        <v>22</v>
      </c>
    </row>
    <row r="1042" spans="1:15" x14ac:dyDescent="0.3">
      <c r="A1042" s="1" t="s">
        <v>3555</v>
      </c>
      <c r="B1042" s="2">
        <v>44859</v>
      </c>
      <c r="C1042" s="1" t="s">
        <v>6671</v>
      </c>
      <c r="D1042" s="1" t="s">
        <v>133</v>
      </c>
      <c r="E1042">
        <v>2022</v>
      </c>
      <c r="F1042" s="1" t="s">
        <v>1422</v>
      </c>
      <c r="G1042" s="1" t="s">
        <v>1423</v>
      </c>
      <c r="H1042" s="1" t="s">
        <v>1398</v>
      </c>
      <c r="I1042" s="1" t="s">
        <v>1399</v>
      </c>
      <c r="J1042" s="1" t="s">
        <v>20</v>
      </c>
      <c r="K1042" s="3">
        <v>43.02</v>
      </c>
      <c r="L1042">
        <v>2</v>
      </c>
      <c r="M1042" s="3">
        <v>86.04</v>
      </c>
      <c r="N1042" s="1" t="s">
        <v>6669</v>
      </c>
      <c r="O1042" s="1" t="s">
        <v>37</v>
      </c>
    </row>
    <row r="1043" spans="1:15" x14ac:dyDescent="0.3">
      <c r="A1043" s="1" t="s">
        <v>3556</v>
      </c>
      <c r="B1043" s="2">
        <v>45317</v>
      </c>
      <c r="C1043" s="1" t="s">
        <v>6668</v>
      </c>
      <c r="D1043" s="1" t="s">
        <v>210</v>
      </c>
      <c r="E1043">
        <v>2024</v>
      </c>
      <c r="F1043" s="1" t="s">
        <v>2477</v>
      </c>
      <c r="G1043" s="1" t="s">
        <v>2478</v>
      </c>
      <c r="H1043" s="1" t="s">
        <v>3557</v>
      </c>
      <c r="I1043" s="1" t="s">
        <v>3558</v>
      </c>
      <c r="J1043" s="1" t="s">
        <v>20</v>
      </c>
      <c r="K1043" s="3">
        <v>23.25</v>
      </c>
      <c r="L1043">
        <v>1</v>
      </c>
      <c r="M1043" s="3">
        <v>23.25</v>
      </c>
      <c r="N1043" s="1" t="s">
        <v>21</v>
      </c>
      <c r="O1043" s="1" t="s">
        <v>22</v>
      </c>
    </row>
    <row r="1044" spans="1:15" x14ac:dyDescent="0.3">
      <c r="A1044" s="1" t="s">
        <v>3559</v>
      </c>
      <c r="B1044" s="2">
        <v>45606</v>
      </c>
      <c r="C1044" s="1" t="s">
        <v>6666</v>
      </c>
      <c r="D1044" s="1" t="s">
        <v>54</v>
      </c>
      <c r="E1044">
        <v>2024</v>
      </c>
      <c r="F1044" s="1" t="s">
        <v>1215</v>
      </c>
      <c r="G1044" s="1" t="s">
        <v>3560</v>
      </c>
      <c r="H1044" s="1" t="s">
        <v>2115</v>
      </c>
      <c r="I1044" s="1" t="s">
        <v>2116</v>
      </c>
      <c r="J1044" s="1" t="s">
        <v>70</v>
      </c>
      <c r="K1044" s="3">
        <v>29.91</v>
      </c>
      <c r="L1044">
        <v>4</v>
      </c>
      <c r="M1044" s="3">
        <v>119.64</v>
      </c>
      <c r="N1044" s="1" t="s">
        <v>6669</v>
      </c>
      <c r="O1044" s="1" t="s">
        <v>193</v>
      </c>
    </row>
    <row r="1045" spans="1:15" x14ac:dyDescent="0.3">
      <c r="A1045" s="1" t="s">
        <v>3561</v>
      </c>
      <c r="B1045" s="2">
        <v>45088</v>
      </c>
      <c r="C1045" s="1" t="s">
        <v>6666</v>
      </c>
      <c r="D1045" s="1" t="s">
        <v>24</v>
      </c>
      <c r="E1045">
        <v>2023</v>
      </c>
      <c r="F1045" s="1" t="s">
        <v>1549</v>
      </c>
      <c r="G1045" s="1" t="s">
        <v>3312</v>
      </c>
      <c r="H1045" s="1" t="s">
        <v>3562</v>
      </c>
      <c r="I1045" s="1" t="s">
        <v>3563</v>
      </c>
      <c r="J1045" s="1" t="s">
        <v>70</v>
      </c>
      <c r="K1045" s="3">
        <v>49.4</v>
      </c>
      <c r="L1045">
        <v>5</v>
      </c>
      <c r="M1045" s="3">
        <v>247</v>
      </c>
      <c r="N1045" s="1" t="s">
        <v>6669</v>
      </c>
      <c r="O1045" s="1" t="s">
        <v>193</v>
      </c>
    </row>
    <row r="1046" spans="1:15" x14ac:dyDescent="0.3">
      <c r="A1046" s="1" t="s">
        <v>3564</v>
      </c>
      <c r="B1046" s="2">
        <v>45512</v>
      </c>
      <c r="C1046" s="1" t="s">
        <v>6672</v>
      </c>
      <c r="D1046" s="1" t="s">
        <v>90</v>
      </c>
      <c r="E1046">
        <v>2024</v>
      </c>
      <c r="F1046" s="1" t="s">
        <v>3395</v>
      </c>
      <c r="G1046" s="1" t="s">
        <v>3396</v>
      </c>
      <c r="H1046" s="1" t="s">
        <v>3565</v>
      </c>
      <c r="I1046" s="1" t="s">
        <v>3566</v>
      </c>
      <c r="J1046" s="1" t="s">
        <v>20</v>
      </c>
      <c r="K1046" s="3">
        <v>28.7</v>
      </c>
      <c r="L1046">
        <v>3</v>
      </c>
      <c r="M1046" s="3">
        <v>86.1</v>
      </c>
      <c r="N1046" s="1" t="s">
        <v>29</v>
      </c>
      <c r="O1046" s="1" t="s">
        <v>80</v>
      </c>
    </row>
    <row r="1047" spans="1:15" x14ac:dyDescent="0.3">
      <c r="A1047" s="1" t="s">
        <v>3567</v>
      </c>
      <c r="B1047" s="2">
        <v>45186</v>
      </c>
      <c r="C1047" s="1" t="s">
        <v>6666</v>
      </c>
      <c r="D1047" s="1" t="s">
        <v>60</v>
      </c>
      <c r="E1047">
        <v>2023</v>
      </c>
      <c r="F1047" s="1" t="s">
        <v>2051</v>
      </c>
      <c r="G1047" s="1" t="s">
        <v>3568</v>
      </c>
      <c r="H1047" s="1" t="s">
        <v>1410</v>
      </c>
      <c r="I1047" s="1" t="s">
        <v>3569</v>
      </c>
      <c r="J1047" s="1" t="s">
        <v>70</v>
      </c>
      <c r="K1047" s="3">
        <v>27.98</v>
      </c>
      <c r="L1047">
        <v>2</v>
      </c>
      <c r="M1047" s="3">
        <v>55.96</v>
      </c>
      <c r="N1047" s="1" t="s">
        <v>6669</v>
      </c>
      <c r="O1047" s="1" t="s">
        <v>30</v>
      </c>
    </row>
    <row r="1048" spans="1:15" x14ac:dyDescent="0.3">
      <c r="A1048" s="1" t="s">
        <v>3570</v>
      </c>
      <c r="B1048" s="2">
        <v>45624</v>
      </c>
      <c r="C1048" s="1" t="s">
        <v>6672</v>
      </c>
      <c r="D1048" s="1" t="s">
        <v>54</v>
      </c>
      <c r="E1048">
        <v>2024</v>
      </c>
      <c r="F1048" s="1" t="s">
        <v>1040</v>
      </c>
      <c r="G1048" s="1" t="s">
        <v>3571</v>
      </c>
      <c r="H1048" s="1" t="s">
        <v>1108</v>
      </c>
      <c r="I1048" s="1" t="s">
        <v>1109</v>
      </c>
      <c r="J1048" s="1" t="s">
        <v>70</v>
      </c>
      <c r="K1048" s="3">
        <v>31.28</v>
      </c>
      <c r="L1048">
        <v>1</v>
      </c>
      <c r="M1048" s="3">
        <v>31.28</v>
      </c>
      <c r="N1048" s="1" t="s">
        <v>21</v>
      </c>
      <c r="O1048" s="1" t="s">
        <v>95</v>
      </c>
    </row>
    <row r="1049" spans="1:15" x14ac:dyDescent="0.3">
      <c r="A1049" s="1" t="s">
        <v>3572</v>
      </c>
      <c r="B1049" s="2">
        <v>44903</v>
      </c>
      <c r="C1049" s="1" t="s">
        <v>6672</v>
      </c>
      <c r="D1049" s="1" t="s">
        <v>107</v>
      </c>
      <c r="E1049">
        <v>2022</v>
      </c>
      <c r="F1049" s="1" t="s">
        <v>2399</v>
      </c>
      <c r="G1049" s="1" t="s">
        <v>2400</v>
      </c>
      <c r="H1049" s="1" t="s">
        <v>3573</v>
      </c>
      <c r="I1049" s="1" t="s">
        <v>3574</v>
      </c>
      <c r="J1049" s="1" t="s">
        <v>20</v>
      </c>
      <c r="K1049" s="3">
        <v>31.74</v>
      </c>
      <c r="L1049">
        <v>2</v>
      </c>
      <c r="M1049" s="3">
        <v>63.48</v>
      </c>
      <c r="N1049" s="1" t="s">
        <v>29</v>
      </c>
      <c r="O1049" s="1" t="s">
        <v>193</v>
      </c>
    </row>
    <row r="1050" spans="1:15" x14ac:dyDescent="0.3">
      <c r="A1050" s="1" t="s">
        <v>3575</v>
      </c>
      <c r="B1050" s="2">
        <v>44800</v>
      </c>
      <c r="C1050" s="1" t="s">
        <v>6673</v>
      </c>
      <c r="D1050" s="1" t="s">
        <v>90</v>
      </c>
      <c r="E1050">
        <v>2022</v>
      </c>
      <c r="F1050" s="1" t="s">
        <v>676</v>
      </c>
      <c r="G1050" s="1" t="s">
        <v>677</v>
      </c>
      <c r="H1050" s="1" t="s">
        <v>104</v>
      </c>
      <c r="I1050" s="1" t="s">
        <v>2445</v>
      </c>
      <c r="J1050" s="1" t="s">
        <v>70</v>
      </c>
      <c r="K1050" s="3">
        <v>12.39</v>
      </c>
      <c r="L1050">
        <v>3</v>
      </c>
      <c r="M1050" s="3">
        <v>37.17</v>
      </c>
      <c r="N1050" s="1" t="s">
        <v>6669</v>
      </c>
      <c r="O1050" s="1" t="s">
        <v>44</v>
      </c>
    </row>
    <row r="1051" spans="1:15" x14ac:dyDescent="0.3">
      <c r="A1051" s="1" t="s">
        <v>3576</v>
      </c>
      <c r="B1051" s="2">
        <v>45089</v>
      </c>
      <c r="C1051" s="1" t="s">
        <v>6667</v>
      </c>
      <c r="D1051" s="1" t="s">
        <v>24</v>
      </c>
      <c r="E1051">
        <v>2023</v>
      </c>
      <c r="F1051" s="1" t="s">
        <v>2192</v>
      </c>
      <c r="G1051" s="1" t="s">
        <v>3577</v>
      </c>
      <c r="H1051" s="1" t="s">
        <v>580</v>
      </c>
      <c r="I1051" s="1" t="s">
        <v>3578</v>
      </c>
      <c r="J1051" s="1" t="s">
        <v>51</v>
      </c>
      <c r="K1051" s="3">
        <v>9.68</v>
      </c>
      <c r="L1051">
        <v>4</v>
      </c>
      <c r="M1051" s="3">
        <v>38.72</v>
      </c>
      <c r="N1051" s="1" t="s">
        <v>88</v>
      </c>
      <c r="O1051" s="1" t="s">
        <v>193</v>
      </c>
    </row>
    <row r="1052" spans="1:15" x14ac:dyDescent="0.3">
      <c r="A1052" s="1" t="s">
        <v>3579</v>
      </c>
      <c r="B1052" s="2">
        <v>45068</v>
      </c>
      <c r="C1052" s="1" t="s">
        <v>6667</v>
      </c>
      <c r="D1052" s="1" t="s">
        <v>46</v>
      </c>
      <c r="E1052">
        <v>2023</v>
      </c>
      <c r="F1052" s="1" t="s">
        <v>1264</v>
      </c>
      <c r="G1052" s="1" t="s">
        <v>1333</v>
      </c>
      <c r="H1052" s="1" t="s">
        <v>1194</v>
      </c>
      <c r="I1052" s="1" t="s">
        <v>3580</v>
      </c>
      <c r="J1052" s="1" t="s">
        <v>70</v>
      </c>
      <c r="K1052" s="3">
        <v>20.54</v>
      </c>
      <c r="L1052">
        <v>2</v>
      </c>
      <c r="M1052" s="3">
        <v>41.08</v>
      </c>
      <c r="N1052" s="1" t="s">
        <v>29</v>
      </c>
      <c r="O1052" s="1" t="s">
        <v>95</v>
      </c>
    </row>
    <row r="1053" spans="1:15" x14ac:dyDescent="0.3">
      <c r="A1053" s="1" t="s">
        <v>3581</v>
      </c>
      <c r="B1053" s="2">
        <v>45321</v>
      </c>
      <c r="C1053" s="1" t="s">
        <v>6671</v>
      </c>
      <c r="D1053" s="1" t="s">
        <v>210</v>
      </c>
      <c r="E1053">
        <v>2024</v>
      </c>
      <c r="F1053" s="1" t="s">
        <v>1700</v>
      </c>
      <c r="G1053" s="1" t="s">
        <v>1701</v>
      </c>
      <c r="H1053" s="1" t="s">
        <v>2403</v>
      </c>
      <c r="I1053" s="1" t="s">
        <v>3582</v>
      </c>
      <c r="J1053" s="1" t="s">
        <v>51</v>
      </c>
      <c r="K1053" s="3">
        <v>37.67</v>
      </c>
      <c r="L1053">
        <v>3</v>
      </c>
      <c r="M1053" s="3">
        <v>113.01</v>
      </c>
      <c r="N1053" s="1" t="s">
        <v>6669</v>
      </c>
      <c r="O1053" s="1" t="s">
        <v>37</v>
      </c>
    </row>
    <row r="1054" spans="1:15" x14ac:dyDescent="0.3">
      <c r="A1054" s="1" t="s">
        <v>3583</v>
      </c>
      <c r="B1054" s="2">
        <v>45038</v>
      </c>
      <c r="C1054" s="1" t="s">
        <v>6673</v>
      </c>
      <c r="D1054" s="1" t="s">
        <v>82</v>
      </c>
      <c r="E1054">
        <v>2023</v>
      </c>
      <c r="F1054" s="1" t="s">
        <v>3584</v>
      </c>
      <c r="G1054" s="1" t="s">
        <v>3585</v>
      </c>
      <c r="H1054" s="1" t="s">
        <v>540</v>
      </c>
      <c r="I1054" s="1" t="s">
        <v>2631</v>
      </c>
      <c r="J1054" s="1" t="s">
        <v>51</v>
      </c>
      <c r="K1054" s="3">
        <v>46.66</v>
      </c>
      <c r="L1054">
        <v>1</v>
      </c>
      <c r="M1054" s="3">
        <v>46.66</v>
      </c>
      <c r="N1054" s="1" t="s">
        <v>88</v>
      </c>
      <c r="O1054" s="1" t="s">
        <v>52</v>
      </c>
    </row>
    <row r="1055" spans="1:15" x14ac:dyDescent="0.3">
      <c r="A1055" s="1" t="s">
        <v>3586</v>
      </c>
      <c r="B1055" s="2">
        <v>45328</v>
      </c>
      <c r="C1055" s="1" t="s">
        <v>6671</v>
      </c>
      <c r="D1055" s="1" t="s">
        <v>39</v>
      </c>
      <c r="E1055">
        <v>2024</v>
      </c>
      <c r="F1055" s="1" t="s">
        <v>1596</v>
      </c>
      <c r="G1055" s="1" t="s">
        <v>2630</v>
      </c>
      <c r="H1055" s="1" t="s">
        <v>2174</v>
      </c>
      <c r="I1055" s="1" t="s">
        <v>3048</v>
      </c>
      <c r="J1055" s="1" t="s">
        <v>20</v>
      </c>
      <c r="K1055" s="3">
        <v>17.329999999999998</v>
      </c>
      <c r="L1055">
        <v>5</v>
      </c>
      <c r="M1055" s="3">
        <v>86.65</v>
      </c>
      <c r="N1055" s="1" t="s">
        <v>29</v>
      </c>
      <c r="O1055" s="1" t="s">
        <v>44</v>
      </c>
    </row>
    <row r="1056" spans="1:15" x14ac:dyDescent="0.3">
      <c r="A1056" s="1" t="s">
        <v>3587</v>
      </c>
      <c r="B1056" s="2">
        <v>45779</v>
      </c>
      <c r="C1056" s="1" t="s">
        <v>6668</v>
      </c>
      <c r="D1056" s="1" t="s">
        <v>46</v>
      </c>
      <c r="E1056">
        <v>2025</v>
      </c>
      <c r="F1056" s="1" t="s">
        <v>245</v>
      </c>
      <c r="G1056" s="1" t="s">
        <v>1534</v>
      </c>
      <c r="H1056" s="1" t="s">
        <v>1541</v>
      </c>
      <c r="I1056" s="1" t="s">
        <v>1542</v>
      </c>
      <c r="J1056" s="1" t="s">
        <v>51</v>
      </c>
      <c r="K1056" s="3">
        <v>24.54</v>
      </c>
      <c r="L1056">
        <v>1</v>
      </c>
      <c r="M1056" s="3">
        <v>24.54</v>
      </c>
      <c r="N1056" s="1" t="s">
        <v>21</v>
      </c>
      <c r="O1056" s="1" t="s">
        <v>95</v>
      </c>
    </row>
    <row r="1057" spans="1:15" x14ac:dyDescent="0.3">
      <c r="A1057" s="1" t="s">
        <v>3588</v>
      </c>
      <c r="B1057" s="2">
        <v>45350</v>
      </c>
      <c r="C1057" s="1" t="s">
        <v>6670</v>
      </c>
      <c r="D1057" s="1" t="s">
        <v>39</v>
      </c>
      <c r="E1057">
        <v>2024</v>
      </c>
      <c r="F1057" s="1" t="s">
        <v>495</v>
      </c>
      <c r="G1057" s="1" t="s">
        <v>3589</v>
      </c>
      <c r="H1057" s="1" t="s">
        <v>1100</v>
      </c>
      <c r="I1057" s="1" t="s">
        <v>1101</v>
      </c>
      <c r="J1057" s="1" t="s">
        <v>20</v>
      </c>
      <c r="K1057" s="3">
        <v>7.33</v>
      </c>
      <c r="L1057">
        <v>2</v>
      </c>
      <c r="M1057" s="3">
        <v>14.66</v>
      </c>
      <c r="N1057" s="1" t="s">
        <v>88</v>
      </c>
      <c r="O1057" s="1" t="s">
        <v>44</v>
      </c>
    </row>
    <row r="1058" spans="1:15" x14ac:dyDescent="0.3">
      <c r="A1058" s="1" t="s">
        <v>3590</v>
      </c>
      <c r="B1058" s="2">
        <v>45552</v>
      </c>
      <c r="C1058" s="1" t="s">
        <v>6671</v>
      </c>
      <c r="D1058" s="1" t="s">
        <v>60</v>
      </c>
      <c r="E1058">
        <v>2024</v>
      </c>
      <c r="F1058" s="1" t="s">
        <v>3136</v>
      </c>
      <c r="G1058" s="1" t="s">
        <v>3137</v>
      </c>
      <c r="H1058" s="1" t="s">
        <v>2106</v>
      </c>
      <c r="I1058" s="1" t="s">
        <v>3591</v>
      </c>
      <c r="J1058" s="1" t="s">
        <v>87</v>
      </c>
      <c r="K1058" s="3">
        <v>35.68</v>
      </c>
      <c r="L1058">
        <v>5</v>
      </c>
      <c r="M1058" s="3">
        <v>178.4</v>
      </c>
      <c r="N1058" s="1" t="s">
        <v>21</v>
      </c>
      <c r="O1058" s="1" t="s">
        <v>44</v>
      </c>
    </row>
    <row r="1059" spans="1:15" x14ac:dyDescent="0.3">
      <c r="A1059" s="1" t="s">
        <v>3592</v>
      </c>
      <c r="B1059" s="2">
        <v>44934</v>
      </c>
      <c r="C1059" s="1" t="s">
        <v>6666</v>
      </c>
      <c r="D1059" s="1" t="s">
        <v>210</v>
      </c>
      <c r="E1059">
        <v>2023</v>
      </c>
      <c r="F1059" s="1" t="s">
        <v>1254</v>
      </c>
      <c r="G1059" s="1" t="s">
        <v>3593</v>
      </c>
      <c r="H1059" s="1" t="s">
        <v>3594</v>
      </c>
      <c r="I1059" s="1" t="s">
        <v>3595</v>
      </c>
      <c r="J1059" s="1" t="s">
        <v>70</v>
      </c>
      <c r="K1059" s="3">
        <v>27.41</v>
      </c>
      <c r="L1059">
        <v>2</v>
      </c>
      <c r="M1059" s="3">
        <v>54.82</v>
      </c>
      <c r="N1059" s="1" t="s">
        <v>88</v>
      </c>
      <c r="O1059" s="1" t="s">
        <v>193</v>
      </c>
    </row>
    <row r="1060" spans="1:15" x14ac:dyDescent="0.3">
      <c r="A1060" s="1" t="s">
        <v>3596</v>
      </c>
      <c r="B1060" s="2">
        <v>45227</v>
      </c>
      <c r="C1060" s="1" t="s">
        <v>6673</v>
      </c>
      <c r="D1060" s="1" t="s">
        <v>133</v>
      </c>
      <c r="E1060">
        <v>2023</v>
      </c>
      <c r="F1060" s="1" t="s">
        <v>992</v>
      </c>
      <c r="G1060" s="1" t="s">
        <v>993</v>
      </c>
      <c r="H1060" s="1" t="s">
        <v>3597</v>
      </c>
      <c r="I1060" s="1" t="s">
        <v>3598</v>
      </c>
      <c r="J1060" s="1" t="s">
        <v>20</v>
      </c>
      <c r="K1060" s="3">
        <v>48.84</v>
      </c>
      <c r="L1060">
        <v>4</v>
      </c>
      <c r="M1060" s="3">
        <v>195.36</v>
      </c>
      <c r="N1060" s="1" t="s">
        <v>6669</v>
      </c>
      <c r="O1060" s="1" t="s">
        <v>80</v>
      </c>
    </row>
    <row r="1061" spans="1:15" x14ac:dyDescent="0.3">
      <c r="A1061" s="1" t="s">
        <v>3599</v>
      </c>
      <c r="B1061" s="2">
        <v>45439</v>
      </c>
      <c r="C1061" s="1" t="s">
        <v>6667</v>
      </c>
      <c r="D1061" s="1" t="s">
        <v>46</v>
      </c>
      <c r="E1061">
        <v>2024</v>
      </c>
      <c r="F1061" s="1" t="s">
        <v>1680</v>
      </c>
      <c r="G1061" s="1" t="s">
        <v>3600</v>
      </c>
      <c r="H1061" s="1" t="s">
        <v>752</v>
      </c>
      <c r="I1061" s="1" t="s">
        <v>3601</v>
      </c>
      <c r="J1061" s="1" t="s">
        <v>87</v>
      </c>
      <c r="K1061" s="3">
        <v>12.71</v>
      </c>
      <c r="L1061">
        <v>5</v>
      </c>
      <c r="M1061" s="3">
        <v>63.55</v>
      </c>
      <c r="N1061" s="1" t="s">
        <v>88</v>
      </c>
      <c r="O1061" s="1" t="s">
        <v>52</v>
      </c>
    </row>
    <row r="1062" spans="1:15" x14ac:dyDescent="0.3">
      <c r="A1062" s="1" t="s">
        <v>3602</v>
      </c>
      <c r="B1062" s="2">
        <v>45292</v>
      </c>
      <c r="C1062" s="1" t="s">
        <v>6667</v>
      </c>
      <c r="D1062" s="1" t="s">
        <v>210</v>
      </c>
      <c r="E1062">
        <v>2024</v>
      </c>
      <c r="F1062" s="1" t="s">
        <v>471</v>
      </c>
      <c r="G1062" s="1" t="s">
        <v>472</v>
      </c>
      <c r="H1062" s="1" t="s">
        <v>3425</v>
      </c>
      <c r="I1062" s="1" t="s">
        <v>3603</v>
      </c>
      <c r="J1062" s="1" t="s">
        <v>51</v>
      </c>
      <c r="K1062" s="3">
        <v>19.14</v>
      </c>
      <c r="L1062">
        <v>1</v>
      </c>
      <c r="M1062" s="3">
        <v>19.14</v>
      </c>
      <c r="N1062" s="1" t="s">
        <v>21</v>
      </c>
      <c r="O1062" s="1" t="s">
        <v>44</v>
      </c>
    </row>
    <row r="1063" spans="1:15" x14ac:dyDescent="0.3">
      <c r="A1063" s="1" t="s">
        <v>3604</v>
      </c>
      <c r="B1063" s="2">
        <v>45545</v>
      </c>
      <c r="C1063" s="1" t="s">
        <v>6671</v>
      </c>
      <c r="D1063" s="1" t="s">
        <v>60</v>
      </c>
      <c r="E1063">
        <v>2024</v>
      </c>
      <c r="F1063" s="1" t="s">
        <v>3605</v>
      </c>
      <c r="G1063" s="1" t="s">
        <v>3606</v>
      </c>
      <c r="H1063" s="1" t="s">
        <v>1243</v>
      </c>
      <c r="I1063" s="1" t="s">
        <v>2087</v>
      </c>
      <c r="J1063" s="1" t="s">
        <v>70</v>
      </c>
      <c r="K1063" s="3">
        <v>35.630000000000003</v>
      </c>
      <c r="L1063">
        <v>4</v>
      </c>
      <c r="M1063" s="3">
        <v>142.52000000000001</v>
      </c>
      <c r="N1063" s="1" t="s">
        <v>29</v>
      </c>
      <c r="O1063" s="1" t="s">
        <v>37</v>
      </c>
    </row>
    <row r="1064" spans="1:15" x14ac:dyDescent="0.3">
      <c r="A1064" s="1" t="s">
        <v>3607</v>
      </c>
      <c r="B1064" s="2">
        <v>45255</v>
      </c>
      <c r="C1064" s="1" t="s">
        <v>6673</v>
      </c>
      <c r="D1064" s="1" t="s">
        <v>54</v>
      </c>
      <c r="E1064">
        <v>2023</v>
      </c>
      <c r="F1064" s="1" t="s">
        <v>118</v>
      </c>
      <c r="G1064" s="1" t="s">
        <v>2431</v>
      </c>
      <c r="H1064" s="1" t="s">
        <v>1530</v>
      </c>
      <c r="I1064" s="1" t="s">
        <v>3608</v>
      </c>
      <c r="J1064" s="1" t="s">
        <v>20</v>
      </c>
      <c r="K1064" s="3">
        <v>35.01</v>
      </c>
      <c r="L1064">
        <v>1</v>
      </c>
      <c r="M1064" s="3">
        <v>35.01</v>
      </c>
      <c r="N1064" s="1" t="s">
        <v>29</v>
      </c>
      <c r="O1064" s="1" t="s">
        <v>193</v>
      </c>
    </row>
    <row r="1065" spans="1:15" x14ac:dyDescent="0.3">
      <c r="A1065" s="1" t="s">
        <v>3609</v>
      </c>
      <c r="B1065" s="2">
        <v>45838</v>
      </c>
      <c r="C1065" s="1" t="s">
        <v>6667</v>
      </c>
      <c r="D1065" s="1" t="s">
        <v>24</v>
      </c>
      <c r="E1065">
        <v>2025</v>
      </c>
      <c r="F1065" s="1" t="s">
        <v>91</v>
      </c>
      <c r="G1065" s="1" t="s">
        <v>562</v>
      </c>
      <c r="H1065" s="1" t="s">
        <v>3133</v>
      </c>
      <c r="I1065" s="1" t="s">
        <v>3134</v>
      </c>
      <c r="J1065" s="1" t="s">
        <v>87</v>
      </c>
      <c r="K1065" s="3">
        <v>46.98</v>
      </c>
      <c r="L1065">
        <v>2</v>
      </c>
      <c r="M1065" s="3">
        <v>93.96</v>
      </c>
      <c r="N1065" s="1" t="s">
        <v>21</v>
      </c>
      <c r="O1065" s="1" t="s">
        <v>37</v>
      </c>
    </row>
    <row r="1066" spans="1:15" x14ac:dyDescent="0.3">
      <c r="A1066" s="1" t="s">
        <v>3610</v>
      </c>
      <c r="B1066" s="2">
        <v>45717</v>
      </c>
      <c r="C1066" s="1" t="s">
        <v>6673</v>
      </c>
      <c r="D1066" s="1" t="s">
        <v>15</v>
      </c>
      <c r="E1066">
        <v>2025</v>
      </c>
      <c r="F1066" s="1" t="s">
        <v>123</v>
      </c>
      <c r="G1066" s="1" t="s">
        <v>3611</v>
      </c>
      <c r="H1066" s="1" t="s">
        <v>645</v>
      </c>
      <c r="I1066" s="1" t="s">
        <v>646</v>
      </c>
      <c r="J1066" s="1" t="s">
        <v>70</v>
      </c>
      <c r="K1066" s="3">
        <v>45.48</v>
      </c>
      <c r="L1066">
        <v>2</v>
      </c>
      <c r="M1066" s="3">
        <v>90.96</v>
      </c>
      <c r="N1066" s="1" t="s">
        <v>21</v>
      </c>
      <c r="O1066" s="1" t="s">
        <v>22</v>
      </c>
    </row>
    <row r="1067" spans="1:15" x14ac:dyDescent="0.3">
      <c r="A1067" s="1" t="s">
        <v>3612</v>
      </c>
      <c r="B1067" s="2">
        <v>45487</v>
      </c>
      <c r="C1067" s="1" t="s">
        <v>6666</v>
      </c>
      <c r="D1067" s="1" t="s">
        <v>32</v>
      </c>
      <c r="E1067">
        <v>2024</v>
      </c>
      <c r="F1067" s="1" t="s">
        <v>944</v>
      </c>
      <c r="G1067" s="1" t="s">
        <v>3613</v>
      </c>
      <c r="H1067" s="1" t="s">
        <v>2886</v>
      </c>
      <c r="I1067" s="1" t="s">
        <v>2887</v>
      </c>
      <c r="J1067" s="1" t="s">
        <v>87</v>
      </c>
      <c r="K1067" s="3">
        <v>16.11</v>
      </c>
      <c r="L1067">
        <v>3</v>
      </c>
      <c r="M1067" s="3">
        <v>48.33</v>
      </c>
      <c r="N1067" s="1" t="s">
        <v>88</v>
      </c>
      <c r="O1067" s="1" t="s">
        <v>52</v>
      </c>
    </row>
    <row r="1068" spans="1:15" x14ac:dyDescent="0.3">
      <c r="A1068" s="1" t="s">
        <v>3614</v>
      </c>
      <c r="B1068" s="2">
        <v>45543</v>
      </c>
      <c r="C1068" s="1" t="s">
        <v>6666</v>
      </c>
      <c r="D1068" s="1" t="s">
        <v>60</v>
      </c>
      <c r="E1068">
        <v>2024</v>
      </c>
      <c r="F1068" s="1" t="s">
        <v>2372</v>
      </c>
      <c r="G1068" s="1" t="s">
        <v>3615</v>
      </c>
      <c r="H1068" s="1" t="s">
        <v>1158</v>
      </c>
      <c r="I1068" s="1" t="s">
        <v>3448</v>
      </c>
      <c r="J1068" s="1" t="s">
        <v>70</v>
      </c>
      <c r="K1068" s="3">
        <v>17.399999999999999</v>
      </c>
      <c r="L1068">
        <v>2</v>
      </c>
      <c r="M1068" s="3">
        <v>34.799999999999997</v>
      </c>
      <c r="N1068" s="1" t="s">
        <v>21</v>
      </c>
      <c r="O1068" s="1" t="s">
        <v>22</v>
      </c>
    </row>
    <row r="1069" spans="1:15" x14ac:dyDescent="0.3">
      <c r="A1069" s="1" t="s">
        <v>3616</v>
      </c>
      <c r="B1069" s="2">
        <v>45231</v>
      </c>
      <c r="C1069" s="1" t="s">
        <v>6670</v>
      </c>
      <c r="D1069" s="1" t="s">
        <v>54</v>
      </c>
      <c r="E1069">
        <v>2023</v>
      </c>
      <c r="F1069" s="1" t="s">
        <v>2406</v>
      </c>
      <c r="G1069" s="1" t="s">
        <v>2407</v>
      </c>
      <c r="H1069" s="1" t="s">
        <v>950</v>
      </c>
      <c r="I1069" s="1" t="s">
        <v>3617</v>
      </c>
      <c r="J1069" s="1" t="s">
        <v>70</v>
      </c>
      <c r="K1069" s="3">
        <v>48.81</v>
      </c>
      <c r="L1069">
        <v>3</v>
      </c>
      <c r="M1069" s="3">
        <v>146.43</v>
      </c>
      <c r="N1069" s="1" t="s">
        <v>6669</v>
      </c>
      <c r="O1069" s="1" t="s">
        <v>37</v>
      </c>
    </row>
    <row r="1070" spans="1:15" x14ac:dyDescent="0.3">
      <c r="A1070" s="1" t="s">
        <v>3618</v>
      </c>
      <c r="B1070" s="2">
        <v>45555</v>
      </c>
      <c r="C1070" s="1" t="s">
        <v>6668</v>
      </c>
      <c r="D1070" s="1" t="s">
        <v>60</v>
      </c>
      <c r="E1070">
        <v>2024</v>
      </c>
      <c r="F1070" s="1" t="s">
        <v>658</v>
      </c>
      <c r="G1070" s="1" t="s">
        <v>3619</v>
      </c>
      <c r="H1070" s="1" t="s">
        <v>3620</v>
      </c>
      <c r="I1070" s="1" t="s">
        <v>3621</v>
      </c>
      <c r="J1070" s="1" t="s">
        <v>70</v>
      </c>
      <c r="K1070" s="3">
        <v>10.35</v>
      </c>
      <c r="L1070">
        <v>5</v>
      </c>
      <c r="M1070" s="3">
        <v>51.75</v>
      </c>
      <c r="N1070" s="1" t="s">
        <v>6669</v>
      </c>
      <c r="O1070" s="1" t="s">
        <v>37</v>
      </c>
    </row>
    <row r="1071" spans="1:15" x14ac:dyDescent="0.3">
      <c r="A1071" s="1" t="s">
        <v>3622</v>
      </c>
      <c r="B1071" s="2">
        <v>45206</v>
      </c>
      <c r="C1071" s="1" t="s">
        <v>6673</v>
      </c>
      <c r="D1071" s="1" t="s">
        <v>133</v>
      </c>
      <c r="E1071">
        <v>2023</v>
      </c>
      <c r="F1071" s="1" t="s">
        <v>755</v>
      </c>
      <c r="G1071" s="1" t="s">
        <v>756</v>
      </c>
      <c r="H1071" s="1" t="s">
        <v>2658</v>
      </c>
      <c r="I1071" s="1" t="s">
        <v>3623</v>
      </c>
      <c r="J1071" s="1" t="s">
        <v>20</v>
      </c>
      <c r="K1071" s="3">
        <v>20.82</v>
      </c>
      <c r="L1071">
        <v>2</v>
      </c>
      <c r="M1071" s="3">
        <v>41.64</v>
      </c>
      <c r="N1071" s="1" t="s">
        <v>6669</v>
      </c>
      <c r="O1071" s="1" t="s">
        <v>44</v>
      </c>
    </row>
    <row r="1072" spans="1:15" x14ac:dyDescent="0.3">
      <c r="A1072" s="1" t="s">
        <v>3624</v>
      </c>
      <c r="B1072" s="2">
        <v>45188</v>
      </c>
      <c r="C1072" s="1" t="s">
        <v>6671</v>
      </c>
      <c r="D1072" s="1" t="s">
        <v>60</v>
      </c>
      <c r="E1072">
        <v>2023</v>
      </c>
      <c r="F1072" s="1" t="s">
        <v>3625</v>
      </c>
      <c r="G1072" s="1" t="s">
        <v>3626</v>
      </c>
      <c r="H1072" s="1" t="s">
        <v>2604</v>
      </c>
      <c r="I1072" s="1" t="s">
        <v>2605</v>
      </c>
      <c r="J1072" s="1" t="s">
        <v>51</v>
      </c>
      <c r="K1072" s="3">
        <v>46.79</v>
      </c>
      <c r="L1072">
        <v>3</v>
      </c>
      <c r="M1072" s="3">
        <v>140.37</v>
      </c>
      <c r="N1072" s="1" t="s">
        <v>88</v>
      </c>
      <c r="O1072" s="1" t="s">
        <v>44</v>
      </c>
    </row>
    <row r="1073" spans="1:15" x14ac:dyDescent="0.3">
      <c r="A1073" s="1" t="s">
        <v>3627</v>
      </c>
      <c r="B1073" s="2">
        <v>45217</v>
      </c>
      <c r="C1073" s="1" t="s">
        <v>6670</v>
      </c>
      <c r="D1073" s="1" t="s">
        <v>133</v>
      </c>
      <c r="E1073">
        <v>2023</v>
      </c>
      <c r="F1073" s="1" t="s">
        <v>1280</v>
      </c>
      <c r="G1073" s="1" t="s">
        <v>1281</v>
      </c>
      <c r="H1073" s="1" t="s">
        <v>3573</v>
      </c>
      <c r="I1073" s="1" t="s">
        <v>3628</v>
      </c>
      <c r="J1073" s="1" t="s">
        <v>20</v>
      </c>
      <c r="K1073" s="3">
        <v>38.81</v>
      </c>
      <c r="L1073">
        <v>2</v>
      </c>
      <c r="M1073" s="3">
        <v>77.62</v>
      </c>
      <c r="N1073" s="1" t="s">
        <v>88</v>
      </c>
      <c r="O1073" s="1" t="s">
        <v>22</v>
      </c>
    </row>
    <row r="1074" spans="1:15" x14ac:dyDescent="0.3">
      <c r="A1074" s="1" t="s">
        <v>3629</v>
      </c>
      <c r="B1074" s="2">
        <v>45195</v>
      </c>
      <c r="C1074" s="1" t="s">
        <v>6671</v>
      </c>
      <c r="D1074" s="1" t="s">
        <v>60</v>
      </c>
      <c r="E1074">
        <v>2023</v>
      </c>
      <c r="F1074" s="1" t="s">
        <v>755</v>
      </c>
      <c r="G1074" s="1" t="s">
        <v>3630</v>
      </c>
      <c r="H1074" s="1" t="s">
        <v>593</v>
      </c>
      <c r="I1074" s="1" t="s">
        <v>2923</v>
      </c>
      <c r="J1074" s="1" t="s">
        <v>20</v>
      </c>
      <c r="K1074" s="3">
        <v>46.25</v>
      </c>
      <c r="L1074">
        <v>3</v>
      </c>
      <c r="M1074" s="3">
        <v>138.75</v>
      </c>
      <c r="N1074" s="1" t="s">
        <v>6669</v>
      </c>
      <c r="O1074" s="1" t="s">
        <v>52</v>
      </c>
    </row>
    <row r="1075" spans="1:15" x14ac:dyDescent="0.3">
      <c r="A1075" s="1" t="s">
        <v>3631</v>
      </c>
      <c r="B1075" s="2">
        <v>45833</v>
      </c>
      <c r="C1075" s="1" t="s">
        <v>6670</v>
      </c>
      <c r="D1075" s="1" t="s">
        <v>24</v>
      </c>
      <c r="E1075">
        <v>2025</v>
      </c>
      <c r="F1075" s="1" t="s">
        <v>3632</v>
      </c>
      <c r="G1075" s="1" t="s">
        <v>3633</v>
      </c>
      <c r="H1075" s="1" t="s">
        <v>2374</v>
      </c>
      <c r="I1075" s="1" t="s">
        <v>2375</v>
      </c>
      <c r="J1075" s="1" t="s">
        <v>70</v>
      </c>
      <c r="K1075" s="3">
        <v>6.6</v>
      </c>
      <c r="L1075">
        <v>1</v>
      </c>
      <c r="M1075" s="3">
        <v>6.6</v>
      </c>
      <c r="N1075" s="1" t="s">
        <v>6669</v>
      </c>
      <c r="O1075" s="1" t="s">
        <v>95</v>
      </c>
    </row>
    <row r="1076" spans="1:15" x14ac:dyDescent="0.3">
      <c r="A1076" s="1" t="s">
        <v>3634</v>
      </c>
      <c r="B1076" s="2">
        <v>44983</v>
      </c>
      <c r="C1076" s="1" t="s">
        <v>6666</v>
      </c>
      <c r="D1076" s="1" t="s">
        <v>39</v>
      </c>
      <c r="E1076">
        <v>2023</v>
      </c>
      <c r="F1076" s="1" t="s">
        <v>839</v>
      </c>
      <c r="G1076" s="1" t="s">
        <v>1161</v>
      </c>
      <c r="H1076" s="1" t="s">
        <v>68</v>
      </c>
      <c r="I1076" s="1" t="s">
        <v>3635</v>
      </c>
      <c r="J1076" s="1" t="s">
        <v>87</v>
      </c>
      <c r="K1076" s="3">
        <v>23.23</v>
      </c>
      <c r="L1076">
        <v>3</v>
      </c>
      <c r="M1076" s="3">
        <v>69.69</v>
      </c>
      <c r="N1076" s="1" t="s">
        <v>29</v>
      </c>
      <c r="O1076" s="1" t="s">
        <v>30</v>
      </c>
    </row>
    <row r="1077" spans="1:15" x14ac:dyDescent="0.3">
      <c r="A1077" s="1" t="s">
        <v>3636</v>
      </c>
      <c r="B1077" s="2">
        <v>45492</v>
      </c>
      <c r="C1077" s="1" t="s">
        <v>6668</v>
      </c>
      <c r="D1077" s="1" t="s">
        <v>32</v>
      </c>
      <c r="E1077">
        <v>2024</v>
      </c>
      <c r="F1077" s="1" t="s">
        <v>448</v>
      </c>
      <c r="G1077" s="1" t="s">
        <v>3637</v>
      </c>
      <c r="H1077" s="1" t="s">
        <v>3638</v>
      </c>
      <c r="I1077" s="1" t="s">
        <v>3639</v>
      </c>
      <c r="J1077" s="1" t="s">
        <v>70</v>
      </c>
      <c r="K1077" s="3">
        <v>27.75</v>
      </c>
      <c r="L1077">
        <v>1</v>
      </c>
      <c r="M1077" s="3">
        <v>27.75</v>
      </c>
      <c r="N1077" s="1" t="s">
        <v>6669</v>
      </c>
      <c r="O1077" s="1" t="s">
        <v>37</v>
      </c>
    </row>
    <row r="1078" spans="1:15" x14ac:dyDescent="0.3">
      <c r="A1078" s="1" t="s">
        <v>3640</v>
      </c>
      <c r="B1078" s="2">
        <v>45222</v>
      </c>
      <c r="C1078" s="1" t="s">
        <v>6667</v>
      </c>
      <c r="D1078" s="1" t="s">
        <v>133</v>
      </c>
      <c r="E1078">
        <v>2023</v>
      </c>
      <c r="F1078" s="1" t="s">
        <v>591</v>
      </c>
      <c r="G1078" s="1" t="s">
        <v>3641</v>
      </c>
      <c r="H1078" s="1" t="s">
        <v>712</v>
      </c>
      <c r="I1078" s="1" t="s">
        <v>3642</v>
      </c>
      <c r="J1078" s="1" t="s">
        <v>70</v>
      </c>
      <c r="K1078" s="3">
        <v>32.6</v>
      </c>
      <c r="L1078">
        <v>2</v>
      </c>
      <c r="M1078" s="3">
        <v>65.2</v>
      </c>
      <c r="N1078" s="1" t="s">
        <v>88</v>
      </c>
      <c r="O1078" s="1" t="s">
        <v>52</v>
      </c>
    </row>
    <row r="1079" spans="1:15" x14ac:dyDescent="0.3">
      <c r="A1079" s="1" t="s">
        <v>3643</v>
      </c>
      <c r="B1079" s="2">
        <v>45031</v>
      </c>
      <c r="C1079" s="1" t="s">
        <v>6673</v>
      </c>
      <c r="D1079" s="1" t="s">
        <v>82</v>
      </c>
      <c r="E1079">
        <v>2023</v>
      </c>
      <c r="F1079" s="1" t="s">
        <v>1290</v>
      </c>
      <c r="G1079" s="1" t="s">
        <v>3644</v>
      </c>
      <c r="H1079" s="1" t="s">
        <v>3645</v>
      </c>
      <c r="I1079" s="1" t="s">
        <v>3646</v>
      </c>
      <c r="J1079" s="1" t="s">
        <v>20</v>
      </c>
      <c r="K1079" s="3">
        <v>15.99</v>
      </c>
      <c r="L1079">
        <v>3</v>
      </c>
      <c r="M1079" s="3">
        <v>47.97</v>
      </c>
      <c r="N1079" s="1" t="s">
        <v>29</v>
      </c>
      <c r="O1079" s="1" t="s">
        <v>193</v>
      </c>
    </row>
    <row r="1080" spans="1:15" x14ac:dyDescent="0.3">
      <c r="A1080" s="1" t="s">
        <v>3647</v>
      </c>
      <c r="B1080" s="2">
        <v>45536</v>
      </c>
      <c r="C1080" s="1" t="s">
        <v>6666</v>
      </c>
      <c r="D1080" s="1" t="s">
        <v>60</v>
      </c>
      <c r="E1080">
        <v>2024</v>
      </c>
      <c r="F1080" s="1" t="s">
        <v>2143</v>
      </c>
      <c r="G1080" s="1" t="s">
        <v>2657</v>
      </c>
      <c r="H1080" s="1" t="s">
        <v>3648</v>
      </c>
      <c r="I1080" s="1" t="s">
        <v>3649</v>
      </c>
      <c r="J1080" s="1" t="s">
        <v>51</v>
      </c>
      <c r="K1080" s="3">
        <v>46.29</v>
      </c>
      <c r="L1080">
        <v>2</v>
      </c>
      <c r="M1080" s="3">
        <v>92.58</v>
      </c>
      <c r="N1080" s="1" t="s">
        <v>6669</v>
      </c>
      <c r="O1080" s="1" t="s">
        <v>30</v>
      </c>
    </row>
    <row r="1081" spans="1:15" x14ac:dyDescent="0.3">
      <c r="A1081" s="1" t="s">
        <v>3650</v>
      </c>
      <c r="B1081" s="2">
        <v>44879</v>
      </c>
      <c r="C1081" s="1" t="s">
        <v>6667</v>
      </c>
      <c r="D1081" s="1" t="s">
        <v>54</v>
      </c>
      <c r="E1081">
        <v>2022</v>
      </c>
      <c r="F1081" s="1" t="s">
        <v>1203</v>
      </c>
      <c r="G1081" s="1" t="s">
        <v>3651</v>
      </c>
      <c r="H1081" s="1" t="s">
        <v>821</v>
      </c>
      <c r="I1081" s="1" t="s">
        <v>822</v>
      </c>
      <c r="J1081" s="1" t="s">
        <v>20</v>
      </c>
      <c r="K1081" s="3">
        <v>9.83</v>
      </c>
      <c r="L1081">
        <v>2</v>
      </c>
      <c r="M1081" s="3">
        <v>19.66</v>
      </c>
      <c r="N1081" s="1" t="s">
        <v>6669</v>
      </c>
      <c r="O1081" s="1" t="s">
        <v>37</v>
      </c>
    </row>
    <row r="1082" spans="1:15" x14ac:dyDescent="0.3">
      <c r="A1082" s="1" t="s">
        <v>3652</v>
      </c>
      <c r="B1082" s="2">
        <v>45099</v>
      </c>
      <c r="C1082" s="1" t="s">
        <v>6672</v>
      </c>
      <c r="D1082" s="1" t="s">
        <v>24</v>
      </c>
      <c r="E1082">
        <v>2023</v>
      </c>
      <c r="F1082" s="1" t="s">
        <v>3653</v>
      </c>
      <c r="G1082" s="1" t="s">
        <v>3654</v>
      </c>
      <c r="H1082" s="1" t="s">
        <v>1990</v>
      </c>
      <c r="I1082" s="1" t="s">
        <v>3655</v>
      </c>
      <c r="J1082" s="1" t="s">
        <v>51</v>
      </c>
      <c r="K1082" s="3">
        <v>13.73</v>
      </c>
      <c r="L1082">
        <v>3</v>
      </c>
      <c r="M1082" s="3">
        <v>41.19</v>
      </c>
      <c r="N1082" s="1" t="s">
        <v>29</v>
      </c>
      <c r="O1082" s="1" t="s">
        <v>22</v>
      </c>
    </row>
    <row r="1083" spans="1:15" x14ac:dyDescent="0.3">
      <c r="A1083" s="1" t="s">
        <v>3656</v>
      </c>
      <c r="B1083" s="2">
        <v>45575</v>
      </c>
      <c r="C1083" s="1" t="s">
        <v>6672</v>
      </c>
      <c r="D1083" s="1" t="s">
        <v>133</v>
      </c>
      <c r="E1083">
        <v>2024</v>
      </c>
      <c r="F1083" s="1" t="s">
        <v>728</v>
      </c>
      <c r="G1083" s="1" t="s">
        <v>3657</v>
      </c>
      <c r="H1083" s="1" t="s">
        <v>1251</v>
      </c>
      <c r="I1083" s="1" t="s">
        <v>3658</v>
      </c>
      <c r="J1083" s="1" t="s">
        <v>87</v>
      </c>
      <c r="K1083" s="3">
        <v>15.95</v>
      </c>
      <c r="L1083">
        <v>5</v>
      </c>
      <c r="M1083" s="3">
        <v>79.75</v>
      </c>
      <c r="N1083" s="1" t="s">
        <v>6669</v>
      </c>
      <c r="O1083" s="1" t="s">
        <v>30</v>
      </c>
    </row>
    <row r="1084" spans="1:15" x14ac:dyDescent="0.3">
      <c r="A1084" s="1" t="s">
        <v>3659</v>
      </c>
      <c r="B1084" s="2">
        <v>45791</v>
      </c>
      <c r="C1084" s="1" t="s">
        <v>6670</v>
      </c>
      <c r="D1084" s="1" t="s">
        <v>46</v>
      </c>
      <c r="E1084">
        <v>2025</v>
      </c>
      <c r="F1084" s="1" t="s">
        <v>2813</v>
      </c>
      <c r="G1084" s="1" t="s">
        <v>3660</v>
      </c>
      <c r="H1084" s="1" t="s">
        <v>104</v>
      </c>
      <c r="I1084" s="1" t="s">
        <v>105</v>
      </c>
      <c r="J1084" s="1" t="s">
        <v>70</v>
      </c>
      <c r="K1084" s="3">
        <v>34.26</v>
      </c>
      <c r="L1084">
        <v>4</v>
      </c>
      <c r="M1084" s="3">
        <v>137.04</v>
      </c>
      <c r="N1084" s="1" t="s">
        <v>6669</v>
      </c>
      <c r="O1084" s="1" t="s">
        <v>80</v>
      </c>
    </row>
    <row r="1085" spans="1:15" x14ac:dyDescent="0.3">
      <c r="A1085" s="1" t="s">
        <v>3661</v>
      </c>
      <c r="B1085" s="2">
        <v>45570</v>
      </c>
      <c r="C1085" s="1" t="s">
        <v>6673</v>
      </c>
      <c r="D1085" s="1" t="s">
        <v>133</v>
      </c>
      <c r="E1085">
        <v>2024</v>
      </c>
      <c r="F1085" s="1" t="s">
        <v>3262</v>
      </c>
      <c r="G1085" s="1" t="s">
        <v>3662</v>
      </c>
      <c r="H1085" s="1" t="s">
        <v>3663</v>
      </c>
      <c r="I1085" s="1" t="s">
        <v>3664</v>
      </c>
      <c r="J1085" s="1" t="s">
        <v>51</v>
      </c>
      <c r="K1085" s="3">
        <v>18.34</v>
      </c>
      <c r="L1085">
        <v>1</v>
      </c>
      <c r="M1085" s="3">
        <v>18.34</v>
      </c>
      <c r="N1085" s="1" t="s">
        <v>29</v>
      </c>
      <c r="O1085" s="1" t="s">
        <v>193</v>
      </c>
    </row>
    <row r="1086" spans="1:15" x14ac:dyDescent="0.3">
      <c r="A1086" s="1" t="s">
        <v>3665</v>
      </c>
      <c r="B1086" s="2">
        <v>45569</v>
      </c>
      <c r="C1086" s="1" t="s">
        <v>6668</v>
      </c>
      <c r="D1086" s="1" t="s">
        <v>133</v>
      </c>
      <c r="E1086">
        <v>2024</v>
      </c>
      <c r="F1086" s="1" t="s">
        <v>819</v>
      </c>
      <c r="G1086" s="1" t="s">
        <v>1118</v>
      </c>
      <c r="H1086" s="1" t="s">
        <v>3666</v>
      </c>
      <c r="I1086" s="1" t="s">
        <v>3667</v>
      </c>
      <c r="J1086" s="1" t="s">
        <v>70</v>
      </c>
      <c r="K1086" s="3">
        <v>55.84</v>
      </c>
      <c r="L1086">
        <v>5</v>
      </c>
      <c r="M1086" s="3">
        <v>279.2</v>
      </c>
      <c r="N1086" s="1" t="s">
        <v>29</v>
      </c>
      <c r="O1086" s="1" t="s">
        <v>37</v>
      </c>
    </row>
    <row r="1087" spans="1:15" x14ac:dyDescent="0.3">
      <c r="A1087" s="1" t="s">
        <v>3668</v>
      </c>
      <c r="B1087" s="2">
        <v>45606</v>
      </c>
      <c r="C1087" s="1" t="s">
        <v>6666</v>
      </c>
      <c r="D1087" s="1" t="s">
        <v>54</v>
      </c>
      <c r="E1087">
        <v>2024</v>
      </c>
      <c r="F1087" s="1" t="s">
        <v>3669</v>
      </c>
      <c r="G1087" s="1" t="s">
        <v>3670</v>
      </c>
      <c r="H1087" s="1" t="s">
        <v>478</v>
      </c>
      <c r="I1087" s="1" t="s">
        <v>3671</v>
      </c>
      <c r="J1087" s="1" t="s">
        <v>20</v>
      </c>
      <c r="K1087" s="3">
        <v>49.51</v>
      </c>
      <c r="L1087">
        <v>2</v>
      </c>
      <c r="M1087" s="3">
        <v>99.02</v>
      </c>
      <c r="N1087" s="1" t="s">
        <v>21</v>
      </c>
      <c r="O1087" s="1" t="s">
        <v>52</v>
      </c>
    </row>
    <row r="1088" spans="1:15" x14ac:dyDescent="0.3">
      <c r="A1088" s="1" t="s">
        <v>3672</v>
      </c>
      <c r="B1088" s="2">
        <v>45600</v>
      </c>
      <c r="C1088" s="1" t="s">
        <v>6667</v>
      </c>
      <c r="D1088" s="1" t="s">
        <v>54</v>
      </c>
      <c r="E1088">
        <v>2024</v>
      </c>
      <c r="F1088" s="1" t="s">
        <v>2799</v>
      </c>
      <c r="G1088" s="1" t="s">
        <v>2800</v>
      </c>
      <c r="H1088" s="1" t="s">
        <v>3573</v>
      </c>
      <c r="I1088" s="1" t="s">
        <v>3628</v>
      </c>
      <c r="J1088" s="1" t="s">
        <v>70</v>
      </c>
      <c r="K1088" s="3">
        <v>39.619999999999997</v>
      </c>
      <c r="L1088">
        <v>1</v>
      </c>
      <c r="M1088" s="3">
        <v>39.619999999999997</v>
      </c>
      <c r="N1088" s="1" t="s">
        <v>21</v>
      </c>
      <c r="O1088" s="1" t="s">
        <v>193</v>
      </c>
    </row>
    <row r="1089" spans="1:15" x14ac:dyDescent="0.3">
      <c r="A1089" s="1" t="s">
        <v>3673</v>
      </c>
      <c r="B1089" s="2">
        <v>44827</v>
      </c>
      <c r="C1089" s="1" t="s">
        <v>6668</v>
      </c>
      <c r="D1089" s="1" t="s">
        <v>60</v>
      </c>
      <c r="E1089">
        <v>2022</v>
      </c>
      <c r="F1089" s="1" t="s">
        <v>1691</v>
      </c>
      <c r="G1089" s="1" t="s">
        <v>3674</v>
      </c>
      <c r="H1089" s="1" t="s">
        <v>508</v>
      </c>
      <c r="I1089" s="1" t="s">
        <v>509</v>
      </c>
      <c r="J1089" s="1" t="s">
        <v>70</v>
      </c>
      <c r="K1089" s="3">
        <v>20.77</v>
      </c>
      <c r="L1089">
        <v>3</v>
      </c>
      <c r="M1089" s="3">
        <v>62.31</v>
      </c>
      <c r="N1089" s="1" t="s">
        <v>21</v>
      </c>
      <c r="O1089" s="1" t="s">
        <v>22</v>
      </c>
    </row>
    <row r="1090" spans="1:15" x14ac:dyDescent="0.3">
      <c r="A1090" s="1" t="s">
        <v>3675</v>
      </c>
      <c r="B1090" s="2">
        <v>45528</v>
      </c>
      <c r="C1090" s="1" t="s">
        <v>6673</v>
      </c>
      <c r="D1090" s="1" t="s">
        <v>90</v>
      </c>
      <c r="E1090">
        <v>2024</v>
      </c>
      <c r="F1090" s="1" t="s">
        <v>636</v>
      </c>
      <c r="G1090" s="1" t="s">
        <v>1213</v>
      </c>
      <c r="H1090" s="1" t="s">
        <v>3676</v>
      </c>
      <c r="I1090" s="1" t="s">
        <v>3677</v>
      </c>
      <c r="J1090" s="1" t="s">
        <v>70</v>
      </c>
      <c r="K1090" s="3">
        <v>6.34</v>
      </c>
      <c r="L1090">
        <v>5</v>
      </c>
      <c r="M1090" s="3">
        <v>31.7</v>
      </c>
      <c r="N1090" s="1" t="s">
        <v>29</v>
      </c>
      <c r="O1090" s="1" t="s">
        <v>193</v>
      </c>
    </row>
    <row r="1091" spans="1:15" x14ac:dyDescent="0.3">
      <c r="A1091" s="1" t="s">
        <v>3678</v>
      </c>
      <c r="B1091" s="2">
        <v>45557</v>
      </c>
      <c r="C1091" s="1" t="s">
        <v>6666</v>
      </c>
      <c r="D1091" s="1" t="s">
        <v>60</v>
      </c>
      <c r="E1091">
        <v>2024</v>
      </c>
      <c r="F1091" s="1" t="s">
        <v>1819</v>
      </c>
      <c r="G1091" s="1" t="s">
        <v>3679</v>
      </c>
      <c r="H1091" s="1" t="s">
        <v>218</v>
      </c>
      <c r="I1091" s="1" t="s">
        <v>219</v>
      </c>
      <c r="J1091" s="1" t="s">
        <v>20</v>
      </c>
      <c r="K1091" s="3">
        <v>15.14</v>
      </c>
      <c r="L1091">
        <v>5</v>
      </c>
      <c r="M1091" s="3">
        <v>75.7</v>
      </c>
      <c r="N1091" s="1" t="s">
        <v>6669</v>
      </c>
      <c r="O1091" s="1" t="s">
        <v>22</v>
      </c>
    </row>
    <row r="1092" spans="1:15" x14ac:dyDescent="0.3">
      <c r="A1092" s="1" t="s">
        <v>3680</v>
      </c>
      <c r="B1092" s="2">
        <v>44859</v>
      </c>
      <c r="C1092" s="1" t="s">
        <v>6671</v>
      </c>
      <c r="D1092" s="1" t="s">
        <v>133</v>
      </c>
      <c r="E1092">
        <v>2022</v>
      </c>
      <c r="F1092" s="1" t="s">
        <v>2593</v>
      </c>
      <c r="G1092" s="1" t="s">
        <v>2594</v>
      </c>
      <c r="H1092" s="1" t="s">
        <v>42</v>
      </c>
      <c r="I1092" s="1" t="s">
        <v>43</v>
      </c>
      <c r="J1092" s="1" t="s">
        <v>70</v>
      </c>
      <c r="K1092" s="3">
        <v>30.79</v>
      </c>
      <c r="L1092">
        <v>4</v>
      </c>
      <c r="M1092" s="3">
        <v>123.16</v>
      </c>
      <c r="N1092" s="1" t="s">
        <v>29</v>
      </c>
      <c r="O1092" s="1" t="s">
        <v>37</v>
      </c>
    </row>
    <row r="1093" spans="1:15" x14ac:dyDescent="0.3">
      <c r="A1093" s="1" t="s">
        <v>3681</v>
      </c>
      <c r="B1093" s="2">
        <v>44950</v>
      </c>
      <c r="C1093" s="1" t="s">
        <v>6671</v>
      </c>
      <c r="D1093" s="1" t="s">
        <v>210</v>
      </c>
      <c r="E1093">
        <v>2023</v>
      </c>
      <c r="F1093" s="1" t="s">
        <v>3682</v>
      </c>
      <c r="G1093" s="1" t="s">
        <v>3683</v>
      </c>
      <c r="H1093" s="1" t="s">
        <v>955</v>
      </c>
      <c r="I1093" s="1" t="s">
        <v>956</v>
      </c>
      <c r="J1093" s="1" t="s">
        <v>70</v>
      </c>
      <c r="K1093" s="3">
        <v>5.89</v>
      </c>
      <c r="L1093">
        <v>5</v>
      </c>
      <c r="M1093" s="3">
        <v>29.45</v>
      </c>
      <c r="N1093" s="1" t="s">
        <v>21</v>
      </c>
      <c r="O1093" s="1" t="s">
        <v>44</v>
      </c>
    </row>
    <row r="1094" spans="1:15" x14ac:dyDescent="0.3">
      <c r="A1094" s="1" t="s">
        <v>3684</v>
      </c>
      <c r="B1094" s="2">
        <v>45587</v>
      </c>
      <c r="C1094" s="1" t="s">
        <v>6671</v>
      </c>
      <c r="D1094" s="1" t="s">
        <v>133</v>
      </c>
      <c r="E1094">
        <v>2024</v>
      </c>
      <c r="F1094" s="1" t="s">
        <v>3685</v>
      </c>
      <c r="G1094" s="1" t="s">
        <v>3686</v>
      </c>
      <c r="H1094" s="1" t="s">
        <v>3687</v>
      </c>
      <c r="I1094" s="1" t="s">
        <v>3688</v>
      </c>
      <c r="J1094" s="1" t="s">
        <v>87</v>
      </c>
      <c r="K1094" s="3">
        <v>19.190000000000001</v>
      </c>
      <c r="L1094">
        <v>4</v>
      </c>
      <c r="M1094" s="3">
        <v>76.760000000000005</v>
      </c>
      <c r="N1094" s="1" t="s">
        <v>21</v>
      </c>
      <c r="O1094" s="1" t="s">
        <v>37</v>
      </c>
    </row>
    <row r="1095" spans="1:15" x14ac:dyDescent="0.3">
      <c r="A1095" s="1" t="s">
        <v>3689</v>
      </c>
      <c r="B1095" s="2">
        <v>45011</v>
      </c>
      <c r="C1095" s="1" t="s">
        <v>6666</v>
      </c>
      <c r="D1095" s="1" t="s">
        <v>15</v>
      </c>
      <c r="E1095">
        <v>2023</v>
      </c>
      <c r="F1095" s="1" t="s">
        <v>3690</v>
      </c>
      <c r="G1095" s="1" t="s">
        <v>3691</v>
      </c>
      <c r="H1095" s="1" t="s">
        <v>2106</v>
      </c>
      <c r="I1095" s="1" t="s">
        <v>2107</v>
      </c>
      <c r="J1095" s="1" t="s">
        <v>87</v>
      </c>
      <c r="K1095" s="3">
        <v>7.47</v>
      </c>
      <c r="L1095">
        <v>3</v>
      </c>
      <c r="M1095" s="3">
        <v>22.41</v>
      </c>
      <c r="N1095" s="1" t="s">
        <v>21</v>
      </c>
      <c r="O1095" s="1" t="s">
        <v>95</v>
      </c>
    </row>
    <row r="1096" spans="1:15" x14ac:dyDescent="0.3">
      <c r="A1096" s="1" t="s">
        <v>3692</v>
      </c>
      <c r="B1096" s="2">
        <v>45603</v>
      </c>
      <c r="C1096" s="1" t="s">
        <v>6672</v>
      </c>
      <c r="D1096" s="1" t="s">
        <v>54</v>
      </c>
      <c r="E1096">
        <v>2024</v>
      </c>
      <c r="F1096" s="1" t="s">
        <v>3693</v>
      </c>
      <c r="G1096" s="1" t="s">
        <v>3694</v>
      </c>
      <c r="H1096" s="1" t="s">
        <v>156</v>
      </c>
      <c r="I1096" s="1" t="s">
        <v>157</v>
      </c>
      <c r="J1096" s="1" t="s">
        <v>20</v>
      </c>
      <c r="K1096" s="3">
        <v>29.96</v>
      </c>
      <c r="L1096">
        <v>4</v>
      </c>
      <c r="M1096" s="3">
        <v>119.84</v>
      </c>
      <c r="N1096" s="1" t="s">
        <v>88</v>
      </c>
      <c r="O1096" s="1" t="s">
        <v>52</v>
      </c>
    </row>
    <row r="1097" spans="1:15" x14ac:dyDescent="0.3">
      <c r="A1097" s="1" t="s">
        <v>3695</v>
      </c>
      <c r="B1097" s="2">
        <v>45439</v>
      </c>
      <c r="C1097" s="1" t="s">
        <v>6667</v>
      </c>
      <c r="D1097" s="1" t="s">
        <v>46</v>
      </c>
      <c r="E1097">
        <v>2024</v>
      </c>
      <c r="F1097" s="1" t="s">
        <v>481</v>
      </c>
      <c r="G1097" s="1" t="s">
        <v>2275</v>
      </c>
      <c r="H1097" s="1" t="s">
        <v>1677</v>
      </c>
      <c r="I1097" s="1" t="s">
        <v>3696</v>
      </c>
      <c r="J1097" s="1" t="s">
        <v>20</v>
      </c>
      <c r="K1097" s="3">
        <v>41.05</v>
      </c>
      <c r="L1097">
        <v>4</v>
      </c>
      <c r="M1097" s="3">
        <v>164.2</v>
      </c>
      <c r="N1097" s="1" t="s">
        <v>21</v>
      </c>
      <c r="O1097" s="1" t="s">
        <v>37</v>
      </c>
    </row>
    <row r="1098" spans="1:15" x14ac:dyDescent="0.3">
      <c r="A1098" s="1" t="s">
        <v>3697</v>
      </c>
      <c r="B1098" s="2">
        <v>45798</v>
      </c>
      <c r="C1098" s="1" t="s">
        <v>6670</v>
      </c>
      <c r="D1098" s="1" t="s">
        <v>46</v>
      </c>
      <c r="E1098">
        <v>2025</v>
      </c>
      <c r="F1098" s="1" t="s">
        <v>3698</v>
      </c>
      <c r="G1098" s="1" t="s">
        <v>3699</v>
      </c>
      <c r="H1098" s="1" t="s">
        <v>2074</v>
      </c>
      <c r="I1098" s="1" t="s">
        <v>3700</v>
      </c>
      <c r="J1098" s="1" t="s">
        <v>70</v>
      </c>
      <c r="K1098" s="3">
        <v>21.87</v>
      </c>
      <c r="L1098">
        <v>5</v>
      </c>
      <c r="M1098" s="3">
        <v>109.35</v>
      </c>
      <c r="N1098" s="1" t="s">
        <v>21</v>
      </c>
      <c r="O1098" s="1" t="s">
        <v>37</v>
      </c>
    </row>
    <row r="1099" spans="1:15" x14ac:dyDescent="0.3">
      <c r="A1099" s="1" t="s">
        <v>3701</v>
      </c>
      <c r="B1099" s="2">
        <v>45287</v>
      </c>
      <c r="C1099" s="1" t="s">
        <v>6670</v>
      </c>
      <c r="D1099" s="1" t="s">
        <v>107</v>
      </c>
      <c r="E1099">
        <v>2023</v>
      </c>
      <c r="F1099" s="1" t="s">
        <v>1906</v>
      </c>
      <c r="G1099" s="1" t="s">
        <v>1907</v>
      </c>
      <c r="H1099" s="1" t="s">
        <v>2604</v>
      </c>
      <c r="I1099" s="1" t="s">
        <v>3702</v>
      </c>
      <c r="J1099" s="1" t="s">
        <v>70</v>
      </c>
      <c r="K1099" s="3">
        <v>32.82</v>
      </c>
      <c r="L1099">
        <v>1</v>
      </c>
      <c r="M1099" s="3">
        <v>32.82</v>
      </c>
      <c r="N1099" s="1" t="s">
        <v>6669</v>
      </c>
      <c r="O1099" s="1" t="s">
        <v>44</v>
      </c>
    </row>
    <row r="1100" spans="1:15" x14ac:dyDescent="0.3">
      <c r="A1100" s="1" t="s">
        <v>3703</v>
      </c>
      <c r="B1100" s="2">
        <v>45665</v>
      </c>
      <c r="C1100" s="1" t="s">
        <v>6670</v>
      </c>
      <c r="D1100" s="1" t="s">
        <v>210</v>
      </c>
      <c r="E1100">
        <v>2025</v>
      </c>
      <c r="F1100" s="1" t="s">
        <v>2515</v>
      </c>
      <c r="G1100" s="1" t="s">
        <v>2516</v>
      </c>
      <c r="H1100" s="1" t="s">
        <v>478</v>
      </c>
      <c r="I1100" s="1" t="s">
        <v>3704</v>
      </c>
      <c r="J1100" s="1" t="s">
        <v>20</v>
      </c>
      <c r="K1100" s="3">
        <v>13.14</v>
      </c>
      <c r="L1100">
        <v>4</v>
      </c>
      <c r="M1100" s="3">
        <v>52.56</v>
      </c>
      <c r="N1100" s="1" t="s">
        <v>29</v>
      </c>
      <c r="O1100" s="1" t="s">
        <v>37</v>
      </c>
    </row>
    <row r="1101" spans="1:15" x14ac:dyDescent="0.3">
      <c r="A1101" s="1" t="s">
        <v>3705</v>
      </c>
      <c r="B1101" s="2">
        <v>45535</v>
      </c>
      <c r="C1101" s="1" t="s">
        <v>6673</v>
      </c>
      <c r="D1101" s="1" t="s">
        <v>90</v>
      </c>
      <c r="E1101">
        <v>2024</v>
      </c>
      <c r="F1101" s="1" t="s">
        <v>3706</v>
      </c>
      <c r="G1101" s="1" t="s">
        <v>3707</v>
      </c>
      <c r="H1101" s="1" t="s">
        <v>650</v>
      </c>
      <c r="I1101" s="1" t="s">
        <v>651</v>
      </c>
      <c r="J1101" s="1" t="s">
        <v>70</v>
      </c>
      <c r="K1101" s="3">
        <v>38.71</v>
      </c>
      <c r="L1101">
        <v>1</v>
      </c>
      <c r="M1101" s="3">
        <v>38.71</v>
      </c>
      <c r="N1101" s="1" t="s">
        <v>21</v>
      </c>
      <c r="O1101" s="1" t="s">
        <v>44</v>
      </c>
    </row>
    <row r="1102" spans="1:15" x14ac:dyDescent="0.3">
      <c r="A1102" s="1" t="s">
        <v>3708</v>
      </c>
      <c r="B1102" s="2">
        <v>45287</v>
      </c>
      <c r="C1102" s="1" t="s">
        <v>6670</v>
      </c>
      <c r="D1102" s="1" t="s">
        <v>107</v>
      </c>
      <c r="E1102">
        <v>2023</v>
      </c>
      <c r="F1102" s="1" t="s">
        <v>285</v>
      </c>
      <c r="G1102" s="1" t="s">
        <v>3709</v>
      </c>
      <c r="H1102" s="1" t="s">
        <v>2177</v>
      </c>
      <c r="I1102" s="1" t="s">
        <v>2178</v>
      </c>
      <c r="J1102" s="1" t="s">
        <v>87</v>
      </c>
      <c r="K1102" s="3">
        <v>16.28</v>
      </c>
      <c r="L1102">
        <v>4</v>
      </c>
      <c r="M1102" s="3">
        <v>65.12</v>
      </c>
      <c r="N1102" s="1" t="s">
        <v>6669</v>
      </c>
      <c r="O1102" s="1" t="s">
        <v>193</v>
      </c>
    </row>
    <row r="1103" spans="1:15" x14ac:dyDescent="0.3">
      <c r="A1103" s="1" t="s">
        <v>3710</v>
      </c>
      <c r="B1103" s="2">
        <v>44930</v>
      </c>
      <c r="C1103" s="1" t="s">
        <v>6670</v>
      </c>
      <c r="D1103" s="1" t="s">
        <v>210</v>
      </c>
      <c r="E1103">
        <v>2023</v>
      </c>
      <c r="F1103" s="1" t="s">
        <v>200</v>
      </c>
      <c r="G1103" s="1" t="s">
        <v>201</v>
      </c>
      <c r="H1103" s="1" t="s">
        <v>861</v>
      </c>
      <c r="I1103" s="1" t="s">
        <v>862</v>
      </c>
      <c r="J1103" s="1" t="s">
        <v>20</v>
      </c>
      <c r="K1103" s="3">
        <v>17.690000000000001</v>
      </c>
      <c r="L1103">
        <v>4</v>
      </c>
      <c r="M1103" s="3">
        <v>70.760000000000005</v>
      </c>
      <c r="N1103" s="1" t="s">
        <v>21</v>
      </c>
      <c r="O1103" s="1" t="s">
        <v>37</v>
      </c>
    </row>
    <row r="1104" spans="1:15" x14ac:dyDescent="0.3">
      <c r="A1104" s="1" t="s">
        <v>3711</v>
      </c>
      <c r="B1104" s="2">
        <v>45626</v>
      </c>
      <c r="C1104" s="1" t="s">
        <v>6673</v>
      </c>
      <c r="D1104" s="1" t="s">
        <v>54</v>
      </c>
      <c r="E1104">
        <v>2024</v>
      </c>
      <c r="F1104" s="1" t="s">
        <v>3712</v>
      </c>
      <c r="G1104" s="1" t="s">
        <v>3713</v>
      </c>
      <c r="H1104" s="1" t="s">
        <v>3149</v>
      </c>
      <c r="I1104" s="1" t="s">
        <v>3454</v>
      </c>
      <c r="J1104" s="1" t="s">
        <v>87</v>
      </c>
      <c r="K1104" s="3">
        <v>28.52</v>
      </c>
      <c r="L1104">
        <v>5</v>
      </c>
      <c r="M1104" s="3">
        <v>142.6</v>
      </c>
      <c r="N1104" s="1" t="s">
        <v>21</v>
      </c>
      <c r="O1104" s="1" t="s">
        <v>37</v>
      </c>
    </row>
    <row r="1105" spans="1:15" x14ac:dyDescent="0.3">
      <c r="A1105" s="1" t="s">
        <v>3714</v>
      </c>
      <c r="B1105" s="2">
        <v>45378</v>
      </c>
      <c r="C1105" s="1" t="s">
        <v>6670</v>
      </c>
      <c r="D1105" s="1" t="s">
        <v>15</v>
      </c>
      <c r="E1105">
        <v>2024</v>
      </c>
      <c r="F1105" s="1" t="s">
        <v>305</v>
      </c>
      <c r="G1105" s="1" t="s">
        <v>306</v>
      </c>
      <c r="H1105" s="1" t="s">
        <v>2627</v>
      </c>
      <c r="I1105" s="1" t="s">
        <v>3715</v>
      </c>
      <c r="J1105" s="1" t="s">
        <v>70</v>
      </c>
      <c r="K1105" s="3">
        <v>48.26</v>
      </c>
      <c r="L1105">
        <v>5</v>
      </c>
      <c r="M1105" s="3">
        <v>241.3</v>
      </c>
      <c r="N1105" s="1" t="s">
        <v>6669</v>
      </c>
      <c r="O1105" s="1" t="s">
        <v>30</v>
      </c>
    </row>
    <row r="1106" spans="1:15" x14ac:dyDescent="0.3">
      <c r="A1106" s="1" t="s">
        <v>3716</v>
      </c>
      <c r="B1106" s="2">
        <v>44960</v>
      </c>
      <c r="C1106" s="1" t="s">
        <v>6668</v>
      </c>
      <c r="D1106" s="1" t="s">
        <v>39</v>
      </c>
      <c r="E1106">
        <v>2023</v>
      </c>
      <c r="F1106" s="1" t="s">
        <v>2932</v>
      </c>
      <c r="G1106" s="1" t="s">
        <v>3341</v>
      </c>
      <c r="H1106" s="1" t="s">
        <v>806</v>
      </c>
      <c r="I1106" s="1" t="s">
        <v>3717</v>
      </c>
      <c r="J1106" s="1" t="s">
        <v>20</v>
      </c>
      <c r="K1106" s="3">
        <v>6.41</v>
      </c>
      <c r="L1106">
        <v>4</v>
      </c>
      <c r="M1106" s="3">
        <v>25.64</v>
      </c>
      <c r="N1106" s="1" t="s">
        <v>6669</v>
      </c>
      <c r="O1106" s="1" t="s">
        <v>193</v>
      </c>
    </row>
    <row r="1107" spans="1:15" x14ac:dyDescent="0.3">
      <c r="A1107" s="1" t="s">
        <v>3718</v>
      </c>
      <c r="B1107" s="2">
        <v>45563</v>
      </c>
      <c r="C1107" s="1" t="s">
        <v>6673</v>
      </c>
      <c r="D1107" s="1" t="s">
        <v>60</v>
      </c>
      <c r="E1107">
        <v>2024</v>
      </c>
      <c r="F1107" s="1" t="s">
        <v>490</v>
      </c>
      <c r="G1107" s="1" t="s">
        <v>3719</v>
      </c>
      <c r="H1107" s="1" t="s">
        <v>2521</v>
      </c>
      <c r="I1107" s="1" t="s">
        <v>2522</v>
      </c>
      <c r="J1107" s="1" t="s">
        <v>87</v>
      </c>
      <c r="K1107" s="3">
        <v>19.7</v>
      </c>
      <c r="L1107">
        <v>5</v>
      </c>
      <c r="M1107" s="3">
        <v>98.5</v>
      </c>
      <c r="N1107" s="1" t="s">
        <v>21</v>
      </c>
      <c r="O1107" s="1" t="s">
        <v>52</v>
      </c>
    </row>
    <row r="1108" spans="1:15" x14ac:dyDescent="0.3">
      <c r="A1108" s="1" t="s">
        <v>3720</v>
      </c>
      <c r="B1108" s="2">
        <v>45080</v>
      </c>
      <c r="C1108" s="1" t="s">
        <v>6673</v>
      </c>
      <c r="D1108" s="1" t="s">
        <v>24</v>
      </c>
      <c r="E1108">
        <v>2023</v>
      </c>
      <c r="F1108" s="1" t="s">
        <v>1043</v>
      </c>
      <c r="G1108" s="1" t="s">
        <v>1493</v>
      </c>
      <c r="H1108" s="1" t="s">
        <v>777</v>
      </c>
      <c r="I1108" s="1" t="s">
        <v>3721</v>
      </c>
      <c r="J1108" s="1" t="s">
        <v>51</v>
      </c>
      <c r="K1108" s="3">
        <v>35.17</v>
      </c>
      <c r="L1108">
        <v>3</v>
      </c>
      <c r="M1108" s="3">
        <v>105.51</v>
      </c>
      <c r="N1108" s="1" t="s">
        <v>21</v>
      </c>
      <c r="O1108" s="1" t="s">
        <v>37</v>
      </c>
    </row>
    <row r="1109" spans="1:15" x14ac:dyDescent="0.3">
      <c r="A1109" s="1" t="s">
        <v>3722</v>
      </c>
      <c r="B1109" s="2">
        <v>45700</v>
      </c>
      <c r="C1109" s="1" t="s">
        <v>6670</v>
      </c>
      <c r="D1109" s="1" t="s">
        <v>39</v>
      </c>
      <c r="E1109">
        <v>2025</v>
      </c>
      <c r="F1109" s="1" t="s">
        <v>2123</v>
      </c>
      <c r="G1109" s="1" t="s">
        <v>2124</v>
      </c>
      <c r="H1109" s="1" t="s">
        <v>1314</v>
      </c>
      <c r="I1109" s="1" t="s">
        <v>3723</v>
      </c>
      <c r="J1109" s="1" t="s">
        <v>51</v>
      </c>
      <c r="K1109" s="3">
        <v>46.41</v>
      </c>
      <c r="L1109">
        <v>3</v>
      </c>
      <c r="M1109" s="3">
        <v>139.22999999999999</v>
      </c>
      <c r="N1109" s="1" t="s">
        <v>29</v>
      </c>
      <c r="O1109" s="1" t="s">
        <v>193</v>
      </c>
    </row>
    <row r="1110" spans="1:15" x14ac:dyDescent="0.3">
      <c r="A1110" s="1" t="s">
        <v>3724</v>
      </c>
      <c r="B1110" s="2">
        <v>44856</v>
      </c>
      <c r="C1110" s="1" t="s">
        <v>6673</v>
      </c>
      <c r="D1110" s="1" t="s">
        <v>133</v>
      </c>
      <c r="E1110">
        <v>2022</v>
      </c>
      <c r="F1110" s="1" t="s">
        <v>1680</v>
      </c>
      <c r="G1110" s="1" t="s">
        <v>3725</v>
      </c>
      <c r="H1110" s="1" t="s">
        <v>1037</v>
      </c>
      <c r="I1110" s="1" t="s">
        <v>3090</v>
      </c>
      <c r="J1110" s="1" t="s">
        <v>20</v>
      </c>
      <c r="K1110" s="3">
        <v>36.53</v>
      </c>
      <c r="L1110">
        <v>4</v>
      </c>
      <c r="M1110" s="3">
        <v>146.12</v>
      </c>
      <c r="N1110" s="1" t="s">
        <v>29</v>
      </c>
      <c r="O1110" s="1" t="s">
        <v>37</v>
      </c>
    </row>
    <row r="1111" spans="1:15" x14ac:dyDescent="0.3">
      <c r="A1111" s="1" t="s">
        <v>3726</v>
      </c>
      <c r="B1111" s="2">
        <v>45120</v>
      </c>
      <c r="C1111" s="1" t="s">
        <v>6672</v>
      </c>
      <c r="D1111" s="1" t="s">
        <v>32</v>
      </c>
      <c r="E1111">
        <v>2023</v>
      </c>
      <c r="F1111" s="1" t="s">
        <v>1418</v>
      </c>
      <c r="G1111" s="1" t="s">
        <v>2402</v>
      </c>
      <c r="H1111" s="1" t="s">
        <v>3145</v>
      </c>
      <c r="I1111" s="1" t="s">
        <v>3146</v>
      </c>
      <c r="J1111" s="1" t="s">
        <v>70</v>
      </c>
      <c r="K1111" s="3">
        <v>9.23</v>
      </c>
      <c r="L1111">
        <v>4</v>
      </c>
      <c r="M1111" s="3">
        <v>36.92</v>
      </c>
      <c r="N1111" s="1" t="s">
        <v>21</v>
      </c>
      <c r="O1111" s="1" t="s">
        <v>37</v>
      </c>
    </row>
    <row r="1112" spans="1:15" x14ac:dyDescent="0.3">
      <c r="A1112" s="1" t="s">
        <v>3727</v>
      </c>
      <c r="B1112" s="2">
        <v>45031</v>
      </c>
      <c r="C1112" s="1" t="s">
        <v>6673</v>
      </c>
      <c r="D1112" s="1" t="s">
        <v>82</v>
      </c>
      <c r="E1112">
        <v>2023</v>
      </c>
      <c r="F1112" s="1" t="s">
        <v>1043</v>
      </c>
      <c r="G1112" s="1" t="s">
        <v>1493</v>
      </c>
      <c r="H1112" s="1" t="s">
        <v>2101</v>
      </c>
      <c r="I1112" s="1" t="s">
        <v>2102</v>
      </c>
      <c r="J1112" s="1" t="s">
        <v>51</v>
      </c>
      <c r="K1112" s="3">
        <v>32.35</v>
      </c>
      <c r="L1112">
        <v>1</v>
      </c>
      <c r="M1112" s="3">
        <v>32.35</v>
      </c>
      <c r="N1112" s="1" t="s">
        <v>21</v>
      </c>
      <c r="O1112" s="1" t="s">
        <v>37</v>
      </c>
    </row>
    <row r="1113" spans="1:15" x14ac:dyDescent="0.3">
      <c r="A1113" s="1" t="s">
        <v>3728</v>
      </c>
      <c r="B1113" s="2">
        <v>45475</v>
      </c>
      <c r="C1113" s="1" t="s">
        <v>6671</v>
      </c>
      <c r="D1113" s="1" t="s">
        <v>32</v>
      </c>
      <c r="E1113">
        <v>2024</v>
      </c>
      <c r="F1113" s="1" t="s">
        <v>690</v>
      </c>
      <c r="G1113" s="1" t="s">
        <v>691</v>
      </c>
      <c r="H1113" s="1" t="s">
        <v>1050</v>
      </c>
      <c r="I1113" s="1" t="s">
        <v>3486</v>
      </c>
      <c r="J1113" s="1" t="s">
        <v>70</v>
      </c>
      <c r="K1113" s="3">
        <v>26.32</v>
      </c>
      <c r="L1113">
        <v>2</v>
      </c>
      <c r="M1113" s="3">
        <v>52.64</v>
      </c>
      <c r="N1113" s="1" t="s">
        <v>29</v>
      </c>
      <c r="O1113" s="1" t="s">
        <v>95</v>
      </c>
    </row>
    <row r="1114" spans="1:15" x14ac:dyDescent="0.3">
      <c r="A1114" s="1" t="s">
        <v>3729</v>
      </c>
      <c r="B1114" s="2">
        <v>44812</v>
      </c>
      <c r="C1114" s="1" t="s">
        <v>6672</v>
      </c>
      <c r="D1114" s="1" t="s">
        <v>60</v>
      </c>
      <c r="E1114">
        <v>2022</v>
      </c>
      <c r="F1114" s="1" t="s">
        <v>3395</v>
      </c>
      <c r="G1114" s="1" t="s">
        <v>3730</v>
      </c>
      <c r="H1114" s="1" t="s">
        <v>836</v>
      </c>
      <c r="I1114" s="1" t="s">
        <v>837</v>
      </c>
      <c r="J1114" s="1" t="s">
        <v>20</v>
      </c>
      <c r="K1114" s="3">
        <v>50.1</v>
      </c>
      <c r="L1114">
        <v>3</v>
      </c>
      <c r="M1114" s="3">
        <v>150.30000000000001</v>
      </c>
      <c r="N1114" s="1" t="s">
        <v>21</v>
      </c>
      <c r="O1114" s="1" t="s">
        <v>22</v>
      </c>
    </row>
    <row r="1115" spans="1:15" x14ac:dyDescent="0.3">
      <c r="A1115" s="1" t="s">
        <v>3731</v>
      </c>
      <c r="B1115" s="2">
        <v>44965</v>
      </c>
      <c r="C1115" s="1" t="s">
        <v>6670</v>
      </c>
      <c r="D1115" s="1" t="s">
        <v>39</v>
      </c>
      <c r="E1115">
        <v>2023</v>
      </c>
      <c r="F1115" s="1" t="s">
        <v>3493</v>
      </c>
      <c r="G1115" s="1" t="s">
        <v>3732</v>
      </c>
      <c r="H1115" s="1" t="s">
        <v>3733</v>
      </c>
      <c r="I1115" s="1" t="s">
        <v>3734</v>
      </c>
      <c r="J1115" s="1" t="s">
        <v>70</v>
      </c>
      <c r="K1115" s="3">
        <v>17.399999999999999</v>
      </c>
      <c r="L1115">
        <v>2</v>
      </c>
      <c r="M1115" s="3">
        <v>34.799999999999997</v>
      </c>
      <c r="N1115" s="1" t="s">
        <v>6669</v>
      </c>
      <c r="O1115" s="1" t="s">
        <v>22</v>
      </c>
    </row>
    <row r="1116" spans="1:15" x14ac:dyDescent="0.3">
      <c r="A1116" s="1" t="s">
        <v>3735</v>
      </c>
      <c r="B1116" s="2">
        <v>45108</v>
      </c>
      <c r="C1116" s="1" t="s">
        <v>6673</v>
      </c>
      <c r="D1116" s="1" t="s">
        <v>32</v>
      </c>
      <c r="E1116">
        <v>2023</v>
      </c>
      <c r="F1116" s="1" t="s">
        <v>516</v>
      </c>
      <c r="G1116" s="1" t="s">
        <v>3736</v>
      </c>
      <c r="H1116" s="1" t="s">
        <v>1665</v>
      </c>
      <c r="I1116" s="1" t="s">
        <v>3737</v>
      </c>
      <c r="J1116" s="1" t="s">
        <v>70</v>
      </c>
      <c r="K1116" s="3">
        <v>43.85</v>
      </c>
      <c r="L1116">
        <v>2</v>
      </c>
      <c r="M1116" s="3">
        <v>87.7</v>
      </c>
      <c r="N1116" s="1" t="s">
        <v>21</v>
      </c>
      <c r="O1116" s="1" t="s">
        <v>193</v>
      </c>
    </row>
    <row r="1117" spans="1:15" x14ac:dyDescent="0.3">
      <c r="A1117" s="1" t="s">
        <v>3738</v>
      </c>
      <c r="B1117" s="2">
        <v>45388</v>
      </c>
      <c r="C1117" s="1" t="s">
        <v>6673</v>
      </c>
      <c r="D1117" s="1" t="s">
        <v>82</v>
      </c>
      <c r="E1117">
        <v>2024</v>
      </c>
      <c r="F1117" s="1" t="s">
        <v>1877</v>
      </c>
      <c r="G1117" s="1" t="s">
        <v>3739</v>
      </c>
      <c r="H1117" s="1" t="s">
        <v>3172</v>
      </c>
      <c r="I1117" s="1" t="s">
        <v>3173</v>
      </c>
      <c r="J1117" s="1" t="s">
        <v>87</v>
      </c>
      <c r="K1117" s="3">
        <v>9.33</v>
      </c>
      <c r="L1117">
        <v>2</v>
      </c>
      <c r="M1117" s="3">
        <v>18.66</v>
      </c>
      <c r="N1117" s="1" t="s">
        <v>6669</v>
      </c>
      <c r="O1117" s="1" t="s">
        <v>193</v>
      </c>
    </row>
    <row r="1118" spans="1:15" x14ac:dyDescent="0.3">
      <c r="A1118" s="1" t="s">
        <v>3740</v>
      </c>
      <c r="B1118" s="2">
        <v>45109</v>
      </c>
      <c r="C1118" s="1" t="s">
        <v>6666</v>
      </c>
      <c r="D1118" s="1" t="s">
        <v>32</v>
      </c>
      <c r="E1118">
        <v>2023</v>
      </c>
      <c r="F1118" s="1" t="s">
        <v>1588</v>
      </c>
      <c r="G1118" s="1" t="s">
        <v>3741</v>
      </c>
      <c r="H1118" s="1" t="s">
        <v>421</v>
      </c>
      <c r="I1118" s="1" t="s">
        <v>3742</v>
      </c>
      <c r="J1118" s="1" t="s">
        <v>20</v>
      </c>
      <c r="K1118" s="3">
        <v>9.0500000000000007</v>
      </c>
      <c r="L1118">
        <v>4</v>
      </c>
      <c r="M1118" s="3">
        <v>36.200000000000003</v>
      </c>
      <c r="N1118" s="1" t="s">
        <v>6669</v>
      </c>
      <c r="O1118" s="1" t="s">
        <v>22</v>
      </c>
    </row>
    <row r="1119" spans="1:15" x14ac:dyDescent="0.3">
      <c r="A1119" s="1" t="s">
        <v>3743</v>
      </c>
      <c r="B1119" s="2">
        <v>45355</v>
      </c>
      <c r="C1119" s="1" t="s">
        <v>6667</v>
      </c>
      <c r="D1119" s="1" t="s">
        <v>15</v>
      </c>
      <c r="E1119">
        <v>2024</v>
      </c>
      <c r="F1119" s="1" t="s">
        <v>529</v>
      </c>
      <c r="G1119" s="1" t="s">
        <v>530</v>
      </c>
      <c r="H1119" s="1" t="s">
        <v>2229</v>
      </c>
      <c r="I1119" s="1" t="s">
        <v>3050</v>
      </c>
      <c r="J1119" s="1" t="s">
        <v>51</v>
      </c>
      <c r="K1119" s="3">
        <v>50.36</v>
      </c>
      <c r="L1119">
        <v>5</v>
      </c>
      <c r="M1119" s="3">
        <v>251.8</v>
      </c>
      <c r="N1119" s="1" t="s">
        <v>21</v>
      </c>
      <c r="O1119" s="1" t="s">
        <v>193</v>
      </c>
    </row>
    <row r="1120" spans="1:15" x14ac:dyDescent="0.3">
      <c r="A1120" s="1" t="s">
        <v>3744</v>
      </c>
      <c r="B1120" s="2">
        <v>44820</v>
      </c>
      <c r="C1120" s="1" t="s">
        <v>6668</v>
      </c>
      <c r="D1120" s="1" t="s">
        <v>60</v>
      </c>
      <c r="E1120">
        <v>2022</v>
      </c>
      <c r="F1120" s="1" t="s">
        <v>2919</v>
      </c>
      <c r="G1120" s="1" t="s">
        <v>3745</v>
      </c>
      <c r="H1120" s="1" t="s">
        <v>851</v>
      </c>
      <c r="I1120" s="1" t="s">
        <v>2218</v>
      </c>
      <c r="J1120" s="1" t="s">
        <v>70</v>
      </c>
      <c r="K1120" s="3">
        <v>49.92</v>
      </c>
      <c r="L1120">
        <v>2</v>
      </c>
      <c r="M1120" s="3">
        <v>99.84</v>
      </c>
      <c r="N1120" s="1" t="s">
        <v>21</v>
      </c>
      <c r="O1120" s="1" t="s">
        <v>37</v>
      </c>
    </row>
    <row r="1121" spans="1:15" x14ac:dyDescent="0.3">
      <c r="A1121" s="1" t="s">
        <v>3746</v>
      </c>
      <c r="B1121" s="2">
        <v>44952</v>
      </c>
      <c r="C1121" s="1" t="s">
        <v>6672</v>
      </c>
      <c r="D1121" s="1" t="s">
        <v>210</v>
      </c>
      <c r="E1121">
        <v>2023</v>
      </c>
      <c r="F1121" s="1" t="s">
        <v>2301</v>
      </c>
      <c r="G1121" s="1" t="s">
        <v>2302</v>
      </c>
      <c r="H1121" s="1" t="s">
        <v>3747</v>
      </c>
      <c r="I1121" s="1" t="s">
        <v>3748</v>
      </c>
      <c r="J1121" s="1" t="s">
        <v>70</v>
      </c>
      <c r="K1121" s="3">
        <v>52.53</v>
      </c>
      <c r="L1121">
        <v>1</v>
      </c>
      <c r="M1121" s="3">
        <v>52.53</v>
      </c>
      <c r="N1121" s="1" t="s">
        <v>6669</v>
      </c>
      <c r="O1121" s="1" t="s">
        <v>37</v>
      </c>
    </row>
    <row r="1122" spans="1:15" x14ac:dyDescent="0.3">
      <c r="A1122" s="1" t="s">
        <v>3749</v>
      </c>
      <c r="B1122" s="2">
        <v>44891</v>
      </c>
      <c r="C1122" s="1" t="s">
        <v>6673</v>
      </c>
      <c r="D1122" s="1" t="s">
        <v>54</v>
      </c>
      <c r="E1122">
        <v>2022</v>
      </c>
      <c r="F1122" s="1" t="s">
        <v>930</v>
      </c>
      <c r="G1122" s="1" t="s">
        <v>931</v>
      </c>
      <c r="H1122" s="1" t="s">
        <v>836</v>
      </c>
      <c r="I1122" s="1" t="s">
        <v>3750</v>
      </c>
      <c r="J1122" s="1" t="s">
        <v>70</v>
      </c>
      <c r="K1122" s="3">
        <v>49.12</v>
      </c>
      <c r="L1122">
        <v>4</v>
      </c>
      <c r="M1122" s="3">
        <v>196.48</v>
      </c>
      <c r="N1122" s="1" t="s">
        <v>6669</v>
      </c>
      <c r="O1122" s="1" t="s">
        <v>44</v>
      </c>
    </row>
    <row r="1123" spans="1:15" x14ac:dyDescent="0.3">
      <c r="A1123" s="1" t="s">
        <v>3751</v>
      </c>
      <c r="B1123" s="2">
        <v>45492</v>
      </c>
      <c r="C1123" s="1" t="s">
        <v>6668</v>
      </c>
      <c r="D1123" s="1" t="s">
        <v>32</v>
      </c>
      <c r="E1123">
        <v>2024</v>
      </c>
      <c r="F1123" s="1" t="s">
        <v>3752</v>
      </c>
      <c r="G1123" s="1" t="s">
        <v>3753</v>
      </c>
      <c r="H1123" s="1" t="s">
        <v>886</v>
      </c>
      <c r="I1123" s="1" t="s">
        <v>3111</v>
      </c>
      <c r="J1123" s="1" t="s">
        <v>20</v>
      </c>
      <c r="K1123" s="3">
        <v>25.88</v>
      </c>
      <c r="L1123">
        <v>1</v>
      </c>
      <c r="M1123" s="3">
        <v>25.88</v>
      </c>
      <c r="N1123" s="1" t="s">
        <v>21</v>
      </c>
      <c r="O1123" s="1" t="s">
        <v>44</v>
      </c>
    </row>
    <row r="1124" spans="1:15" x14ac:dyDescent="0.3">
      <c r="A1124" s="1" t="s">
        <v>3754</v>
      </c>
      <c r="B1124" s="2">
        <v>45505</v>
      </c>
      <c r="C1124" s="1" t="s">
        <v>6672</v>
      </c>
      <c r="D1124" s="1" t="s">
        <v>90</v>
      </c>
      <c r="E1124">
        <v>2024</v>
      </c>
      <c r="F1124" s="1" t="s">
        <v>1439</v>
      </c>
      <c r="G1124" s="1" t="s">
        <v>1440</v>
      </c>
      <c r="H1124" s="1" t="s">
        <v>3755</v>
      </c>
      <c r="I1124" s="1" t="s">
        <v>3756</v>
      </c>
      <c r="J1124" s="1" t="s">
        <v>20</v>
      </c>
      <c r="K1124" s="3">
        <v>14.49</v>
      </c>
      <c r="L1124">
        <v>4</v>
      </c>
      <c r="M1124" s="3">
        <v>57.96</v>
      </c>
      <c r="N1124" s="1" t="s">
        <v>21</v>
      </c>
      <c r="O1124" s="1" t="s">
        <v>37</v>
      </c>
    </row>
    <row r="1125" spans="1:15" x14ac:dyDescent="0.3">
      <c r="A1125" s="1" t="s">
        <v>3757</v>
      </c>
      <c r="B1125" s="2">
        <v>45332</v>
      </c>
      <c r="C1125" s="1" t="s">
        <v>6673</v>
      </c>
      <c r="D1125" s="1" t="s">
        <v>39</v>
      </c>
      <c r="E1125">
        <v>2024</v>
      </c>
      <c r="F1125" s="1" t="s">
        <v>3758</v>
      </c>
      <c r="G1125" s="1" t="s">
        <v>3759</v>
      </c>
      <c r="H1125" s="1" t="s">
        <v>3663</v>
      </c>
      <c r="I1125" s="1" t="s">
        <v>3760</v>
      </c>
      <c r="J1125" s="1" t="s">
        <v>20</v>
      </c>
      <c r="K1125" s="3">
        <v>44.8</v>
      </c>
      <c r="L1125">
        <v>5</v>
      </c>
      <c r="M1125" s="3">
        <v>224</v>
      </c>
      <c r="N1125" s="1" t="s">
        <v>6669</v>
      </c>
      <c r="O1125" s="1" t="s">
        <v>30</v>
      </c>
    </row>
    <row r="1126" spans="1:15" x14ac:dyDescent="0.3">
      <c r="A1126" s="1" t="s">
        <v>3761</v>
      </c>
      <c r="B1126" s="2">
        <v>45190</v>
      </c>
      <c r="C1126" s="1" t="s">
        <v>6672</v>
      </c>
      <c r="D1126" s="1" t="s">
        <v>60</v>
      </c>
      <c r="E1126">
        <v>2023</v>
      </c>
      <c r="F1126" s="1" t="s">
        <v>490</v>
      </c>
      <c r="G1126" s="1" t="s">
        <v>3719</v>
      </c>
      <c r="H1126" s="1" t="s">
        <v>3762</v>
      </c>
      <c r="I1126" s="1" t="s">
        <v>3763</v>
      </c>
      <c r="J1126" s="1" t="s">
        <v>20</v>
      </c>
      <c r="K1126" s="3">
        <v>52.68</v>
      </c>
      <c r="L1126">
        <v>1</v>
      </c>
      <c r="M1126" s="3">
        <v>52.68</v>
      </c>
      <c r="N1126" s="1" t="s">
        <v>21</v>
      </c>
      <c r="O1126" s="1" t="s">
        <v>44</v>
      </c>
    </row>
    <row r="1127" spans="1:15" x14ac:dyDescent="0.3">
      <c r="A1127" s="1" t="s">
        <v>3764</v>
      </c>
      <c r="B1127" s="2">
        <v>45146</v>
      </c>
      <c r="C1127" s="1" t="s">
        <v>6671</v>
      </c>
      <c r="D1127" s="1" t="s">
        <v>90</v>
      </c>
      <c r="E1127">
        <v>2023</v>
      </c>
      <c r="F1127" s="1" t="s">
        <v>2014</v>
      </c>
      <c r="G1127" s="1" t="s">
        <v>2073</v>
      </c>
      <c r="H1127" s="1" t="s">
        <v>747</v>
      </c>
      <c r="I1127" s="1" t="s">
        <v>748</v>
      </c>
      <c r="J1127" s="1" t="s">
        <v>70</v>
      </c>
      <c r="K1127" s="3">
        <v>10.130000000000001</v>
      </c>
      <c r="L1127">
        <v>2</v>
      </c>
      <c r="M1127" s="3">
        <v>20.260000000000002</v>
      </c>
      <c r="N1127" s="1" t="s">
        <v>21</v>
      </c>
      <c r="O1127" s="1" t="s">
        <v>193</v>
      </c>
    </row>
    <row r="1128" spans="1:15" x14ac:dyDescent="0.3">
      <c r="A1128" s="1" t="s">
        <v>3765</v>
      </c>
      <c r="B1128" s="2">
        <v>45088</v>
      </c>
      <c r="C1128" s="1" t="s">
        <v>6666</v>
      </c>
      <c r="D1128" s="1" t="s">
        <v>24</v>
      </c>
      <c r="E1128">
        <v>2023</v>
      </c>
      <c r="F1128" s="1" t="s">
        <v>2848</v>
      </c>
      <c r="G1128" s="1" t="s">
        <v>2849</v>
      </c>
      <c r="H1128" s="1" t="s">
        <v>568</v>
      </c>
      <c r="I1128" s="1" t="s">
        <v>3766</v>
      </c>
      <c r="J1128" s="1" t="s">
        <v>87</v>
      </c>
      <c r="K1128" s="3">
        <v>33.86</v>
      </c>
      <c r="L1128">
        <v>2</v>
      </c>
      <c r="M1128" s="3">
        <v>67.72</v>
      </c>
      <c r="N1128" s="1" t="s">
        <v>29</v>
      </c>
      <c r="O1128" s="1" t="s">
        <v>52</v>
      </c>
    </row>
    <row r="1129" spans="1:15" x14ac:dyDescent="0.3">
      <c r="A1129" s="1" t="s">
        <v>3767</v>
      </c>
      <c r="B1129" s="2">
        <v>45393</v>
      </c>
      <c r="C1129" s="1" t="s">
        <v>6672</v>
      </c>
      <c r="D1129" s="1" t="s">
        <v>82</v>
      </c>
      <c r="E1129">
        <v>2024</v>
      </c>
      <c r="F1129" s="1" t="s">
        <v>3057</v>
      </c>
      <c r="G1129" s="1" t="s">
        <v>3058</v>
      </c>
      <c r="H1129" s="1" t="s">
        <v>588</v>
      </c>
      <c r="I1129" s="1" t="s">
        <v>3466</v>
      </c>
      <c r="J1129" s="1" t="s">
        <v>20</v>
      </c>
      <c r="K1129" s="3">
        <v>7.05</v>
      </c>
      <c r="L1129">
        <v>4</v>
      </c>
      <c r="M1129" s="3">
        <v>28.2</v>
      </c>
      <c r="N1129" s="1" t="s">
        <v>6669</v>
      </c>
      <c r="O1129" s="1" t="s">
        <v>30</v>
      </c>
    </row>
    <row r="1130" spans="1:15" x14ac:dyDescent="0.3">
      <c r="A1130" s="1" t="s">
        <v>3768</v>
      </c>
      <c r="B1130" s="2">
        <v>44917</v>
      </c>
      <c r="C1130" s="1" t="s">
        <v>6672</v>
      </c>
      <c r="D1130" s="1" t="s">
        <v>107</v>
      </c>
      <c r="E1130">
        <v>2022</v>
      </c>
      <c r="F1130" s="1" t="s">
        <v>1465</v>
      </c>
      <c r="G1130" s="1" t="s">
        <v>1882</v>
      </c>
      <c r="H1130" s="1" t="s">
        <v>1974</v>
      </c>
      <c r="I1130" s="1" t="s">
        <v>1975</v>
      </c>
      <c r="J1130" s="1" t="s">
        <v>70</v>
      </c>
      <c r="K1130" s="3">
        <v>31.9</v>
      </c>
      <c r="L1130">
        <v>2</v>
      </c>
      <c r="M1130" s="3">
        <v>63.8</v>
      </c>
      <c r="N1130" s="1" t="s">
        <v>29</v>
      </c>
      <c r="O1130" s="1" t="s">
        <v>44</v>
      </c>
    </row>
    <row r="1131" spans="1:15" x14ac:dyDescent="0.3">
      <c r="A1131" s="1" t="s">
        <v>3769</v>
      </c>
      <c r="B1131" s="2">
        <v>45413</v>
      </c>
      <c r="C1131" s="1" t="s">
        <v>6670</v>
      </c>
      <c r="D1131" s="1" t="s">
        <v>46</v>
      </c>
      <c r="E1131">
        <v>2024</v>
      </c>
      <c r="F1131" s="1" t="s">
        <v>1691</v>
      </c>
      <c r="G1131" s="1" t="s">
        <v>3674</v>
      </c>
      <c r="H1131" s="1" t="s">
        <v>730</v>
      </c>
      <c r="I1131" s="1" t="s">
        <v>731</v>
      </c>
      <c r="J1131" s="1" t="s">
        <v>87</v>
      </c>
      <c r="K1131" s="3">
        <v>36.549999999999997</v>
      </c>
      <c r="L1131">
        <v>3</v>
      </c>
      <c r="M1131" s="3">
        <v>109.65</v>
      </c>
      <c r="N1131" s="1" t="s">
        <v>21</v>
      </c>
      <c r="O1131" s="1" t="s">
        <v>193</v>
      </c>
    </row>
    <row r="1132" spans="1:15" x14ac:dyDescent="0.3">
      <c r="A1132" s="1" t="s">
        <v>3770</v>
      </c>
      <c r="B1132" s="2">
        <v>45127</v>
      </c>
      <c r="C1132" s="1" t="s">
        <v>6672</v>
      </c>
      <c r="D1132" s="1" t="s">
        <v>32</v>
      </c>
      <c r="E1132">
        <v>2023</v>
      </c>
      <c r="F1132" s="1" t="s">
        <v>728</v>
      </c>
      <c r="G1132" s="1" t="s">
        <v>3771</v>
      </c>
      <c r="H1132" s="1" t="s">
        <v>27</v>
      </c>
      <c r="I1132" s="1" t="s">
        <v>3772</v>
      </c>
      <c r="J1132" s="1" t="s">
        <v>51</v>
      </c>
      <c r="K1132" s="3">
        <v>6.56</v>
      </c>
      <c r="L1132">
        <v>3</v>
      </c>
      <c r="M1132" s="3">
        <v>19.68</v>
      </c>
      <c r="N1132" s="1" t="s">
        <v>88</v>
      </c>
      <c r="O1132" s="1" t="s">
        <v>44</v>
      </c>
    </row>
    <row r="1133" spans="1:15" x14ac:dyDescent="0.3">
      <c r="A1133" s="1" t="s">
        <v>3773</v>
      </c>
      <c r="B1133" s="2">
        <v>45289</v>
      </c>
      <c r="C1133" s="1" t="s">
        <v>6668</v>
      </c>
      <c r="D1133" s="1" t="s">
        <v>107</v>
      </c>
      <c r="E1133">
        <v>2023</v>
      </c>
      <c r="F1133" s="1" t="s">
        <v>3207</v>
      </c>
      <c r="G1133" s="1" t="s">
        <v>3208</v>
      </c>
      <c r="H1133" s="1" t="s">
        <v>3573</v>
      </c>
      <c r="I1133" s="1" t="s">
        <v>3628</v>
      </c>
      <c r="J1133" s="1" t="s">
        <v>51</v>
      </c>
      <c r="K1133" s="3">
        <v>43.33</v>
      </c>
      <c r="L1133">
        <v>4</v>
      </c>
      <c r="M1133" s="3">
        <v>173.32</v>
      </c>
      <c r="N1133" s="1" t="s">
        <v>6669</v>
      </c>
      <c r="O1133" s="1" t="s">
        <v>95</v>
      </c>
    </row>
    <row r="1134" spans="1:15" x14ac:dyDescent="0.3">
      <c r="A1134" s="1" t="s">
        <v>3774</v>
      </c>
      <c r="B1134" s="2">
        <v>45580</v>
      </c>
      <c r="C1134" s="1" t="s">
        <v>6671</v>
      </c>
      <c r="D1134" s="1" t="s">
        <v>133</v>
      </c>
      <c r="E1134">
        <v>2024</v>
      </c>
      <c r="F1134" s="1" t="s">
        <v>2295</v>
      </c>
      <c r="G1134" s="1" t="s">
        <v>3775</v>
      </c>
      <c r="H1134" s="1" t="s">
        <v>717</v>
      </c>
      <c r="I1134" s="1" t="s">
        <v>3776</v>
      </c>
      <c r="J1134" s="1" t="s">
        <v>70</v>
      </c>
      <c r="K1134" s="3">
        <v>10.050000000000001</v>
      </c>
      <c r="L1134">
        <v>4</v>
      </c>
      <c r="M1134" s="3">
        <v>40.200000000000003</v>
      </c>
      <c r="N1134" s="1" t="s">
        <v>6669</v>
      </c>
      <c r="O1134" s="1" t="s">
        <v>44</v>
      </c>
    </row>
    <row r="1135" spans="1:15" x14ac:dyDescent="0.3">
      <c r="A1135" s="1" t="s">
        <v>3777</v>
      </c>
      <c r="B1135" s="2">
        <v>44927</v>
      </c>
      <c r="C1135" s="1" t="s">
        <v>6666</v>
      </c>
      <c r="D1135" s="1" t="s">
        <v>210</v>
      </c>
      <c r="E1135">
        <v>2023</v>
      </c>
      <c r="F1135" s="1" t="s">
        <v>854</v>
      </c>
      <c r="G1135" s="1" t="s">
        <v>855</v>
      </c>
      <c r="H1135" s="1" t="s">
        <v>3778</v>
      </c>
      <c r="I1135" s="1" t="s">
        <v>3779</v>
      </c>
      <c r="J1135" s="1" t="s">
        <v>20</v>
      </c>
      <c r="K1135" s="3">
        <v>10.63</v>
      </c>
      <c r="L1135">
        <v>4</v>
      </c>
      <c r="M1135" s="3">
        <v>42.52</v>
      </c>
      <c r="N1135" s="1" t="s">
        <v>21</v>
      </c>
      <c r="O1135" s="1" t="s">
        <v>44</v>
      </c>
    </row>
    <row r="1136" spans="1:15" x14ac:dyDescent="0.3">
      <c r="A1136" s="1" t="s">
        <v>3780</v>
      </c>
      <c r="B1136" s="2">
        <v>45810</v>
      </c>
      <c r="C1136" s="1" t="s">
        <v>6667</v>
      </c>
      <c r="D1136" s="1" t="s">
        <v>24</v>
      </c>
      <c r="E1136">
        <v>2025</v>
      </c>
      <c r="F1136" s="1" t="s">
        <v>3781</v>
      </c>
      <c r="G1136" s="1" t="s">
        <v>3782</v>
      </c>
      <c r="H1136" s="1" t="s">
        <v>752</v>
      </c>
      <c r="I1136" s="1" t="s">
        <v>1838</v>
      </c>
      <c r="J1136" s="1" t="s">
        <v>20</v>
      </c>
      <c r="K1136" s="3">
        <v>23.12</v>
      </c>
      <c r="L1136">
        <v>3</v>
      </c>
      <c r="M1136" s="3">
        <v>69.36</v>
      </c>
      <c r="N1136" s="1" t="s">
        <v>6669</v>
      </c>
      <c r="O1136" s="1" t="s">
        <v>193</v>
      </c>
    </row>
    <row r="1137" spans="1:15" x14ac:dyDescent="0.3">
      <c r="A1137" s="1" t="s">
        <v>3783</v>
      </c>
      <c r="B1137" s="2">
        <v>45651</v>
      </c>
      <c r="C1137" s="1" t="s">
        <v>6670</v>
      </c>
      <c r="D1137" s="1" t="s">
        <v>107</v>
      </c>
      <c r="E1137">
        <v>2024</v>
      </c>
      <c r="F1137" s="1" t="s">
        <v>25</v>
      </c>
      <c r="G1137" s="1" t="s">
        <v>26</v>
      </c>
      <c r="H1137" s="1" t="s">
        <v>287</v>
      </c>
      <c r="I1137" s="1" t="s">
        <v>1562</v>
      </c>
      <c r="J1137" s="1" t="s">
        <v>20</v>
      </c>
      <c r="K1137" s="3">
        <v>12.03</v>
      </c>
      <c r="L1137">
        <v>2</v>
      </c>
      <c r="M1137" s="3">
        <v>24.06</v>
      </c>
      <c r="N1137" s="1" t="s">
        <v>21</v>
      </c>
      <c r="O1137" s="1" t="s">
        <v>22</v>
      </c>
    </row>
    <row r="1138" spans="1:15" x14ac:dyDescent="0.3">
      <c r="A1138" s="1" t="s">
        <v>3784</v>
      </c>
      <c r="B1138" s="2">
        <v>45843</v>
      </c>
      <c r="C1138" s="1" t="s">
        <v>6673</v>
      </c>
      <c r="D1138" s="1" t="s">
        <v>32</v>
      </c>
      <c r="E1138">
        <v>2025</v>
      </c>
      <c r="F1138" s="1" t="s">
        <v>552</v>
      </c>
      <c r="G1138" s="1" t="s">
        <v>553</v>
      </c>
      <c r="H1138" s="1" t="s">
        <v>3785</v>
      </c>
      <c r="I1138" s="1" t="s">
        <v>3786</v>
      </c>
      <c r="J1138" s="1" t="s">
        <v>20</v>
      </c>
      <c r="K1138" s="3">
        <v>7.69</v>
      </c>
      <c r="L1138">
        <v>5</v>
      </c>
      <c r="M1138" s="3">
        <v>38.450000000000003</v>
      </c>
      <c r="N1138" s="1" t="s">
        <v>29</v>
      </c>
      <c r="O1138" s="1" t="s">
        <v>193</v>
      </c>
    </row>
    <row r="1139" spans="1:15" x14ac:dyDescent="0.3">
      <c r="A1139" s="1" t="s">
        <v>3787</v>
      </c>
      <c r="B1139" s="2">
        <v>44856</v>
      </c>
      <c r="C1139" s="1" t="s">
        <v>6673</v>
      </c>
      <c r="D1139" s="1" t="s">
        <v>133</v>
      </c>
      <c r="E1139">
        <v>2022</v>
      </c>
      <c r="F1139" s="1" t="s">
        <v>676</v>
      </c>
      <c r="G1139" s="1" t="s">
        <v>677</v>
      </c>
      <c r="H1139" s="1" t="s">
        <v>2130</v>
      </c>
      <c r="I1139" s="1" t="s">
        <v>3788</v>
      </c>
      <c r="J1139" s="1" t="s">
        <v>51</v>
      </c>
      <c r="K1139" s="3">
        <v>28.11</v>
      </c>
      <c r="L1139">
        <v>1</v>
      </c>
      <c r="M1139" s="3">
        <v>28.11</v>
      </c>
      <c r="N1139" s="1" t="s">
        <v>29</v>
      </c>
      <c r="O1139" s="1" t="s">
        <v>22</v>
      </c>
    </row>
    <row r="1140" spans="1:15" x14ac:dyDescent="0.3">
      <c r="A1140" s="1" t="s">
        <v>3789</v>
      </c>
      <c r="B1140" s="2">
        <v>45205</v>
      </c>
      <c r="C1140" s="1" t="s">
        <v>6668</v>
      </c>
      <c r="D1140" s="1" t="s">
        <v>133</v>
      </c>
      <c r="E1140">
        <v>2023</v>
      </c>
      <c r="F1140" s="1" t="s">
        <v>195</v>
      </c>
      <c r="G1140" s="1" t="s">
        <v>3790</v>
      </c>
      <c r="H1140" s="1" t="s">
        <v>3791</v>
      </c>
      <c r="I1140" s="1" t="s">
        <v>3792</v>
      </c>
      <c r="J1140" s="1" t="s">
        <v>51</v>
      </c>
      <c r="K1140" s="3">
        <v>51.42</v>
      </c>
      <c r="L1140">
        <v>4</v>
      </c>
      <c r="M1140" s="3">
        <v>205.68</v>
      </c>
      <c r="N1140" s="1" t="s">
        <v>29</v>
      </c>
      <c r="O1140" s="1" t="s">
        <v>37</v>
      </c>
    </row>
    <row r="1141" spans="1:15" x14ac:dyDescent="0.3">
      <c r="A1141" s="1" t="s">
        <v>3793</v>
      </c>
      <c r="B1141" s="2">
        <v>44932</v>
      </c>
      <c r="C1141" s="1" t="s">
        <v>6668</v>
      </c>
      <c r="D1141" s="1" t="s">
        <v>210</v>
      </c>
      <c r="E1141">
        <v>2023</v>
      </c>
      <c r="F1141" s="1" t="s">
        <v>1733</v>
      </c>
      <c r="G1141" s="1" t="s">
        <v>2109</v>
      </c>
      <c r="H1141" s="1" t="s">
        <v>580</v>
      </c>
      <c r="I1141" s="1" t="s">
        <v>581</v>
      </c>
      <c r="J1141" s="1" t="s">
        <v>70</v>
      </c>
      <c r="K1141" s="3">
        <v>8.9700000000000006</v>
      </c>
      <c r="L1141">
        <v>5</v>
      </c>
      <c r="M1141" s="3">
        <v>44.85</v>
      </c>
      <c r="N1141" s="1" t="s">
        <v>21</v>
      </c>
      <c r="O1141" s="1" t="s">
        <v>22</v>
      </c>
    </row>
    <row r="1142" spans="1:15" x14ac:dyDescent="0.3">
      <c r="A1142" s="1" t="s">
        <v>3794</v>
      </c>
      <c r="B1142" s="2">
        <v>45800</v>
      </c>
      <c r="C1142" s="1" t="s">
        <v>6668</v>
      </c>
      <c r="D1142" s="1" t="s">
        <v>46</v>
      </c>
      <c r="E1142">
        <v>2025</v>
      </c>
      <c r="F1142" s="1" t="s">
        <v>453</v>
      </c>
      <c r="G1142" s="1" t="s">
        <v>454</v>
      </c>
      <c r="H1142" s="1" t="s">
        <v>2488</v>
      </c>
      <c r="I1142" s="1" t="s">
        <v>2489</v>
      </c>
      <c r="J1142" s="1" t="s">
        <v>70</v>
      </c>
      <c r="K1142" s="3">
        <v>20.43</v>
      </c>
      <c r="L1142">
        <v>5</v>
      </c>
      <c r="M1142" s="3">
        <v>102.15</v>
      </c>
      <c r="N1142" s="1" t="s">
        <v>21</v>
      </c>
      <c r="O1142" s="1" t="s">
        <v>37</v>
      </c>
    </row>
    <row r="1143" spans="1:15" x14ac:dyDescent="0.3">
      <c r="A1143" s="1" t="s">
        <v>3795</v>
      </c>
      <c r="B1143" s="2">
        <v>45350</v>
      </c>
      <c r="C1143" s="1" t="s">
        <v>6670</v>
      </c>
      <c r="D1143" s="1" t="s">
        <v>39</v>
      </c>
      <c r="E1143">
        <v>2024</v>
      </c>
      <c r="F1143" s="1" t="s">
        <v>3796</v>
      </c>
      <c r="G1143" s="1" t="s">
        <v>3797</v>
      </c>
      <c r="H1143" s="1" t="s">
        <v>3798</v>
      </c>
      <c r="I1143" s="1" t="s">
        <v>3799</v>
      </c>
      <c r="J1143" s="1" t="s">
        <v>20</v>
      </c>
      <c r="K1143" s="3">
        <v>44.66</v>
      </c>
      <c r="L1143">
        <v>2</v>
      </c>
      <c r="M1143" s="3">
        <v>89.32</v>
      </c>
      <c r="N1143" s="1" t="s">
        <v>88</v>
      </c>
      <c r="O1143" s="1" t="s">
        <v>37</v>
      </c>
    </row>
    <row r="1144" spans="1:15" x14ac:dyDescent="0.3">
      <c r="A1144" s="1" t="s">
        <v>3800</v>
      </c>
      <c r="B1144" s="2">
        <v>45740</v>
      </c>
      <c r="C1144" s="1" t="s">
        <v>6667</v>
      </c>
      <c r="D1144" s="1" t="s">
        <v>15</v>
      </c>
      <c r="E1144">
        <v>2025</v>
      </c>
      <c r="F1144" s="1" t="s">
        <v>742</v>
      </c>
      <c r="G1144" s="1" t="s">
        <v>743</v>
      </c>
      <c r="H1144" s="1" t="s">
        <v>1394</v>
      </c>
      <c r="I1144" s="1" t="s">
        <v>3801</v>
      </c>
      <c r="J1144" s="1" t="s">
        <v>70</v>
      </c>
      <c r="K1144" s="3">
        <v>18.82</v>
      </c>
      <c r="L1144">
        <v>3</v>
      </c>
      <c r="M1144" s="3">
        <v>56.46</v>
      </c>
      <c r="N1144" s="1" t="s">
        <v>6669</v>
      </c>
      <c r="O1144" s="1" t="s">
        <v>95</v>
      </c>
    </row>
    <row r="1145" spans="1:15" x14ac:dyDescent="0.3">
      <c r="A1145" s="1" t="s">
        <v>3802</v>
      </c>
      <c r="B1145" s="2">
        <v>45397</v>
      </c>
      <c r="C1145" s="1" t="s">
        <v>6667</v>
      </c>
      <c r="D1145" s="1" t="s">
        <v>82</v>
      </c>
      <c r="E1145">
        <v>2024</v>
      </c>
      <c r="F1145" s="1" t="s">
        <v>666</v>
      </c>
      <c r="G1145" s="1" t="s">
        <v>3335</v>
      </c>
      <c r="H1145" s="1" t="s">
        <v>370</v>
      </c>
      <c r="I1145" s="1" t="s">
        <v>902</v>
      </c>
      <c r="J1145" s="1" t="s">
        <v>70</v>
      </c>
      <c r="K1145" s="3">
        <v>19.920000000000002</v>
      </c>
      <c r="L1145">
        <v>2</v>
      </c>
      <c r="M1145" s="3">
        <v>39.840000000000003</v>
      </c>
      <c r="N1145" s="1" t="s">
        <v>29</v>
      </c>
      <c r="O1145" s="1" t="s">
        <v>80</v>
      </c>
    </row>
    <row r="1146" spans="1:15" x14ac:dyDescent="0.3">
      <c r="A1146" s="1" t="s">
        <v>3803</v>
      </c>
      <c r="B1146" s="2">
        <v>45153</v>
      </c>
      <c r="C1146" s="1" t="s">
        <v>6671</v>
      </c>
      <c r="D1146" s="1" t="s">
        <v>90</v>
      </c>
      <c r="E1146">
        <v>2023</v>
      </c>
      <c r="F1146" s="1" t="s">
        <v>3804</v>
      </c>
      <c r="G1146" s="1" t="s">
        <v>2109</v>
      </c>
      <c r="H1146" s="1" t="s">
        <v>1373</v>
      </c>
      <c r="I1146" s="1" t="s">
        <v>3805</v>
      </c>
      <c r="J1146" s="1" t="s">
        <v>20</v>
      </c>
      <c r="K1146" s="3">
        <v>38.5</v>
      </c>
      <c r="L1146">
        <v>1</v>
      </c>
      <c r="M1146" s="3">
        <v>38.5</v>
      </c>
      <c r="N1146" s="1" t="s">
        <v>6669</v>
      </c>
      <c r="O1146" s="1" t="s">
        <v>30</v>
      </c>
    </row>
    <row r="1147" spans="1:15" x14ac:dyDescent="0.3">
      <c r="A1147" s="1" t="s">
        <v>3806</v>
      </c>
      <c r="B1147" s="2">
        <v>44923</v>
      </c>
      <c r="C1147" s="1" t="s">
        <v>6670</v>
      </c>
      <c r="D1147" s="1" t="s">
        <v>107</v>
      </c>
      <c r="E1147">
        <v>2022</v>
      </c>
      <c r="F1147" s="1" t="s">
        <v>1846</v>
      </c>
      <c r="G1147" s="1" t="s">
        <v>1847</v>
      </c>
      <c r="H1147" s="1" t="s">
        <v>136</v>
      </c>
      <c r="I1147" s="1" t="s">
        <v>137</v>
      </c>
      <c r="J1147" s="1" t="s">
        <v>20</v>
      </c>
      <c r="K1147" s="3">
        <v>39.840000000000003</v>
      </c>
      <c r="L1147">
        <v>5</v>
      </c>
      <c r="M1147" s="3">
        <v>199.2</v>
      </c>
      <c r="N1147" s="1" t="s">
        <v>6669</v>
      </c>
      <c r="O1147" s="1" t="s">
        <v>44</v>
      </c>
    </row>
    <row r="1148" spans="1:15" x14ac:dyDescent="0.3">
      <c r="A1148" s="1" t="s">
        <v>3807</v>
      </c>
      <c r="B1148" s="2">
        <v>45064</v>
      </c>
      <c r="C1148" s="1" t="s">
        <v>6672</v>
      </c>
      <c r="D1148" s="1" t="s">
        <v>46</v>
      </c>
      <c r="E1148">
        <v>2023</v>
      </c>
      <c r="F1148" s="1" t="s">
        <v>3085</v>
      </c>
      <c r="G1148" s="1" t="s">
        <v>3086</v>
      </c>
      <c r="H1148" s="1" t="s">
        <v>1602</v>
      </c>
      <c r="I1148" s="1" t="s">
        <v>3808</v>
      </c>
      <c r="J1148" s="1" t="s">
        <v>70</v>
      </c>
      <c r="K1148" s="3">
        <v>25.55</v>
      </c>
      <c r="L1148">
        <v>2</v>
      </c>
      <c r="M1148" s="3">
        <v>51.1</v>
      </c>
      <c r="N1148" s="1" t="s">
        <v>21</v>
      </c>
      <c r="O1148" s="1" t="s">
        <v>30</v>
      </c>
    </row>
    <row r="1149" spans="1:15" x14ac:dyDescent="0.3">
      <c r="A1149" s="1" t="s">
        <v>3809</v>
      </c>
      <c r="B1149" s="2">
        <v>44957</v>
      </c>
      <c r="C1149" s="1" t="s">
        <v>6671</v>
      </c>
      <c r="D1149" s="1" t="s">
        <v>210</v>
      </c>
      <c r="E1149">
        <v>2023</v>
      </c>
      <c r="F1149" s="1" t="s">
        <v>930</v>
      </c>
      <c r="G1149" s="1" t="s">
        <v>931</v>
      </c>
      <c r="H1149" s="1" t="s">
        <v>3666</v>
      </c>
      <c r="I1149" s="1" t="s">
        <v>3667</v>
      </c>
      <c r="J1149" s="1" t="s">
        <v>70</v>
      </c>
      <c r="K1149" s="3">
        <v>56.4</v>
      </c>
      <c r="L1149">
        <v>4</v>
      </c>
      <c r="M1149" s="3">
        <v>225.6</v>
      </c>
      <c r="N1149" s="1" t="s">
        <v>6669</v>
      </c>
      <c r="O1149" s="1" t="s">
        <v>95</v>
      </c>
    </row>
    <row r="1150" spans="1:15" x14ac:dyDescent="0.3">
      <c r="A1150" s="1" t="s">
        <v>3810</v>
      </c>
      <c r="B1150" s="2">
        <v>45564</v>
      </c>
      <c r="C1150" s="1" t="s">
        <v>6666</v>
      </c>
      <c r="D1150" s="1" t="s">
        <v>60</v>
      </c>
      <c r="E1150">
        <v>2024</v>
      </c>
      <c r="F1150" s="1" t="s">
        <v>419</v>
      </c>
      <c r="G1150" s="1" t="s">
        <v>2512</v>
      </c>
      <c r="H1150" s="1" t="s">
        <v>1602</v>
      </c>
      <c r="I1150" s="1" t="s">
        <v>1740</v>
      </c>
      <c r="J1150" s="1" t="s">
        <v>20</v>
      </c>
      <c r="K1150" s="3">
        <v>22.43</v>
      </c>
      <c r="L1150">
        <v>1</v>
      </c>
      <c r="M1150" s="3">
        <v>22.43</v>
      </c>
      <c r="N1150" s="1" t="s">
        <v>6669</v>
      </c>
      <c r="O1150" s="1" t="s">
        <v>193</v>
      </c>
    </row>
    <row r="1151" spans="1:15" x14ac:dyDescent="0.3">
      <c r="A1151" s="1" t="s">
        <v>3811</v>
      </c>
      <c r="B1151" s="2">
        <v>44977</v>
      </c>
      <c r="C1151" s="1" t="s">
        <v>6667</v>
      </c>
      <c r="D1151" s="1" t="s">
        <v>39</v>
      </c>
      <c r="E1151">
        <v>2023</v>
      </c>
      <c r="F1151" s="1" t="s">
        <v>123</v>
      </c>
      <c r="G1151" s="1" t="s">
        <v>3812</v>
      </c>
      <c r="H1151" s="1" t="s">
        <v>3813</v>
      </c>
      <c r="I1151" s="1" t="s">
        <v>3814</v>
      </c>
      <c r="J1151" s="1" t="s">
        <v>87</v>
      </c>
      <c r="K1151" s="3">
        <v>21.52</v>
      </c>
      <c r="L1151">
        <v>5</v>
      </c>
      <c r="M1151" s="3">
        <v>107.6</v>
      </c>
      <c r="N1151" s="1" t="s">
        <v>6669</v>
      </c>
      <c r="O1151" s="1" t="s">
        <v>37</v>
      </c>
    </row>
    <row r="1152" spans="1:15" x14ac:dyDescent="0.3">
      <c r="A1152" s="1" t="s">
        <v>3815</v>
      </c>
      <c r="B1152" s="2">
        <v>44932</v>
      </c>
      <c r="C1152" s="1" t="s">
        <v>6668</v>
      </c>
      <c r="D1152" s="1" t="s">
        <v>210</v>
      </c>
      <c r="E1152">
        <v>2023</v>
      </c>
      <c r="F1152" s="1" t="s">
        <v>3098</v>
      </c>
      <c r="G1152" s="1" t="s">
        <v>3099</v>
      </c>
      <c r="H1152" s="1" t="s">
        <v>2070</v>
      </c>
      <c r="I1152" s="1" t="s">
        <v>2928</v>
      </c>
      <c r="J1152" s="1" t="s">
        <v>87</v>
      </c>
      <c r="K1152" s="3">
        <v>39.200000000000003</v>
      </c>
      <c r="L1152">
        <v>3</v>
      </c>
      <c r="M1152" s="3">
        <v>117.6</v>
      </c>
      <c r="N1152" s="1" t="s">
        <v>21</v>
      </c>
      <c r="O1152" s="1" t="s">
        <v>193</v>
      </c>
    </row>
    <row r="1153" spans="1:15" x14ac:dyDescent="0.3">
      <c r="A1153" s="1" t="s">
        <v>3816</v>
      </c>
      <c r="B1153" s="2">
        <v>44888</v>
      </c>
      <c r="C1153" s="1" t="s">
        <v>6670</v>
      </c>
      <c r="D1153" s="1" t="s">
        <v>54</v>
      </c>
      <c r="E1153">
        <v>2022</v>
      </c>
      <c r="F1153" s="1" t="s">
        <v>2220</v>
      </c>
      <c r="G1153" s="1" t="s">
        <v>2221</v>
      </c>
      <c r="H1153" s="1" t="s">
        <v>504</v>
      </c>
      <c r="I1153" s="1" t="s">
        <v>3817</v>
      </c>
      <c r="J1153" s="1" t="s">
        <v>20</v>
      </c>
      <c r="K1153" s="3">
        <v>29.55</v>
      </c>
      <c r="L1153">
        <v>1</v>
      </c>
      <c r="M1153" s="3">
        <v>29.55</v>
      </c>
      <c r="N1153" s="1" t="s">
        <v>21</v>
      </c>
      <c r="O1153" s="1" t="s">
        <v>37</v>
      </c>
    </row>
    <row r="1154" spans="1:15" x14ac:dyDescent="0.3">
      <c r="A1154" s="1" t="s">
        <v>3818</v>
      </c>
      <c r="B1154" s="2">
        <v>45078</v>
      </c>
      <c r="C1154" s="1" t="s">
        <v>6672</v>
      </c>
      <c r="D1154" s="1" t="s">
        <v>24</v>
      </c>
      <c r="E1154">
        <v>2023</v>
      </c>
      <c r="F1154" s="1" t="s">
        <v>169</v>
      </c>
      <c r="G1154" s="1" t="s">
        <v>170</v>
      </c>
      <c r="H1154" s="1" t="s">
        <v>501</v>
      </c>
      <c r="I1154" s="1" t="s">
        <v>3214</v>
      </c>
      <c r="J1154" s="1" t="s">
        <v>70</v>
      </c>
      <c r="K1154" s="3">
        <v>40.369999999999997</v>
      </c>
      <c r="L1154">
        <v>3</v>
      </c>
      <c r="M1154" s="3">
        <v>121.11</v>
      </c>
      <c r="N1154" s="1" t="s">
        <v>6669</v>
      </c>
      <c r="O1154" s="1" t="s">
        <v>37</v>
      </c>
    </row>
    <row r="1155" spans="1:15" x14ac:dyDescent="0.3">
      <c r="A1155" s="1" t="s">
        <v>3819</v>
      </c>
      <c r="B1155" s="2">
        <v>45552</v>
      </c>
      <c r="C1155" s="1" t="s">
        <v>6671</v>
      </c>
      <c r="D1155" s="1" t="s">
        <v>60</v>
      </c>
      <c r="E1155">
        <v>2024</v>
      </c>
      <c r="F1155" s="1" t="s">
        <v>3238</v>
      </c>
      <c r="G1155" s="1" t="s">
        <v>3239</v>
      </c>
      <c r="H1155" s="1" t="s">
        <v>416</v>
      </c>
      <c r="I1155" s="1" t="s">
        <v>3820</v>
      </c>
      <c r="J1155" s="1" t="s">
        <v>20</v>
      </c>
      <c r="K1155" s="3">
        <v>33.22</v>
      </c>
      <c r="L1155">
        <v>5</v>
      </c>
      <c r="M1155" s="3">
        <v>166.1</v>
      </c>
      <c r="N1155" s="1" t="s">
        <v>21</v>
      </c>
      <c r="O1155" s="1" t="s">
        <v>37</v>
      </c>
    </row>
    <row r="1156" spans="1:15" x14ac:dyDescent="0.3">
      <c r="A1156" s="1" t="s">
        <v>3821</v>
      </c>
      <c r="B1156" s="2">
        <v>45847</v>
      </c>
      <c r="C1156" s="1" t="s">
        <v>6670</v>
      </c>
      <c r="D1156" s="1" t="s">
        <v>32</v>
      </c>
      <c r="E1156">
        <v>2025</v>
      </c>
      <c r="F1156" s="1" t="s">
        <v>1819</v>
      </c>
      <c r="G1156" s="1" t="s">
        <v>3679</v>
      </c>
      <c r="H1156" s="1" t="s">
        <v>2650</v>
      </c>
      <c r="I1156" s="1" t="s">
        <v>3822</v>
      </c>
      <c r="J1156" s="1" t="s">
        <v>20</v>
      </c>
      <c r="K1156" s="3">
        <v>39.43</v>
      </c>
      <c r="L1156">
        <v>4</v>
      </c>
      <c r="M1156" s="3">
        <v>157.72</v>
      </c>
      <c r="N1156" s="1" t="s">
        <v>6669</v>
      </c>
      <c r="O1156" s="1" t="s">
        <v>95</v>
      </c>
    </row>
    <row r="1157" spans="1:15" x14ac:dyDescent="0.3">
      <c r="A1157" s="1" t="s">
        <v>3823</v>
      </c>
      <c r="B1157" s="2">
        <v>44889</v>
      </c>
      <c r="C1157" s="1" t="s">
        <v>6672</v>
      </c>
      <c r="D1157" s="1" t="s">
        <v>54</v>
      </c>
      <c r="E1157">
        <v>2022</v>
      </c>
      <c r="F1157" s="1" t="s">
        <v>3824</v>
      </c>
      <c r="G1157" s="1" t="s">
        <v>3825</v>
      </c>
      <c r="H1157" s="1" t="s">
        <v>2872</v>
      </c>
      <c r="I1157" s="1" t="s">
        <v>3826</v>
      </c>
      <c r="J1157" s="1" t="s">
        <v>20</v>
      </c>
      <c r="K1157" s="3">
        <v>12.08</v>
      </c>
      <c r="L1157">
        <v>3</v>
      </c>
      <c r="M1157" s="3">
        <v>36.24</v>
      </c>
      <c r="N1157" s="1" t="s">
        <v>6669</v>
      </c>
      <c r="O1157" s="1" t="s">
        <v>22</v>
      </c>
    </row>
    <row r="1158" spans="1:15" x14ac:dyDescent="0.3">
      <c r="A1158" s="1" t="s">
        <v>3827</v>
      </c>
      <c r="B1158" s="2">
        <v>45122</v>
      </c>
      <c r="C1158" s="1" t="s">
        <v>6673</v>
      </c>
      <c r="D1158" s="1" t="s">
        <v>32</v>
      </c>
      <c r="E1158">
        <v>2023</v>
      </c>
      <c r="F1158" s="1" t="s">
        <v>40</v>
      </c>
      <c r="G1158" s="1" t="s">
        <v>3828</v>
      </c>
      <c r="H1158" s="1" t="s">
        <v>3829</v>
      </c>
      <c r="I1158" s="1" t="s">
        <v>3830</v>
      </c>
      <c r="J1158" s="1" t="s">
        <v>70</v>
      </c>
      <c r="K1158" s="3">
        <v>14.6</v>
      </c>
      <c r="L1158">
        <v>5</v>
      </c>
      <c r="M1158" s="3">
        <v>73</v>
      </c>
      <c r="N1158" s="1" t="s">
        <v>29</v>
      </c>
      <c r="O1158" s="1" t="s">
        <v>95</v>
      </c>
    </row>
    <row r="1159" spans="1:15" x14ac:dyDescent="0.3">
      <c r="A1159" s="1" t="s">
        <v>3831</v>
      </c>
      <c r="B1159" s="2">
        <v>45818</v>
      </c>
      <c r="C1159" s="1" t="s">
        <v>6671</v>
      </c>
      <c r="D1159" s="1" t="s">
        <v>24</v>
      </c>
      <c r="E1159">
        <v>2025</v>
      </c>
      <c r="F1159" s="1" t="s">
        <v>3832</v>
      </c>
      <c r="G1159" s="1" t="s">
        <v>3833</v>
      </c>
      <c r="H1159" s="1" t="s">
        <v>3834</v>
      </c>
      <c r="I1159" s="1" t="s">
        <v>3835</v>
      </c>
      <c r="J1159" s="1" t="s">
        <v>51</v>
      </c>
      <c r="K1159" s="3">
        <v>52.68</v>
      </c>
      <c r="L1159">
        <v>1</v>
      </c>
      <c r="M1159" s="3">
        <v>52.68</v>
      </c>
      <c r="N1159" s="1" t="s">
        <v>21</v>
      </c>
      <c r="O1159" s="1" t="s">
        <v>30</v>
      </c>
    </row>
    <row r="1160" spans="1:15" x14ac:dyDescent="0.3">
      <c r="A1160" s="1" t="s">
        <v>3836</v>
      </c>
      <c r="B1160" s="2">
        <v>45557</v>
      </c>
      <c r="C1160" s="1" t="s">
        <v>6666</v>
      </c>
      <c r="D1160" s="1" t="s">
        <v>60</v>
      </c>
      <c r="E1160">
        <v>2024</v>
      </c>
      <c r="F1160" s="1" t="s">
        <v>3837</v>
      </c>
      <c r="G1160" s="1" t="s">
        <v>3838</v>
      </c>
      <c r="H1160" s="1" t="s">
        <v>2678</v>
      </c>
      <c r="I1160" s="1" t="s">
        <v>2679</v>
      </c>
      <c r="J1160" s="1" t="s">
        <v>20</v>
      </c>
      <c r="K1160" s="3">
        <v>44.14</v>
      </c>
      <c r="L1160">
        <v>2</v>
      </c>
      <c r="M1160" s="3">
        <v>88.28</v>
      </c>
      <c r="N1160" s="1" t="s">
        <v>21</v>
      </c>
      <c r="O1160" s="1" t="s">
        <v>37</v>
      </c>
    </row>
    <row r="1161" spans="1:15" x14ac:dyDescent="0.3">
      <c r="A1161" s="1" t="s">
        <v>3839</v>
      </c>
      <c r="B1161" s="2">
        <v>45073</v>
      </c>
      <c r="C1161" s="1" t="s">
        <v>6673</v>
      </c>
      <c r="D1161" s="1" t="s">
        <v>46</v>
      </c>
      <c r="E1161">
        <v>2023</v>
      </c>
      <c r="F1161" s="1" t="s">
        <v>2330</v>
      </c>
      <c r="G1161" s="1" t="s">
        <v>2331</v>
      </c>
      <c r="H1161" s="1" t="s">
        <v>328</v>
      </c>
      <c r="I1161" s="1" t="s">
        <v>3840</v>
      </c>
      <c r="J1161" s="1" t="s">
        <v>70</v>
      </c>
      <c r="K1161" s="3">
        <v>9.3800000000000008</v>
      </c>
      <c r="L1161">
        <v>5</v>
      </c>
      <c r="M1161" s="3">
        <v>46.9</v>
      </c>
      <c r="N1161" s="1" t="s">
        <v>29</v>
      </c>
      <c r="O1161" s="1" t="s">
        <v>22</v>
      </c>
    </row>
    <row r="1162" spans="1:15" x14ac:dyDescent="0.3">
      <c r="A1162" s="1" t="s">
        <v>3841</v>
      </c>
      <c r="B1162" s="2">
        <v>45161</v>
      </c>
      <c r="C1162" s="1" t="s">
        <v>6670</v>
      </c>
      <c r="D1162" s="1" t="s">
        <v>90</v>
      </c>
      <c r="E1162">
        <v>2023</v>
      </c>
      <c r="F1162" s="1" t="s">
        <v>255</v>
      </c>
      <c r="G1162" s="1" t="s">
        <v>3842</v>
      </c>
      <c r="H1162" s="1" t="s">
        <v>535</v>
      </c>
      <c r="I1162" s="1" t="s">
        <v>536</v>
      </c>
      <c r="J1162" s="1" t="s">
        <v>51</v>
      </c>
      <c r="K1162" s="3">
        <v>7.63</v>
      </c>
      <c r="L1162">
        <v>5</v>
      </c>
      <c r="M1162" s="3">
        <v>38.15</v>
      </c>
      <c r="N1162" s="1" t="s">
        <v>88</v>
      </c>
      <c r="O1162" s="1" t="s">
        <v>37</v>
      </c>
    </row>
    <row r="1163" spans="1:15" x14ac:dyDescent="0.3">
      <c r="A1163" s="1" t="s">
        <v>3843</v>
      </c>
      <c r="B1163" s="2">
        <v>45420</v>
      </c>
      <c r="C1163" s="1" t="s">
        <v>6670</v>
      </c>
      <c r="D1163" s="1" t="s">
        <v>46</v>
      </c>
      <c r="E1163">
        <v>2024</v>
      </c>
      <c r="F1163" s="1" t="s">
        <v>1015</v>
      </c>
      <c r="G1163" s="1" t="s">
        <v>1016</v>
      </c>
      <c r="H1163" s="1" t="s">
        <v>93</v>
      </c>
      <c r="I1163" s="1" t="s">
        <v>3844</v>
      </c>
      <c r="J1163" s="1" t="s">
        <v>20</v>
      </c>
      <c r="K1163" s="3">
        <v>34.99</v>
      </c>
      <c r="L1163">
        <v>3</v>
      </c>
      <c r="M1163" s="3">
        <v>104.97</v>
      </c>
      <c r="N1163" s="1" t="s">
        <v>6669</v>
      </c>
      <c r="O1163" s="1" t="s">
        <v>52</v>
      </c>
    </row>
    <row r="1164" spans="1:15" x14ac:dyDescent="0.3">
      <c r="A1164" s="1" t="s">
        <v>3845</v>
      </c>
      <c r="B1164" s="2">
        <v>45543</v>
      </c>
      <c r="C1164" s="1" t="s">
        <v>6666</v>
      </c>
      <c r="D1164" s="1" t="s">
        <v>60</v>
      </c>
      <c r="E1164">
        <v>2024</v>
      </c>
      <c r="F1164" s="1" t="s">
        <v>1235</v>
      </c>
      <c r="G1164" s="1" t="s">
        <v>1576</v>
      </c>
      <c r="H1164" s="1" t="s">
        <v>865</v>
      </c>
      <c r="I1164" s="1" t="s">
        <v>866</v>
      </c>
      <c r="J1164" s="1" t="s">
        <v>87</v>
      </c>
      <c r="K1164" s="3">
        <v>38.200000000000003</v>
      </c>
      <c r="L1164">
        <v>2</v>
      </c>
      <c r="M1164" s="3">
        <v>76.400000000000006</v>
      </c>
      <c r="N1164" s="1" t="s">
        <v>6669</v>
      </c>
      <c r="O1164" s="1" t="s">
        <v>37</v>
      </c>
    </row>
    <row r="1165" spans="1:15" x14ac:dyDescent="0.3">
      <c r="A1165" s="1" t="s">
        <v>3846</v>
      </c>
      <c r="B1165" s="2">
        <v>44964</v>
      </c>
      <c r="C1165" s="1" t="s">
        <v>6671</v>
      </c>
      <c r="D1165" s="1" t="s">
        <v>39</v>
      </c>
      <c r="E1165">
        <v>2023</v>
      </c>
      <c r="F1165" s="1" t="s">
        <v>3847</v>
      </c>
      <c r="G1165" s="1" t="s">
        <v>3848</v>
      </c>
      <c r="H1165" s="1" t="s">
        <v>282</v>
      </c>
      <c r="I1165" s="1" t="s">
        <v>1577</v>
      </c>
      <c r="J1165" s="1" t="s">
        <v>51</v>
      </c>
      <c r="K1165" s="3">
        <v>29.78</v>
      </c>
      <c r="L1165">
        <v>5</v>
      </c>
      <c r="M1165" s="3">
        <v>148.9</v>
      </c>
      <c r="N1165" s="1" t="s">
        <v>88</v>
      </c>
      <c r="O1165" s="1" t="s">
        <v>193</v>
      </c>
    </row>
    <row r="1166" spans="1:15" x14ac:dyDescent="0.3">
      <c r="A1166" s="1" t="s">
        <v>3849</v>
      </c>
      <c r="B1166" s="2">
        <v>45050</v>
      </c>
      <c r="C1166" s="1" t="s">
        <v>6672</v>
      </c>
      <c r="D1166" s="1" t="s">
        <v>46</v>
      </c>
      <c r="E1166">
        <v>2023</v>
      </c>
      <c r="F1166" s="1" t="s">
        <v>2149</v>
      </c>
      <c r="G1166" s="1" t="s">
        <v>2916</v>
      </c>
      <c r="H1166" s="1" t="s">
        <v>3850</v>
      </c>
      <c r="I1166" s="1" t="s">
        <v>3851</v>
      </c>
      <c r="J1166" s="1" t="s">
        <v>20</v>
      </c>
      <c r="K1166" s="3">
        <v>39.090000000000003</v>
      </c>
      <c r="L1166">
        <v>2</v>
      </c>
      <c r="M1166" s="3">
        <v>78.180000000000007</v>
      </c>
      <c r="N1166" s="1" t="s">
        <v>29</v>
      </c>
      <c r="O1166" s="1" t="s">
        <v>37</v>
      </c>
    </row>
    <row r="1167" spans="1:15" x14ac:dyDescent="0.3">
      <c r="A1167" s="1" t="s">
        <v>3852</v>
      </c>
      <c r="B1167" s="2">
        <v>45059</v>
      </c>
      <c r="C1167" s="1" t="s">
        <v>6673</v>
      </c>
      <c r="D1167" s="1" t="s">
        <v>46</v>
      </c>
      <c r="E1167">
        <v>2023</v>
      </c>
      <c r="F1167" s="1" t="s">
        <v>1146</v>
      </c>
      <c r="G1167" s="1" t="s">
        <v>1147</v>
      </c>
      <c r="H1167" s="1" t="s">
        <v>42</v>
      </c>
      <c r="I1167" s="1" t="s">
        <v>233</v>
      </c>
      <c r="J1167" s="1" t="s">
        <v>70</v>
      </c>
      <c r="K1167" s="3">
        <v>32.46</v>
      </c>
      <c r="L1167">
        <v>4</v>
      </c>
      <c r="M1167" s="3">
        <v>129.84</v>
      </c>
      <c r="N1167" s="1" t="s">
        <v>21</v>
      </c>
      <c r="O1167" s="1" t="s">
        <v>22</v>
      </c>
    </row>
    <row r="1168" spans="1:15" x14ac:dyDescent="0.3">
      <c r="A1168" s="1" t="s">
        <v>3853</v>
      </c>
      <c r="B1168" s="2">
        <v>45329</v>
      </c>
      <c r="C1168" s="1" t="s">
        <v>6670</v>
      </c>
      <c r="D1168" s="1" t="s">
        <v>39</v>
      </c>
      <c r="E1168">
        <v>2024</v>
      </c>
      <c r="F1168" s="1" t="s">
        <v>2473</v>
      </c>
      <c r="G1168" s="1" t="s">
        <v>2474</v>
      </c>
      <c r="H1168" s="1" t="s">
        <v>2356</v>
      </c>
      <c r="I1168" s="1" t="s">
        <v>3010</v>
      </c>
      <c r="J1168" s="1" t="s">
        <v>51</v>
      </c>
      <c r="K1168" s="3">
        <v>21.77</v>
      </c>
      <c r="L1168">
        <v>3</v>
      </c>
      <c r="M1168" s="3">
        <v>65.31</v>
      </c>
      <c r="N1168" s="1" t="s">
        <v>21</v>
      </c>
      <c r="O1168" s="1" t="s">
        <v>95</v>
      </c>
    </row>
    <row r="1169" spans="1:15" x14ac:dyDescent="0.3">
      <c r="A1169" s="1" t="s">
        <v>3854</v>
      </c>
      <c r="B1169" s="2">
        <v>45438</v>
      </c>
      <c r="C1169" s="1" t="s">
        <v>6666</v>
      </c>
      <c r="D1169" s="1" t="s">
        <v>46</v>
      </c>
      <c r="E1169">
        <v>2024</v>
      </c>
      <c r="F1169" s="1" t="s">
        <v>3126</v>
      </c>
      <c r="G1169" s="1" t="s">
        <v>3127</v>
      </c>
      <c r="H1169" s="1" t="s">
        <v>2913</v>
      </c>
      <c r="I1169" s="1" t="s">
        <v>3855</v>
      </c>
      <c r="J1169" s="1" t="s">
        <v>51</v>
      </c>
      <c r="K1169" s="3">
        <v>23.65</v>
      </c>
      <c r="L1169">
        <v>2</v>
      </c>
      <c r="M1169" s="3">
        <v>47.3</v>
      </c>
      <c r="N1169" s="1" t="s">
        <v>21</v>
      </c>
      <c r="O1169" s="1" t="s">
        <v>37</v>
      </c>
    </row>
    <row r="1170" spans="1:15" x14ac:dyDescent="0.3">
      <c r="A1170" s="1" t="s">
        <v>3856</v>
      </c>
      <c r="B1170" s="2">
        <v>45567</v>
      </c>
      <c r="C1170" s="1" t="s">
        <v>6670</v>
      </c>
      <c r="D1170" s="1" t="s">
        <v>133</v>
      </c>
      <c r="E1170">
        <v>2024</v>
      </c>
      <c r="F1170" s="1" t="s">
        <v>91</v>
      </c>
      <c r="G1170" s="1" t="s">
        <v>1457</v>
      </c>
      <c r="H1170" s="1" t="s">
        <v>559</v>
      </c>
      <c r="I1170" s="1" t="s">
        <v>1598</v>
      </c>
      <c r="J1170" s="1" t="s">
        <v>51</v>
      </c>
      <c r="K1170" s="3">
        <v>44.23</v>
      </c>
      <c r="L1170">
        <v>1</v>
      </c>
      <c r="M1170" s="3">
        <v>44.23</v>
      </c>
      <c r="N1170" s="1" t="s">
        <v>6669</v>
      </c>
      <c r="O1170" s="1" t="s">
        <v>37</v>
      </c>
    </row>
    <row r="1171" spans="1:15" x14ac:dyDescent="0.3">
      <c r="A1171" s="1" t="s">
        <v>3857</v>
      </c>
      <c r="B1171" s="2">
        <v>45354</v>
      </c>
      <c r="C1171" s="1" t="s">
        <v>6666</v>
      </c>
      <c r="D1171" s="1" t="s">
        <v>15</v>
      </c>
      <c r="E1171">
        <v>2024</v>
      </c>
      <c r="F1171" s="1" t="s">
        <v>438</v>
      </c>
      <c r="G1171" s="1" t="s">
        <v>1088</v>
      </c>
      <c r="H1171" s="1" t="s">
        <v>125</v>
      </c>
      <c r="I1171" s="1" t="s">
        <v>3858</v>
      </c>
      <c r="J1171" s="1" t="s">
        <v>87</v>
      </c>
      <c r="K1171" s="3">
        <v>39.93</v>
      </c>
      <c r="L1171">
        <v>5</v>
      </c>
      <c r="M1171" s="3">
        <v>199.65</v>
      </c>
      <c r="N1171" s="1" t="s">
        <v>88</v>
      </c>
      <c r="O1171" s="1" t="s">
        <v>52</v>
      </c>
    </row>
    <row r="1172" spans="1:15" x14ac:dyDescent="0.3">
      <c r="A1172" s="1" t="s">
        <v>3859</v>
      </c>
      <c r="B1172" s="2">
        <v>45638</v>
      </c>
      <c r="C1172" s="1" t="s">
        <v>6672</v>
      </c>
      <c r="D1172" s="1" t="s">
        <v>107</v>
      </c>
      <c r="E1172">
        <v>2024</v>
      </c>
      <c r="F1172" s="1" t="s">
        <v>260</v>
      </c>
      <c r="G1172" s="1" t="s">
        <v>261</v>
      </c>
      <c r="H1172" s="1" t="s">
        <v>2575</v>
      </c>
      <c r="I1172" s="1" t="s">
        <v>2576</v>
      </c>
      <c r="J1172" s="1" t="s">
        <v>51</v>
      </c>
      <c r="K1172" s="3">
        <v>19.54</v>
      </c>
      <c r="L1172">
        <v>5</v>
      </c>
      <c r="M1172" s="3">
        <v>97.7</v>
      </c>
      <c r="N1172" s="1" t="s">
        <v>21</v>
      </c>
      <c r="O1172" s="1" t="s">
        <v>37</v>
      </c>
    </row>
    <row r="1173" spans="1:15" x14ac:dyDescent="0.3">
      <c r="A1173" s="1" t="s">
        <v>3860</v>
      </c>
      <c r="B1173" s="2">
        <v>45434</v>
      </c>
      <c r="C1173" s="1" t="s">
        <v>6670</v>
      </c>
      <c r="D1173" s="1" t="s">
        <v>46</v>
      </c>
      <c r="E1173">
        <v>2024</v>
      </c>
      <c r="F1173" s="1" t="s">
        <v>2477</v>
      </c>
      <c r="G1173" s="1" t="s">
        <v>3861</v>
      </c>
      <c r="H1173" s="1" t="s">
        <v>3505</v>
      </c>
      <c r="I1173" s="1" t="s">
        <v>3862</v>
      </c>
      <c r="J1173" s="1" t="s">
        <v>51</v>
      </c>
      <c r="K1173" s="3">
        <v>5.68</v>
      </c>
      <c r="L1173">
        <v>4</v>
      </c>
      <c r="M1173" s="3">
        <v>22.72</v>
      </c>
      <c r="N1173" s="1" t="s">
        <v>6669</v>
      </c>
      <c r="O1173" s="1" t="s">
        <v>37</v>
      </c>
    </row>
    <row r="1174" spans="1:15" x14ac:dyDescent="0.3">
      <c r="A1174" s="1" t="s">
        <v>3863</v>
      </c>
      <c r="B1174" s="2">
        <v>45336</v>
      </c>
      <c r="C1174" s="1" t="s">
        <v>6670</v>
      </c>
      <c r="D1174" s="1" t="s">
        <v>39</v>
      </c>
      <c r="E1174">
        <v>2024</v>
      </c>
      <c r="F1174" s="1" t="s">
        <v>2035</v>
      </c>
      <c r="G1174" s="1" t="s">
        <v>3864</v>
      </c>
      <c r="H1174" s="1" t="s">
        <v>1227</v>
      </c>
      <c r="I1174" s="1" t="s">
        <v>3392</v>
      </c>
      <c r="J1174" s="1" t="s">
        <v>51</v>
      </c>
      <c r="K1174" s="3">
        <v>32.85</v>
      </c>
      <c r="L1174">
        <v>1</v>
      </c>
      <c r="M1174" s="3">
        <v>32.85</v>
      </c>
      <c r="N1174" s="1" t="s">
        <v>6669</v>
      </c>
      <c r="O1174" s="1" t="s">
        <v>193</v>
      </c>
    </row>
    <row r="1175" spans="1:15" x14ac:dyDescent="0.3">
      <c r="A1175" s="1" t="s">
        <v>3865</v>
      </c>
      <c r="B1175" s="2">
        <v>44856</v>
      </c>
      <c r="C1175" s="1" t="s">
        <v>6673</v>
      </c>
      <c r="D1175" s="1" t="s">
        <v>133</v>
      </c>
      <c r="E1175">
        <v>2022</v>
      </c>
      <c r="F1175" s="1" t="s">
        <v>898</v>
      </c>
      <c r="G1175" s="1" t="s">
        <v>899</v>
      </c>
      <c r="H1175" s="1" t="s">
        <v>1361</v>
      </c>
      <c r="I1175" s="1" t="s">
        <v>3328</v>
      </c>
      <c r="J1175" s="1" t="s">
        <v>70</v>
      </c>
      <c r="K1175" s="3">
        <v>46.05</v>
      </c>
      <c r="L1175">
        <v>1</v>
      </c>
      <c r="M1175" s="3">
        <v>46.05</v>
      </c>
      <c r="N1175" s="1" t="s">
        <v>21</v>
      </c>
      <c r="O1175" s="1" t="s">
        <v>44</v>
      </c>
    </row>
    <row r="1176" spans="1:15" x14ac:dyDescent="0.3">
      <c r="A1176" s="1" t="s">
        <v>3866</v>
      </c>
      <c r="B1176" s="2">
        <v>45831</v>
      </c>
      <c r="C1176" s="1" t="s">
        <v>6667</v>
      </c>
      <c r="D1176" s="1" t="s">
        <v>24</v>
      </c>
      <c r="E1176">
        <v>2025</v>
      </c>
      <c r="F1176" s="1" t="s">
        <v>1010</v>
      </c>
      <c r="G1176" s="1" t="s">
        <v>3867</v>
      </c>
      <c r="H1176" s="1" t="s">
        <v>905</v>
      </c>
      <c r="I1176" s="1" t="s">
        <v>3868</v>
      </c>
      <c r="J1176" s="1" t="s">
        <v>70</v>
      </c>
      <c r="K1176" s="3">
        <v>21.9</v>
      </c>
      <c r="L1176">
        <v>1</v>
      </c>
      <c r="M1176" s="3">
        <v>21.9</v>
      </c>
      <c r="N1176" s="1" t="s">
        <v>21</v>
      </c>
      <c r="O1176" s="1" t="s">
        <v>193</v>
      </c>
    </row>
    <row r="1177" spans="1:15" x14ac:dyDescent="0.3">
      <c r="A1177" s="1" t="s">
        <v>3869</v>
      </c>
      <c r="B1177" s="2">
        <v>45750</v>
      </c>
      <c r="C1177" s="1" t="s">
        <v>6672</v>
      </c>
      <c r="D1177" s="1" t="s">
        <v>82</v>
      </c>
      <c r="E1177">
        <v>2025</v>
      </c>
      <c r="F1177" s="1" t="s">
        <v>2884</v>
      </c>
      <c r="G1177" s="1" t="s">
        <v>3870</v>
      </c>
      <c r="H1177" s="1" t="s">
        <v>1518</v>
      </c>
      <c r="I1177" s="1" t="s">
        <v>2946</v>
      </c>
      <c r="J1177" s="1" t="s">
        <v>20</v>
      </c>
      <c r="K1177" s="3">
        <v>48.64</v>
      </c>
      <c r="L1177">
        <v>5</v>
      </c>
      <c r="M1177" s="3">
        <v>243.2</v>
      </c>
      <c r="N1177" s="1" t="s">
        <v>21</v>
      </c>
      <c r="O1177" s="1" t="s">
        <v>80</v>
      </c>
    </row>
    <row r="1178" spans="1:15" x14ac:dyDescent="0.3">
      <c r="A1178" s="1" t="s">
        <v>3871</v>
      </c>
      <c r="B1178" s="2">
        <v>44848</v>
      </c>
      <c r="C1178" s="1" t="s">
        <v>6668</v>
      </c>
      <c r="D1178" s="1" t="s">
        <v>133</v>
      </c>
      <c r="E1178">
        <v>2022</v>
      </c>
      <c r="F1178" s="1" t="s">
        <v>139</v>
      </c>
      <c r="G1178" s="1" t="s">
        <v>140</v>
      </c>
      <c r="H1178" s="1" t="s">
        <v>2877</v>
      </c>
      <c r="I1178" s="1" t="s">
        <v>3872</v>
      </c>
      <c r="J1178" s="1" t="s">
        <v>20</v>
      </c>
      <c r="K1178" s="3">
        <v>21.6</v>
      </c>
      <c r="L1178">
        <v>2</v>
      </c>
      <c r="M1178" s="3">
        <v>43.2</v>
      </c>
      <c r="N1178" s="1" t="s">
        <v>6669</v>
      </c>
      <c r="O1178" s="1" t="s">
        <v>30</v>
      </c>
    </row>
    <row r="1179" spans="1:15" x14ac:dyDescent="0.3">
      <c r="A1179" s="1" t="s">
        <v>3873</v>
      </c>
      <c r="B1179" s="2">
        <v>45014</v>
      </c>
      <c r="C1179" s="1" t="s">
        <v>6670</v>
      </c>
      <c r="D1179" s="1" t="s">
        <v>15</v>
      </c>
      <c r="E1179">
        <v>2023</v>
      </c>
      <c r="F1179" s="1" t="s">
        <v>548</v>
      </c>
      <c r="G1179" s="1" t="s">
        <v>3874</v>
      </c>
      <c r="H1179" s="1" t="s">
        <v>950</v>
      </c>
      <c r="I1179" s="1" t="s">
        <v>3875</v>
      </c>
      <c r="J1179" s="1" t="s">
        <v>20</v>
      </c>
      <c r="K1179" s="3">
        <v>19.920000000000002</v>
      </c>
      <c r="L1179">
        <v>4</v>
      </c>
      <c r="M1179" s="3">
        <v>79.680000000000007</v>
      </c>
      <c r="N1179" s="1" t="s">
        <v>6669</v>
      </c>
      <c r="O1179" s="1" t="s">
        <v>44</v>
      </c>
    </row>
    <row r="1180" spans="1:15" x14ac:dyDescent="0.3">
      <c r="A1180" s="1" t="s">
        <v>3876</v>
      </c>
      <c r="B1180" s="2">
        <v>45794</v>
      </c>
      <c r="C1180" s="1" t="s">
        <v>6673</v>
      </c>
      <c r="D1180" s="1" t="s">
        <v>46</v>
      </c>
      <c r="E1180">
        <v>2025</v>
      </c>
      <c r="F1180" s="1" t="s">
        <v>2661</v>
      </c>
      <c r="G1180" s="1" t="s">
        <v>3877</v>
      </c>
      <c r="H1180" s="1" t="s">
        <v>3878</v>
      </c>
      <c r="I1180" s="1" t="s">
        <v>3879</v>
      </c>
      <c r="J1180" s="1" t="s">
        <v>87</v>
      </c>
      <c r="K1180" s="3">
        <v>13.36</v>
      </c>
      <c r="L1180">
        <v>1</v>
      </c>
      <c r="M1180" s="3">
        <v>13.36</v>
      </c>
      <c r="N1180" s="1" t="s">
        <v>21</v>
      </c>
      <c r="O1180" s="1" t="s">
        <v>37</v>
      </c>
    </row>
    <row r="1181" spans="1:15" x14ac:dyDescent="0.3">
      <c r="A1181" s="1" t="s">
        <v>3880</v>
      </c>
      <c r="B1181" s="2">
        <v>45509</v>
      </c>
      <c r="C1181" s="1" t="s">
        <v>6667</v>
      </c>
      <c r="D1181" s="1" t="s">
        <v>90</v>
      </c>
      <c r="E1181">
        <v>2024</v>
      </c>
      <c r="F1181" s="1" t="s">
        <v>3881</v>
      </c>
      <c r="G1181" s="1" t="s">
        <v>3882</v>
      </c>
      <c r="H1181" s="1" t="s">
        <v>1301</v>
      </c>
      <c r="I1181" s="1" t="s">
        <v>3883</v>
      </c>
      <c r="J1181" s="1" t="s">
        <v>70</v>
      </c>
      <c r="K1181" s="3">
        <v>11.87</v>
      </c>
      <c r="L1181">
        <v>3</v>
      </c>
      <c r="M1181" s="3">
        <v>35.61</v>
      </c>
      <c r="N1181" s="1" t="s">
        <v>6669</v>
      </c>
      <c r="O1181" s="1" t="s">
        <v>52</v>
      </c>
    </row>
    <row r="1182" spans="1:15" x14ac:dyDescent="0.3">
      <c r="A1182" s="1" t="s">
        <v>3884</v>
      </c>
      <c r="B1182" s="2">
        <v>44900</v>
      </c>
      <c r="C1182" s="1" t="s">
        <v>6667</v>
      </c>
      <c r="D1182" s="1" t="s">
        <v>107</v>
      </c>
      <c r="E1182">
        <v>2022</v>
      </c>
      <c r="F1182" s="1" t="s">
        <v>3885</v>
      </c>
      <c r="G1182" s="1" t="s">
        <v>3886</v>
      </c>
      <c r="H1182" s="1" t="s">
        <v>633</v>
      </c>
      <c r="I1182" s="1" t="s">
        <v>634</v>
      </c>
      <c r="J1182" s="1" t="s">
        <v>20</v>
      </c>
      <c r="K1182" s="3">
        <v>10.86</v>
      </c>
      <c r="L1182">
        <v>3</v>
      </c>
      <c r="M1182" s="3">
        <v>32.58</v>
      </c>
      <c r="N1182" s="1" t="s">
        <v>6669</v>
      </c>
      <c r="O1182" s="1" t="s">
        <v>22</v>
      </c>
    </row>
    <row r="1183" spans="1:15" x14ac:dyDescent="0.3">
      <c r="A1183" s="1" t="s">
        <v>3887</v>
      </c>
      <c r="B1183" s="2">
        <v>45135</v>
      </c>
      <c r="C1183" s="1" t="s">
        <v>6668</v>
      </c>
      <c r="D1183" s="1" t="s">
        <v>32</v>
      </c>
      <c r="E1183">
        <v>2023</v>
      </c>
      <c r="F1183" s="1" t="s">
        <v>3888</v>
      </c>
      <c r="G1183" s="1" t="s">
        <v>3889</v>
      </c>
      <c r="H1183" s="1" t="s">
        <v>989</v>
      </c>
      <c r="I1183" s="1" t="s">
        <v>990</v>
      </c>
      <c r="J1183" s="1" t="s">
        <v>70</v>
      </c>
      <c r="K1183" s="3">
        <v>21.4</v>
      </c>
      <c r="L1183">
        <v>3</v>
      </c>
      <c r="M1183" s="3">
        <v>64.2</v>
      </c>
      <c r="N1183" s="1" t="s">
        <v>21</v>
      </c>
      <c r="O1183" s="1" t="s">
        <v>193</v>
      </c>
    </row>
    <row r="1184" spans="1:15" x14ac:dyDescent="0.3">
      <c r="A1184" s="1" t="s">
        <v>3890</v>
      </c>
      <c r="B1184" s="2">
        <v>45219</v>
      </c>
      <c r="C1184" s="1" t="s">
        <v>6668</v>
      </c>
      <c r="D1184" s="1" t="s">
        <v>133</v>
      </c>
      <c r="E1184">
        <v>2023</v>
      </c>
      <c r="F1184" s="1" t="s">
        <v>2006</v>
      </c>
      <c r="G1184" s="1" t="s">
        <v>3891</v>
      </c>
      <c r="H1184" s="1" t="s">
        <v>1862</v>
      </c>
      <c r="I1184" s="1" t="s">
        <v>1863</v>
      </c>
      <c r="J1184" s="1" t="s">
        <v>51</v>
      </c>
      <c r="K1184" s="3">
        <v>42.72</v>
      </c>
      <c r="L1184">
        <v>3</v>
      </c>
      <c r="M1184" s="3">
        <v>128.16</v>
      </c>
      <c r="N1184" s="1" t="s">
        <v>88</v>
      </c>
      <c r="O1184" s="1" t="s">
        <v>30</v>
      </c>
    </row>
    <row r="1185" spans="1:15" x14ac:dyDescent="0.3">
      <c r="A1185" s="1" t="s">
        <v>3894</v>
      </c>
      <c r="B1185" s="2">
        <v>45800</v>
      </c>
      <c r="C1185" s="1" t="s">
        <v>6668</v>
      </c>
      <c r="D1185" s="1" t="s">
        <v>46</v>
      </c>
      <c r="E1185">
        <v>2025</v>
      </c>
      <c r="F1185" s="1" t="s">
        <v>2285</v>
      </c>
      <c r="G1185" s="1" t="s">
        <v>2720</v>
      </c>
      <c r="H1185" s="1" t="s">
        <v>1812</v>
      </c>
      <c r="I1185" s="1" t="s">
        <v>1813</v>
      </c>
      <c r="J1185" s="1" t="s">
        <v>70</v>
      </c>
      <c r="K1185" s="3">
        <v>40.130000000000003</v>
      </c>
      <c r="L1185">
        <v>2</v>
      </c>
      <c r="M1185" s="3">
        <v>80.260000000000005</v>
      </c>
      <c r="N1185" s="1" t="s">
        <v>6669</v>
      </c>
      <c r="O1185" s="1" t="s">
        <v>193</v>
      </c>
    </row>
    <row r="1186" spans="1:15" x14ac:dyDescent="0.3">
      <c r="A1186" s="1" t="s">
        <v>3895</v>
      </c>
      <c r="B1186" s="2">
        <v>45374</v>
      </c>
      <c r="C1186" s="1" t="s">
        <v>6673</v>
      </c>
      <c r="D1186" s="1" t="s">
        <v>15</v>
      </c>
      <c r="E1186">
        <v>2024</v>
      </c>
      <c r="F1186" s="1" t="s">
        <v>211</v>
      </c>
      <c r="G1186" s="1" t="s">
        <v>212</v>
      </c>
      <c r="H1186" s="1" t="s">
        <v>166</v>
      </c>
      <c r="I1186" s="1" t="s">
        <v>167</v>
      </c>
      <c r="J1186" s="1" t="s">
        <v>20</v>
      </c>
      <c r="K1186" s="3">
        <v>47.44</v>
      </c>
      <c r="L1186">
        <v>2</v>
      </c>
      <c r="M1186" s="3">
        <v>94.88</v>
      </c>
      <c r="N1186" s="1" t="s">
        <v>6669</v>
      </c>
      <c r="O1186" s="1" t="s">
        <v>22</v>
      </c>
    </row>
    <row r="1187" spans="1:15" x14ac:dyDescent="0.3">
      <c r="A1187" s="1" t="s">
        <v>3896</v>
      </c>
      <c r="B1187" s="2">
        <v>45024</v>
      </c>
      <c r="C1187" s="1" t="s">
        <v>6673</v>
      </c>
      <c r="D1187" s="1" t="s">
        <v>82</v>
      </c>
      <c r="E1187">
        <v>2023</v>
      </c>
      <c r="F1187" s="1" t="s">
        <v>3897</v>
      </c>
      <c r="G1187" s="1" t="s">
        <v>3898</v>
      </c>
      <c r="H1187" s="1" t="s">
        <v>393</v>
      </c>
      <c r="I1187" s="1" t="s">
        <v>3184</v>
      </c>
      <c r="J1187" s="1" t="s">
        <v>20</v>
      </c>
      <c r="K1187" s="3">
        <v>42.42</v>
      </c>
      <c r="L1187">
        <v>2</v>
      </c>
      <c r="M1187" s="3">
        <v>84.84</v>
      </c>
      <c r="N1187" s="1" t="s">
        <v>6669</v>
      </c>
      <c r="O1187" s="1" t="s">
        <v>193</v>
      </c>
    </row>
    <row r="1188" spans="1:15" x14ac:dyDescent="0.3">
      <c r="A1188" s="1" t="s">
        <v>3899</v>
      </c>
      <c r="B1188" s="2">
        <v>45576</v>
      </c>
      <c r="C1188" s="1" t="s">
        <v>6668</v>
      </c>
      <c r="D1188" s="1" t="s">
        <v>133</v>
      </c>
      <c r="E1188">
        <v>2024</v>
      </c>
      <c r="F1188" s="1" t="s">
        <v>260</v>
      </c>
      <c r="G1188" s="1" t="s">
        <v>261</v>
      </c>
      <c r="H1188" s="1" t="s">
        <v>411</v>
      </c>
      <c r="I1188" s="1" t="s">
        <v>412</v>
      </c>
      <c r="J1188" s="1" t="s">
        <v>87</v>
      </c>
      <c r="K1188" s="3">
        <v>36.729999999999997</v>
      </c>
      <c r="L1188">
        <v>4</v>
      </c>
      <c r="M1188" s="3">
        <v>146.91999999999999</v>
      </c>
      <c r="N1188" s="1" t="s">
        <v>21</v>
      </c>
      <c r="O1188" s="1" t="s">
        <v>37</v>
      </c>
    </row>
    <row r="1189" spans="1:15" x14ac:dyDescent="0.3">
      <c r="A1189" s="1" t="s">
        <v>3900</v>
      </c>
      <c r="B1189" s="2">
        <v>45472</v>
      </c>
      <c r="C1189" s="1" t="s">
        <v>6673</v>
      </c>
      <c r="D1189" s="1" t="s">
        <v>24</v>
      </c>
      <c r="E1189">
        <v>2024</v>
      </c>
      <c r="F1189" s="1" t="s">
        <v>666</v>
      </c>
      <c r="G1189" s="1" t="s">
        <v>3335</v>
      </c>
      <c r="H1189" s="1" t="s">
        <v>3258</v>
      </c>
      <c r="I1189" s="1" t="s">
        <v>3259</v>
      </c>
      <c r="J1189" s="1" t="s">
        <v>87</v>
      </c>
      <c r="K1189" s="3">
        <v>41.51</v>
      </c>
      <c r="L1189">
        <v>1</v>
      </c>
      <c r="M1189" s="3">
        <v>41.51</v>
      </c>
      <c r="N1189" s="1" t="s">
        <v>29</v>
      </c>
      <c r="O1189" s="1" t="s">
        <v>30</v>
      </c>
    </row>
    <row r="1190" spans="1:15" x14ac:dyDescent="0.3">
      <c r="A1190" s="1" t="s">
        <v>3901</v>
      </c>
      <c r="B1190" s="2">
        <v>45351</v>
      </c>
      <c r="C1190" s="1" t="s">
        <v>6672</v>
      </c>
      <c r="D1190" s="1" t="s">
        <v>39</v>
      </c>
      <c r="E1190">
        <v>2024</v>
      </c>
      <c r="F1190" s="1" t="s">
        <v>1691</v>
      </c>
      <c r="G1190" s="1" t="s">
        <v>1692</v>
      </c>
      <c r="H1190" s="1" t="s">
        <v>2272</v>
      </c>
      <c r="I1190" s="1" t="s">
        <v>3902</v>
      </c>
      <c r="J1190" s="1" t="s">
        <v>20</v>
      </c>
      <c r="K1190" s="3">
        <v>29.1</v>
      </c>
      <c r="L1190">
        <v>2</v>
      </c>
      <c r="M1190" s="3">
        <v>58.2</v>
      </c>
      <c r="N1190" s="1" t="s">
        <v>6669</v>
      </c>
      <c r="O1190" s="1" t="s">
        <v>22</v>
      </c>
    </row>
    <row r="1191" spans="1:15" x14ac:dyDescent="0.3">
      <c r="A1191" s="1" t="s">
        <v>3903</v>
      </c>
      <c r="B1191" s="2">
        <v>45806</v>
      </c>
      <c r="C1191" s="1" t="s">
        <v>6672</v>
      </c>
      <c r="D1191" s="1" t="s">
        <v>46</v>
      </c>
      <c r="E1191">
        <v>2025</v>
      </c>
      <c r="F1191" s="1" t="s">
        <v>982</v>
      </c>
      <c r="G1191" s="1" t="s">
        <v>3013</v>
      </c>
      <c r="H1191" s="1" t="s">
        <v>2019</v>
      </c>
      <c r="I1191" s="1" t="s">
        <v>2917</v>
      </c>
      <c r="J1191" s="1" t="s">
        <v>51</v>
      </c>
      <c r="K1191" s="3">
        <v>40.9</v>
      </c>
      <c r="L1191">
        <v>5</v>
      </c>
      <c r="M1191" s="3">
        <v>204.5</v>
      </c>
      <c r="N1191" s="1" t="s">
        <v>29</v>
      </c>
      <c r="O1191" s="1" t="s">
        <v>37</v>
      </c>
    </row>
    <row r="1192" spans="1:15" x14ac:dyDescent="0.3">
      <c r="A1192" s="1" t="s">
        <v>3904</v>
      </c>
      <c r="B1192" s="2">
        <v>45450</v>
      </c>
      <c r="C1192" s="1" t="s">
        <v>6668</v>
      </c>
      <c r="D1192" s="1" t="s">
        <v>24</v>
      </c>
      <c r="E1192">
        <v>2024</v>
      </c>
      <c r="F1192" s="1" t="s">
        <v>961</v>
      </c>
      <c r="G1192" s="1" t="s">
        <v>962</v>
      </c>
      <c r="H1192" s="1" t="s">
        <v>3905</v>
      </c>
      <c r="I1192" s="1" t="s">
        <v>3906</v>
      </c>
      <c r="J1192" s="1" t="s">
        <v>20</v>
      </c>
      <c r="K1192" s="3">
        <v>11.61</v>
      </c>
      <c r="L1192">
        <v>1</v>
      </c>
      <c r="M1192" s="3">
        <v>11.61</v>
      </c>
      <c r="N1192" s="1" t="s">
        <v>21</v>
      </c>
      <c r="O1192" s="1" t="s">
        <v>22</v>
      </c>
    </row>
    <row r="1193" spans="1:15" x14ac:dyDescent="0.3">
      <c r="A1193" s="1" t="s">
        <v>3907</v>
      </c>
      <c r="B1193" s="2">
        <v>45095</v>
      </c>
      <c r="C1193" s="1" t="s">
        <v>6666</v>
      </c>
      <c r="D1193" s="1" t="s">
        <v>24</v>
      </c>
      <c r="E1193">
        <v>2023</v>
      </c>
      <c r="F1193" s="1" t="s">
        <v>611</v>
      </c>
      <c r="G1193" s="1" t="s">
        <v>3119</v>
      </c>
      <c r="H1193" s="1" t="s">
        <v>3425</v>
      </c>
      <c r="I1193" s="1" t="s">
        <v>3603</v>
      </c>
      <c r="J1193" s="1" t="s">
        <v>51</v>
      </c>
      <c r="K1193" s="3">
        <v>19.46</v>
      </c>
      <c r="L1193">
        <v>3</v>
      </c>
      <c r="M1193" s="3">
        <v>58.38</v>
      </c>
      <c r="N1193" s="1" t="s">
        <v>21</v>
      </c>
      <c r="O1193" s="1" t="s">
        <v>37</v>
      </c>
    </row>
    <row r="1194" spans="1:15" x14ac:dyDescent="0.3">
      <c r="A1194" s="1" t="s">
        <v>3908</v>
      </c>
      <c r="B1194" s="2">
        <v>45119</v>
      </c>
      <c r="C1194" s="1" t="s">
        <v>6670</v>
      </c>
      <c r="D1194" s="1" t="s">
        <v>32</v>
      </c>
      <c r="E1194">
        <v>2023</v>
      </c>
      <c r="F1194" s="1" t="s">
        <v>335</v>
      </c>
      <c r="G1194" s="1" t="s">
        <v>1811</v>
      </c>
      <c r="H1194" s="1" t="s">
        <v>2697</v>
      </c>
      <c r="I1194" s="1" t="s">
        <v>2939</v>
      </c>
      <c r="J1194" s="1" t="s">
        <v>51</v>
      </c>
      <c r="K1194" s="3">
        <v>14.26</v>
      </c>
      <c r="L1194">
        <v>4</v>
      </c>
      <c r="M1194" s="3">
        <v>57.04</v>
      </c>
      <c r="N1194" s="1" t="s">
        <v>21</v>
      </c>
      <c r="O1194" s="1" t="s">
        <v>95</v>
      </c>
    </row>
    <row r="1195" spans="1:15" x14ac:dyDescent="0.3">
      <c r="A1195" s="1" t="s">
        <v>3909</v>
      </c>
      <c r="B1195" s="2">
        <v>45597</v>
      </c>
      <c r="C1195" s="1" t="s">
        <v>6668</v>
      </c>
      <c r="D1195" s="1" t="s">
        <v>54</v>
      </c>
      <c r="E1195">
        <v>2024</v>
      </c>
      <c r="F1195" s="1" t="s">
        <v>1043</v>
      </c>
      <c r="G1195" s="1" t="s">
        <v>1044</v>
      </c>
      <c r="H1195" s="1" t="s">
        <v>3149</v>
      </c>
      <c r="I1195" s="1" t="s">
        <v>3150</v>
      </c>
      <c r="J1195" s="1" t="s">
        <v>70</v>
      </c>
      <c r="K1195" s="3">
        <v>21.61</v>
      </c>
      <c r="L1195">
        <v>5</v>
      </c>
      <c r="M1195" s="3">
        <v>108.05</v>
      </c>
      <c r="N1195" s="1" t="s">
        <v>88</v>
      </c>
      <c r="O1195" s="1" t="s">
        <v>30</v>
      </c>
    </row>
    <row r="1196" spans="1:15" x14ac:dyDescent="0.3">
      <c r="A1196" s="1" t="s">
        <v>3910</v>
      </c>
      <c r="B1196" s="2">
        <v>45481</v>
      </c>
      <c r="C1196" s="1" t="s">
        <v>6667</v>
      </c>
      <c r="D1196" s="1" t="s">
        <v>32</v>
      </c>
      <c r="E1196">
        <v>2024</v>
      </c>
      <c r="F1196" s="1" t="s">
        <v>2277</v>
      </c>
      <c r="G1196" s="1" t="s">
        <v>2278</v>
      </c>
      <c r="H1196" s="1" t="s">
        <v>3597</v>
      </c>
      <c r="I1196" s="1" t="s">
        <v>3598</v>
      </c>
      <c r="J1196" s="1" t="s">
        <v>20</v>
      </c>
      <c r="K1196" s="3">
        <v>42.24</v>
      </c>
      <c r="L1196">
        <v>2</v>
      </c>
      <c r="M1196" s="3">
        <v>84.48</v>
      </c>
      <c r="N1196" s="1" t="s">
        <v>21</v>
      </c>
      <c r="O1196" s="1" t="s">
        <v>22</v>
      </c>
    </row>
    <row r="1197" spans="1:15" x14ac:dyDescent="0.3">
      <c r="A1197" s="1" t="s">
        <v>3911</v>
      </c>
      <c r="B1197" s="2">
        <v>45822</v>
      </c>
      <c r="C1197" s="1" t="s">
        <v>6673</v>
      </c>
      <c r="D1197" s="1" t="s">
        <v>24</v>
      </c>
      <c r="E1197">
        <v>2025</v>
      </c>
      <c r="F1197" s="1" t="s">
        <v>992</v>
      </c>
      <c r="G1197" s="1" t="s">
        <v>2569</v>
      </c>
      <c r="H1197" s="1" t="s">
        <v>3912</v>
      </c>
      <c r="I1197" s="1" t="s">
        <v>3913</v>
      </c>
      <c r="J1197" s="1" t="s">
        <v>20</v>
      </c>
      <c r="K1197" s="3">
        <v>15.94</v>
      </c>
      <c r="L1197">
        <v>5</v>
      </c>
      <c r="M1197" s="3">
        <v>79.7</v>
      </c>
      <c r="N1197" s="1" t="s">
        <v>6669</v>
      </c>
      <c r="O1197" s="1" t="s">
        <v>80</v>
      </c>
    </row>
    <row r="1198" spans="1:15" x14ac:dyDescent="0.3">
      <c r="A1198" s="1" t="s">
        <v>3914</v>
      </c>
      <c r="B1198" s="2">
        <v>45114</v>
      </c>
      <c r="C1198" s="1" t="s">
        <v>6668</v>
      </c>
      <c r="D1198" s="1" t="s">
        <v>32</v>
      </c>
      <c r="E1198">
        <v>2023</v>
      </c>
      <c r="F1198" s="1" t="s">
        <v>3915</v>
      </c>
      <c r="G1198" s="1" t="s">
        <v>3916</v>
      </c>
      <c r="H1198" s="1" t="s">
        <v>1856</v>
      </c>
      <c r="I1198" s="1" t="s">
        <v>3917</v>
      </c>
      <c r="J1198" s="1" t="s">
        <v>20</v>
      </c>
      <c r="K1198" s="3">
        <v>28.3</v>
      </c>
      <c r="L1198">
        <v>3</v>
      </c>
      <c r="M1198" s="3">
        <v>84.9</v>
      </c>
      <c r="N1198" s="1" t="s">
        <v>29</v>
      </c>
      <c r="O1198" s="1" t="s">
        <v>22</v>
      </c>
    </row>
    <row r="1199" spans="1:15" x14ac:dyDescent="0.3">
      <c r="A1199" s="1" t="s">
        <v>3918</v>
      </c>
      <c r="B1199" s="2">
        <v>45492</v>
      </c>
      <c r="C1199" s="1" t="s">
        <v>6668</v>
      </c>
      <c r="D1199" s="1" t="s">
        <v>32</v>
      </c>
      <c r="E1199">
        <v>2024</v>
      </c>
      <c r="F1199" s="1" t="s">
        <v>3919</v>
      </c>
      <c r="G1199" s="1" t="s">
        <v>3920</v>
      </c>
      <c r="H1199" s="1" t="s">
        <v>905</v>
      </c>
      <c r="I1199" s="1" t="s">
        <v>3868</v>
      </c>
      <c r="J1199" s="1" t="s">
        <v>51</v>
      </c>
      <c r="K1199" s="3">
        <v>21.4</v>
      </c>
      <c r="L1199">
        <v>1</v>
      </c>
      <c r="M1199" s="3">
        <v>21.4</v>
      </c>
      <c r="N1199" s="1" t="s">
        <v>21</v>
      </c>
      <c r="O1199" s="1" t="s">
        <v>44</v>
      </c>
    </row>
    <row r="1200" spans="1:15" x14ac:dyDescent="0.3">
      <c r="A1200" s="1" t="s">
        <v>3921</v>
      </c>
      <c r="B1200" s="2">
        <v>45534</v>
      </c>
      <c r="C1200" s="1" t="s">
        <v>6668</v>
      </c>
      <c r="D1200" s="1" t="s">
        <v>90</v>
      </c>
      <c r="E1200">
        <v>2024</v>
      </c>
      <c r="F1200" s="1" t="s">
        <v>2143</v>
      </c>
      <c r="G1200" s="1" t="s">
        <v>2657</v>
      </c>
      <c r="H1200" s="1" t="s">
        <v>3791</v>
      </c>
      <c r="I1200" s="1" t="s">
        <v>3922</v>
      </c>
      <c r="J1200" s="1" t="s">
        <v>20</v>
      </c>
      <c r="K1200" s="3">
        <v>11.14</v>
      </c>
      <c r="L1200">
        <v>2</v>
      </c>
      <c r="M1200" s="3">
        <v>22.28</v>
      </c>
      <c r="N1200" s="1" t="s">
        <v>6669</v>
      </c>
      <c r="O1200" s="1" t="s">
        <v>80</v>
      </c>
    </row>
    <row r="1201" spans="1:15" x14ac:dyDescent="0.3">
      <c r="A1201" s="1" t="s">
        <v>3923</v>
      </c>
      <c r="B1201" s="2">
        <v>44812</v>
      </c>
      <c r="C1201" s="1" t="s">
        <v>6672</v>
      </c>
      <c r="D1201" s="1" t="s">
        <v>60</v>
      </c>
      <c r="E1201">
        <v>2022</v>
      </c>
      <c r="F1201" s="1" t="s">
        <v>3924</v>
      </c>
      <c r="G1201" s="1" t="s">
        <v>3925</v>
      </c>
      <c r="H1201" s="1" t="s">
        <v>1243</v>
      </c>
      <c r="I1201" s="1" t="s">
        <v>2087</v>
      </c>
      <c r="J1201" s="1" t="s">
        <v>87</v>
      </c>
      <c r="K1201" s="3">
        <v>37.93</v>
      </c>
      <c r="L1201">
        <v>4</v>
      </c>
      <c r="M1201" s="3">
        <v>151.72</v>
      </c>
      <c r="N1201" s="1" t="s">
        <v>6669</v>
      </c>
      <c r="O1201" s="1" t="s">
        <v>80</v>
      </c>
    </row>
    <row r="1202" spans="1:15" x14ac:dyDescent="0.3">
      <c r="A1202" s="1" t="s">
        <v>3926</v>
      </c>
      <c r="B1202" s="2">
        <v>45508</v>
      </c>
      <c r="C1202" s="1" t="s">
        <v>6666</v>
      </c>
      <c r="D1202" s="1" t="s">
        <v>90</v>
      </c>
      <c r="E1202">
        <v>2024</v>
      </c>
      <c r="F1202" s="1" t="s">
        <v>226</v>
      </c>
      <c r="G1202" s="1" t="s">
        <v>3927</v>
      </c>
      <c r="H1202" s="1" t="s">
        <v>851</v>
      </c>
      <c r="I1202" s="1" t="s">
        <v>3928</v>
      </c>
      <c r="J1202" s="1" t="s">
        <v>20</v>
      </c>
      <c r="K1202" s="3">
        <v>32.700000000000003</v>
      </c>
      <c r="L1202">
        <v>1</v>
      </c>
      <c r="M1202" s="3">
        <v>32.700000000000003</v>
      </c>
      <c r="N1202" s="1" t="s">
        <v>21</v>
      </c>
      <c r="O1202" s="1" t="s">
        <v>37</v>
      </c>
    </row>
    <row r="1203" spans="1:15" x14ac:dyDescent="0.3">
      <c r="A1203" s="1" t="s">
        <v>3929</v>
      </c>
      <c r="B1203" s="2">
        <v>45324</v>
      </c>
      <c r="C1203" s="1" t="s">
        <v>6668</v>
      </c>
      <c r="D1203" s="1" t="s">
        <v>39</v>
      </c>
      <c r="E1203">
        <v>2024</v>
      </c>
      <c r="F1203" s="1" t="s">
        <v>458</v>
      </c>
      <c r="G1203" s="1" t="s">
        <v>459</v>
      </c>
      <c r="H1203" s="1" t="s">
        <v>3930</v>
      </c>
      <c r="I1203" s="1" t="s">
        <v>3931</v>
      </c>
      <c r="J1203" s="1" t="s">
        <v>20</v>
      </c>
      <c r="K1203" s="3">
        <v>23.52</v>
      </c>
      <c r="L1203">
        <v>1</v>
      </c>
      <c r="M1203" s="3">
        <v>23.52</v>
      </c>
      <c r="N1203" s="1" t="s">
        <v>6669</v>
      </c>
      <c r="O1203" s="1" t="s">
        <v>22</v>
      </c>
    </row>
    <row r="1204" spans="1:15" x14ac:dyDescent="0.3">
      <c r="A1204" s="1" t="s">
        <v>3932</v>
      </c>
      <c r="B1204" s="2">
        <v>45575</v>
      </c>
      <c r="C1204" s="1" t="s">
        <v>6672</v>
      </c>
      <c r="D1204" s="1" t="s">
        <v>133</v>
      </c>
      <c r="E1204">
        <v>2024</v>
      </c>
      <c r="F1204" s="1" t="s">
        <v>260</v>
      </c>
      <c r="G1204" s="1" t="s">
        <v>261</v>
      </c>
      <c r="H1204" s="1" t="s">
        <v>3933</v>
      </c>
      <c r="I1204" s="1" t="s">
        <v>3934</v>
      </c>
      <c r="J1204" s="1" t="s">
        <v>20</v>
      </c>
      <c r="K1204" s="3">
        <v>45.57</v>
      </c>
      <c r="L1204">
        <v>2</v>
      </c>
      <c r="M1204" s="3">
        <v>91.14</v>
      </c>
      <c r="N1204" s="1" t="s">
        <v>6669</v>
      </c>
      <c r="O1204" s="1" t="s">
        <v>44</v>
      </c>
    </row>
    <row r="1205" spans="1:15" x14ac:dyDescent="0.3">
      <c r="A1205" s="1" t="s">
        <v>3935</v>
      </c>
      <c r="B1205" s="2">
        <v>45588</v>
      </c>
      <c r="C1205" s="1" t="s">
        <v>6670</v>
      </c>
      <c r="D1205" s="1" t="s">
        <v>133</v>
      </c>
      <c r="E1205">
        <v>2024</v>
      </c>
      <c r="F1205" s="1" t="s">
        <v>433</v>
      </c>
      <c r="G1205" s="1" t="s">
        <v>3936</v>
      </c>
      <c r="H1205" s="1" t="s">
        <v>2096</v>
      </c>
      <c r="I1205" s="1" t="s">
        <v>2097</v>
      </c>
      <c r="J1205" s="1" t="s">
        <v>20</v>
      </c>
      <c r="K1205" s="3">
        <v>15.24</v>
      </c>
      <c r="L1205">
        <v>3</v>
      </c>
      <c r="M1205" s="3">
        <v>45.72</v>
      </c>
      <c r="N1205" s="1" t="s">
        <v>6669</v>
      </c>
      <c r="O1205" s="1" t="s">
        <v>80</v>
      </c>
    </row>
    <row r="1206" spans="1:15" x14ac:dyDescent="0.3">
      <c r="A1206" s="1" t="s">
        <v>3937</v>
      </c>
      <c r="B1206" s="2">
        <v>45387</v>
      </c>
      <c r="C1206" s="1" t="s">
        <v>6668</v>
      </c>
      <c r="D1206" s="1" t="s">
        <v>82</v>
      </c>
      <c r="E1206">
        <v>2024</v>
      </c>
      <c r="F1206" s="1" t="s">
        <v>1035</v>
      </c>
      <c r="G1206" s="1" t="s">
        <v>1924</v>
      </c>
      <c r="H1206" s="1" t="s">
        <v>2079</v>
      </c>
      <c r="I1206" s="1" t="s">
        <v>2080</v>
      </c>
      <c r="J1206" s="1" t="s">
        <v>51</v>
      </c>
      <c r="K1206" s="3">
        <v>21.46</v>
      </c>
      <c r="L1206">
        <v>2</v>
      </c>
      <c r="M1206" s="3">
        <v>42.92</v>
      </c>
      <c r="N1206" s="1" t="s">
        <v>29</v>
      </c>
      <c r="O1206" s="1" t="s">
        <v>30</v>
      </c>
    </row>
    <row r="1207" spans="1:15" x14ac:dyDescent="0.3">
      <c r="A1207" s="1" t="s">
        <v>3938</v>
      </c>
      <c r="B1207" s="2">
        <v>45641</v>
      </c>
      <c r="C1207" s="1" t="s">
        <v>6666</v>
      </c>
      <c r="D1207" s="1" t="s">
        <v>107</v>
      </c>
      <c r="E1207">
        <v>2024</v>
      </c>
      <c r="F1207" s="1" t="s">
        <v>1942</v>
      </c>
      <c r="G1207" s="1" t="s">
        <v>3939</v>
      </c>
      <c r="H1207" s="1" t="s">
        <v>1755</v>
      </c>
      <c r="I1207" s="1" t="s">
        <v>3940</v>
      </c>
      <c r="J1207" s="1" t="s">
        <v>20</v>
      </c>
      <c r="K1207" s="3">
        <v>23.93</v>
      </c>
      <c r="L1207">
        <v>5</v>
      </c>
      <c r="M1207" s="3">
        <v>119.65</v>
      </c>
      <c r="N1207" s="1" t="s">
        <v>88</v>
      </c>
      <c r="O1207" s="1" t="s">
        <v>30</v>
      </c>
    </row>
    <row r="1208" spans="1:15" x14ac:dyDescent="0.3">
      <c r="A1208" s="1" t="s">
        <v>3941</v>
      </c>
      <c r="B1208" s="2">
        <v>45310</v>
      </c>
      <c r="C1208" s="1" t="s">
        <v>6668</v>
      </c>
      <c r="D1208" s="1" t="s">
        <v>210</v>
      </c>
      <c r="E1208">
        <v>2024</v>
      </c>
      <c r="F1208" s="1" t="s">
        <v>3942</v>
      </c>
      <c r="G1208" s="1" t="s">
        <v>3943</v>
      </c>
      <c r="H1208" s="1" t="s">
        <v>1879</v>
      </c>
      <c r="I1208" s="1" t="s">
        <v>1880</v>
      </c>
      <c r="J1208" s="1" t="s">
        <v>70</v>
      </c>
      <c r="K1208" s="3">
        <v>20.41</v>
      </c>
      <c r="L1208">
        <v>4</v>
      </c>
      <c r="M1208" s="3">
        <v>81.64</v>
      </c>
      <c r="N1208" s="1" t="s">
        <v>21</v>
      </c>
      <c r="O1208" s="1" t="s">
        <v>80</v>
      </c>
    </row>
    <row r="1209" spans="1:15" x14ac:dyDescent="0.3">
      <c r="A1209" s="1" t="s">
        <v>3944</v>
      </c>
      <c r="B1209" s="2">
        <v>44840</v>
      </c>
      <c r="C1209" s="1" t="s">
        <v>6672</v>
      </c>
      <c r="D1209" s="1" t="s">
        <v>133</v>
      </c>
      <c r="E1209">
        <v>2022</v>
      </c>
      <c r="F1209" s="1" t="s">
        <v>2477</v>
      </c>
      <c r="G1209" s="1" t="s">
        <v>2478</v>
      </c>
      <c r="H1209" s="1" t="s">
        <v>2382</v>
      </c>
      <c r="I1209" s="1" t="s">
        <v>2383</v>
      </c>
      <c r="J1209" s="1" t="s">
        <v>70</v>
      </c>
      <c r="K1209" s="3">
        <v>40.06</v>
      </c>
      <c r="L1209">
        <v>2</v>
      </c>
      <c r="M1209" s="3">
        <v>80.12</v>
      </c>
      <c r="N1209" s="1" t="s">
        <v>21</v>
      </c>
      <c r="O1209" s="1" t="s">
        <v>80</v>
      </c>
    </row>
    <row r="1210" spans="1:15" x14ac:dyDescent="0.3">
      <c r="A1210" s="1" t="s">
        <v>3945</v>
      </c>
      <c r="B1210" s="2">
        <v>45100</v>
      </c>
      <c r="C1210" s="1" t="s">
        <v>6668</v>
      </c>
      <c r="D1210" s="1" t="s">
        <v>24</v>
      </c>
      <c r="E1210">
        <v>2023</v>
      </c>
      <c r="F1210" s="1" t="s">
        <v>732</v>
      </c>
      <c r="G1210" s="1" t="s">
        <v>2520</v>
      </c>
      <c r="H1210" s="1" t="s">
        <v>1953</v>
      </c>
      <c r="I1210" s="1" t="s">
        <v>1954</v>
      </c>
      <c r="J1210" s="1" t="s">
        <v>87</v>
      </c>
      <c r="K1210" s="3">
        <v>40.28</v>
      </c>
      <c r="L1210">
        <v>2</v>
      </c>
      <c r="M1210" s="3">
        <v>80.56</v>
      </c>
      <c r="N1210" s="1" t="s">
        <v>21</v>
      </c>
      <c r="O1210" s="1" t="s">
        <v>95</v>
      </c>
    </row>
    <row r="1211" spans="1:15" x14ac:dyDescent="0.3">
      <c r="A1211" s="1" t="s">
        <v>3946</v>
      </c>
      <c r="B1211" s="2">
        <v>44998</v>
      </c>
      <c r="C1211" s="1" t="s">
        <v>6667</v>
      </c>
      <c r="D1211" s="1" t="s">
        <v>15</v>
      </c>
      <c r="E1211">
        <v>2023</v>
      </c>
      <c r="F1211" s="1" t="s">
        <v>3033</v>
      </c>
      <c r="G1211" s="1" t="s">
        <v>3391</v>
      </c>
      <c r="H1211" s="1" t="s">
        <v>146</v>
      </c>
      <c r="I1211" s="1" t="s">
        <v>147</v>
      </c>
      <c r="J1211" s="1" t="s">
        <v>87</v>
      </c>
      <c r="K1211" s="3">
        <v>47.33</v>
      </c>
      <c r="L1211">
        <v>4</v>
      </c>
      <c r="M1211" s="3">
        <v>189.32</v>
      </c>
      <c r="N1211" s="1" t="s">
        <v>88</v>
      </c>
      <c r="O1211" s="1" t="s">
        <v>44</v>
      </c>
    </row>
    <row r="1212" spans="1:15" x14ac:dyDescent="0.3">
      <c r="A1212" s="1" t="s">
        <v>3947</v>
      </c>
      <c r="B1212" s="2">
        <v>45783</v>
      </c>
      <c r="C1212" s="1" t="s">
        <v>6671</v>
      </c>
      <c r="D1212" s="1" t="s">
        <v>46</v>
      </c>
      <c r="E1212">
        <v>2025</v>
      </c>
      <c r="F1212" s="1" t="s">
        <v>3262</v>
      </c>
      <c r="G1212" s="1" t="s">
        <v>3662</v>
      </c>
      <c r="H1212" s="1" t="s">
        <v>3250</v>
      </c>
      <c r="I1212" s="1" t="s">
        <v>3251</v>
      </c>
      <c r="J1212" s="1" t="s">
        <v>20</v>
      </c>
      <c r="K1212" s="3">
        <v>28.64</v>
      </c>
      <c r="L1212">
        <v>4</v>
      </c>
      <c r="M1212" s="3">
        <v>114.56</v>
      </c>
      <c r="N1212" s="1" t="s">
        <v>21</v>
      </c>
      <c r="O1212" s="1" t="s">
        <v>37</v>
      </c>
    </row>
    <row r="1213" spans="1:15" x14ac:dyDescent="0.3">
      <c r="A1213" s="1" t="s">
        <v>3948</v>
      </c>
      <c r="B1213" s="2">
        <v>45612</v>
      </c>
      <c r="C1213" s="1" t="s">
        <v>6673</v>
      </c>
      <c r="D1213" s="1" t="s">
        <v>54</v>
      </c>
      <c r="E1213">
        <v>2024</v>
      </c>
      <c r="F1213" s="1" t="s">
        <v>3584</v>
      </c>
      <c r="G1213" s="1" t="s">
        <v>3585</v>
      </c>
      <c r="H1213" s="1" t="s">
        <v>811</v>
      </c>
      <c r="I1213" s="1" t="s">
        <v>3949</v>
      </c>
      <c r="J1213" s="1" t="s">
        <v>70</v>
      </c>
      <c r="K1213" s="3">
        <v>24.02</v>
      </c>
      <c r="L1213">
        <v>1</v>
      </c>
      <c r="M1213" s="3">
        <v>24.02</v>
      </c>
      <c r="N1213" s="1" t="s">
        <v>21</v>
      </c>
      <c r="O1213" s="1" t="s">
        <v>80</v>
      </c>
    </row>
    <row r="1214" spans="1:15" x14ac:dyDescent="0.3">
      <c r="A1214" s="1" t="s">
        <v>3950</v>
      </c>
      <c r="B1214" s="2">
        <v>45245</v>
      </c>
      <c r="C1214" s="1" t="s">
        <v>6670</v>
      </c>
      <c r="D1214" s="1" t="s">
        <v>54</v>
      </c>
      <c r="E1214">
        <v>2023</v>
      </c>
      <c r="F1214" s="1" t="s">
        <v>3109</v>
      </c>
      <c r="G1214" s="1" t="s">
        <v>3951</v>
      </c>
      <c r="H1214" s="1" t="s">
        <v>3952</v>
      </c>
      <c r="I1214" s="1" t="s">
        <v>3953</v>
      </c>
      <c r="J1214" s="1" t="s">
        <v>20</v>
      </c>
      <c r="K1214" s="3">
        <v>43.57</v>
      </c>
      <c r="L1214">
        <v>2</v>
      </c>
      <c r="M1214" s="3">
        <v>87.14</v>
      </c>
      <c r="N1214" s="1" t="s">
        <v>29</v>
      </c>
      <c r="O1214" s="1" t="s">
        <v>22</v>
      </c>
    </row>
    <row r="1215" spans="1:15" x14ac:dyDescent="0.3">
      <c r="A1215" s="1" t="s">
        <v>3954</v>
      </c>
      <c r="B1215" s="2">
        <v>45693</v>
      </c>
      <c r="C1215" s="1" t="s">
        <v>6670</v>
      </c>
      <c r="D1215" s="1" t="s">
        <v>39</v>
      </c>
      <c r="E1215">
        <v>2025</v>
      </c>
      <c r="F1215" s="1" t="s">
        <v>690</v>
      </c>
      <c r="G1215" s="1" t="s">
        <v>3955</v>
      </c>
      <c r="H1215" s="1" t="s">
        <v>3253</v>
      </c>
      <c r="I1215" s="1" t="s">
        <v>3254</v>
      </c>
      <c r="J1215" s="1" t="s">
        <v>70</v>
      </c>
      <c r="K1215" s="3">
        <v>22.09</v>
      </c>
      <c r="L1215">
        <v>4</v>
      </c>
      <c r="M1215" s="3">
        <v>88.36</v>
      </c>
      <c r="N1215" s="1" t="s">
        <v>29</v>
      </c>
      <c r="O1215" s="1" t="s">
        <v>37</v>
      </c>
    </row>
    <row r="1216" spans="1:15" x14ac:dyDescent="0.3">
      <c r="A1216" s="1" t="s">
        <v>3956</v>
      </c>
      <c r="B1216" s="2">
        <v>44961</v>
      </c>
      <c r="C1216" s="1" t="s">
        <v>6673</v>
      </c>
      <c r="D1216" s="1" t="s">
        <v>39</v>
      </c>
      <c r="E1216">
        <v>2023</v>
      </c>
      <c r="F1216" s="1" t="s">
        <v>2422</v>
      </c>
      <c r="G1216" s="1" t="s">
        <v>2423</v>
      </c>
      <c r="H1216" s="1" t="s">
        <v>2900</v>
      </c>
      <c r="I1216" s="1" t="s">
        <v>2901</v>
      </c>
      <c r="J1216" s="1" t="s">
        <v>70</v>
      </c>
      <c r="K1216" s="3">
        <v>21.07</v>
      </c>
      <c r="L1216">
        <v>1</v>
      </c>
      <c r="M1216" s="3">
        <v>21.07</v>
      </c>
      <c r="N1216" s="1" t="s">
        <v>29</v>
      </c>
      <c r="O1216" s="1" t="s">
        <v>37</v>
      </c>
    </row>
    <row r="1217" spans="1:15" x14ac:dyDescent="0.3">
      <c r="A1217" s="1" t="s">
        <v>3957</v>
      </c>
      <c r="B1217" s="2">
        <v>45129</v>
      </c>
      <c r="C1217" s="1" t="s">
        <v>6673</v>
      </c>
      <c r="D1217" s="1" t="s">
        <v>32</v>
      </c>
      <c r="E1217">
        <v>2023</v>
      </c>
      <c r="F1217" s="1" t="s">
        <v>3958</v>
      </c>
      <c r="G1217" s="1" t="s">
        <v>3959</v>
      </c>
      <c r="H1217" s="1" t="s">
        <v>2252</v>
      </c>
      <c r="I1217" s="1" t="s">
        <v>2253</v>
      </c>
      <c r="J1217" s="1" t="s">
        <v>20</v>
      </c>
      <c r="K1217" s="3">
        <v>25.14</v>
      </c>
      <c r="L1217">
        <v>3</v>
      </c>
      <c r="M1217" s="3">
        <v>75.42</v>
      </c>
      <c r="N1217" s="1" t="s">
        <v>21</v>
      </c>
      <c r="O1217" s="1" t="s">
        <v>37</v>
      </c>
    </row>
    <row r="1218" spans="1:15" x14ac:dyDescent="0.3">
      <c r="A1218" s="1" t="s">
        <v>3960</v>
      </c>
      <c r="B1218" s="2">
        <v>45006</v>
      </c>
      <c r="C1218" s="1" t="s">
        <v>6671</v>
      </c>
      <c r="D1218" s="1" t="s">
        <v>15</v>
      </c>
      <c r="E1218">
        <v>2023</v>
      </c>
      <c r="F1218" s="1" t="s">
        <v>40</v>
      </c>
      <c r="G1218" s="1" t="s">
        <v>41</v>
      </c>
      <c r="H1218" s="1" t="s">
        <v>2697</v>
      </c>
      <c r="I1218" s="1" t="s">
        <v>2698</v>
      </c>
      <c r="J1218" s="1" t="s">
        <v>70</v>
      </c>
      <c r="K1218" s="3">
        <v>34.5</v>
      </c>
      <c r="L1218">
        <v>4</v>
      </c>
      <c r="M1218" s="3">
        <v>138</v>
      </c>
      <c r="N1218" s="1" t="s">
        <v>6669</v>
      </c>
      <c r="O1218" s="1" t="s">
        <v>193</v>
      </c>
    </row>
    <row r="1219" spans="1:15" x14ac:dyDescent="0.3">
      <c r="A1219" s="1" t="s">
        <v>3961</v>
      </c>
      <c r="B1219" s="2">
        <v>45385</v>
      </c>
      <c r="C1219" s="1" t="s">
        <v>6670</v>
      </c>
      <c r="D1219" s="1" t="s">
        <v>82</v>
      </c>
      <c r="E1219">
        <v>2024</v>
      </c>
      <c r="F1219" s="1" t="s">
        <v>1123</v>
      </c>
      <c r="G1219" s="1" t="s">
        <v>1222</v>
      </c>
      <c r="H1219" s="1" t="s">
        <v>3962</v>
      </c>
      <c r="I1219" s="1" t="s">
        <v>3963</v>
      </c>
      <c r="J1219" s="1" t="s">
        <v>70</v>
      </c>
      <c r="K1219" s="3">
        <v>16.32</v>
      </c>
      <c r="L1219">
        <v>5</v>
      </c>
      <c r="M1219" s="3">
        <v>81.599999999999994</v>
      </c>
      <c r="N1219" s="1" t="s">
        <v>21</v>
      </c>
      <c r="O1219" s="1" t="s">
        <v>37</v>
      </c>
    </row>
    <row r="1220" spans="1:15" x14ac:dyDescent="0.3">
      <c r="A1220" s="1" t="s">
        <v>3964</v>
      </c>
      <c r="B1220" s="2">
        <v>44975</v>
      </c>
      <c r="C1220" s="1" t="s">
        <v>6673</v>
      </c>
      <c r="D1220" s="1" t="s">
        <v>39</v>
      </c>
      <c r="E1220">
        <v>2023</v>
      </c>
      <c r="F1220" s="1" t="s">
        <v>666</v>
      </c>
      <c r="G1220" s="1" t="s">
        <v>3439</v>
      </c>
      <c r="H1220" s="1" t="s">
        <v>218</v>
      </c>
      <c r="I1220" s="1" t="s">
        <v>219</v>
      </c>
      <c r="J1220" s="1" t="s">
        <v>20</v>
      </c>
      <c r="K1220" s="3">
        <v>12.73</v>
      </c>
      <c r="L1220">
        <v>3</v>
      </c>
      <c r="M1220" s="3">
        <v>38.19</v>
      </c>
      <c r="N1220" s="1" t="s">
        <v>21</v>
      </c>
      <c r="O1220" s="1" t="s">
        <v>22</v>
      </c>
    </row>
    <row r="1221" spans="1:15" x14ac:dyDescent="0.3">
      <c r="A1221" s="1" t="s">
        <v>3965</v>
      </c>
      <c r="B1221" s="2">
        <v>45413</v>
      </c>
      <c r="C1221" s="1" t="s">
        <v>6670</v>
      </c>
      <c r="D1221" s="1" t="s">
        <v>46</v>
      </c>
      <c r="E1221">
        <v>2024</v>
      </c>
      <c r="F1221" s="1" t="s">
        <v>1083</v>
      </c>
      <c r="G1221" s="1" t="s">
        <v>3966</v>
      </c>
      <c r="H1221" s="1" t="s">
        <v>1029</v>
      </c>
      <c r="I1221" s="1" t="s">
        <v>1030</v>
      </c>
      <c r="J1221" s="1" t="s">
        <v>87</v>
      </c>
      <c r="K1221" s="3">
        <v>33.369999999999997</v>
      </c>
      <c r="L1221">
        <v>4</v>
      </c>
      <c r="M1221" s="3">
        <v>133.47999999999999</v>
      </c>
      <c r="N1221" s="1" t="s">
        <v>21</v>
      </c>
      <c r="O1221" s="1" t="s">
        <v>80</v>
      </c>
    </row>
    <row r="1222" spans="1:15" x14ac:dyDescent="0.3">
      <c r="A1222" s="1" t="s">
        <v>3967</v>
      </c>
      <c r="B1222" s="2">
        <v>45534</v>
      </c>
      <c r="C1222" s="1" t="s">
        <v>6668</v>
      </c>
      <c r="D1222" s="1" t="s">
        <v>90</v>
      </c>
      <c r="E1222">
        <v>2024</v>
      </c>
      <c r="F1222" s="1" t="s">
        <v>1680</v>
      </c>
      <c r="G1222" s="1" t="s">
        <v>3968</v>
      </c>
      <c r="H1222" s="1" t="s">
        <v>337</v>
      </c>
      <c r="I1222" s="1" t="s">
        <v>3969</v>
      </c>
      <c r="J1222" s="1" t="s">
        <v>20</v>
      </c>
      <c r="K1222" s="3">
        <v>45.44</v>
      </c>
      <c r="L1222">
        <v>4</v>
      </c>
      <c r="M1222" s="3">
        <v>181.76</v>
      </c>
      <c r="N1222" s="1" t="s">
        <v>6669</v>
      </c>
      <c r="O1222" s="1" t="s">
        <v>193</v>
      </c>
    </row>
    <row r="1223" spans="1:15" x14ac:dyDescent="0.3">
      <c r="A1223" s="1" t="s">
        <v>3970</v>
      </c>
      <c r="B1223" s="2">
        <v>45142</v>
      </c>
      <c r="C1223" s="1" t="s">
        <v>6668</v>
      </c>
      <c r="D1223" s="1" t="s">
        <v>90</v>
      </c>
      <c r="E1223">
        <v>2023</v>
      </c>
      <c r="F1223" s="1" t="s">
        <v>732</v>
      </c>
      <c r="G1223" s="1" t="s">
        <v>1927</v>
      </c>
      <c r="H1223" s="1" t="s">
        <v>3971</v>
      </c>
      <c r="I1223" s="1" t="s">
        <v>3972</v>
      </c>
      <c r="J1223" s="1" t="s">
        <v>70</v>
      </c>
      <c r="K1223" s="3">
        <v>14.1</v>
      </c>
      <c r="L1223">
        <v>5</v>
      </c>
      <c r="M1223" s="3">
        <v>70.5</v>
      </c>
      <c r="N1223" s="1" t="s">
        <v>21</v>
      </c>
      <c r="O1223" s="1" t="s">
        <v>37</v>
      </c>
    </row>
    <row r="1224" spans="1:15" x14ac:dyDescent="0.3">
      <c r="A1224" s="1" t="s">
        <v>3973</v>
      </c>
      <c r="B1224" s="2">
        <v>45161</v>
      </c>
      <c r="C1224" s="1" t="s">
        <v>6670</v>
      </c>
      <c r="D1224" s="1" t="s">
        <v>90</v>
      </c>
      <c r="E1224">
        <v>2023</v>
      </c>
      <c r="F1224" s="1" t="s">
        <v>3832</v>
      </c>
      <c r="G1224" s="1" t="s">
        <v>3833</v>
      </c>
      <c r="H1224" s="1" t="s">
        <v>1246</v>
      </c>
      <c r="I1224" s="1" t="s">
        <v>1247</v>
      </c>
      <c r="J1224" s="1" t="s">
        <v>51</v>
      </c>
      <c r="K1224" s="3">
        <v>9.08</v>
      </c>
      <c r="L1224">
        <v>3</v>
      </c>
      <c r="M1224" s="3">
        <v>27.24</v>
      </c>
      <c r="N1224" s="1" t="s">
        <v>6669</v>
      </c>
      <c r="O1224" s="1" t="s">
        <v>30</v>
      </c>
    </row>
    <row r="1225" spans="1:15" x14ac:dyDescent="0.3">
      <c r="A1225" s="1" t="s">
        <v>3974</v>
      </c>
      <c r="B1225" s="2">
        <v>45446</v>
      </c>
      <c r="C1225" s="1" t="s">
        <v>6667</v>
      </c>
      <c r="D1225" s="1" t="s">
        <v>24</v>
      </c>
      <c r="E1225">
        <v>2024</v>
      </c>
      <c r="F1225" s="1" t="s">
        <v>3584</v>
      </c>
      <c r="G1225" s="1" t="s">
        <v>3975</v>
      </c>
      <c r="H1225" s="1" t="s">
        <v>811</v>
      </c>
      <c r="I1225" s="1" t="s">
        <v>3949</v>
      </c>
      <c r="J1225" s="1" t="s">
        <v>51</v>
      </c>
      <c r="K1225" s="3">
        <v>21.68</v>
      </c>
      <c r="L1225">
        <v>4</v>
      </c>
      <c r="M1225" s="3">
        <v>86.72</v>
      </c>
      <c r="N1225" s="1" t="s">
        <v>6669</v>
      </c>
      <c r="O1225" s="1" t="s">
        <v>22</v>
      </c>
    </row>
    <row r="1226" spans="1:15" x14ac:dyDescent="0.3">
      <c r="A1226" s="1" t="s">
        <v>3976</v>
      </c>
      <c r="B1226" s="2">
        <v>45299</v>
      </c>
      <c r="C1226" s="1" t="s">
        <v>6667</v>
      </c>
      <c r="D1226" s="1" t="s">
        <v>210</v>
      </c>
      <c r="E1226">
        <v>2024</v>
      </c>
      <c r="F1226" s="1" t="s">
        <v>1877</v>
      </c>
      <c r="G1226" s="1" t="s">
        <v>1878</v>
      </c>
      <c r="H1226" s="1" t="s">
        <v>1024</v>
      </c>
      <c r="I1226" s="1" t="s">
        <v>1904</v>
      </c>
      <c r="J1226" s="1" t="s">
        <v>70</v>
      </c>
      <c r="K1226" s="3">
        <v>28.31</v>
      </c>
      <c r="L1226">
        <v>5</v>
      </c>
      <c r="M1226" s="3">
        <v>141.55000000000001</v>
      </c>
      <c r="N1226" s="1" t="s">
        <v>21</v>
      </c>
      <c r="O1226" s="1" t="s">
        <v>95</v>
      </c>
    </row>
    <row r="1227" spans="1:15" x14ac:dyDescent="0.3">
      <c r="A1227" s="1" t="s">
        <v>3977</v>
      </c>
      <c r="B1227" s="2">
        <v>45236</v>
      </c>
      <c r="C1227" s="1" t="s">
        <v>6667</v>
      </c>
      <c r="D1227" s="1" t="s">
        <v>54</v>
      </c>
      <c r="E1227">
        <v>2023</v>
      </c>
      <c r="F1227" s="1" t="s">
        <v>3978</v>
      </c>
      <c r="G1227" s="1" t="s">
        <v>3979</v>
      </c>
      <c r="H1227" s="1" t="s">
        <v>861</v>
      </c>
      <c r="I1227" s="1" t="s">
        <v>862</v>
      </c>
      <c r="J1227" s="1" t="s">
        <v>20</v>
      </c>
      <c r="K1227" s="3">
        <v>18.25</v>
      </c>
      <c r="L1227">
        <v>4</v>
      </c>
      <c r="M1227" s="3">
        <v>73</v>
      </c>
      <c r="N1227" s="1" t="s">
        <v>21</v>
      </c>
      <c r="O1227" s="1" t="s">
        <v>44</v>
      </c>
    </row>
    <row r="1228" spans="1:15" x14ac:dyDescent="0.3">
      <c r="A1228" s="1" t="s">
        <v>3980</v>
      </c>
      <c r="B1228" s="2">
        <v>45471</v>
      </c>
      <c r="C1228" s="1" t="s">
        <v>6668</v>
      </c>
      <c r="D1228" s="1" t="s">
        <v>24</v>
      </c>
      <c r="E1228">
        <v>2024</v>
      </c>
      <c r="F1228" s="1" t="s">
        <v>755</v>
      </c>
      <c r="G1228" s="1" t="s">
        <v>3981</v>
      </c>
      <c r="H1228" s="1" t="s">
        <v>93</v>
      </c>
      <c r="I1228" s="1" t="s">
        <v>94</v>
      </c>
      <c r="J1228" s="1" t="s">
        <v>87</v>
      </c>
      <c r="K1228" s="3">
        <v>26.38</v>
      </c>
      <c r="L1228">
        <v>4</v>
      </c>
      <c r="M1228" s="3">
        <v>105.52</v>
      </c>
      <c r="N1228" s="1" t="s">
        <v>88</v>
      </c>
      <c r="O1228" s="1" t="s">
        <v>30</v>
      </c>
    </row>
    <row r="1229" spans="1:15" x14ac:dyDescent="0.3">
      <c r="A1229" s="1" t="s">
        <v>3982</v>
      </c>
      <c r="B1229" s="2">
        <v>44941</v>
      </c>
      <c r="C1229" s="1" t="s">
        <v>6666</v>
      </c>
      <c r="D1229" s="1" t="s">
        <v>210</v>
      </c>
      <c r="E1229">
        <v>2023</v>
      </c>
      <c r="F1229" s="1" t="s">
        <v>1917</v>
      </c>
      <c r="G1229" s="1" t="s">
        <v>3983</v>
      </c>
      <c r="H1229" s="1" t="s">
        <v>1713</v>
      </c>
      <c r="I1229" s="1" t="s">
        <v>3984</v>
      </c>
      <c r="J1229" s="1" t="s">
        <v>70</v>
      </c>
      <c r="K1229" s="3">
        <v>25.28</v>
      </c>
      <c r="L1229">
        <v>3</v>
      </c>
      <c r="M1229" s="3">
        <v>75.84</v>
      </c>
      <c r="N1229" s="1" t="s">
        <v>29</v>
      </c>
      <c r="O1229" s="1" t="s">
        <v>37</v>
      </c>
    </row>
    <row r="1230" spans="1:15" x14ac:dyDescent="0.3">
      <c r="A1230" s="1" t="s">
        <v>3986</v>
      </c>
      <c r="B1230" s="2">
        <v>45021</v>
      </c>
      <c r="C1230" s="1" t="s">
        <v>6670</v>
      </c>
      <c r="D1230" s="1" t="s">
        <v>82</v>
      </c>
      <c r="E1230">
        <v>2023</v>
      </c>
      <c r="F1230" s="1" t="s">
        <v>3987</v>
      </c>
      <c r="G1230" s="1" t="s">
        <v>3988</v>
      </c>
      <c r="H1230" s="1" t="s">
        <v>2872</v>
      </c>
      <c r="I1230" s="1" t="s">
        <v>3488</v>
      </c>
      <c r="J1230" s="1" t="s">
        <v>20</v>
      </c>
      <c r="K1230" s="3">
        <v>42.41</v>
      </c>
      <c r="L1230">
        <v>2</v>
      </c>
      <c r="M1230" s="3">
        <v>84.82</v>
      </c>
      <c r="N1230" s="1" t="s">
        <v>21</v>
      </c>
      <c r="O1230" s="1" t="s">
        <v>37</v>
      </c>
    </row>
    <row r="1231" spans="1:15" x14ac:dyDescent="0.3">
      <c r="A1231" s="1" t="s">
        <v>3989</v>
      </c>
      <c r="B1231" s="2">
        <v>45364</v>
      </c>
      <c r="C1231" s="1" t="s">
        <v>6670</v>
      </c>
      <c r="D1231" s="1" t="s">
        <v>15</v>
      </c>
      <c r="E1231">
        <v>2024</v>
      </c>
      <c r="F1231" s="1" t="s">
        <v>3990</v>
      </c>
      <c r="G1231" s="1" t="s">
        <v>3991</v>
      </c>
      <c r="H1231" s="1" t="s">
        <v>3992</v>
      </c>
      <c r="I1231" s="1" t="s">
        <v>3993</v>
      </c>
      <c r="J1231" s="1" t="s">
        <v>70</v>
      </c>
      <c r="K1231" s="3">
        <v>43.99</v>
      </c>
      <c r="L1231">
        <v>2</v>
      </c>
      <c r="M1231" s="3">
        <v>87.98</v>
      </c>
      <c r="N1231" s="1" t="s">
        <v>88</v>
      </c>
      <c r="O1231" s="1" t="s">
        <v>22</v>
      </c>
    </row>
    <row r="1232" spans="1:15" x14ac:dyDescent="0.3">
      <c r="A1232" s="1" t="s">
        <v>3994</v>
      </c>
      <c r="B1232" s="2">
        <v>45012</v>
      </c>
      <c r="C1232" s="1" t="s">
        <v>6667</v>
      </c>
      <c r="D1232" s="1" t="s">
        <v>15</v>
      </c>
      <c r="E1232">
        <v>2023</v>
      </c>
      <c r="F1232" s="1" t="s">
        <v>2919</v>
      </c>
      <c r="G1232" s="1" t="s">
        <v>2920</v>
      </c>
      <c r="H1232" s="1" t="s">
        <v>1331</v>
      </c>
      <c r="I1232" s="1" t="s">
        <v>1332</v>
      </c>
      <c r="J1232" s="1" t="s">
        <v>51</v>
      </c>
      <c r="K1232" s="3">
        <v>19.600000000000001</v>
      </c>
      <c r="L1232">
        <v>1</v>
      </c>
      <c r="M1232" s="3">
        <v>19.600000000000001</v>
      </c>
      <c r="N1232" s="1" t="s">
        <v>21</v>
      </c>
      <c r="O1232" s="1" t="s">
        <v>193</v>
      </c>
    </row>
    <row r="1233" spans="1:15" x14ac:dyDescent="0.3">
      <c r="A1233" s="1" t="s">
        <v>3995</v>
      </c>
      <c r="B1233" s="2">
        <v>45632</v>
      </c>
      <c r="C1233" s="1" t="s">
        <v>6668</v>
      </c>
      <c r="D1233" s="1" t="s">
        <v>107</v>
      </c>
      <c r="E1233">
        <v>2024</v>
      </c>
      <c r="F1233" s="1" t="s">
        <v>616</v>
      </c>
      <c r="G1233" s="1" t="s">
        <v>3996</v>
      </c>
      <c r="H1233" s="1" t="s">
        <v>955</v>
      </c>
      <c r="I1233" s="1" t="s">
        <v>3997</v>
      </c>
      <c r="J1233" s="1" t="s">
        <v>70</v>
      </c>
      <c r="K1233" s="3">
        <v>37.869999999999997</v>
      </c>
      <c r="L1233">
        <v>1</v>
      </c>
      <c r="M1233" s="3">
        <v>37.869999999999997</v>
      </c>
      <c r="N1233" s="1" t="s">
        <v>29</v>
      </c>
      <c r="O1233" s="1" t="s">
        <v>52</v>
      </c>
    </row>
    <row r="1234" spans="1:15" x14ac:dyDescent="0.3">
      <c r="A1234" s="1" t="s">
        <v>3998</v>
      </c>
      <c r="B1234" s="2">
        <v>45210</v>
      </c>
      <c r="C1234" s="1" t="s">
        <v>6670</v>
      </c>
      <c r="D1234" s="1" t="s">
        <v>133</v>
      </c>
      <c r="E1234">
        <v>2023</v>
      </c>
      <c r="F1234" s="1" t="s">
        <v>3429</v>
      </c>
      <c r="G1234" s="1" t="s">
        <v>3430</v>
      </c>
      <c r="H1234" s="1" t="s">
        <v>3999</v>
      </c>
      <c r="I1234" s="1" t="s">
        <v>4000</v>
      </c>
      <c r="J1234" s="1" t="s">
        <v>70</v>
      </c>
      <c r="K1234" s="3">
        <v>20.92</v>
      </c>
      <c r="L1234">
        <v>1</v>
      </c>
      <c r="M1234" s="3">
        <v>20.92</v>
      </c>
      <c r="N1234" s="1" t="s">
        <v>6669</v>
      </c>
      <c r="O1234" s="1" t="s">
        <v>30</v>
      </c>
    </row>
    <row r="1235" spans="1:15" x14ac:dyDescent="0.3">
      <c r="A1235" s="1" t="s">
        <v>4001</v>
      </c>
      <c r="B1235" s="2">
        <v>45018</v>
      </c>
      <c r="C1235" s="1" t="s">
        <v>6666</v>
      </c>
      <c r="D1235" s="1" t="s">
        <v>82</v>
      </c>
      <c r="E1235">
        <v>2023</v>
      </c>
      <c r="F1235" s="1" t="s">
        <v>4002</v>
      </c>
      <c r="G1235" s="1" t="s">
        <v>4003</v>
      </c>
      <c r="H1235" s="1" t="s">
        <v>2120</v>
      </c>
      <c r="I1235" s="1" t="s">
        <v>2121</v>
      </c>
      <c r="J1235" s="1" t="s">
        <v>70</v>
      </c>
      <c r="K1235" s="3">
        <v>34.630000000000003</v>
      </c>
      <c r="L1235">
        <v>2</v>
      </c>
      <c r="M1235" s="3">
        <v>69.260000000000005</v>
      </c>
      <c r="N1235" s="1" t="s">
        <v>6669</v>
      </c>
      <c r="O1235" s="1" t="s">
        <v>37</v>
      </c>
    </row>
    <row r="1236" spans="1:15" x14ac:dyDescent="0.3">
      <c r="A1236" s="1" t="s">
        <v>4004</v>
      </c>
      <c r="B1236" s="2">
        <v>45684</v>
      </c>
      <c r="C1236" s="1" t="s">
        <v>6667</v>
      </c>
      <c r="D1236" s="1" t="s">
        <v>210</v>
      </c>
      <c r="E1236">
        <v>2025</v>
      </c>
      <c r="F1236" s="1" t="s">
        <v>636</v>
      </c>
      <c r="G1236" s="1" t="s">
        <v>637</v>
      </c>
      <c r="H1236" s="1" t="s">
        <v>1787</v>
      </c>
      <c r="I1236" s="1" t="s">
        <v>1788</v>
      </c>
      <c r="J1236" s="1" t="s">
        <v>70</v>
      </c>
      <c r="K1236" s="3">
        <v>48.04</v>
      </c>
      <c r="L1236">
        <v>3</v>
      </c>
      <c r="M1236" s="3">
        <v>144.12</v>
      </c>
      <c r="N1236" s="1" t="s">
        <v>21</v>
      </c>
      <c r="O1236" s="1" t="s">
        <v>95</v>
      </c>
    </row>
    <row r="1237" spans="1:15" x14ac:dyDescent="0.3">
      <c r="A1237" s="1" t="s">
        <v>4005</v>
      </c>
      <c r="B1237" s="2">
        <v>45694</v>
      </c>
      <c r="C1237" s="1" t="s">
        <v>6672</v>
      </c>
      <c r="D1237" s="1" t="s">
        <v>39</v>
      </c>
      <c r="E1237">
        <v>2025</v>
      </c>
      <c r="F1237" s="1" t="s">
        <v>255</v>
      </c>
      <c r="G1237" s="1" t="s">
        <v>4006</v>
      </c>
      <c r="H1237" s="1" t="s">
        <v>1251</v>
      </c>
      <c r="I1237" s="1" t="s">
        <v>3658</v>
      </c>
      <c r="J1237" s="1" t="s">
        <v>20</v>
      </c>
      <c r="K1237" s="3">
        <v>16.13</v>
      </c>
      <c r="L1237">
        <v>3</v>
      </c>
      <c r="M1237" s="3">
        <v>48.39</v>
      </c>
      <c r="N1237" s="1" t="s">
        <v>6669</v>
      </c>
      <c r="O1237" s="1" t="s">
        <v>37</v>
      </c>
    </row>
    <row r="1238" spans="1:15" x14ac:dyDescent="0.3">
      <c r="A1238" s="1" t="s">
        <v>4007</v>
      </c>
      <c r="B1238" s="2">
        <v>45427</v>
      </c>
      <c r="C1238" s="1" t="s">
        <v>6670</v>
      </c>
      <c r="D1238" s="1" t="s">
        <v>46</v>
      </c>
      <c r="E1238">
        <v>2024</v>
      </c>
      <c r="F1238" s="1" t="s">
        <v>4008</v>
      </c>
      <c r="G1238" s="1" t="s">
        <v>4009</v>
      </c>
      <c r="H1238" s="1" t="s">
        <v>4010</v>
      </c>
      <c r="I1238" s="1" t="s">
        <v>4011</v>
      </c>
      <c r="J1238" s="1" t="s">
        <v>20</v>
      </c>
      <c r="K1238" s="3">
        <v>24.52</v>
      </c>
      <c r="L1238">
        <v>4</v>
      </c>
      <c r="M1238" s="3">
        <v>98.08</v>
      </c>
      <c r="N1238" s="1" t="s">
        <v>21</v>
      </c>
      <c r="O1238" s="1" t="s">
        <v>37</v>
      </c>
    </row>
    <row r="1239" spans="1:15" x14ac:dyDescent="0.3">
      <c r="A1239" s="1" t="s">
        <v>4012</v>
      </c>
      <c r="B1239" s="2">
        <v>45250</v>
      </c>
      <c r="C1239" s="1" t="s">
        <v>6667</v>
      </c>
      <c r="D1239" s="1" t="s">
        <v>54</v>
      </c>
      <c r="E1239">
        <v>2023</v>
      </c>
      <c r="F1239" s="1" t="s">
        <v>4013</v>
      </c>
      <c r="G1239" s="1" t="s">
        <v>4014</v>
      </c>
      <c r="H1239" s="1" t="s">
        <v>2787</v>
      </c>
      <c r="I1239" s="1" t="s">
        <v>2788</v>
      </c>
      <c r="J1239" s="1" t="s">
        <v>87</v>
      </c>
      <c r="K1239" s="3">
        <v>18.510000000000002</v>
      </c>
      <c r="L1239">
        <v>5</v>
      </c>
      <c r="M1239" s="3">
        <v>92.55</v>
      </c>
      <c r="N1239" s="1" t="s">
        <v>29</v>
      </c>
      <c r="O1239" s="1" t="s">
        <v>37</v>
      </c>
    </row>
    <row r="1240" spans="1:15" x14ac:dyDescent="0.3">
      <c r="A1240" s="1" t="s">
        <v>4015</v>
      </c>
      <c r="B1240" s="2">
        <v>45236</v>
      </c>
      <c r="C1240" s="1" t="s">
        <v>6667</v>
      </c>
      <c r="D1240" s="1" t="s">
        <v>54</v>
      </c>
      <c r="E1240">
        <v>2023</v>
      </c>
      <c r="F1240" s="1" t="s">
        <v>681</v>
      </c>
      <c r="G1240" s="1" t="s">
        <v>4016</v>
      </c>
      <c r="H1240" s="1" t="s">
        <v>2539</v>
      </c>
      <c r="I1240" s="1" t="s">
        <v>4017</v>
      </c>
      <c r="J1240" s="1" t="s">
        <v>87</v>
      </c>
      <c r="K1240" s="3">
        <v>45.69</v>
      </c>
      <c r="L1240">
        <v>5</v>
      </c>
      <c r="M1240" s="3">
        <v>228.45</v>
      </c>
      <c r="N1240" s="1" t="s">
        <v>21</v>
      </c>
      <c r="O1240" s="1" t="s">
        <v>22</v>
      </c>
    </row>
    <row r="1241" spans="1:15" x14ac:dyDescent="0.3">
      <c r="A1241" s="1" t="s">
        <v>4018</v>
      </c>
      <c r="B1241" s="2">
        <v>45180</v>
      </c>
      <c r="C1241" s="1" t="s">
        <v>6667</v>
      </c>
      <c r="D1241" s="1" t="s">
        <v>60</v>
      </c>
      <c r="E1241">
        <v>2023</v>
      </c>
      <c r="F1241" s="1" t="s">
        <v>433</v>
      </c>
      <c r="G1241" s="1" t="s">
        <v>3936</v>
      </c>
      <c r="H1241" s="1" t="s">
        <v>93</v>
      </c>
      <c r="I1241" s="1" t="s">
        <v>4019</v>
      </c>
      <c r="J1241" s="1" t="s">
        <v>87</v>
      </c>
      <c r="K1241" s="3">
        <v>22.6</v>
      </c>
      <c r="L1241">
        <v>5</v>
      </c>
      <c r="M1241" s="3">
        <v>113</v>
      </c>
      <c r="N1241" s="1" t="s">
        <v>21</v>
      </c>
      <c r="O1241" s="1" t="s">
        <v>30</v>
      </c>
    </row>
    <row r="1242" spans="1:15" x14ac:dyDescent="0.3">
      <c r="A1242" s="1" t="s">
        <v>4020</v>
      </c>
      <c r="B1242" s="2">
        <v>45637</v>
      </c>
      <c r="C1242" s="1" t="s">
        <v>6670</v>
      </c>
      <c r="D1242" s="1" t="s">
        <v>107</v>
      </c>
      <c r="E1242">
        <v>2024</v>
      </c>
      <c r="F1242" s="1" t="s">
        <v>770</v>
      </c>
      <c r="G1242" s="1" t="s">
        <v>771</v>
      </c>
      <c r="H1242" s="1" t="s">
        <v>1908</v>
      </c>
      <c r="I1242" s="1" t="s">
        <v>1909</v>
      </c>
      <c r="J1242" s="1" t="s">
        <v>51</v>
      </c>
      <c r="K1242" s="3">
        <v>45.47</v>
      </c>
      <c r="L1242">
        <v>1</v>
      </c>
      <c r="M1242" s="3">
        <v>45.47</v>
      </c>
      <c r="N1242" s="1" t="s">
        <v>29</v>
      </c>
      <c r="O1242" s="1" t="s">
        <v>22</v>
      </c>
    </row>
    <row r="1243" spans="1:15" x14ac:dyDescent="0.3">
      <c r="A1243" s="1" t="s">
        <v>4021</v>
      </c>
      <c r="B1243" s="2">
        <v>44947</v>
      </c>
      <c r="C1243" s="1" t="s">
        <v>6673</v>
      </c>
      <c r="D1243" s="1" t="s">
        <v>210</v>
      </c>
      <c r="E1243">
        <v>2023</v>
      </c>
      <c r="F1243" s="1" t="s">
        <v>3350</v>
      </c>
      <c r="G1243" s="1" t="s">
        <v>3351</v>
      </c>
      <c r="H1243" s="1" t="s">
        <v>292</v>
      </c>
      <c r="I1243" s="1" t="s">
        <v>293</v>
      </c>
      <c r="J1243" s="1" t="s">
        <v>20</v>
      </c>
      <c r="K1243" s="3">
        <v>12.09</v>
      </c>
      <c r="L1243">
        <v>4</v>
      </c>
      <c r="M1243" s="3">
        <v>48.36</v>
      </c>
      <c r="N1243" s="1" t="s">
        <v>88</v>
      </c>
      <c r="O1243" s="1" t="s">
        <v>22</v>
      </c>
    </row>
    <row r="1244" spans="1:15" x14ac:dyDescent="0.3">
      <c r="A1244" s="1" t="s">
        <v>4022</v>
      </c>
      <c r="B1244" s="2">
        <v>45092</v>
      </c>
      <c r="C1244" s="1" t="s">
        <v>6672</v>
      </c>
      <c r="D1244" s="1" t="s">
        <v>24</v>
      </c>
      <c r="E1244">
        <v>2023</v>
      </c>
      <c r="F1244" s="1" t="s">
        <v>4023</v>
      </c>
      <c r="G1244" s="1" t="s">
        <v>4024</v>
      </c>
      <c r="H1244" s="1" t="s">
        <v>2493</v>
      </c>
      <c r="I1244" s="1" t="s">
        <v>4025</v>
      </c>
      <c r="J1244" s="1" t="s">
        <v>20</v>
      </c>
      <c r="K1244" s="3">
        <v>30.81</v>
      </c>
      <c r="L1244">
        <v>5</v>
      </c>
      <c r="M1244" s="3">
        <v>154.05000000000001</v>
      </c>
      <c r="N1244" s="1" t="s">
        <v>29</v>
      </c>
      <c r="O1244" s="1" t="s">
        <v>22</v>
      </c>
    </row>
    <row r="1245" spans="1:15" x14ac:dyDescent="0.3">
      <c r="A1245" s="1" t="s">
        <v>4026</v>
      </c>
      <c r="B1245" s="2">
        <v>44887</v>
      </c>
      <c r="C1245" s="1" t="s">
        <v>6671</v>
      </c>
      <c r="D1245" s="1" t="s">
        <v>54</v>
      </c>
      <c r="E1245">
        <v>2022</v>
      </c>
      <c r="F1245" s="1" t="s">
        <v>1569</v>
      </c>
      <c r="G1245" s="1" t="s">
        <v>1570</v>
      </c>
      <c r="H1245" s="1" t="s">
        <v>292</v>
      </c>
      <c r="I1245" s="1" t="s">
        <v>293</v>
      </c>
      <c r="J1245" s="1" t="s">
        <v>70</v>
      </c>
      <c r="K1245" s="3">
        <v>11.39</v>
      </c>
      <c r="L1245">
        <v>5</v>
      </c>
      <c r="M1245" s="3">
        <v>56.95</v>
      </c>
      <c r="N1245" s="1" t="s">
        <v>21</v>
      </c>
      <c r="O1245" s="1" t="s">
        <v>30</v>
      </c>
    </row>
    <row r="1246" spans="1:15" x14ac:dyDescent="0.3">
      <c r="A1246" s="1" t="s">
        <v>4027</v>
      </c>
      <c r="B1246" s="2">
        <v>45326</v>
      </c>
      <c r="C1246" s="1" t="s">
        <v>6666</v>
      </c>
      <c r="D1246" s="1" t="s">
        <v>39</v>
      </c>
      <c r="E1246">
        <v>2024</v>
      </c>
      <c r="F1246" s="1" t="s">
        <v>4028</v>
      </c>
      <c r="G1246" s="1" t="s">
        <v>4029</v>
      </c>
      <c r="H1246" s="1" t="s">
        <v>2579</v>
      </c>
      <c r="I1246" s="1" t="s">
        <v>2580</v>
      </c>
      <c r="J1246" s="1" t="s">
        <v>51</v>
      </c>
      <c r="K1246" s="3">
        <v>10.37</v>
      </c>
      <c r="L1246">
        <v>4</v>
      </c>
      <c r="M1246" s="3">
        <v>41.48</v>
      </c>
      <c r="N1246" s="1" t="s">
        <v>6669</v>
      </c>
      <c r="O1246" s="1" t="s">
        <v>37</v>
      </c>
    </row>
    <row r="1247" spans="1:15" x14ac:dyDescent="0.3">
      <c r="A1247" s="1" t="s">
        <v>4030</v>
      </c>
      <c r="B1247" s="2">
        <v>45715</v>
      </c>
      <c r="C1247" s="1" t="s">
        <v>6672</v>
      </c>
      <c r="D1247" s="1" t="s">
        <v>39</v>
      </c>
      <c r="E1247">
        <v>2025</v>
      </c>
      <c r="F1247" s="1" t="s">
        <v>2128</v>
      </c>
      <c r="G1247" s="1" t="s">
        <v>2129</v>
      </c>
      <c r="H1247" s="1" t="s">
        <v>3221</v>
      </c>
      <c r="I1247" s="1" t="s">
        <v>3222</v>
      </c>
      <c r="J1247" s="1" t="s">
        <v>51</v>
      </c>
      <c r="K1247" s="3">
        <v>37.14</v>
      </c>
      <c r="L1247">
        <v>4</v>
      </c>
      <c r="M1247" s="3">
        <v>148.56</v>
      </c>
      <c r="N1247" s="1" t="s">
        <v>6669</v>
      </c>
      <c r="O1247" s="1" t="s">
        <v>37</v>
      </c>
    </row>
    <row r="1248" spans="1:15" x14ac:dyDescent="0.3">
      <c r="A1248" s="1" t="s">
        <v>4031</v>
      </c>
      <c r="B1248" s="2">
        <v>44809</v>
      </c>
      <c r="C1248" s="1" t="s">
        <v>6667</v>
      </c>
      <c r="D1248" s="1" t="s">
        <v>60</v>
      </c>
      <c r="E1248">
        <v>2022</v>
      </c>
      <c r="F1248" s="1" t="s">
        <v>4032</v>
      </c>
      <c r="G1248" s="1" t="s">
        <v>4033</v>
      </c>
      <c r="H1248" s="1" t="s">
        <v>3116</v>
      </c>
      <c r="I1248" s="1" t="s">
        <v>3117</v>
      </c>
      <c r="J1248" s="1" t="s">
        <v>70</v>
      </c>
      <c r="K1248" s="3">
        <v>22.55</v>
      </c>
      <c r="L1248">
        <v>2</v>
      </c>
      <c r="M1248" s="3">
        <v>45.1</v>
      </c>
      <c r="N1248" s="1" t="s">
        <v>21</v>
      </c>
      <c r="O1248" s="1" t="s">
        <v>193</v>
      </c>
    </row>
    <row r="1249" spans="1:15" x14ac:dyDescent="0.3">
      <c r="A1249" s="1" t="s">
        <v>4034</v>
      </c>
      <c r="B1249" s="2">
        <v>45263</v>
      </c>
      <c r="C1249" s="1" t="s">
        <v>6666</v>
      </c>
      <c r="D1249" s="1" t="s">
        <v>107</v>
      </c>
      <c r="E1249">
        <v>2023</v>
      </c>
      <c r="F1249" s="1" t="s">
        <v>1439</v>
      </c>
      <c r="G1249" s="1" t="s">
        <v>4035</v>
      </c>
      <c r="H1249" s="1" t="s">
        <v>4036</v>
      </c>
      <c r="I1249" s="1" t="s">
        <v>4037</v>
      </c>
      <c r="J1249" s="1" t="s">
        <v>20</v>
      </c>
      <c r="K1249" s="3">
        <v>13.99</v>
      </c>
      <c r="L1249">
        <v>2</v>
      </c>
      <c r="M1249" s="3">
        <v>27.98</v>
      </c>
      <c r="N1249" s="1" t="s">
        <v>6669</v>
      </c>
      <c r="O1249" s="1" t="s">
        <v>44</v>
      </c>
    </row>
    <row r="1250" spans="1:15" x14ac:dyDescent="0.3">
      <c r="A1250" s="1" t="s">
        <v>4038</v>
      </c>
      <c r="B1250" s="2">
        <v>45677</v>
      </c>
      <c r="C1250" s="1" t="s">
        <v>6667</v>
      </c>
      <c r="D1250" s="1" t="s">
        <v>210</v>
      </c>
      <c r="E1250">
        <v>2025</v>
      </c>
      <c r="F1250" s="1" t="s">
        <v>322</v>
      </c>
      <c r="G1250" s="1" t="s">
        <v>323</v>
      </c>
      <c r="H1250" s="1" t="s">
        <v>1762</v>
      </c>
      <c r="I1250" s="1" t="s">
        <v>2961</v>
      </c>
      <c r="J1250" s="1" t="s">
        <v>70</v>
      </c>
      <c r="K1250" s="3">
        <v>44.68</v>
      </c>
      <c r="L1250">
        <v>1</v>
      </c>
      <c r="M1250" s="3">
        <v>44.68</v>
      </c>
      <c r="N1250" s="1" t="s">
        <v>6669</v>
      </c>
      <c r="O1250" s="1" t="s">
        <v>193</v>
      </c>
    </row>
    <row r="1251" spans="1:15" x14ac:dyDescent="0.3">
      <c r="A1251" s="1" t="s">
        <v>4039</v>
      </c>
      <c r="B1251" s="2">
        <v>45494</v>
      </c>
      <c r="C1251" s="1" t="s">
        <v>6666</v>
      </c>
      <c r="D1251" s="1" t="s">
        <v>32</v>
      </c>
      <c r="E1251">
        <v>2024</v>
      </c>
      <c r="F1251" s="1" t="s">
        <v>3490</v>
      </c>
      <c r="G1251" s="1" t="s">
        <v>4040</v>
      </c>
      <c r="H1251" s="1" t="s">
        <v>1037</v>
      </c>
      <c r="I1251" s="1" t="s">
        <v>3090</v>
      </c>
      <c r="J1251" s="1" t="s">
        <v>51</v>
      </c>
      <c r="K1251" s="3">
        <v>42.42</v>
      </c>
      <c r="L1251">
        <v>3</v>
      </c>
      <c r="M1251" s="3">
        <v>127.26</v>
      </c>
      <c r="N1251" s="1" t="s">
        <v>88</v>
      </c>
      <c r="O1251" s="1" t="s">
        <v>30</v>
      </c>
    </row>
    <row r="1252" spans="1:15" x14ac:dyDescent="0.3">
      <c r="A1252" s="1" t="s">
        <v>4041</v>
      </c>
      <c r="B1252" s="2">
        <v>45413</v>
      </c>
      <c r="C1252" s="1" t="s">
        <v>6670</v>
      </c>
      <c r="D1252" s="1" t="s">
        <v>46</v>
      </c>
      <c r="E1252">
        <v>2024</v>
      </c>
      <c r="F1252" s="1" t="s">
        <v>4042</v>
      </c>
      <c r="G1252" s="1" t="s">
        <v>4043</v>
      </c>
      <c r="H1252" s="1" t="s">
        <v>1415</v>
      </c>
      <c r="I1252" s="1" t="s">
        <v>1416</v>
      </c>
      <c r="J1252" s="1" t="s">
        <v>20</v>
      </c>
      <c r="K1252" s="3">
        <v>17.899999999999999</v>
      </c>
      <c r="L1252">
        <v>3</v>
      </c>
      <c r="M1252" s="3">
        <v>53.7</v>
      </c>
      <c r="N1252" s="1" t="s">
        <v>6669</v>
      </c>
      <c r="O1252" s="1" t="s">
        <v>193</v>
      </c>
    </row>
    <row r="1253" spans="1:15" x14ac:dyDescent="0.3">
      <c r="A1253" s="1" t="s">
        <v>4044</v>
      </c>
      <c r="B1253" s="2">
        <v>45123</v>
      </c>
      <c r="C1253" s="1" t="s">
        <v>6666</v>
      </c>
      <c r="D1253" s="1" t="s">
        <v>32</v>
      </c>
      <c r="E1253">
        <v>2023</v>
      </c>
      <c r="F1253" s="1" t="s">
        <v>4045</v>
      </c>
      <c r="G1253" s="1" t="s">
        <v>4046</v>
      </c>
      <c r="H1253" s="1" t="s">
        <v>3267</v>
      </c>
      <c r="I1253" s="1" t="s">
        <v>3268</v>
      </c>
      <c r="J1253" s="1" t="s">
        <v>70</v>
      </c>
      <c r="K1253" s="3">
        <v>17.04</v>
      </c>
      <c r="L1253">
        <v>3</v>
      </c>
      <c r="M1253" s="3">
        <v>51.12</v>
      </c>
      <c r="N1253" s="1" t="s">
        <v>21</v>
      </c>
      <c r="O1253" s="1" t="s">
        <v>37</v>
      </c>
    </row>
    <row r="1254" spans="1:15" x14ac:dyDescent="0.3">
      <c r="A1254" s="1" t="s">
        <v>4047</v>
      </c>
      <c r="B1254" s="2">
        <v>45484</v>
      </c>
      <c r="C1254" s="1" t="s">
        <v>6672</v>
      </c>
      <c r="D1254" s="1" t="s">
        <v>32</v>
      </c>
      <c r="E1254">
        <v>2024</v>
      </c>
      <c r="F1254" s="1" t="s">
        <v>676</v>
      </c>
      <c r="G1254" s="1" t="s">
        <v>2414</v>
      </c>
      <c r="H1254" s="1" t="s">
        <v>1197</v>
      </c>
      <c r="I1254" s="1" t="s">
        <v>1198</v>
      </c>
      <c r="J1254" s="1" t="s">
        <v>51</v>
      </c>
      <c r="K1254" s="3">
        <v>48.78</v>
      </c>
      <c r="L1254">
        <v>1</v>
      </c>
      <c r="M1254" s="3">
        <v>48.78</v>
      </c>
      <c r="N1254" s="1" t="s">
        <v>21</v>
      </c>
      <c r="O1254" s="1" t="s">
        <v>52</v>
      </c>
    </row>
    <row r="1255" spans="1:15" x14ac:dyDescent="0.3">
      <c r="A1255" s="1" t="s">
        <v>4048</v>
      </c>
      <c r="B1255" s="2">
        <v>45616</v>
      </c>
      <c r="C1255" s="1" t="s">
        <v>6670</v>
      </c>
      <c r="D1255" s="1" t="s">
        <v>54</v>
      </c>
      <c r="E1255">
        <v>2024</v>
      </c>
      <c r="F1255" s="1" t="s">
        <v>690</v>
      </c>
      <c r="G1255" s="1" t="s">
        <v>3955</v>
      </c>
      <c r="H1255" s="1" t="s">
        <v>932</v>
      </c>
      <c r="I1255" s="1" t="s">
        <v>2936</v>
      </c>
      <c r="J1255" s="1" t="s">
        <v>20</v>
      </c>
      <c r="K1255" s="3">
        <v>40.020000000000003</v>
      </c>
      <c r="L1255">
        <v>4</v>
      </c>
      <c r="M1255" s="3">
        <v>160.08000000000001</v>
      </c>
      <c r="N1255" s="1" t="s">
        <v>29</v>
      </c>
      <c r="O1255" s="1" t="s">
        <v>30</v>
      </c>
    </row>
    <row r="1256" spans="1:15" x14ac:dyDescent="0.3">
      <c r="A1256" s="1" t="s">
        <v>4049</v>
      </c>
      <c r="B1256" s="2">
        <v>45004</v>
      </c>
      <c r="C1256" s="1" t="s">
        <v>6666</v>
      </c>
      <c r="D1256" s="1" t="s">
        <v>15</v>
      </c>
      <c r="E1256">
        <v>2023</v>
      </c>
      <c r="F1256" s="1" t="s">
        <v>481</v>
      </c>
      <c r="G1256" s="1" t="s">
        <v>482</v>
      </c>
      <c r="H1256" s="1" t="s">
        <v>460</v>
      </c>
      <c r="I1256" s="1" t="s">
        <v>4050</v>
      </c>
      <c r="J1256" s="1" t="s">
        <v>70</v>
      </c>
      <c r="K1256" s="3">
        <v>41.74</v>
      </c>
      <c r="L1256">
        <v>3</v>
      </c>
      <c r="M1256" s="3">
        <v>125.22</v>
      </c>
      <c r="N1256" s="1" t="s">
        <v>29</v>
      </c>
      <c r="O1256" s="1" t="s">
        <v>44</v>
      </c>
    </row>
    <row r="1257" spans="1:15" x14ac:dyDescent="0.3">
      <c r="A1257" s="1" t="s">
        <v>4051</v>
      </c>
      <c r="B1257" s="2">
        <v>44983</v>
      </c>
      <c r="C1257" s="1" t="s">
        <v>6666</v>
      </c>
      <c r="D1257" s="1" t="s">
        <v>39</v>
      </c>
      <c r="E1257">
        <v>2023</v>
      </c>
      <c r="F1257" s="1" t="s">
        <v>4052</v>
      </c>
      <c r="G1257" s="1" t="s">
        <v>4053</v>
      </c>
      <c r="H1257" s="1" t="s">
        <v>4054</v>
      </c>
      <c r="I1257" s="1" t="s">
        <v>4055</v>
      </c>
      <c r="J1257" s="1" t="s">
        <v>70</v>
      </c>
      <c r="K1257" s="3">
        <v>5.42</v>
      </c>
      <c r="L1257">
        <v>2</v>
      </c>
      <c r="M1257" s="3">
        <v>10.84</v>
      </c>
      <c r="N1257" s="1" t="s">
        <v>29</v>
      </c>
      <c r="O1257" s="1" t="s">
        <v>44</v>
      </c>
    </row>
    <row r="1258" spans="1:15" x14ac:dyDescent="0.3">
      <c r="A1258" s="1" t="s">
        <v>4056</v>
      </c>
      <c r="B1258" s="2">
        <v>45154</v>
      </c>
      <c r="C1258" s="1" t="s">
        <v>6670</v>
      </c>
      <c r="D1258" s="1" t="s">
        <v>90</v>
      </c>
      <c r="E1258">
        <v>2023</v>
      </c>
      <c r="F1258" s="1" t="s">
        <v>1048</v>
      </c>
      <c r="G1258" s="1" t="s">
        <v>1049</v>
      </c>
      <c r="H1258" s="1" t="s">
        <v>287</v>
      </c>
      <c r="I1258" s="1" t="s">
        <v>1562</v>
      </c>
      <c r="J1258" s="1" t="s">
        <v>51</v>
      </c>
      <c r="K1258" s="3">
        <v>10.24</v>
      </c>
      <c r="L1258">
        <v>4</v>
      </c>
      <c r="M1258" s="3">
        <v>40.96</v>
      </c>
      <c r="N1258" s="1" t="s">
        <v>88</v>
      </c>
      <c r="O1258" s="1" t="s">
        <v>44</v>
      </c>
    </row>
    <row r="1259" spans="1:15" x14ac:dyDescent="0.3">
      <c r="A1259" s="1" t="s">
        <v>4057</v>
      </c>
      <c r="B1259" s="2">
        <v>45422</v>
      </c>
      <c r="C1259" s="1" t="s">
        <v>6668</v>
      </c>
      <c r="D1259" s="1" t="s">
        <v>46</v>
      </c>
      <c r="E1259">
        <v>2024</v>
      </c>
      <c r="F1259" s="1" t="s">
        <v>1680</v>
      </c>
      <c r="G1259" s="1" t="s">
        <v>4058</v>
      </c>
      <c r="H1259" s="1" t="s">
        <v>1021</v>
      </c>
      <c r="I1259" s="1" t="s">
        <v>1022</v>
      </c>
      <c r="J1259" s="1" t="s">
        <v>70</v>
      </c>
      <c r="K1259" s="3">
        <v>23.22</v>
      </c>
      <c r="L1259">
        <v>2</v>
      </c>
      <c r="M1259" s="3">
        <v>46.44</v>
      </c>
      <c r="N1259" s="1" t="s">
        <v>29</v>
      </c>
      <c r="O1259" s="1" t="s">
        <v>37</v>
      </c>
    </row>
    <row r="1260" spans="1:15" x14ac:dyDescent="0.3">
      <c r="A1260" s="1" t="s">
        <v>4059</v>
      </c>
      <c r="B1260" s="2">
        <v>45112</v>
      </c>
      <c r="C1260" s="1" t="s">
        <v>6670</v>
      </c>
      <c r="D1260" s="1" t="s">
        <v>32</v>
      </c>
      <c r="E1260">
        <v>2023</v>
      </c>
      <c r="F1260" s="1" t="s">
        <v>715</v>
      </c>
      <c r="G1260" s="1" t="s">
        <v>716</v>
      </c>
      <c r="H1260" s="1" t="s">
        <v>717</v>
      </c>
      <c r="I1260" s="1" t="s">
        <v>4060</v>
      </c>
      <c r="J1260" s="1" t="s">
        <v>20</v>
      </c>
      <c r="K1260" s="3">
        <v>20.46</v>
      </c>
      <c r="L1260">
        <v>5</v>
      </c>
      <c r="M1260" s="3">
        <v>102.3</v>
      </c>
      <c r="N1260" s="1" t="s">
        <v>29</v>
      </c>
      <c r="O1260" s="1" t="s">
        <v>37</v>
      </c>
    </row>
    <row r="1261" spans="1:15" x14ac:dyDescent="0.3">
      <c r="A1261" s="1" t="s">
        <v>4061</v>
      </c>
      <c r="B1261" s="2">
        <v>45487</v>
      </c>
      <c r="C1261" s="1" t="s">
        <v>6666</v>
      </c>
      <c r="D1261" s="1" t="s">
        <v>32</v>
      </c>
      <c r="E1261">
        <v>2024</v>
      </c>
      <c r="F1261" s="1" t="s">
        <v>4062</v>
      </c>
      <c r="G1261" s="1" t="s">
        <v>4063</v>
      </c>
      <c r="H1261" s="1" t="s">
        <v>2374</v>
      </c>
      <c r="I1261" s="1" t="s">
        <v>4064</v>
      </c>
      <c r="J1261" s="1" t="s">
        <v>70</v>
      </c>
      <c r="K1261" s="3">
        <v>7.9</v>
      </c>
      <c r="L1261">
        <v>1</v>
      </c>
      <c r="M1261" s="3">
        <v>7.9</v>
      </c>
      <c r="N1261" s="1" t="s">
        <v>6669</v>
      </c>
      <c r="O1261" s="1" t="s">
        <v>44</v>
      </c>
    </row>
    <row r="1262" spans="1:15" x14ac:dyDescent="0.3">
      <c r="A1262" s="1" t="s">
        <v>4065</v>
      </c>
      <c r="B1262" s="2">
        <v>45271</v>
      </c>
      <c r="C1262" s="1" t="s">
        <v>6667</v>
      </c>
      <c r="D1262" s="1" t="s">
        <v>107</v>
      </c>
      <c r="E1262">
        <v>2023</v>
      </c>
      <c r="F1262" s="1" t="s">
        <v>1993</v>
      </c>
      <c r="G1262" s="1" t="s">
        <v>2434</v>
      </c>
      <c r="H1262" s="1" t="s">
        <v>2365</v>
      </c>
      <c r="I1262" s="1" t="s">
        <v>4066</v>
      </c>
      <c r="J1262" s="1" t="s">
        <v>20</v>
      </c>
      <c r="K1262" s="3">
        <v>40.64</v>
      </c>
      <c r="L1262">
        <v>2</v>
      </c>
      <c r="M1262" s="3">
        <v>81.28</v>
      </c>
      <c r="N1262" s="1" t="s">
        <v>88</v>
      </c>
      <c r="O1262" s="1" t="s">
        <v>52</v>
      </c>
    </row>
    <row r="1263" spans="1:15" x14ac:dyDescent="0.3">
      <c r="A1263" s="1" t="s">
        <v>4067</v>
      </c>
      <c r="B1263" s="2">
        <v>45237</v>
      </c>
      <c r="C1263" s="1" t="s">
        <v>6671</v>
      </c>
      <c r="D1263" s="1" t="s">
        <v>54</v>
      </c>
      <c r="E1263">
        <v>2023</v>
      </c>
      <c r="F1263" s="1" t="s">
        <v>1294</v>
      </c>
      <c r="G1263" s="1" t="s">
        <v>4068</v>
      </c>
      <c r="H1263" s="1" t="s">
        <v>302</v>
      </c>
      <c r="I1263" s="1" t="s">
        <v>3420</v>
      </c>
      <c r="J1263" s="1" t="s">
        <v>20</v>
      </c>
      <c r="K1263" s="3">
        <v>9.7100000000000009</v>
      </c>
      <c r="L1263">
        <v>4</v>
      </c>
      <c r="M1263" s="3">
        <v>38.840000000000003</v>
      </c>
      <c r="N1263" s="1" t="s">
        <v>88</v>
      </c>
      <c r="O1263" s="1" t="s">
        <v>30</v>
      </c>
    </row>
    <row r="1264" spans="1:15" x14ac:dyDescent="0.3">
      <c r="A1264" s="1" t="s">
        <v>4069</v>
      </c>
      <c r="B1264" s="2">
        <v>44854</v>
      </c>
      <c r="C1264" s="1" t="s">
        <v>6672</v>
      </c>
      <c r="D1264" s="1" t="s">
        <v>133</v>
      </c>
      <c r="E1264">
        <v>2022</v>
      </c>
      <c r="F1264" s="1" t="s">
        <v>3106</v>
      </c>
      <c r="G1264" s="1" t="s">
        <v>3107</v>
      </c>
      <c r="H1264" s="1" t="s">
        <v>4070</v>
      </c>
      <c r="I1264" s="1" t="s">
        <v>4071</v>
      </c>
      <c r="J1264" s="1" t="s">
        <v>70</v>
      </c>
      <c r="K1264" s="3">
        <v>5.0199999999999996</v>
      </c>
      <c r="L1264">
        <v>3</v>
      </c>
      <c r="M1264" s="3">
        <v>15.06</v>
      </c>
      <c r="N1264" s="1" t="s">
        <v>29</v>
      </c>
      <c r="O1264" s="1" t="s">
        <v>30</v>
      </c>
    </row>
    <row r="1265" spans="1:15" x14ac:dyDescent="0.3">
      <c r="A1265" s="1" t="s">
        <v>4072</v>
      </c>
      <c r="B1265" s="2">
        <v>45276</v>
      </c>
      <c r="C1265" s="1" t="s">
        <v>6673</v>
      </c>
      <c r="D1265" s="1" t="s">
        <v>107</v>
      </c>
      <c r="E1265">
        <v>2023</v>
      </c>
      <c r="F1265" s="1" t="s">
        <v>3442</v>
      </c>
      <c r="G1265" s="1" t="s">
        <v>4073</v>
      </c>
      <c r="H1265" s="1" t="s">
        <v>4074</v>
      </c>
      <c r="I1265" s="1" t="s">
        <v>4075</v>
      </c>
      <c r="J1265" s="1" t="s">
        <v>70</v>
      </c>
      <c r="K1265" s="3">
        <v>12.6</v>
      </c>
      <c r="L1265">
        <v>2</v>
      </c>
      <c r="M1265" s="3">
        <v>25.2</v>
      </c>
      <c r="N1265" s="1" t="s">
        <v>21</v>
      </c>
      <c r="O1265" s="1" t="s">
        <v>37</v>
      </c>
    </row>
    <row r="1266" spans="1:15" x14ac:dyDescent="0.3">
      <c r="A1266" s="1" t="s">
        <v>4076</v>
      </c>
      <c r="B1266" s="2">
        <v>45261</v>
      </c>
      <c r="C1266" s="1" t="s">
        <v>6668</v>
      </c>
      <c r="D1266" s="1" t="s">
        <v>107</v>
      </c>
      <c r="E1266">
        <v>2023</v>
      </c>
      <c r="F1266" s="1" t="s">
        <v>1249</v>
      </c>
      <c r="G1266" s="1" t="s">
        <v>4077</v>
      </c>
      <c r="H1266" s="1" t="s">
        <v>692</v>
      </c>
      <c r="I1266" s="1" t="s">
        <v>4078</v>
      </c>
      <c r="J1266" s="1" t="s">
        <v>70</v>
      </c>
      <c r="K1266" s="3">
        <v>48.46</v>
      </c>
      <c r="L1266">
        <v>4</v>
      </c>
      <c r="M1266" s="3">
        <v>193.84</v>
      </c>
      <c r="N1266" s="1" t="s">
        <v>21</v>
      </c>
      <c r="O1266" s="1" t="s">
        <v>30</v>
      </c>
    </row>
    <row r="1267" spans="1:15" x14ac:dyDescent="0.3">
      <c r="A1267" s="1" t="s">
        <v>4079</v>
      </c>
      <c r="B1267" s="2">
        <v>45629</v>
      </c>
      <c r="C1267" s="1" t="s">
        <v>6671</v>
      </c>
      <c r="D1267" s="1" t="s">
        <v>107</v>
      </c>
      <c r="E1267">
        <v>2024</v>
      </c>
      <c r="F1267" s="1" t="s">
        <v>1053</v>
      </c>
      <c r="G1267" s="1" t="s">
        <v>4080</v>
      </c>
      <c r="H1267" s="1" t="s">
        <v>4081</v>
      </c>
      <c r="I1267" s="1" t="s">
        <v>4082</v>
      </c>
      <c r="J1267" s="1" t="s">
        <v>20</v>
      </c>
      <c r="K1267" s="3">
        <v>33.200000000000003</v>
      </c>
      <c r="L1267">
        <v>2</v>
      </c>
      <c r="M1267" s="3">
        <v>66.400000000000006</v>
      </c>
      <c r="N1267" s="1" t="s">
        <v>6669</v>
      </c>
      <c r="O1267" s="1" t="s">
        <v>44</v>
      </c>
    </row>
    <row r="1268" spans="1:15" x14ac:dyDescent="0.3">
      <c r="A1268" s="1" t="s">
        <v>4083</v>
      </c>
      <c r="B1268" s="2">
        <v>44958</v>
      </c>
      <c r="C1268" s="1" t="s">
        <v>6670</v>
      </c>
      <c r="D1268" s="1" t="s">
        <v>39</v>
      </c>
      <c r="E1268">
        <v>2023</v>
      </c>
      <c r="F1268" s="1" t="s">
        <v>1668</v>
      </c>
      <c r="G1268" s="1" t="s">
        <v>1669</v>
      </c>
      <c r="H1268" s="1" t="s">
        <v>1029</v>
      </c>
      <c r="I1268" s="1" t="s">
        <v>1030</v>
      </c>
      <c r="J1268" s="1" t="s">
        <v>20</v>
      </c>
      <c r="K1268" s="3">
        <v>27.73</v>
      </c>
      <c r="L1268">
        <v>3</v>
      </c>
      <c r="M1268" s="3">
        <v>83.19</v>
      </c>
      <c r="N1268" s="1" t="s">
        <v>21</v>
      </c>
      <c r="O1268" s="1" t="s">
        <v>37</v>
      </c>
    </row>
    <row r="1269" spans="1:15" x14ac:dyDescent="0.3">
      <c r="A1269" s="1" t="s">
        <v>4084</v>
      </c>
      <c r="B1269" s="2">
        <v>45178</v>
      </c>
      <c r="C1269" s="1" t="s">
        <v>6673</v>
      </c>
      <c r="D1269" s="1" t="s">
        <v>60</v>
      </c>
      <c r="E1269">
        <v>2023</v>
      </c>
      <c r="F1269" s="1" t="s">
        <v>3186</v>
      </c>
      <c r="G1269" s="1" t="s">
        <v>3187</v>
      </c>
      <c r="H1269" s="1" t="s">
        <v>4085</v>
      </c>
      <c r="I1269" s="1" t="s">
        <v>4086</v>
      </c>
      <c r="J1269" s="1" t="s">
        <v>70</v>
      </c>
      <c r="K1269" s="3">
        <v>24.92</v>
      </c>
      <c r="L1269">
        <v>3</v>
      </c>
      <c r="M1269" s="3">
        <v>74.760000000000005</v>
      </c>
      <c r="N1269" s="1" t="s">
        <v>6669</v>
      </c>
      <c r="O1269" s="1" t="s">
        <v>44</v>
      </c>
    </row>
    <row r="1270" spans="1:15" x14ac:dyDescent="0.3">
      <c r="A1270" s="1" t="s">
        <v>4087</v>
      </c>
      <c r="B1270" s="2">
        <v>45849</v>
      </c>
      <c r="C1270" s="1" t="s">
        <v>6668</v>
      </c>
      <c r="D1270" s="1" t="s">
        <v>32</v>
      </c>
      <c r="E1270">
        <v>2025</v>
      </c>
      <c r="F1270" s="1" t="s">
        <v>1203</v>
      </c>
      <c r="G1270" s="1" t="s">
        <v>1204</v>
      </c>
      <c r="H1270" s="1" t="s">
        <v>2658</v>
      </c>
      <c r="I1270" s="1" t="s">
        <v>3623</v>
      </c>
      <c r="J1270" s="1" t="s">
        <v>20</v>
      </c>
      <c r="K1270" s="3">
        <v>16.47</v>
      </c>
      <c r="L1270">
        <v>3</v>
      </c>
      <c r="M1270" s="3">
        <v>49.41</v>
      </c>
      <c r="N1270" s="1" t="s">
        <v>6669</v>
      </c>
      <c r="O1270" s="1" t="s">
        <v>30</v>
      </c>
    </row>
    <row r="1271" spans="1:15" x14ac:dyDescent="0.3">
      <c r="A1271" s="1" t="s">
        <v>4088</v>
      </c>
      <c r="B1271" s="2">
        <v>45210</v>
      </c>
      <c r="C1271" s="1" t="s">
        <v>6670</v>
      </c>
      <c r="D1271" s="1" t="s">
        <v>133</v>
      </c>
      <c r="E1271">
        <v>2023</v>
      </c>
      <c r="F1271" s="1" t="s">
        <v>3446</v>
      </c>
      <c r="G1271" s="1" t="s">
        <v>3447</v>
      </c>
      <c r="H1271" s="1" t="s">
        <v>2174</v>
      </c>
      <c r="I1271" s="1" t="s">
        <v>2712</v>
      </c>
      <c r="J1271" s="1" t="s">
        <v>51</v>
      </c>
      <c r="K1271" s="3">
        <v>13.44</v>
      </c>
      <c r="L1271">
        <v>3</v>
      </c>
      <c r="M1271" s="3">
        <v>40.32</v>
      </c>
      <c r="N1271" s="1" t="s">
        <v>6669</v>
      </c>
      <c r="O1271" s="1" t="s">
        <v>193</v>
      </c>
    </row>
    <row r="1272" spans="1:15" x14ac:dyDescent="0.3">
      <c r="A1272" s="1" t="s">
        <v>4089</v>
      </c>
      <c r="B1272" s="2">
        <v>45247</v>
      </c>
      <c r="C1272" s="1" t="s">
        <v>6668</v>
      </c>
      <c r="D1272" s="1" t="s">
        <v>54</v>
      </c>
      <c r="E1272">
        <v>2023</v>
      </c>
      <c r="F1272" s="1" t="s">
        <v>918</v>
      </c>
      <c r="G1272" s="1" t="s">
        <v>4090</v>
      </c>
      <c r="H1272" s="1" t="s">
        <v>836</v>
      </c>
      <c r="I1272" s="1" t="s">
        <v>837</v>
      </c>
      <c r="J1272" s="1" t="s">
        <v>51</v>
      </c>
      <c r="K1272" s="3">
        <v>49.17</v>
      </c>
      <c r="L1272">
        <v>5</v>
      </c>
      <c r="M1272" s="3">
        <v>245.85</v>
      </c>
      <c r="N1272" s="1" t="s">
        <v>21</v>
      </c>
      <c r="O1272" s="1" t="s">
        <v>37</v>
      </c>
    </row>
    <row r="1273" spans="1:15" x14ac:dyDescent="0.3">
      <c r="A1273" s="1" t="s">
        <v>4091</v>
      </c>
      <c r="B1273" s="2">
        <v>44885</v>
      </c>
      <c r="C1273" s="1" t="s">
        <v>6666</v>
      </c>
      <c r="D1273" s="1" t="s">
        <v>54</v>
      </c>
      <c r="E1273">
        <v>2022</v>
      </c>
      <c r="F1273" s="1" t="s">
        <v>1203</v>
      </c>
      <c r="G1273" s="1" t="s">
        <v>3651</v>
      </c>
      <c r="H1273" s="1" t="s">
        <v>598</v>
      </c>
      <c r="I1273" s="1" t="s">
        <v>599</v>
      </c>
      <c r="J1273" s="1" t="s">
        <v>20</v>
      </c>
      <c r="K1273" s="3">
        <v>45.96</v>
      </c>
      <c r="L1273">
        <v>3</v>
      </c>
      <c r="M1273" s="3">
        <v>137.88</v>
      </c>
      <c r="N1273" s="1" t="s">
        <v>29</v>
      </c>
      <c r="O1273" s="1" t="s">
        <v>22</v>
      </c>
    </row>
    <row r="1274" spans="1:15" x14ac:dyDescent="0.3">
      <c r="A1274" s="1" t="s">
        <v>4092</v>
      </c>
      <c r="B1274" s="2">
        <v>45047</v>
      </c>
      <c r="C1274" s="1" t="s">
        <v>6667</v>
      </c>
      <c r="D1274" s="1" t="s">
        <v>46</v>
      </c>
      <c r="E1274">
        <v>2023</v>
      </c>
      <c r="F1274" s="1" t="s">
        <v>1966</v>
      </c>
      <c r="G1274" s="1" t="s">
        <v>4093</v>
      </c>
      <c r="H1274" s="1" t="s">
        <v>1919</v>
      </c>
      <c r="I1274" s="1" t="s">
        <v>1920</v>
      </c>
      <c r="J1274" s="1" t="s">
        <v>51</v>
      </c>
      <c r="K1274" s="3">
        <v>26.97</v>
      </c>
      <c r="L1274">
        <v>2</v>
      </c>
      <c r="M1274" s="3">
        <v>53.94</v>
      </c>
      <c r="N1274" s="1" t="s">
        <v>88</v>
      </c>
      <c r="O1274" s="1" t="s">
        <v>37</v>
      </c>
    </row>
    <row r="1275" spans="1:15" x14ac:dyDescent="0.3">
      <c r="A1275" s="1" t="s">
        <v>4094</v>
      </c>
      <c r="B1275" s="2">
        <v>45291</v>
      </c>
      <c r="C1275" s="1" t="s">
        <v>6666</v>
      </c>
      <c r="D1275" s="1" t="s">
        <v>107</v>
      </c>
      <c r="E1275">
        <v>2023</v>
      </c>
      <c r="F1275" s="1" t="s">
        <v>108</v>
      </c>
      <c r="G1275" s="1" t="s">
        <v>109</v>
      </c>
      <c r="H1275" s="1" t="s">
        <v>767</v>
      </c>
      <c r="I1275" s="1" t="s">
        <v>2904</v>
      </c>
      <c r="J1275" s="1" t="s">
        <v>20</v>
      </c>
      <c r="K1275" s="3">
        <v>35.35</v>
      </c>
      <c r="L1275">
        <v>5</v>
      </c>
      <c r="M1275" s="3">
        <v>176.75</v>
      </c>
      <c r="N1275" s="1" t="s">
        <v>21</v>
      </c>
      <c r="O1275" s="1" t="s">
        <v>30</v>
      </c>
    </row>
    <row r="1276" spans="1:15" x14ac:dyDescent="0.3">
      <c r="A1276" s="1" t="s">
        <v>4095</v>
      </c>
      <c r="B1276" s="2">
        <v>45239</v>
      </c>
      <c r="C1276" s="1" t="s">
        <v>6672</v>
      </c>
      <c r="D1276" s="1" t="s">
        <v>54</v>
      </c>
      <c r="E1276">
        <v>2023</v>
      </c>
      <c r="F1276" s="1" t="s">
        <v>3837</v>
      </c>
      <c r="G1276" s="1" t="s">
        <v>3838</v>
      </c>
      <c r="H1276" s="1" t="s">
        <v>1370</v>
      </c>
      <c r="I1276" s="1" t="s">
        <v>1371</v>
      </c>
      <c r="J1276" s="1" t="s">
        <v>87</v>
      </c>
      <c r="K1276" s="3">
        <v>16.12</v>
      </c>
      <c r="L1276">
        <v>1</v>
      </c>
      <c r="M1276" s="3">
        <v>16.12</v>
      </c>
      <c r="N1276" s="1" t="s">
        <v>6669</v>
      </c>
      <c r="O1276" s="1" t="s">
        <v>22</v>
      </c>
    </row>
    <row r="1277" spans="1:15" x14ac:dyDescent="0.3">
      <c r="A1277" s="1" t="s">
        <v>4096</v>
      </c>
      <c r="B1277" s="2">
        <v>44921</v>
      </c>
      <c r="C1277" s="1" t="s">
        <v>6667</v>
      </c>
      <c r="D1277" s="1" t="s">
        <v>107</v>
      </c>
      <c r="E1277">
        <v>2022</v>
      </c>
      <c r="F1277" s="1" t="s">
        <v>211</v>
      </c>
      <c r="G1277" s="1" t="s">
        <v>212</v>
      </c>
      <c r="H1277" s="1" t="s">
        <v>2766</v>
      </c>
      <c r="I1277" s="1" t="s">
        <v>2767</v>
      </c>
      <c r="J1277" s="1" t="s">
        <v>20</v>
      </c>
      <c r="K1277" s="3">
        <v>19.010000000000002</v>
      </c>
      <c r="L1277">
        <v>1</v>
      </c>
      <c r="M1277" s="3">
        <v>19.010000000000002</v>
      </c>
      <c r="N1277" s="1" t="s">
        <v>21</v>
      </c>
      <c r="O1277" s="1" t="s">
        <v>37</v>
      </c>
    </row>
    <row r="1278" spans="1:15" x14ac:dyDescent="0.3">
      <c r="A1278" s="1" t="s">
        <v>4097</v>
      </c>
      <c r="B1278" s="2">
        <v>45884</v>
      </c>
      <c r="C1278" s="1" t="s">
        <v>6668</v>
      </c>
      <c r="D1278" s="1" t="s">
        <v>90</v>
      </c>
      <c r="E1278">
        <v>2025</v>
      </c>
      <c r="F1278" s="1" t="s">
        <v>1993</v>
      </c>
      <c r="G1278" s="1" t="s">
        <v>2819</v>
      </c>
      <c r="H1278" s="1" t="s">
        <v>1856</v>
      </c>
      <c r="I1278" s="1" t="s">
        <v>2276</v>
      </c>
      <c r="J1278" s="1" t="s">
        <v>70</v>
      </c>
      <c r="K1278" s="3">
        <v>18.82</v>
      </c>
      <c r="L1278">
        <v>3</v>
      </c>
      <c r="M1278" s="3">
        <v>56.46</v>
      </c>
      <c r="N1278" s="1" t="s">
        <v>29</v>
      </c>
      <c r="O1278" s="1" t="s">
        <v>30</v>
      </c>
    </row>
    <row r="1279" spans="1:15" x14ac:dyDescent="0.3">
      <c r="A1279" s="1" t="s">
        <v>4098</v>
      </c>
      <c r="B1279" s="2">
        <v>45709</v>
      </c>
      <c r="C1279" s="1" t="s">
        <v>6668</v>
      </c>
      <c r="D1279" s="1" t="s">
        <v>39</v>
      </c>
      <c r="E1279">
        <v>2025</v>
      </c>
      <c r="F1279" s="1" t="s">
        <v>443</v>
      </c>
      <c r="G1279" s="1" t="s">
        <v>444</v>
      </c>
      <c r="H1279" s="1" t="s">
        <v>247</v>
      </c>
      <c r="I1279" s="1" t="s">
        <v>4099</v>
      </c>
      <c r="J1279" s="1" t="s">
        <v>70</v>
      </c>
      <c r="K1279" s="3">
        <v>41.66</v>
      </c>
      <c r="L1279">
        <v>1</v>
      </c>
      <c r="M1279" s="3">
        <v>41.66</v>
      </c>
      <c r="N1279" s="1" t="s">
        <v>21</v>
      </c>
      <c r="O1279" s="1" t="s">
        <v>30</v>
      </c>
    </row>
    <row r="1280" spans="1:15" x14ac:dyDescent="0.3">
      <c r="A1280" s="1" t="s">
        <v>4100</v>
      </c>
      <c r="B1280" s="2">
        <v>45098</v>
      </c>
      <c r="C1280" s="1" t="s">
        <v>6670</v>
      </c>
      <c r="D1280" s="1" t="s">
        <v>24</v>
      </c>
      <c r="E1280">
        <v>2023</v>
      </c>
      <c r="F1280" s="1" t="s">
        <v>4101</v>
      </c>
      <c r="G1280" s="1" t="s">
        <v>4102</v>
      </c>
      <c r="H1280" s="1" t="s">
        <v>4103</v>
      </c>
      <c r="I1280" s="1" t="s">
        <v>4104</v>
      </c>
      <c r="J1280" s="1" t="s">
        <v>70</v>
      </c>
      <c r="K1280" s="3">
        <v>48.08</v>
      </c>
      <c r="L1280">
        <v>3</v>
      </c>
      <c r="M1280" s="3">
        <v>144.24</v>
      </c>
      <c r="N1280" s="1" t="s">
        <v>21</v>
      </c>
      <c r="O1280" s="1" t="s">
        <v>30</v>
      </c>
    </row>
    <row r="1281" spans="1:15" x14ac:dyDescent="0.3">
      <c r="A1281" s="1" t="s">
        <v>4105</v>
      </c>
      <c r="B1281" s="2">
        <v>45134</v>
      </c>
      <c r="C1281" s="1" t="s">
        <v>6672</v>
      </c>
      <c r="D1281" s="1" t="s">
        <v>32</v>
      </c>
      <c r="E1281">
        <v>2023</v>
      </c>
      <c r="F1281" s="1" t="s">
        <v>3233</v>
      </c>
      <c r="G1281" s="1" t="s">
        <v>3234</v>
      </c>
      <c r="H1281" s="1" t="s">
        <v>4106</v>
      </c>
      <c r="I1281" s="1" t="s">
        <v>4107</v>
      </c>
      <c r="J1281" s="1" t="s">
        <v>87</v>
      </c>
      <c r="K1281" s="3">
        <v>46.48</v>
      </c>
      <c r="L1281">
        <v>5</v>
      </c>
      <c r="M1281" s="3">
        <v>232.4</v>
      </c>
      <c r="N1281" s="1" t="s">
        <v>29</v>
      </c>
      <c r="O1281" s="1" t="s">
        <v>52</v>
      </c>
    </row>
    <row r="1282" spans="1:15" x14ac:dyDescent="0.3">
      <c r="A1282" s="1" t="s">
        <v>4108</v>
      </c>
      <c r="B1282" s="2">
        <v>45239</v>
      </c>
      <c r="C1282" s="1" t="s">
        <v>6672</v>
      </c>
      <c r="D1282" s="1" t="s">
        <v>54</v>
      </c>
      <c r="E1282">
        <v>2023</v>
      </c>
      <c r="F1282" s="1" t="s">
        <v>2149</v>
      </c>
      <c r="G1282" s="1" t="s">
        <v>2916</v>
      </c>
      <c r="H1282" s="1" t="s">
        <v>4109</v>
      </c>
      <c r="I1282" s="1" t="s">
        <v>4110</v>
      </c>
      <c r="J1282" s="1" t="s">
        <v>51</v>
      </c>
      <c r="K1282" s="3">
        <v>42.52</v>
      </c>
      <c r="L1282">
        <v>1</v>
      </c>
      <c r="M1282" s="3">
        <v>42.52</v>
      </c>
      <c r="N1282" s="1" t="s">
        <v>88</v>
      </c>
      <c r="O1282" s="1" t="s">
        <v>52</v>
      </c>
    </row>
    <row r="1283" spans="1:15" x14ac:dyDescent="0.3">
      <c r="A1283" s="1" t="s">
        <v>4111</v>
      </c>
      <c r="B1283" s="2">
        <v>45728</v>
      </c>
      <c r="C1283" s="1" t="s">
        <v>6670</v>
      </c>
      <c r="D1283" s="1" t="s">
        <v>15</v>
      </c>
      <c r="E1283">
        <v>2025</v>
      </c>
      <c r="F1283" s="1" t="s">
        <v>829</v>
      </c>
      <c r="G1283" s="1" t="s">
        <v>830</v>
      </c>
      <c r="H1283" s="1" t="s">
        <v>2438</v>
      </c>
      <c r="I1283" s="1" t="s">
        <v>2439</v>
      </c>
      <c r="J1283" s="1" t="s">
        <v>20</v>
      </c>
      <c r="K1283" s="3">
        <v>11.52</v>
      </c>
      <c r="L1283">
        <v>2</v>
      </c>
      <c r="M1283" s="3">
        <v>23.04</v>
      </c>
      <c r="N1283" s="1" t="s">
        <v>21</v>
      </c>
      <c r="O1283" s="1" t="s">
        <v>37</v>
      </c>
    </row>
    <row r="1284" spans="1:15" x14ac:dyDescent="0.3">
      <c r="A1284" s="1" t="s">
        <v>4112</v>
      </c>
      <c r="B1284" s="2">
        <v>45601</v>
      </c>
      <c r="C1284" s="1" t="s">
        <v>6671</v>
      </c>
      <c r="D1284" s="1" t="s">
        <v>54</v>
      </c>
      <c r="E1284">
        <v>2024</v>
      </c>
      <c r="F1284" s="1" t="s">
        <v>2919</v>
      </c>
      <c r="G1284" s="1" t="s">
        <v>2920</v>
      </c>
      <c r="H1284" s="1" t="s">
        <v>2003</v>
      </c>
      <c r="I1284" s="1" t="s">
        <v>2194</v>
      </c>
      <c r="J1284" s="1" t="s">
        <v>70</v>
      </c>
      <c r="K1284" s="3">
        <v>44.74</v>
      </c>
      <c r="L1284">
        <v>5</v>
      </c>
      <c r="M1284" s="3">
        <v>223.7</v>
      </c>
      <c r="N1284" s="1" t="s">
        <v>21</v>
      </c>
      <c r="O1284" s="1" t="s">
        <v>22</v>
      </c>
    </row>
    <row r="1285" spans="1:15" x14ac:dyDescent="0.3">
      <c r="A1285" s="1" t="s">
        <v>4113</v>
      </c>
      <c r="B1285" s="2">
        <v>44980</v>
      </c>
      <c r="C1285" s="1" t="s">
        <v>6672</v>
      </c>
      <c r="D1285" s="1" t="s">
        <v>39</v>
      </c>
      <c r="E1285">
        <v>2023</v>
      </c>
      <c r="F1285" s="1" t="s">
        <v>4114</v>
      </c>
      <c r="G1285" s="1" t="s">
        <v>4115</v>
      </c>
      <c r="H1285" s="1" t="s">
        <v>292</v>
      </c>
      <c r="I1285" s="1" t="s">
        <v>4116</v>
      </c>
      <c r="J1285" s="1" t="s">
        <v>51</v>
      </c>
      <c r="K1285" s="3">
        <v>23.66</v>
      </c>
      <c r="L1285">
        <v>3</v>
      </c>
      <c r="M1285" s="3">
        <v>70.98</v>
      </c>
      <c r="N1285" s="1" t="s">
        <v>21</v>
      </c>
      <c r="O1285" s="1" t="s">
        <v>193</v>
      </c>
    </row>
    <row r="1286" spans="1:15" x14ac:dyDescent="0.3">
      <c r="A1286" s="1" t="s">
        <v>4117</v>
      </c>
      <c r="B1286" s="2">
        <v>45530</v>
      </c>
      <c r="C1286" s="1" t="s">
        <v>6667</v>
      </c>
      <c r="D1286" s="1" t="s">
        <v>90</v>
      </c>
      <c r="E1286">
        <v>2024</v>
      </c>
      <c r="F1286" s="1" t="s">
        <v>977</v>
      </c>
      <c r="G1286" s="1" t="s">
        <v>978</v>
      </c>
      <c r="H1286" s="1" t="s">
        <v>1256</v>
      </c>
      <c r="I1286" s="1" t="s">
        <v>1257</v>
      </c>
      <c r="J1286" s="1" t="s">
        <v>20</v>
      </c>
      <c r="K1286" s="3">
        <v>17.989999999999998</v>
      </c>
      <c r="L1286">
        <v>3</v>
      </c>
      <c r="M1286" s="3">
        <v>53.97</v>
      </c>
      <c r="N1286" s="1" t="s">
        <v>6669</v>
      </c>
      <c r="O1286" s="1" t="s">
        <v>44</v>
      </c>
    </row>
    <row r="1287" spans="1:15" x14ac:dyDescent="0.3">
      <c r="A1287" s="1" t="s">
        <v>4118</v>
      </c>
      <c r="B1287" s="2">
        <v>44936</v>
      </c>
      <c r="C1287" s="1" t="s">
        <v>6671</v>
      </c>
      <c r="D1287" s="1" t="s">
        <v>210</v>
      </c>
      <c r="E1287">
        <v>2023</v>
      </c>
      <c r="F1287" s="1" t="s">
        <v>4119</v>
      </c>
      <c r="G1287" s="1" t="s">
        <v>4120</v>
      </c>
      <c r="H1287" s="1" t="s">
        <v>3893</v>
      </c>
      <c r="I1287" s="1" t="s">
        <v>4121</v>
      </c>
      <c r="J1287" s="1" t="s">
        <v>70</v>
      </c>
      <c r="K1287" s="3">
        <v>40.57</v>
      </c>
      <c r="L1287">
        <v>1</v>
      </c>
      <c r="M1287" s="3">
        <v>40.57</v>
      </c>
      <c r="N1287" s="1" t="s">
        <v>6669</v>
      </c>
      <c r="O1287" s="1" t="s">
        <v>52</v>
      </c>
    </row>
    <row r="1288" spans="1:15" x14ac:dyDescent="0.3">
      <c r="A1288" s="1" t="s">
        <v>4122</v>
      </c>
      <c r="B1288" s="2">
        <v>45326</v>
      </c>
      <c r="C1288" s="1" t="s">
        <v>6666</v>
      </c>
      <c r="D1288" s="1" t="s">
        <v>39</v>
      </c>
      <c r="E1288">
        <v>2024</v>
      </c>
      <c r="F1288" s="1" t="s">
        <v>578</v>
      </c>
      <c r="G1288" s="1" t="s">
        <v>1872</v>
      </c>
      <c r="H1288" s="1" t="s">
        <v>3666</v>
      </c>
      <c r="I1288" s="1" t="s">
        <v>4123</v>
      </c>
      <c r="J1288" s="1" t="s">
        <v>70</v>
      </c>
      <c r="K1288" s="3">
        <v>38.89</v>
      </c>
      <c r="L1288">
        <v>5</v>
      </c>
      <c r="M1288" s="3">
        <v>194.45</v>
      </c>
      <c r="N1288" s="1" t="s">
        <v>6669</v>
      </c>
      <c r="O1288" s="1" t="s">
        <v>80</v>
      </c>
    </row>
    <row r="1289" spans="1:15" x14ac:dyDescent="0.3">
      <c r="A1289" s="1" t="s">
        <v>4124</v>
      </c>
      <c r="B1289" s="2">
        <v>44872</v>
      </c>
      <c r="C1289" s="1" t="s">
        <v>6667</v>
      </c>
      <c r="D1289" s="1" t="s">
        <v>54</v>
      </c>
      <c r="E1289">
        <v>2022</v>
      </c>
      <c r="F1289" s="1" t="s">
        <v>686</v>
      </c>
      <c r="G1289" s="1" t="s">
        <v>1696</v>
      </c>
      <c r="H1289" s="1" t="s">
        <v>2161</v>
      </c>
      <c r="I1289" s="1" t="s">
        <v>2162</v>
      </c>
      <c r="J1289" s="1" t="s">
        <v>87</v>
      </c>
      <c r="K1289" s="3">
        <v>28.5</v>
      </c>
      <c r="L1289">
        <v>2</v>
      </c>
      <c r="M1289" s="3">
        <v>57</v>
      </c>
      <c r="N1289" s="1" t="s">
        <v>21</v>
      </c>
      <c r="O1289" s="1" t="s">
        <v>95</v>
      </c>
    </row>
    <row r="1290" spans="1:15" x14ac:dyDescent="0.3">
      <c r="A1290" s="1" t="s">
        <v>4125</v>
      </c>
      <c r="B1290" s="2">
        <v>45721</v>
      </c>
      <c r="C1290" s="1" t="s">
        <v>6670</v>
      </c>
      <c r="D1290" s="1" t="s">
        <v>15</v>
      </c>
      <c r="E1290">
        <v>2025</v>
      </c>
      <c r="F1290" s="1" t="s">
        <v>139</v>
      </c>
      <c r="G1290" s="1" t="s">
        <v>140</v>
      </c>
      <c r="H1290" s="1" t="s">
        <v>836</v>
      </c>
      <c r="I1290" s="1" t="s">
        <v>837</v>
      </c>
      <c r="J1290" s="1" t="s">
        <v>51</v>
      </c>
      <c r="K1290" s="3">
        <v>47.49</v>
      </c>
      <c r="L1290">
        <v>4</v>
      </c>
      <c r="M1290" s="3">
        <v>189.96</v>
      </c>
      <c r="N1290" s="1" t="s">
        <v>21</v>
      </c>
      <c r="O1290" s="1" t="s">
        <v>44</v>
      </c>
    </row>
    <row r="1291" spans="1:15" x14ac:dyDescent="0.3">
      <c r="A1291" s="1" t="s">
        <v>4126</v>
      </c>
      <c r="B1291" s="2">
        <v>45298</v>
      </c>
      <c r="C1291" s="1" t="s">
        <v>6666</v>
      </c>
      <c r="D1291" s="1" t="s">
        <v>210</v>
      </c>
      <c r="E1291">
        <v>2024</v>
      </c>
      <c r="F1291" s="1" t="s">
        <v>1482</v>
      </c>
      <c r="G1291" s="1" t="s">
        <v>1483</v>
      </c>
      <c r="H1291" s="1" t="s">
        <v>1613</v>
      </c>
      <c r="I1291" s="1" t="s">
        <v>1614</v>
      </c>
      <c r="J1291" s="1" t="s">
        <v>51</v>
      </c>
      <c r="K1291" s="3">
        <v>45.75</v>
      </c>
      <c r="L1291">
        <v>5</v>
      </c>
      <c r="M1291" s="3">
        <v>228.75</v>
      </c>
      <c r="N1291" s="1" t="s">
        <v>88</v>
      </c>
      <c r="O1291" s="1" t="s">
        <v>22</v>
      </c>
    </row>
    <row r="1292" spans="1:15" x14ac:dyDescent="0.3">
      <c r="A1292" s="1" t="s">
        <v>4127</v>
      </c>
      <c r="B1292" s="2">
        <v>45126</v>
      </c>
      <c r="C1292" s="1" t="s">
        <v>6670</v>
      </c>
      <c r="D1292" s="1" t="s">
        <v>32</v>
      </c>
      <c r="E1292">
        <v>2023</v>
      </c>
      <c r="F1292" s="1" t="s">
        <v>4128</v>
      </c>
      <c r="G1292" s="1" t="s">
        <v>4129</v>
      </c>
      <c r="H1292" s="1" t="s">
        <v>1055</v>
      </c>
      <c r="I1292" s="1" t="s">
        <v>4130</v>
      </c>
      <c r="J1292" s="1" t="s">
        <v>20</v>
      </c>
      <c r="K1292" s="3">
        <v>9.56</v>
      </c>
      <c r="L1292">
        <v>5</v>
      </c>
      <c r="M1292" s="3">
        <v>47.8</v>
      </c>
      <c r="N1292" s="1" t="s">
        <v>29</v>
      </c>
      <c r="O1292" s="1" t="s">
        <v>22</v>
      </c>
    </row>
    <row r="1293" spans="1:15" x14ac:dyDescent="0.3">
      <c r="A1293" s="1" t="s">
        <v>4131</v>
      </c>
      <c r="B1293" s="2">
        <v>45249</v>
      </c>
      <c r="C1293" s="1" t="s">
        <v>6666</v>
      </c>
      <c r="D1293" s="1" t="s">
        <v>54</v>
      </c>
      <c r="E1293">
        <v>2023</v>
      </c>
      <c r="F1293" s="1" t="s">
        <v>2113</v>
      </c>
      <c r="G1293" s="1" t="s">
        <v>2114</v>
      </c>
      <c r="H1293" s="1" t="s">
        <v>4132</v>
      </c>
      <c r="I1293" s="1" t="s">
        <v>4133</v>
      </c>
      <c r="J1293" s="1" t="s">
        <v>70</v>
      </c>
      <c r="K1293" s="3">
        <v>28.8</v>
      </c>
      <c r="L1293">
        <v>4</v>
      </c>
      <c r="M1293" s="3">
        <v>115.2</v>
      </c>
      <c r="N1293" s="1" t="s">
        <v>29</v>
      </c>
      <c r="O1293" s="1" t="s">
        <v>30</v>
      </c>
    </row>
    <row r="1294" spans="1:15" x14ac:dyDescent="0.3">
      <c r="A1294" s="1" t="s">
        <v>4134</v>
      </c>
      <c r="B1294" s="2">
        <v>45396</v>
      </c>
      <c r="C1294" s="1" t="s">
        <v>6666</v>
      </c>
      <c r="D1294" s="1" t="s">
        <v>82</v>
      </c>
      <c r="E1294">
        <v>2024</v>
      </c>
      <c r="F1294" s="1" t="s">
        <v>643</v>
      </c>
      <c r="G1294" s="1" t="s">
        <v>644</v>
      </c>
      <c r="H1294" s="1" t="s">
        <v>3531</v>
      </c>
      <c r="I1294" s="1" t="s">
        <v>4135</v>
      </c>
      <c r="J1294" s="1" t="s">
        <v>87</v>
      </c>
      <c r="K1294" s="3">
        <v>21.57</v>
      </c>
      <c r="L1294">
        <v>1</v>
      </c>
      <c r="M1294" s="3">
        <v>21.57</v>
      </c>
      <c r="N1294" s="1" t="s">
        <v>88</v>
      </c>
      <c r="O1294" s="1" t="s">
        <v>30</v>
      </c>
    </row>
    <row r="1295" spans="1:15" x14ac:dyDescent="0.3">
      <c r="A1295" s="1" t="s">
        <v>4136</v>
      </c>
      <c r="B1295" s="2">
        <v>45148</v>
      </c>
      <c r="C1295" s="1" t="s">
        <v>6672</v>
      </c>
      <c r="D1295" s="1" t="s">
        <v>90</v>
      </c>
      <c r="E1295">
        <v>2023</v>
      </c>
      <c r="F1295" s="1" t="s">
        <v>1452</v>
      </c>
      <c r="G1295" s="1" t="s">
        <v>4137</v>
      </c>
      <c r="H1295" s="1" t="s">
        <v>3149</v>
      </c>
      <c r="I1295" s="1" t="s">
        <v>4138</v>
      </c>
      <c r="J1295" s="1" t="s">
        <v>87</v>
      </c>
      <c r="K1295" s="3">
        <v>11.23</v>
      </c>
      <c r="L1295">
        <v>3</v>
      </c>
      <c r="M1295" s="3">
        <v>33.69</v>
      </c>
      <c r="N1295" s="1" t="s">
        <v>21</v>
      </c>
      <c r="O1295" s="1" t="s">
        <v>52</v>
      </c>
    </row>
    <row r="1296" spans="1:15" x14ac:dyDescent="0.3">
      <c r="A1296" s="1" t="s">
        <v>4139</v>
      </c>
      <c r="B1296" s="2">
        <v>45279</v>
      </c>
      <c r="C1296" s="1" t="s">
        <v>6671</v>
      </c>
      <c r="D1296" s="1" t="s">
        <v>107</v>
      </c>
      <c r="E1296">
        <v>2023</v>
      </c>
      <c r="F1296" s="1" t="s">
        <v>404</v>
      </c>
      <c r="G1296" s="1" t="s">
        <v>405</v>
      </c>
      <c r="H1296" s="1" t="s">
        <v>2229</v>
      </c>
      <c r="I1296" s="1" t="s">
        <v>2230</v>
      </c>
      <c r="J1296" s="1" t="s">
        <v>20</v>
      </c>
      <c r="K1296" s="3">
        <v>48.16</v>
      </c>
      <c r="L1296">
        <v>4</v>
      </c>
      <c r="M1296" s="3">
        <v>192.64</v>
      </c>
      <c r="N1296" s="1" t="s">
        <v>88</v>
      </c>
      <c r="O1296" s="1" t="s">
        <v>52</v>
      </c>
    </row>
    <row r="1297" spans="1:15" x14ac:dyDescent="0.3">
      <c r="A1297" s="1" t="s">
        <v>4140</v>
      </c>
      <c r="B1297" s="2">
        <v>45782</v>
      </c>
      <c r="C1297" s="1" t="s">
        <v>6667</v>
      </c>
      <c r="D1297" s="1" t="s">
        <v>46</v>
      </c>
      <c r="E1297">
        <v>2025</v>
      </c>
      <c r="F1297" s="1" t="s">
        <v>414</v>
      </c>
      <c r="G1297" s="1" t="s">
        <v>415</v>
      </c>
      <c r="H1297" s="1" t="s">
        <v>1306</v>
      </c>
      <c r="I1297" s="1" t="s">
        <v>1307</v>
      </c>
      <c r="J1297" s="1" t="s">
        <v>70</v>
      </c>
      <c r="K1297" s="3">
        <v>36.56</v>
      </c>
      <c r="L1297">
        <v>1</v>
      </c>
      <c r="M1297" s="3">
        <v>36.56</v>
      </c>
      <c r="N1297" s="1" t="s">
        <v>6669</v>
      </c>
      <c r="O1297" s="1" t="s">
        <v>37</v>
      </c>
    </row>
    <row r="1298" spans="1:15" x14ac:dyDescent="0.3">
      <c r="A1298" s="1" t="s">
        <v>4141</v>
      </c>
      <c r="B1298" s="2">
        <v>45591</v>
      </c>
      <c r="C1298" s="1" t="s">
        <v>6673</v>
      </c>
      <c r="D1298" s="1" t="s">
        <v>133</v>
      </c>
      <c r="E1298">
        <v>2024</v>
      </c>
      <c r="F1298" s="1" t="s">
        <v>583</v>
      </c>
      <c r="G1298" s="1" t="s">
        <v>3000</v>
      </c>
      <c r="H1298" s="1" t="s">
        <v>1398</v>
      </c>
      <c r="I1298" s="1" t="s">
        <v>1399</v>
      </c>
      <c r="J1298" s="1" t="s">
        <v>20</v>
      </c>
      <c r="K1298" s="3">
        <v>39.64</v>
      </c>
      <c r="L1298">
        <v>2</v>
      </c>
      <c r="M1298" s="3">
        <v>79.28</v>
      </c>
      <c r="N1298" s="1" t="s">
        <v>88</v>
      </c>
      <c r="O1298" s="1" t="s">
        <v>193</v>
      </c>
    </row>
    <row r="1299" spans="1:15" x14ac:dyDescent="0.3">
      <c r="A1299" s="1" t="s">
        <v>4142</v>
      </c>
      <c r="B1299" s="2">
        <v>45415</v>
      </c>
      <c r="C1299" s="1" t="s">
        <v>6668</v>
      </c>
      <c r="D1299" s="1" t="s">
        <v>46</v>
      </c>
      <c r="E1299">
        <v>2024</v>
      </c>
      <c r="F1299" s="1" t="s">
        <v>4143</v>
      </c>
      <c r="G1299" s="1" t="s">
        <v>4144</v>
      </c>
      <c r="H1299" s="1" t="s">
        <v>3280</v>
      </c>
      <c r="I1299" s="1" t="s">
        <v>3281</v>
      </c>
      <c r="J1299" s="1" t="s">
        <v>20</v>
      </c>
      <c r="K1299" s="3">
        <v>40.83</v>
      </c>
      <c r="L1299">
        <v>3</v>
      </c>
      <c r="M1299" s="3">
        <v>122.49</v>
      </c>
      <c r="N1299" s="1" t="s">
        <v>21</v>
      </c>
      <c r="O1299" s="1" t="s">
        <v>37</v>
      </c>
    </row>
    <row r="1300" spans="1:15" x14ac:dyDescent="0.3">
      <c r="A1300" s="1" t="s">
        <v>4145</v>
      </c>
      <c r="B1300" s="2">
        <v>44876</v>
      </c>
      <c r="C1300" s="1" t="s">
        <v>6668</v>
      </c>
      <c r="D1300" s="1" t="s">
        <v>54</v>
      </c>
      <c r="E1300">
        <v>2022</v>
      </c>
      <c r="F1300" s="1" t="s">
        <v>2327</v>
      </c>
      <c r="G1300" s="1" t="s">
        <v>4146</v>
      </c>
      <c r="H1300" s="1" t="s">
        <v>3829</v>
      </c>
      <c r="I1300" s="1" t="s">
        <v>3830</v>
      </c>
      <c r="J1300" s="1" t="s">
        <v>51</v>
      </c>
      <c r="K1300" s="3">
        <v>18.13</v>
      </c>
      <c r="L1300">
        <v>4</v>
      </c>
      <c r="M1300" s="3">
        <v>72.52</v>
      </c>
      <c r="N1300" s="1" t="s">
        <v>6669</v>
      </c>
      <c r="O1300" s="1" t="s">
        <v>37</v>
      </c>
    </row>
    <row r="1301" spans="1:15" x14ac:dyDescent="0.3">
      <c r="A1301" s="1" t="s">
        <v>4147</v>
      </c>
      <c r="B1301" s="2">
        <v>45840</v>
      </c>
      <c r="C1301" s="1" t="s">
        <v>6670</v>
      </c>
      <c r="D1301" s="1" t="s">
        <v>32</v>
      </c>
      <c r="E1301">
        <v>2025</v>
      </c>
      <c r="F1301" s="1" t="s">
        <v>134</v>
      </c>
      <c r="G1301" s="1" t="s">
        <v>135</v>
      </c>
      <c r="H1301" s="1" t="s">
        <v>4148</v>
      </c>
      <c r="I1301" s="1" t="s">
        <v>4149</v>
      </c>
      <c r="J1301" s="1" t="s">
        <v>20</v>
      </c>
      <c r="K1301" s="3">
        <v>24.03</v>
      </c>
      <c r="L1301">
        <v>1</v>
      </c>
      <c r="M1301" s="3">
        <v>24.03</v>
      </c>
      <c r="N1301" s="1" t="s">
        <v>21</v>
      </c>
      <c r="O1301" s="1" t="s">
        <v>30</v>
      </c>
    </row>
    <row r="1302" spans="1:15" x14ac:dyDescent="0.3">
      <c r="A1302" s="1" t="s">
        <v>4150</v>
      </c>
      <c r="B1302" s="2">
        <v>44900</v>
      </c>
      <c r="C1302" s="1" t="s">
        <v>6667</v>
      </c>
      <c r="D1302" s="1" t="s">
        <v>107</v>
      </c>
      <c r="E1302">
        <v>2022</v>
      </c>
      <c r="F1302" s="1" t="s">
        <v>511</v>
      </c>
      <c r="G1302" s="1" t="s">
        <v>4151</v>
      </c>
      <c r="H1302" s="1" t="s">
        <v>2650</v>
      </c>
      <c r="I1302" s="1" t="s">
        <v>2651</v>
      </c>
      <c r="J1302" s="1" t="s">
        <v>20</v>
      </c>
      <c r="K1302" s="3">
        <v>12.67</v>
      </c>
      <c r="L1302">
        <v>4</v>
      </c>
      <c r="M1302" s="3">
        <v>50.68</v>
      </c>
      <c r="N1302" s="1" t="s">
        <v>6669</v>
      </c>
      <c r="O1302" s="1" t="s">
        <v>95</v>
      </c>
    </row>
    <row r="1303" spans="1:15" x14ac:dyDescent="0.3">
      <c r="A1303" s="1" t="s">
        <v>4152</v>
      </c>
      <c r="B1303" s="2">
        <v>45449</v>
      </c>
      <c r="C1303" s="1" t="s">
        <v>6672</v>
      </c>
      <c r="D1303" s="1" t="s">
        <v>24</v>
      </c>
      <c r="E1303">
        <v>2024</v>
      </c>
      <c r="F1303" s="1" t="s">
        <v>3057</v>
      </c>
      <c r="G1303" s="1" t="s">
        <v>3058</v>
      </c>
      <c r="H1303" s="1" t="s">
        <v>4153</v>
      </c>
      <c r="I1303" s="1" t="s">
        <v>4154</v>
      </c>
      <c r="J1303" s="1" t="s">
        <v>70</v>
      </c>
      <c r="K1303" s="3">
        <v>48.8</v>
      </c>
      <c r="L1303">
        <v>4</v>
      </c>
      <c r="M1303" s="3">
        <v>195.2</v>
      </c>
      <c r="N1303" s="1" t="s">
        <v>21</v>
      </c>
      <c r="O1303" s="1" t="s">
        <v>193</v>
      </c>
    </row>
    <row r="1304" spans="1:15" x14ac:dyDescent="0.3">
      <c r="A1304" s="1" t="s">
        <v>4155</v>
      </c>
      <c r="B1304" s="2">
        <v>44912</v>
      </c>
      <c r="C1304" s="1" t="s">
        <v>6673</v>
      </c>
      <c r="D1304" s="1" t="s">
        <v>107</v>
      </c>
      <c r="E1304">
        <v>2022</v>
      </c>
      <c r="F1304" s="1" t="s">
        <v>200</v>
      </c>
      <c r="G1304" s="1" t="s">
        <v>1967</v>
      </c>
      <c r="H1304" s="1" t="s">
        <v>2174</v>
      </c>
      <c r="I1304" s="1" t="s">
        <v>3048</v>
      </c>
      <c r="J1304" s="1" t="s">
        <v>20</v>
      </c>
      <c r="K1304" s="3">
        <v>14.87</v>
      </c>
      <c r="L1304">
        <v>5</v>
      </c>
      <c r="M1304" s="3">
        <v>74.349999999999994</v>
      </c>
      <c r="N1304" s="1" t="s">
        <v>21</v>
      </c>
      <c r="O1304" s="1" t="s">
        <v>30</v>
      </c>
    </row>
    <row r="1305" spans="1:15" x14ac:dyDescent="0.3">
      <c r="A1305" s="1" t="s">
        <v>4156</v>
      </c>
      <c r="B1305" s="2">
        <v>45380</v>
      </c>
      <c r="C1305" s="1" t="s">
        <v>6668</v>
      </c>
      <c r="D1305" s="1" t="s">
        <v>15</v>
      </c>
      <c r="E1305">
        <v>2024</v>
      </c>
      <c r="F1305" s="1" t="s">
        <v>3990</v>
      </c>
      <c r="G1305" s="1" t="s">
        <v>4157</v>
      </c>
      <c r="H1305" s="1" t="s">
        <v>4036</v>
      </c>
      <c r="I1305" s="1" t="s">
        <v>4037</v>
      </c>
      <c r="J1305" s="1" t="s">
        <v>87</v>
      </c>
      <c r="K1305" s="3">
        <v>15.95</v>
      </c>
      <c r="L1305">
        <v>5</v>
      </c>
      <c r="M1305" s="3">
        <v>79.75</v>
      </c>
      <c r="N1305" s="1" t="s">
        <v>6669</v>
      </c>
      <c r="O1305" s="1" t="s">
        <v>22</v>
      </c>
    </row>
    <row r="1306" spans="1:15" x14ac:dyDescent="0.3">
      <c r="A1306" s="1" t="s">
        <v>4158</v>
      </c>
      <c r="B1306" s="2">
        <v>45298</v>
      </c>
      <c r="C1306" s="1" t="s">
        <v>6666</v>
      </c>
      <c r="D1306" s="1" t="s">
        <v>210</v>
      </c>
      <c r="E1306">
        <v>2024</v>
      </c>
      <c r="F1306" s="1" t="s">
        <v>2932</v>
      </c>
      <c r="G1306" s="1" t="s">
        <v>2200</v>
      </c>
      <c r="H1306" s="1" t="s">
        <v>2796</v>
      </c>
      <c r="I1306" s="1" t="s">
        <v>4159</v>
      </c>
      <c r="J1306" s="1" t="s">
        <v>87</v>
      </c>
      <c r="K1306" s="3">
        <v>43.11</v>
      </c>
      <c r="L1306">
        <v>4</v>
      </c>
      <c r="M1306" s="3">
        <v>172.44</v>
      </c>
      <c r="N1306" s="1" t="s">
        <v>6669</v>
      </c>
      <c r="O1306" s="1" t="s">
        <v>22</v>
      </c>
    </row>
    <row r="1307" spans="1:15" x14ac:dyDescent="0.3">
      <c r="A1307" s="1" t="s">
        <v>4160</v>
      </c>
      <c r="B1307" s="2">
        <v>45610</v>
      </c>
      <c r="C1307" s="1" t="s">
        <v>6672</v>
      </c>
      <c r="D1307" s="1" t="s">
        <v>54</v>
      </c>
      <c r="E1307">
        <v>2024</v>
      </c>
      <c r="F1307" s="1" t="s">
        <v>1326</v>
      </c>
      <c r="G1307" s="1" t="s">
        <v>4161</v>
      </c>
      <c r="H1307" s="1" t="s">
        <v>1287</v>
      </c>
      <c r="I1307" s="1" t="s">
        <v>1288</v>
      </c>
      <c r="J1307" s="1" t="s">
        <v>70</v>
      </c>
      <c r="K1307" s="3">
        <v>13.2</v>
      </c>
      <c r="L1307">
        <v>3</v>
      </c>
      <c r="M1307" s="3">
        <v>39.6</v>
      </c>
      <c r="N1307" s="1" t="s">
        <v>21</v>
      </c>
      <c r="O1307" s="1" t="s">
        <v>37</v>
      </c>
    </row>
    <row r="1308" spans="1:15" x14ac:dyDescent="0.3">
      <c r="A1308" s="1" t="s">
        <v>4162</v>
      </c>
      <c r="B1308" s="2">
        <v>45460</v>
      </c>
      <c r="C1308" s="1" t="s">
        <v>6667</v>
      </c>
      <c r="D1308" s="1" t="s">
        <v>24</v>
      </c>
      <c r="E1308">
        <v>2024</v>
      </c>
      <c r="F1308" s="1" t="s">
        <v>1840</v>
      </c>
      <c r="G1308" s="1" t="s">
        <v>4163</v>
      </c>
      <c r="H1308" s="1" t="s">
        <v>1487</v>
      </c>
      <c r="I1308" s="1" t="s">
        <v>1488</v>
      </c>
      <c r="J1308" s="1" t="s">
        <v>20</v>
      </c>
      <c r="K1308" s="3">
        <v>48.74</v>
      </c>
      <c r="L1308">
        <v>4</v>
      </c>
      <c r="M1308" s="3">
        <v>194.96</v>
      </c>
      <c r="N1308" s="1" t="s">
        <v>21</v>
      </c>
      <c r="O1308" s="1" t="s">
        <v>37</v>
      </c>
    </row>
    <row r="1309" spans="1:15" x14ac:dyDescent="0.3">
      <c r="A1309" s="1" t="s">
        <v>4164</v>
      </c>
      <c r="B1309" s="2">
        <v>45557</v>
      </c>
      <c r="C1309" s="1" t="s">
        <v>6666</v>
      </c>
      <c r="D1309" s="1" t="s">
        <v>60</v>
      </c>
      <c r="E1309">
        <v>2024</v>
      </c>
      <c r="F1309" s="1" t="s">
        <v>2014</v>
      </c>
      <c r="G1309" s="1" t="s">
        <v>2073</v>
      </c>
      <c r="H1309" s="1" t="s">
        <v>1431</v>
      </c>
      <c r="I1309" s="1" t="s">
        <v>1432</v>
      </c>
      <c r="J1309" s="1" t="s">
        <v>20</v>
      </c>
      <c r="K1309" s="3">
        <v>24.66</v>
      </c>
      <c r="L1309">
        <v>1</v>
      </c>
      <c r="M1309" s="3">
        <v>24.66</v>
      </c>
      <c r="N1309" s="1" t="s">
        <v>21</v>
      </c>
      <c r="O1309" s="1" t="s">
        <v>37</v>
      </c>
    </row>
    <row r="1310" spans="1:15" x14ac:dyDescent="0.3">
      <c r="A1310" s="1" t="s">
        <v>4165</v>
      </c>
      <c r="B1310" s="2">
        <v>44906</v>
      </c>
      <c r="C1310" s="1" t="s">
        <v>6666</v>
      </c>
      <c r="D1310" s="1" t="s">
        <v>107</v>
      </c>
      <c r="E1310">
        <v>2022</v>
      </c>
      <c r="F1310" s="1" t="s">
        <v>1326</v>
      </c>
      <c r="G1310" s="1" t="s">
        <v>1327</v>
      </c>
      <c r="H1310" s="1" t="s">
        <v>4166</v>
      </c>
      <c r="I1310" s="1" t="s">
        <v>4167</v>
      </c>
      <c r="J1310" s="1" t="s">
        <v>51</v>
      </c>
      <c r="K1310" s="3">
        <v>54.78</v>
      </c>
      <c r="L1310">
        <v>5</v>
      </c>
      <c r="M1310" s="3">
        <v>273.89999999999998</v>
      </c>
      <c r="N1310" s="1" t="s">
        <v>21</v>
      </c>
      <c r="O1310" s="1" t="s">
        <v>44</v>
      </c>
    </row>
    <row r="1311" spans="1:15" x14ac:dyDescent="0.3">
      <c r="A1311" s="1" t="s">
        <v>4168</v>
      </c>
      <c r="B1311" s="2">
        <v>45073</v>
      </c>
      <c r="C1311" s="1" t="s">
        <v>6673</v>
      </c>
      <c r="D1311" s="1" t="s">
        <v>46</v>
      </c>
      <c r="E1311">
        <v>2023</v>
      </c>
      <c r="F1311" s="1" t="s">
        <v>4008</v>
      </c>
      <c r="G1311" s="1" t="s">
        <v>4009</v>
      </c>
      <c r="H1311" s="1" t="s">
        <v>3258</v>
      </c>
      <c r="I1311" s="1" t="s">
        <v>4169</v>
      </c>
      <c r="J1311" s="1" t="s">
        <v>20</v>
      </c>
      <c r="K1311" s="3">
        <v>30.38</v>
      </c>
      <c r="L1311">
        <v>1</v>
      </c>
      <c r="M1311" s="3">
        <v>30.38</v>
      </c>
      <c r="N1311" s="1" t="s">
        <v>88</v>
      </c>
      <c r="O1311" s="1" t="s">
        <v>22</v>
      </c>
    </row>
    <row r="1312" spans="1:15" x14ac:dyDescent="0.3">
      <c r="A1312" s="1" t="s">
        <v>4170</v>
      </c>
      <c r="B1312" s="2">
        <v>45534</v>
      </c>
      <c r="C1312" s="1" t="s">
        <v>6668</v>
      </c>
      <c r="D1312" s="1" t="s">
        <v>90</v>
      </c>
      <c r="E1312">
        <v>2024</v>
      </c>
      <c r="F1312" s="1" t="s">
        <v>3262</v>
      </c>
      <c r="G1312" s="1" t="s">
        <v>4171</v>
      </c>
      <c r="H1312" s="1" t="s">
        <v>3531</v>
      </c>
      <c r="I1312" s="1" t="s">
        <v>3532</v>
      </c>
      <c r="J1312" s="1" t="s">
        <v>51</v>
      </c>
      <c r="K1312" s="3">
        <v>13.86</v>
      </c>
      <c r="L1312">
        <v>3</v>
      </c>
      <c r="M1312" s="3">
        <v>41.58</v>
      </c>
      <c r="N1312" s="1" t="s">
        <v>88</v>
      </c>
      <c r="O1312" s="1" t="s">
        <v>44</v>
      </c>
    </row>
    <row r="1313" spans="1:15" x14ac:dyDescent="0.3">
      <c r="A1313" s="1" t="s">
        <v>4172</v>
      </c>
      <c r="B1313" s="2">
        <v>45526</v>
      </c>
      <c r="C1313" s="1" t="s">
        <v>6672</v>
      </c>
      <c r="D1313" s="1" t="s">
        <v>90</v>
      </c>
      <c r="E1313">
        <v>2024</v>
      </c>
      <c r="F1313" s="1" t="s">
        <v>982</v>
      </c>
      <c r="G1313" s="1" t="s">
        <v>4173</v>
      </c>
      <c r="H1313" s="1" t="s">
        <v>4174</v>
      </c>
      <c r="I1313" s="1" t="s">
        <v>4175</v>
      </c>
      <c r="J1313" s="1" t="s">
        <v>51</v>
      </c>
      <c r="K1313" s="3">
        <v>40</v>
      </c>
      <c r="L1313">
        <v>3</v>
      </c>
      <c r="M1313" s="3">
        <v>120</v>
      </c>
      <c r="N1313" s="1" t="s">
        <v>88</v>
      </c>
      <c r="O1313" s="1" t="s">
        <v>30</v>
      </c>
    </row>
    <row r="1314" spans="1:15" x14ac:dyDescent="0.3">
      <c r="A1314" s="1" t="s">
        <v>4176</v>
      </c>
      <c r="B1314" s="2">
        <v>45452</v>
      </c>
      <c r="C1314" s="1" t="s">
        <v>6666</v>
      </c>
      <c r="D1314" s="1" t="s">
        <v>24</v>
      </c>
      <c r="E1314">
        <v>2024</v>
      </c>
      <c r="F1314" s="1" t="s">
        <v>2688</v>
      </c>
      <c r="G1314" s="1" t="s">
        <v>2689</v>
      </c>
      <c r="H1314" s="1" t="s">
        <v>2287</v>
      </c>
      <c r="I1314" s="1" t="s">
        <v>2288</v>
      </c>
      <c r="J1314" s="1" t="s">
        <v>20</v>
      </c>
      <c r="K1314" s="3">
        <v>57.03</v>
      </c>
      <c r="L1314">
        <v>2</v>
      </c>
      <c r="M1314" s="3">
        <v>114.06</v>
      </c>
      <c r="N1314" s="1" t="s">
        <v>21</v>
      </c>
      <c r="O1314" s="1" t="s">
        <v>37</v>
      </c>
    </row>
    <row r="1315" spans="1:15" x14ac:dyDescent="0.3">
      <c r="A1315" s="1" t="s">
        <v>4177</v>
      </c>
      <c r="B1315" s="2">
        <v>45471</v>
      </c>
      <c r="C1315" s="1" t="s">
        <v>6668</v>
      </c>
      <c r="D1315" s="1" t="s">
        <v>24</v>
      </c>
      <c r="E1315">
        <v>2024</v>
      </c>
      <c r="F1315" s="1" t="s">
        <v>2045</v>
      </c>
      <c r="G1315" s="1" t="s">
        <v>4178</v>
      </c>
      <c r="H1315" s="1" t="s">
        <v>213</v>
      </c>
      <c r="I1315" s="1" t="s">
        <v>214</v>
      </c>
      <c r="J1315" s="1" t="s">
        <v>70</v>
      </c>
      <c r="K1315" s="3">
        <v>18.48</v>
      </c>
      <c r="L1315">
        <v>4</v>
      </c>
      <c r="M1315" s="3">
        <v>73.92</v>
      </c>
      <c r="N1315" s="1" t="s">
        <v>6669</v>
      </c>
      <c r="O1315" s="1" t="s">
        <v>193</v>
      </c>
    </row>
    <row r="1316" spans="1:15" x14ac:dyDescent="0.3">
      <c r="A1316" s="1" t="s">
        <v>4179</v>
      </c>
      <c r="B1316" s="2">
        <v>45208</v>
      </c>
      <c r="C1316" s="1" t="s">
        <v>6667</v>
      </c>
      <c r="D1316" s="1" t="s">
        <v>133</v>
      </c>
      <c r="E1316">
        <v>2023</v>
      </c>
      <c r="F1316" s="1" t="s">
        <v>216</v>
      </c>
      <c r="G1316" s="1" t="s">
        <v>3201</v>
      </c>
      <c r="H1316" s="1" t="s">
        <v>1602</v>
      </c>
      <c r="I1316" s="1" t="s">
        <v>1603</v>
      </c>
      <c r="J1316" s="1" t="s">
        <v>87</v>
      </c>
      <c r="K1316" s="3">
        <v>22.37</v>
      </c>
      <c r="L1316">
        <v>1</v>
      </c>
      <c r="M1316" s="3">
        <v>22.37</v>
      </c>
      <c r="N1316" s="1" t="s">
        <v>6669</v>
      </c>
      <c r="O1316" s="1" t="s">
        <v>95</v>
      </c>
    </row>
    <row r="1317" spans="1:15" x14ac:dyDescent="0.3">
      <c r="A1317" s="1" t="s">
        <v>4180</v>
      </c>
      <c r="B1317" s="2">
        <v>45050</v>
      </c>
      <c r="C1317" s="1" t="s">
        <v>6672</v>
      </c>
      <c r="D1317" s="1" t="s">
        <v>46</v>
      </c>
      <c r="E1317">
        <v>2023</v>
      </c>
      <c r="F1317" s="1" t="s">
        <v>270</v>
      </c>
      <c r="G1317" s="1" t="s">
        <v>1268</v>
      </c>
      <c r="H1317" s="1" t="s">
        <v>4181</v>
      </c>
      <c r="I1317" s="1" t="s">
        <v>4182</v>
      </c>
      <c r="J1317" s="1" t="s">
        <v>51</v>
      </c>
      <c r="K1317" s="3">
        <v>44.19</v>
      </c>
      <c r="L1317">
        <v>3</v>
      </c>
      <c r="M1317" s="3">
        <v>132.57</v>
      </c>
      <c r="N1317" s="1" t="s">
        <v>6669</v>
      </c>
      <c r="O1317" s="1" t="s">
        <v>44</v>
      </c>
    </row>
    <row r="1318" spans="1:15" x14ac:dyDescent="0.3">
      <c r="A1318" s="1" t="s">
        <v>4183</v>
      </c>
      <c r="B1318" s="2">
        <v>44840</v>
      </c>
      <c r="C1318" s="1" t="s">
        <v>6672</v>
      </c>
      <c r="D1318" s="1" t="s">
        <v>133</v>
      </c>
      <c r="E1318">
        <v>2022</v>
      </c>
      <c r="F1318" s="1" t="s">
        <v>1376</v>
      </c>
      <c r="G1318" s="1" t="s">
        <v>1377</v>
      </c>
      <c r="H1318" s="1" t="s">
        <v>2796</v>
      </c>
      <c r="I1318" s="1" t="s">
        <v>2797</v>
      </c>
      <c r="J1318" s="1" t="s">
        <v>70</v>
      </c>
      <c r="K1318" s="3">
        <v>29.68</v>
      </c>
      <c r="L1318">
        <v>1</v>
      </c>
      <c r="M1318" s="3">
        <v>29.68</v>
      </c>
      <c r="N1318" s="1" t="s">
        <v>21</v>
      </c>
      <c r="O1318" s="1" t="s">
        <v>22</v>
      </c>
    </row>
    <row r="1319" spans="1:15" x14ac:dyDescent="0.3">
      <c r="A1319" s="1" t="s">
        <v>4184</v>
      </c>
      <c r="B1319" s="2">
        <v>45856</v>
      </c>
      <c r="C1319" s="1" t="s">
        <v>6668</v>
      </c>
      <c r="D1319" s="1" t="s">
        <v>32</v>
      </c>
      <c r="E1319">
        <v>2025</v>
      </c>
      <c r="F1319" s="1" t="s">
        <v>4185</v>
      </c>
      <c r="G1319" s="1" t="s">
        <v>4186</v>
      </c>
      <c r="H1319" s="1" t="s">
        <v>628</v>
      </c>
      <c r="I1319" s="1" t="s">
        <v>629</v>
      </c>
      <c r="J1319" s="1" t="s">
        <v>20</v>
      </c>
      <c r="K1319" s="3">
        <v>35.69</v>
      </c>
      <c r="L1319">
        <v>2</v>
      </c>
      <c r="M1319" s="3">
        <v>71.38</v>
      </c>
      <c r="N1319" s="1" t="s">
        <v>21</v>
      </c>
      <c r="O1319" s="1" t="s">
        <v>44</v>
      </c>
    </row>
    <row r="1320" spans="1:15" x14ac:dyDescent="0.3">
      <c r="A1320" s="1" t="s">
        <v>4187</v>
      </c>
      <c r="B1320" s="2">
        <v>44891</v>
      </c>
      <c r="C1320" s="1" t="s">
        <v>6673</v>
      </c>
      <c r="D1320" s="1" t="s">
        <v>54</v>
      </c>
      <c r="E1320">
        <v>2022</v>
      </c>
      <c r="F1320" s="1" t="s">
        <v>1449</v>
      </c>
      <c r="G1320" s="1" t="s">
        <v>2436</v>
      </c>
      <c r="H1320" s="1" t="s">
        <v>3377</v>
      </c>
      <c r="I1320" s="1" t="s">
        <v>3378</v>
      </c>
      <c r="J1320" s="1" t="s">
        <v>20</v>
      </c>
      <c r="K1320" s="3">
        <v>33.68</v>
      </c>
      <c r="L1320">
        <v>1</v>
      </c>
      <c r="M1320" s="3">
        <v>33.68</v>
      </c>
      <c r="N1320" s="1" t="s">
        <v>6669</v>
      </c>
      <c r="O1320" s="1" t="s">
        <v>95</v>
      </c>
    </row>
    <row r="1321" spans="1:15" x14ac:dyDescent="0.3">
      <c r="A1321" s="1" t="s">
        <v>4188</v>
      </c>
      <c r="B1321" s="2">
        <v>45795</v>
      </c>
      <c r="C1321" s="1" t="s">
        <v>6666</v>
      </c>
      <c r="D1321" s="1" t="s">
        <v>46</v>
      </c>
      <c r="E1321">
        <v>2025</v>
      </c>
      <c r="F1321" s="1" t="s">
        <v>123</v>
      </c>
      <c r="G1321" s="1" t="s">
        <v>3812</v>
      </c>
      <c r="H1321" s="1" t="s">
        <v>4189</v>
      </c>
      <c r="I1321" s="1" t="s">
        <v>4190</v>
      </c>
      <c r="J1321" s="1" t="s">
        <v>20</v>
      </c>
      <c r="K1321" s="3">
        <v>42.31</v>
      </c>
      <c r="L1321">
        <v>2</v>
      </c>
      <c r="M1321" s="3">
        <v>84.62</v>
      </c>
      <c r="N1321" s="1" t="s">
        <v>21</v>
      </c>
      <c r="O1321" s="1" t="s">
        <v>30</v>
      </c>
    </row>
    <row r="1322" spans="1:15" x14ac:dyDescent="0.3">
      <c r="A1322" s="1" t="s">
        <v>4191</v>
      </c>
      <c r="B1322" s="2">
        <v>45227</v>
      </c>
      <c r="C1322" s="1" t="s">
        <v>6673</v>
      </c>
      <c r="D1322" s="1" t="s">
        <v>133</v>
      </c>
      <c r="E1322">
        <v>2023</v>
      </c>
      <c r="F1322" s="1" t="s">
        <v>4192</v>
      </c>
      <c r="G1322" s="1" t="s">
        <v>4193</v>
      </c>
      <c r="H1322" s="1" t="s">
        <v>1365</v>
      </c>
      <c r="I1322" s="1" t="s">
        <v>1366</v>
      </c>
      <c r="J1322" s="1" t="s">
        <v>70</v>
      </c>
      <c r="K1322" s="3">
        <v>16.63</v>
      </c>
      <c r="L1322">
        <v>2</v>
      </c>
      <c r="M1322" s="3">
        <v>33.26</v>
      </c>
      <c r="N1322" s="1" t="s">
        <v>21</v>
      </c>
      <c r="O1322" s="1" t="s">
        <v>44</v>
      </c>
    </row>
    <row r="1323" spans="1:15" x14ac:dyDescent="0.3">
      <c r="A1323" s="1" t="s">
        <v>4194</v>
      </c>
      <c r="B1323" s="2">
        <v>45262</v>
      </c>
      <c r="C1323" s="1" t="s">
        <v>6673</v>
      </c>
      <c r="D1323" s="1" t="s">
        <v>107</v>
      </c>
      <c r="E1323">
        <v>2023</v>
      </c>
      <c r="F1323" s="1" t="s">
        <v>1569</v>
      </c>
      <c r="G1323" s="1" t="s">
        <v>1698</v>
      </c>
      <c r="H1323" s="1" t="s">
        <v>2509</v>
      </c>
      <c r="I1323" s="1" t="s">
        <v>4195</v>
      </c>
      <c r="J1323" s="1" t="s">
        <v>51</v>
      </c>
      <c r="K1323" s="3">
        <v>34.97</v>
      </c>
      <c r="L1323">
        <v>2</v>
      </c>
      <c r="M1323" s="3">
        <v>69.94</v>
      </c>
      <c r="N1323" s="1" t="s">
        <v>29</v>
      </c>
      <c r="O1323" s="1" t="s">
        <v>37</v>
      </c>
    </row>
    <row r="1324" spans="1:15" x14ac:dyDescent="0.3">
      <c r="A1324" s="1" t="s">
        <v>4196</v>
      </c>
      <c r="B1324" s="2">
        <v>45030</v>
      </c>
      <c r="C1324" s="1" t="s">
        <v>6668</v>
      </c>
      <c r="D1324" s="1" t="s">
        <v>82</v>
      </c>
      <c r="E1324">
        <v>2023</v>
      </c>
      <c r="F1324" s="1" t="s">
        <v>1180</v>
      </c>
      <c r="G1324" s="1" t="s">
        <v>1181</v>
      </c>
      <c r="H1324" s="1" t="s">
        <v>886</v>
      </c>
      <c r="I1324" s="1" t="s">
        <v>887</v>
      </c>
      <c r="J1324" s="1" t="s">
        <v>20</v>
      </c>
      <c r="K1324" s="3">
        <v>38.53</v>
      </c>
      <c r="L1324">
        <v>2</v>
      </c>
      <c r="M1324" s="3">
        <v>77.06</v>
      </c>
      <c r="N1324" s="1" t="s">
        <v>29</v>
      </c>
      <c r="O1324" s="1" t="s">
        <v>30</v>
      </c>
    </row>
    <row r="1325" spans="1:15" x14ac:dyDescent="0.3">
      <c r="A1325" s="1" t="s">
        <v>4197</v>
      </c>
      <c r="B1325" s="2">
        <v>44850</v>
      </c>
      <c r="C1325" s="1" t="s">
        <v>6666</v>
      </c>
      <c r="D1325" s="1" t="s">
        <v>133</v>
      </c>
      <c r="E1325">
        <v>2022</v>
      </c>
      <c r="F1325" s="1" t="s">
        <v>1588</v>
      </c>
      <c r="G1325" s="1" t="s">
        <v>4198</v>
      </c>
      <c r="H1325" s="1" t="s">
        <v>618</v>
      </c>
      <c r="I1325" s="1" t="s">
        <v>619</v>
      </c>
      <c r="J1325" s="1" t="s">
        <v>51</v>
      </c>
      <c r="K1325" s="3">
        <v>44.38</v>
      </c>
      <c r="L1325">
        <v>1</v>
      </c>
      <c r="M1325" s="3">
        <v>44.38</v>
      </c>
      <c r="N1325" s="1" t="s">
        <v>6669</v>
      </c>
      <c r="O1325" s="1" t="s">
        <v>30</v>
      </c>
    </row>
    <row r="1326" spans="1:15" x14ac:dyDescent="0.3">
      <c r="A1326" s="1" t="s">
        <v>4199</v>
      </c>
      <c r="B1326" s="2">
        <v>45496</v>
      </c>
      <c r="C1326" s="1" t="s">
        <v>6671</v>
      </c>
      <c r="D1326" s="1" t="s">
        <v>32</v>
      </c>
      <c r="E1326">
        <v>2024</v>
      </c>
      <c r="F1326" s="1" t="s">
        <v>4200</v>
      </c>
      <c r="G1326" s="1" t="s">
        <v>4201</v>
      </c>
      <c r="H1326" s="1" t="s">
        <v>2174</v>
      </c>
      <c r="I1326" s="1" t="s">
        <v>4202</v>
      </c>
      <c r="J1326" s="1" t="s">
        <v>70</v>
      </c>
      <c r="K1326" s="3">
        <v>30.65</v>
      </c>
      <c r="L1326">
        <v>4</v>
      </c>
      <c r="M1326" s="3">
        <v>122.6</v>
      </c>
      <c r="N1326" s="1" t="s">
        <v>29</v>
      </c>
      <c r="O1326" s="1" t="s">
        <v>44</v>
      </c>
    </row>
    <row r="1327" spans="1:15" x14ac:dyDescent="0.3">
      <c r="A1327" s="1" t="s">
        <v>4203</v>
      </c>
      <c r="B1327" s="2">
        <v>45412</v>
      </c>
      <c r="C1327" s="1" t="s">
        <v>6671</v>
      </c>
      <c r="D1327" s="1" t="s">
        <v>82</v>
      </c>
      <c r="E1327">
        <v>2024</v>
      </c>
      <c r="F1327" s="1" t="s">
        <v>1092</v>
      </c>
      <c r="G1327" s="1" t="s">
        <v>4204</v>
      </c>
      <c r="H1327" s="1" t="s">
        <v>2796</v>
      </c>
      <c r="I1327" s="1" t="s">
        <v>2797</v>
      </c>
      <c r="J1327" s="1" t="s">
        <v>20</v>
      </c>
      <c r="K1327" s="3">
        <v>28.06</v>
      </c>
      <c r="L1327">
        <v>2</v>
      </c>
      <c r="M1327" s="3">
        <v>56.12</v>
      </c>
      <c r="N1327" s="1" t="s">
        <v>21</v>
      </c>
      <c r="O1327" s="1" t="s">
        <v>22</v>
      </c>
    </row>
    <row r="1328" spans="1:15" x14ac:dyDescent="0.3">
      <c r="A1328" s="1" t="s">
        <v>4205</v>
      </c>
      <c r="B1328" s="2">
        <v>45177</v>
      </c>
      <c r="C1328" s="1" t="s">
        <v>6668</v>
      </c>
      <c r="D1328" s="1" t="s">
        <v>60</v>
      </c>
      <c r="E1328">
        <v>2023</v>
      </c>
      <c r="F1328" s="1" t="s">
        <v>1418</v>
      </c>
      <c r="G1328" s="1" t="s">
        <v>2402</v>
      </c>
      <c r="H1328" s="1" t="s">
        <v>176</v>
      </c>
      <c r="I1328" s="1" t="s">
        <v>4206</v>
      </c>
      <c r="J1328" s="1" t="s">
        <v>20</v>
      </c>
      <c r="K1328" s="3">
        <v>20.16</v>
      </c>
      <c r="L1328">
        <v>3</v>
      </c>
      <c r="M1328" s="3">
        <v>60.48</v>
      </c>
      <c r="N1328" s="1" t="s">
        <v>6669</v>
      </c>
      <c r="O1328" s="1" t="s">
        <v>37</v>
      </c>
    </row>
    <row r="1329" spans="1:15" x14ac:dyDescent="0.3">
      <c r="A1329" s="1" t="s">
        <v>4207</v>
      </c>
      <c r="B1329" s="2">
        <v>45505</v>
      </c>
      <c r="C1329" s="1" t="s">
        <v>6672</v>
      </c>
      <c r="D1329" s="1" t="s">
        <v>90</v>
      </c>
      <c r="E1329">
        <v>2024</v>
      </c>
      <c r="F1329" s="1" t="s">
        <v>1254</v>
      </c>
      <c r="G1329" s="1" t="s">
        <v>1340</v>
      </c>
      <c r="H1329" s="1" t="s">
        <v>487</v>
      </c>
      <c r="I1329" s="1" t="s">
        <v>488</v>
      </c>
      <c r="J1329" s="1" t="s">
        <v>20</v>
      </c>
      <c r="K1329" s="3">
        <v>47.48</v>
      </c>
      <c r="L1329">
        <v>3</v>
      </c>
      <c r="M1329" s="3">
        <v>142.44</v>
      </c>
      <c r="N1329" s="1" t="s">
        <v>21</v>
      </c>
      <c r="O1329" s="1" t="s">
        <v>80</v>
      </c>
    </row>
    <row r="1330" spans="1:15" x14ac:dyDescent="0.3">
      <c r="A1330" s="1" t="s">
        <v>4208</v>
      </c>
      <c r="B1330" s="2">
        <v>45602</v>
      </c>
      <c r="C1330" s="1" t="s">
        <v>6670</v>
      </c>
      <c r="D1330" s="1" t="s">
        <v>54</v>
      </c>
      <c r="E1330">
        <v>2024</v>
      </c>
      <c r="F1330" s="1" t="s">
        <v>2317</v>
      </c>
      <c r="G1330" s="1" t="s">
        <v>2318</v>
      </c>
      <c r="H1330" s="1" t="s">
        <v>2093</v>
      </c>
      <c r="I1330" s="1" t="s">
        <v>2094</v>
      </c>
      <c r="J1330" s="1" t="s">
        <v>20</v>
      </c>
      <c r="K1330" s="3">
        <v>5.85</v>
      </c>
      <c r="L1330">
        <v>2</v>
      </c>
      <c r="M1330" s="3">
        <v>11.7</v>
      </c>
      <c r="N1330" s="1" t="s">
        <v>21</v>
      </c>
      <c r="O1330" s="1" t="s">
        <v>37</v>
      </c>
    </row>
    <row r="1331" spans="1:15" x14ac:dyDescent="0.3">
      <c r="A1331" s="1" t="s">
        <v>4209</v>
      </c>
      <c r="B1331" s="2">
        <v>45252</v>
      </c>
      <c r="C1331" s="1" t="s">
        <v>6670</v>
      </c>
      <c r="D1331" s="1" t="s">
        <v>54</v>
      </c>
      <c r="E1331">
        <v>2023</v>
      </c>
      <c r="F1331" s="1" t="s">
        <v>4210</v>
      </c>
      <c r="G1331" s="1" t="s">
        <v>4211</v>
      </c>
      <c r="H1331" s="1" t="s">
        <v>836</v>
      </c>
      <c r="I1331" s="1" t="s">
        <v>4212</v>
      </c>
      <c r="J1331" s="1" t="s">
        <v>70</v>
      </c>
      <c r="K1331" s="3">
        <v>6.52</v>
      </c>
      <c r="L1331">
        <v>2</v>
      </c>
      <c r="M1331" s="3">
        <v>13.04</v>
      </c>
      <c r="N1331" s="1" t="s">
        <v>29</v>
      </c>
      <c r="O1331" s="1" t="s">
        <v>37</v>
      </c>
    </row>
    <row r="1332" spans="1:15" x14ac:dyDescent="0.3">
      <c r="A1332" s="1" t="s">
        <v>4213</v>
      </c>
      <c r="B1332" s="2">
        <v>45289</v>
      </c>
      <c r="C1332" s="1" t="s">
        <v>6668</v>
      </c>
      <c r="D1332" s="1" t="s">
        <v>107</v>
      </c>
      <c r="E1332">
        <v>2023</v>
      </c>
      <c r="F1332" s="1" t="s">
        <v>3712</v>
      </c>
      <c r="G1332" s="1" t="s">
        <v>3713</v>
      </c>
      <c r="H1332" s="1" t="s">
        <v>1378</v>
      </c>
      <c r="I1332" s="1" t="s">
        <v>3444</v>
      </c>
      <c r="J1332" s="1" t="s">
        <v>70</v>
      </c>
      <c r="K1332" s="3">
        <v>9.52</v>
      </c>
      <c r="L1332">
        <v>3</v>
      </c>
      <c r="M1332" s="3">
        <v>28.56</v>
      </c>
      <c r="N1332" s="1" t="s">
        <v>21</v>
      </c>
      <c r="O1332" s="1" t="s">
        <v>22</v>
      </c>
    </row>
    <row r="1333" spans="1:15" x14ac:dyDescent="0.3">
      <c r="A1333" s="1" t="s">
        <v>4214</v>
      </c>
      <c r="B1333" s="2">
        <v>45714</v>
      </c>
      <c r="C1333" s="1" t="s">
        <v>6670</v>
      </c>
      <c r="D1333" s="1" t="s">
        <v>39</v>
      </c>
      <c r="E1333">
        <v>2025</v>
      </c>
      <c r="F1333" s="1" t="s">
        <v>205</v>
      </c>
      <c r="G1333" s="1" t="s">
        <v>4215</v>
      </c>
      <c r="H1333" s="1" t="s">
        <v>2900</v>
      </c>
      <c r="I1333" s="1" t="s">
        <v>2901</v>
      </c>
      <c r="J1333" s="1" t="s">
        <v>70</v>
      </c>
      <c r="K1333" s="3">
        <v>20.3</v>
      </c>
      <c r="L1333">
        <v>3</v>
      </c>
      <c r="M1333" s="3">
        <v>60.9</v>
      </c>
      <c r="N1333" s="1" t="s">
        <v>21</v>
      </c>
      <c r="O1333" s="1" t="s">
        <v>193</v>
      </c>
    </row>
    <row r="1334" spans="1:15" x14ac:dyDescent="0.3">
      <c r="A1334" s="1" t="s">
        <v>4216</v>
      </c>
      <c r="B1334" s="2">
        <v>45822</v>
      </c>
      <c r="C1334" s="1" t="s">
        <v>6673</v>
      </c>
      <c r="D1334" s="1" t="s">
        <v>24</v>
      </c>
      <c r="E1334">
        <v>2025</v>
      </c>
      <c r="F1334" s="1" t="s">
        <v>4217</v>
      </c>
      <c r="G1334" s="1" t="s">
        <v>4218</v>
      </c>
      <c r="H1334" s="1" t="s">
        <v>2969</v>
      </c>
      <c r="I1334" s="1" t="s">
        <v>2970</v>
      </c>
      <c r="J1334" s="1" t="s">
        <v>70</v>
      </c>
      <c r="K1334" s="3">
        <v>26.82</v>
      </c>
      <c r="L1334">
        <v>4</v>
      </c>
      <c r="M1334" s="3">
        <v>107.28</v>
      </c>
      <c r="N1334" s="1" t="s">
        <v>21</v>
      </c>
      <c r="O1334" s="1" t="s">
        <v>30</v>
      </c>
    </row>
    <row r="1335" spans="1:15" x14ac:dyDescent="0.3">
      <c r="A1335" s="1" t="s">
        <v>4219</v>
      </c>
      <c r="B1335" s="2">
        <v>45474</v>
      </c>
      <c r="C1335" s="1" t="s">
        <v>6667</v>
      </c>
      <c r="D1335" s="1" t="s">
        <v>32</v>
      </c>
      <c r="E1335">
        <v>2024</v>
      </c>
      <c r="F1335" s="1" t="s">
        <v>1700</v>
      </c>
      <c r="G1335" s="1" t="s">
        <v>1701</v>
      </c>
      <c r="H1335" s="1" t="s">
        <v>4220</v>
      </c>
      <c r="I1335" s="1" t="s">
        <v>4221</v>
      </c>
      <c r="J1335" s="1" t="s">
        <v>70</v>
      </c>
      <c r="K1335" s="3">
        <v>17.010000000000002</v>
      </c>
      <c r="L1335">
        <v>5</v>
      </c>
      <c r="M1335" s="3">
        <v>85.05</v>
      </c>
      <c r="N1335" s="1" t="s">
        <v>21</v>
      </c>
      <c r="O1335" s="1" t="s">
        <v>193</v>
      </c>
    </row>
    <row r="1336" spans="1:15" x14ac:dyDescent="0.3">
      <c r="A1336" s="1" t="s">
        <v>4222</v>
      </c>
      <c r="B1336" s="2">
        <v>45523</v>
      </c>
      <c r="C1336" s="1" t="s">
        <v>6667</v>
      </c>
      <c r="D1336" s="1" t="s">
        <v>90</v>
      </c>
      <c r="E1336">
        <v>2024</v>
      </c>
      <c r="F1336" s="1" t="s">
        <v>326</v>
      </c>
      <c r="G1336" s="1" t="s">
        <v>4223</v>
      </c>
      <c r="H1336" s="1" t="s">
        <v>4224</v>
      </c>
      <c r="I1336" s="1" t="s">
        <v>4225</v>
      </c>
      <c r="J1336" s="1" t="s">
        <v>51</v>
      </c>
      <c r="K1336" s="3">
        <v>25.04</v>
      </c>
      <c r="L1336">
        <v>1</v>
      </c>
      <c r="M1336" s="3">
        <v>25.04</v>
      </c>
      <c r="N1336" s="1" t="s">
        <v>6669</v>
      </c>
      <c r="O1336" s="1" t="s">
        <v>52</v>
      </c>
    </row>
    <row r="1337" spans="1:15" x14ac:dyDescent="0.3">
      <c r="A1337" s="1" t="s">
        <v>4226</v>
      </c>
      <c r="B1337" s="2">
        <v>45204</v>
      </c>
      <c r="C1337" s="1" t="s">
        <v>6672</v>
      </c>
      <c r="D1337" s="1" t="s">
        <v>133</v>
      </c>
      <c r="E1337">
        <v>2023</v>
      </c>
      <c r="F1337" s="1" t="s">
        <v>1452</v>
      </c>
      <c r="G1337" s="1" t="s">
        <v>1453</v>
      </c>
      <c r="H1337" s="1" t="s">
        <v>191</v>
      </c>
      <c r="I1337" s="1" t="s">
        <v>2545</v>
      </c>
      <c r="J1337" s="1" t="s">
        <v>87</v>
      </c>
      <c r="K1337" s="3">
        <v>36.82</v>
      </c>
      <c r="L1337">
        <v>3</v>
      </c>
      <c r="M1337" s="3">
        <v>110.46</v>
      </c>
      <c r="N1337" s="1" t="s">
        <v>6669</v>
      </c>
      <c r="O1337" s="1" t="s">
        <v>193</v>
      </c>
    </row>
    <row r="1338" spans="1:15" x14ac:dyDescent="0.3">
      <c r="A1338" s="1" t="s">
        <v>4227</v>
      </c>
      <c r="B1338" s="2">
        <v>45193</v>
      </c>
      <c r="C1338" s="1" t="s">
        <v>6666</v>
      </c>
      <c r="D1338" s="1" t="s">
        <v>60</v>
      </c>
      <c r="E1338">
        <v>2023</v>
      </c>
      <c r="F1338" s="1" t="s">
        <v>471</v>
      </c>
      <c r="G1338" s="1" t="s">
        <v>472</v>
      </c>
      <c r="H1338" s="1" t="s">
        <v>3149</v>
      </c>
      <c r="I1338" s="1" t="s">
        <v>4228</v>
      </c>
      <c r="J1338" s="1" t="s">
        <v>87</v>
      </c>
      <c r="K1338" s="3">
        <v>15.37</v>
      </c>
      <c r="L1338">
        <v>1</v>
      </c>
      <c r="M1338" s="3">
        <v>15.37</v>
      </c>
      <c r="N1338" s="1" t="s">
        <v>21</v>
      </c>
      <c r="O1338" s="1" t="s">
        <v>37</v>
      </c>
    </row>
    <row r="1339" spans="1:15" x14ac:dyDescent="0.3">
      <c r="A1339" s="1" t="s">
        <v>4229</v>
      </c>
      <c r="B1339" s="2">
        <v>45598</v>
      </c>
      <c r="C1339" s="1" t="s">
        <v>6673</v>
      </c>
      <c r="D1339" s="1" t="s">
        <v>54</v>
      </c>
      <c r="E1339">
        <v>2024</v>
      </c>
      <c r="F1339" s="1" t="s">
        <v>690</v>
      </c>
      <c r="G1339" s="1" t="s">
        <v>691</v>
      </c>
      <c r="H1339" s="1" t="s">
        <v>1045</v>
      </c>
      <c r="I1339" s="1" t="s">
        <v>4230</v>
      </c>
      <c r="J1339" s="1" t="s">
        <v>20</v>
      </c>
      <c r="K1339" s="3">
        <v>21.94</v>
      </c>
      <c r="L1339">
        <v>1</v>
      </c>
      <c r="M1339" s="3">
        <v>21.94</v>
      </c>
      <c r="N1339" s="1" t="s">
        <v>88</v>
      </c>
      <c r="O1339" s="1" t="s">
        <v>22</v>
      </c>
    </row>
    <row r="1340" spans="1:15" x14ac:dyDescent="0.3">
      <c r="A1340" s="1" t="s">
        <v>4231</v>
      </c>
      <c r="B1340" s="2">
        <v>45713</v>
      </c>
      <c r="C1340" s="1" t="s">
        <v>6671</v>
      </c>
      <c r="D1340" s="1" t="s">
        <v>39</v>
      </c>
      <c r="E1340">
        <v>2025</v>
      </c>
      <c r="F1340" s="1" t="s">
        <v>1819</v>
      </c>
      <c r="G1340" s="1" t="s">
        <v>1820</v>
      </c>
      <c r="H1340" s="1" t="s">
        <v>1373</v>
      </c>
      <c r="I1340" s="1" t="s">
        <v>1374</v>
      </c>
      <c r="J1340" s="1" t="s">
        <v>87</v>
      </c>
      <c r="K1340" s="3">
        <v>31.44</v>
      </c>
      <c r="L1340">
        <v>1</v>
      </c>
      <c r="M1340" s="3">
        <v>31.44</v>
      </c>
      <c r="N1340" s="1" t="s">
        <v>21</v>
      </c>
      <c r="O1340" s="1" t="s">
        <v>22</v>
      </c>
    </row>
    <row r="1341" spans="1:15" x14ac:dyDescent="0.3">
      <c r="A1341" s="1" t="s">
        <v>4232</v>
      </c>
      <c r="B1341" s="2">
        <v>45679</v>
      </c>
      <c r="C1341" s="1" t="s">
        <v>6670</v>
      </c>
      <c r="D1341" s="1" t="s">
        <v>210</v>
      </c>
      <c r="E1341">
        <v>2025</v>
      </c>
      <c r="F1341" s="1" t="s">
        <v>438</v>
      </c>
      <c r="G1341" s="1" t="s">
        <v>1088</v>
      </c>
      <c r="H1341" s="1" t="s">
        <v>4233</v>
      </c>
      <c r="I1341" s="1" t="s">
        <v>4234</v>
      </c>
      <c r="J1341" s="1" t="s">
        <v>87</v>
      </c>
      <c r="K1341" s="3">
        <v>26.74</v>
      </c>
      <c r="L1341">
        <v>3</v>
      </c>
      <c r="M1341" s="3">
        <v>80.22</v>
      </c>
      <c r="N1341" s="1" t="s">
        <v>29</v>
      </c>
      <c r="O1341" s="1" t="s">
        <v>44</v>
      </c>
    </row>
    <row r="1342" spans="1:15" x14ac:dyDescent="0.3">
      <c r="A1342" s="1" t="s">
        <v>4235</v>
      </c>
      <c r="B1342" s="2">
        <v>44811</v>
      </c>
      <c r="C1342" s="1" t="s">
        <v>6670</v>
      </c>
      <c r="D1342" s="1" t="s">
        <v>60</v>
      </c>
      <c r="E1342">
        <v>2022</v>
      </c>
      <c r="F1342" s="1" t="s">
        <v>1249</v>
      </c>
      <c r="G1342" s="1" t="s">
        <v>1723</v>
      </c>
      <c r="H1342" s="1" t="s">
        <v>27</v>
      </c>
      <c r="I1342" s="1" t="s">
        <v>28</v>
      </c>
      <c r="J1342" s="1" t="s">
        <v>87</v>
      </c>
      <c r="K1342" s="3">
        <v>23.53</v>
      </c>
      <c r="L1342">
        <v>2</v>
      </c>
      <c r="M1342" s="3">
        <v>47.06</v>
      </c>
      <c r="N1342" s="1" t="s">
        <v>21</v>
      </c>
      <c r="O1342" s="1" t="s">
        <v>22</v>
      </c>
    </row>
    <row r="1343" spans="1:15" x14ac:dyDescent="0.3">
      <c r="A1343" s="1" t="s">
        <v>4236</v>
      </c>
      <c r="B1343" s="2">
        <v>45835</v>
      </c>
      <c r="C1343" s="1" t="s">
        <v>6668</v>
      </c>
      <c r="D1343" s="1" t="s">
        <v>24</v>
      </c>
      <c r="E1343">
        <v>2025</v>
      </c>
      <c r="F1343" s="1" t="s">
        <v>83</v>
      </c>
      <c r="G1343" s="1" t="s">
        <v>84</v>
      </c>
      <c r="H1343" s="1" t="s">
        <v>1497</v>
      </c>
      <c r="I1343" s="1" t="s">
        <v>2341</v>
      </c>
      <c r="J1343" s="1" t="s">
        <v>20</v>
      </c>
      <c r="K1343" s="3">
        <v>37.770000000000003</v>
      </c>
      <c r="L1343">
        <v>1</v>
      </c>
      <c r="M1343" s="3">
        <v>37.770000000000003</v>
      </c>
      <c r="N1343" s="1" t="s">
        <v>21</v>
      </c>
      <c r="O1343" s="1" t="s">
        <v>37</v>
      </c>
    </row>
    <row r="1344" spans="1:15" x14ac:dyDescent="0.3">
      <c r="A1344" s="1" t="s">
        <v>4237</v>
      </c>
      <c r="B1344" s="2">
        <v>45139</v>
      </c>
      <c r="C1344" s="1" t="s">
        <v>6671</v>
      </c>
      <c r="D1344" s="1" t="s">
        <v>90</v>
      </c>
      <c r="E1344">
        <v>2023</v>
      </c>
      <c r="F1344" s="1" t="s">
        <v>2199</v>
      </c>
      <c r="G1344" s="1" t="s">
        <v>2200</v>
      </c>
      <c r="H1344" s="1" t="s">
        <v>63</v>
      </c>
      <c r="I1344" s="1" t="s">
        <v>4238</v>
      </c>
      <c r="J1344" s="1" t="s">
        <v>51</v>
      </c>
      <c r="K1344" s="3">
        <v>32.04</v>
      </c>
      <c r="L1344">
        <v>3</v>
      </c>
      <c r="M1344" s="3">
        <v>96.12</v>
      </c>
      <c r="N1344" s="1" t="s">
        <v>21</v>
      </c>
      <c r="O1344" s="1" t="s">
        <v>44</v>
      </c>
    </row>
    <row r="1345" spans="1:15" x14ac:dyDescent="0.3">
      <c r="A1345" s="1" t="s">
        <v>4239</v>
      </c>
      <c r="B1345" s="2">
        <v>45770</v>
      </c>
      <c r="C1345" s="1" t="s">
        <v>6670</v>
      </c>
      <c r="D1345" s="1" t="s">
        <v>82</v>
      </c>
      <c r="E1345">
        <v>2025</v>
      </c>
      <c r="F1345" s="1" t="s">
        <v>2045</v>
      </c>
      <c r="G1345" s="1" t="s">
        <v>4240</v>
      </c>
      <c r="H1345" s="1" t="s">
        <v>1155</v>
      </c>
      <c r="I1345" s="1" t="s">
        <v>1828</v>
      </c>
      <c r="J1345" s="1" t="s">
        <v>20</v>
      </c>
      <c r="K1345" s="3">
        <v>41.68</v>
      </c>
      <c r="L1345">
        <v>5</v>
      </c>
      <c r="M1345" s="3">
        <v>208.4</v>
      </c>
      <c r="N1345" s="1" t="s">
        <v>21</v>
      </c>
      <c r="O1345" s="1" t="s">
        <v>30</v>
      </c>
    </row>
    <row r="1346" spans="1:15" x14ac:dyDescent="0.3">
      <c r="A1346" s="1" t="s">
        <v>4241</v>
      </c>
      <c r="B1346" s="2">
        <v>45551</v>
      </c>
      <c r="C1346" s="1" t="s">
        <v>6667</v>
      </c>
      <c r="D1346" s="1" t="s">
        <v>60</v>
      </c>
      <c r="E1346">
        <v>2024</v>
      </c>
      <c r="F1346" s="1" t="s">
        <v>3685</v>
      </c>
      <c r="G1346" s="1" t="s">
        <v>4242</v>
      </c>
      <c r="H1346" s="1" t="s">
        <v>580</v>
      </c>
      <c r="I1346" s="1" t="s">
        <v>4243</v>
      </c>
      <c r="J1346" s="1" t="s">
        <v>87</v>
      </c>
      <c r="K1346" s="3">
        <v>6.71</v>
      </c>
      <c r="L1346">
        <v>2</v>
      </c>
      <c r="M1346" s="3">
        <v>13.42</v>
      </c>
      <c r="N1346" s="1" t="s">
        <v>88</v>
      </c>
      <c r="O1346" s="1" t="s">
        <v>30</v>
      </c>
    </row>
    <row r="1347" spans="1:15" x14ac:dyDescent="0.3">
      <c r="A1347" s="1" t="s">
        <v>4244</v>
      </c>
      <c r="B1347" s="2">
        <v>45266</v>
      </c>
      <c r="C1347" s="1" t="s">
        <v>6670</v>
      </c>
      <c r="D1347" s="1" t="s">
        <v>107</v>
      </c>
      <c r="E1347">
        <v>2023</v>
      </c>
      <c r="F1347" s="1" t="s">
        <v>295</v>
      </c>
      <c r="G1347" s="1" t="s">
        <v>4245</v>
      </c>
      <c r="H1347" s="1" t="s">
        <v>1200</v>
      </c>
      <c r="I1347" s="1" t="s">
        <v>1445</v>
      </c>
      <c r="J1347" s="1" t="s">
        <v>70</v>
      </c>
      <c r="K1347" s="3">
        <v>36.869999999999997</v>
      </c>
      <c r="L1347">
        <v>2</v>
      </c>
      <c r="M1347" s="3">
        <v>73.739999999999995</v>
      </c>
      <c r="N1347" s="1" t="s">
        <v>29</v>
      </c>
      <c r="O1347" s="1" t="s">
        <v>37</v>
      </c>
    </row>
    <row r="1348" spans="1:15" x14ac:dyDescent="0.3">
      <c r="A1348" s="1" t="s">
        <v>4246</v>
      </c>
      <c r="B1348" s="2">
        <v>45394</v>
      </c>
      <c r="C1348" s="1" t="s">
        <v>6668</v>
      </c>
      <c r="D1348" s="1" t="s">
        <v>82</v>
      </c>
      <c r="E1348">
        <v>2024</v>
      </c>
      <c r="F1348" s="1" t="s">
        <v>3605</v>
      </c>
      <c r="G1348" s="1" t="s">
        <v>3606</v>
      </c>
      <c r="H1348" s="1" t="s">
        <v>247</v>
      </c>
      <c r="I1348" s="1" t="s">
        <v>4099</v>
      </c>
      <c r="J1348" s="1" t="s">
        <v>20</v>
      </c>
      <c r="K1348" s="3">
        <v>43.45</v>
      </c>
      <c r="L1348">
        <v>2</v>
      </c>
      <c r="M1348" s="3">
        <v>86.9</v>
      </c>
      <c r="N1348" s="1" t="s">
        <v>21</v>
      </c>
      <c r="O1348" s="1" t="s">
        <v>44</v>
      </c>
    </row>
    <row r="1349" spans="1:15" x14ac:dyDescent="0.3">
      <c r="A1349" s="1" t="s">
        <v>4247</v>
      </c>
      <c r="B1349" s="2">
        <v>45494</v>
      </c>
      <c r="C1349" s="1" t="s">
        <v>6666</v>
      </c>
      <c r="D1349" s="1" t="s">
        <v>32</v>
      </c>
      <c r="E1349">
        <v>2024</v>
      </c>
      <c r="F1349" s="1" t="s">
        <v>1271</v>
      </c>
      <c r="G1349" s="1" t="s">
        <v>1272</v>
      </c>
      <c r="H1349" s="1" t="s">
        <v>1538</v>
      </c>
      <c r="I1349" s="1" t="s">
        <v>1539</v>
      </c>
      <c r="J1349" s="1" t="s">
        <v>51</v>
      </c>
      <c r="K1349" s="3">
        <v>29.66</v>
      </c>
      <c r="L1349">
        <v>2</v>
      </c>
      <c r="M1349" s="3">
        <v>59.32</v>
      </c>
      <c r="N1349" s="1" t="s">
        <v>6669</v>
      </c>
      <c r="O1349" s="1" t="s">
        <v>22</v>
      </c>
    </row>
    <row r="1350" spans="1:15" x14ac:dyDescent="0.3">
      <c r="A1350" s="1" t="s">
        <v>4248</v>
      </c>
      <c r="B1350" s="2">
        <v>44980</v>
      </c>
      <c r="C1350" s="1" t="s">
        <v>6672</v>
      </c>
      <c r="D1350" s="1" t="s">
        <v>39</v>
      </c>
      <c r="E1350">
        <v>2023</v>
      </c>
      <c r="F1350" s="1" t="s">
        <v>1203</v>
      </c>
      <c r="G1350" s="1" t="s">
        <v>3651</v>
      </c>
      <c r="H1350" s="1" t="s">
        <v>4249</v>
      </c>
      <c r="I1350" s="1" t="s">
        <v>4250</v>
      </c>
      <c r="J1350" s="1" t="s">
        <v>51</v>
      </c>
      <c r="K1350" s="3">
        <v>24.6</v>
      </c>
      <c r="L1350">
        <v>2</v>
      </c>
      <c r="M1350" s="3">
        <v>49.2</v>
      </c>
      <c r="N1350" s="1" t="s">
        <v>88</v>
      </c>
      <c r="O1350" s="1" t="s">
        <v>193</v>
      </c>
    </row>
    <row r="1351" spans="1:15" x14ac:dyDescent="0.3">
      <c r="A1351" s="1" t="s">
        <v>4251</v>
      </c>
      <c r="B1351" s="2">
        <v>44995</v>
      </c>
      <c r="C1351" s="1" t="s">
        <v>6668</v>
      </c>
      <c r="D1351" s="1" t="s">
        <v>15</v>
      </c>
      <c r="E1351">
        <v>2023</v>
      </c>
      <c r="F1351" s="1" t="s">
        <v>216</v>
      </c>
      <c r="G1351" s="1" t="s">
        <v>217</v>
      </c>
      <c r="H1351" s="1" t="s">
        <v>3317</v>
      </c>
      <c r="I1351" s="1" t="s">
        <v>3318</v>
      </c>
      <c r="J1351" s="1" t="s">
        <v>70</v>
      </c>
      <c r="K1351" s="3">
        <v>47.69</v>
      </c>
      <c r="L1351">
        <v>4</v>
      </c>
      <c r="M1351" s="3">
        <v>190.76</v>
      </c>
      <c r="N1351" s="1" t="s">
        <v>29</v>
      </c>
      <c r="O1351" s="1" t="s">
        <v>37</v>
      </c>
    </row>
    <row r="1352" spans="1:15" x14ac:dyDescent="0.3">
      <c r="A1352" s="1" t="s">
        <v>4252</v>
      </c>
      <c r="B1352" s="2">
        <v>45453</v>
      </c>
      <c r="C1352" s="1" t="s">
        <v>6667</v>
      </c>
      <c r="D1352" s="1" t="s">
        <v>24</v>
      </c>
      <c r="E1352">
        <v>2024</v>
      </c>
      <c r="F1352" s="1" t="s">
        <v>1123</v>
      </c>
      <c r="G1352" s="1" t="s">
        <v>1222</v>
      </c>
      <c r="H1352" s="1" t="s">
        <v>4253</v>
      </c>
      <c r="I1352" s="1" t="s">
        <v>4254</v>
      </c>
      <c r="J1352" s="1" t="s">
        <v>51</v>
      </c>
      <c r="K1352" s="3">
        <v>10.07</v>
      </c>
      <c r="L1352">
        <v>1</v>
      </c>
      <c r="M1352" s="3">
        <v>10.07</v>
      </c>
      <c r="N1352" s="1" t="s">
        <v>29</v>
      </c>
      <c r="O1352" s="1" t="s">
        <v>80</v>
      </c>
    </row>
    <row r="1353" spans="1:15" x14ac:dyDescent="0.3">
      <c r="A1353" s="1" t="s">
        <v>4255</v>
      </c>
      <c r="B1353" s="2">
        <v>45067</v>
      </c>
      <c r="C1353" s="1" t="s">
        <v>6666</v>
      </c>
      <c r="D1353" s="1" t="s">
        <v>46</v>
      </c>
      <c r="E1353">
        <v>2023</v>
      </c>
      <c r="F1353" s="1" t="s">
        <v>1241</v>
      </c>
      <c r="G1353" s="1" t="s">
        <v>1242</v>
      </c>
      <c r="H1353" s="1" t="s">
        <v>1398</v>
      </c>
      <c r="I1353" s="1" t="s">
        <v>4256</v>
      </c>
      <c r="J1353" s="1" t="s">
        <v>20</v>
      </c>
      <c r="K1353" s="3">
        <v>45.83</v>
      </c>
      <c r="L1353">
        <v>5</v>
      </c>
      <c r="M1353" s="3">
        <v>229.15</v>
      </c>
      <c r="N1353" s="1" t="s">
        <v>21</v>
      </c>
      <c r="O1353" s="1" t="s">
        <v>193</v>
      </c>
    </row>
    <row r="1354" spans="1:15" x14ac:dyDescent="0.3">
      <c r="A1354" s="1" t="s">
        <v>4257</v>
      </c>
      <c r="B1354" s="2">
        <v>45041</v>
      </c>
      <c r="C1354" s="1" t="s">
        <v>6671</v>
      </c>
      <c r="D1354" s="1" t="s">
        <v>82</v>
      </c>
      <c r="E1354">
        <v>2023</v>
      </c>
      <c r="F1354" s="1" t="s">
        <v>55</v>
      </c>
      <c r="G1354" s="1" t="s">
        <v>56</v>
      </c>
      <c r="H1354" s="1" t="s">
        <v>93</v>
      </c>
      <c r="I1354" s="1" t="s">
        <v>94</v>
      </c>
      <c r="J1354" s="1" t="s">
        <v>20</v>
      </c>
      <c r="K1354" s="3">
        <v>23.21</v>
      </c>
      <c r="L1354">
        <v>4</v>
      </c>
      <c r="M1354" s="3">
        <v>92.84</v>
      </c>
      <c r="N1354" s="1" t="s">
        <v>6669</v>
      </c>
      <c r="O1354" s="1" t="s">
        <v>80</v>
      </c>
    </row>
    <row r="1355" spans="1:15" x14ac:dyDescent="0.3">
      <c r="A1355" s="1" t="s">
        <v>4258</v>
      </c>
      <c r="B1355" s="2">
        <v>45061</v>
      </c>
      <c r="C1355" s="1" t="s">
        <v>6667</v>
      </c>
      <c r="D1355" s="1" t="s">
        <v>46</v>
      </c>
      <c r="E1355">
        <v>2023</v>
      </c>
      <c r="F1355" s="1" t="s">
        <v>1449</v>
      </c>
      <c r="G1355" s="1" t="s">
        <v>2436</v>
      </c>
      <c r="H1355" s="1" t="s">
        <v>2497</v>
      </c>
      <c r="I1355" s="1" t="s">
        <v>2769</v>
      </c>
      <c r="J1355" s="1" t="s">
        <v>70</v>
      </c>
      <c r="K1355" s="3">
        <v>39.799999999999997</v>
      </c>
      <c r="L1355">
        <v>4</v>
      </c>
      <c r="M1355" s="3">
        <v>159.19999999999999</v>
      </c>
      <c r="N1355" s="1" t="s">
        <v>21</v>
      </c>
      <c r="O1355" s="1" t="s">
        <v>37</v>
      </c>
    </row>
    <row r="1356" spans="1:15" x14ac:dyDescent="0.3">
      <c r="A1356" s="1" t="s">
        <v>4259</v>
      </c>
      <c r="B1356" s="2">
        <v>45765</v>
      </c>
      <c r="C1356" s="1" t="s">
        <v>6668</v>
      </c>
      <c r="D1356" s="1" t="s">
        <v>82</v>
      </c>
      <c r="E1356">
        <v>2025</v>
      </c>
      <c r="F1356" s="1" t="s">
        <v>174</v>
      </c>
      <c r="G1356" s="1" t="s">
        <v>2694</v>
      </c>
      <c r="H1356" s="1" t="s">
        <v>650</v>
      </c>
      <c r="I1356" s="1" t="s">
        <v>651</v>
      </c>
      <c r="J1356" s="1" t="s">
        <v>20</v>
      </c>
      <c r="K1356" s="3">
        <v>48.9</v>
      </c>
      <c r="L1356">
        <v>2</v>
      </c>
      <c r="M1356" s="3">
        <v>97.8</v>
      </c>
      <c r="N1356" s="1" t="s">
        <v>21</v>
      </c>
      <c r="O1356" s="1" t="s">
        <v>37</v>
      </c>
    </row>
    <row r="1357" spans="1:15" x14ac:dyDescent="0.3">
      <c r="A1357" s="1" t="s">
        <v>4260</v>
      </c>
      <c r="B1357" s="2">
        <v>45181</v>
      </c>
      <c r="C1357" s="1" t="s">
        <v>6671</v>
      </c>
      <c r="D1357" s="1" t="s">
        <v>60</v>
      </c>
      <c r="E1357">
        <v>2023</v>
      </c>
      <c r="F1357" s="1" t="s">
        <v>4261</v>
      </c>
      <c r="G1357" s="1" t="s">
        <v>4262</v>
      </c>
      <c r="H1357" s="1" t="s">
        <v>947</v>
      </c>
      <c r="I1357" s="1" t="s">
        <v>2283</v>
      </c>
      <c r="J1357" s="1" t="s">
        <v>87</v>
      </c>
      <c r="K1357" s="3">
        <v>49.93</v>
      </c>
      <c r="L1357">
        <v>4</v>
      </c>
      <c r="M1357" s="3">
        <v>199.72</v>
      </c>
      <c r="N1357" s="1" t="s">
        <v>21</v>
      </c>
      <c r="O1357" s="1" t="s">
        <v>52</v>
      </c>
    </row>
    <row r="1358" spans="1:15" x14ac:dyDescent="0.3">
      <c r="A1358" s="1" t="s">
        <v>4263</v>
      </c>
      <c r="B1358" s="2">
        <v>45509</v>
      </c>
      <c r="C1358" s="1" t="s">
        <v>6667</v>
      </c>
      <c r="D1358" s="1" t="s">
        <v>90</v>
      </c>
      <c r="E1358">
        <v>2024</v>
      </c>
      <c r="F1358" s="1" t="s">
        <v>3529</v>
      </c>
      <c r="G1358" s="1" t="s">
        <v>3530</v>
      </c>
      <c r="H1358" s="1" t="s">
        <v>2125</v>
      </c>
      <c r="I1358" s="1" t="s">
        <v>4264</v>
      </c>
      <c r="J1358" s="1" t="s">
        <v>20</v>
      </c>
      <c r="K1358" s="3">
        <v>6.69</v>
      </c>
      <c r="L1358">
        <v>4</v>
      </c>
      <c r="M1358" s="3">
        <v>26.76</v>
      </c>
      <c r="N1358" s="1" t="s">
        <v>29</v>
      </c>
      <c r="O1358" s="1" t="s">
        <v>30</v>
      </c>
    </row>
    <row r="1359" spans="1:15" x14ac:dyDescent="0.3">
      <c r="A1359" s="1" t="s">
        <v>4265</v>
      </c>
      <c r="B1359" s="2">
        <v>45496</v>
      </c>
      <c r="C1359" s="1" t="s">
        <v>6671</v>
      </c>
      <c r="D1359" s="1" t="s">
        <v>32</v>
      </c>
      <c r="E1359">
        <v>2024</v>
      </c>
      <c r="F1359" s="1" t="s">
        <v>686</v>
      </c>
      <c r="G1359" s="1" t="s">
        <v>1696</v>
      </c>
      <c r="H1359" s="1" t="s">
        <v>4266</v>
      </c>
      <c r="I1359" s="1" t="s">
        <v>4267</v>
      </c>
      <c r="J1359" s="1" t="s">
        <v>70</v>
      </c>
      <c r="K1359" s="3">
        <v>40.9</v>
      </c>
      <c r="L1359">
        <v>2</v>
      </c>
      <c r="M1359" s="3">
        <v>81.8</v>
      </c>
      <c r="N1359" s="1" t="s">
        <v>6669</v>
      </c>
      <c r="O1359" s="1" t="s">
        <v>44</v>
      </c>
    </row>
    <row r="1360" spans="1:15" x14ac:dyDescent="0.3">
      <c r="A1360" s="1" t="s">
        <v>4268</v>
      </c>
      <c r="B1360" s="2">
        <v>45766</v>
      </c>
      <c r="C1360" s="1" t="s">
        <v>6673</v>
      </c>
      <c r="D1360" s="1" t="s">
        <v>82</v>
      </c>
      <c r="E1360">
        <v>2025</v>
      </c>
      <c r="F1360" s="1" t="s">
        <v>2644</v>
      </c>
      <c r="G1360" s="1" t="s">
        <v>3316</v>
      </c>
      <c r="H1360" s="1" t="s">
        <v>4269</v>
      </c>
      <c r="I1360" s="1" t="s">
        <v>4270</v>
      </c>
      <c r="J1360" s="1" t="s">
        <v>20</v>
      </c>
      <c r="K1360" s="3">
        <v>36.76</v>
      </c>
      <c r="L1360">
        <v>2</v>
      </c>
      <c r="M1360" s="3">
        <v>73.52</v>
      </c>
      <c r="N1360" s="1" t="s">
        <v>21</v>
      </c>
      <c r="O1360" s="1" t="s">
        <v>80</v>
      </c>
    </row>
    <row r="1361" spans="1:15" x14ac:dyDescent="0.3">
      <c r="A1361" s="1" t="s">
        <v>4271</v>
      </c>
      <c r="B1361" s="2">
        <v>45053</v>
      </c>
      <c r="C1361" s="1" t="s">
        <v>6666</v>
      </c>
      <c r="D1361" s="1" t="s">
        <v>46</v>
      </c>
      <c r="E1361">
        <v>2023</v>
      </c>
      <c r="F1361" s="1" t="s">
        <v>139</v>
      </c>
      <c r="G1361" s="1" t="s">
        <v>140</v>
      </c>
      <c r="H1361" s="1" t="s">
        <v>4272</v>
      </c>
      <c r="I1361" s="1" t="s">
        <v>4273</v>
      </c>
      <c r="J1361" s="1" t="s">
        <v>87</v>
      </c>
      <c r="K1361" s="3">
        <v>19.53</v>
      </c>
      <c r="L1361">
        <v>3</v>
      </c>
      <c r="M1361" s="3">
        <v>58.59</v>
      </c>
      <c r="N1361" s="1" t="s">
        <v>88</v>
      </c>
      <c r="O1361" s="1" t="s">
        <v>37</v>
      </c>
    </row>
    <row r="1362" spans="1:15" x14ac:dyDescent="0.3">
      <c r="A1362" s="1" t="s">
        <v>4274</v>
      </c>
      <c r="B1362" s="2">
        <v>45799</v>
      </c>
      <c r="C1362" s="1" t="s">
        <v>6672</v>
      </c>
      <c r="D1362" s="1" t="s">
        <v>46</v>
      </c>
      <c r="E1362">
        <v>2025</v>
      </c>
      <c r="F1362" s="1" t="s">
        <v>548</v>
      </c>
      <c r="G1362" s="1" t="s">
        <v>3874</v>
      </c>
      <c r="H1362" s="1" t="s">
        <v>1100</v>
      </c>
      <c r="I1362" s="1" t="s">
        <v>1101</v>
      </c>
      <c r="J1362" s="1" t="s">
        <v>87</v>
      </c>
      <c r="K1362" s="3">
        <v>7.44</v>
      </c>
      <c r="L1362">
        <v>1</v>
      </c>
      <c r="M1362" s="3">
        <v>7.44</v>
      </c>
      <c r="N1362" s="1" t="s">
        <v>21</v>
      </c>
      <c r="O1362" s="1" t="s">
        <v>37</v>
      </c>
    </row>
    <row r="1363" spans="1:15" x14ac:dyDescent="0.3">
      <c r="A1363" s="1" t="s">
        <v>4275</v>
      </c>
      <c r="B1363" s="2">
        <v>44967</v>
      </c>
      <c r="C1363" s="1" t="s">
        <v>6668</v>
      </c>
      <c r="D1363" s="1" t="s">
        <v>39</v>
      </c>
      <c r="E1363">
        <v>2023</v>
      </c>
      <c r="F1363" s="1" t="s">
        <v>3503</v>
      </c>
      <c r="G1363" s="1" t="s">
        <v>3504</v>
      </c>
      <c r="H1363" s="1" t="s">
        <v>4276</v>
      </c>
      <c r="I1363" s="1" t="s">
        <v>4277</v>
      </c>
      <c r="J1363" s="1" t="s">
        <v>70</v>
      </c>
      <c r="K1363" s="3">
        <v>28.52</v>
      </c>
      <c r="L1363">
        <v>4</v>
      </c>
      <c r="M1363" s="3">
        <v>114.08</v>
      </c>
      <c r="N1363" s="1" t="s">
        <v>29</v>
      </c>
      <c r="O1363" s="1" t="s">
        <v>52</v>
      </c>
    </row>
    <row r="1364" spans="1:15" x14ac:dyDescent="0.3">
      <c r="A1364" s="1" t="s">
        <v>4278</v>
      </c>
      <c r="B1364" s="2">
        <v>45562</v>
      </c>
      <c r="C1364" s="1" t="s">
        <v>6668</v>
      </c>
      <c r="D1364" s="1" t="s">
        <v>60</v>
      </c>
      <c r="E1364">
        <v>2024</v>
      </c>
      <c r="F1364" s="1" t="s">
        <v>490</v>
      </c>
      <c r="G1364" s="1" t="s">
        <v>4279</v>
      </c>
      <c r="H1364" s="1" t="s">
        <v>4233</v>
      </c>
      <c r="I1364" s="1" t="s">
        <v>4234</v>
      </c>
      <c r="J1364" s="1" t="s">
        <v>51</v>
      </c>
      <c r="K1364" s="3">
        <v>24.9</v>
      </c>
      <c r="L1364">
        <v>3</v>
      </c>
      <c r="M1364" s="3">
        <v>74.7</v>
      </c>
      <c r="N1364" s="1" t="s">
        <v>6669</v>
      </c>
      <c r="O1364" s="1" t="s">
        <v>30</v>
      </c>
    </row>
    <row r="1365" spans="1:15" x14ac:dyDescent="0.3">
      <c r="A1365" s="1" t="s">
        <v>4280</v>
      </c>
      <c r="B1365" s="2">
        <v>45330</v>
      </c>
      <c r="C1365" s="1" t="s">
        <v>6672</v>
      </c>
      <c r="D1365" s="1" t="s">
        <v>39</v>
      </c>
      <c r="E1365">
        <v>2024</v>
      </c>
      <c r="F1365" s="1" t="s">
        <v>1434</v>
      </c>
      <c r="G1365" s="1" t="s">
        <v>1435</v>
      </c>
      <c r="H1365" s="1" t="s">
        <v>115</v>
      </c>
      <c r="I1365" s="1" t="s">
        <v>116</v>
      </c>
      <c r="J1365" s="1" t="s">
        <v>87</v>
      </c>
      <c r="K1365" s="3">
        <v>37.03</v>
      </c>
      <c r="L1365">
        <v>2</v>
      </c>
      <c r="M1365" s="3">
        <v>74.06</v>
      </c>
      <c r="N1365" s="1" t="s">
        <v>21</v>
      </c>
      <c r="O1365" s="1" t="s">
        <v>95</v>
      </c>
    </row>
    <row r="1366" spans="1:15" x14ac:dyDescent="0.3">
      <c r="A1366" s="1" t="s">
        <v>4281</v>
      </c>
      <c r="B1366" s="2">
        <v>45435</v>
      </c>
      <c r="C1366" s="1" t="s">
        <v>6672</v>
      </c>
      <c r="D1366" s="1" t="s">
        <v>46</v>
      </c>
      <c r="E1366">
        <v>2024</v>
      </c>
      <c r="F1366" s="1" t="s">
        <v>2813</v>
      </c>
      <c r="G1366" s="1" t="s">
        <v>3660</v>
      </c>
      <c r="H1366" s="1" t="s">
        <v>406</v>
      </c>
      <c r="I1366" s="1" t="s">
        <v>407</v>
      </c>
      <c r="J1366" s="1" t="s">
        <v>51</v>
      </c>
      <c r="K1366" s="3">
        <v>32.270000000000003</v>
      </c>
      <c r="L1366">
        <v>2</v>
      </c>
      <c r="M1366" s="3">
        <v>64.540000000000006</v>
      </c>
      <c r="N1366" s="1" t="s">
        <v>29</v>
      </c>
      <c r="O1366" s="1" t="s">
        <v>30</v>
      </c>
    </row>
    <row r="1367" spans="1:15" x14ac:dyDescent="0.3">
      <c r="A1367" s="1" t="s">
        <v>4282</v>
      </c>
      <c r="B1367" s="2">
        <v>45656</v>
      </c>
      <c r="C1367" s="1" t="s">
        <v>6667</v>
      </c>
      <c r="D1367" s="1" t="s">
        <v>107</v>
      </c>
      <c r="E1367">
        <v>2024</v>
      </c>
      <c r="F1367" s="1" t="s">
        <v>700</v>
      </c>
      <c r="G1367" s="1" t="s">
        <v>4283</v>
      </c>
      <c r="H1367" s="1" t="s">
        <v>989</v>
      </c>
      <c r="I1367" s="1" t="s">
        <v>990</v>
      </c>
      <c r="J1367" s="1" t="s">
        <v>20</v>
      </c>
      <c r="K1367" s="3">
        <v>18.25</v>
      </c>
      <c r="L1367">
        <v>2</v>
      </c>
      <c r="M1367" s="3">
        <v>36.5</v>
      </c>
      <c r="N1367" s="1" t="s">
        <v>21</v>
      </c>
      <c r="O1367" s="1" t="s">
        <v>22</v>
      </c>
    </row>
    <row r="1368" spans="1:15" x14ac:dyDescent="0.3">
      <c r="A1368" s="1" t="s">
        <v>4284</v>
      </c>
      <c r="B1368" s="2">
        <v>45356</v>
      </c>
      <c r="C1368" s="1" t="s">
        <v>6671</v>
      </c>
      <c r="D1368" s="1" t="s">
        <v>15</v>
      </c>
      <c r="E1368">
        <v>2024</v>
      </c>
      <c r="F1368" s="1" t="s">
        <v>2813</v>
      </c>
      <c r="G1368" s="1" t="s">
        <v>2814</v>
      </c>
      <c r="H1368" s="1" t="s">
        <v>2171</v>
      </c>
      <c r="I1368" s="1" t="s">
        <v>4285</v>
      </c>
      <c r="J1368" s="1" t="s">
        <v>51</v>
      </c>
      <c r="K1368" s="3">
        <v>29.93</v>
      </c>
      <c r="L1368">
        <v>5</v>
      </c>
      <c r="M1368" s="3">
        <v>149.65</v>
      </c>
      <c r="N1368" s="1" t="s">
        <v>21</v>
      </c>
      <c r="O1368" s="1" t="s">
        <v>44</v>
      </c>
    </row>
    <row r="1369" spans="1:15" x14ac:dyDescent="0.3">
      <c r="A1369" s="1" t="s">
        <v>4286</v>
      </c>
      <c r="B1369" s="2">
        <v>45807</v>
      </c>
      <c r="C1369" s="1" t="s">
        <v>6668</v>
      </c>
      <c r="D1369" s="1" t="s">
        <v>46</v>
      </c>
      <c r="E1369">
        <v>2025</v>
      </c>
      <c r="F1369" s="1" t="s">
        <v>4143</v>
      </c>
      <c r="G1369" s="1" t="s">
        <v>4144</v>
      </c>
      <c r="H1369" s="1" t="s">
        <v>568</v>
      </c>
      <c r="I1369" s="1" t="s">
        <v>3766</v>
      </c>
      <c r="J1369" s="1" t="s">
        <v>20</v>
      </c>
      <c r="K1369" s="3">
        <v>31.95</v>
      </c>
      <c r="L1369">
        <v>4</v>
      </c>
      <c r="M1369" s="3">
        <v>127.8</v>
      </c>
      <c r="N1369" s="1" t="s">
        <v>6669</v>
      </c>
      <c r="O1369" s="1" t="s">
        <v>37</v>
      </c>
    </row>
    <row r="1370" spans="1:15" x14ac:dyDescent="0.3">
      <c r="A1370" s="1" t="s">
        <v>4287</v>
      </c>
      <c r="B1370" s="2">
        <v>44927</v>
      </c>
      <c r="C1370" s="1" t="s">
        <v>6666</v>
      </c>
      <c r="D1370" s="1" t="s">
        <v>210</v>
      </c>
      <c r="E1370">
        <v>2023</v>
      </c>
      <c r="F1370" s="1" t="s">
        <v>700</v>
      </c>
      <c r="G1370" s="1" t="s">
        <v>1401</v>
      </c>
      <c r="H1370" s="1" t="s">
        <v>3113</v>
      </c>
      <c r="I1370" s="1" t="s">
        <v>3114</v>
      </c>
      <c r="J1370" s="1" t="s">
        <v>20</v>
      </c>
      <c r="K1370" s="3">
        <v>23.75</v>
      </c>
      <c r="L1370">
        <v>5</v>
      </c>
      <c r="M1370" s="3">
        <v>118.75</v>
      </c>
      <c r="N1370" s="1" t="s">
        <v>29</v>
      </c>
      <c r="O1370" s="1" t="s">
        <v>22</v>
      </c>
    </row>
    <row r="1371" spans="1:15" x14ac:dyDescent="0.3">
      <c r="A1371" s="1" t="s">
        <v>4288</v>
      </c>
      <c r="B1371" s="2">
        <v>45770</v>
      </c>
      <c r="C1371" s="1" t="s">
        <v>6670</v>
      </c>
      <c r="D1371" s="1" t="s">
        <v>82</v>
      </c>
      <c r="E1371">
        <v>2025</v>
      </c>
      <c r="F1371" s="1" t="s">
        <v>3109</v>
      </c>
      <c r="G1371" s="1" t="s">
        <v>4289</v>
      </c>
      <c r="H1371" s="1" t="s">
        <v>1487</v>
      </c>
      <c r="I1371" s="1" t="s">
        <v>1488</v>
      </c>
      <c r="J1371" s="1" t="s">
        <v>87</v>
      </c>
      <c r="K1371" s="3">
        <v>44.97</v>
      </c>
      <c r="L1371">
        <v>5</v>
      </c>
      <c r="M1371" s="3">
        <v>224.85</v>
      </c>
      <c r="N1371" s="1" t="s">
        <v>21</v>
      </c>
      <c r="O1371" s="1" t="s">
        <v>80</v>
      </c>
    </row>
    <row r="1372" spans="1:15" x14ac:dyDescent="0.3">
      <c r="A1372" s="1" t="s">
        <v>4290</v>
      </c>
      <c r="B1372" s="2">
        <v>44887</v>
      </c>
      <c r="C1372" s="1" t="s">
        <v>6671</v>
      </c>
      <c r="D1372" s="1" t="s">
        <v>54</v>
      </c>
      <c r="E1372">
        <v>2022</v>
      </c>
      <c r="F1372" s="1" t="s">
        <v>631</v>
      </c>
      <c r="G1372" s="1" t="s">
        <v>632</v>
      </c>
      <c r="H1372" s="1" t="s">
        <v>2590</v>
      </c>
      <c r="I1372" s="1" t="s">
        <v>4291</v>
      </c>
      <c r="J1372" s="1" t="s">
        <v>51</v>
      </c>
      <c r="K1372" s="3">
        <v>45.19</v>
      </c>
      <c r="L1372">
        <v>1</v>
      </c>
      <c r="M1372" s="3">
        <v>45.19</v>
      </c>
      <c r="N1372" s="1" t="s">
        <v>29</v>
      </c>
      <c r="O1372" s="1" t="s">
        <v>37</v>
      </c>
    </row>
    <row r="1373" spans="1:15" x14ac:dyDescent="0.3">
      <c r="A1373" s="1" t="s">
        <v>4292</v>
      </c>
      <c r="B1373" s="2">
        <v>44856</v>
      </c>
      <c r="C1373" s="1" t="s">
        <v>6673</v>
      </c>
      <c r="D1373" s="1" t="s">
        <v>133</v>
      </c>
      <c r="E1373">
        <v>2022</v>
      </c>
      <c r="F1373" s="1" t="s">
        <v>235</v>
      </c>
      <c r="G1373" s="1" t="s">
        <v>2427</v>
      </c>
      <c r="H1373" s="1" t="s">
        <v>161</v>
      </c>
      <c r="I1373" s="1" t="s">
        <v>1693</v>
      </c>
      <c r="J1373" s="1" t="s">
        <v>20</v>
      </c>
      <c r="K1373" s="3">
        <v>29.13</v>
      </c>
      <c r="L1373">
        <v>4</v>
      </c>
      <c r="M1373" s="3">
        <v>116.52</v>
      </c>
      <c r="N1373" s="1" t="s">
        <v>6669</v>
      </c>
      <c r="O1373" s="1" t="s">
        <v>22</v>
      </c>
    </row>
    <row r="1374" spans="1:15" x14ac:dyDescent="0.3">
      <c r="A1374" s="1" t="s">
        <v>4293</v>
      </c>
      <c r="B1374" s="2">
        <v>45318</v>
      </c>
      <c r="C1374" s="1" t="s">
        <v>6673</v>
      </c>
      <c r="D1374" s="1" t="s">
        <v>210</v>
      </c>
      <c r="E1374">
        <v>2024</v>
      </c>
      <c r="F1374" s="1" t="s">
        <v>4294</v>
      </c>
      <c r="G1374" s="1" t="s">
        <v>4295</v>
      </c>
      <c r="H1374" s="1" t="s">
        <v>191</v>
      </c>
      <c r="I1374" s="1" t="s">
        <v>4296</v>
      </c>
      <c r="J1374" s="1" t="s">
        <v>20</v>
      </c>
      <c r="K1374" s="3">
        <v>20.149999999999999</v>
      </c>
      <c r="L1374">
        <v>1</v>
      </c>
      <c r="M1374" s="3">
        <v>20.149999999999999</v>
      </c>
      <c r="N1374" s="1" t="s">
        <v>6669</v>
      </c>
      <c r="O1374" s="1" t="s">
        <v>30</v>
      </c>
    </row>
    <row r="1375" spans="1:15" x14ac:dyDescent="0.3">
      <c r="A1375" s="1" t="s">
        <v>4297</v>
      </c>
      <c r="B1375" s="2">
        <v>45432</v>
      </c>
      <c r="C1375" s="1" t="s">
        <v>6667</v>
      </c>
      <c r="D1375" s="1" t="s">
        <v>46</v>
      </c>
      <c r="E1375">
        <v>2024</v>
      </c>
      <c r="F1375" s="1" t="s">
        <v>2615</v>
      </c>
      <c r="G1375" s="1" t="s">
        <v>4298</v>
      </c>
      <c r="H1375" s="1" t="s">
        <v>4189</v>
      </c>
      <c r="I1375" s="1" t="s">
        <v>4299</v>
      </c>
      <c r="J1375" s="1" t="s">
        <v>87</v>
      </c>
      <c r="K1375" s="3">
        <v>36.6</v>
      </c>
      <c r="L1375">
        <v>4</v>
      </c>
      <c r="M1375" s="3">
        <v>146.4</v>
      </c>
      <c r="N1375" s="1" t="s">
        <v>88</v>
      </c>
      <c r="O1375" s="1" t="s">
        <v>52</v>
      </c>
    </row>
    <row r="1376" spans="1:15" x14ac:dyDescent="0.3">
      <c r="A1376" s="1" t="s">
        <v>4300</v>
      </c>
      <c r="B1376" s="2">
        <v>45642</v>
      </c>
      <c r="C1376" s="1" t="s">
        <v>6667</v>
      </c>
      <c r="D1376" s="1" t="s">
        <v>107</v>
      </c>
      <c r="E1376">
        <v>2024</v>
      </c>
      <c r="F1376" s="1" t="s">
        <v>4301</v>
      </c>
      <c r="G1376" s="1" t="s">
        <v>4302</v>
      </c>
      <c r="H1376" s="1" t="s">
        <v>4303</v>
      </c>
      <c r="I1376" s="1" t="s">
        <v>4304</v>
      </c>
      <c r="J1376" s="1" t="s">
        <v>51</v>
      </c>
      <c r="K1376" s="3">
        <v>44.42</v>
      </c>
      <c r="L1376">
        <v>4</v>
      </c>
      <c r="M1376" s="3">
        <v>177.68</v>
      </c>
      <c r="N1376" s="1" t="s">
        <v>29</v>
      </c>
      <c r="O1376" s="1" t="s">
        <v>37</v>
      </c>
    </row>
    <row r="1377" spans="1:15" x14ac:dyDescent="0.3">
      <c r="A1377" s="1" t="s">
        <v>4305</v>
      </c>
      <c r="B1377" s="2">
        <v>45536</v>
      </c>
      <c r="C1377" s="1" t="s">
        <v>6666</v>
      </c>
      <c r="D1377" s="1" t="s">
        <v>60</v>
      </c>
      <c r="E1377">
        <v>2024</v>
      </c>
      <c r="F1377" s="1" t="s">
        <v>3353</v>
      </c>
      <c r="G1377" s="1" t="s">
        <v>4306</v>
      </c>
      <c r="H1377" s="1" t="s">
        <v>4307</v>
      </c>
      <c r="I1377" s="1" t="s">
        <v>4308</v>
      </c>
      <c r="J1377" s="1" t="s">
        <v>87</v>
      </c>
      <c r="K1377" s="3">
        <v>38.32</v>
      </c>
      <c r="L1377">
        <v>2</v>
      </c>
      <c r="M1377" s="3">
        <v>76.64</v>
      </c>
      <c r="N1377" s="1" t="s">
        <v>88</v>
      </c>
      <c r="O1377" s="1" t="s">
        <v>52</v>
      </c>
    </row>
    <row r="1378" spans="1:15" x14ac:dyDescent="0.3">
      <c r="A1378" s="1" t="s">
        <v>4309</v>
      </c>
      <c r="B1378" s="2">
        <v>45637</v>
      </c>
      <c r="C1378" s="1" t="s">
        <v>6670</v>
      </c>
      <c r="D1378" s="1" t="s">
        <v>107</v>
      </c>
      <c r="E1378">
        <v>2024</v>
      </c>
      <c r="F1378" s="1" t="s">
        <v>611</v>
      </c>
      <c r="G1378" s="1" t="s">
        <v>3119</v>
      </c>
      <c r="H1378" s="1" t="s">
        <v>1546</v>
      </c>
      <c r="I1378" s="1" t="s">
        <v>1547</v>
      </c>
      <c r="J1378" s="1" t="s">
        <v>70</v>
      </c>
      <c r="K1378" s="3">
        <v>15.84</v>
      </c>
      <c r="L1378">
        <v>3</v>
      </c>
      <c r="M1378" s="3">
        <v>47.52</v>
      </c>
      <c r="N1378" s="1" t="s">
        <v>6669</v>
      </c>
      <c r="O1378" s="1" t="s">
        <v>52</v>
      </c>
    </row>
    <row r="1379" spans="1:15" x14ac:dyDescent="0.3">
      <c r="A1379" s="1" t="s">
        <v>4310</v>
      </c>
      <c r="B1379" s="2">
        <v>45115</v>
      </c>
      <c r="C1379" s="1" t="s">
        <v>6673</v>
      </c>
      <c r="D1379" s="1" t="s">
        <v>32</v>
      </c>
      <c r="E1379">
        <v>2023</v>
      </c>
      <c r="F1379" s="1" t="s">
        <v>1264</v>
      </c>
      <c r="G1379" s="1" t="s">
        <v>4311</v>
      </c>
      <c r="H1379" s="1" t="s">
        <v>1205</v>
      </c>
      <c r="I1379" s="1" t="s">
        <v>4312</v>
      </c>
      <c r="J1379" s="1" t="s">
        <v>87</v>
      </c>
      <c r="K1379" s="3">
        <v>34.409999999999997</v>
      </c>
      <c r="L1379">
        <v>2</v>
      </c>
      <c r="M1379" s="3">
        <v>68.819999999999993</v>
      </c>
      <c r="N1379" s="1" t="s">
        <v>21</v>
      </c>
      <c r="O1379" s="1" t="s">
        <v>193</v>
      </c>
    </row>
    <row r="1380" spans="1:15" x14ac:dyDescent="0.3">
      <c r="A1380" s="1" t="s">
        <v>4313</v>
      </c>
      <c r="B1380" s="2">
        <v>45369</v>
      </c>
      <c r="C1380" s="1" t="s">
        <v>6667</v>
      </c>
      <c r="D1380" s="1" t="s">
        <v>15</v>
      </c>
      <c r="E1380">
        <v>2024</v>
      </c>
      <c r="F1380" s="1" t="s">
        <v>3781</v>
      </c>
      <c r="G1380" s="1" t="s">
        <v>3782</v>
      </c>
      <c r="H1380" s="1" t="s">
        <v>2796</v>
      </c>
      <c r="I1380" s="1" t="s">
        <v>4314</v>
      </c>
      <c r="J1380" s="1" t="s">
        <v>20</v>
      </c>
      <c r="K1380" s="3">
        <v>34.200000000000003</v>
      </c>
      <c r="L1380">
        <v>2</v>
      </c>
      <c r="M1380" s="3">
        <v>68.400000000000006</v>
      </c>
      <c r="N1380" s="1" t="s">
        <v>29</v>
      </c>
      <c r="O1380" s="1" t="s">
        <v>22</v>
      </c>
    </row>
    <row r="1381" spans="1:15" x14ac:dyDescent="0.3">
      <c r="A1381" s="1" t="s">
        <v>4315</v>
      </c>
      <c r="B1381" s="2">
        <v>45519</v>
      </c>
      <c r="C1381" s="1" t="s">
        <v>6672</v>
      </c>
      <c r="D1381" s="1" t="s">
        <v>90</v>
      </c>
      <c r="E1381">
        <v>2024</v>
      </c>
      <c r="F1381" s="1" t="s">
        <v>4316</v>
      </c>
      <c r="G1381" s="1" t="s">
        <v>4317</v>
      </c>
      <c r="H1381" s="1" t="s">
        <v>878</v>
      </c>
      <c r="I1381" s="1" t="s">
        <v>879</v>
      </c>
      <c r="J1381" s="1" t="s">
        <v>51</v>
      </c>
      <c r="K1381" s="3">
        <v>32</v>
      </c>
      <c r="L1381">
        <v>2</v>
      </c>
      <c r="M1381" s="3">
        <v>64</v>
      </c>
      <c r="N1381" s="1" t="s">
        <v>21</v>
      </c>
      <c r="O1381" s="1" t="s">
        <v>95</v>
      </c>
    </row>
    <row r="1382" spans="1:15" x14ac:dyDescent="0.3">
      <c r="A1382" s="1" t="s">
        <v>4318</v>
      </c>
      <c r="B1382" s="2">
        <v>45015</v>
      </c>
      <c r="C1382" s="1" t="s">
        <v>6672</v>
      </c>
      <c r="D1382" s="1" t="s">
        <v>15</v>
      </c>
      <c r="E1382">
        <v>2023</v>
      </c>
      <c r="F1382" s="1" t="s">
        <v>102</v>
      </c>
      <c r="G1382" s="1" t="s">
        <v>4319</v>
      </c>
      <c r="H1382" s="1" t="s">
        <v>1029</v>
      </c>
      <c r="I1382" s="1" t="s">
        <v>1030</v>
      </c>
      <c r="J1382" s="1" t="s">
        <v>70</v>
      </c>
      <c r="K1382" s="3">
        <v>26.86</v>
      </c>
      <c r="L1382">
        <v>2</v>
      </c>
      <c r="M1382" s="3">
        <v>53.72</v>
      </c>
      <c r="N1382" s="1" t="s">
        <v>21</v>
      </c>
      <c r="O1382" s="1" t="s">
        <v>22</v>
      </c>
    </row>
    <row r="1383" spans="1:15" x14ac:dyDescent="0.3">
      <c r="A1383" s="1" t="s">
        <v>4320</v>
      </c>
      <c r="B1383" s="2">
        <v>45560</v>
      </c>
      <c r="C1383" s="1" t="s">
        <v>6670</v>
      </c>
      <c r="D1383" s="1" t="s">
        <v>60</v>
      </c>
      <c r="E1383">
        <v>2024</v>
      </c>
      <c r="F1383" s="1" t="s">
        <v>4321</v>
      </c>
      <c r="G1383" s="1" t="s">
        <v>4322</v>
      </c>
      <c r="H1383" s="1" t="s">
        <v>3425</v>
      </c>
      <c r="I1383" s="1" t="s">
        <v>3426</v>
      </c>
      <c r="J1383" s="1" t="s">
        <v>51</v>
      </c>
      <c r="K1383" s="3">
        <v>17.079999999999998</v>
      </c>
      <c r="L1383">
        <v>1</v>
      </c>
      <c r="M1383" s="3">
        <v>17.079999999999998</v>
      </c>
      <c r="N1383" s="1" t="s">
        <v>29</v>
      </c>
      <c r="O1383" s="1" t="s">
        <v>52</v>
      </c>
    </row>
    <row r="1384" spans="1:15" x14ac:dyDescent="0.3">
      <c r="A1384" s="1" t="s">
        <v>4323</v>
      </c>
      <c r="B1384" s="2">
        <v>45638</v>
      </c>
      <c r="C1384" s="1" t="s">
        <v>6672</v>
      </c>
      <c r="D1384" s="1" t="s">
        <v>107</v>
      </c>
      <c r="E1384">
        <v>2024</v>
      </c>
      <c r="F1384" s="1" t="s">
        <v>4324</v>
      </c>
      <c r="G1384" s="1" t="s">
        <v>4325</v>
      </c>
      <c r="H1384" s="1" t="s">
        <v>4326</v>
      </c>
      <c r="I1384" s="1" t="s">
        <v>4327</v>
      </c>
      <c r="J1384" s="1" t="s">
        <v>20</v>
      </c>
      <c r="K1384" s="3">
        <v>42.34</v>
      </c>
      <c r="L1384">
        <v>4</v>
      </c>
      <c r="M1384" s="3">
        <v>169.36</v>
      </c>
      <c r="N1384" s="1" t="s">
        <v>6669</v>
      </c>
      <c r="O1384" s="1" t="s">
        <v>44</v>
      </c>
    </row>
    <row r="1385" spans="1:15" x14ac:dyDescent="0.3">
      <c r="A1385" s="1" t="s">
        <v>4328</v>
      </c>
      <c r="B1385" s="2">
        <v>45054</v>
      </c>
      <c r="C1385" s="1" t="s">
        <v>6667</v>
      </c>
      <c r="D1385" s="1" t="s">
        <v>46</v>
      </c>
      <c r="E1385">
        <v>2023</v>
      </c>
      <c r="F1385" s="1" t="s">
        <v>705</v>
      </c>
      <c r="G1385" s="1" t="s">
        <v>706</v>
      </c>
      <c r="H1385" s="1" t="s">
        <v>1314</v>
      </c>
      <c r="I1385" s="1" t="s">
        <v>3723</v>
      </c>
      <c r="J1385" s="1" t="s">
        <v>20</v>
      </c>
      <c r="K1385" s="3">
        <v>43.71</v>
      </c>
      <c r="L1385">
        <v>1</v>
      </c>
      <c r="M1385" s="3">
        <v>43.71</v>
      </c>
      <c r="N1385" s="1" t="s">
        <v>6669</v>
      </c>
      <c r="O1385" s="1" t="s">
        <v>22</v>
      </c>
    </row>
    <row r="1386" spans="1:15" x14ac:dyDescent="0.3">
      <c r="A1386" s="1" t="s">
        <v>4329</v>
      </c>
      <c r="B1386" s="2">
        <v>45649</v>
      </c>
      <c r="C1386" s="1" t="s">
        <v>6667</v>
      </c>
      <c r="D1386" s="1" t="s">
        <v>107</v>
      </c>
      <c r="E1386">
        <v>2024</v>
      </c>
      <c r="F1386" s="1" t="s">
        <v>1388</v>
      </c>
      <c r="G1386" s="1" t="s">
        <v>3376</v>
      </c>
      <c r="H1386" s="1" t="s">
        <v>1158</v>
      </c>
      <c r="I1386" s="1" t="s">
        <v>3448</v>
      </c>
      <c r="J1386" s="1" t="s">
        <v>20</v>
      </c>
      <c r="K1386" s="3">
        <v>14.55</v>
      </c>
      <c r="L1386">
        <v>3</v>
      </c>
      <c r="M1386" s="3">
        <v>43.65</v>
      </c>
      <c r="N1386" s="1" t="s">
        <v>21</v>
      </c>
      <c r="O1386" s="1" t="s">
        <v>44</v>
      </c>
    </row>
    <row r="1387" spans="1:15" x14ac:dyDescent="0.3">
      <c r="A1387" s="1" t="s">
        <v>4330</v>
      </c>
      <c r="B1387" s="2">
        <v>45308</v>
      </c>
      <c r="C1387" s="1" t="s">
        <v>6670</v>
      </c>
      <c r="D1387" s="1" t="s">
        <v>210</v>
      </c>
      <c r="E1387">
        <v>2024</v>
      </c>
      <c r="F1387" s="1" t="s">
        <v>2870</v>
      </c>
      <c r="G1387" s="1" t="s">
        <v>2871</v>
      </c>
      <c r="H1387" s="1" t="s">
        <v>1762</v>
      </c>
      <c r="I1387" s="1" t="s">
        <v>1763</v>
      </c>
      <c r="J1387" s="1" t="s">
        <v>51</v>
      </c>
      <c r="K1387" s="3">
        <v>5.08</v>
      </c>
      <c r="L1387">
        <v>4</v>
      </c>
      <c r="M1387" s="3">
        <v>20.32</v>
      </c>
      <c r="N1387" s="1" t="s">
        <v>21</v>
      </c>
      <c r="O1387" s="1" t="s">
        <v>44</v>
      </c>
    </row>
    <row r="1388" spans="1:15" x14ac:dyDescent="0.3">
      <c r="A1388" s="1" t="s">
        <v>4331</v>
      </c>
      <c r="B1388" s="2">
        <v>45014</v>
      </c>
      <c r="C1388" s="1" t="s">
        <v>6670</v>
      </c>
      <c r="D1388" s="1" t="s">
        <v>15</v>
      </c>
      <c r="E1388">
        <v>2023</v>
      </c>
      <c r="F1388" s="1" t="s">
        <v>3493</v>
      </c>
      <c r="G1388" s="1" t="s">
        <v>4332</v>
      </c>
      <c r="H1388" s="1" t="s">
        <v>4333</v>
      </c>
      <c r="I1388" s="1" t="s">
        <v>4334</v>
      </c>
      <c r="J1388" s="1" t="s">
        <v>70</v>
      </c>
      <c r="K1388" s="3">
        <v>16.45</v>
      </c>
      <c r="L1388">
        <v>1</v>
      </c>
      <c r="M1388" s="3">
        <v>16.45</v>
      </c>
      <c r="N1388" s="1" t="s">
        <v>29</v>
      </c>
      <c r="O1388" s="1" t="s">
        <v>52</v>
      </c>
    </row>
    <row r="1389" spans="1:15" x14ac:dyDescent="0.3">
      <c r="A1389" s="1" t="s">
        <v>4335</v>
      </c>
      <c r="B1389" s="2">
        <v>45572</v>
      </c>
      <c r="C1389" s="1" t="s">
        <v>6667</v>
      </c>
      <c r="D1389" s="1" t="s">
        <v>133</v>
      </c>
      <c r="E1389">
        <v>2024</v>
      </c>
      <c r="F1389" s="1" t="s">
        <v>47</v>
      </c>
      <c r="G1389" s="1" t="s">
        <v>48</v>
      </c>
      <c r="H1389" s="1" t="s">
        <v>936</v>
      </c>
      <c r="I1389" s="1" t="s">
        <v>1292</v>
      </c>
      <c r="J1389" s="1" t="s">
        <v>20</v>
      </c>
      <c r="K1389" s="3">
        <v>23.41</v>
      </c>
      <c r="L1389">
        <v>2</v>
      </c>
      <c r="M1389" s="3">
        <v>46.82</v>
      </c>
      <c r="N1389" s="1" t="s">
        <v>6669</v>
      </c>
      <c r="O1389" s="1" t="s">
        <v>30</v>
      </c>
    </row>
    <row r="1390" spans="1:15" x14ac:dyDescent="0.3">
      <c r="A1390" s="1" t="s">
        <v>4336</v>
      </c>
      <c r="B1390" s="2">
        <v>45096</v>
      </c>
      <c r="C1390" s="1" t="s">
        <v>6667</v>
      </c>
      <c r="D1390" s="1" t="s">
        <v>24</v>
      </c>
      <c r="E1390">
        <v>2023</v>
      </c>
      <c r="F1390" s="1" t="s">
        <v>898</v>
      </c>
      <c r="G1390" s="1" t="s">
        <v>899</v>
      </c>
      <c r="H1390" s="1" t="s">
        <v>1948</v>
      </c>
      <c r="I1390" s="1" t="s">
        <v>3292</v>
      </c>
      <c r="J1390" s="1" t="s">
        <v>20</v>
      </c>
      <c r="K1390" s="3">
        <v>20.66</v>
      </c>
      <c r="L1390">
        <v>1</v>
      </c>
      <c r="M1390" s="3">
        <v>20.66</v>
      </c>
      <c r="N1390" s="1" t="s">
        <v>29</v>
      </c>
      <c r="O1390" s="1" t="s">
        <v>30</v>
      </c>
    </row>
    <row r="1391" spans="1:15" x14ac:dyDescent="0.3">
      <c r="A1391" s="1" t="s">
        <v>4337</v>
      </c>
      <c r="B1391" s="2">
        <v>45253</v>
      </c>
      <c r="C1391" s="1" t="s">
        <v>6672</v>
      </c>
      <c r="D1391" s="1" t="s">
        <v>54</v>
      </c>
      <c r="E1391">
        <v>2023</v>
      </c>
      <c r="F1391" s="1" t="s">
        <v>1600</v>
      </c>
      <c r="G1391" s="1" t="s">
        <v>1601</v>
      </c>
      <c r="H1391" s="1" t="s">
        <v>4338</v>
      </c>
      <c r="I1391" s="1" t="s">
        <v>4339</v>
      </c>
      <c r="J1391" s="1" t="s">
        <v>51</v>
      </c>
      <c r="K1391" s="3">
        <v>8.26</v>
      </c>
      <c r="L1391">
        <v>2</v>
      </c>
      <c r="M1391" s="3">
        <v>16.52</v>
      </c>
      <c r="N1391" s="1" t="s">
        <v>21</v>
      </c>
      <c r="O1391" s="1" t="s">
        <v>193</v>
      </c>
    </row>
    <row r="1392" spans="1:15" x14ac:dyDescent="0.3">
      <c r="A1392" s="1" t="s">
        <v>4340</v>
      </c>
      <c r="B1392" s="2">
        <v>45632</v>
      </c>
      <c r="C1392" s="1" t="s">
        <v>6668</v>
      </c>
      <c r="D1392" s="1" t="s">
        <v>107</v>
      </c>
      <c r="E1392">
        <v>2024</v>
      </c>
      <c r="F1392" s="1" t="s">
        <v>715</v>
      </c>
      <c r="G1392" s="1" t="s">
        <v>4341</v>
      </c>
      <c r="H1392" s="1" t="s">
        <v>3645</v>
      </c>
      <c r="I1392" s="1" t="s">
        <v>3646</v>
      </c>
      <c r="J1392" s="1" t="s">
        <v>51</v>
      </c>
      <c r="K1392" s="3">
        <v>17.78</v>
      </c>
      <c r="L1392">
        <v>1</v>
      </c>
      <c r="M1392" s="3">
        <v>17.78</v>
      </c>
      <c r="N1392" s="1" t="s">
        <v>6669</v>
      </c>
      <c r="O1392" s="1" t="s">
        <v>52</v>
      </c>
    </row>
    <row r="1393" spans="1:15" x14ac:dyDescent="0.3">
      <c r="A1393" s="1" t="s">
        <v>4342</v>
      </c>
      <c r="B1393" s="2">
        <v>45697</v>
      </c>
      <c r="C1393" s="1" t="s">
        <v>6666</v>
      </c>
      <c r="D1393" s="1" t="s">
        <v>39</v>
      </c>
      <c r="E1393">
        <v>2025</v>
      </c>
      <c r="F1393" s="1" t="s">
        <v>368</v>
      </c>
      <c r="G1393" s="1" t="s">
        <v>369</v>
      </c>
      <c r="H1393" s="1" t="s">
        <v>393</v>
      </c>
      <c r="I1393" s="1" t="s">
        <v>3184</v>
      </c>
      <c r="J1393" s="1" t="s">
        <v>20</v>
      </c>
      <c r="K1393" s="3">
        <v>40.42</v>
      </c>
      <c r="L1393">
        <v>5</v>
      </c>
      <c r="M1393" s="3">
        <v>202.1</v>
      </c>
      <c r="N1393" s="1" t="s">
        <v>6669</v>
      </c>
      <c r="O1393" s="1" t="s">
        <v>95</v>
      </c>
    </row>
    <row r="1394" spans="1:15" x14ac:dyDescent="0.3">
      <c r="A1394" s="1" t="s">
        <v>4343</v>
      </c>
      <c r="B1394" s="2">
        <v>45240</v>
      </c>
      <c r="C1394" s="1" t="s">
        <v>6668</v>
      </c>
      <c r="D1394" s="1" t="s">
        <v>54</v>
      </c>
      <c r="E1394">
        <v>2023</v>
      </c>
      <c r="F1394" s="1" t="s">
        <v>285</v>
      </c>
      <c r="G1394" s="1" t="s">
        <v>3709</v>
      </c>
      <c r="H1394" s="1" t="s">
        <v>923</v>
      </c>
      <c r="I1394" s="1" t="s">
        <v>4344</v>
      </c>
      <c r="J1394" s="1" t="s">
        <v>70</v>
      </c>
      <c r="K1394" s="3">
        <v>39.840000000000003</v>
      </c>
      <c r="L1394">
        <v>2</v>
      </c>
      <c r="M1394" s="3">
        <v>79.680000000000007</v>
      </c>
      <c r="N1394" s="1" t="s">
        <v>21</v>
      </c>
      <c r="O1394" s="1" t="s">
        <v>80</v>
      </c>
    </row>
    <row r="1395" spans="1:15" x14ac:dyDescent="0.3">
      <c r="A1395" s="1" t="s">
        <v>4345</v>
      </c>
      <c r="B1395" s="2">
        <v>45636</v>
      </c>
      <c r="C1395" s="1" t="s">
        <v>6671</v>
      </c>
      <c r="D1395" s="1" t="s">
        <v>107</v>
      </c>
      <c r="E1395">
        <v>2024</v>
      </c>
      <c r="F1395" s="1" t="s">
        <v>2295</v>
      </c>
      <c r="G1395" s="1" t="s">
        <v>2296</v>
      </c>
      <c r="H1395" s="1" t="s">
        <v>4346</v>
      </c>
      <c r="I1395" s="1" t="s">
        <v>4347</v>
      </c>
      <c r="J1395" s="1" t="s">
        <v>70</v>
      </c>
      <c r="K1395" s="3">
        <v>15.79</v>
      </c>
      <c r="L1395">
        <v>2</v>
      </c>
      <c r="M1395" s="3">
        <v>31.58</v>
      </c>
      <c r="N1395" s="1" t="s">
        <v>6669</v>
      </c>
      <c r="O1395" s="1" t="s">
        <v>22</v>
      </c>
    </row>
    <row r="1396" spans="1:15" x14ac:dyDescent="0.3">
      <c r="A1396" s="1" t="s">
        <v>4348</v>
      </c>
      <c r="B1396" s="2">
        <v>44849</v>
      </c>
      <c r="C1396" s="1" t="s">
        <v>6673</v>
      </c>
      <c r="D1396" s="1" t="s">
        <v>133</v>
      </c>
      <c r="E1396">
        <v>2022</v>
      </c>
      <c r="F1396" s="1" t="s">
        <v>1616</v>
      </c>
      <c r="G1396" s="1" t="s">
        <v>1617</v>
      </c>
      <c r="H1396" s="1" t="s">
        <v>4266</v>
      </c>
      <c r="I1396" s="1" t="s">
        <v>4349</v>
      </c>
      <c r="J1396" s="1" t="s">
        <v>20</v>
      </c>
      <c r="K1396" s="3">
        <v>6.57</v>
      </c>
      <c r="L1396">
        <v>1</v>
      </c>
      <c r="M1396" s="3">
        <v>6.57</v>
      </c>
      <c r="N1396" s="1" t="s">
        <v>6669</v>
      </c>
      <c r="O1396" s="1" t="s">
        <v>22</v>
      </c>
    </row>
    <row r="1397" spans="1:15" x14ac:dyDescent="0.3">
      <c r="A1397" s="1" t="s">
        <v>4350</v>
      </c>
      <c r="B1397" s="2">
        <v>45505</v>
      </c>
      <c r="C1397" s="1" t="s">
        <v>6672</v>
      </c>
      <c r="D1397" s="1" t="s">
        <v>90</v>
      </c>
      <c r="E1397">
        <v>2024</v>
      </c>
      <c r="F1397" s="1" t="s">
        <v>1095</v>
      </c>
      <c r="G1397" s="1" t="s">
        <v>1096</v>
      </c>
      <c r="H1397" s="1" t="s">
        <v>1899</v>
      </c>
      <c r="I1397" s="1" t="s">
        <v>1900</v>
      </c>
      <c r="J1397" s="1" t="s">
        <v>70</v>
      </c>
      <c r="K1397" s="3">
        <v>16.07</v>
      </c>
      <c r="L1397">
        <v>3</v>
      </c>
      <c r="M1397" s="3">
        <v>48.21</v>
      </c>
      <c r="N1397" s="1" t="s">
        <v>21</v>
      </c>
      <c r="O1397" s="1" t="s">
        <v>95</v>
      </c>
    </row>
    <row r="1398" spans="1:15" x14ac:dyDescent="0.3">
      <c r="A1398" s="1" t="s">
        <v>4351</v>
      </c>
      <c r="B1398" s="2">
        <v>45346</v>
      </c>
      <c r="C1398" s="1" t="s">
        <v>6673</v>
      </c>
      <c r="D1398" s="1" t="s">
        <v>39</v>
      </c>
      <c r="E1398">
        <v>2024</v>
      </c>
      <c r="F1398" s="1" t="s">
        <v>1465</v>
      </c>
      <c r="G1398" s="1" t="s">
        <v>4352</v>
      </c>
      <c r="H1398" s="1" t="s">
        <v>2234</v>
      </c>
      <c r="I1398" s="1" t="s">
        <v>4353</v>
      </c>
      <c r="J1398" s="1" t="s">
        <v>51</v>
      </c>
      <c r="K1398" s="3">
        <v>9.31</v>
      </c>
      <c r="L1398">
        <v>1</v>
      </c>
      <c r="M1398" s="3">
        <v>9.31</v>
      </c>
      <c r="N1398" s="1" t="s">
        <v>88</v>
      </c>
      <c r="O1398" s="1" t="s">
        <v>22</v>
      </c>
    </row>
    <row r="1399" spans="1:15" x14ac:dyDescent="0.3">
      <c r="A1399" s="1" t="s">
        <v>4354</v>
      </c>
      <c r="B1399" s="2">
        <v>45284</v>
      </c>
      <c r="C1399" s="1" t="s">
        <v>6666</v>
      </c>
      <c r="D1399" s="1" t="s">
        <v>107</v>
      </c>
      <c r="E1399">
        <v>2023</v>
      </c>
      <c r="F1399" s="1" t="s">
        <v>737</v>
      </c>
      <c r="G1399" s="1" t="s">
        <v>1629</v>
      </c>
      <c r="H1399" s="1" t="s">
        <v>4355</v>
      </c>
      <c r="I1399" s="1" t="s">
        <v>4356</v>
      </c>
      <c r="J1399" s="1" t="s">
        <v>20</v>
      </c>
      <c r="K1399" s="3">
        <v>34.58</v>
      </c>
      <c r="L1399">
        <v>1</v>
      </c>
      <c r="M1399" s="3">
        <v>34.58</v>
      </c>
      <c r="N1399" s="1" t="s">
        <v>6669</v>
      </c>
      <c r="O1399" s="1" t="s">
        <v>22</v>
      </c>
    </row>
    <row r="1400" spans="1:15" x14ac:dyDescent="0.3">
      <c r="A1400" s="1" t="s">
        <v>4357</v>
      </c>
      <c r="B1400" s="2">
        <v>44963</v>
      </c>
      <c r="C1400" s="1" t="s">
        <v>6667</v>
      </c>
      <c r="D1400" s="1" t="s">
        <v>39</v>
      </c>
      <c r="E1400">
        <v>2023</v>
      </c>
      <c r="F1400" s="1" t="s">
        <v>997</v>
      </c>
      <c r="G1400" s="1" t="s">
        <v>998</v>
      </c>
      <c r="H1400" s="1" t="s">
        <v>1825</v>
      </c>
      <c r="I1400" s="1" t="s">
        <v>4358</v>
      </c>
      <c r="J1400" s="1" t="s">
        <v>70</v>
      </c>
      <c r="K1400" s="3">
        <v>48.76</v>
      </c>
      <c r="L1400">
        <v>4</v>
      </c>
      <c r="M1400" s="3">
        <v>195.04</v>
      </c>
      <c r="N1400" s="1" t="s">
        <v>29</v>
      </c>
      <c r="O1400" s="1" t="s">
        <v>44</v>
      </c>
    </row>
    <row r="1401" spans="1:15" x14ac:dyDescent="0.3">
      <c r="A1401" s="1" t="s">
        <v>4359</v>
      </c>
      <c r="B1401" s="2">
        <v>45286</v>
      </c>
      <c r="C1401" s="1" t="s">
        <v>6671</v>
      </c>
      <c r="D1401" s="1" t="s">
        <v>107</v>
      </c>
      <c r="E1401">
        <v>2023</v>
      </c>
      <c r="F1401" s="1" t="s">
        <v>3553</v>
      </c>
      <c r="G1401" s="1" t="s">
        <v>3554</v>
      </c>
      <c r="H1401" s="1" t="s">
        <v>1004</v>
      </c>
      <c r="I1401" s="1" t="s">
        <v>1005</v>
      </c>
      <c r="J1401" s="1" t="s">
        <v>20</v>
      </c>
      <c r="K1401" s="3">
        <v>25.19</v>
      </c>
      <c r="L1401">
        <v>5</v>
      </c>
      <c r="M1401" s="3">
        <v>125.95</v>
      </c>
      <c r="N1401" s="1" t="s">
        <v>29</v>
      </c>
      <c r="O1401" s="1" t="s">
        <v>22</v>
      </c>
    </row>
    <row r="1402" spans="1:15" x14ac:dyDescent="0.3">
      <c r="A1402" s="1" t="s">
        <v>4360</v>
      </c>
      <c r="B1402" s="2">
        <v>44827</v>
      </c>
      <c r="C1402" s="1" t="s">
        <v>6668</v>
      </c>
      <c r="D1402" s="1" t="s">
        <v>60</v>
      </c>
      <c r="E1402">
        <v>2022</v>
      </c>
      <c r="F1402" s="1" t="s">
        <v>404</v>
      </c>
      <c r="G1402" s="1" t="s">
        <v>405</v>
      </c>
      <c r="H1402" s="1" t="s">
        <v>2151</v>
      </c>
      <c r="I1402" s="1" t="s">
        <v>2152</v>
      </c>
      <c r="J1402" s="1" t="s">
        <v>20</v>
      </c>
      <c r="K1402" s="3">
        <v>29.27</v>
      </c>
      <c r="L1402">
        <v>5</v>
      </c>
      <c r="M1402" s="3">
        <v>146.35</v>
      </c>
      <c r="N1402" s="1" t="s">
        <v>29</v>
      </c>
      <c r="O1402" s="1" t="s">
        <v>22</v>
      </c>
    </row>
    <row r="1403" spans="1:15" x14ac:dyDescent="0.3">
      <c r="A1403" s="1" t="s">
        <v>4361</v>
      </c>
      <c r="B1403" s="2">
        <v>45204</v>
      </c>
      <c r="C1403" s="1" t="s">
        <v>6672</v>
      </c>
      <c r="D1403" s="1" t="s">
        <v>133</v>
      </c>
      <c r="E1403">
        <v>2023</v>
      </c>
      <c r="F1403" s="1" t="s">
        <v>4362</v>
      </c>
      <c r="G1403" s="1" t="s">
        <v>4363</v>
      </c>
      <c r="H1403" s="1" t="s">
        <v>1007</v>
      </c>
      <c r="I1403" s="1" t="s">
        <v>1635</v>
      </c>
      <c r="J1403" s="1" t="s">
        <v>70</v>
      </c>
      <c r="K1403" s="3">
        <v>18.57</v>
      </c>
      <c r="L1403">
        <v>1</v>
      </c>
      <c r="M1403" s="3">
        <v>18.57</v>
      </c>
      <c r="N1403" s="1" t="s">
        <v>6669</v>
      </c>
      <c r="O1403" s="1" t="s">
        <v>37</v>
      </c>
    </row>
    <row r="1404" spans="1:15" x14ac:dyDescent="0.3">
      <c r="A1404" s="1" t="s">
        <v>4364</v>
      </c>
      <c r="B1404" s="2">
        <v>45515</v>
      </c>
      <c r="C1404" s="1" t="s">
        <v>6666</v>
      </c>
      <c r="D1404" s="1" t="s">
        <v>90</v>
      </c>
      <c r="E1404">
        <v>2024</v>
      </c>
      <c r="F1404" s="1" t="s">
        <v>1106</v>
      </c>
      <c r="G1404" s="1" t="s">
        <v>1107</v>
      </c>
      <c r="H1404" s="1" t="s">
        <v>4365</v>
      </c>
      <c r="I1404" s="1" t="s">
        <v>4366</v>
      </c>
      <c r="J1404" s="1" t="s">
        <v>70</v>
      </c>
      <c r="K1404" s="3">
        <v>43.85</v>
      </c>
      <c r="L1404">
        <v>3</v>
      </c>
      <c r="M1404" s="3">
        <v>131.55000000000001</v>
      </c>
      <c r="N1404" s="1" t="s">
        <v>29</v>
      </c>
      <c r="O1404" s="1" t="s">
        <v>80</v>
      </c>
    </row>
    <row r="1405" spans="1:15" x14ac:dyDescent="0.3">
      <c r="A1405" s="1" t="s">
        <v>4367</v>
      </c>
      <c r="B1405" s="2">
        <v>45203</v>
      </c>
      <c r="C1405" s="1" t="s">
        <v>6670</v>
      </c>
      <c r="D1405" s="1" t="s">
        <v>133</v>
      </c>
      <c r="E1405">
        <v>2023</v>
      </c>
      <c r="F1405" s="1" t="s">
        <v>912</v>
      </c>
      <c r="G1405" s="1" t="s">
        <v>913</v>
      </c>
      <c r="H1405" s="1" t="s">
        <v>223</v>
      </c>
      <c r="I1405" s="1" t="s">
        <v>224</v>
      </c>
      <c r="J1405" s="1" t="s">
        <v>20</v>
      </c>
      <c r="K1405" s="3">
        <v>30.91</v>
      </c>
      <c r="L1405">
        <v>5</v>
      </c>
      <c r="M1405" s="3">
        <v>154.55000000000001</v>
      </c>
      <c r="N1405" s="1" t="s">
        <v>6669</v>
      </c>
      <c r="O1405" s="1" t="s">
        <v>44</v>
      </c>
    </row>
    <row r="1406" spans="1:15" x14ac:dyDescent="0.3">
      <c r="A1406" s="1" t="s">
        <v>4368</v>
      </c>
      <c r="B1406" s="2">
        <v>45149</v>
      </c>
      <c r="C1406" s="1" t="s">
        <v>6668</v>
      </c>
      <c r="D1406" s="1" t="s">
        <v>90</v>
      </c>
      <c r="E1406">
        <v>2023</v>
      </c>
      <c r="F1406" s="1" t="s">
        <v>1449</v>
      </c>
      <c r="G1406" s="1" t="s">
        <v>4369</v>
      </c>
      <c r="H1406" s="1" t="s">
        <v>1428</v>
      </c>
      <c r="I1406" s="1" t="s">
        <v>1429</v>
      </c>
      <c r="J1406" s="1" t="s">
        <v>20</v>
      </c>
      <c r="K1406" s="3">
        <v>30.29</v>
      </c>
      <c r="L1406">
        <v>1</v>
      </c>
      <c r="M1406" s="3">
        <v>30.29</v>
      </c>
      <c r="N1406" s="1" t="s">
        <v>21</v>
      </c>
      <c r="O1406" s="1" t="s">
        <v>22</v>
      </c>
    </row>
    <row r="1407" spans="1:15" x14ac:dyDescent="0.3">
      <c r="A1407" s="1" t="s">
        <v>4370</v>
      </c>
      <c r="B1407" s="2">
        <v>45250</v>
      </c>
      <c r="C1407" s="1" t="s">
        <v>6667</v>
      </c>
      <c r="D1407" s="1" t="s">
        <v>54</v>
      </c>
      <c r="E1407">
        <v>2023</v>
      </c>
      <c r="F1407" s="1" t="s">
        <v>3690</v>
      </c>
      <c r="G1407" s="1" t="s">
        <v>3691</v>
      </c>
      <c r="H1407" s="1" t="s">
        <v>342</v>
      </c>
      <c r="I1407" s="1" t="s">
        <v>343</v>
      </c>
      <c r="J1407" s="1" t="s">
        <v>87</v>
      </c>
      <c r="K1407" s="3">
        <v>35.29</v>
      </c>
      <c r="L1407">
        <v>5</v>
      </c>
      <c r="M1407" s="3">
        <v>176.45</v>
      </c>
      <c r="N1407" s="1" t="s">
        <v>6669</v>
      </c>
      <c r="O1407" s="1" t="s">
        <v>80</v>
      </c>
    </row>
    <row r="1408" spans="1:15" x14ac:dyDescent="0.3">
      <c r="A1408" s="1" t="s">
        <v>4371</v>
      </c>
      <c r="B1408" s="2">
        <v>45613</v>
      </c>
      <c r="C1408" s="1" t="s">
        <v>6666</v>
      </c>
      <c r="D1408" s="1" t="s">
        <v>54</v>
      </c>
      <c r="E1408">
        <v>2024</v>
      </c>
      <c r="F1408" s="1" t="s">
        <v>2625</v>
      </c>
      <c r="G1408" s="1" t="s">
        <v>2626</v>
      </c>
      <c r="H1408" s="1" t="s">
        <v>1378</v>
      </c>
      <c r="I1408" s="1" t="s">
        <v>4372</v>
      </c>
      <c r="J1408" s="1" t="s">
        <v>87</v>
      </c>
      <c r="K1408" s="3">
        <v>34.11</v>
      </c>
      <c r="L1408">
        <v>3</v>
      </c>
      <c r="M1408" s="3">
        <v>102.33</v>
      </c>
      <c r="N1408" s="1" t="s">
        <v>21</v>
      </c>
      <c r="O1408" s="1" t="s">
        <v>95</v>
      </c>
    </row>
    <row r="1409" spans="1:15" x14ac:dyDescent="0.3">
      <c r="A1409" s="1" t="s">
        <v>4373</v>
      </c>
      <c r="B1409" s="2">
        <v>44933</v>
      </c>
      <c r="C1409" s="1" t="s">
        <v>6673</v>
      </c>
      <c r="D1409" s="1" t="s">
        <v>210</v>
      </c>
      <c r="E1409">
        <v>2023</v>
      </c>
      <c r="F1409" s="1" t="s">
        <v>4374</v>
      </c>
      <c r="G1409" s="1" t="s">
        <v>4375</v>
      </c>
      <c r="H1409" s="1" t="s">
        <v>4376</v>
      </c>
      <c r="I1409" s="1" t="s">
        <v>4377</v>
      </c>
      <c r="J1409" s="1" t="s">
        <v>70</v>
      </c>
      <c r="K1409" s="3">
        <v>29.26</v>
      </c>
      <c r="L1409">
        <v>2</v>
      </c>
      <c r="M1409" s="3">
        <v>58.52</v>
      </c>
      <c r="N1409" s="1" t="s">
        <v>21</v>
      </c>
      <c r="O1409" s="1" t="s">
        <v>44</v>
      </c>
    </row>
    <row r="1410" spans="1:15" x14ac:dyDescent="0.3">
      <c r="A1410" s="1" t="s">
        <v>4378</v>
      </c>
      <c r="B1410" s="2">
        <v>45584</v>
      </c>
      <c r="C1410" s="1" t="s">
        <v>6673</v>
      </c>
      <c r="D1410" s="1" t="s">
        <v>133</v>
      </c>
      <c r="E1410">
        <v>2024</v>
      </c>
      <c r="F1410" s="1" t="s">
        <v>4379</v>
      </c>
      <c r="G1410" s="1" t="s">
        <v>4380</v>
      </c>
      <c r="H1410" s="1" t="s">
        <v>2779</v>
      </c>
      <c r="I1410" s="1" t="s">
        <v>2780</v>
      </c>
      <c r="J1410" s="1" t="s">
        <v>87</v>
      </c>
      <c r="K1410" s="3">
        <v>28.65</v>
      </c>
      <c r="L1410">
        <v>2</v>
      </c>
      <c r="M1410" s="3">
        <v>57.3</v>
      </c>
      <c r="N1410" s="1" t="s">
        <v>6669</v>
      </c>
      <c r="O1410" s="1" t="s">
        <v>95</v>
      </c>
    </row>
    <row r="1411" spans="1:15" x14ac:dyDescent="0.3">
      <c r="A1411" s="1" t="s">
        <v>4381</v>
      </c>
      <c r="B1411" s="2">
        <v>45620</v>
      </c>
      <c r="C1411" s="1" t="s">
        <v>6666</v>
      </c>
      <c r="D1411" s="1" t="s">
        <v>54</v>
      </c>
      <c r="E1411">
        <v>2024</v>
      </c>
      <c r="F1411" s="1" t="s">
        <v>4382</v>
      </c>
      <c r="G1411" s="1" t="s">
        <v>4383</v>
      </c>
      <c r="H1411" s="1" t="s">
        <v>1243</v>
      </c>
      <c r="I1411" s="1" t="s">
        <v>2087</v>
      </c>
      <c r="J1411" s="1" t="s">
        <v>70</v>
      </c>
      <c r="K1411" s="3">
        <v>35</v>
      </c>
      <c r="L1411">
        <v>2</v>
      </c>
      <c r="M1411" s="3">
        <v>70</v>
      </c>
      <c r="N1411" s="1" t="s">
        <v>29</v>
      </c>
      <c r="O1411" s="1" t="s">
        <v>193</v>
      </c>
    </row>
    <row r="1412" spans="1:15" x14ac:dyDescent="0.3">
      <c r="A1412" s="1" t="s">
        <v>4384</v>
      </c>
      <c r="B1412" s="2">
        <v>45163</v>
      </c>
      <c r="C1412" s="1" t="s">
        <v>6668</v>
      </c>
      <c r="D1412" s="1" t="s">
        <v>90</v>
      </c>
      <c r="E1412">
        <v>2023</v>
      </c>
      <c r="F1412" s="1" t="s">
        <v>3004</v>
      </c>
      <c r="G1412" s="1" t="s">
        <v>3005</v>
      </c>
      <c r="H1412" s="1" t="s">
        <v>247</v>
      </c>
      <c r="I1412" s="1" t="s">
        <v>483</v>
      </c>
      <c r="J1412" s="1" t="s">
        <v>20</v>
      </c>
      <c r="K1412" s="3">
        <v>7.59</v>
      </c>
      <c r="L1412">
        <v>5</v>
      </c>
      <c r="M1412" s="3">
        <v>37.950000000000003</v>
      </c>
      <c r="N1412" s="1" t="s">
        <v>21</v>
      </c>
      <c r="O1412" s="1" t="s">
        <v>37</v>
      </c>
    </row>
    <row r="1413" spans="1:15" x14ac:dyDescent="0.3">
      <c r="A1413" s="1" t="s">
        <v>4385</v>
      </c>
      <c r="B1413" s="2">
        <v>45223</v>
      </c>
      <c r="C1413" s="1" t="s">
        <v>6671</v>
      </c>
      <c r="D1413" s="1" t="s">
        <v>133</v>
      </c>
      <c r="E1413">
        <v>2023</v>
      </c>
      <c r="F1413" s="1" t="s">
        <v>4386</v>
      </c>
      <c r="G1413" s="1" t="s">
        <v>4387</v>
      </c>
      <c r="H1413" s="1" t="s">
        <v>3346</v>
      </c>
      <c r="I1413" s="1" t="s">
        <v>4388</v>
      </c>
      <c r="J1413" s="1" t="s">
        <v>51</v>
      </c>
      <c r="K1413" s="3">
        <v>7.34</v>
      </c>
      <c r="L1413">
        <v>2</v>
      </c>
      <c r="M1413" s="3">
        <v>14.68</v>
      </c>
      <c r="N1413" s="1" t="s">
        <v>6669</v>
      </c>
      <c r="O1413" s="1" t="s">
        <v>22</v>
      </c>
    </row>
    <row r="1414" spans="1:15" x14ac:dyDescent="0.3">
      <c r="A1414" s="1" t="s">
        <v>4389</v>
      </c>
      <c r="B1414" s="2">
        <v>45399</v>
      </c>
      <c r="C1414" s="1" t="s">
        <v>6670</v>
      </c>
      <c r="D1414" s="1" t="s">
        <v>82</v>
      </c>
      <c r="E1414">
        <v>2024</v>
      </c>
      <c r="F1414" s="1" t="s">
        <v>636</v>
      </c>
      <c r="G1414" s="1" t="s">
        <v>4390</v>
      </c>
      <c r="H1414" s="1" t="s">
        <v>1045</v>
      </c>
      <c r="I1414" s="1" t="s">
        <v>1046</v>
      </c>
      <c r="J1414" s="1" t="s">
        <v>51</v>
      </c>
      <c r="K1414" s="3">
        <v>37.01</v>
      </c>
      <c r="L1414">
        <v>3</v>
      </c>
      <c r="M1414" s="3">
        <v>111.03</v>
      </c>
      <c r="N1414" s="1" t="s">
        <v>29</v>
      </c>
      <c r="O1414" s="1" t="s">
        <v>44</v>
      </c>
    </row>
    <row r="1415" spans="1:15" x14ac:dyDescent="0.3">
      <c r="A1415" s="1" t="s">
        <v>4391</v>
      </c>
      <c r="B1415" s="2">
        <v>44986</v>
      </c>
      <c r="C1415" s="1" t="s">
        <v>6670</v>
      </c>
      <c r="D1415" s="1" t="s">
        <v>15</v>
      </c>
      <c r="E1415">
        <v>2023</v>
      </c>
      <c r="F1415" s="1" t="s">
        <v>4392</v>
      </c>
      <c r="G1415" s="1" t="s">
        <v>4393</v>
      </c>
      <c r="H1415" s="1" t="s">
        <v>2374</v>
      </c>
      <c r="I1415" s="1" t="s">
        <v>4064</v>
      </c>
      <c r="J1415" s="1" t="s">
        <v>87</v>
      </c>
      <c r="K1415" s="3">
        <v>9.7899999999999991</v>
      </c>
      <c r="L1415">
        <v>3</v>
      </c>
      <c r="M1415" s="3">
        <v>29.37</v>
      </c>
      <c r="N1415" s="1" t="s">
        <v>88</v>
      </c>
      <c r="O1415" s="1" t="s">
        <v>22</v>
      </c>
    </row>
    <row r="1416" spans="1:15" x14ac:dyDescent="0.3">
      <c r="A1416" s="1" t="s">
        <v>4394</v>
      </c>
      <c r="B1416" s="2">
        <v>44962</v>
      </c>
      <c r="C1416" s="1" t="s">
        <v>6666</v>
      </c>
      <c r="D1416" s="1" t="s">
        <v>39</v>
      </c>
      <c r="E1416">
        <v>2023</v>
      </c>
      <c r="F1416" s="1" t="s">
        <v>2113</v>
      </c>
      <c r="G1416" s="1" t="s">
        <v>4395</v>
      </c>
      <c r="H1416" s="1" t="s">
        <v>197</v>
      </c>
      <c r="I1416" s="1" t="s">
        <v>2634</v>
      </c>
      <c r="J1416" s="1" t="s">
        <v>20</v>
      </c>
      <c r="K1416" s="3">
        <v>16.18</v>
      </c>
      <c r="L1416">
        <v>3</v>
      </c>
      <c r="M1416" s="3">
        <v>48.54</v>
      </c>
      <c r="N1416" s="1" t="s">
        <v>21</v>
      </c>
      <c r="O1416" s="1" t="s">
        <v>22</v>
      </c>
    </row>
    <row r="1417" spans="1:15" x14ac:dyDescent="0.3">
      <c r="A1417" s="1" t="s">
        <v>4396</v>
      </c>
      <c r="B1417" s="2">
        <v>45147</v>
      </c>
      <c r="C1417" s="1" t="s">
        <v>6670</v>
      </c>
      <c r="D1417" s="1" t="s">
        <v>90</v>
      </c>
      <c r="E1417">
        <v>2023</v>
      </c>
      <c r="F1417" s="1" t="s">
        <v>340</v>
      </c>
      <c r="G1417" s="1" t="s">
        <v>341</v>
      </c>
      <c r="H1417" s="1" t="s">
        <v>836</v>
      </c>
      <c r="I1417" s="1" t="s">
        <v>4212</v>
      </c>
      <c r="J1417" s="1" t="s">
        <v>87</v>
      </c>
      <c r="K1417" s="3">
        <v>6.17</v>
      </c>
      <c r="L1417">
        <v>4</v>
      </c>
      <c r="M1417" s="3">
        <v>24.68</v>
      </c>
      <c r="N1417" s="1" t="s">
        <v>21</v>
      </c>
      <c r="O1417" s="1" t="s">
        <v>80</v>
      </c>
    </row>
    <row r="1418" spans="1:15" x14ac:dyDescent="0.3">
      <c r="A1418" s="1" t="s">
        <v>4397</v>
      </c>
      <c r="B1418" s="2">
        <v>45404</v>
      </c>
      <c r="C1418" s="1" t="s">
        <v>6667</v>
      </c>
      <c r="D1418" s="1" t="s">
        <v>82</v>
      </c>
      <c r="E1418">
        <v>2024</v>
      </c>
      <c r="F1418" s="1" t="s">
        <v>4398</v>
      </c>
      <c r="G1418" s="1" t="s">
        <v>4399</v>
      </c>
      <c r="H1418" s="1" t="s">
        <v>739</v>
      </c>
      <c r="I1418" s="1" t="s">
        <v>740</v>
      </c>
      <c r="J1418" s="1" t="s">
        <v>87</v>
      </c>
      <c r="K1418" s="3">
        <v>40.43</v>
      </c>
      <c r="L1418">
        <v>5</v>
      </c>
      <c r="M1418" s="3">
        <v>202.15</v>
      </c>
      <c r="N1418" s="1" t="s">
        <v>29</v>
      </c>
      <c r="O1418" s="1" t="s">
        <v>44</v>
      </c>
    </row>
    <row r="1419" spans="1:15" x14ac:dyDescent="0.3">
      <c r="A1419" s="1" t="s">
        <v>4400</v>
      </c>
      <c r="B1419" s="2">
        <v>45423</v>
      </c>
      <c r="C1419" s="1" t="s">
        <v>6673</v>
      </c>
      <c r="D1419" s="1" t="s">
        <v>46</v>
      </c>
      <c r="E1419">
        <v>2024</v>
      </c>
      <c r="F1419" s="1" t="s">
        <v>4002</v>
      </c>
      <c r="G1419" s="1" t="s">
        <v>4401</v>
      </c>
      <c r="H1419" s="1" t="s">
        <v>49</v>
      </c>
      <c r="I1419" s="1" t="s">
        <v>4402</v>
      </c>
      <c r="J1419" s="1" t="s">
        <v>87</v>
      </c>
      <c r="K1419" s="3">
        <v>7.88</v>
      </c>
      <c r="L1419">
        <v>1</v>
      </c>
      <c r="M1419" s="3">
        <v>7.88</v>
      </c>
      <c r="N1419" s="1" t="s">
        <v>6669</v>
      </c>
      <c r="O1419" s="1" t="s">
        <v>44</v>
      </c>
    </row>
    <row r="1420" spans="1:15" x14ac:dyDescent="0.3">
      <c r="A1420" s="1" t="s">
        <v>4403</v>
      </c>
      <c r="B1420" s="2">
        <v>45286</v>
      </c>
      <c r="C1420" s="1" t="s">
        <v>6671</v>
      </c>
      <c r="D1420" s="1" t="s">
        <v>107</v>
      </c>
      <c r="E1420">
        <v>2023</v>
      </c>
      <c r="F1420" s="1" t="s">
        <v>169</v>
      </c>
      <c r="G1420" s="1" t="s">
        <v>4404</v>
      </c>
      <c r="H1420" s="1" t="s">
        <v>78</v>
      </c>
      <c r="I1420" s="1" t="s">
        <v>79</v>
      </c>
      <c r="J1420" s="1" t="s">
        <v>20</v>
      </c>
      <c r="K1420" s="3">
        <v>44.91</v>
      </c>
      <c r="L1420">
        <v>1</v>
      </c>
      <c r="M1420" s="3">
        <v>44.91</v>
      </c>
      <c r="N1420" s="1" t="s">
        <v>88</v>
      </c>
      <c r="O1420" s="1" t="s">
        <v>22</v>
      </c>
    </row>
    <row r="1421" spans="1:15" x14ac:dyDescent="0.3">
      <c r="A1421" s="1" t="s">
        <v>4405</v>
      </c>
      <c r="B1421" s="2">
        <v>45885</v>
      </c>
      <c r="C1421" s="1" t="s">
        <v>6673</v>
      </c>
      <c r="D1421" s="1" t="s">
        <v>90</v>
      </c>
      <c r="E1421">
        <v>2025</v>
      </c>
      <c r="F1421" s="1" t="s">
        <v>1128</v>
      </c>
      <c r="G1421" s="1" t="s">
        <v>3121</v>
      </c>
      <c r="H1421" s="1" t="s">
        <v>3179</v>
      </c>
      <c r="I1421" s="1" t="s">
        <v>4406</v>
      </c>
      <c r="J1421" s="1" t="s">
        <v>20</v>
      </c>
      <c r="K1421" s="3">
        <v>30.77</v>
      </c>
      <c r="L1421">
        <v>4</v>
      </c>
      <c r="M1421" s="3">
        <v>123.08</v>
      </c>
      <c r="N1421" s="1" t="s">
        <v>6669</v>
      </c>
      <c r="O1421" s="1" t="s">
        <v>22</v>
      </c>
    </row>
    <row r="1422" spans="1:15" x14ac:dyDescent="0.3">
      <c r="A1422" s="1" t="s">
        <v>4407</v>
      </c>
      <c r="B1422" s="2">
        <v>45575</v>
      </c>
      <c r="C1422" s="1" t="s">
        <v>6672</v>
      </c>
      <c r="D1422" s="1" t="s">
        <v>133</v>
      </c>
      <c r="E1422">
        <v>2024</v>
      </c>
      <c r="F1422" s="1" t="s">
        <v>123</v>
      </c>
      <c r="G1422" s="1" t="s">
        <v>341</v>
      </c>
      <c r="H1422" s="1" t="s">
        <v>2730</v>
      </c>
      <c r="I1422" s="1" t="s">
        <v>2731</v>
      </c>
      <c r="J1422" s="1" t="s">
        <v>70</v>
      </c>
      <c r="K1422" s="3">
        <v>46.9</v>
      </c>
      <c r="L1422">
        <v>1</v>
      </c>
      <c r="M1422" s="3">
        <v>46.9</v>
      </c>
      <c r="N1422" s="1" t="s">
        <v>88</v>
      </c>
      <c r="O1422" s="1" t="s">
        <v>193</v>
      </c>
    </row>
    <row r="1423" spans="1:15" x14ac:dyDescent="0.3">
      <c r="A1423" s="1" t="s">
        <v>4408</v>
      </c>
      <c r="B1423" s="2">
        <v>45565</v>
      </c>
      <c r="C1423" s="1" t="s">
        <v>6667</v>
      </c>
      <c r="D1423" s="1" t="s">
        <v>60</v>
      </c>
      <c r="E1423">
        <v>2024</v>
      </c>
      <c r="F1423" s="1" t="s">
        <v>4409</v>
      </c>
      <c r="G1423" s="1" t="s">
        <v>4410</v>
      </c>
      <c r="H1423" s="1" t="s">
        <v>3648</v>
      </c>
      <c r="I1423" s="1" t="s">
        <v>3649</v>
      </c>
      <c r="J1423" s="1" t="s">
        <v>20</v>
      </c>
      <c r="K1423" s="3">
        <v>46.12</v>
      </c>
      <c r="L1423">
        <v>5</v>
      </c>
      <c r="M1423" s="3">
        <v>230.6</v>
      </c>
      <c r="N1423" s="1" t="s">
        <v>21</v>
      </c>
      <c r="O1423" s="1" t="s">
        <v>37</v>
      </c>
    </row>
    <row r="1424" spans="1:15" x14ac:dyDescent="0.3">
      <c r="A1424" s="1" t="s">
        <v>4411</v>
      </c>
      <c r="B1424" s="2">
        <v>45239</v>
      </c>
      <c r="C1424" s="1" t="s">
        <v>6672</v>
      </c>
      <c r="D1424" s="1" t="s">
        <v>54</v>
      </c>
      <c r="E1424">
        <v>2023</v>
      </c>
      <c r="F1424" s="1" t="s">
        <v>1624</v>
      </c>
      <c r="G1424" s="1" t="s">
        <v>1625</v>
      </c>
      <c r="H1424" s="1" t="s">
        <v>1251</v>
      </c>
      <c r="I1424" s="1" t="s">
        <v>3658</v>
      </c>
      <c r="J1424" s="1" t="s">
        <v>70</v>
      </c>
      <c r="K1424" s="3">
        <v>15.86</v>
      </c>
      <c r="L1424">
        <v>2</v>
      </c>
      <c r="M1424" s="3">
        <v>31.72</v>
      </c>
      <c r="N1424" s="1" t="s">
        <v>21</v>
      </c>
      <c r="O1424" s="1" t="s">
        <v>37</v>
      </c>
    </row>
    <row r="1425" spans="1:15" x14ac:dyDescent="0.3">
      <c r="A1425" s="1" t="s">
        <v>4412</v>
      </c>
      <c r="B1425" s="2">
        <v>45360</v>
      </c>
      <c r="C1425" s="1" t="s">
        <v>6673</v>
      </c>
      <c r="D1425" s="1" t="s">
        <v>15</v>
      </c>
      <c r="E1425">
        <v>2024</v>
      </c>
      <c r="F1425" s="1" t="s">
        <v>4413</v>
      </c>
      <c r="G1425" s="1" t="s">
        <v>4414</v>
      </c>
      <c r="H1425" s="1" t="s">
        <v>166</v>
      </c>
      <c r="I1425" s="1" t="s">
        <v>167</v>
      </c>
      <c r="J1425" s="1" t="s">
        <v>87</v>
      </c>
      <c r="K1425" s="3">
        <v>48.4</v>
      </c>
      <c r="L1425">
        <v>2</v>
      </c>
      <c r="M1425" s="3">
        <v>96.8</v>
      </c>
      <c r="N1425" s="1" t="s">
        <v>21</v>
      </c>
      <c r="O1425" s="1" t="s">
        <v>22</v>
      </c>
    </row>
    <row r="1426" spans="1:15" x14ac:dyDescent="0.3">
      <c r="A1426" s="1" t="s">
        <v>4415</v>
      </c>
      <c r="B1426" s="2">
        <v>44976</v>
      </c>
      <c r="C1426" s="1" t="s">
        <v>6666</v>
      </c>
      <c r="D1426" s="1" t="s">
        <v>39</v>
      </c>
      <c r="E1426">
        <v>2023</v>
      </c>
      <c r="F1426" s="1" t="s">
        <v>4416</v>
      </c>
      <c r="G1426" s="1" t="s">
        <v>341</v>
      </c>
      <c r="H1426" s="1" t="s">
        <v>826</v>
      </c>
      <c r="I1426" s="1" t="s">
        <v>2996</v>
      </c>
      <c r="J1426" s="1" t="s">
        <v>51</v>
      </c>
      <c r="K1426" s="3">
        <v>25.27</v>
      </c>
      <c r="L1426">
        <v>5</v>
      </c>
      <c r="M1426" s="3">
        <v>126.35</v>
      </c>
      <c r="N1426" s="1" t="s">
        <v>29</v>
      </c>
      <c r="O1426" s="1" t="s">
        <v>52</v>
      </c>
    </row>
    <row r="1427" spans="1:15" x14ac:dyDescent="0.3">
      <c r="A1427" s="1" t="s">
        <v>4417</v>
      </c>
      <c r="B1427" s="2">
        <v>45582</v>
      </c>
      <c r="C1427" s="1" t="s">
        <v>6672</v>
      </c>
      <c r="D1427" s="1" t="s">
        <v>133</v>
      </c>
      <c r="E1427">
        <v>2024</v>
      </c>
      <c r="F1427" s="1" t="s">
        <v>4418</v>
      </c>
      <c r="G1427" s="1" t="s">
        <v>4419</v>
      </c>
      <c r="H1427" s="1" t="s">
        <v>104</v>
      </c>
      <c r="I1427" s="1" t="s">
        <v>105</v>
      </c>
      <c r="J1427" s="1" t="s">
        <v>20</v>
      </c>
      <c r="K1427" s="3">
        <v>32.53</v>
      </c>
      <c r="L1427">
        <v>4</v>
      </c>
      <c r="M1427" s="3">
        <v>130.12</v>
      </c>
      <c r="N1427" s="1" t="s">
        <v>6669</v>
      </c>
      <c r="O1427" s="1" t="s">
        <v>22</v>
      </c>
    </row>
    <row r="1428" spans="1:15" x14ac:dyDescent="0.3">
      <c r="A1428" s="1" t="s">
        <v>4420</v>
      </c>
      <c r="B1428" s="2">
        <v>44910</v>
      </c>
      <c r="C1428" s="1" t="s">
        <v>6672</v>
      </c>
      <c r="D1428" s="1" t="s">
        <v>107</v>
      </c>
      <c r="E1428">
        <v>2022</v>
      </c>
      <c r="F1428" s="1" t="s">
        <v>1511</v>
      </c>
      <c r="G1428" s="1" t="s">
        <v>1512</v>
      </c>
      <c r="H1428" s="1" t="s">
        <v>1210</v>
      </c>
      <c r="I1428" s="1" t="s">
        <v>1211</v>
      </c>
      <c r="J1428" s="1" t="s">
        <v>20</v>
      </c>
      <c r="K1428" s="3">
        <v>7.07</v>
      </c>
      <c r="L1428">
        <v>2</v>
      </c>
      <c r="M1428" s="3">
        <v>14.14</v>
      </c>
      <c r="N1428" s="1" t="s">
        <v>29</v>
      </c>
      <c r="O1428" s="1" t="s">
        <v>22</v>
      </c>
    </row>
    <row r="1429" spans="1:15" x14ac:dyDescent="0.3">
      <c r="A1429" s="1" t="s">
        <v>4421</v>
      </c>
      <c r="B1429" s="2">
        <v>45426</v>
      </c>
      <c r="C1429" s="1" t="s">
        <v>6671</v>
      </c>
      <c r="D1429" s="1" t="s">
        <v>46</v>
      </c>
      <c r="E1429">
        <v>2024</v>
      </c>
      <c r="F1429" s="1" t="s">
        <v>4422</v>
      </c>
      <c r="G1429" s="1" t="s">
        <v>4423</v>
      </c>
      <c r="H1429" s="1" t="s">
        <v>1530</v>
      </c>
      <c r="I1429" s="1" t="s">
        <v>4424</v>
      </c>
      <c r="J1429" s="1" t="s">
        <v>87</v>
      </c>
      <c r="K1429" s="3">
        <v>44.72</v>
      </c>
      <c r="L1429">
        <v>4</v>
      </c>
      <c r="M1429" s="3">
        <v>178.88</v>
      </c>
      <c r="N1429" s="1" t="s">
        <v>21</v>
      </c>
      <c r="O1429" s="1" t="s">
        <v>44</v>
      </c>
    </row>
    <row r="1430" spans="1:15" x14ac:dyDescent="0.3">
      <c r="A1430" s="1" t="s">
        <v>4425</v>
      </c>
      <c r="B1430" s="2">
        <v>45692</v>
      </c>
      <c r="C1430" s="1" t="s">
        <v>6671</v>
      </c>
      <c r="D1430" s="1" t="s">
        <v>39</v>
      </c>
      <c r="E1430">
        <v>2025</v>
      </c>
      <c r="F1430" s="1" t="s">
        <v>2006</v>
      </c>
      <c r="G1430" s="1" t="s">
        <v>3891</v>
      </c>
      <c r="H1430" s="1" t="s">
        <v>136</v>
      </c>
      <c r="I1430" s="1" t="s">
        <v>4426</v>
      </c>
      <c r="J1430" s="1" t="s">
        <v>20</v>
      </c>
      <c r="K1430" s="3">
        <v>39.17</v>
      </c>
      <c r="L1430">
        <v>5</v>
      </c>
      <c r="M1430" s="3">
        <v>195.85</v>
      </c>
      <c r="N1430" s="1" t="s">
        <v>21</v>
      </c>
      <c r="O1430" s="1" t="s">
        <v>30</v>
      </c>
    </row>
    <row r="1431" spans="1:15" x14ac:dyDescent="0.3">
      <c r="A1431" s="1" t="s">
        <v>4427</v>
      </c>
      <c r="B1431" s="2">
        <v>44828</v>
      </c>
      <c r="C1431" s="1" t="s">
        <v>6673</v>
      </c>
      <c r="D1431" s="1" t="s">
        <v>60</v>
      </c>
      <c r="E1431">
        <v>2022</v>
      </c>
      <c r="F1431" s="1" t="s">
        <v>1326</v>
      </c>
      <c r="G1431" s="1" t="s">
        <v>4161</v>
      </c>
      <c r="H1431" s="1" t="s">
        <v>468</v>
      </c>
      <c r="I1431" s="1" t="s">
        <v>1801</v>
      </c>
      <c r="J1431" s="1" t="s">
        <v>70</v>
      </c>
      <c r="K1431" s="3">
        <v>16.03</v>
      </c>
      <c r="L1431">
        <v>5</v>
      </c>
      <c r="M1431" s="3">
        <v>80.150000000000006</v>
      </c>
      <c r="N1431" s="1" t="s">
        <v>6669</v>
      </c>
      <c r="O1431" s="1" t="s">
        <v>95</v>
      </c>
    </row>
    <row r="1432" spans="1:15" x14ac:dyDescent="0.3">
      <c r="A1432" s="1" t="s">
        <v>4428</v>
      </c>
      <c r="B1432" s="2">
        <v>45837</v>
      </c>
      <c r="C1432" s="1" t="s">
        <v>6666</v>
      </c>
      <c r="D1432" s="1" t="s">
        <v>24</v>
      </c>
      <c r="E1432">
        <v>2025</v>
      </c>
      <c r="F1432" s="1" t="s">
        <v>3302</v>
      </c>
      <c r="G1432" s="1" t="s">
        <v>4429</v>
      </c>
      <c r="H1432" s="1" t="s">
        <v>702</v>
      </c>
      <c r="I1432" s="1" t="s">
        <v>703</v>
      </c>
      <c r="J1432" s="1" t="s">
        <v>70</v>
      </c>
      <c r="K1432" s="3">
        <v>13.78</v>
      </c>
      <c r="L1432">
        <v>4</v>
      </c>
      <c r="M1432" s="3">
        <v>55.12</v>
      </c>
      <c r="N1432" s="1" t="s">
        <v>21</v>
      </c>
      <c r="O1432" s="1" t="s">
        <v>30</v>
      </c>
    </row>
    <row r="1433" spans="1:15" x14ac:dyDescent="0.3">
      <c r="A1433" s="1" t="s">
        <v>4430</v>
      </c>
      <c r="B1433" s="2">
        <v>45139</v>
      </c>
      <c r="C1433" s="1" t="s">
        <v>6671</v>
      </c>
      <c r="D1433" s="1" t="s">
        <v>90</v>
      </c>
      <c r="E1433">
        <v>2023</v>
      </c>
      <c r="F1433" s="1" t="s">
        <v>3409</v>
      </c>
      <c r="G1433" s="1" t="s">
        <v>3410</v>
      </c>
      <c r="H1433" s="1" t="s">
        <v>1974</v>
      </c>
      <c r="I1433" s="1" t="s">
        <v>4431</v>
      </c>
      <c r="J1433" s="1" t="s">
        <v>20</v>
      </c>
      <c r="K1433" s="3">
        <v>13.74</v>
      </c>
      <c r="L1433">
        <v>5</v>
      </c>
      <c r="M1433" s="3">
        <v>68.7</v>
      </c>
      <c r="N1433" s="1" t="s">
        <v>21</v>
      </c>
      <c r="O1433" s="1" t="s">
        <v>52</v>
      </c>
    </row>
    <row r="1434" spans="1:15" x14ac:dyDescent="0.3">
      <c r="A1434" s="1" t="s">
        <v>4432</v>
      </c>
      <c r="B1434" s="2">
        <v>45496</v>
      </c>
      <c r="C1434" s="1" t="s">
        <v>6671</v>
      </c>
      <c r="D1434" s="1" t="s">
        <v>32</v>
      </c>
      <c r="E1434">
        <v>2024</v>
      </c>
      <c r="F1434" s="1" t="s">
        <v>4433</v>
      </c>
      <c r="G1434" s="1" t="s">
        <v>4434</v>
      </c>
      <c r="H1434" s="1" t="s">
        <v>2493</v>
      </c>
      <c r="I1434" s="1" t="s">
        <v>3243</v>
      </c>
      <c r="J1434" s="1" t="s">
        <v>51</v>
      </c>
      <c r="K1434" s="3">
        <v>15.52</v>
      </c>
      <c r="L1434">
        <v>5</v>
      </c>
      <c r="M1434" s="3">
        <v>77.599999999999994</v>
      </c>
      <c r="N1434" s="1" t="s">
        <v>21</v>
      </c>
      <c r="O1434" s="1" t="s">
        <v>193</v>
      </c>
    </row>
    <row r="1435" spans="1:15" x14ac:dyDescent="0.3">
      <c r="A1435" s="1" t="s">
        <v>4435</v>
      </c>
      <c r="B1435" s="2">
        <v>45816</v>
      </c>
      <c r="C1435" s="1" t="s">
        <v>6666</v>
      </c>
      <c r="D1435" s="1" t="s">
        <v>24</v>
      </c>
      <c r="E1435">
        <v>2025</v>
      </c>
      <c r="F1435" s="1" t="s">
        <v>1066</v>
      </c>
      <c r="G1435" s="1" t="s">
        <v>1067</v>
      </c>
      <c r="H1435" s="1" t="s">
        <v>2893</v>
      </c>
      <c r="I1435" s="1" t="s">
        <v>2894</v>
      </c>
      <c r="J1435" s="1" t="s">
        <v>70</v>
      </c>
      <c r="K1435" s="3">
        <v>41.45</v>
      </c>
      <c r="L1435">
        <v>1</v>
      </c>
      <c r="M1435" s="3">
        <v>41.45</v>
      </c>
      <c r="N1435" s="1" t="s">
        <v>6669</v>
      </c>
      <c r="O1435" s="1" t="s">
        <v>22</v>
      </c>
    </row>
    <row r="1436" spans="1:15" x14ac:dyDescent="0.3">
      <c r="A1436" s="1" t="s">
        <v>4436</v>
      </c>
      <c r="B1436" s="2">
        <v>45119</v>
      </c>
      <c r="C1436" s="1" t="s">
        <v>6670</v>
      </c>
      <c r="D1436" s="1" t="s">
        <v>32</v>
      </c>
      <c r="E1436">
        <v>2023</v>
      </c>
      <c r="F1436" s="1" t="s">
        <v>3422</v>
      </c>
      <c r="G1436" s="1" t="s">
        <v>3423</v>
      </c>
      <c r="H1436" s="1" t="s">
        <v>1085</v>
      </c>
      <c r="I1436" s="1" t="s">
        <v>1086</v>
      </c>
      <c r="J1436" s="1" t="s">
        <v>87</v>
      </c>
      <c r="K1436" s="3">
        <v>35.880000000000003</v>
      </c>
      <c r="L1436">
        <v>5</v>
      </c>
      <c r="M1436" s="3">
        <v>179.4</v>
      </c>
      <c r="N1436" s="1" t="s">
        <v>21</v>
      </c>
      <c r="O1436" s="1" t="s">
        <v>22</v>
      </c>
    </row>
    <row r="1437" spans="1:15" x14ac:dyDescent="0.3">
      <c r="A1437" s="1" t="s">
        <v>4437</v>
      </c>
      <c r="B1437" s="2">
        <v>45249</v>
      </c>
      <c r="C1437" s="1" t="s">
        <v>6666</v>
      </c>
      <c r="D1437" s="1" t="s">
        <v>54</v>
      </c>
      <c r="E1437">
        <v>2023</v>
      </c>
      <c r="F1437" s="1" t="s">
        <v>205</v>
      </c>
      <c r="G1437" s="1" t="s">
        <v>206</v>
      </c>
      <c r="H1437" s="1" t="s">
        <v>3360</v>
      </c>
      <c r="I1437" s="1" t="s">
        <v>4438</v>
      </c>
      <c r="J1437" s="1" t="s">
        <v>70</v>
      </c>
      <c r="K1437" s="3">
        <v>39.14</v>
      </c>
      <c r="L1437">
        <v>4</v>
      </c>
      <c r="M1437" s="3">
        <v>156.56</v>
      </c>
      <c r="N1437" s="1" t="s">
        <v>29</v>
      </c>
      <c r="O1437" s="1" t="s">
        <v>193</v>
      </c>
    </row>
    <row r="1438" spans="1:15" x14ac:dyDescent="0.3">
      <c r="A1438" s="1" t="s">
        <v>4439</v>
      </c>
      <c r="B1438" s="2">
        <v>45464</v>
      </c>
      <c r="C1438" s="1" t="s">
        <v>6668</v>
      </c>
      <c r="D1438" s="1" t="s">
        <v>24</v>
      </c>
      <c r="E1438">
        <v>2024</v>
      </c>
      <c r="F1438" s="1" t="s">
        <v>463</v>
      </c>
      <c r="G1438" s="1" t="s">
        <v>2621</v>
      </c>
      <c r="H1438" s="1" t="s">
        <v>365</v>
      </c>
      <c r="I1438" s="1" t="s">
        <v>366</v>
      </c>
      <c r="J1438" s="1" t="s">
        <v>70</v>
      </c>
      <c r="K1438" s="3">
        <v>34.520000000000003</v>
      </c>
      <c r="L1438">
        <v>2</v>
      </c>
      <c r="M1438" s="3">
        <v>69.040000000000006</v>
      </c>
      <c r="N1438" s="1" t="s">
        <v>21</v>
      </c>
      <c r="O1438" s="1" t="s">
        <v>95</v>
      </c>
    </row>
    <row r="1439" spans="1:15" x14ac:dyDescent="0.3">
      <c r="A1439" s="1" t="s">
        <v>4440</v>
      </c>
      <c r="B1439" s="2">
        <v>45435</v>
      </c>
      <c r="C1439" s="1" t="s">
        <v>6672</v>
      </c>
      <c r="D1439" s="1" t="s">
        <v>46</v>
      </c>
      <c r="E1439">
        <v>2024</v>
      </c>
      <c r="F1439" s="1" t="s">
        <v>3350</v>
      </c>
      <c r="G1439" s="1" t="s">
        <v>3351</v>
      </c>
      <c r="H1439" s="1" t="s">
        <v>4441</v>
      </c>
      <c r="I1439" s="1" t="s">
        <v>4442</v>
      </c>
      <c r="J1439" s="1" t="s">
        <v>87</v>
      </c>
      <c r="K1439" s="3">
        <v>7.43</v>
      </c>
      <c r="L1439">
        <v>2</v>
      </c>
      <c r="M1439" s="3">
        <v>14.86</v>
      </c>
      <c r="N1439" s="1" t="s">
        <v>21</v>
      </c>
      <c r="O1439" s="1" t="s">
        <v>37</v>
      </c>
    </row>
    <row r="1440" spans="1:15" x14ac:dyDescent="0.3">
      <c r="A1440" s="1" t="s">
        <v>4443</v>
      </c>
      <c r="B1440" s="2">
        <v>45312</v>
      </c>
      <c r="C1440" s="1" t="s">
        <v>6666</v>
      </c>
      <c r="D1440" s="1" t="s">
        <v>210</v>
      </c>
      <c r="E1440">
        <v>2024</v>
      </c>
      <c r="F1440" s="1" t="s">
        <v>290</v>
      </c>
      <c r="G1440" s="1" t="s">
        <v>291</v>
      </c>
      <c r="H1440" s="1" t="s">
        <v>717</v>
      </c>
      <c r="I1440" s="1" t="s">
        <v>718</v>
      </c>
      <c r="J1440" s="1" t="s">
        <v>20</v>
      </c>
      <c r="K1440" s="3">
        <v>32.799999999999997</v>
      </c>
      <c r="L1440">
        <v>2</v>
      </c>
      <c r="M1440" s="3">
        <v>65.599999999999994</v>
      </c>
      <c r="N1440" s="1" t="s">
        <v>6669</v>
      </c>
      <c r="O1440" s="1" t="s">
        <v>37</v>
      </c>
    </row>
    <row r="1441" spans="1:15" x14ac:dyDescent="0.3">
      <c r="A1441" s="1" t="s">
        <v>4444</v>
      </c>
      <c r="B1441" s="2">
        <v>45382</v>
      </c>
      <c r="C1441" s="1" t="s">
        <v>6666</v>
      </c>
      <c r="D1441" s="1" t="s">
        <v>15</v>
      </c>
      <c r="E1441">
        <v>2024</v>
      </c>
      <c r="F1441" s="1" t="s">
        <v>552</v>
      </c>
      <c r="G1441" s="1" t="s">
        <v>2293</v>
      </c>
      <c r="H1441" s="1" t="s">
        <v>2171</v>
      </c>
      <c r="I1441" s="1" t="s">
        <v>4445</v>
      </c>
      <c r="J1441" s="1" t="s">
        <v>20</v>
      </c>
      <c r="K1441" s="3">
        <v>9.8699999999999992</v>
      </c>
      <c r="L1441">
        <v>2</v>
      </c>
      <c r="M1441" s="3">
        <v>19.739999999999998</v>
      </c>
      <c r="N1441" s="1" t="s">
        <v>21</v>
      </c>
      <c r="O1441" s="1" t="s">
        <v>37</v>
      </c>
    </row>
    <row r="1442" spans="1:15" x14ac:dyDescent="0.3">
      <c r="A1442" s="1" t="s">
        <v>4446</v>
      </c>
      <c r="B1442" s="2">
        <v>45398</v>
      </c>
      <c r="C1442" s="1" t="s">
        <v>6671</v>
      </c>
      <c r="D1442" s="1" t="s">
        <v>82</v>
      </c>
      <c r="E1442">
        <v>2024</v>
      </c>
      <c r="F1442" s="1" t="s">
        <v>3422</v>
      </c>
      <c r="G1442" s="1" t="s">
        <v>3423</v>
      </c>
      <c r="H1442" s="1" t="s">
        <v>2213</v>
      </c>
      <c r="I1442" s="1" t="s">
        <v>4447</v>
      </c>
      <c r="J1442" s="1" t="s">
        <v>70</v>
      </c>
      <c r="K1442" s="3">
        <v>39.11</v>
      </c>
      <c r="L1442">
        <v>4</v>
      </c>
      <c r="M1442" s="3">
        <v>156.44</v>
      </c>
      <c r="N1442" s="1" t="s">
        <v>21</v>
      </c>
      <c r="O1442" s="1" t="s">
        <v>37</v>
      </c>
    </row>
    <row r="1443" spans="1:15" x14ac:dyDescent="0.3">
      <c r="A1443" s="1" t="s">
        <v>4448</v>
      </c>
      <c r="B1443" s="2">
        <v>45223</v>
      </c>
      <c r="C1443" s="1" t="s">
        <v>6671</v>
      </c>
      <c r="D1443" s="1" t="s">
        <v>133</v>
      </c>
      <c r="E1443">
        <v>2023</v>
      </c>
      <c r="F1443" s="1" t="s">
        <v>404</v>
      </c>
      <c r="G1443" s="1" t="s">
        <v>1074</v>
      </c>
      <c r="H1443" s="1" t="s">
        <v>2096</v>
      </c>
      <c r="I1443" s="1" t="s">
        <v>2097</v>
      </c>
      <c r="J1443" s="1" t="s">
        <v>70</v>
      </c>
      <c r="K1443" s="3">
        <v>12.36</v>
      </c>
      <c r="L1443">
        <v>5</v>
      </c>
      <c r="M1443" s="3">
        <v>61.8</v>
      </c>
      <c r="N1443" s="1" t="s">
        <v>6669</v>
      </c>
      <c r="O1443" s="1" t="s">
        <v>22</v>
      </c>
    </row>
    <row r="1444" spans="1:15" x14ac:dyDescent="0.3">
      <c r="A1444" s="1" t="s">
        <v>4449</v>
      </c>
      <c r="B1444" s="2">
        <v>45423</v>
      </c>
      <c r="C1444" s="1" t="s">
        <v>6673</v>
      </c>
      <c r="D1444" s="1" t="s">
        <v>46</v>
      </c>
      <c r="E1444">
        <v>2024</v>
      </c>
      <c r="F1444" s="1" t="s">
        <v>2615</v>
      </c>
      <c r="G1444" s="1" t="s">
        <v>2616</v>
      </c>
      <c r="H1444" s="1" t="s">
        <v>2065</v>
      </c>
      <c r="I1444" s="1" t="s">
        <v>2066</v>
      </c>
      <c r="J1444" s="1" t="s">
        <v>20</v>
      </c>
      <c r="K1444" s="3">
        <v>34.409999999999997</v>
      </c>
      <c r="L1444">
        <v>5</v>
      </c>
      <c r="M1444" s="3">
        <v>172.05</v>
      </c>
      <c r="N1444" s="1" t="s">
        <v>21</v>
      </c>
      <c r="O1444" s="1" t="s">
        <v>44</v>
      </c>
    </row>
    <row r="1445" spans="1:15" x14ac:dyDescent="0.3">
      <c r="A1445" s="1" t="s">
        <v>4450</v>
      </c>
      <c r="B1445" s="2">
        <v>45167</v>
      </c>
      <c r="C1445" s="1" t="s">
        <v>6671</v>
      </c>
      <c r="D1445" s="1" t="s">
        <v>90</v>
      </c>
      <c r="E1445">
        <v>2023</v>
      </c>
      <c r="F1445" s="1" t="s">
        <v>912</v>
      </c>
      <c r="G1445" s="1" t="s">
        <v>4451</v>
      </c>
      <c r="H1445" s="1" t="s">
        <v>4452</v>
      </c>
      <c r="I1445" s="1" t="s">
        <v>4453</v>
      </c>
      <c r="J1445" s="1" t="s">
        <v>87</v>
      </c>
      <c r="K1445" s="3">
        <v>26.41</v>
      </c>
      <c r="L1445">
        <v>3</v>
      </c>
      <c r="M1445" s="3">
        <v>79.23</v>
      </c>
      <c r="N1445" s="1" t="s">
        <v>6669</v>
      </c>
      <c r="O1445" s="1" t="s">
        <v>30</v>
      </c>
    </row>
    <row r="1446" spans="1:15" x14ac:dyDescent="0.3">
      <c r="A1446" s="1" t="s">
        <v>4454</v>
      </c>
      <c r="B1446" s="2">
        <v>45124</v>
      </c>
      <c r="C1446" s="1" t="s">
        <v>6667</v>
      </c>
      <c r="D1446" s="1" t="s">
        <v>32</v>
      </c>
      <c r="E1446">
        <v>2023</v>
      </c>
      <c r="F1446" s="1" t="s">
        <v>250</v>
      </c>
      <c r="G1446" s="1" t="s">
        <v>3892</v>
      </c>
      <c r="H1446" s="1" t="s">
        <v>3747</v>
      </c>
      <c r="I1446" s="1" t="s">
        <v>3748</v>
      </c>
      <c r="J1446" s="1" t="s">
        <v>20</v>
      </c>
      <c r="K1446" s="3">
        <v>47.73</v>
      </c>
      <c r="L1446">
        <v>3</v>
      </c>
      <c r="M1446" s="3">
        <v>143.19</v>
      </c>
      <c r="N1446" s="1" t="s">
        <v>21</v>
      </c>
      <c r="O1446" s="1" t="s">
        <v>22</v>
      </c>
    </row>
    <row r="1447" spans="1:15" x14ac:dyDescent="0.3">
      <c r="A1447" s="1" t="s">
        <v>4455</v>
      </c>
      <c r="B1447" s="2">
        <v>45100</v>
      </c>
      <c r="C1447" s="1" t="s">
        <v>6668</v>
      </c>
      <c r="D1447" s="1" t="s">
        <v>24</v>
      </c>
      <c r="E1447">
        <v>2023</v>
      </c>
      <c r="F1447" s="1" t="s">
        <v>4456</v>
      </c>
      <c r="G1447" s="1" t="s">
        <v>4457</v>
      </c>
      <c r="H1447" s="1" t="s">
        <v>673</v>
      </c>
      <c r="I1447" s="1" t="s">
        <v>4458</v>
      </c>
      <c r="J1447" s="1" t="s">
        <v>70</v>
      </c>
      <c r="K1447" s="3">
        <v>22.28</v>
      </c>
      <c r="L1447">
        <v>5</v>
      </c>
      <c r="M1447" s="3">
        <v>111.4</v>
      </c>
      <c r="N1447" s="1" t="s">
        <v>6669</v>
      </c>
      <c r="O1447" s="1" t="s">
        <v>44</v>
      </c>
    </row>
    <row r="1448" spans="1:15" x14ac:dyDescent="0.3">
      <c r="A1448" s="1" t="s">
        <v>4459</v>
      </c>
      <c r="B1448" s="2">
        <v>45375</v>
      </c>
      <c r="C1448" s="1" t="s">
        <v>6666</v>
      </c>
      <c r="D1448" s="1" t="s">
        <v>15</v>
      </c>
      <c r="E1448">
        <v>2024</v>
      </c>
      <c r="F1448" s="1" t="s">
        <v>596</v>
      </c>
      <c r="G1448" s="1" t="s">
        <v>597</v>
      </c>
      <c r="H1448" s="1" t="s">
        <v>2309</v>
      </c>
      <c r="I1448" s="1" t="s">
        <v>2310</v>
      </c>
      <c r="J1448" s="1" t="s">
        <v>51</v>
      </c>
      <c r="K1448" s="3">
        <v>44.02</v>
      </c>
      <c r="L1448">
        <v>5</v>
      </c>
      <c r="M1448" s="3">
        <v>220.1</v>
      </c>
      <c r="N1448" s="1" t="s">
        <v>21</v>
      </c>
      <c r="O1448" s="1" t="s">
        <v>37</v>
      </c>
    </row>
    <row r="1449" spans="1:15" x14ac:dyDescent="0.3">
      <c r="A1449" s="1" t="s">
        <v>4460</v>
      </c>
      <c r="B1449" s="2">
        <v>45635</v>
      </c>
      <c r="C1449" s="1" t="s">
        <v>6667</v>
      </c>
      <c r="D1449" s="1" t="s">
        <v>107</v>
      </c>
      <c r="E1449">
        <v>2024</v>
      </c>
      <c r="F1449" s="1" t="s">
        <v>2932</v>
      </c>
      <c r="G1449" s="1" t="s">
        <v>2933</v>
      </c>
      <c r="H1449" s="1" t="s">
        <v>310</v>
      </c>
      <c r="I1449" s="1" t="s">
        <v>744</v>
      </c>
      <c r="J1449" s="1" t="s">
        <v>70</v>
      </c>
      <c r="K1449" s="3">
        <v>29.68</v>
      </c>
      <c r="L1449">
        <v>5</v>
      </c>
      <c r="M1449" s="3">
        <v>148.4</v>
      </c>
      <c r="N1449" s="1" t="s">
        <v>29</v>
      </c>
      <c r="O1449" s="1" t="s">
        <v>22</v>
      </c>
    </row>
    <row r="1450" spans="1:15" x14ac:dyDescent="0.3">
      <c r="A1450" s="1" t="s">
        <v>4461</v>
      </c>
      <c r="B1450" s="2">
        <v>45567</v>
      </c>
      <c r="C1450" s="1" t="s">
        <v>6670</v>
      </c>
      <c r="D1450" s="1" t="s">
        <v>133</v>
      </c>
      <c r="E1450">
        <v>2024</v>
      </c>
      <c r="F1450" s="1" t="s">
        <v>1249</v>
      </c>
      <c r="G1450" s="1" t="s">
        <v>4077</v>
      </c>
      <c r="H1450" s="1" t="s">
        <v>811</v>
      </c>
      <c r="I1450" s="1" t="s">
        <v>1441</v>
      </c>
      <c r="J1450" s="1" t="s">
        <v>87</v>
      </c>
      <c r="K1450" s="3">
        <v>32.69</v>
      </c>
      <c r="L1450">
        <v>4</v>
      </c>
      <c r="M1450" s="3">
        <v>130.76</v>
      </c>
      <c r="N1450" s="1" t="s">
        <v>21</v>
      </c>
      <c r="O1450" s="1" t="s">
        <v>37</v>
      </c>
    </row>
    <row r="1451" spans="1:15" x14ac:dyDescent="0.3">
      <c r="A1451" s="1" t="s">
        <v>4462</v>
      </c>
      <c r="B1451" s="2">
        <v>45299</v>
      </c>
      <c r="C1451" s="1" t="s">
        <v>6667</v>
      </c>
      <c r="D1451" s="1" t="s">
        <v>210</v>
      </c>
      <c r="E1451">
        <v>2024</v>
      </c>
      <c r="F1451" s="1" t="s">
        <v>1819</v>
      </c>
      <c r="G1451" s="1" t="s">
        <v>2941</v>
      </c>
      <c r="H1451" s="1" t="s">
        <v>1566</v>
      </c>
      <c r="I1451" s="1" t="s">
        <v>1567</v>
      </c>
      <c r="J1451" s="1" t="s">
        <v>87</v>
      </c>
      <c r="K1451" s="3">
        <v>10.63</v>
      </c>
      <c r="L1451">
        <v>4</v>
      </c>
      <c r="M1451" s="3">
        <v>42.52</v>
      </c>
      <c r="N1451" s="1" t="s">
        <v>21</v>
      </c>
      <c r="O1451" s="1" t="s">
        <v>52</v>
      </c>
    </row>
    <row r="1452" spans="1:15" x14ac:dyDescent="0.3">
      <c r="A1452" s="1" t="s">
        <v>4463</v>
      </c>
      <c r="B1452" s="2">
        <v>45691</v>
      </c>
      <c r="C1452" s="1" t="s">
        <v>6667</v>
      </c>
      <c r="D1452" s="1" t="s">
        <v>39</v>
      </c>
      <c r="E1452">
        <v>2025</v>
      </c>
      <c r="F1452" s="1" t="s">
        <v>2455</v>
      </c>
      <c r="G1452" s="1" t="s">
        <v>2456</v>
      </c>
      <c r="H1452" s="1" t="s">
        <v>752</v>
      </c>
      <c r="I1452" s="1" t="s">
        <v>4464</v>
      </c>
      <c r="J1452" s="1" t="s">
        <v>70</v>
      </c>
      <c r="K1452" s="3">
        <v>30.02</v>
      </c>
      <c r="L1452">
        <v>3</v>
      </c>
      <c r="M1452" s="3">
        <v>90.06</v>
      </c>
      <c r="N1452" s="1" t="s">
        <v>21</v>
      </c>
      <c r="O1452" s="1" t="s">
        <v>37</v>
      </c>
    </row>
    <row r="1453" spans="1:15" x14ac:dyDescent="0.3">
      <c r="A1453" s="1" t="s">
        <v>4465</v>
      </c>
      <c r="B1453" s="2">
        <v>45522</v>
      </c>
      <c r="C1453" s="1" t="s">
        <v>6666</v>
      </c>
      <c r="D1453" s="1" t="s">
        <v>90</v>
      </c>
      <c r="E1453">
        <v>2024</v>
      </c>
      <c r="F1453" s="1" t="s">
        <v>4466</v>
      </c>
      <c r="G1453" s="1" t="s">
        <v>4467</v>
      </c>
      <c r="H1453" s="1" t="s">
        <v>3436</v>
      </c>
      <c r="I1453" s="1" t="s">
        <v>4468</v>
      </c>
      <c r="J1453" s="1" t="s">
        <v>70</v>
      </c>
      <c r="K1453" s="3">
        <v>24.82</v>
      </c>
      <c r="L1453">
        <v>5</v>
      </c>
      <c r="M1453" s="3">
        <v>124.1</v>
      </c>
      <c r="N1453" s="1" t="s">
        <v>6669</v>
      </c>
      <c r="O1453" s="1" t="s">
        <v>22</v>
      </c>
    </row>
    <row r="1454" spans="1:15" x14ac:dyDescent="0.3">
      <c r="A1454" s="1" t="s">
        <v>4469</v>
      </c>
      <c r="B1454" s="2">
        <v>45091</v>
      </c>
      <c r="C1454" s="1" t="s">
        <v>6670</v>
      </c>
      <c r="D1454" s="1" t="s">
        <v>24</v>
      </c>
      <c r="E1454">
        <v>2023</v>
      </c>
      <c r="F1454" s="1" t="s">
        <v>3033</v>
      </c>
      <c r="G1454" s="1" t="s">
        <v>3391</v>
      </c>
      <c r="H1454" s="1" t="s">
        <v>572</v>
      </c>
      <c r="I1454" s="1" t="s">
        <v>3170</v>
      </c>
      <c r="J1454" s="1" t="s">
        <v>20</v>
      </c>
      <c r="K1454" s="3">
        <v>7.03</v>
      </c>
      <c r="L1454">
        <v>3</v>
      </c>
      <c r="M1454" s="3">
        <v>21.09</v>
      </c>
      <c r="N1454" s="1" t="s">
        <v>21</v>
      </c>
      <c r="O1454" s="1" t="s">
        <v>37</v>
      </c>
    </row>
    <row r="1455" spans="1:15" x14ac:dyDescent="0.3">
      <c r="A1455" s="1" t="s">
        <v>4470</v>
      </c>
      <c r="B1455" s="2">
        <v>45850</v>
      </c>
      <c r="C1455" s="1" t="s">
        <v>6673</v>
      </c>
      <c r="D1455" s="1" t="s">
        <v>32</v>
      </c>
      <c r="E1455">
        <v>2025</v>
      </c>
      <c r="F1455" s="1" t="s">
        <v>1040</v>
      </c>
      <c r="G1455" s="1" t="s">
        <v>1041</v>
      </c>
      <c r="H1455" s="1" t="s">
        <v>2796</v>
      </c>
      <c r="I1455" s="1" t="s">
        <v>4314</v>
      </c>
      <c r="J1455" s="1" t="s">
        <v>87</v>
      </c>
      <c r="K1455" s="3">
        <v>37.85</v>
      </c>
      <c r="L1455">
        <v>1</v>
      </c>
      <c r="M1455" s="3">
        <v>37.85</v>
      </c>
      <c r="N1455" s="1" t="s">
        <v>6669</v>
      </c>
      <c r="O1455" s="1" t="s">
        <v>22</v>
      </c>
    </row>
    <row r="1456" spans="1:15" x14ac:dyDescent="0.3">
      <c r="A1456" s="1" t="s">
        <v>4471</v>
      </c>
      <c r="B1456" s="2">
        <v>45509</v>
      </c>
      <c r="C1456" s="1" t="s">
        <v>6667</v>
      </c>
      <c r="D1456" s="1" t="s">
        <v>90</v>
      </c>
      <c r="E1456">
        <v>2024</v>
      </c>
      <c r="F1456" s="1" t="s">
        <v>643</v>
      </c>
      <c r="G1456" s="1" t="s">
        <v>644</v>
      </c>
      <c r="H1456" s="1" t="s">
        <v>846</v>
      </c>
      <c r="I1456" s="1" t="s">
        <v>847</v>
      </c>
      <c r="J1456" s="1" t="s">
        <v>70</v>
      </c>
      <c r="K1456" s="3">
        <v>40.590000000000003</v>
      </c>
      <c r="L1456">
        <v>2</v>
      </c>
      <c r="M1456" s="3">
        <v>81.180000000000007</v>
      </c>
      <c r="N1456" s="1" t="s">
        <v>21</v>
      </c>
      <c r="O1456" s="1" t="s">
        <v>193</v>
      </c>
    </row>
    <row r="1457" spans="1:15" x14ac:dyDescent="0.3">
      <c r="A1457" s="1" t="s">
        <v>4472</v>
      </c>
      <c r="B1457" s="2">
        <v>44984</v>
      </c>
      <c r="C1457" s="1" t="s">
        <v>6667</v>
      </c>
      <c r="D1457" s="1" t="s">
        <v>39</v>
      </c>
      <c r="E1457">
        <v>2023</v>
      </c>
      <c r="F1457" s="1" t="s">
        <v>1516</v>
      </c>
      <c r="G1457" s="1" t="s">
        <v>4473</v>
      </c>
      <c r="H1457" s="1" t="s">
        <v>4474</v>
      </c>
      <c r="I1457" s="1" t="s">
        <v>4475</v>
      </c>
      <c r="J1457" s="1" t="s">
        <v>20</v>
      </c>
      <c r="K1457" s="3">
        <v>18.96</v>
      </c>
      <c r="L1457">
        <v>3</v>
      </c>
      <c r="M1457" s="3">
        <v>56.88</v>
      </c>
      <c r="N1457" s="1" t="s">
        <v>21</v>
      </c>
      <c r="O1457" s="1" t="s">
        <v>44</v>
      </c>
    </row>
    <row r="1458" spans="1:15" x14ac:dyDescent="0.3">
      <c r="A1458" s="1" t="s">
        <v>4476</v>
      </c>
      <c r="B1458" s="2">
        <v>45534</v>
      </c>
      <c r="C1458" s="1" t="s">
        <v>6668</v>
      </c>
      <c r="D1458" s="1" t="s">
        <v>90</v>
      </c>
      <c r="E1458">
        <v>2024</v>
      </c>
      <c r="F1458" s="1" t="s">
        <v>921</v>
      </c>
      <c r="G1458" s="1" t="s">
        <v>922</v>
      </c>
      <c r="H1458" s="1" t="s">
        <v>1974</v>
      </c>
      <c r="I1458" s="1" t="s">
        <v>2339</v>
      </c>
      <c r="J1458" s="1" t="s">
        <v>70</v>
      </c>
      <c r="K1458" s="3">
        <v>13.14</v>
      </c>
      <c r="L1458">
        <v>4</v>
      </c>
      <c r="M1458" s="3">
        <v>52.56</v>
      </c>
      <c r="N1458" s="1" t="s">
        <v>21</v>
      </c>
      <c r="O1458" s="1" t="s">
        <v>44</v>
      </c>
    </row>
    <row r="1459" spans="1:15" x14ac:dyDescent="0.3">
      <c r="A1459" s="1" t="s">
        <v>4477</v>
      </c>
      <c r="B1459" s="2">
        <v>45216</v>
      </c>
      <c r="C1459" s="1" t="s">
        <v>6671</v>
      </c>
      <c r="D1459" s="1" t="s">
        <v>133</v>
      </c>
      <c r="E1459">
        <v>2023</v>
      </c>
      <c r="F1459" s="1" t="s">
        <v>621</v>
      </c>
      <c r="G1459" s="1" t="s">
        <v>622</v>
      </c>
      <c r="H1459" s="1" t="s">
        <v>1497</v>
      </c>
      <c r="I1459" s="1" t="s">
        <v>1498</v>
      </c>
      <c r="J1459" s="1" t="s">
        <v>70</v>
      </c>
      <c r="K1459" s="3">
        <v>42.89</v>
      </c>
      <c r="L1459">
        <v>4</v>
      </c>
      <c r="M1459" s="3">
        <v>171.56</v>
      </c>
      <c r="N1459" s="1" t="s">
        <v>21</v>
      </c>
      <c r="O1459" s="1" t="s">
        <v>30</v>
      </c>
    </row>
    <row r="1460" spans="1:15" x14ac:dyDescent="0.3">
      <c r="A1460" s="1" t="s">
        <v>4478</v>
      </c>
      <c r="B1460" s="2">
        <v>45598</v>
      </c>
      <c r="C1460" s="1" t="s">
        <v>6673</v>
      </c>
      <c r="D1460" s="1" t="s">
        <v>54</v>
      </c>
      <c r="E1460">
        <v>2024</v>
      </c>
      <c r="F1460" s="1" t="s">
        <v>1906</v>
      </c>
      <c r="G1460" s="1" t="s">
        <v>2667</v>
      </c>
      <c r="H1460" s="1" t="s">
        <v>4479</v>
      </c>
      <c r="I1460" s="1" t="s">
        <v>4480</v>
      </c>
      <c r="J1460" s="1" t="s">
        <v>87</v>
      </c>
      <c r="K1460" s="3">
        <v>39.369999999999997</v>
      </c>
      <c r="L1460">
        <v>4</v>
      </c>
      <c r="M1460" s="3">
        <v>157.47999999999999</v>
      </c>
      <c r="N1460" s="1" t="s">
        <v>29</v>
      </c>
      <c r="O1460" s="1" t="s">
        <v>30</v>
      </c>
    </row>
    <row r="1461" spans="1:15" x14ac:dyDescent="0.3">
      <c r="A1461" s="1" t="s">
        <v>4481</v>
      </c>
      <c r="B1461" s="2">
        <v>45820</v>
      </c>
      <c r="C1461" s="1" t="s">
        <v>6672</v>
      </c>
      <c r="D1461" s="1" t="s">
        <v>24</v>
      </c>
      <c r="E1461">
        <v>2025</v>
      </c>
      <c r="F1461" s="1" t="s">
        <v>939</v>
      </c>
      <c r="G1461" s="1" t="s">
        <v>4482</v>
      </c>
      <c r="H1461" s="1" t="s">
        <v>1618</v>
      </c>
      <c r="I1461" s="1" t="s">
        <v>1619</v>
      </c>
      <c r="J1461" s="1" t="s">
        <v>20</v>
      </c>
      <c r="K1461" s="3">
        <v>28.08</v>
      </c>
      <c r="L1461">
        <v>5</v>
      </c>
      <c r="M1461" s="3">
        <v>140.4</v>
      </c>
      <c r="N1461" s="1" t="s">
        <v>21</v>
      </c>
      <c r="O1461" s="1" t="s">
        <v>95</v>
      </c>
    </row>
    <row r="1462" spans="1:15" x14ac:dyDescent="0.3">
      <c r="A1462" s="1" t="s">
        <v>4483</v>
      </c>
      <c r="B1462" s="2">
        <v>45259</v>
      </c>
      <c r="C1462" s="1" t="s">
        <v>6670</v>
      </c>
      <c r="D1462" s="1" t="s">
        <v>54</v>
      </c>
      <c r="E1462">
        <v>2023</v>
      </c>
      <c r="F1462" s="1" t="s">
        <v>322</v>
      </c>
      <c r="G1462" s="1" t="s">
        <v>1397</v>
      </c>
      <c r="H1462" s="1" t="s">
        <v>2650</v>
      </c>
      <c r="I1462" s="1" t="s">
        <v>3822</v>
      </c>
      <c r="J1462" s="1" t="s">
        <v>70</v>
      </c>
      <c r="K1462" s="3">
        <v>48.39</v>
      </c>
      <c r="L1462">
        <v>4</v>
      </c>
      <c r="M1462" s="3">
        <v>193.56</v>
      </c>
      <c r="N1462" s="1" t="s">
        <v>88</v>
      </c>
      <c r="O1462" s="1" t="s">
        <v>22</v>
      </c>
    </row>
    <row r="1463" spans="1:15" x14ac:dyDescent="0.3">
      <c r="A1463" s="1" t="s">
        <v>4484</v>
      </c>
      <c r="B1463" s="2">
        <v>45849</v>
      </c>
      <c r="C1463" s="1" t="s">
        <v>6668</v>
      </c>
      <c r="D1463" s="1" t="s">
        <v>32</v>
      </c>
      <c r="E1463">
        <v>2025</v>
      </c>
      <c r="F1463" s="1" t="s">
        <v>295</v>
      </c>
      <c r="G1463" s="1" t="s">
        <v>3383</v>
      </c>
      <c r="H1463" s="1" t="s">
        <v>4485</v>
      </c>
      <c r="I1463" s="1" t="s">
        <v>4486</v>
      </c>
      <c r="J1463" s="1" t="s">
        <v>87</v>
      </c>
      <c r="K1463" s="3">
        <v>9.31</v>
      </c>
      <c r="L1463">
        <v>4</v>
      </c>
      <c r="M1463" s="3">
        <v>37.24</v>
      </c>
      <c r="N1463" s="1" t="s">
        <v>6669</v>
      </c>
      <c r="O1463" s="1" t="s">
        <v>44</v>
      </c>
    </row>
    <row r="1464" spans="1:15" x14ac:dyDescent="0.3">
      <c r="A1464" s="1" t="s">
        <v>4487</v>
      </c>
      <c r="B1464" s="2">
        <v>45516</v>
      </c>
      <c r="C1464" s="1" t="s">
        <v>6667</v>
      </c>
      <c r="D1464" s="1" t="s">
        <v>90</v>
      </c>
      <c r="E1464">
        <v>2024</v>
      </c>
      <c r="F1464" s="1" t="s">
        <v>648</v>
      </c>
      <c r="G1464" s="1" t="s">
        <v>649</v>
      </c>
      <c r="H1464" s="1" t="s">
        <v>171</v>
      </c>
      <c r="I1464" s="1" t="s">
        <v>172</v>
      </c>
      <c r="J1464" s="1" t="s">
        <v>20</v>
      </c>
      <c r="K1464" s="3">
        <v>7.38</v>
      </c>
      <c r="L1464">
        <v>4</v>
      </c>
      <c r="M1464" s="3">
        <v>29.52</v>
      </c>
      <c r="N1464" s="1" t="s">
        <v>29</v>
      </c>
      <c r="O1464" s="1" t="s">
        <v>193</v>
      </c>
    </row>
    <row r="1465" spans="1:15" x14ac:dyDescent="0.3">
      <c r="A1465" s="1" t="s">
        <v>4488</v>
      </c>
      <c r="B1465" s="2">
        <v>45342</v>
      </c>
      <c r="C1465" s="1" t="s">
        <v>6671</v>
      </c>
      <c r="D1465" s="1" t="s">
        <v>39</v>
      </c>
      <c r="E1465">
        <v>2024</v>
      </c>
      <c r="F1465" s="1" t="s">
        <v>139</v>
      </c>
      <c r="G1465" s="1" t="s">
        <v>4489</v>
      </c>
      <c r="H1465" s="1" t="s">
        <v>2025</v>
      </c>
      <c r="I1465" s="1" t="s">
        <v>2026</v>
      </c>
      <c r="J1465" s="1" t="s">
        <v>70</v>
      </c>
      <c r="K1465" s="3">
        <v>43.27</v>
      </c>
      <c r="L1465">
        <v>5</v>
      </c>
      <c r="M1465" s="3">
        <v>216.35</v>
      </c>
      <c r="N1465" s="1" t="s">
        <v>6669</v>
      </c>
      <c r="O1465" s="1" t="s">
        <v>22</v>
      </c>
    </row>
    <row r="1466" spans="1:15" x14ac:dyDescent="0.3">
      <c r="A1466" s="1" t="s">
        <v>4490</v>
      </c>
      <c r="B1466" s="2">
        <v>45358</v>
      </c>
      <c r="C1466" s="1" t="s">
        <v>6672</v>
      </c>
      <c r="D1466" s="1" t="s">
        <v>15</v>
      </c>
      <c r="E1466">
        <v>2024</v>
      </c>
      <c r="F1466" s="1" t="s">
        <v>829</v>
      </c>
      <c r="G1466" s="1" t="s">
        <v>3213</v>
      </c>
      <c r="H1466" s="1" t="s">
        <v>104</v>
      </c>
      <c r="I1466" s="1" t="s">
        <v>105</v>
      </c>
      <c r="J1466" s="1" t="s">
        <v>70</v>
      </c>
      <c r="K1466" s="3">
        <v>31.88</v>
      </c>
      <c r="L1466">
        <v>1</v>
      </c>
      <c r="M1466" s="3">
        <v>31.88</v>
      </c>
      <c r="N1466" s="1" t="s">
        <v>21</v>
      </c>
      <c r="O1466" s="1" t="s">
        <v>44</v>
      </c>
    </row>
    <row r="1467" spans="1:15" x14ac:dyDescent="0.3">
      <c r="A1467" s="1" t="s">
        <v>4491</v>
      </c>
      <c r="B1467" s="2">
        <v>45622</v>
      </c>
      <c r="C1467" s="1" t="s">
        <v>6671</v>
      </c>
      <c r="D1467" s="1" t="s">
        <v>54</v>
      </c>
      <c r="E1467">
        <v>2024</v>
      </c>
      <c r="F1467" s="1" t="s">
        <v>326</v>
      </c>
      <c r="G1467" s="1" t="s">
        <v>1851</v>
      </c>
      <c r="H1467" s="1" t="s">
        <v>4492</v>
      </c>
      <c r="I1467" s="1" t="s">
        <v>4493</v>
      </c>
      <c r="J1467" s="1" t="s">
        <v>87</v>
      </c>
      <c r="K1467" s="3">
        <v>40.29</v>
      </c>
      <c r="L1467">
        <v>2</v>
      </c>
      <c r="M1467" s="3">
        <v>80.58</v>
      </c>
      <c r="N1467" s="1" t="s">
        <v>21</v>
      </c>
      <c r="O1467" s="1" t="s">
        <v>95</v>
      </c>
    </row>
    <row r="1468" spans="1:15" x14ac:dyDescent="0.3">
      <c r="A1468" s="1" t="s">
        <v>4494</v>
      </c>
      <c r="B1468" s="2">
        <v>45598</v>
      </c>
      <c r="C1468" s="1" t="s">
        <v>6673</v>
      </c>
      <c r="D1468" s="1" t="s">
        <v>54</v>
      </c>
      <c r="E1468">
        <v>2024</v>
      </c>
      <c r="F1468" s="1" t="s">
        <v>1459</v>
      </c>
      <c r="G1468" s="1" t="s">
        <v>4495</v>
      </c>
      <c r="H1468" s="1" t="s">
        <v>2171</v>
      </c>
      <c r="I1468" s="1" t="s">
        <v>4445</v>
      </c>
      <c r="J1468" s="1" t="s">
        <v>51</v>
      </c>
      <c r="K1468" s="3">
        <v>12.02</v>
      </c>
      <c r="L1468">
        <v>5</v>
      </c>
      <c r="M1468" s="3">
        <v>60.1</v>
      </c>
      <c r="N1468" s="1" t="s">
        <v>21</v>
      </c>
      <c r="O1468" s="1" t="s">
        <v>22</v>
      </c>
    </row>
    <row r="1469" spans="1:15" x14ac:dyDescent="0.3">
      <c r="A1469" s="1" t="s">
        <v>4496</v>
      </c>
      <c r="B1469" s="2">
        <v>45774</v>
      </c>
      <c r="C1469" s="1" t="s">
        <v>6666</v>
      </c>
      <c r="D1469" s="1" t="s">
        <v>82</v>
      </c>
      <c r="E1469">
        <v>2025</v>
      </c>
      <c r="F1469" s="1" t="s">
        <v>2671</v>
      </c>
      <c r="G1469" s="1" t="s">
        <v>2672</v>
      </c>
      <c r="H1469" s="1" t="s">
        <v>3277</v>
      </c>
      <c r="I1469" s="1" t="s">
        <v>3278</v>
      </c>
      <c r="J1469" s="1" t="s">
        <v>70</v>
      </c>
      <c r="K1469" s="3">
        <v>15.29</v>
      </c>
      <c r="L1469">
        <v>2</v>
      </c>
      <c r="M1469" s="3">
        <v>30.58</v>
      </c>
      <c r="N1469" s="1" t="s">
        <v>6669</v>
      </c>
      <c r="O1469" s="1" t="s">
        <v>37</v>
      </c>
    </row>
    <row r="1470" spans="1:15" x14ac:dyDescent="0.3">
      <c r="A1470" s="1" t="s">
        <v>4497</v>
      </c>
      <c r="B1470" s="2">
        <v>45449</v>
      </c>
      <c r="C1470" s="1" t="s">
        <v>6672</v>
      </c>
      <c r="D1470" s="1" t="s">
        <v>24</v>
      </c>
      <c r="E1470">
        <v>2024</v>
      </c>
      <c r="F1470" s="1" t="s">
        <v>2380</v>
      </c>
      <c r="G1470" s="1" t="s">
        <v>2381</v>
      </c>
      <c r="H1470" s="1" t="s">
        <v>974</v>
      </c>
      <c r="I1470" s="1" t="s">
        <v>975</v>
      </c>
      <c r="J1470" s="1" t="s">
        <v>70</v>
      </c>
      <c r="K1470" s="3">
        <v>20.96</v>
      </c>
      <c r="L1470">
        <v>4</v>
      </c>
      <c r="M1470" s="3">
        <v>83.84</v>
      </c>
      <c r="N1470" s="1" t="s">
        <v>6669</v>
      </c>
      <c r="O1470" s="1" t="s">
        <v>37</v>
      </c>
    </row>
    <row r="1471" spans="1:15" x14ac:dyDescent="0.3">
      <c r="A1471" s="1" t="s">
        <v>4498</v>
      </c>
      <c r="B1471" s="2">
        <v>45098</v>
      </c>
      <c r="C1471" s="1" t="s">
        <v>6670</v>
      </c>
      <c r="D1471" s="1" t="s">
        <v>24</v>
      </c>
      <c r="E1471">
        <v>2023</v>
      </c>
      <c r="F1471" s="1" t="s">
        <v>76</v>
      </c>
      <c r="G1471" s="1" t="s">
        <v>341</v>
      </c>
      <c r="H1471" s="1" t="s">
        <v>1410</v>
      </c>
      <c r="I1471" s="1" t="s">
        <v>1411</v>
      </c>
      <c r="J1471" s="1" t="s">
        <v>70</v>
      </c>
      <c r="K1471" s="3">
        <v>22.84</v>
      </c>
      <c r="L1471">
        <v>2</v>
      </c>
      <c r="M1471" s="3">
        <v>45.68</v>
      </c>
      <c r="N1471" s="1" t="s">
        <v>88</v>
      </c>
      <c r="O1471" s="1" t="s">
        <v>52</v>
      </c>
    </row>
    <row r="1472" spans="1:15" x14ac:dyDescent="0.3">
      <c r="A1472" s="1" t="s">
        <v>4499</v>
      </c>
      <c r="B1472" s="2">
        <v>45597</v>
      </c>
      <c r="C1472" s="1" t="s">
        <v>6668</v>
      </c>
      <c r="D1472" s="1" t="s">
        <v>54</v>
      </c>
      <c r="E1472">
        <v>2024</v>
      </c>
      <c r="F1472" s="1" t="s">
        <v>1840</v>
      </c>
      <c r="G1472" s="1" t="s">
        <v>1841</v>
      </c>
      <c r="H1472" s="1" t="s">
        <v>623</v>
      </c>
      <c r="I1472" s="1" t="s">
        <v>624</v>
      </c>
      <c r="J1472" s="1" t="s">
        <v>20</v>
      </c>
      <c r="K1472" s="3">
        <v>49.17</v>
      </c>
      <c r="L1472">
        <v>1</v>
      </c>
      <c r="M1472" s="3">
        <v>49.17</v>
      </c>
      <c r="N1472" s="1" t="s">
        <v>6669</v>
      </c>
      <c r="O1472" s="1" t="s">
        <v>37</v>
      </c>
    </row>
    <row r="1473" spans="1:15" x14ac:dyDescent="0.3">
      <c r="A1473" s="1" t="s">
        <v>4500</v>
      </c>
      <c r="B1473" s="2">
        <v>45305</v>
      </c>
      <c r="C1473" s="1" t="s">
        <v>6666</v>
      </c>
      <c r="D1473" s="1" t="s">
        <v>210</v>
      </c>
      <c r="E1473">
        <v>2024</v>
      </c>
      <c r="F1473" s="1" t="s">
        <v>750</v>
      </c>
      <c r="G1473" s="1" t="s">
        <v>4501</v>
      </c>
      <c r="H1473" s="1" t="s">
        <v>2527</v>
      </c>
      <c r="I1473" s="1" t="s">
        <v>4502</v>
      </c>
      <c r="J1473" s="1" t="s">
        <v>51</v>
      </c>
      <c r="K1473" s="3">
        <v>22.94</v>
      </c>
      <c r="L1473">
        <v>4</v>
      </c>
      <c r="M1473" s="3">
        <v>91.76</v>
      </c>
      <c r="N1473" s="1" t="s">
        <v>29</v>
      </c>
      <c r="O1473" s="1" t="s">
        <v>44</v>
      </c>
    </row>
    <row r="1474" spans="1:15" x14ac:dyDescent="0.3">
      <c r="A1474" s="1" t="s">
        <v>4503</v>
      </c>
      <c r="B1474" s="2">
        <v>45855</v>
      </c>
      <c r="C1474" s="1" t="s">
        <v>6672</v>
      </c>
      <c r="D1474" s="1" t="s">
        <v>32</v>
      </c>
      <c r="E1474">
        <v>2025</v>
      </c>
      <c r="F1474" s="1" t="s">
        <v>4028</v>
      </c>
      <c r="G1474" s="1" t="s">
        <v>4029</v>
      </c>
      <c r="H1474" s="1" t="s">
        <v>4504</v>
      </c>
      <c r="I1474" s="1" t="s">
        <v>4505</v>
      </c>
      <c r="J1474" s="1" t="s">
        <v>20</v>
      </c>
      <c r="K1474" s="3">
        <v>40.619999999999997</v>
      </c>
      <c r="L1474">
        <v>4</v>
      </c>
      <c r="M1474" s="3">
        <v>162.47999999999999</v>
      </c>
      <c r="N1474" s="1" t="s">
        <v>21</v>
      </c>
      <c r="O1474" s="1" t="s">
        <v>193</v>
      </c>
    </row>
    <row r="1475" spans="1:15" x14ac:dyDescent="0.3">
      <c r="A1475" s="1" t="s">
        <v>4506</v>
      </c>
      <c r="B1475" s="2">
        <v>45626</v>
      </c>
      <c r="C1475" s="1" t="s">
        <v>6673</v>
      </c>
      <c r="D1475" s="1" t="s">
        <v>54</v>
      </c>
      <c r="E1475">
        <v>2024</v>
      </c>
      <c r="F1475" s="1" t="s">
        <v>658</v>
      </c>
      <c r="G1475" s="1" t="s">
        <v>4507</v>
      </c>
      <c r="H1475" s="1" t="s">
        <v>1848</v>
      </c>
      <c r="I1475" s="1" t="s">
        <v>1849</v>
      </c>
      <c r="J1475" s="1" t="s">
        <v>70</v>
      </c>
      <c r="K1475" s="3">
        <v>11.69</v>
      </c>
      <c r="L1475">
        <v>3</v>
      </c>
      <c r="M1475" s="3">
        <v>35.07</v>
      </c>
      <c r="N1475" s="1" t="s">
        <v>21</v>
      </c>
      <c r="O1475" s="1" t="s">
        <v>22</v>
      </c>
    </row>
    <row r="1476" spans="1:15" x14ac:dyDescent="0.3">
      <c r="A1476" s="1" t="s">
        <v>4508</v>
      </c>
      <c r="B1476" s="2">
        <v>45473</v>
      </c>
      <c r="C1476" s="1" t="s">
        <v>6666</v>
      </c>
      <c r="D1476" s="1" t="s">
        <v>24</v>
      </c>
      <c r="E1476">
        <v>2024</v>
      </c>
      <c r="F1476" s="1" t="s">
        <v>3106</v>
      </c>
      <c r="G1476" s="1" t="s">
        <v>3107</v>
      </c>
      <c r="H1476" s="1" t="s">
        <v>1158</v>
      </c>
      <c r="I1476" s="1" t="s">
        <v>3448</v>
      </c>
      <c r="J1476" s="1" t="s">
        <v>70</v>
      </c>
      <c r="K1476" s="3">
        <v>19.43</v>
      </c>
      <c r="L1476">
        <v>4</v>
      </c>
      <c r="M1476" s="3">
        <v>77.72</v>
      </c>
      <c r="N1476" s="1" t="s">
        <v>6669</v>
      </c>
      <c r="O1476" s="1" t="s">
        <v>22</v>
      </c>
    </row>
    <row r="1477" spans="1:15" x14ac:dyDescent="0.3">
      <c r="A1477" s="1" t="s">
        <v>4509</v>
      </c>
      <c r="B1477" s="2">
        <v>45387</v>
      </c>
      <c r="C1477" s="1" t="s">
        <v>6668</v>
      </c>
      <c r="D1477" s="1" t="s">
        <v>82</v>
      </c>
      <c r="E1477">
        <v>2024</v>
      </c>
      <c r="F1477" s="1" t="s">
        <v>4510</v>
      </c>
      <c r="G1477" s="1" t="s">
        <v>4511</v>
      </c>
      <c r="H1477" s="1" t="s">
        <v>4189</v>
      </c>
      <c r="I1477" s="1" t="s">
        <v>4190</v>
      </c>
      <c r="J1477" s="1" t="s">
        <v>70</v>
      </c>
      <c r="K1477" s="3">
        <v>48.23</v>
      </c>
      <c r="L1477">
        <v>1</v>
      </c>
      <c r="M1477" s="3">
        <v>48.23</v>
      </c>
      <c r="N1477" s="1" t="s">
        <v>29</v>
      </c>
      <c r="O1477" s="1" t="s">
        <v>22</v>
      </c>
    </row>
    <row r="1478" spans="1:15" x14ac:dyDescent="0.3">
      <c r="A1478" s="1" t="s">
        <v>4512</v>
      </c>
      <c r="B1478" s="2">
        <v>44968</v>
      </c>
      <c r="C1478" s="1" t="s">
        <v>6673</v>
      </c>
      <c r="D1478" s="1" t="s">
        <v>39</v>
      </c>
      <c r="E1478">
        <v>2023</v>
      </c>
      <c r="F1478" s="1" t="s">
        <v>939</v>
      </c>
      <c r="G1478" s="1" t="s">
        <v>1893</v>
      </c>
      <c r="H1478" s="1" t="s">
        <v>393</v>
      </c>
      <c r="I1478" s="1" t="s">
        <v>394</v>
      </c>
      <c r="J1478" s="1" t="s">
        <v>51</v>
      </c>
      <c r="K1478" s="3">
        <v>35.159999999999997</v>
      </c>
      <c r="L1478">
        <v>3</v>
      </c>
      <c r="M1478" s="3">
        <v>105.48</v>
      </c>
      <c r="N1478" s="1" t="s">
        <v>6669</v>
      </c>
      <c r="O1478" s="1" t="s">
        <v>80</v>
      </c>
    </row>
    <row r="1479" spans="1:15" x14ac:dyDescent="0.3">
      <c r="A1479" s="1" t="s">
        <v>4513</v>
      </c>
      <c r="B1479" s="2">
        <v>45295</v>
      </c>
      <c r="C1479" s="1" t="s">
        <v>6672</v>
      </c>
      <c r="D1479" s="1" t="s">
        <v>210</v>
      </c>
      <c r="E1479">
        <v>2024</v>
      </c>
      <c r="F1479" s="1" t="s">
        <v>205</v>
      </c>
      <c r="G1479" s="1" t="s">
        <v>1574</v>
      </c>
      <c r="H1479" s="1" t="s">
        <v>598</v>
      </c>
      <c r="I1479" s="1" t="s">
        <v>2432</v>
      </c>
      <c r="J1479" s="1" t="s">
        <v>87</v>
      </c>
      <c r="K1479" s="3">
        <v>40.61</v>
      </c>
      <c r="L1479">
        <v>2</v>
      </c>
      <c r="M1479" s="3">
        <v>81.22</v>
      </c>
      <c r="N1479" s="1" t="s">
        <v>21</v>
      </c>
      <c r="O1479" s="1" t="s">
        <v>193</v>
      </c>
    </row>
    <row r="1480" spans="1:15" x14ac:dyDescent="0.3">
      <c r="A1480" s="1" t="s">
        <v>4514</v>
      </c>
      <c r="B1480" s="2">
        <v>45498</v>
      </c>
      <c r="C1480" s="1" t="s">
        <v>6672</v>
      </c>
      <c r="D1480" s="1" t="s">
        <v>32</v>
      </c>
      <c r="E1480">
        <v>2024</v>
      </c>
      <c r="F1480" s="1" t="s">
        <v>2855</v>
      </c>
      <c r="G1480" s="1" t="s">
        <v>2856</v>
      </c>
      <c r="H1480" s="1" t="s">
        <v>1959</v>
      </c>
      <c r="I1480" s="1" t="s">
        <v>4515</v>
      </c>
      <c r="J1480" s="1" t="s">
        <v>87</v>
      </c>
      <c r="K1480" s="3">
        <v>10.25</v>
      </c>
      <c r="L1480">
        <v>5</v>
      </c>
      <c r="M1480" s="3">
        <v>51.25</v>
      </c>
      <c r="N1480" s="1" t="s">
        <v>88</v>
      </c>
      <c r="O1480" s="1" t="s">
        <v>37</v>
      </c>
    </row>
    <row r="1481" spans="1:15" x14ac:dyDescent="0.3">
      <c r="A1481" s="1" t="s">
        <v>4516</v>
      </c>
      <c r="B1481" s="2">
        <v>45621</v>
      </c>
      <c r="C1481" s="1" t="s">
        <v>6667</v>
      </c>
      <c r="D1481" s="1" t="s">
        <v>54</v>
      </c>
      <c r="E1481">
        <v>2024</v>
      </c>
      <c r="F1481" s="1" t="s">
        <v>358</v>
      </c>
      <c r="G1481" s="1" t="s">
        <v>2132</v>
      </c>
      <c r="H1481" s="1" t="s">
        <v>1210</v>
      </c>
      <c r="I1481" s="1" t="s">
        <v>1211</v>
      </c>
      <c r="J1481" s="1" t="s">
        <v>20</v>
      </c>
      <c r="K1481" s="3">
        <v>7.78</v>
      </c>
      <c r="L1481">
        <v>5</v>
      </c>
      <c r="M1481" s="3">
        <v>38.9</v>
      </c>
      <c r="N1481" s="1" t="s">
        <v>21</v>
      </c>
      <c r="O1481" s="1" t="s">
        <v>30</v>
      </c>
    </row>
    <row r="1482" spans="1:15" x14ac:dyDescent="0.3">
      <c r="A1482" s="1" t="s">
        <v>4517</v>
      </c>
      <c r="B1482" s="2">
        <v>45200</v>
      </c>
      <c r="C1482" s="1" t="s">
        <v>6666</v>
      </c>
      <c r="D1482" s="1" t="s">
        <v>133</v>
      </c>
      <c r="E1482">
        <v>2023</v>
      </c>
      <c r="F1482" s="1" t="s">
        <v>1176</v>
      </c>
      <c r="G1482" s="1" t="s">
        <v>1177</v>
      </c>
      <c r="H1482" s="1" t="s">
        <v>554</v>
      </c>
      <c r="I1482" s="1" t="s">
        <v>4518</v>
      </c>
      <c r="J1482" s="1" t="s">
        <v>20</v>
      </c>
      <c r="K1482" s="3">
        <v>6.12</v>
      </c>
      <c r="L1482">
        <v>3</v>
      </c>
      <c r="M1482" s="3">
        <v>18.36</v>
      </c>
      <c r="N1482" s="1" t="s">
        <v>6669</v>
      </c>
      <c r="O1482" s="1" t="s">
        <v>52</v>
      </c>
    </row>
    <row r="1483" spans="1:15" x14ac:dyDescent="0.3">
      <c r="A1483" s="1" t="s">
        <v>4519</v>
      </c>
      <c r="B1483" s="2">
        <v>45243</v>
      </c>
      <c r="C1483" s="1" t="s">
        <v>6667</v>
      </c>
      <c r="D1483" s="1" t="s">
        <v>54</v>
      </c>
      <c r="E1483">
        <v>2023</v>
      </c>
      <c r="F1483" s="1" t="s">
        <v>139</v>
      </c>
      <c r="G1483" s="1" t="s">
        <v>4489</v>
      </c>
      <c r="H1483" s="1" t="s">
        <v>950</v>
      </c>
      <c r="I1483" s="1" t="s">
        <v>3617</v>
      </c>
      <c r="J1483" s="1" t="s">
        <v>51</v>
      </c>
      <c r="K1483" s="3">
        <v>45.59</v>
      </c>
      <c r="L1483">
        <v>1</v>
      </c>
      <c r="M1483" s="3">
        <v>45.59</v>
      </c>
      <c r="N1483" s="1" t="s">
        <v>29</v>
      </c>
      <c r="O1483" s="1" t="s">
        <v>22</v>
      </c>
    </row>
    <row r="1484" spans="1:15" x14ac:dyDescent="0.3">
      <c r="A1484" s="1" t="s">
        <v>4520</v>
      </c>
      <c r="B1484" s="2">
        <v>45280</v>
      </c>
      <c r="C1484" s="1" t="s">
        <v>6670</v>
      </c>
      <c r="D1484" s="1" t="s">
        <v>107</v>
      </c>
      <c r="E1484">
        <v>2023</v>
      </c>
      <c r="F1484" s="1" t="s">
        <v>1259</v>
      </c>
      <c r="G1484" s="1" t="s">
        <v>4521</v>
      </c>
      <c r="H1484" s="1" t="s">
        <v>136</v>
      </c>
      <c r="I1484" s="1" t="s">
        <v>137</v>
      </c>
      <c r="J1484" s="1" t="s">
        <v>20</v>
      </c>
      <c r="K1484" s="3">
        <v>37.68</v>
      </c>
      <c r="L1484">
        <v>3</v>
      </c>
      <c r="M1484" s="3">
        <v>113.04</v>
      </c>
      <c r="N1484" s="1" t="s">
        <v>29</v>
      </c>
      <c r="O1484" s="1" t="s">
        <v>37</v>
      </c>
    </row>
    <row r="1485" spans="1:15" x14ac:dyDescent="0.3">
      <c r="A1485" s="1" t="s">
        <v>4522</v>
      </c>
      <c r="B1485" s="2">
        <v>45365</v>
      </c>
      <c r="C1485" s="1" t="s">
        <v>6672</v>
      </c>
      <c r="D1485" s="1" t="s">
        <v>15</v>
      </c>
      <c r="E1485">
        <v>2024</v>
      </c>
      <c r="F1485" s="1" t="s">
        <v>1215</v>
      </c>
      <c r="G1485" s="1" t="s">
        <v>1977</v>
      </c>
      <c r="H1485" s="1" t="s">
        <v>3253</v>
      </c>
      <c r="I1485" s="1" t="s">
        <v>3254</v>
      </c>
      <c r="J1485" s="1" t="s">
        <v>51</v>
      </c>
      <c r="K1485" s="3">
        <v>22.41</v>
      </c>
      <c r="L1485">
        <v>5</v>
      </c>
      <c r="M1485" s="3">
        <v>112.05</v>
      </c>
      <c r="N1485" s="1" t="s">
        <v>29</v>
      </c>
      <c r="O1485" s="1" t="s">
        <v>37</v>
      </c>
    </row>
    <row r="1486" spans="1:15" x14ac:dyDescent="0.3">
      <c r="A1486" s="1" t="s">
        <v>4523</v>
      </c>
      <c r="B1486" s="2">
        <v>45214</v>
      </c>
      <c r="C1486" s="1" t="s">
        <v>6666</v>
      </c>
      <c r="D1486" s="1" t="s">
        <v>133</v>
      </c>
      <c r="E1486">
        <v>2023</v>
      </c>
      <c r="F1486" s="1" t="s">
        <v>1114</v>
      </c>
      <c r="G1486" s="1" t="s">
        <v>4524</v>
      </c>
      <c r="H1486" s="1" t="s">
        <v>2969</v>
      </c>
      <c r="I1486" s="1" t="s">
        <v>4525</v>
      </c>
      <c r="J1486" s="1" t="s">
        <v>51</v>
      </c>
      <c r="K1486" s="3">
        <v>49.73</v>
      </c>
      <c r="L1486">
        <v>5</v>
      </c>
      <c r="M1486" s="3">
        <v>248.65</v>
      </c>
      <c r="N1486" s="1" t="s">
        <v>88</v>
      </c>
      <c r="O1486" s="1" t="s">
        <v>37</v>
      </c>
    </row>
    <row r="1487" spans="1:15" x14ac:dyDescent="0.3">
      <c r="A1487" s="1" t="s">
        <v>4526</v>
      </c>
      <c r="B1487" s="2">
        <v>45442</v>
      </c>
      <c r="C1487" s="1" t="s">
        <v>6672</v>
      </c>
      <c r="D1487" s="1" t="s">
        <v>46</v>
      </c>
      <c r="E1487">
        <v>2024</v>
      </c>
      <c r="F1487" s="1" t="s">
        <v>2146</v>
      </c>
      <c r="G1487" s="1" t="s">
        <v>2564</v>
      </c>
      <c r="H1487" s="1" t="s">
        <v>4527</v>
      </c>
      <c r="I1487" s="1" t="s">
        <v>4528</v>
      </c>
      <c r="J1487" s="1" t="s">
        <v>87</v>
      </c>
      <c r="K1487" s="3">
        <v>40.119999999999997</v>
      </c>
      <c r="L1487">
        <v>3</v>
      </c>
      <c r="M1487" s="3">
        <v>120.36</v>
      </c>
      <c r="N1487" s="1" t="s">
        <v>29</v>
      </c>
      <c r="O1487" s="1" t="s">
        <v>52</v>
      </c>
    </row>
    <row r="1488" spans="1:15" x14ac:dyDescent="0.3">
      <c r="A1488" s="1" t="s">
        <v>4529</v>
      </c>
      <c r="B1488" s="2">
        <v>45197</v>
      </c>
      <c r="C1488" s="1" t="s">
        <v>6672</v>
      </c>
      <c r="D1488" s="1" t="s">
        <v>60</v>
      </c>
      <c r="E1488">
        <v>2023</v>
      </c>
      <c r="F1488" s="1" t="s">
        <v>1235</v>
      </c>
      <c r="G1488" s="1" t="s">
        <v>1576</v>
      </c>
      <c r="H1488" s="1" t="s">
        <v>1071</v>
      </c>
      <c r="I1488" s="1" t="s">
        <v>1072</v>
      </c>
      <c r="J1488" s="1" t="s">
        <v>20</v>
      </c>
      <c r="K1488" s="3">
        <v>41.06</v>
      </c>
      <c r="L1488">
        <v>2</v>
      </c>
      <c r="M1488" s="3">
        <v>82.12</v>
      </c>
      <c r="N1488" s="1" t="s">
        <v>88</v>
      </c>
      <c r="O1488" s="1" t="s">
        <v>30</v>
      </c>
    </row>
    <row r="1489" spans="1:15" x14ac:dyDescent="0.3">
      <c r="A1489" s="1" t="s">
        <v>4530</v>
      </c>
      <c r="B1489" s="2">
        <v>45044</v>
      </c>
      <c r="C1489" s="1" t="s">
        <v>6668</v>
      </c>
      <c r="D1489" s="1" t="s">
        <v>82</v>
      </c>
      <c r="E1489">
        <v>2023</v>
      </c>
      <c r="F1489" s="1" t="s">
        <v>499</v>
      </c>
      <c r="G1489" s="1" t="s">
        <v>500</v>
      </c>
      <c r="H1489" s="1" t="s">
        <v>1825</v>
      </c>
      <c r="I1489" s="1" t="s">
        <v>4358</v>
      </c>
      <c r="J1489" s="1" t="s">
        <v>20</v>
      </c>
      <c r="K1489" s="3">
        <v>40.96</v>
      </c>
      <c r="L1489">
        <v>3</v>
      </c>
      <c r="M1489" s="3">
        <v>122.88</v>
      </c>
      <c r="N1489" s="1" t="s">
        <v>29</v>
      </c>
      <c r="O1489" s="1" t="s">
        <v>37</v>
      </c>
    </row>
    <row r="1490" spans="1:15" x14ac:dyDescent="0.3">
      <c r="A1490" s="1" t="s">
        <v>4531</v>
      </c>
      <c r="B1490" s="2">
        <v>44962</v>
      </c>
      <c r="C1490" s="1" t="s">
        <v>6666</v>
      </c>
      <c r="D1490" s="1" t="s">
        <v>39</v>
      </c>
      <c r="E1490">
        <v>2023</v>
      </c>
      <c r="F1490" s="1" t="s">
        <v>285</v>
      </c>
      <c r="G1490" s="1" t="s">
        <v>286</v>
      </c>
      <c r="H1490" s="1" t="s">
        <v>78</v>
      </c>
      <c r="I1490" s="1" t="s">
        <v>79</v>
      </c>
      <c r="J1490" s="1" t="s">
        <v>70</v>
      </c>
      <c r="K1490" s="3">
        <v>36.17</v>
      </c>
      <c r="L1490">
        <v>1</v>
      </c>
      <c r="M1490" s="3">
        <v>36.17</v>
      </c>
      <c r="N1490" s="1" t="s">
        <v>21</v>
      </c>
      <c r="O1490" s="1" t="s">
        <v>80</v>
      </c>
    </row>
    <row r="1491" spans="1:15" x14ac:dyDescent="0.3">
      <c r="A1491" s="1" t="s">
        <v>4532</v>
      </c>
      <c r="B1491" s="2">
        <v>45126</v>
      </c>
      <c r="C1491" s="1" t="s">
        <v>6670</v>
      </c>
      <c r="D1491" s="1" t="s">
        <v>32</v>
      </c>
      <c r="E1491">
        <v>2023</v>
      </c>
      <c r="F1491" s="1" t="s">
        <v>4533</v>
      </c>
      <c r="G1491" s="1" t="s">
        <v>4534</v>
      </c>
      <c r="H1491" s="1" t="s">
        <v>2382</v>
      </c>
      <c r="I1491" s="1" t="s">
        <v>4535</v>
      </c>
      <c r="J1491" s="1" t="s">
        <v>87</v>
      </c>
      <c r="K1491" s="3">
        <v>14.91</v>
      </c>
      <c r="L1491">
        <v>5</v>
      </c>
      <c r="M1491" s="3">
        <v>74.55</v>
      </c>
      <c r="N1491" s="1" t="s">
        <v>6669</v>
      </c>
      <c r="O1491" s="1" t="s">
        <v>44</v>
      </c>
    </row>
    <row r="1492" spans="1:15" x14ac:dyDescent="0.3">
      <c r="A1492" s="1" t="s">
        <v>4536</v>
      </c>
      <c r="B1492" s="2">
        <v>45492</v>
      </c>
      <c r="C1492" s="1" t="s">
        <v>6668</v>
      </c>
      <c r="D1492" s="1" t="s">
        <v>32</v>
      </c>
      <c r="E1492">
        <v>2024</v>
      </c>
      <c r="F1492" s="1" t="s">
        <v>189</v>
      </c>
      <c r="G1492" s="1" t="s">
        <v>190</v>
      </c>
      <c r="H1492" s="1" t="s">
        <v>2174</v>
      </c>
      <c r="I1492" s="1" t="s">
        <v>3048</v>
      </c>
      <c r="J1492" s="1" t="s">
        <v>51</v>
      </c>
      <c r="K1492" s="3">
        <v>16.43</v>
      </c>
      <c r="L1492">
        <v>1</v>
      </c>
      <c r="M1492" s="3">
        <v>16.43</v>
      </c>
      <c r="N1492" s="1" t="s">
        <v>21</v>
      </c>
      <c r="O1492" s="1" t="s">
        <v>44</v>
      </c>
    </row>
    <row r="1493" spans="1:15" x14ac:dyDescent="0.3">
      <c r="A1493" s="1" t="s">
        <v>4537</v>
      </c>
      <c r="B1493" s="2">
        <v>45718</v>
      </c>
      <c r="C1493" s="1" t="s">
        <v>6666</v>
      </c>
      <c r="D1493" s="1" t="s">
        <v>15</v>
      </c>
      <c r="E1493">
        <v>2025</v>
      </c>
      <c r="F1493" s="1" t="s">
        <v>2099</v>
      </c>
      <c r="G1493" s="1" t="s">
        <v>2995</v>
      </c>
      <c r="H1493" s="1" t="s">
        <v>120</v>
      </c>
      <c r="I1493" s="1" t="s">
        <v>121</v>
      </c>
      <c r="J1493" s="1" t="s">
        <v>51</v>
      </c>
      <c r="K1493" s="3">
        <v>33.79</v>
      </c>
      <c r="L1493">
        <v>4</v>
      </c>
      <c r="M1493" s="3">
        <v>135.16</v>
      </c>
      <c r="N1493" s="1" t="s">
        <v>6669</v>
      </c>
      <c r="O1493" s="1" t="s">
        <v>80</v>
      </c>
    </row>
    <row r="1494" spans="1:15" x14ac:dyDescent="0.3">
      <c r="A1494" s="1" t="s">
        <v>4538</v>
      </c>
      <c r="B1494" s="2">
        <v>45660</v>
      </c>
      <c r="C1494" s="1" t="s">
        <v>6668</v>
      </c>
      <c r="D1494" s="1" t="s">
        <v>210</v>
      </c>
      <c r="E1494">
        <v>2025</v>
      </c>
      <c r="F1494" s="1" t="s">
        <v>3358</v>
      </c>
      <c r="G1494" s="1" t="s">
        <v>3359</v>
      </c>
      <c r="H1494" s="1" t="s">
        <v>1012</v>
      </c>
      <c r="I1494" s="1" t="s">
        <v>2322</v>
      </c>
      <c r="J1494" s="1" t="s">
        <v>87</v>
      </c>
      <c r="K1494" s="3">
        <v>9.26</v>
      </c>
      <c r="L1494">
        <v>3</v>
      </c>
      <c r="M1494" s="3">
        <v>27.78</v>
      </c>
      <c r="N1494" s="1" t="s">
        <v>29</v>
      </c>
      <c r="O1494" s="1" t="s">
        <v>37</v>
      </c>
    </row>
    <row r="1495" spans="1:15" x14ac:dyDescent="0.3">
      <c r="A1495" s="1" t="s">
        <v>4539</v>
      </c>
      <c r="B1495" s="2">
        <v>45446</v>
      </c>
      <c r="C1495" s="1" t="s">
        <v>6667</v>
      </c>
      <c r="D1495" s="1" t="s">
        <v>24</v>
      </c>
      <c r="E1495">
        <v>2024</v>
      </c>
      <c r="F1495" s="1" t="s">
        <v>3958</v>
      </c>
      <c r="G1495" s="1" t="s">
        <v>3959</v>
      </c>
      <c r="H1495" s="1" t="s">
        <v>2658</v>
      </c>
      <c r="I1495" s="1" t="s">
        <v>2659</v>
      </c>
      <c r="J1495" s="1" t="s">
        <v>20</v>
      </c>
      <c r="K1495" s="3">
        <v>5.75</v>
      </c>
      <c r="L1495">
        <v>3</v>
      </c>
      <c r="M1495" s="3">
        <v>17.25</v>
      </c>
      <c r="N1495" s="1" t="s">
        <v>21</v>
      </c>
      <c r="O1495" s="1" t="s">
        <v>193</v>
      </c>
    </row>
    <row r="1496" spans="1:15" x14ac:dyDescent="0.3">
      <c r="A1496" s="1" t="s">
        <v>4540</v>
      </c>
      <c r="B1496" s="2">
        <v>45257</v>
      </c>
      <c r="C1496" s="1" t="s">
        <v>6667</v>
      </c>
      <c r="D1496" s="1" t="s">
        <v>54</v>
      </c>
      <c r="E1496">
        <v>2023</v>
      </c>
      <c r="F1496" s="1" t="s">
        <v>2317</v>
      </c>
      <c r="G1496" s="1" t="s">
        <v>2318</v>
      </c>
      <c r="H1496" s="1" t="s">
        <v>4541</v>
      </c>
      <c r="I1496" s="1" t="s">
        <v>4542</v>
      </c>
      <c r="J1496" s="1" t="s">
        <v>87</v>
      </c>
      <c r="K1496" s="3">
        <v>6.74</v>
      </c>
      <c r="L1496">
        <v>1</v>
      </c>
      <c r="M1496" s="3">
        <v>6.74</v>
      </c>
      <c r="N1496" s="1" t="s">
        <v>21</v>
      </c>
      <c r="O1496" s="1" t="s">
        <v>193</v>
      </c>
    </row>
    <row r="1497" spans="1:15" x14ac:dyDescent="0.3">
      <c r="A1497" s="1" t="s">
        <v>4543</v>
      </c>
      <c r="B1497" s="2">
        <v>45469</v>
      </c>
      <c r="C1497" s="1" t="s">
        <v>6670</v>
      </c>
      <c r="D1497" s="1" t="s">
        <v>24</v>
      </c>
      <c r="E1497">
        <v>2024</v>
      </c>
      <c r="F1497" s="1" t="s">
        <v>1230</v>
      </c>
      <c r="G1497" s="1" t="s">
        <v>1231</v>
      </c>
      <c r="H1497" s="1" t="s">
        <v>1436</v>
      </c>
      <c r="I1497" s="1" t="s">
        <v>4544</v>
      </c>
      <c r="J1497" s="1" t="s">
        <v>87</v>
      </c>
      <c r="K1497" s="3">
        <v>39.72</v>
      </c>
      <c r="L1497">
        <v>2</v>
      </c>
      <c r="M1497" s="3">
        <v>79.44</v>
      </c>
      <c r="N1497" s="1" t="s">
        <v>21</v>
      </c>
      <c r="O1497" s="1" t="s">
        <v>44</v>
      </c>
    </row>
    <row r="1498" spans="1:15" x14ac:dyDescent="0.3">
      <c r="A1498" s="1" t="s">
        <v>4545</v>
      </c>
      <c r="B1498" s="2">
        <v>45483</v>
      </c>
      <c r="C1498" s="1" t="s">
        <v>6670</v>
      </c>
      <c r="D1498" s="1" t="s">
        <v>32</v>
      </c>
      <c r="E1498">
        <v>2024</v>
      </c>
      <c r="F1498" s="1" t="s">
        <v>4546</v>
      </c>
      <c r="G1498" s="1" t="s">
        <v>4547</v>
      </c>
      <c r="H1498" s="1" t="s">
        <v>1205</v>
      </c>
      <c r="I1498" s="1" t="s">
        <v>4548</v>
      </c>
      <c r="J1498" s="1" t="s">
        <v>87</v>
      </c>
      <c r="K1498" s="3">
        <v>32.69</v>
      </c>
      <c r="L1498">
        <v>2</v>
      </c>
      <c r="M1498" s="3">
        <v>65.38</v>
      </c>
      <c r="N1498" s="1" t="s">
        <v>29</v>
      </c>
      <c r="O1498" s="1" t="s">
        <v>22</v>
      </c>
    </row>
    <row r="1499" spans="1:15" x14ac:dyDescent="0.3">
      <c r="A1499" s="1" t="s">
        <v>4549</v>
      </c>
      <c r="B1499" s="2">
        <v>45224</v>
      </c>
      <c r="C1499" s="1" t="s">
        <v>6670</v>
      </c>
      <c r="D1499" s="1" t="s">
        <v>133</v>
      </c>
      <c r="E1499">
        <v>2023</v>
      </c>
      <c r="F1499" s="1" t="s">
        <v>2761</v>
      </c>
      <c r="G1499" s="1" t="s">
        <v>2803</v>
      </c>
      <c r="H1499" s="1" t="s">
        <v>2872</v>
      </c>
      <c r="I1499" s="1" t="s">
        <v>4550</v>
      </c>
      <c r="J1499" s="1" t="s">
        <v>70</v>
      </c>
      <c r="K1499" s="3">
        <v>31.66</v>
      </c>
      <c r="L1499">
        <v>2</v>
      </c>
      <c r="M1499" s="3">
        <v>63.32</v>
      </c>
      <c r="N1499" s="1" t="s">
        <v>6669</v>
      </c>
      <c r="O1499" s="1" t="s">
        <v>44</v>
      </c>
    </row>
    <row r="1500" spans="1:15" x14ac:dyDescent="0.3">
      <c r="A1500" s="1" t="s">
        <v>4551</v>
      </c>
      <c r="B1500" s="2">
        <v>44949</v>
      </c>
      <c r="C1500" s="1" t="s">
        <v>6667</v>
      </c>
      <c r="D1500" s="1" t="s">
        <v>210</v>
      </c>
      <c r="E1500">
        <v>2023</v>
      </c>
      <c r="F1500" s="1" t="s">
        <v>2761</v>
      </c>
      <c r="G1500" s="1" t="s">
        <v>2803</v>
      </c>
      <c r="H1500" s="1" t="s">
        <v>1890</v>
      </c>
      <c r="I1500" s="1" t="s">
        <v>1891</v>
      </c>
      <c r="J1500" s="1" t="s">
        <v>20</v>
      </c>
      <c r="K1500" s="3">
        <v>20.8</v>
      </c>
      <c r="L1500">
        <v>5</v>
      </c>
      <c r="M1500" s="3">
        <v>104</v>
      </c>
      <c r="N1500" s="1" t="s">
        <v>6669</v>
      </c>
      <c r="O1500" s="1" t="s">
        <v>95</v>
      </c>
    </row>
    <row r="1501" spans="1:15" x14ac:dyDescent="0.3">
      <c r="A1501" s="1" t="s">
        <v>4552</v>
      </c>
      <c r="B1501" s="2">
        <v>45320</v>
      </c>
      <c r="C1501" s="1" t="s">
        <v>6667</v>
      </c>
      <c r="D1501" s="1" t="s">
        <v>210</v>
      </c>
      <c r="E1501">
        <v>2024</v>
      </c>
      <c r="F1501" s="1" t="s">
        <v>548</v>
      </c>
      <c r="G1501" s="1" t="s">
        <v>3231</v>
      </c>
      <c r="H1501" s="1" t="s">
        <v>4553</v>
      </c>
      <c r="I1501" s="1" t="s">
        <v>4554</v>
      </c>
      <c r="J1501" s="1" t="s">
        <v>51</v>
      </c>
      <c r="K1501" s="3">
        <v>11.43</v>
      </c>
      <c r="L1501">
        <v>3</v>
      </c>
      <c r="M1501" s="3">
        <v>34.29</v>
      </c>
      <c r="N1501" s="1" t="s">
        <v>6669</v>
      </c>
      <c r="O1501" s="1" t="s">
        <v>37</v>
      </c>
    </row>
    <row r="1502" spans="1:15" x14ac:dyDescent="0.3">
      <c r="A1502" s="1" t="s">
        <v>4555</v>
      </c>
      <c r="B1502" s="2">
        <v>45047</v>
      </c>
      <c r="C1502" s="1" t="s">
        <v>6667</v>
      </c>
      <c r="D1502" s="1" t="s">
        <v>46</v>
      </c>
      <c r="E1502">
        <v>2023</v>
      </c>
      <c r="F1502" s="1" t="s">
        <v>794</v>
      </c>
      <c r="G1502" s="1" t="s">
        <v>795</v>
      </c>
      <c r="H1502" s="1" t="s">
        <v>2079</v>
      </c>
      <c r="I1502" s="1" t="s">
        <v>4556</v>
      </c>
      <c r="J1502" s="1" t="s">
        <v>87</v>
      </c>
      <c r="K1502" s="3">
        <v>18.27</v>
      </c>
      <c r="L1502">
        <v>3</v>
      </c>
      <c r="M1502" s="3">
        <v>54.81</v>
      </c>
      <c r="N1502" s="1" t="s">
        <v>21</v>
      </c>
      <c r="O1502" s="1" t="s">
        <v>37</v>
      </c>
    </row>
    <row r="1503" spans="1:15" x14ac:dyDescent="0.3">
      <c r="A1503" s="1" t="s">
        <v>4557</v>
      </c>
      <c r="B1503" s="2">
        <v>45721</v>
      </c>
      <c r="C1503" s="1" t="s">
        <v>6670</v>
      </c>
      <c r="D1503" s="1" t="s">
        <v>15</v>
      </c>
      <c r="E1503">
        <v>2025</v>
      </c>
      <c r="F1503" s="1" t="s">
        <v>1902</v>
      </c>
      <c r="G1503" s="1" t="s">
        <v>1903</v>
      </c>
      <c r="H1503" s="1" t="s">
        <v>3542</v>
      </c>
      <c r="I1503" s="1" t="s">
        <v>3543</v>
      </c>
      <c r="J1503" s="1" t="s">
        <v>51</v>
      </c>
      <c r="K1503" s="3">
        <v>39.14</v>
      </c>
      <c r="L1503">
        <v>4</v>
      </c>
      <c r="M1503" s="3">
        <v>156.56</v>
      </c>
      <c r="N1503" s="1" t="s">
        <v>6669</v>
      </c>
      <c r="O1503" s="1" t="s">
        <v>95</v>
      </c>
    </row>
    <row r="1504" spans="1:15" x14ac:dyDescent="0.3">
      <c r="A1504" s="1" t="s">
        <v>4558</v>
      </c>
      <c r="B1504" s="2">
        <v>45259</v>
      </c>
      <c r="C1504" s="1" t="s">
        <v>6670</v>
      </c>
      <c r="D1504" s="1" t="s">
        <v>54</v>
      </c>
      <c r="E1504">
        <v>2023</v>
      </c>
      <c r="F1504" s="1" t="s">
        <v>2089</v>
      </c>
      <c r="G1504" s="1" t="s">
        <v>2649</v>
      </c>
      <c r="H1504" s="1" t="s">
        <v>223</v>
      </c>
      <c r="I1504" s="1" t="s">
        <v>4559</v>
      </c>
      <c r="J1504" s="1" t="s">
        <v>20</v>
      </c>
      <c r="K1504" s="3">
        <v>26.72</v>
      </c>
      <c r="L1504">
        <v>5</v>
      </c>
      <c r="M1504" s="3">
        <v>133.6</v>
      </c>
      <c r="N1504" s="1" t="s">
        <v>29</v>
      </c>
      <c r="O1504" s="1" t="s">
        <v>22</v>
      </c>
    </row>
    <row r="1505" spans="1:15" x14ac:dyDescent="0.3">
      <c r="A1505" s="1" t="s">
        <v>4560</v>
      </c>
      <c r="B1505" s="2">
        <v>45244</v>
      </c>
      <c r="C1505" s="1" t="s">
        <v>6671</v>
      </c>
      <c r="D1505" s="1" t="s">
        <v>54</v>
      </c>
      <c r="E1505">
        <v>2023</v>
      </c>
      <c r="F1505" s="1" t="s">
        <v>2422</v>
      </c>
      <c r="G1505" s="1" t="s">
        <v>4561</v>
      </c>
      <c r="H1505" s="1" t="s">
        <v>2470</v>
      </c>
      <c r="I1505" s="1" t="s">
        <v>4562</v>
      </c>
      <c r="J1505" s="1" t="s">
        <v>20</v>
      </c>
      <c r="K1505" s="3">
        <v>33.03</v>
      </c>
      <c r="L1505">
        <v>4</v>
      </c>
      <c r="M1505" s="3">
        <v>132.12</v>
      </c>
      <c r="N1505" s="1" t="s">
        <v>88</v>
      </c>
      <c r="O1505" s="1" t="s">
        <v>193</v>
      </c>
    </row>
    <row r="1506" spans="1:15" x14ac:dyDescent="0.3">
      <c r="A1506" s="1" t="s">
        <v>4563</v>
      </c>
      <c r="B1506" s="2">
        <v>45607</v>
      </c>
      <c r="C1506" s="1" t="s">
        <v>6667</v>
      </c>
      <c r="D1506" s="1" t="s">
        <v>54</v>
      </c>
      <c r="E1506">
        <v>2024</v>
      </c>
      <c r="F1506" s="1" t="s">
        <v>921</v>
      </c>
      <c r="G1506" s="1" t="s">
        <v>922</v>
      </c>
      <c r="H1506" s="1" t="s">
        <v>950</v>
      </c>
      <c r="I1506" s="1" t="s">
        <v>3617</v>
      </c>
      <c r="J1506" s="1" t="s">
        <v>20</v>
      </c>
      <c r="K1506" s="3">
        <v>46.16</v>
      </c>
      <c r="L1506">
        <v>4</v>
      </c>
      <c r="M1506" s="3">
        <v>184.64</v>
      </c>
      <c r="N1506" s="1" t="s">
        <v>29</v>
      </c>
      <c r="O1506" s="1" t="s">
        <v>22</v>
      </c>
    </row>
    <row r="1507" spans="1:15" x14ac:dyDescent="0.3">
      <c r="A1507" s="1" t="s">
        <v>4564</v>
      </c>
      <c r="B1507" s="2">
        <v>44934</v>
      </c>
      <c r="C1507" s="1" t="s">
        <v>6666</v>
      </c>
      <c r="D1507" s="1" t="s">
        <v>210</v>
      </c>
      <c r="E1507">
        <v>2023</v>
      </c>
      <c r="F1507" s="1" t="s">
        <v>378</v>
      </c>
      <c r="G1507" s="1" t="s">
        <v>4565</v>
      </c>
      <c r="H1507" s="1" t="s">
        <v>3156</v>
      </c>
      <c r="I1507" s="1" t="s">
        <v>3157</v>
      </c>
      <c r="J1507" s="1" t="s">
        <v>51</v>
      </c>
      <c r="K1507" s="3">
        <v>22.45</v>
      </c>
      <c r="L1507">
        <v>1</v>
      </c>
      <c r="M1507" s="3">
        <v>22.45</v>
      </c>
      <c r="N1507" s="1" t="s">
        <v>29</v>
      </c>
      <c r="O1507" s="1" t="s">
        <v>52</v>
      </c>
    </row>
    <row r="1508" spans="1:15" x14ac:dyDescent="0.3">
      <c r="A1508" s="1" t="s">
        <v>4566</v>
      </c>
      <c r="B1508" s="2">
        <v>45436</v>
      </c>
      <c r="C1508" s="1" t="s">
        <v>6668</v>
      </c>
      <c r="D1508" s="1" t="s">
        <v>46</v>
      </c>
      <c r="E1508">
        <v>2024</v>
      </c>
      <c r="F1508" s="1" t="s">
        <v>4567</v>
      </c>
      <c r="G1508" s="1" t="s">
        <v>4568</v>
      </c>
      <c r="H1508" s="1" t="s">
        <v>1859</v>
      </c>
      <c r="I1508" s="1" t="s">
        <v>4569</v>
      </c>
      <c r="J1508" s="1" t="s">
        <v>70</v>
      </c>
      <c r="K1508" s="3">
        <v>37.159999999999997</v>
      </c>
      <c r="L1508">
        <v>2</v>
      </c>
      <c r="M1508" s="3">
        <v>74.319999999999993</v>
      </c>
      <c r="N1508" s="1" t="s">
        <v>6669</v>
      </c>
      <c r="O1508" s="1" t="s">
        <v>95</v>
      </c>
    </row>
    <row r="1509" spans="1:15" x14ac:dyDescent="0.3">
      <c r="A1509" s="1" t="s">
        <v>4570</v>
      </c>
      <c r="B1509" s="2">
        <v>45030</v>
      </c>
      <c r="C1509" s="1" t="s">
        <v>6668</v>
      </c>
      <c r="D1509" s="1" t="s">
        <v>82</v>
      </c>
      <c r="E1509">
        <v>2023</v>
      </c>
      <c r="F1509" s="1" t="s">
        <v>4571</v>
      </c>
      <c r="G1509" s="1" t="s">
        <v>4572</v>
      </c>
      <c r="H1509" s="1" t="s">
        <v>2319</v>
      </c>
      <c r="I1509" s="1" t="s">
        <v>2332</v>
      </c>
      <c r="J1509" s="1" t="s">
        <v>70</v>
      </c>
      <c r="K1509" s="3">
        <v>43.37</v>
      </c>
      <c r="L1509">
        <v>4</v>
      </c>
      <c r="M1509" s="3">
        <v>173.48</v>
      </c>
      <c r="N1509" s="1" t="s">
        <v>29</v>
      </c>
      <c r="O1509" s="1" t="s">
        <v>37</v>
      </c>
    </row>
    <row r="1510" spans="1:15" x14ac:dyDescent="0.3">
      <c r="A1510" s="1" t="s">
        <v>4573</v>
      </c>
      <c r="B1510" s="2">
        <v>45379</v>
      </c>
      <c r="C1510" s="1" t="s">
        <v>6672</v>
      </c>
      <c r="D1510" s="1" t="s">
        <v>15</v>
      </c>
      <c r="E1510">
        <v>2024</v>
      </c>
      <c r="F1510" s="1" t="s">
        <v>1040</v>
      </c>
      <c r="G1510" s="1" t="s">
        <v>1041</v>
      </c>
      <c r="H1510" s="1" t="s">
        <v>2208</v>
      </c>
      <c r="I1510" s="1" t="s">
        <v>2209</v>
      </c>
      <c r="J1510" s="1" t="s">
        <v>20</v>
      </c>
      <c r="K1510" s="3">
        <v>34.92</v>
      </c>
      <c r="L1510">
        <v>1</v>
      </c>
      <c r="M1510" s="3">
        <v>34.92</v>
      </c>
      <c r="N1510" s="1" t="s">
        <v>29</v>
      </c>
      <c r="O1510" s="1" t="s">
        <v>95</v>
      </c>
    </row>
    <row r="1511" spans="1:15" x14ac:dyDescent="0.3">
      <c r="A1511" s="1" t="s">
        <v>4574</v>
      </c>
      <c r="B1511" s="2">
        <v>45497</v>
      </c>
      <c r="C1511" s="1" t="s">
        <v>6670</v>
      </c>
      <c r="D1511" s="1" t="s">
        <v>32</v>
      </c>
      <c r="E1511">
        <v>2024</v>
      </c>
      <c r="F1511" s="1" t="s">
        <v>2216</v>
      </c>
      <c r="G1511" s="1" t="s">
        <v>2217</v>
      </c>
      <c r="H1511" s="1" t="s">
        <v>3299</v>
      </c>
      <c r="I1511" s="1" t="s">
        <v>3300</v>
      </c>
      <c r="J1511" s="1" t="s">
        <v>87</v>
      </c>
      <c r="K1511" s="3">
        <v>14.99</v>
      </c>
      <c r="L1511">
        <v>3</v>
      </c>
      <c r="M1511" s="3">
        <v>44.97</v>
      </c>
      <c r="N1511" s="1" t="s">
        <v>88</v>
      </c>
      <c r="O1511" s="1" t="s">
        <v>22</v>
      </c>
    </row>
    <row r="1512" spans="1:15" x14ac:dyDescent="0.3">
      <c r="A1512" s="1" t="s">
        <v>4575</v>
      </c>
      <c r="B1512" s="2">
        <v>45490</v>
      </c>
      <c r="C1512" s="1" t="s">
        <v>6670</v>
      </c>
      <c r="D1512" s="1" t="s">
        <v>32</v>
      </c>
      <c r="E1512">
        <v>2024</v>
      </c>
      <c r="F1512" s="1" t="s">
        <v>2164</v>
      </c>
      <c r="G1512" s="1" t="s">
        <v>2165</v>
      </c>
      <c r="H1512" s="1" t="s">
        <v>4576</v>
      </c>
      <c r="I1512" s="1" t="s">
        <v>4577</v>
      </c>
      <c r="J1512" s="1" t="s">
        <v>51</v>
      </c>
      <c r="K1512" s="3">
        <v>10.24</v>
      </c>
      <c r="L1512">
        <v>2</v>
      </c>
      <c r="M1512" s="3">
        <v>20.48</v>
      </c>
      <c r="N1512" s="1" t="s">
        <v>29</v>
      </c>
      <c r="O1512" s="1" t="s">
        <v>22</v>
      </c>
    </row>
    <row r="1513" spans="1:15" x14ac:dyDescent="0.3">
      <c r="A1513" s="1" t="s">
        <v>4578</v>
      </c>
      <c r="B1513" s="2">
        <v>44960</v>
      </c>
      <c r="C1513" s="1" t="s">
        <v>6668</v>
      </c>
      <c r="D1513" s="1" t="s">
        <v>39</v>
      </c>
      <c r="E1513">
        <v>2023</v>
      </c>
      <c r="F1513" s="1" t="s">
        <v>1271</v>
      </c>
      <c r="G1513" s="1" t="s">
        <v>4579</v>
      </c>
      <c r="H1513" s="1" t="s">
        <v>1513</v>
      </c>
      <c r="I1513" s="1" t="s">
        <v>4580</v>
      </c>
      <c r="J1513" s="1" t="s">
        <v>20</v>
      </c>
      <c r="K1513" s="3">
        <v>27.48</v>
      </c>
      <c r="L1513">
        <v>3</v>
      </c>
      <c r="M1513" s="3">
        <v>82.44</v>
      </c>
      <c r="N1513" s="1" t="s">
        <v>88</v>
      </c>
      <c r="O1513" s="1" t="s">
        <v>37</v>
      </c>
    </row>
    <row r="1514" spans="1:15" x14ac:dyDescent="0.3">
      <c r="A1514" s="1" t="s">
        <v>4581</v>
      </c>
      <c r="B1514" s="2">
        <v>44993</v>
      </c>
      <c r="C1514" s="1" t="s">
        <v>6670</v>
      </c>
      <c r="D1514" s="1" t="s">
        <v>15</v>
      </c>
      <c r="E1514">
        <v>2023</v>
      </c>
      <c r="F1514" s="1" t="s">
        <v>3796</v>
      </c>
      <c r="G1514" s="1" t="s">
        <v>4582</v>
      </c>
      <c r="H1514" s="1" t="s">
        <v>4583</v>
      </c>
      <c r="I1514" s="1" t="s">
        <v>4584</v>
      </c>
      <c r="J1514" s="1" t="s">
        <v>70</v>
      </c>
      <c r="K1514" s="3">
        <v>28.87</v>
      </c>
      <c r="L1514">
        <v>4</v>
      </c>
      <c r="M1514" s="3">
        <v>115.48</v>
      </c>
      <c r="N1514" s="1" t="s">
        <v>6669</v>
      </c>
      <c r="O1514" s="1" t="s">
        <v>22</v>
      </c>
    </row>
    <row r="1515" spans="1:15" x14ac:dyDescent="0.3">
      <c r="A1515" s="1" t="s">
        <v>4585</v>
      </c>
      <c r="B1515" s="2">
        <v>45526</v>
      </c>
      <c r="C1515" s="1" t="s">
        <v>6672</v>
      </c>
      <c r="D1515" s="1" t="s">
        <v>90</v>
      </c>
      <c r="E1515">
        <v>2024</v>
      </c>
      <c r="F1515" s="1" t="s">
        <v>1932</v>
      </c>
      <c r="G1515" s="1" t="s">
        <v>1933</v>
      </c>
      <c r="H1515" s="1" t="s">
        <v>1944</v>
      </c>
      <c r="I1515" s="1" t="s">
        <v>1945</v>
      </c>
      <c r="J1515" s="1" t="s">
        <v>87</v>
      </c>
      <c r="K1515" s="3">
        <v>4.59</v>
      </c>
      <c r="L1515">
        <v>5</v>
      </c>
      <c r="M1515" s="3">
        <v>22.95</v>
      </c>
      <c r="N1515" s="1" t="s">
        <v>21</v>
      </c>
      <c r="O1515" s="1" t="s">
        <v>95</v>
      </c>
    </row>
    <row r="1516" spans="1:15" x14ac:dyDescent="0.3">
      <c r="A1516" s="1" t="s">
        <v>4586</v>
      </c>
      <c r="B1516" s="2">
        <v>45372</v>
      </c>
      <c r="C1516" s="1" t="s">
        <v>6672</v>
      </c>
      <c r="D1516" s="1" t="s">
        <v>15</v>
      </c>
      <c r="E1516">
        <v>2024</v>
      </c>
      <c r="F1516" s="1" t="s">
        <v>750</v>
      </c>
      <c r="G1516" s="1" t="s">
        <v>751</v>
      </c>
      <c r="H1516" s="1" t="s">
        <v>2566</v>
      </c>
      <c r="I1516" s="1" t="s">
        <v>2567</v>
      </c>
      <c r="J1516" s="1" t="s">
        <v>70</v>
      </c>
      <c r="K1516" s="3">
        <v>8.23</v>
      </c>
      <c r="L1516">
        <v>5</v>
      </c>
      <c r="M1516" s="3">
        <v>41.15</v>
      </c>
      <c r="N1516" s="1" t="s">
        <v>21</v>
      </c>
      <c r="O1516" s="1" t="s">
        <v>30</v>
      </c>
    </row>
    <row r="1517" spans="1:15" x14ac:dyDescent="0.3">
      <c r="A1517" s="1" t="s">
        <v>4587</v>
      </c>
      <c r="B1517" s="2">
        <v>45458</v>
      </c>
      <c r="C1517" s="1" t="s">
        <v>6673</v>
      </c>
      <c r="D1517" s="1" t="s">
        <v>24</v>
      </c>
      <c r="E1517">
        <v>2024</v>
      </c>
      <c r="F1517" s="1" t="s">
        <v>839</v>
      </c>
      <c r="G1517" s="1" t="s">
        <v>1161</v>
      </c>
      <c r="H1517" s="1" t="s">
        <v>2566</v>
      </c>
      <c r="I1517" s="1" t="s">
        <v>4588</v>
      </c>
      <c r="J1517" s="1" t="s">
        <v>70</v>
      </c>
      <c r="K1517" s="3">
        <v>48.97</v>
      </c>
      <c r="L1517">
        <v>2</v>
      </c>
      <c r="M1517" s="3">
        <v>97.94</v>
      </c>
      <c r="N1517" s="1" t="s">
        <v>6669</v>
      </c>
      <c r="O1517" s="1" t="s">
        <v>30</v>
      </c>
    </row>
    <row r="1518" spans="1:15" x14ac:dyDescent="0.3">
      <c r="A1518" s="1" t="s">
        <v>4589</v>
      </c>
      <c r="B1518" s="2">
        <v>45273</v>
      </c>
      <c r="C1518" s="1" t="s">
        <v>6670</v>
      </c>
      <c r="D1518" s="1" t="s">
        <v>107</v>
      </c>
      <c r="E1518">
        <v>2023</v>
      </c>
      <c r="F1518" s="1" t="s">
        <v>2507</v>
      </c>
      <c r="G1518" s="1" t="s">
        <v>2508</v>
      </c>
      <c r="H1518" s="1" t="s">
        <v>4590</v>
      </c>
      <c r="I1518" s="1" t="s">
        <v>4591</v>
      </c>
      <c r="J1518" s="1" t="s">
        <v>87</v>
      </c>
      <c r="K1518" s="3">
        <v>28.25</v>
      </c>
      <c r="L1518">
        <v>1</v>
      </c>
      <c r="M1518" s="3">
        <v>28.25</v>
      </c>
      <c r="N1518" s="1" t="s">
        <v>21</v>
      </c>
      <c r="O1518" s="1" t="s">
        <v>22</v>
      </c>
    </row>
    <row r="1519" spans="1:15" x14ac:dyDescent="0.3">
      <c r="A1519" s="1" t="s">
        <v>4592</v>
      </c>
      <c r="B1519" s="2">
        <v>45265</v>
      </c>
      <c r="C1519" s="1" t="s">
        <v>6671</v>
      </c>
      <c r="D1519" s="1" t="s">
        <v>107</v>
      </c>
      <c r="E1519">
        <v>2023</v>
      </c>
      <c r="F1519" s="1" t="s">
        <v>728</v>
      </c>
      <c r="G1519" s="1" t="s">
        <v>1989</v>
      </c>
      <c r="H1519" s="1" t="s">
        <v>806</v>
      </c>
      <c r="I1519" s="1" t="s">
        <v>3717</v>
      </c>
      <c r="J1519" s="1" t="s">
        <v>87</v>
      </c>
      <c r="K1519" s="3">
        <v>6.84</v>
      </c>
      <c r="L1519">
        <v>5</v>
      </c>
      <c r="M1519" s="3">
        <v>34.200000000000003</v>
      </c>
      <c r="N1519" s="1" t="s">
        <v>6669</v>
      </c>
      <c r="O1519" s="1" t="s">
        <v>37</v>
      </c>
    </row>
    <row r="1520" spans="1:15" x14ac:dyDescent="0.3">
      <c r="A1520" s="1" t="s">
        <v>4593</v>
      </c>
      <c r="B1520" s="2">
        <v>45504</v>
      </c>
      <c r="C1520" s="1" t="s">
        <v>6670</v>
      </c>
      <c r="D1520" s="1" t="s">
        <v>32</v>
      </c>
      <c r="E1520">
        <v>2024</v>
      </c>
      <c r="F1520" s="1" t="s">
        <v>4594</v>
      </c>
      <c r="G1520" s="1" t="s">
        <v>4595</v>
      </c>
      <c r="H1520" s="1" t="s">
        <v>1378</v>
      </c>
      <c r="I1520" s="1" t="s">
        <v>4372</v>
      </c>
      <c r="J1520" s="1" t="s">
        <v>20</v>
      </c>
      <c r="K1520" s="3">
        <v>28.01</v>
      </c>
      <c r="L1520">
        <v>3</v>
      </c>
      <c r="M1520" s="3">
        <v>84.03</v>
      </c>
      <c r="N1520" s="1" t="s">
        <v>21</v>
      </c>
      <c r="O1520" s="1" t="s">
        <v>37</v>
      </c>
    </row>
    <row r="1521" spans="1:15" x14ac:dyDescent="0.3">
      <c r="A1521" s="1" t="s">
        <v>4596</v>
      </c>
      <c r="B1521" s="2">
        <v>45802</v>
      </c>
      <c r="C1521" s="1" t="s">
        <v>6666</v>
      </c>
      <c r="D1521" s="1" t="s">
        <v>46</v>
      </c>
      <c r="E1521">
        <v>2025</v>
      </c>
      <c r="F1521" s="1" t="s">
        <v>2089</v>
      </c>
      <c r="G1521" s="1" t="s">
        <v>4597</v>
      </c>
      <c r="H1521" s="1" t="s">
        <v>1251</v>
      </c>
      <c r="I1521" s="1" t="s">
        <v>3658</v>
      </c>
      <c r="J1521" s="1" t="s">
        <v>70</v>
      </c>
      <c r="K1521" s="3">
        <v>18.89</v>
      </c>
      <c r="L1521">
        <v>1</v>
      </c>
      <c r="M1521" s="3">
        <v>18.89</v>
      </c>
      <c r="N1521" s="1" t="s">
        <v>21</v>
      </c>
      <c r="O1521" s="1" t="s">
        <v>22</v>
      </c>
    </row>
    <row r="1522" spans="1:15" x14ac:dyDescent="0.3">
      <c r="A1522" s="1" t="s">
        <v>4598</v>
      </c>
      <c r="B1522" s="2">
        <v>45285</v>
      </c>
      <c r="C1522" s="1" t="s">
        <v>6667</v>
      </c>
      <c r="D1522" s="1" t="s">
        <v>107</v>
      </c>
      <c r="E1522">
        <v>2023</v>
      </c>
      <c r="F1522" s="1" t="s">
        <v>4599</v>
      </c>
      <c r="G1522" s="1" t="s">
        <v>4600</v>
      </c>
      <c r="H1522" s="1" t="s">
        <v>1337</v>
      </c>
      <c r="I1522" s="1" t="s">
        <v>1338</v>
      </c>
      <c r="J1522" s="1" t="s">
        <v>70</v>
      </c>
      <c r="K1522" s="3">
        <v>15.54</v>
      </c>
      <c r="L1522">
        <v>3</v>
      </c>
      <c r="M1522" s="3">
        <v>46.62</v>
      </c>
      <c r="N1522" s="1" t="s">
        <v>21</v>
      </c>
      <c r="O1522" s="1" t="s">
        <v>193</v>
      </c>
    </row>
    <row r="1523" spans="1:15" x14ac:dyDescent="0.3">
      <c r="A1523" s="1" t="s">
        <v>4601</v>
      </c>
      <c r="B1523" s="2">
        <v>45444</v>
      </c>
      <c r="C1523" s="1" t="s">
        <v>6673</v>
      </c>
      <c r="D1523" s="1" t="s">
        <v>24</v>
      </c>
      <c r="E1523">
        <v>2024</v>
      </c>
      <c r="F1523" s="1" t="s">
        <v>765</v>
      </c>
      <c r="G1523" s="1" t="s">
        <v>766</v>
      </c>
      <c r="H1523" s="1" t="s">
        <v>3079</v>
      </c>
      <c r="I1523" s="1" t="s">
        <v>3080</v>
      </c>
      <c r="J1523" s="1" t="s">
        <v>70</v>
      </c>
      <c r="K1523" s="3">
        <v>16.05</v>
      </c>
      <c r="L1523">
        <v>5</v>
      </c>
      <c r="M1523" s="3">
        <v>80.25</v>
      </c>
      <c r="N1523" s="1" t="s">
        <v>21</v>
      </c>
      <c r="O1523" s="1" t="s">
        <v>22</v>
      </c>
    </row>
    <row r="1524" spans="1:15" x14ac:dyDescent="0.3">
      <c r="A1524" s="1" t="s">
        <v>4602</v>
      </c>
      <c r="B1524" s="2">
        <v>45397</v>
      </c>
      <c r="C1524" s="1" t="s">
        <v>6667</v>
      </c>
      <c r="D1524" s="1" t="s">
        <v>82</v>
      </c>
      <c r="E1524">
        <v>2024</v>
      </c>
      <c r="F1524" s="1" t="s">
        <v>226</v>
      </c>
      <c r="G1524" s="1" t="s">
        <v>227</v>
      </c>
      <c r="H1524" s="1" t="s">
        <v>2690</v>
      </c>
      <c r="I1524" s="1" t="s">
        <v>4603</v>
      </c>
      <c r="J1524" s="1" t="s">
        <v>51</v>
      </c>
      <c r="K1524" s="3">
        <v>45.86</v>
      </c>
      <c r="L1524">
        <v>3</v>
      </c>
      <c r="M1524" s="3">
        <v>137.58000000000001</v>
      </c>
      <c r="N1524" s="1" t="s">
        <v>29</v>
      </c>
      <c r="O1524" s="1" t="s">
        <v>44</v>
      </c>
    </row>
    <row r="1525" spans="1:15" x14ac:dyDescent="0.3">
      <c r="A1525" s="1" t="s">
        <v>4604</v>
      </c>
      <c r="B1525" s="2">
        <v>45390</v>
      </c>
      <c r="C1525" s="1" t="s">
        <v>6667</v>
      </c>
      <c r="D1525" s="1" t="s">
        <v>82</v>
      </c>
      <c r="E1525">
        <v>2024</v>
      </c>
      <c r="F1525" s="1" t="s">
        <v>2884</v>
      </c>
      <c r="G1525" s="1" t="s">
        <v>2885</v>
      </c>
      <c r="H1525" s="1" t="s">
        <v>1787</v>
      </c>
      <c r="I1525" s="1" t="s">
        <v>1788</v>
      </c>
      <c r="J1525" s="1" t="s">
        <v>87</v>
      </c>
      <c r="K1525" s="3">
        <v>54.27</v>
      </c>
      <c r="L1525">
        <v>3</v>
      </c>
      <c r="M1525" s="3">
        <v>162.81</v>
      </c>
      <c r="N1525" s="1" t="s">
        <v>29</v>
      </c>
      <c r="O1525" s="1" t="s">
        <v>37</v>
      </c>
    </row>
    <row r="1526" spans="1:15" x14ac:dyDescent="0.3">
      <c r="A1526" s="1" t="s">
        <v>4605</v>
      </c>
      <c r="B1526" s="2">
        <v>45838</v>
      </c>
      <c r="C1526" s="1" t="s">
        <v>6667</v>
      </c>
      <c r="D1526" s="1" t="s">
        <v>24</v>
      </c>
      <c r="E1526">
        <v>2025</v>
      </c>
      <c r="F1526" s="1" t="s">
        <v>2515</v>
      </c>
      <c r="G1526" s="1" t="s">
        <v>2516</v>
      </c>
      <c r="H1526" s="1" t="s">
        <v>197</v>
      </c>
      <c r="I1526" s="1" t="s">
        <v>3070</v>
      </c>
      <c r="J1526" s="1" t="s">
        <v>70</v>
      </c>
      <c r="K1526" s="3">
        <v>52.3</v>
      </c>
      <c r="L1526">
        <v>5</v>
      </c>
      <c r="M1526" s="3">
        <v>261.5</v>
      </c>
      <c r="N1526" s="1" t="s">
        <v>21</v>
      </c>
      <c r="O1526" s="1" t="s">
        <v>44</v>
      </c>
    </row>
    <row r="1527" spans="1:15" x14ac:dyDescent="0.3">
      <c r="A1527" s="1" t="s">
        <v>4606</v>
      </c>
      <c r="B1527" s="2">
        <v>45285</v>
      </c>
      <c r="C1527" s="1" t="s">
        <v>6667</v>
      </c>
      <c r="D1527" s="1" t="s">
        <v>107</v>
      </c>
      <c r="E1527">
        <v>2023</v>
      </c>
      <c r="F1527" s="1" t="s">
        <v>658</v>
      </c>
      <c r="G1527" s="1" t="s">
        <v>659</v>
      </c>
      <c r="H1527" s="1" t="s">
        <v>1602</v>
      </c>
      <c r="I1527" s="1" t="s">
        <v>1740</v>
      </c>
      <c r="J1527" s="1" t="s">
        <v>70</v>
      </c>
      <c r="K1527" s="3">
        <v>26.75</v>
      </c>
      <c r="L1527">
        <v>3</v>
      </c>
      <c r="M1527" s="3">
        <v>80.25</v>
      </c>
      <c r="N1527" s="1" t="s">
        <v>6669</v>
      </c>
      <c r="O1527" s="1" t="s">
        <v>37</v>
      </c>
    </row>
    <row r="1528" spans="1:15" x14ac:dyDescent="0.3">
      <c r="A1528" s="1" t="s">
        <v>4607</v>
      </c>
      <c r="B1528" s="2">
        <v>45617</v>
      </c>
      <c r="C1528" s="1" t="s">
        <v>6672</v>
      </c>
      <c r="D1528" s="1" t="s">
        <v>54</v>
      </c>
      <c r="E1528">
        <v>2024</v>
      </c>
      <c r="F1528" s="1" t="s">
        <v>221</v>
      </c>
      <c r="G1528" s="1" t="s">
        <v>222</v>
      </c>
      <c r="H1528" s="1" t="s">
        <v>4608</v>
      </c>
      <c r="I1528" s="1" t="s">
        <v>4609</v>
      </c>
      <c r="J1528" s="1" t="s">
        <v>51</v>
      </c>
      <c r="K1528" s="3">
        <v>15.37</v>
      </c>
      <c r="L1528">
        <v>4</v>
      </c>
      <c r="M1528" s="3">
        <v>61.48</v>
      </c>
      <c r="N1528" s="1" t="s">
        <v>88</v>
      </c>
      <c r="O1528" s="1" t="s">
        <v>22</v>
      </c>
    </row>
    <row r="1529" spans="1:15" x14ac:dyDescent="0.3">
      <c r="A1529" s="1" t="s">
        <v>4610</v>
      </c>
      <c r="B1529" s="2">
        <v>45439</v>
      </c>
      <c r="C1529" s="1" t="s">
        <v>6667</v>
      </c>
      <c r="D1529" s="1" t="s">
        <v>46</v>
      </c>
      <c r="E1529">
        <v>2024</v>
      </c>
      <c r="F1529" s="1" t="s">
        <v>1465</v>
      </c>
      <c r="G1529" s="1" t="s">
        <v>4352</v>
      </c>
      <c r="H1529" s="1" t="s">
        <v>3172</v>
      </c>
      <c r="I1529" s="1" t="s">
        <v>3173</v>
      </c>
      <c r="J1529" s="1" t="s">
        <v>20</v>
      </c>
      <c r="K1529" s="3">
        <v>11.17</v>
      </c>
      <c r="L1529">
        <v>1</v>
      </c>
      <c r="M1529" s="3">
        <v>11.17</v>
      </c>
      <c r="N1529" s="1" t="s">
        <v>29</v>
      </c>
      <c r="O1529" s="1" t="s">
        <v>80</v>
      </c>
    </row>
    <row r="1530" spans="1:15" x14ac:dyDescent="0.3">
      <c r="A1530" s="1" t="s">
        <v>4613</v>
      </c>
      <c r="B1530" s="2">
        <v>45018</v>
      </c>
      <c r="C1530" s="1" t="s">
        <v>6666</v>
      </c>
      <c r="D1530" s="1" t="s">
        <v>82</v>
      </c>
      <c r="E1530">
        <v>2023</v>
      </c>
      <c r="F1530" s="1" t="s">
        <v>255</v>
      </c>
      <c r="G1530" s="1" t="s">
        <v>4006</v>
      </c>
      <c r="H1530" s="1" t="s">
        <v>2249</v>
      </c>
      <c r="I1530" s="1" t="s">
        <v>4614</v>
      </c>
      <c r="J1530" s="1" t="s">
        <v>20</v>
      </c>
      <c r="K1530" s="3">
        <v>19.73</v>
      </c>
      <c r="L1530">
        <v>3</v>
      </c>
      <c r="M1530" s="3">
        <v>59.19</v>
      </c>
      <c r="N1530" s="1" t="s">
        <v>29</v>
      </c>
      <c r="O1530" s="1" t="s">
        <v>80</v>
      </c>
    </row>
    <row r="1531" spans="1:15" x14ac:dyDescent="0.3">
      <c r="A1531" s="1" t="s">
        <v>4615</v>
      </c>
      <c r="B1531" s="2">
        <v>45558</v>
      </c>
      <c r="C1531" s="1" t="s">
        <v>6667</v>
      </c>
      <c r="D1531" s="1" t="s">
        <v>60</v>
      </c>
      <c r="E1531">
        <v>2024</v>
      </c>
      <c r="F1531" s="1" t="s">
        <v>930</v>
      </c>
      <c r="G1531" s="1" t="s">
        <v>3339</v>
      </c>
      <c r="H1531" s="1" t="s">
        <v>93</v>
      </c>
      <c r="I1531" s="1" t="s">
        <v>3844</v>
      </c>
      <c r="J1531" s="1" t="s">
        <v>20</v>
      </c>
      <c r="K1531" s="3">
        <v>36.840000000000003</v>
      </c>
      <c r="L1531">
        <v>1</v>
      </c>
      <c r="M1531" s="3">
        <v>36.840000000000003</v>
      </c>
      <c r="N1531" s="1" t="s">
        <v>29</v>
      </c>
      <c r="O1531" s="1" t="s">
        <v>44</v>
      </c>
    </row>
    <row r="1532" spans="1:15" x14ac:dyDescent="0.3">
      <c r="A1532" s="1" t="s">
        <v>4616</v>
      </c>
      <c r="B1532" s="2">
        <v>45517</v>
      </c>
      <c r="C1532" s="1" t="s">
        <v>6671</v>
      </c>
      <c r="D1532" s="1" t="s">
        <v>90</v>
      </c>
      <c r="E1532">
        <v>2024</v>
      </c>
      <c r="F1532" s="1" t="s">
        <v>3248</v>
      </c>
      <c r="G1532" s="1" t="s">
        <v>3249</v>
      </c>
      <c r="H1532" s="1" t="s">
        <v>2627</v>
      </c>
      <c r="I1532" s="1" t="s">
        <v>2628</v>
      </c>
      <c r="J1532" s="1" t="s">
        <v>20</v>
      </c>
      <c r="K1532" s="3">
        <v>29.79</v>
      </c>
      <c r="L1532">
        <v>4</v>
      </c>
      <c r="M1532" s="3">
        <v>119.16</v>
      </c>
      <c r="N1532" s="1" t="s">
        <v>6669</v>
      </c>
      <c r="O1532" s="1" t="s">
        <v>37</v>
      </c>
    </row>
    <row r="1533" spans="1:15" x14ac:dyDescent="0.3">
      <c r="A1533" s="1" t="s">
        <v>4617</v>
      </c>
      <c r="B1533" s="2">
        <v>45133</v>
      </c>
      <c r="C1533" s="1" t="s">
        <v>6670</v>
      </c>
      <c r="D1533" s="1" t="s">
        <v>32</v>
      </c>
      <c r="E1533">
        <v>2023</v>
      </c>
      <c r="F1533" s="1" t="s">
        <v>4618</v>
      </c>
      <c r="G1533" s="1" t="s">
        <v>4619</v>
      </c>
      <c r="H1533" s="1" t="s">
        <v>2189</v>
      </c>
      <c r="I1533" s="1" t="s">
        <v>3218</v>
      </c>
      <c r="J1533" s="1" t="s">
        <v>70</v>
      </c>
      <c r="K1533" s="3">
        <v>11.98</v>
      </c>
      <c r="L1533">
        <v>1</v>
      </c>
      <c r="M1533" s="3">
        <v>11.98</v>
      </c>
      <c r="N1533" s="1" t="s">
        <v>88</v>
      </c>
      <c r="O1533" s="1" t="s">
        <v>193</v>
      </c>
    </row>
    <row r="1534" spans="1:15" x14ac:dyDescent="0.3">
      <c r="A1534" s="1" t="s">
        <v>4620</v>
      </c>
      <c r="B1534" s="2">
        <v>45623</v>
      </c>
      <c r="C1534" s="1" t="s">
        <v>6670</v>
      </c>
      <c r="D1534" s="1" t="s">
        <v>54</v>
      </c>
      <c r="E1534">
        <v>2024</v>
      </c>
      <c r="F1534" s="1" t="s">
        <v>2975</v>
      </c>
      <c r="G1534" s="1" t="s">
        <v>2976</v>
      </c>
      <c r="H1534" s="1" t="s">
        <v>762</v>
      </c>
      <c r="I1534" s="1" t="s">
        <v>763</v>
      </c>
      <c r="J1534" s="1" t="s">
        <v>20</v>
      </c>
      <c r="K1534" s="3">
        <v>35.21</v>
      </c>
      <c r="L1534">
        <v>5</v>
      </c>
      <c r="M1534" s="3">
        <v>176.05</v>
      </c>
      <c r="N1534" s="1" t="s">
        <v>6669</v>
      </c>
      <c r="O1534" s="1" t="s">
        <v>22</v>
      </c>
    </row>
    <row r="1535" spans="1:15" x14ac:dyDescent="0.3">
      <c r="A1535" s="1" t="s">
        <v>4621</v>
      </c>
      <c r="B1535" s="2">
        <v>45324</v>
      </c>
      <c r="C1535" s="1" t="s">
        <v>6668</v>
      </c>
      <c r="D1535" s="1" t="s">
        <v>39</v>
      </c>
      <c r="E1535">
        <v>2024</v>
      </c>
      <c r="F1535" s="1" t="s">
        <v>4622</v>
      </c>
      <c r="G1535" s="1" t="s">
        <v>4623</v>
      </c>
      <c r="H1535" s="1" t="s">
        <v>1677</v>
      </c>
      <c r="I1535" s="1" t="s">
        <v>3696</v>
      </c>
      <c r="J1535" s="1" t="s">
        <v>70</v>
      </c>
      <c r="K1535" s="3">
        <v>37.42</v>
      </c>
      <c r="L1535">
        <v>4</v>
      </c>
      <c r="M1535" s="3">
        <v>149.68</v>
      </c>
      <c r="N1535" s="1" t="s">
        <v>21</v>
      </c>
      <c r="O1535" s="1" t="s">
        <v>37</v>
      </c>
    </row>
    <row r="1536" spans="1:15" x14ac:dyDescent="0.3">
      <c r="A1536" s="1" t="s">
        <v>4624</v>
      </c>
      <c r="B1536" s="2">
        <v>45614</v>
      </c>
      <c r="C1536" s="1" t="s">
        <v>6667</v>
      </c>
      <c r="D1536" s="1" t="s">
        <v>54</v>
      </c>
      <c r="E1536">
        <v>2024</v>
      </c>
      <c r="F1536" s="1" t="s">
        <v>2317</v>
      </c>
      <c r="G1536" s="1" t="s">
        <v>4625</v>
      </c>
      <c r="H1536" s="1" t="s">
        <v>2604</v>
      </c>
      <c r="I1536" s="1" t="s">
        <v>4626</v>
      </c>
      <c r="J1536" s="1" t="s">
        <v>20</v>
      </c>
      <c r="K1536" s="3">
        <v>47.37</v>
      </c>
      <c r="L1536">
        <v>1</v>
      </c>
      <c r="M1536" s="3">
        <v>47.37</v>
      </c>
      <c r="N1536" s="1" t="s">
        <v>88</v>
      </c>
      <c r="O1536" s="1" t="s">
        <v>193</v>
      </c>
    </row>
    <row r="1537" spans="1:15" x14ac:dyDescent="0.3">
      <c r="A1537" s="1" t="s">
        <v>4627</v>
      </c>
      <c r="B1537" s="2">
        <v>45723</v>
      </c>
      <c r="C1537" s="1" t="s">
        <v>6668</v>
      </c>
      <c r="D1537" s="1" t="s">
        <v>15</v>
      </c>
      <c r="E1537">
        <v>2025</v>
      </c>
      <c r="F1537" s="1" t="s">
        <v>516</v>
      </c>
      <c r="G1537" s="1" t="s">
        <v>3736</v>
      </c>
      <c r="H1537" s="1" t="s">
        <v>161</v>
      </c>
      <c r="I1537" s="1" t="s">
        <v>162</v>
      </c>
      <c r="J1537" s="1" t="s">
        <v>70</v>
      </c>
      <c r="K1537" s="3">
        <v>41.1</v>
      </c>
      <c r="L1537">
        <v>4</v>
      </c>
      <c r="M1537" s="3">
        <v>164.4</v>
      </c>
      <c r="N1537" s="1" t="s">
        <v>21</v>
      </c>
      <c r="O1537" s="1" t="s">
        <v>193</v>
      </c>
    </row>
    <row r="1538" spans="1:15" x14ac:dyDescent="0.3">
      <c r="A1538" s="1" t="s">
        <v>4628</v>
      </c>
      <c r="B1538" s="2">
        <v>45013</v>
      </c>
      <c r="C1538" s="1" t="s">
        <v>6671</v>
      </c>
      <c r="D1538" s="1" t="s">
        <v>15</v>
      </c>
      <c r="E1538">
        <v>2023</v>
      </c>
      <c r="F1538" s="1" t="s">
        <v>231</v>
      </c>
      <c r="G1538" s="1" t="s">
        <v>2468</v>
      </c>
      <c r="H1538" s="1" t="s">
        <v>757</v>
      </c>
      <c r="I1538" s="1" t="s">
        <v>1172</v>
      </c>
      <c r="J1538" s="1" t="s">
        <v>20</v>
      </c>
      <c r="K1538" s="3">
        <v>41.83</v>
      </c>
      <c r="L1538">
        <v>2</v>
      </c>
      <c r="M1538" s="3">
        <v>83.66</v>
      </c>
      <c r="N1538" s="1" t="s">
        <v>21</v>
      </c>
      <c r="O1538" s="1" t="s">
        <v>52</v>
      </c>
    </row>
    <row r="1539" spans="1:15" x14ac:dyDescent="0.3">
      <c r="A1539" s="1" t="s">
        <v>4629</v>
      </c>
      <c r="B1539" s="2">
        <v>45170</v>
      </c>
      <c r="C1539" s="1" t="s">
        <v>6668</v>
      </c>
      <c r="D1539" s="1" t="s">
        <v>60</v>
      </c>
      <c r="E1539">
        <v>2023</v>
      </c>
      <c r="F1539" s="1" t="s">
        <v>433</v>
      </c>
      <c r="G1539" s="1" t="s">
        <v>4630</v>
      </c>
      <c r="H1539" s="1" t="s">
        <v>3791</v>
      </c>
      <c r="I1539" s="1" t="s">
        <v>3922</v>
      </c>
      <c r="J1539" s="1" t="s">
        <v>20</v>
      </c>
      <c r="K1539" s="3">
        <v>13.46</v>
      </c>
      <c r="L1539">
        <v>3</v>
      </c>
      <c r="M1539" s="3">
        <v>40.380000000000003</v>
      </c>
      <c r="N1539" s="1" t="s">
        <v>6669</v>
      </c>
      <c r="O1539" s="1" t="s">
        <v>22</v>
      </c>
    </row>
    <row r="1540" spans="1:15" x14ac:dyDescent="0.3">
      <c r="A1540" s="1" t="s">
        <v>4631</v>
      </c>
      <c r="B1540" s="2">
        <v>45105</v>
      </c>
      <c r="C1540" s="1" t="s">
        <v>6670</v>
      </c>
      <c r="D1540" s="1" t="s">
        <v>24</v>
      </c>
      <c r="E1540">
        <v>2023</v>
      </c>
      <c r="F1540" s="1" t="s">
        <v>681</v>
      </c>
      <c r="G1540" s="1" t="s">
        <v>4016</v>
      </c>
      <c r="H1540" s="1" t="s">
        <v>4632</v>
      </c>
      <c r="I1540" s="1" t="s">
        <v>4633</v>
      </c>
      <c r="J1540" s="1" t="s">
        <v>70</v>
      </c>
      <c r="K1540" s="3">
        <v>30.53</v>
      </c>
      <c r="L1540">
        <v>4</v>
      </c>
      <c r="M1540" s="3">
        <v>122.12</v>
      </c>
      <c r="N1540" s="1" t="s">
        <v>6669</v>
      </c>
      <c r="O1540" s="1" t="s">
        <v>37</v>
      </c>
    </row>
    <row r="1541" spans="1:15" x14ac:dyDescent="0.3">
      <c r="A1541" s="1" t="s">
        <v>4634</v>
      </c>
      <c r="B1541" s="2">
        <v>45093</v>
      </c>
      <c r="C1541" s="1" t="s">
        <v>6668</v>
      </c>
      <c r="D1541" s="1" t="s">
        <v>24</v>
      </c>
      <c r="E1541">
        <v>2023</v>
      </c>
      <c r="F1541" s="1" t="s">
        <v>401</v>
      </c>
      <c r="G1541" s="1" t="s">
        <v>402</v>
      </c>
      <c r="H1541" s="1" t="s">
        <v>947</v>
      </c>
      <c r="I1541" s="1" t="s">
        <v>948</v>
      </c>
      <c r="J1541" s="1" t="s">
        <v>70</v>
      </c>
      <c r="K1541" s="3">
        <v>9.8699999999999992</v>
      </c>
      <c r="L1541">
        <v>4</v>
      </c>
      <c r="M1541" s="3">
        <v>39.479999999999997</v>
      </c>
      <c r="N1541" s="1" t="s">
        <v>88</v>
      </c>
      <c r="O1541" s="1" t="s">
        <v>37</v>
      </c>
    </row>
    <row r="1542" spans="1:15" x14ac:dyDescent="0.3">
      <c r="A1542" s="1" t="s">
        <v>4635</v>
      </c>
      <c r="B1542" s="2">
        <v>45594</v>
      </c>
      <c r="C1542" s="1" t="s">
        <v>6671</v>
      </c>
      <c r="D1542" s="1" t="s">
        <v>133</v>
      </c>
      <c r="E1542">
        <v>2024</v>
      </c>
      <c r="F1542" s="1" t="s">
        <v>305</v>
      </c>
      <c r="G1542" s="1" t="s">
        <v>306</v>
      </c>
      <c r="H1542" s="1" t="s">
        <v>4636</v>
      </c>
      <c r="I1542" s="1" t="s">
        <v>4637</v>
      </c>
      <c r="J1542" s="1" t="s">
        <v>70</v>
      </c>
      <c r="K1542" s="3">
        <v>10.5</v>
      </c>
      <c r="L1542">
        <v>3</v>
      </c>
      <c r="M1542" s="3">
        <v>31.5</v>
      </c>
      <c r="N1542" s="1" t="s">
        <v>21</v>
      </c>
      <c r="O1542" s="1" t="s">
        <v>95</v>
      </c>
    </row>
    <row r="1543" spans="1:15" x14ac:dyDescent="0.3">
      <c r="A1543" s="1" t="s">
        <v>4638</v>
      </c>
      <c r="B1543" s="2">
        <v>45204</v>
      </c>
      <c r="C1543" s="1" t="s">
        <v>6672</v>
      </c>
      <c r="D1543" s="1" t="s">
        <v>133</v>
      </c>
      <c r="E1543">
        <v>2023</v>
      </c>
      <c r="F1543" s="1" t="s">
        <v>686</v>
      </c>
      <c r="G1543" s="1" t="s">
        <v>4639</v>
      </c>
      <c r="H1543" s="1" t="s">
        <v>2065</v>
      </c>
      <c r="I1543" s="1" t="s">
        <v>4640</v>
      </c>
      <c r="J1543" s="1" t="s">
        <v>20</v>
      </c>
      <c r="K1543" s="3">
        <v>12.07</v>
      </c>
      <c r="L1543">
        <v>5</v>
      </c>
      <c r="M1543" s="3">
        <v>60.35</v>
      </c>
      <c r="N1543" s="1" t="s">
        <v>88</v>
      </c>
      <c r="O1543" s="1" t="s">
        <v>193</v>
      </c>
    </row>
    <row r="1544" spans="1:15" x14ac:dyDescent="0.3">
      <c r="A1544" s="1" t="s">
        <v>4641</v>
      </c>
      <c r="B1544" s="2">
        <v>44978</v>
      </c>
      <c r="C1544" s="1" t="s">
        <v>6671</v>
      </c>
      <c r="D1544" s="1" t="s">
        <v>39</v>
      </c>
      <c r="E1544">
        <v>2023</v>
      </c>
      <c r="F1544" s="1" t="s">
        <v>76</v>
      </c>
      <c r="G1544" s="1" t="s">
        <v>77</v>
      </c>
      <c r="H1544" s="1" t="s">
        <v>1055</v>
      </c>
      <c r="I1544" s="1" t="s">
        <v>1056</v>
      </c>
      <c r="J1544" s="1" t="s">
        <v>51</v>
      </c>
      <c r="K1544" s="3">
        <v>38.08</v>
      </c>
      <c r="L1544">
        <v>3</v>
      </c>
      <c r="M1544" s="3">
        <v>114.24</v>
      </c>
      <c r="N1544" s="1" t="s">
        <v>21</v>
      </c>
      <c r="O1544" s="1" t="s">
        <v>22</v>
      </c>
    </row>
    <row r="1545" spans="1:15" x14ac:dyDescent="0.3">
      <c r="A1545" s="1" t="s">
        <v>4642</v>
      </c>
      <c r="B1545" s="2">
        <v>45159</v>
      </c>
      <c r="C1545" s="1" t="s">
        <v>6667</v>
      </c>
      <c r="D1545" s="1" t="s">
        <v>90</v>
      </c>
      <c r="E1545">
        <v>2023</v>
      </c>
      <c r="F1545" s="1" t="s">
        <v>438</v>
      </c>
      <c r="G1545" s="1" t="s">
        <v>4643</v>
      </c>
      <c r="H1545" s="1" t="s">
        <v>816</v>
      </c>
      <c r="I1545" s="1" t="s">
        <v>4644</v>
      </c>
      <c r="J1545" s="1" t="s">
        <v>87</v>
      </c>
      <c r="K1545" s="3">
        <v>7.26</v>
      </c>
      <c r="L1545">
        <v>1</v>
      </c>
      <c r="M1545" s="3">
        <v>7.26</v>
      </c>
      <c r="N1545" s="1" t="s">
        <v>29</v>
      </c>
      <c r="O1545" s="1" t="s">
        <v>37</v>
      </c>
    </row>
    <row r="1546" spans="1:15" x14ac:dyDescent="0.3">
      <c r="A1546" s="1" t="s">
        <v>4645</v>
      </c>
      <c r="B1546" s="2">
        <v>45359</v>
      </c>
      <c r="C1546" s="1" t="s">
        <v>6668</v>
      </c>
      <c r="D1546" s="1" t="s">
        <v>15</v>
      </c>
      <c r="E1546">
        <v>2024</v>
      </c>
      <c r="F1546" s="1" t="s">
        <v>695</v>
      </c>
      <c r="G1546" s="1" t="s">
        <v>4646</v>
      </c>
      <c r="H1546" s="1" t="s">
        <v>2079</v>
      </c>
      <c r="I1546" s="1" t="s">
        <v>4647</v>
      </c>
      <c r="J1546" s="1" t="s">
        <v>20</v>
      </c>
      <c r="K1546" s="3">
        <v>31.29</v>
      </c>
      <c r="L1546">
        <v>5</v>
      </c>
      <c r="M1546" s="3">
        <v>156.44999999999999</v>
      </c>
      <c r="N1546" s="1" t="s">
        <v>21</v>
      </c>
      <c r="O1546" s="1" t="s">
        <v>22</v>
      </c>
    </row>
    <row r="1547" spans="1:15" x14ac:dyDescent="0.3">
      <c r="A1547" s="1" t="s">
        <v>4648</v>
      </c>
      <c r="B1547" s="2">
        <v>44909</v>
      </c>
      <c r="C1547" s="1" t="s">
        <v>6670</v>
      </c>
      <c r="D1547" s="1" t="s">
        <v>107</v>
      </c>
      <c r="E1547">
        <v>2022</v>
      </c>
      <c r="F1547" s="1" t="s">
        <v>270</v>
      </c>
      <c r="G1547" s="1" t="s">
        <v>1268</v>
      </c>
      <c r="H1547" s="1" t="s">
        <v>979</v>
      </c>
      <c r="I1547" s="1" t="s">
        <v>2299</v>
      </c>
      <c r="J1547" s="1" t="s">
        <v>70</v>
      </c>
      <c r="K1547" s="3">
        <v>37.78</v>
      </c>
      <c r="L1547">
        <v>5</v>
      </c>
      <c r="M1547" s="3">
        <v>188.9</v>
      </c>
      <c r="N1547" s="1" t="s">
        <v>6669</v>
      </c>
      <c r="O1547" s="1" t="s">
        <v>22</v>
      </c>
    </row>
    <row r="1548" spans="1:15" x14ac:dyDescent="0.3">
      <c r="A1548" s="1" t="s">
        <v>4649</v>
      </c>
      <c r="B1548" s="2">
        <v>44883</v>
      </c>
      <c r="C1548" s="1" t="s">
        <v>6668</v>
      </c>
      <c r="D1548" s="1" t="s">
        <v>54</v>
      </c>
      <c r="E1548">
        <v>2022</v>
      </c>
      <c r="F1548" s="1" t="s">
        <v>944</v>
      </c>
      <c r="G1548" s="1" t="s">
        <v>3613</v>
      </c>
      <c r="H1548" s="1" t="s">
        <v>1436</v>
      </c>
      <c r="I1548" s="1" t="s">
        <v>4544</v>
      </c>
      <c r="J1548" s="1" t="s">
        <v>70</v>
      </c>
      <c r="K1548" s="3">
        <v>40.020000000000003</v>
      </c>
      <c r="L1548">
        <v>2</v>
      </c>
      <c r="M1548" s="3">
        <v>80.040000000000006</v>
      </c>
      <c r="N1548" s="1" t="s">
        <v>21</v>
      </c>
      <c r="O1548" s="1" t="s">
        <v>22</v>
      </c>
    </row>
    <row r="1549" spans="1:15" x14ac:dyDescent="0.3">
      <c r="A1549" s="1" t="s">
        <v>4650</v>
      </c>
      <c r="B1549" s="2">
        <v>45870</v>
      </c>
      <c r="C1549" s="1" t="s">
        <v>6668</v>
      </c>
      <c r="D1549" s="1" t="s">
        <v>90</v>
      </c>
      <c r="E1549">
        <v>2025</v>
      </c>
      <c r="F1549" s="1" t="s">
        <v>47</v>
      </c>
      <c r="G1549" s="1" t="s">
        <v>72</v>
      </c>
      <c r="H1549" s="1" t="s">
        <v>1959</v>
      </c>
      <c r="I1549" s="1" t="s">
        <v>4515</v>
      </c>
      <c r="J1549" s="1" t="s">
        <v>20</v>
      </c>
      <c r="K1549" s="3">
        <v>8.5</v>
      </c>
      <c r="L1549">
        <v>1</v>
      </c>
      <c r="M1549" s="3">
        <v>8.5</v>
      </c>
      <c r="N1549" s="1" t="s">
        <v>29</v>
      </c>
      <c r="O1549" s="1" t="s">
        <v>37</v>
      </c>
    </row>
    <row r="1550" spans="1:15" x14ac:dyDescent="0.3">
      <c r="A1550" s="1" t="s">
        <v>4651</v>
      </c>
      <c r="B1550" s="2">
        <v>45140</v>
      </c>
      <c r="C1550" s="1" t="s">
        <v>6670</v>
      </c>
      <c r="D1550" s="1" t="s">
        <v>90</v>
      </c>
      <c r="E1550">
        <v>2023</v>
      </c>
      <c r="F1550" s="1" t="s">
        <v>1095</v>
      </c>
      <c r="G1550" s="1" t="s">
        <v>4652</v>
      </c>
      <c r="H1550" s="1" t="s">
        <v>4452</v>
      </c>
      <c r="I1550" s="1" t="s">
        <v>4453</v>
      </c>
      <c r="J1550" s="1" t="s">
        <v>51</v>
      </c>
      <c r="K1550" s="3">
        <v>24.6</v>
      </c>
      <c r="L1550">
        <v>1</v>
      </c>
      <c r="M1550" s="3">
        <v>24.6</v>
      </c>
      <c r="N1550" s="1" t="s">
        <v>29</v>
      </c>
      <c r="O1550" s="1" t="s">
        <v>44</v>
      </c>
    </row>
    <row r="1551" spans="1:15" x14ac:dyDescent="0.3">
      <c r="A1551" s="1" t="s">
        <v>4653</v>
      </c>
      <c r="B1551" s="2">
        <v>45690</v>
      </c>
      <c r="C1551" s="1" t="s">
        <v>6666</v>
      </c>
      <c r="D1551" s="1" t="s">
        <v>39</v>
      </c>
      <c r="E1551">
        <v>2025</v>
      </c>
      <c r="F1551" s="1" t="s">
        <v>2017</v>
      </c>
      <c r="G1551" s="1" t="s">
        <v>4654</v>
      </c>
      <c r="H1551" s="1" t="s">
        <v>4655</v>
      </c>
      <c r="I1551" s="1" t="s">
        <v>4656</v>
      </c>
      <c r="J1551" s="1" t="s">
        <v>70</v>
      </c>
      <c r="K1551" s="3">
        <v>30.83</v>
      </c>
      <c r="L1551">
        <v>1</v>
      </c>
      <c r="M1551" s="3">
        <v>30.83</v>
      </c>
      <c r="N1551" s="1" t="s">
        <v>6669</v>
      </c>
      <c r="O1551" s="1" t="s">
        <v>193</v>
      </c>
    </row>
    <row r="1552" spans="1:15" x14ac:dyDescent="0.3">
      <c r="A1552" s="1" t="s">
        <v>4657</v>
      </c>
      <c r="B1552" s="2">
        <v>45420</v>
      </c>
      <c r="C1552" s="1" t="s">
        <v>6670</v>
      </c>
      <c r="D1552" s="1" t="s">
        <v>46</v>
      </c>
      <c r="E1552">
        <v>2024</v>
      </c>
      <c r="F1552" s="1" t="s">
        <v>226</v>
      </c>
      <c r="G1552" s="1" t="s">
        <v>227</v>
      </c>
      <c r="H1552" s="1" t="s">
        <v>2872</v>
      </c>
      <c r="I1552" s="1" t="s">
        <v>3826</v>
      </c>
      <c r="J1552" s="1" t="s">
        <v>87</v>
      </c>
      <c r="K1552" s="3">
        <v>12.16</v>
      </c>
      <c r="L1552">
        <v>5</v>
      </c>
      <c r="M1552" s="3">
        <v>60.8</v>
      </c>
      <c r="N1552" s="1" t="s">
        <v>21</v>
      </c>
      <c r="O1552" s="1" t="s">
        <v>22</v>
      </c>
    </row>
    <row r="1553" spans="1:15" x14ac:dyDescent="0.3">
      <c r="A1553" s="1" t="s">
        <v>4658</v>
      </c>
      <c r="B1553" s="2">
        <v>45394</v>
      </c>
      <c r="C1553" s="1" t="s">
        <v>6668</v>
      </c>
      <c r="D1553" s="1" t="s">
        <v>82</v>
      </c>
      <c r="E1553">
        <v>2024</v>
      </c>
      <c r="F1553" s="1" t="s">
        <v>463</v>
      </c>
      <c r="G1553" s="1" t="s">
        <v>464</v>
      </c>
      <c r="H1553" s="1" t="s">
        <v>851</v>
      </c>
      <c r="I1553" s="1" t="s">
        <v>3928</v>
      </c>
      <c r="J1553" s="1" t="s">
        <v>20</v>
      </c>
      <c r="K1553" s="3">
        <v>29.64</v>
      </c>
      <c r="L1553">
        <v>1</v>
      </c>
      <c r="M1553" s="3">
        <v>29.64</v>
      </c>
      <c r="N1553" s="1" t="s">
        <v>21</v>
      </c>
      <c r="O1553" s="1" t="s">
        <v>22</v>
      </c>
    </row>
    <row r="1554" spans="1:15" x14ac:dyDescent="0.3">
      <c r="A1554" s="1" t="s">
        <v>4659</v>
      </c>
      <c r="B1554" s="2">
        <v>45676</v>
      </c>
      <c r="C1554" s="1" t="s">
        <v>6666</v>
      </c>
      <c r="D1554" s="1" t="s">
        <v>210</v>
      </c>
      <c r="E1554">
        <v>2025</v>
      </c>
      <c r="F1554" s="1" t="s">
        <v>695</v>
      </c>
      <c r="G1554" s="1" t="s">
        <v>1393</v>
      </c>
      <c r="H1554" s="1" t="s">
        <v>1428</v>
      </c>
      <c r="I1554" s="1" t="s">
        <v>4660</v>
      </c>
      <c r="J1554" s="1" t="s">
        <v>70</v>
      </c>
      <c r="K1554" s="3">
        <v>26.34</v>
      </c>
      <c r="L1554">
        <v>5</v>
      </c>
      <c r="M1554" s="3">
        <v>131.69999999999999</v>
      </c>
      <c r="N1554" s="1" t="s">
        <v>6669</v>
      </c>
      <c r="O1554" s="1" t="s">
        <v>22</v>
      </c>
    </row>
    <row r="1555" spans="1:15" x14ac:dyDescent="0.3">
      <c r="A1555" s="1" t="s">
        <v>4661</v>
      </c>
      <c r="B1555" s="2">
        <v>45243</v>
      </c>
      <c r="C1555" s="1" t="s">
        <v>6667</v>
      </c>
      <c r="D1555" s="1" t="s">
        <v>54</v>
      </c>
      <c r="E1555">
        <v>2023</v>
      </c>
      <c r="F1555" s="1" t="s">
        <v>216</v>
      </c>
      <c r="G1555" s="1" t="s">
        <v>3201</v>
      </c>
      <c r="H1555" s="1" t="s">
        <v>3332</v>
      </c>
      <c r="I1555" s="1" t="s">
        <v>3333</v>
      </c>
      <c r="J1555" s="1" t="s">
        <v>20</v>
      </c>
      <c r="K1555" s="3">
        <v>26.88</v>
      </c>
      <c r="L1555">
        <v>4</v>
      </c>
      <c r="M1555" s="3">
        <v>107.52</v>
      </c>
      <c r="N1555" s="1" t="s">
        <v>29</v>
      </c>
      <c r="O1555" s="1" t="s">
        <v>22</v>
      </c>
    </row>
    <row r="1556" spans="1:15" x14ac:dyDescent="0.3">
      <c r="A1556" s="1" t="s">
        <v>4662</v>
      </c>
      <c r="B1556" s="2">
        <v>45274</v>
      </c>
      <c r="C1556" s="1" t="s">
        <v>6672</v>
      </c>
      <c r="D1556" s="1" t="s">
        <v>107</v>
      </c>
      <c r="E1556">
        <v>2023</v>
      </c>
      <c r="F1556" s="1" t="s">
        <v>4663</v>
      </c>
      <c r="G1556" s="1" t="s">
        <v>4664</v>
      </c>
      <c r="H1556" s="1" t="s">
        <v>1986</v>
      </c>
      <c r="I1556" s="1" t="s">
        <v>1987</v>
      </c>
      <c r="J1556" s="1" t="s">
        <v>20</v>
      </c>
      <c r="K1556" s="3">
        <v>24.23</v>
      </c>
      <c r="L1556">
        <v>4</v>
      </c>
      <c r="M1556" s="3">
        <v>96.92</v>
      </c>
      <c r="N1556" s="1" t="s">
        <v>6669</v>
      </c>
      <c r="O1556" s="1" t="s">
        <v>80</v>
      </c>
    </row>
    <row r="1557" spans="1:15" x14ac:dyDescent="0.3">
      <c r="A1557" s="1" t="s">
        <v>4665</v>
      </c>
      <c r="B1557" s="2">
        <v>44990</v>
      </c>
      <c r="C1557" s="1" t="s">
        <v>6666</v>
      </c>
      <c r="D1557" s="1" t="s">
        <v>15</v>
      </c>
      <c r="E1557">
        <v>2023</v>
      </c>
      <c r="F1557" s="1" t="s">
        <v>4666</v>
      </c>
      <c r="G1557" s="1" t="s">
        <v>4667</v>
      </c>
      <c r="H1557" s="1" t="s">
        <v>4148</v>
      </c>
      <c r="I1557" s="1" t="s">
        <v>4149</v>
      </c>
      <c r="J1557" s="1" t="s">
        <v>87</v>
      </c>
      <c r="K1557" s="3">
        <v>24.79</v>
      </c>
      <c r="L1557">
        <v>2</v>
      </c>
      <c r="M1557" s="3">
        <v>49.58</v>
      </c>
      <c r="N1557" s="1" t="s">
        <v>29</v>
      </c>
      <c r="O1557" s="1" t="s">
        <v>22</v>
      </c>
    </row>
    <row r="1558" spans="1:15" x14ac:dyDescent="0.3">
      <c r="A1558" s="1" t="s">
        <v>4668</v>
      </c>
      <c r="B1558" s="2">
        <v>45033</v>
      </c>
      <c r="C1558" s="1" t="s">
        <v>6667</v>
      </c>
      <c r="D1558" s="1" t="s">
        <v>82</v>
      </c>
      <c r="E1558">
        <v>2023</v>
      </c>
      <c r="F1558" s="1" t="s">
        <v>195</v>
      </c>
      <c r="G1558" s="1" t="s">
        <v>196</v>
      </c>
      <c r="H1558" s="1" t="s">
        <v>393</v>
      </c>
      <c r="I1558" s="1" t="s">
        <v>394</v>
      </c>
      <c r="J1558" s="1" t="s">
        <v>20</v>
      </c>
      <c r="K1558" s="3">
        <v>45.33</v>
      </c>
      <c r="L1558">
        <v>5</v>
      </c>
      <c r="M1558" s="3">
        <v>226.65</v>
      </c>
      <c r="N1558" s="1" t="s">
        <v>21</v>
      </c>
      <c r="O1558" s="1" t="s">
        <v>30</v>
      </c>
    </row>
    <row r="1559" spans="1:15" x14ac:dyDescent="0.3">
      <c r="A1559" s="1" t="s">
        <v>4669</v>
      </c>
      <c r="B1559" s="2">
        <v>45276</v>
      </c>
      <c r="C1559" s="1" t="s">
        <v>6673</v>
      </c>
      <c r="D1559" s="1" t="s">
        <v>107</v>
      </c>
      <c r="E1559">
        <v>2023</v>
      </c>
      <c r="F1559" s="1" t="s">
        <v>4670</v>
      </c>
      <c r="G1559" s="1" t="s">
        <v>4671</v>
      </c>
      <c r="H1559" s="1" t="s">
        <v>1806</v>
      </c>
      <c r="I1559" s="1" t="s">
        <v>4672</v>
      </c>
      <c r="J1559" s="1" t="s">
        <v>20</v>
      </c>
      <c r="K1559" s="3">
        <v>21.99</v>
      </c>
      <c r="L1559">
        <v>2</v>
      </c>
      <c r="M1559" s="3">
        <v>43.98</v>
      </c>
      <c r="N1559" s="1" t="s">
        <v>21</v>
      </c>
      <c r="O1559" s="1" t="s">
        <v>193</v>
      </c>
    </row>
    <row r="1560" spans="1:15" x14ac:dyDescent="0.3">
      <c r="A1560" s="1" t="s">
        <v>4673</v>
      </c>
      <c r="B1560" s="2">
        <v>44931</v>
      </c>
      <c r="C1560" s="1" t="s">
        <v>6672</v>
      </c>
      <c r="D1560" s="1" t="s">
        <v>210</v>
      </c>
      <c r="E1560">
        <v>2023</v>
      </c>
      <c r="F1560" s="1" t="s">
        <v>4674</v>
      </c>
      <c r="G1560" s="1" t="s">
        <v>4675</v>
      </c>
      <c r="H1560" s="1" t="s">
        <v>3116</v>
      </c>
      <c r="I1560" s="1" t="s">
        <v>3117</v>
      </c>
      <c r="J1560" s="1" t="s">
        <v>87</v>
      </c>
      <c r="K1560" s="3">
        <v>26.2</v>
      </c>
      <c r="L1560">
        <v>1</v>
      </c>
      <c r="M1560" s="3">
        <v>26.2</v>
      </c>
      <c r="N1560" s="1" t="s">
        <v>29</v>
      </c>
      <c r="O1560" s="1" t="s">
        <v>22</v>
      </c>
    </row>
    <row r="1561" spans="1:15" x14ac:dyDescent="0.3">
      <c r="A1561" s="1" t="s">
        <v>4676</v>
      </c>
      <c r="B1561" s="2">
        <v>45555</v>
      </c>
      <c r="C1561" s="1" t="s">
        <v>6668</v>
      </c>
      <c r="D1561" s="1" t="s">
        <v>60</v>
      </c>
      <c r="E1561">
        <v>2024</v>
      </c>
      <c r="F1561" s="1" t="s">
        <v>3233</v>
      </c>
      <c r="G1561" s="1" t="s">
        <v>4677</v>
      </c>
      <c r="H1561" s="1" t="s">
        <v>2415</v>
      </c>
      <c r="I1561" s="1" t="s">
        <v>2416</v>
      </c>
      <c r="J1561" s="1" t="s">
        <v>70</v>
      </c>
      <c r="K1561" s="3">
        <v>39.090000000000003</v>
      </c>
      <c r="L1561">
        <v>1</v>
      </c>
      <c r="M1561" s="3">
        <v>39.090000000000003</v>
      </c>
      <c r="N1561" s="1" t="s">
        <v>29</v>
      </c>
      <c r="O1561" s="1" t="s">
        <v>52</v>
      </c>
    </row>
    <row r="1562" spans="1:15" x14ac:dyDescent="0.3">
      <c r="A1562" s="1" t="s">
        <v>4678</v>
      </c>
      <c r="B1562" s="2">
        <v>45345</v>
      </c>
      <c r="C1562" s="1" t="s">
        <v>6668</v>
      </c>
      <c r="D1562" s="1" t="s">
        <v>39</v>
      </c>
      <c r="E1562">
        <v>2024</v>
      </c>
      <c r="F1562" s="1" t="s">
        <v>2593</v>
      </c>
      <c r="G1562" s="1" t="s">
        <v>2594</v>
      </c>
      <c r="H1562" s="1" t="s">
        <v>430</v>
      </c>
      <c r="I1562" s="1" t="s">
        <v>1925</v>
      </c>
      <c r="J1562" s="1" t="s">
        <v>20</v>
      </c>
      <c r="K1562" s="3">
        <v>21.44</v>
      </c>
      <c r="L1562">
        <v>5</v>
      </c>
      <c r="M1562" s="3">
        <v>107.2</v>
      </c>
      <c r="N1562" s="1" t="s">
        <v>21</v>
      </c>
      <c r="O1562" s="1" t="s">
        <v>52</v>
      </c>
    </row>
    <row r="1563" spans="1:15" x14ac:dyDescent="0.3">
      <c r="A1563" s="1" t="s">
        <v>4679</v>
      </c>
      <c r="B1563" s="2">
        <v>44938</v>
      </c>
      <c r="C1563" s="1" t="s">
        <v>6672</v>
      </c>
      <c r="D1563" s="1" t="s">
        <v>210</v>
      </c>
      <c r="E1563">
        <v>2023</v>
      </c>
      <c r="F1563" s="1" t="s">
        <v>2661</v>
      </c>
      <c r="G1563" s="1" t="s">
        <v>2662</v>
      </c>
      <c r="H1563" s="1" t="s">
        <v>4680</v>
      </c>
      <c r="I1563" s="1" t="s">
        <v>4681</v>
      </c>
      <c r="J1563" s="1" t="s">
        <v>87</v>
      </c>
      <c r="K1563" s="3">
        <v>48.71</v>
      </c>
      <c r="L1563">
        <v>1</v>
      </c>
      <c r="M1563" s="3">
        <v>48.71</v>
      </c>
      <c r="N1563" s="1" t="s">
        <v>6669</v>
      </c>
      <c r="O1563" s="1" t="s">
        <v>44</v>
      </c>
    </row>
    <row r="1564" spans="1:15" x14ac:dyDescent="0.3">
      <c r="A1564" s="1" t="s">
        <v>4682</v>
      </c>
      <c r="B1564" s="2">
        <v>45589</v>
      </c>
      <c r="C1564" s="1" t="s">
        <v>6672</v>
      </c>
      <c r="D1564" s="1" t="s">
        <v>133</v>
      </c>
      <c r="E1564">
        <v>2024</v>
      </c>
      <c r="F1564" s="1" t="s">
        <v>868</v>
      </c>
      <c r="G1564" s="1" t="s">
        <v>4683</v>
      </c>
      <c r="H1564" s="1" t="s">
        <v>2650</v>
      </c>
      <c r="I1564" s="1" t="s">
        <v>2651</v>
      </c>
      <c r="J1564" s="1" t="s">
        <v>20</v>
      </c>
      <c r="K1564" s="3">
        <v>12.34</v>
      </c>
      <c r="L1564">
        <v>5</v>
      </c>
      <c r="M1564" s="3">
        <v>61.7</v>
      </c>
      <c r="N1564" s="1" t="s">
        <v>88</v>
      </c>
      <c r="O1564" s="1" t="s">
        <v>44</v>
      </c>
    </row>
    <row r="1565" spans="1:15" x14ac:dyDescent="0.3">
      <c r="A1565" s="1" t="s">
        <v>4684</v>
      </c>
      <c r="B1565" s="2">
        <v>45510</v>
      </c>
      <c r="C1565" s="1" t="s">
        <v>6671</v>
      </c>
      <c r="D1565" s="1" t="s">
        <v>90</v>
      </c>
      <c r="E1565">
        <v>2024</v>
      </c>
      <c r="F1565" s="1" t="s">
        <v>780</v>
      </c>
      <c r="G1565" s="1" t="s">
        <v>781</v>
      </c>
      <c r="H1565" s="1" t="s">
        <v>2189</v>
      </c>
      <c r="I1565" s="1" t="s">
        <v>3218</v>
      </c>
      <c r="J1565" s="1" t="s">
        <v>70</v>
      </c>
      <c r="K1565" s="3">
        <v>10.27</v>
      </c>
      <c r="L1565">
        <v>5</v>
      </c>
      <c r="M1565" s="3">
        <v>51.35</v>
      </c>
      <c r="N1565" s="1" t="s">
        <v>6669</v>
      </c>
      <c r="O1565" s="1" t="s">
        <v>37</v>
      </c>
    </row>
    <row r="1566" spans="1:15" x14ac:dyDescent="0.3">
      <c r="A1566" s="1" t="s">
        <v>4685</v>
      </c>
      <c r="B1566" s="2">
        <v>45638</v>
      </c>
      <c r="C1566" s="1" t="s">
        <v>6672</v>
      </c>
      <c r="D1566" s="1" t="s">
        <v>107</v>
      </c>
      <c r="E1566">
        <v>2024</v>
      </c>
      <c r="F1566" s="1" t="s">
        <v>4217</v>
      </c>
      <c r="G1566" s="1" t="s">
        <v>4218</v>
      </c>
      <c r="H1566" s="1" t="s">
        <v>197</v>
      </c>
      <c r="I1566" s="1" t="s">
        <v>875</v>
      </c>
      <c r="J1566" s="1" t="s">
        <v>20</v>
      </c>
      <c r="K1566" s="3">
        <v>38.11</v>
      </c>
      <c r="L1566">
        <v>2</v>
      </c>
      <c r="M1566" s="3">
        <v>76.22</v>
      </c>
      <c r="N1566" s="1" t="s">
        <v>88</v>
      </c>
      <c r="O1566" s="1" t="s">
        <v>30</v>
      </c>
    </row>
    <row r="1567" spans="1:15" x14ac:dyDescent="0.3">
      <c r="A1567" s="1" t="s">
        <v>4686</v>
      </c>
      <c r="B1567" s="2">
        <v>45451</v>
      </c>
      <c r="C1567" s="1" t="s">
        <v>6673</v>
      </c>
      <c r="D1567" s="1" t="s">
        <v>24</v>
      </c>
      <c r="E1567">
        <v>2024</v>
      </c>
      <c r="F1567" s="1" t="s">
        <v>695</v>
      </c>
      <c r="G1567" s="1" t="s">
        <v>1393</v>
      </c>
      <c r="H1567" s="1" t="s">
        <v>68</v>
      </c>
      <c r="I1567" s="1" t="s">
        <v>3635</v>
      </c>
      <c r="J1567" s="1" t="s">
        <v>70</v>
      </c>
      <c r="K1567" s="3">
        <v>23.03</v>
      </c>
      <c r="L1567">
        <v>5</v>
      </c>
      <c r="M1567" s="3">
        <v>115.15</v>
      </c>
      <c r="N1567" s="1" t="s">
        <v>6669</v>
      </c>
      <c r="O1567" s="1" t="s">
        <v>22</v>
      </c>
    </row>
    <row r="1568" spans="1:15" x14ac:dyDescent="0.3">
      <c r="A1568" s="1" t="s">
        <v>4687</v>
      </c>
      <c r="B1568" s="2">
        <v>45281</v>
      </c>
      <c r="C1568" s="1" t="s">
        <v>6672</v>
      </c>
      <c r="D1568" s="1" t="s">
        <v>107</v>
      </c>
      <c r="E1568">
        <v>2023</v>
      </c>
      <c r="F1568" s="1" t="s">
        <v>1290</v>
      </c>
      <c r="G1568" s="1" t="s">
        <v>3644</v>
      </c>
      <c r="H1568" s="1" t="s">
        <v>1953</v>
      </c>
      <c r="I1568" s="1" t="s">
        <v>2746</v>
      </c>
      <c r="J1568" s="1" t="s">
        <v>20</v>
      </c>
      <c r="K1568" s="3">
        <v>46.65</v>
      </c>
      <c r="L1568">
        <v>2</v>
      </c>
      <c r="M1568" s="3">
        <v>93.3</v>
      </c>
      <c r="N1568" s="1" t="s">
        <v>29</v>
      </c>
      <c r="O1568" s="1" t="s">
        <v>44</v>
      </c>
    </row>
    <row r="1569" spans="1:15" x14ac:dyDescent="0.3">
      <c r="A1569" s="1" t="s">
        <v>4688</v>
      </c>
      <c r="B1569" s="2">
        <v>45018</v>
      </c>
      <c r="C1569" s="1" t="s">
        <v>6666</v>
      </c>
      <c r="D1569" s="1" t="s">
        <v>82</v>
      </c>
      <c r="E1569">
        <v>2023</v>
      </c>
      <c r="F1569" s="1" t="s">
        <v>2975</v>
      </c>
      <c r="G1569" s="1" t="s">
        <v>4689</v>
      </c>
      <c r="H1569" s="1" t="s">
        <v>2438</v>
      </c>
      <c r="I1569" s="1" t="s">
        <v>4690</v>
      </c>
      <c r="J1569" s="1" t="s">
        <v>87</v>
      </c>
      <c r="K1569" s="3">
        <v>30.91</v>
      </c>
      <c r="L1569">
        <v>4</v>
      </c>
      <c r="M1569" s="3">
        <v>123.64</v>
      </c>
      <c r="N1569" s="1" t="s">
        <v>21</v>
      </c>
      <c r="O1569" s="1" t="s">
        <v>44</v>
      </c>
    </row>
    <row r="1570" spans="1:15" x14ac:dyDescent="0.3">
      <c r="A1570" s="1" t="s">
        <v>4691</v>
      </c>
      <c r="B1570" s="2">
        <v>45405</v>
      </c>
      <c r="C1570" s="1" t="s">
        <v>6671</v>
      </c>
      <c r="D1570" s="1" t="s">
        <v>82</v>
      </c>
      <c r="E1570">
        <v>2024</v>
      </c>
      <c r="F1570" s="1" t="s">
        <v>3698</v>
      </c>
      <c r="G1570" s="1" t="s">
        <v>4692</v>
      </c>
      <c r="H1570" s="1" t="s">
        <v>4036</v>
      </c>
      <c r="I1570" s="1" t="s">
        <v>4693</v>
      </c>
      <c r="J1570" s="1" t="s">
        <v>87</v>
      </c>
      <c r="K1570" s="3">
        <v>29.12</v>
      </c>
      <c r="L1570">
        <v>1</v>
      </c>
      <c r="M1570" s="3">
        <v>29.12</v>
      </c>
      <c r="N1570" s="1" t="s">
        <v>29</v>
      </c>
      <c r="O1570" s="1" t="s">
        <v>22</v>
      </c>
    </row>
    <row r="1571" spans="1:15" x14ac:dyDescent="0.3">
      <c r="A1571" s="1" t="s">
        <v>4694</v>
      </c>
      <c r="B1571" s="2">
        <v>45042</v>
      </c>
      <c r="C1571" s="1" t="s">
        <v>6670</v>
      </c>
      <c r="D1571" s="1" t="s">
        <v>82</v>
      </c>
      <c r="E1571">
        <v>2023</v>
      </c>
      <c r="F1571" s="1" t="s">
        <v>2967</v>
      </c>
      <c r="G1571" s="1" t="s">
        <v>2968</v>
      </c>
      <c r="H1571" s="1" t="s">
        <v>2393</v>
      </c>
      <c r="I1571" s="1" t="s">
        <v>2394</v>
      </c>
      <c r="J1571" s="1" t="s">
        <v>87</v>
      </c>
      <c r="K1571" s="3">
        <v>39.86</v>
      </c>
      <c r="L1571">
        <v>3</v>
      </c>
      <c r="M1571" s="3">
        <v>119.58</v>
      </c>
      <c r="N1571" s="1" t="s">
        <v>6669</v>
      </c>
      <c r="O1571" s="1" t="s">
        <v>37</v>
      </c>
    </row>
    <row r="1572" spans="1:15" x14ac:dyDescent="0.3">
      <c r="A1572" s="1" t="s">
        <v>4695</v>
      </c>
      <c r="B1572" s="2">
        <v>45523</v>
      </c>
      <c r="C1572" s="1" t="s">
        <v>6667</v>
      </c>
      <c r="D1572" s="1" t="s">
        <v>90</v>
      </c>
      <c r="E1572">
        <v>2024</v>
      </c>
      <c r="F1572" s="1" t="s">
        <v>3987</v>
      </c>
      <c r="G1572" s="1" t="s">
        <v>3988</v>
      </c>
      <c r="H1572" s="1" t="s">
        <v>1357</v>
      </c>
      <c r="I1572" s="1" t="s">
        <v>1358</v>
      </c>
      <c r="J1572" s="1" t="s">
        <v>51</v>
      </c>
      <c r="K1572" s="3">
        <v>17.84</v>
      </c>
      <c r="L1572">
        <v>2</v>
      </c>
      <c r="M1572" s="3">
        <v>35.68</v>
      </c>
      <c r="N1572" s="1" t="s">
        <v>88</v>
      </c>
      <c r="O1572" s="1" t="s">
        <v>30</v>
      </c>
    </row>
    <row r="1573" spans="1:15" x14ac:dyDescent="0.3">
      <c r="A1573" s="1" t="s">
        <v>4696</v>
      </c>
      <c r="B1573" s="2">
        <v>45337</v>
      </c>
      <c r="C1573" s="1" t="s">
        <v>6672</v>
      </c>
      <c r="D1573" s="1" t="s">
        <v>39</v>
      </c>
      <c r="E1573">
        <v>2024</v>
      </c>
      <c r="F1573" s="1" t="s">
        <v>174</v>
      </c>
      <c r="G1573" s="1" t="s">
        <v>2694</v>
      </c>
      <c r="H1573" s="1" t="s">
        <v>2872</v>
      </c>
      <c r="I1573" s="1" t="s">
        <v>4550</v>
      </c>
      <c r="J1573" s="1" t="s">
        <v>51</v>
      </c>
      <c r="K1573" s="3">
        <v>35.78</v>
      </c>
      <c r="L1573">
        <v>3</v>
      </c>
      <c r="M1573" s="3">
        <v>107.34</v>
      </c>
      <c r="N1573" s="1" t="s">
        <v>21</v>
      </c>
      <c r="O1573" s="1" t="s">
        <v>37</v>
      </c>
    </row>
    <row r="1574" spans="1:15" x14ac:dyDescent="0.3">
      <c r="A1574" s="1" t="s">
        <v>4697</v>
      </c>
      <c r="B1574" s="2">
        <v>45535</v>
      </c>
      <c r="C1574" s="1" t="s">
        <v>6673</v>
      </c>
      <c r="D1574" s="1" t="s">
        <v>90</v>
      </c>
      <c r="E1574">
        <v>2024</v>
      </c>
      <c r="F1574" s="1" t="s">
        <v>2477</v>
      </c>
      <c r="G1574" s="1" t="s">
        <v>2478</v>
      </c>
      <c r="H1574" s="1" t="s">
        <v>3179</v>
      </c>
      <c r="I1574" s="1" t="s">
        <v>3180</v>
      </c>
      <c r="J1574" s="1" t="s">
        <v>70</v>
      </c>
      <c r="K1574" s="3">
        <v>18.68</v>
      </c>
      <c r="L1574">
        <v>5</v>
      </c>
      <c r="M1574" s="3">
        <v>93.4</v>
      </c>
      <c r="N1574" s="1" t="s">
        <v>6669</v>
      </c>
      <c r="O1574" s="1" t="s">
        <v>44</v>
      </c>
    </row>
    <row r="1575" spans="1:15" x14ac:dyDescent="0.3">
      <c r="A1575" s="1" t="s">
        <v>4698</v>
      </c>
      <c r="B1575" s="2">
        <v>45854</v>
      </c>
      <c r="C1575" s="1" t="s">
        <v>6670</v>
      </c>
      <c r="D1575" s="1" t="s">
        <v>32</v>
      </c>
      <c r="E1575">
        <v>2025</v>
      </c>
      <c r="F1575" s="1" t="s">
        <v>1942</v>
      </c>
      <c r="G1575" s="1" t="s">
        <v>2728</v>
      </c>
      <c r="H1575" s="1" t="s">
        <v>2411</v>
      </c>
      <c r="I1575" s="1" t="s">
        <v>2412</v>
      </c>
      <c r="J1575" s="1" t="s">
        <v>20</v>
      </c>
      <c r="K1575" s="3">
        <v>31.95</v>
      </c>
      <c r="L1575">
        <v>1</v>
      </c>
      <c r="M1575" s="3">
        <v>31.95</v>
      </c>
      <c r="N1575" s="1" t="s">
        <v>6669</v>
      </c>
      <c r="O1575" s="1" t="s">
        <v>37</v>
      </c>
    </row>
    <row r="1576" spans="1:15" x14ac:dyDescent="0.3">
      <c r="A1576" s="1" t="s">
        <v>4699</v>
      </c>
      <c r="B1576" s="2">
        <v>45123</v>
      </c>
      <c r="C1576" s="1" t="s">
        <v>6666</v>
      </c>
      <c r="D1576" s="1" t="s">
        <v>32</v>
      </c>
      <c r="E1576">
        <v>2023</v>
      </c>
      <c r="F1576" s="1" t="s">
        <v>2259</v>
      </c>
      <c r="G1576" s="1" t="s">
        <v>2260</v>
      </c>
      <c r="H1576" s="1" t="s">
        <v>350</v>
      </c>
      <c r="I1576" s="1" t="s">
        <v>351</v>
      </c>
      <c r="J1576" s="1" t="s">
        <v>70</v>
      </c>
      <c r="K1576" s="3">
        <v>35.08</v>
      </c>
      <c r="L1576">
        <v>3</v>
      </c>
      <c r="M1576" s="3">
        <v>105.24</v>
      </c>
      <c r="N1576" s="1" t="s">
        <v>21</v>
      </c>
      <c r="O1576" s="1" t="s">
        <v>22</v>
      </c>
    </row>
    <row r="1577" spans="1:15" x14ac:dyDescent="0.3">
      <c r="A1577" s="1" t="s">
        <v>4700</v>
      </c>
      <c r="B1577" s="2">
        <v>44947</v>
      </c>
      <c r="C1577" s="1" t="s">
        <v>6673</v>
      </c>
      <c r="D1577" s="1" t="s">
        <v>210</v>
      </c>
      <c r="E1577">
        <v>2023</v>
      </c>
      <c r="F1577" s="1" t="s">
        <v>2688</v>
      </c>
      <c r="G1577" s="1" t="s">
        <v>2689</v>
      </c>
      <c r="H1577" s="1" t="s">
        <v>1158</v>
      </c>
      <c r="I1577" s="1" t="s">
        <v>1159</v>
      </c>
      <c r="J1577" s="1" t="s">
        <v>51</v>
      </c>
      <c r="K1577" s="3">
        <v>22.75</v>
      </c>
      <c r="L1577">
        <v>4</v>
      </c>
      <c r="M1577" s="3">
        <v>91</v>
      </c>
      <c r="N1577" s="1" t="s">
        <v>21</v>
      </c>
      <c r="O1577" s="1" t="s">
        <v>37</v>
      </c>
    </row>
    <row r="1578" spans="1:15" x14ac:dyDescent="0.3">
      <c r="A1578" s="1" t="s">
        <v>4701</v>
      </c>
      <c r="B1578" s="2">
        <v>44993</v>
      </c>
      <c r="C1578" s="1" t="s">
        <v>6670</v>
      </c>
      <c r="D1578" s="1" t="s">
        <v>15</v>
      </c>
      <c r="E1578">
        <v>2023</v>
      </c>
      <c r="F1578" s="1" t="s">
        <v>1449</v>
      </c>
      <c r="G1578" s="1" t="s">
        <v>2436</v>
      </c>
      <c r="H1578" s="1" t="s">
        <v>487</v>
      </c>
      <c r="I1578" s="1" t="s">
        <v>2951</v>
      </c>
      <c r="J1578" s="1" t="s">
        <v>70</v>
      </c>
      <c r="K1578" s="3">
        <v>32.99</v>
      </c>
      <c r="L1578">
        <v>5</v>
      </c>
      <c r="M1578" s="3">
        <v>164.95</v>
      </c>
      <c r="N1578" s="1" t="s">
        <v>6669</v>
      </c>
      <c r="O1578" s="1" t="s">
        <v>44</v>
      </c>
    </row>
    <row r="1579" spans="1:15" x14ac:dyDescent="0.3">
      <c r="A1579" s="1" t="s">
        <v>4702</v>
      </c>
      <c r="B1579" s="2">
        <v>45429</v>
      </c>
      <c r="C1579" s="1" t="s">
        <v>6668</v>
      </c>
      <c r="D1579" s="1" t="s">
        <v>46</v>
      </c>
      <c r="E1579">
        <v>2024</v>
      </c>
      <c r="F1579" s="1" t="s">
        <v>939</v>
      </c>
      <c r="G1579" s="1" t="s">
        <v>4703</v>
      </c>
      <c r="H1579" s="1" t="s">
        <v>4704</v>
      </c>
      <c r="I1579" s="1" t="s">
        <v>4705</v>
      </c>
      <c r="J1579" s="1" t="s">
        <v>70</v>
      </c>
      <c r="K1579" s="3">
        <v>12.07</v>
      </c>
      <c r="L1579">
        <v>4</v>
      </c>
      <c r="M1579" s="3">
        <v>48.28</v>
      </c>
      <c r="N1579" s="1" t="s">
        <v>88</v>
      </c>
      <c r="O1579" s="1" t="s">
        <v>52</v>
      </c>
    </row>
    <row r="1580" spans="1:15" x14ac:dyDescent="0.3">
      <c r="A1580" s="1" t="s">
        <v>4706</v>
      </c>
      <c r="B1580" s="2">
        <v>44865</v>
      </c>
      <c r="C1580" s="1" t="s">
        <v>6667</v>
      </c>
      <c r="D1580" s="1" t="s">
        <v>133</v>
      </c>
      <c r="E1580">
        <v>2022</v>
      </c>
      <c r="F1580" s="1" t="s">
        <v>511</v>
      </c>
      <c r="G1580" s="1" t="s">
        <v>512</v>
      </c>
      <c r="H1580" s="1" t="s">
        <v>3264</v>
      </c>
      <c r="I1580" s="1" t="s">
        <v>4707</v>
      </c>
      <c r="J1580" s="1" t="s">
        <v>70</v>
      </c>
      <c r="K1580" s="3">
        <v>19.079999999999998</v>
      </c>
      <c r="L1580">
        <v>1</v>
      </c>
      <c r="M1580" s="3">
        <v>19.079999999999998</v>
      </c>
      <c r="N1580" s="1" t="s">
        <v>21</v>
      </c>
      <c r="O1580" s="1" t="s">
        <v>22</v>
      </c>
    </row>
    <row r="1581" spans="1:15" x14ac:dyDescent="0.3">
      <c r="A1581" s="1" t="s">
        <v>4708</v>
      </c>
      <c r="B1581" s="2">
        <v>45746</v>
      </c>
      <c r="C1581" s="1" t="s">
        <v>6666</v>
      </c>
      <c r="D1581" s="1" t="s">
        <v>15</v>
      </c>
      <c r="E1581">
        <v>2025</v>
      </c>
      <c r="F1581" s="1" t="s">
        <v>2406</v>
      </c>
      <c r="G1581" s="1" t="s">
        <v>2737</v>
      </c>
      <c r="H1581" s="1" t="s">
        <v>4709</v>
      </c>
      <c r="I1581" s="1" t="s">
        <v>4710</v>
      </c>
      <c r="J1581" s="1" t="s">
        <v>70</v>
      </c>
      <c r="K1581" s="3">
        <v>31.14</v>
      </c>
      <c r="L1581">
        <v>2</v>
      </c>
      <c r="M1581" s="3">
        <v>62.28</v>
      </c>
      <c r="N1581" s="1" t="s">
        <v>6669</v>
      </c>
      <c r="O1581" s="1" t="s">
        <v>30</v>
      </c>
    </row>
    <row r="1582" spans="1:15" x14ac:dyDescent="0.3">
      <c r="A1582" s="1" t="s">
        <v>4711</v>
      </c>
      <c r="B1582" s="2">
        <v>45771</v>
      </c>
      <c r="C1582" s="1" t="s">
        <v>6672</v>
      </c>
      <c r="D1582" s="1" t="s">
        <v>82</v>
      </c>
      <c r="E1582">
        <v>2025</v>
      </c>
      <c r="F1582" s="1" t="s">
        <v>378</v>
      </c>
      <c r="G1582" s="1" t="s">
        <v>4712</v>
      </c>
      <c r="H1582" s="1" t="s">
        <v>3542</v>
      </c>
      <c r="I1582" s="1" t="s">
        <v>3543</v>
      </c>
      <c r="J1582" s="1" t="s">
        <v>87</v>
      </c>
      <c r="K1582" s="3">
        <v>39.07</v>
      </c>
      <c r="L1582">
        <v>2</v>
      </c>
      <c r="M1582" s="3">
        <v>78.14</v>
      </c>
      <c r="N1582" s="1" t="s">
        <v>21</v>
      </c>
      <c r="O1582" s="1" t="s">
        <v>44</v>
      </c>
    </row>
    <row r="1583" spans="1:15" x14ac:dyDescent="0.3">
      <c r="A1583" s="1" t="s">
        <v>4713</v>
      </c>
      <c r="B1583" s="2">
        <v>45043</v>
      </c>
      <c r="C1583" s="1" t="s">
        <v>6672</v>
      </c>
      <c r="D1583" s="1" t="s">
        <v>82</v>
      </c>
      <c r="E1583">
        <v>2023</v>
      </c>
      <c r="F1583" s="1" t="s">
        <v>3290</v>
      </c>
      <c r="G1583" s="1" t="s">
        <v>4714</v>
      </c>
      <c r="H1583" s="1" t="s">
        <v>136</v>
      </c>
      <c r="I1583" s="1" t="s">
        <v>4426</v>
      </c>
      <c r="J1583" s="1" t="s">
        <v>87</v>
      </c>
      <c r="K1583" s="3">
        <v>44.71</v>
      </c>
      <c r="L1583">
        <v>4</v>
      </c>
      <c r="M1583" s="3">
        <v>178.84</v>
      </c>
      <c r="N1583" s="1" t="s">
        <v>88</v>
      </c>
      <c r="O1583" s="1" t="s">
        <v>22</v>
      </c>
    </row>
    <row r="1584" spans="1:15" x14ac:dyDescent="0.3">
      <c r="A1584" s="1" t="s">
        <v>4715</v>
      </c>
      <c r="B1584" s="2">
        <v>45176</v>
      </c>
      <c r="C1584" s="1" t="s">
        <v>6672</v>
      </c>
      <c r="D1584" s="1" t="s">
        <v>60</v>
      </c>
      <c r="E1584">
        <v>2023</v>
      </c>
      <c r="F1584" s="1" t="s">
        <v>348</v>
      </c>
      <c r="G1584" s="1" t="s">
        <v>349</v>
      </c>
      <c r="H1584" s="1" t="s">
        <v>1566</v>
      </c>
      <c r="I1584" s="1" t="s">
        <v>2513</v>
      </c>
      <c r="J1584" s="1" t="s">
        <v>70</v>
      </c>
      <c r="K1584" s="3">
        <v>45.03</v>
      </c>
      <c r="L1584">
        <v>1</v>
      </c>
      <c r="M1584" s="3">
        <v>45.03</v>
      </c>
      <c r="N1584" s="1" t="s">
        <v>6669</v>
      </c>
      <c r="O1584" s="1" t="s">
        <v>30</v>
      </c>
    </row>
    <row r="1585" spans="1:15" x14ac:dyDescent="0.3">
      <c r="A1585" s="1" t="s">
        <v>4716</v>
      </c>
      <c r="B1585" s="2">
        <v>45211</v>
      </c>
      <c r="C1585" s="1" t="s">
        <v>6672</v>
      </c>
      <c r="D1585" s="1" t="s">
        <v>133</v>
      </c>
      <c r="E1585">
        <v>2023</v>
      </c>
      <c r="F1585" s="1" t="s">
        <v>2813</v>
      </c>
      <c r="G1585" s="1" t="s">
        <v>3660</v>
      </c>
      <c r="H1585" s="1" t="s">
        <v>4717</v>
      </c>
      <c r="I1585" s="1" t="s">
        <v>4718</v>
      </c>
      <c r="J1585" s="1" t="s">
        <v>51</v>
      </c>
      <c r="K1585" s="3">
        <v>9.61</v>
      </c>
      <c r="L1585">
        <v>3</v>
      </c>
      <c r="M1585" s="3">
        <v>28.83</v>
      </c>
      <c r="N1585" s="1" t="s">
        <v>21</v>
      </c>
      <c r="O1585" s="1" t="s">
        <v>37</v>
      </c>
    </row>
    <row r="1586" spans="1:15" x14ac:dyDescent="0.3">
      <c r="A1586" s="1" t="s">
        <v>4719</v>
      </c>
      <c r="B1586" s="2">
        <v>45132</v>
      </c>
      <c r="C1586" s="1" t="s">
        <v>6671</v>
      </c>
      <c r="D1586" s="1" t="s">
        <v>32</v>
      </c>
      <c r="E1586">
        <v>2023</v>
      </c>
      <c r="F1586" s="1" t="s">
        <v>3409</v>
      </c>
      <c r="G1586" s="1" t="s">
        <v>4720</v>
      </c>
      <c r="H1586" s="1" t="s">
        <v>426</v>
      </c>
      <c r="I1586" s="1" t="s">
        <v>4721</v>
      </c>
      <c r="J1586" s="1" t="s">
        <v>87</v>
      </c>
      <c r="K1586" s="3">
        <v>42.8</v>
      </c>
      <c r="L1586">
        <v>1</v>
      </c>
      <c r="M1586" s="3">
        <v>42.8</v>
      </c>
      <c r="N1586" s="1" t="s">
        <v>21</v>
      </c>
      <c r="O1586" s="1" t="s">
        <v>30</v>
      </c>
    </row>
    <row r="1587" spans="1:15" x14ac:dyDescent="0.3">
      <c r="A1587" s="1" t="s">
        <v>4722</v>
      </c>
      <c r="B1587" s="2">
        <v>45161</v>
      </c>
      <c r="C1587" s="1" t="s">
        <v>6670</v>
      </c>
      <c r="D1587" s="1" t="s">
        <v>90</v>
      </c>
      <c r="E1587">
        <v>2023</v>
      </c>
      <c r="F1587" s="1" t="s">
        <v>2710</v>
      </c>
      <c r="G1587" s="1" t="s">
        <v>2711</v>
      </c>
      <c r="H1587" s="1" t="s">
        <v>1210</v>
      </c>
      <c r="I1587" s="1" t="s">
        <v>4723</v>
      </c>
      <c r="J1587" s="1" t="s">
        <v>20</v>
      </c>
      <c r="K1587" s="3">
        <v>21.55</v>
      </c>
      <c r="L1587">
        <v>3</v>
      </c>
      <c r="M1587" s="3">
        <v>64.650000000000006</v>
      </c>
      <c r="N1587" s="1" t="s">
        <v>29</v>
      </c>
      <c r="O1587" s="1" t="s">
        <v>80</v>
      </c>
    </row>
    <row r="1588" spans="1:15" x14ac:dyDescent="0.3">
      <c r="A1588" s="1" t="s">
        <v>4724</v>
      </c>
      <c r="B1588" s="2">
        <v>45588</v>
      </c>
      <c r="C1588" s="1" t="s">
        <v>6670</v>
      </c>
      <c r="D1588" s="1" t="s">
        <v>133</v>
      </c>
      <c r="E1588">
        <v>2024</v>
      </c>
      <c r="F1588" s="1" t="s">
        <v>308</v>
      </c>
      <c r="G1588" s="1" t="s">
        <v>309</v>
      </c>
      <c r="H1588" s="1" t="s">
        <v>1530</v>
      </c>
      <c r="I1588" s="1" t="s">
        <v>3608</v>
      </c>
      <c r="J1588" s="1" t="s">
        <v>70</v>
      </c>
      <c r="K1588" s="3">
        <v>36.369999999999997</v>
      </c>
      <c r="L1588">
        <v>2</v>
      </c>
      <c r="M1588" s="3">
        <v>72.739999999999995</v>
      </c>
      <c r="N1588" s="1" t="s">
        <v>21</v>
      </c>
      <c r="O1588" s="1" t="s">
        <v>37</v>
      </c>
    </row>
    <row r="1589" spans="1:15" x14ac:dyDescent="0.3">
      <c r="A1589" s="1" t="s">
        <v>4725</v>
      </c>
      <c r="B1589" s="2">
        <v>45261</v>
      </c>
      <c r="C1589" s="1" t="s">
        <v>6668</v>
      </c>
      <c r="D1589" s="1" t="s">
        <v>107</v>
      </c>
      <c r="E1589">
        <v>2023</v>
      </c>
      <c r="F1589" s="1" t="s">
        <v>1544</v>
      </c>
      <c r="G1589" s="1" t="s">
        <v>1545</v>
      </c>
      <c r="H1589" s="1" t="s">
        <v>4726</v>
      </c>
      <c r="I1589" s="1" t="s">
        <v>4727</v>
      </c>
      <c r="J1589" s="1" t="s">
        <v>20</v>
      </c>
      <c r="K1589" s="3">
        <v>13.35</v>
      </c>
      <c r="L1589">
        <v>1</v>
      </c>
      <c r="M1589" s="3">
        <v>13.35</v>
      </c>
      <c r="N1589" s="1" t="s">
        <v>6669</v>
      </c>
      <c r="O1589" s="1" t="s">
        <v>37</v>
      </c>
    </row>
    <row r="1590" spans="1:15" x14ac:dyDescent="0.3">
      <c r="A1590" s="1" t="s">
        <v>4728</v>
      </c>
      <c r="B1590" s="2">
        <v>45247</v>
      </c>
      <c r="C1590" s="1" t="s">
        <v>6668</v>
      </c>
      <c r="D1590" s="1" t="s">
        <v>54</v>
      </c>
      <c r="E1590">
        <v>2023</v>
      </c>
      <c r="F1590" s="1" t="s">
        <v>4409</v>
      </c>
      <c r="G1590" s="1" t="s">
        <v>4410</v>
      </c>
      <c r="H1590" s="1" t="s">
        <v>2120</v>
      </c>
      <c r="I1590" s="1" t="s">
        <v>4729</v>
      </c>
      <c r="J1590" s="1" t="s">
        <v>20</v>
      </c>
      <c r="K1590" s="3">
        <v>37.659999999999997</v>
      </c>
      <c r="L1590">
        <v>1</v>
      </c>
      <c r="M1590" s="3">
        <v>37.659999999999997</v>
      </c>
      <c r="N1590" s="1" t="s">
        <v>6669</v>
      </c>
      <c r="O1590" s="1" t="s">
        <v>37</v>
      </c>
    </row>
    <row r="1591" spans="1:15" x14ac:dyDescent="0.3">
      <c r="A1591" s="1" t="s">
        <v>4730</v>
      </c>
      <c r="B1591" s="2">
        <v>45641</v>
      </c>
      <c r="C1591" s="1" t="s">
        <v>6666</v>
      </c>
      <c r="D1591" s="1" t="s">
        <v>107</v>
      </c>
      <c r="E1591">
        <v>2024</v>
      </c>
      <c r="F1591" s="1" t="s">
        <v>476</v>
      </c>
      <c r="G1591" s="1" t="s">
        <v>477</v>
      </c>
      <c r="H1591" s="1" t="s">
        <v>1798</v>
      </c>
      <c r="I1591" s="1" t="s">
        <v>1799</v>
      </c>
      <c r="J1591" s="1" t="s">
        <v>70</v>
      </c>
      <c r="K1591" s="3">
        <v>30.4</v>
      </c>
      <c r="L1591">
        <v>4</v>
      </c>
      <c r="M1591" s="3">
        <v>121.6</v>
      </c>
      <c r="N1591" s="1" t="s">
        <v>21</v>
      </c>
      <c r="O1591" s="1" t="s">
        <v>95</v>
      </c>
    </row>
    <row r="1592" spans="1:15" x14ac:dyDescent="0.3">
      <c r="A1592" s="1" t="s">
        <v>4731</v>
      </c>
      <c r="B1592" s="2">
        <v>45410</v>
      </c>
      <c r="C1592" s="1" t="s">
        <v>6666</v>
      </c>
      <c r="D1592" s="1" t="s">
        <v>82</v>
      </c>
      <c r="E1592">
        <v>2024</v>
      </c>
      <c r="F1592" s="1" t="s">
        <v>1588</v>
      </c>
      <c r="G1592" s="1" t="s">
        <v>4732</v>
      </c>
      <c r="H1592" s="1" t="s">
        <v>1513</v>
      </c>
      <c r="I1592" s="1" t="s">
        <v>4733</v>
      </c>
      <c r="J1592" s="1" t="s">
        <v>20</v>
      </c>
      <c r="K1592" s="3">
        <v>5.05</v>
      </c>
      <c r="L1592">
        <v>3</v>
      </c>
      <c r="M1592" s="3">
        <v>15.15</v>
      </c>
      <c r="N1592" s="1" t="s">
        <v>21</v>
      </c>
      <c r="O1592" s="1" t="s">
        <v>22</v>
      </c>
    </row>
    <row r="1593" spans="1:15" x14ac:dyDescent="0.3">
      <c r="A1593" s="1" t="s">
        <v>4734</v>
      </c>
      <c r="B1593" s="2">
        <v>45035</v>
      </c>
      <c r="C1593" s="1" t="s">
        <v>6670</v>
      </c>
      <c r="D1593" s="1" t="s">
        <v>82</v>
      </c>
      <c r="E1593">
        <v>2023</v>
      </c>
      <c r="F1593" s="1" t="s">
        <v>4735</v>
      </c>
      <c r="G1593" s="1" t="s">
        <v>4736</v>
      </c>
      <c r="H1593" s="1" t="s">
        <v>4737</v>
      </c>
      <c r="I1593" s="1" t="s">
        <v>4738</v>
      </c>
      <c r="J1593" s="1" t="s">
        <v>51</v>
      </c>
      <c r="K1593" s="3">
        <v>16.239999999999998</v>
      </c>
      <c r="L1593">
        <v>1</v>
      </c>
      <c r="M1593" s="3">
        <v>16.239999999999998</v>
      </c>
      <c r="N1593" s="1" t="s">
        <v>21</v>
      </c>
      <c r="O1593" s="1" t="s">
        <v>193</v>
      </c>
    </row>
    <row r="1594" spans="1:15" x14ac:dyDescent="0.3">
      <c r="A1594" s="1" t="s">
        <v>4739</v>
      </c>
      <c r="B1594" s="2">
        <v>44967</v>
      </c>
      <c r="C1594" s="1" t="s">
        <v>6668</v>
      </c>
      <c r="D1594" s="1" t="s">
        <v>39</v>
      </c>
      <c r="E1594">
        <v>2023</v>
      </c>
      <c r="F1594" s="1" t="s">
        <v>3712</v>
      </c>
      <c r="G1594" s="1" t="s">
        <v>3713</v>
      </c>
      <c r="H1594" s="1" t="s">
        <v>2969</v>
      </c>
      <c r="I1594" s="1" t="s">
        <v>2970</v>
      </c>
      <c r="J1594" s="1" t="s">
        <v>20</v>
      </c>
      <c r="K1594" s="3">
        <v>31.43</v>
      </c>
      <c r="L1594">
        <v>3</v>
      </c>
      <c r="M1594" s="3">
        <v>94.29</v>
      </c>
      <c r="N1594" s="1" t="s">
        <v>21</v>
      </c>
      <c r="O1594" s="1" t="s">
        <v>22</v>
      </c>
    </row>
    <row r="1595" spans="1:15" x14ac:dyDescent="0.3">
      <c r="A1595" s="1" t="s">
        <v>4740</v>
      </c>
      <c r="B1595" s="2">
        <v>45110</v>
      </c>
      <c r="C1595" s="1" t="s">
        <v>6667</v>
      </c>
      <c r="D1595" s="1" t="s">
        <v>32</v>
      </c>
      <c r="E1595">
        <v>2023</v>
      </c>
      <c r="F1595" s="1" t="s">
        <v>583</v>
      </c>
      <c r="G1595" s="1" t="s">
        <v>584</v>
      </c>
      <c r="H1595" s="1" t="s">
        <v>2424</v>
      </c>
      <c r="I1595" s="1" t="s">
        <v>2425</v>
      </c>
      <c r="J1595" s="1" t="s">
        <v>70</v>
      </c>
      <c r="K1595" s="3">
        <v>15.55</v>
      </c>
      <c r="L1595">
        <v>1</v>
      </c>
      <c r="M1595" s="3">
        <v>15.55</v>
      </c>
      <c r="N1595" s="1" t="s">
        <v>21</v>
      </c>
      <c r="O1595" s="1" t="s">
        <v>95</v>
      </c>
    </row>
    <row r="1596" spans="1:15" x14ac:dyDescent="0.3">
      <c r="A1596" s="1" t="s">
        <v>4741</v>
      </c>
      <c r="B1596" s="2">
        <v>45305</v>
      </c>
      <c r="C1596" s="1" t="s">
        <v>6666</v>
      </c>
      <c r="D1596" s="1" t="s">
        <v>210</v>
      </c>
      <c r="E1596">
        <v>2024</v>
      </c>
      <c r="F1596" s="1" t="s">
        <v>290</v>
      </c>
      <c r="G1596" s="1" t="s">
        <v>4742</v>
      </c>
      <c r="H1596" s="1" t="s">
        <v>4376</v>
      </c>
      <c r="I1596" s="1" t="s">
        <v>4377</v>
      </c>
      <c r="J1596" s="1" t="s">
        <v>70</v>
      </c>
      <c r="K1596" s="3">
        <v>33.97</v>
      </c>
      <c r="L1596">
        <v>2</v>
      </c>
      <c r="M1596" s="3">
        <v>67.94</v>
      </c>
      <c r="N1596" s="1" t="s">
        <v>6669</v>
      </c>
      <c r="O1596" s="1" t="s">
        <v>80</v>
      </c>
    </row>
    <row r="1597" spans="1:15" x14ac:dyDescent="0.3">
      <c r="A1597" s="1" t="s">
        <v>4743</v>
      </c>
      <c r="B1597" s="2">
        <v>45590</v>
      </c>
      <c r="C1597" s="1" t="s">
        <v>6668</v>
      </c>
      <c r="D1597" s="1" t="s">
        <v>133</v>
      </c>
      <c r="E1597">
        <v>2024</v>
      </c>
      <c r="F1597" s="1" t="s">
        <v>4571</v>
      </c>
      <c r="G1597" s="1" t="s">
        <v>4572</v>
      </c>
      <c r="H1597" s="1" t="s">
        <v>725</v>
      </c>
      <c r="I1597" s="1" t="s">
        <v>726</v>
      </c>
      <c r="J1597" s="1" t="s">
        <v>87</v>
      </c>
      <c r="K1597" s="3">
        <v>37.630000000000003</v>
      </c>
      <c r="L1597">
        <v>1</v>
      </c>
      <c r="M1597" s="3">
        <v>37.630000000000003</v>
      </c>
      <c r="N1597" s="1" t="s">
        <v>29</v>
      </c>
      <c r="O1597" s="1" t="s">
        <v>37</v>
      </c>
    </row>
    <row r="1598" spans="1:15" x14ac:dyDescent="0.3">
      <c r="A1598" s="1" t="s">
        <v>4744</v>
      </c>
      <c r="B1598" s="2">
        <v>45318</v>
      </c>
      <c r="C1598" s="1" t="s">
        <v>6673</v>
      </c>
      <c r="D1598" s="1" t="s">
        <v>210</v>
      </c>
      <c r="E1598">
        <v>2024</v>
      </c>
      <c r="F1598" s="1" t="s">
        <v>921</v>
      </c>
      <c r="G1598" s="1" t="s">
        <v>2777</v>
      </c>
      <c r="H1598" s="1" t="s">
        <v>1654</v>
      </c>
      <c r="I1598" s="1" t="s">
        <v>1655</v>
      </c>
      <c r="J1598" s="1" t="s">
        <v>20</v>
      </c>
      <c r="K1598" s="3">
        <v>26.89</v>
      </c>
      <c r="L1598">
        <v>4</v>
      </c>
      <c r="M1598" s="3">
        <v>107.56</v>
      </c>
      <c r="N1598" s="1" t="s">
        <v>21</v>
      </c>
      <c r="O1598" s="1" t="s">
        <v>44</v>
      </c>
    </row>
    <row r="1599" spans="1:15" x14ac:dyDescent="0.3">
      <c r="A1599" s="1" t="s">
        <v>4745</v>
      </c>
      <c r="B1599" s="2">
        <v>45591</v>
      </c>
      <c r="C1599" s="1" t="s">
        <v>6673</v>
      </c>
      <c r="D1599" s="1" t="s">
        <v>133</v>
      </c>
      <c r="E1599">
        <v>2024</v>
      </c>
      <c r="F1599" s="1" t="s">
        <v>1192</v>
      </c>
      <c r="G1599" s="1" t="s">
        <v>4746</v>
      </c>
      <c r="H1599" s="1" t="s">
        <v>4747</v>
      </c>
      <c r="I1599" s="1" t="s">
        <v>4748</v>
      </c>
      <c r="J1599" s="1" t="s">
        <v>70</v>
      </c>
      <c r="K1599" s="3">
        <v>49.81</v>
      </c>
      <c r="L1599">
        <v>1</v>
      </c>
      <c r="M1599" s="3">
        <v>49.81</v>
      </c>
      <c r="N1599" s="1" t="s">
        <v>21</v>
      </c>
      <c r="O1599" s="1" t="s">
        <v>30</v>
      </c>
    </row>
    <row r="1600" spans="1:15" x14ac:dyDescent="0.3">
      <c r="A1600" s="1" t="s">
        <v>4749</v>
      </c>
      <c r="B1600" s="2">
        <v>45152</v>
      </c>
      <c r="C1600" s="1" t="s">
        <v>6667</v>
      </c>
      <c r="D1600" s="1" t="s">
        <v>90</v>
      </c>
      <c r="E1600">
        <v>2023</v>
      </c>
      <c r="F1600" s="1" t="s">
        <v>611</v>
      </c>
      <c r="G1600" s="1" t="s">
        <v>3119</v>
      </c>
      <c r="H1600" s="1" t="s">
        <v>3813</v>
      </c>
      <c r="I1600" s="1" t="s">
        <v>3814</v>
      </c>
      <c r="J1600" s="1" t="s">
        <v>20</v>
      </c>
      <c r="K1600" s="3">
        <v>24.7</v>
      </c>
      <c r="L1600">
        <v>3</v>
      </c>
      <c r="M1600" s="3">
        <v>74.099999999999994</v>
      </c>
      <c r="N1600" s="1" t="s">
        <v>6669</v>
      </c>
      <c r="O1600" s="1" t="s">
        <v>37</v>
      </c>
    </row>
    <row r="1601" spans="1:15" x14ac:dyDescent="0.3">
      <c r="A1601" s="1" t="s">
        <v>4750</v>
      </c>
      <c r="B1601" s="2">
        <v>45276</v>
      </c>
      <c r="C1601" s="1" t="s">
        <v>6673</v>
      </c>
      <c r="D1601" s="1" t="s">
        <v>107</v>
      </c>
      <c r="E1601">
        <v>2023</v>
      </c>
      <c r="F1601" s="1" t="s">
        <v>3653</v>
      </c>
      <c r="G1601" s="1" t="s">
        <v>3654</v>
      </c>
      <c r="H1601" s="1" t="s">
        <v>2470</v>
      </c>
      <c r="I1601" s="1" t="s">
        <v>2471</v>
      </c>
      <c r="J1601" s="1" t="s">
        <v>20</v>
      </c>
      <c r="K1601" s="3">
        <v>24.26</v>
      </c>
      <c r="L1601">
        <v>3</v>
      </c>
      <c r="M1601" s="3">
        <v>72.78</v>
      </c>
      <c r="N1601" s="1" t="s">
        <v>21</v>
      </c>
      <c r="O1601" s="1" t="s">
        <v>37</v>
      </c>
    </row>
    <row r="1602" spans="1:15" x14ac:dyDescent="0.3">
      <c r="A1602" s="1" t="s">
        <v>4751</v>
      </c>
      <c r="B1602" s="2">
        <v>45227</v>
      </c>
      <c r="C1602" s="1" t="s">
        <v>6673</v>
      </c>
      <c r="D1602" s="1" t="s">
        <v>133</v>
      </c>
      <c r="E1602">
        <v>2023</v>
      </c>
      <c r="F1602" s="1" t="s">
        <v>235</v>
      </c>
      <c r="G1602" s="1" t="s">
        <v>2427</v>
      </c>
      <c r="H1602" s="1" t="s">
        <v>568</v>
      </c>
      <c r="I1602" s="1" t="s">
        <v>3766</v>
      </c>
      <c r="J1602" s="1" t="s">
        <v>20</v>
      </c>
      <c r="K1602" s="3">
        <v>37.42</v>
      </c>
      <c r="L1602">
        <v>4</v>
      </c>
      <c r="M1602" s="3">
        <v>149.68</v>
      </c>
      <c r="N1602" s="1" t="s">
        <v>21</v>
      </c>
      <c r="O1602" s="1" t="s">
        <v>80</v>
      </c>
    </row>
    <row r="1603" spans="1:15" x14ac:dyDescent="0.3">
      <c r="A1603" s="1" t="s">
        <v>4752</v>
      </c>
      <c r="B1603" s="2">
        <v>45430</v>
      </c>
      <c r="C1603" s="1" t="s">
        <v>6673</v>
      </c>
      <c r="D1603" s="1" t="s">
        <v>46</v>
      </c>
      <c r="E1603">
        <v>2024</v>
      </c>
      <c r="F1603" s="1" t="s">
        <v>1254</v>
      </c>
      <c r="G1603" s="1" t="s">
        <v>1340</v>
      </c>
      <c r="H1603" s="1" t="s">
        <v>4753</v>
      </c>
      <c r="I1603" s="1" t="s">
        <v>4754</v>
      </c>
      <c r="J1603" s="1" t="s">
        <v>70</v>
      </c>
      <c r="K1603" s="3">
        <v>30.12</v>
      </c>
      <c r="L1603">
        <v>3</v>
      </c>
      <c r="M1603" s="3">
        <v>90.36</v>
      </c>
      <c r="N1603" s="1" t="s">
        <v>6669</v>
      </c>
      <c r="O1603" s="1" t="s">
        <v>30</v>
      </c>
    </row>
    <row r="1604" spans="1:15" x14ac:dyDescent="0.3">
      <c r="A1604" s="1" t="s">
        <v>4755</v>
      </c>
      <c r="B1604" s="2">
        <v>45136</v>
      </c>
      <c r="C1604" s="1" t="s">
        <v>6673</v>
      </c>
      <c r="D1604" s="1" t="s">
        <v>32</v>
      </c>
      <c r="E1604">
        <v>2023</v>
      </c>
      <c r="F1604" s="1" t="s">
        <v>516</v>
      </c>
      <c r="G1604" s="1" t="s">
        <v>517</v>
      </c>
      <c r="H1604" s="1" t="s">
        <v>2213</v>
      </c>
      <c r="I1604" s="1" t="s">
        <v>3025</v>
      </c>
      <c r="J1604" s="1" t="s">
        <v>87</v>
      </c>
      <c r="K1604" s="3">
        <v>32.67</v>
      </c>
      <c r="L1604">
        <v>2</v>
      </c>
      <c r="M1604" s="3">
        <v>65.34</v>
      </c>
      <c r="N1604" s="1" t="s">
        <v>88</v>
      </c>
      <c r="O1604" s="1" t="s">
        <v>44</v>
      </c>
    </row>
    <row r="1605" spans="1:15" x14ac:dyDescent="0.3">
      <c r="A1605" s="1" t="s">
        <v>4756</v>
      </c>
      <c r="B1605" s="2">
        <v>45015</v>
      </c>
      <c r="C1605" s="1" t="s">
        <v>6672</v>
      </c>
      <c r="D1605" s="1" t="s">
        <v>15</v>
      </c>
      <c r="E1605">
        <v>2023</v>
      </c>
      <c r="F1605" s="1" t="s">
        <v>1294</v>
      </c>
      <c r="G1605" s="1" t="s">
        <v>4068</v>
      </c>
      <c r="H1605" s="1" t="s">
        <v>4753</v>
      </c>
      <c r="I1605" s="1" t="s">
        <v>4754</v>
      </c>
      <c r="J1605" s="1" t="s">
        <v>87</v>
      </c>
      <c r="K1605" s="3">
        <v>42.25</v>
      </c>
      <c r="L1605">
        <v>4</v>
      </c>
      <c r="M1605" s="3">
        <v>169</v>
      </c>
      <c r="N1605" s="1" t="s">
        <v>21</v>
      </c>
      <c r="O1605" s="1" t="s">
        <v>37</v>
      </c>
    </row>
    <row r="1606" spans="1:15" x14ac:dyDescent="0.3">
      <c r="A1606" s="1" t="s">
        <v>4757</v>
      </c>
      <c r="B1606" s="2">
        <v>44952</v>
      </c>
      <c r="C1606" s="1" t="s">
        <v>6672</v>
      </c>
      <c r="D1606" s="1" t="s">
        <v>210</v>
      </c>
      <c r="E1606">
        <v>2023</v>
      </c>
      <c r="F1606" s="1" t="s">
        <v>3885</v>
      </c>
      <c r="G1606" s="1" t="s">
        <v>4758</v>
      </c>
      <c r="H1606" s="1" t="s">
        <v>2312</v>
      </c>
      <c r="I1606" s="1" t="s">
        <v>2313</v>
      </c>
      <c r="J1606" s="1" t="s">
        <v>87</v>
      </c>
      <c r="K1606" s="3">
        <v>33.17</v>
      </c>
      <c r="L1606">
        <v>5</v>
      </c>
      <c r="M1606" s="3">
        <v>165.85</v>
      </c>
      <c r="N1606" s="1" t="s">
        <v>6669</v>
      </c>
      <c r="O1606" s="1" t="s">
        <v>44</v>
      </c>
    </row>
    <row r="1607" spans="1:15" x14ac:dyDescent="0.3">
      <c r="A1607" s="1" t="s">
        <v>4759</v>
      </c>
      <c r="B1607" s="2">
        <v>45002</v>
      </c>
      <c r="C1607" s="1" t="s">
        <v>6668</v>
      </c>
      <c r="D1607" s="1" t="s">
        <v>15</v>
      </c>
      <c r="E1607">
        <v>2023</v>
      </c>
      <c r="F1607" s="1" t="s">
        <v>61</v>
      </c>
      <c r="G1607" s="1" t="s">
        <v>62</v>
      </c>
      <c r="H1607" s="1" t="s">
        <v>1505</v>
      </c>
      <c r="I1607" s="1" t="s">
        <v>4760</v>
      </c>
      <c r="J1607" s="1" t="s">
        <v>70</v>
      </c>
      <c r="K1607" s="3">
        <v>44.09</v>
      </c>
      <c r="L1607">
        <v>3</v>
      </c>
      <c r="M1607" s="3">
        <v>132.27000000000001</v>
      </c>
      <c r="N1607" s="1" t="s">
        <v>29</v>
      </c>
      <c r="O1607" s="1" t="s">
        <v>22</v>
      </c>
    </row>
    <row r="1608" spans="1:15" x14ac:dyDescent="0.3">
      <c r="A1608" s="1" t="s">
        <v>4761</v>
      </c>
      <c r="B1608" s="2">
        <v>45239</v>
      </c>
      <c r="C1608" s="1" t="s">
        <v>6672</v>
      </c>
      <c r="D1608" s="1" t="s">
        <v>54</v>
      </c>
      <c r="E1608">
        <v>2023</v>
      </c>
      <c r="F1608" s="1" t="s">
        <v>16</v>
      </c>
      <c r="G1608" s="1" t="s">
        <v>2114</v>
      </c>
      <c r="H1608" s="1" t="s">
        <v>2521</v>
      </c>
      <c r="I1608" s="1" t="s">
        <v>2522</v>
      </c>
      <c r="J1608" s="1" t="s">
        <v>70</v>
      </c>
      <c r="K1608" s="3">
        <v>16.47</v>
      </c>
      <c r="L1608">
        <v>1</v>
      </c>
      <c r="M1608" s="3">
        <v>16.47</v>
      </c>
      <c r="N1608" s="1" t="s">
        <v>21</v>
      </c>
      <c r="O1608" s="1" t="s">
        <v>44</v>
      </c>
    </row>
    <row r="1609" spans="1:15" x14ac:dyDescent="0.3">
      <c r="A1609" s="1" t="s">
        <v>4762</v>
      </c>
      <c r="B1609" s="2">
        <v>45005</v>
      </c>
      <c r="C1609" s="1" t="s">
        <v>6667</v>
      </c>
      <c r="D1609" s="1" t="s">
        <v>15</v>
      </c>
      <c r="E1609">
        <v>2023</v>
      </c>
      <c r="F1609" s="1" t="s">
        <v>1691</v>
      </c>
      <c r="G1609" s="1" t="s">
        <v>3674</v>
      </c>
      <c r="H1609" s="1" t="s">
        <v>4527</v>
      </c>
      <c r="I1609" s="1" t="s">
        <v>4763</v>
      </c>
      <c r="J1609" s="1" t="s">
        <v>87</v>
      </c>
      <c r="K1609" s="3">
        <v>24.81</v>
      </c>
      <c r="L1609">
        <v>5</v>
      </c>
      <c r="M1609" s="3">
        <v>124.05</v>
      </c>
      <c r="N1609" s="1" t="s">
        <v>21</v>
      </c>
      <c r="O1609" s="1" t="s">
        <v>80</v>
      </c>
    </row>
    <row r="1610" spans="1:15" x14ac:dyDescent="0.3">
      <c r="A1610" s="1" t="s">
        <v>4764</v>
      </c>
      <c r="B1610" s="2">
        <v>45466</v>
      </c>
      <c r="C1610" s="1" t="s">
        <v>6666</v>
      </c>
      <c r="D1610" s="1" t="s">
        <v>24</v>
      </c>
      <c r="E1610">
        <v>2024</v>
      </c>
      <c r="F1610" s="1" t="s">
        <v>596</v>
      </c>
      <c r="G1610" s="1" t="s">
        <v>597</v>
      </c>
      <c r="H1610" s="1" t="s">
        <v>223</v>
      </c>
      <c r="I1610" s="1" t="s">
        <v>4559</v>
      </c>
      <c r="J1610" s="1" t="s">
        <v>20</v>
      </c>
      <c r="K1610" s="3">
        <v>25.14</v>
      </c>
      <c r="L1610">
        <v>2</v>
      </c>
      <c r="M1610" s="3">
        <v>50.28</v>
      </c>
      <c r="N1610" s="1" t="s">
        <v>29</v>
      </c>
      <c r="O1610" s="1" t="s">
        <v>30</v>
      </c>
    </row>
    <row r="1611" spans="1:15" x14ac:dyDescent="0.3">
      <c r="A1611" s="1" t="s">
        <v>4765</v>
      </c>
      <c r="B1611" s="2">
        <v>45520</v>
      </c>
      <c r="C1611" s="1" t="s">
        <v>6668</v>
      </c>
      <c r="D1611" s="1" t="s">
        <v>90</v>
      </c>
      <c r="E1611">
        <v>2024</v>
      </c>
      <c r="F1611" s="1" t="s">
        <v>1465</v>
      </c>
      <c r="G1611" s="1" t="s">
        <v>4352</v>
      </c>
      <c r="H1611" s="1" t="s">
        <v>4704</v>
      </c>
      <c r="I1611" s="1" t="s">
        <v>4705</v>
      </c>
      <c r="J1611" s="1" t="s">
        <v>20</v>
      </c>
      <c r="K1611" s="3">
        <v>13.33</v>
      </c>
      <c r="L1611">
        <v>4</v>
      </c>
      <c r="M1611" s="3">
        <v>53.32</v>
      </c>
      <c r="N1611" s="1" t="s">
        <v>21</v>
      </c>
      <c r="O1611" s="1" t="s">
        <v>37</v>
      </c>
    </row>
    <row r="1612" spans="1:15" x14ac:dyDescent="0.3">
      <c r="A1612" s="1" t="s">
        <v>4766</v>
      </c>
      <c r="B1612" s="2">
        <v>45040</v>
      </c>
      <c r="C1612" s="1" t="s">
        <v>6667</v>
      </c>
      <c r="D1612" s="1" t="s">
        <v>82</v>
      </c>
      <c r="E1612">
        <v>2023</v>
      </c>
      <c r="F1612" s="1" t="s">
        <v>4767</v>
      </c>
      <c r="G1612" s="1" t="s">
        <v>4768</v>
      </c>
      <c r="H1612" s="1" t="s">
        <v>2658</v>
      </c>
      <c r="I1612" s="1" t="s">
        <v>3623</v>
      </c>
      <c r="J1612" s="1" t="s">
        <v>20</v>
      </c>
      <c r="K1612" s="3">
        <v>18.190000000000001</v>
      </c>
      <c r="L1612">
        <v>5</v>
      </c>
      <c r="M1612" s="3">
        <v>90.95</v>
      </c>
      <c r="N1612" s="1" t="s">
        <v>6669</v>
      </c>
      <c r="O1612" s="1" t="s">
        <v>52</v>
      </c>
    </row>
    <row r="1613" spans="1:15" x14ac:dyDescent="0.3">
      <c r="A1613" s="1" t="s">
        <v>4769</v>
      </c>
      <c r="B1613" s="2">
        <v>45095</v>
      </c>
      <c r="C1613" s="1" t="s">
        <v>6666</v>
      </c>
      <c r="D1613" s="1" t="s">
        <v>24</v>
      </c>
      <c r="E1613">
        <v>2023</v>
      </c>
      <c r="F1613" s="1" t="s">
        <v>118</v>
      </c>
      <c r="G1613" s="1" t="s">
        <v>4770</v>
      </c>
      <c r="H1613" s="1" t="s">
        <v>4771</v>
      </c>
      <c r="I1613" s="1" t="s">
        <v>4772</v>
      </c>
      <c r="J1613" s="1" t="s">
        <v>87</v>
      </c>
      <c r="K1613" s="3">
        <v>7.41</v>
      </c>
      <c r="L1613">
        <v>5</v>
      </c>
      <c r="M1613" s="3">
        <v>37.049999999999997</v>
      </c>
      <c r="N1613" s="1" t="s">
        <v>21</v>
      </c>
      <c r="O1613" s="1" t="s">
        <v>30</v>
      </c>
    </row>
    <row r="1614" spans="1:15" x14ac:dyDescent="0.3">
      <c r="A1614" s="1" t="s">
        <v>4773</v>
      </c>
      <c r="B1614" s="2">
        <v>45370</v>
      </c>
      <c r="C1614" s="1" t="s">
        <v>6671</v>
      </c>
      <c r="D1614" s="1" t="s">
        <v>15</v>
      </c>
      <c r="E1614">
        <v>2024</v>
      </c>
      <c r="F1614" s="1" t="s">
        <v>2473</v>
      </c>
      <c r="G1614" s="1" t="s">
        <v>2474</v>
      </c>
      <c r="H1614" s="1" t="s">
        <v>4774</v>
      </c>
      <c r="I1614" s="1" t="s">
        <v>4775</v>
      </c>
      <c r="J1614" s="1" t="s">
        <v>87</v>
      </c>
      <c r="K1614" s="3">
        <v>24.44</v>
      </c>
      <c r="L1614">
        <v>2</v>
      </c>
      <c r="M1614" s="3">
        <v>48.88</v>
      </c>
      <c r="N1614" s="1" t="s">
        <v>29</v>
      </c>
      <c r="O1614" s="1" t="s">
        <v>52</v>
      </c>
    </row>
    <row r="1615" spans="1:15" x14ac:dyDescent="0.3">
      <c r="A1615" s="1" t="s">
        <v>4776</v>
      </c>
      <c r="B1615" s="2">
        <v>45173</v>
      </c>
      <c r="C1615" s="1" t="s">
        <v>6667</v>
      </c>
      <c r="D1615" s="1" t="s">
        <v>60</v>
      </c>
      <c r="E1615">
        <v>2023</v>
      </c>
      <c r="F1615" s="1" t="s">
        <v>1840</v>
      </c>
      <c r="G1615" s="1" t="s">
        <v>1841</v>
      </c>
      <c r="H1615" s="1" t="s">
        <v>267</v>
      </c>
      <c r="I1615" s="1" t="s">
        <v>268</v>
      </c>
      <c r="J1615" s="1" t="s">
        <v>20</v>
      </c>
      <c r="K1615" s="3">
        <v>9.81</v>
      </c>
      <c r="L1615">
        <v>5</v>
      </c>
      <c r="M1615" s="3">
        <v>49.05</v>
      </c>
      <c r="N1615" s="1" t="s">
        <v>21</v>
      </c>
      <c r="O1615" s="1" t="s">
        <v>80</v>
      </c>
    </row>
    <row r="1616" spans="1:15" x14ac:dyDescent="0.3">
      <c r="A1616" s="1" t="s">
        <v>4777</v>
      </c>
      <c r="B1616" s="2">
        <v>45191</v>
      </c>
      <c r="C1616" s="1" t="s">
        <v>6668</v>
      </c>
      <c r="D1616" s="1" t="s">
        <v>60</v>
      </c>
      <c r="E1616">
        <v>2023</v>
      </c>
      <c r="F1616" s="1" t="s">
        <v>1310</v>
      </c>
      <c r="G1616" s="1" t="s">
        <v>1311</v>
      </c>
      <c r="H1616" s="1" t="s">
        <v>717</v>
      </c>
      <c r="I1616" s="1" t="s">
        <v>4060</v>
      </c>
      <c r="J1616" s="1" t="s">
        <v>87</v>
      </c>
      <c r="K1616" s="3">
        <v>18.48</v>
      </c>
      <c r="L1616">
        <v>3</v>
      </c>
      <c r="M1616" s="3">
        <v>55.44</v>
      </c>
      <c r="N1616" s="1" t="s">
        <v>88</v>
      </c>
      <c r="O1616" s="1" t="s">
        <v>44</v>
      </c>
    </row>
    <row r="1617" spans="1:15" x14ac:dyDescent="0.3">
      <c r="A1617" s="1" t="s">
        <v>4778</v>
      </c>
      <c r="B1617" s="2">
        <v>45049</v>
      </c>
      <c r="C1617" s="1" t="s">
        <v>6670</v>
      </c>
      <c r="D1617" s="1" t="s">
        <v>46</v>
      </c>
      <c r="E1617">
        <v>2023</v>
      </c>
      <c r="F1617" s="1" t="s">
        <v>1993</v>
      </c>
      <c r="G1617" s="1" t="s">
        <v>4779</v>
      </c>
      <c r="H1617" s="1" t="s">
        <v>3878</v>
      </c>
      <c r="I1617" s="1" t="s">
        <v>4780</v>
      </c>
      <c r="J1617" s="1" t="s">
        <v>87</v>
      </c>
      <c r="K1617" s="3">
        <v>23.24</v>
      </c>
      <c r="L1617">
        <v>5</v>
      </c>
      <c r="M1617" s="3">
        <v>116.2</v>
      </c>
      <c r="N1617" s="1" t="s">
        <v>21</v>
      </c>
      <c r="O1617" s="1" t="s">
        <v>30</v>
      </c>
    </row>
    <row r="1618" spans="1:15" x14ac:dyDescent="0.3">
      <c r="A1618" s="1" t="s">
        <v>4781</v>
      </c>
      <c r="B1618" s="2">
        <v>45571</v>
      </c>
      <c r="C1618" s="1" t="s">
        <v>6666</v>
      </c>
      <c r="D1618" s="1" t="s">
        <v>133</v>
      </c>
      <c r="E1618">
        <v>2024</v>
      </c>
      <c r="F1618" s="1" t="s">
        <v>2017</v>
      </c>
      <c r="G1618" s="1" t="s">
        <v>4654</v>
      </c>
      <c r="H1618" s="1" t="s">
        <v>1859</v>
      </c>
      <c r="I1618" s="1" t="s">
        <v>1860</v>
      </c>
      <c r="J1618" s="1" t="s">
        <v>20</v>
      </c>
      <c r="K1618" s="3">
        <v>54.65</v>
      </c>
      <c r="L1618">
        <v>1</v>
      </c>
      <c r="M1618" s="3">
        <v>54.65</v>
      </c>
      <c r="N1618" s="1" t="s">
        <v>29</v>
      </c>
      <c r="O1618" s="1" t="s">
        <v>22</v>
      </c>
    </row>
    <row r="1619" spans="1:15" x14ac:dyDescent="0.3">
      <c r="A1619" s="1" t="s">
        <v>4782</v>
      </c>
      <c r="B1619" s="2">
        <v>45012</v>
      </c>
      <c r="C1619" s="1" t="s">
        <v>6667</v>
      </c>
      <c r="D1619" s="1" t="s">
        <v>15</v>
      </c>
      <c r="E1619">
        <v>2023</v>
      </c>
      <c r="F1619" s="1" t="s">
        <v>3429</v>
      </c>
      <c r="G1619" s="1" t="s">
        <v>4783</v>
      </c>
      <c r="H1619" s="1" t="s">
        <v>2535</v>
      </c>
      <c r="I1619" s="1" t="s">
        <v>4784</v>
      </c>
      <c r="J1619" s="1" t="s">
        <v>70</v>
      </c>
      <c r="K1619" s="3">
        <v>27.11</v>
      </c>
      <c r="L1619">
        <v>5</v>
      </c>
      <c r="M1619" s="3">
        <v>135.55000000000001</v>
      </c>
      <c r="N1619" s="1" t="s">
        <v>88</v>
      </c>
      <c r="O1619" s="1" t="s">
        <v>37</v>
      </c>
    </row>
    <row r="1620" spans="1:15" x14ac:dyDescent="0.3">
      <c r="A1620" s="1" t="s">
        <v>4785</v>
      </c>
      <c r="B1620" s="2">
        <v>45542</v>
      </c>
      <c r="C1620" s="1" t="s">
        <v>6673</v>
      </c>
      <c r="D1620" s="1" t="s">
        <v>60</v>
      </c>
      <c r="E1620">
        <v>2024</v>
      </c>
      <c r="F1620" s="1" t="s">
        <v>1742</v>
      </c>
      <c r="G1620" s="1" t="s">
        <v>1743</v>
      </c>
      <c r="H1620" s="1" t="s">
        <v>1205</v>
      </c>
      <c r="I1620" s="1" t="s">
        <v>4786</v>
      </c>
      <c r="J1620" s="1" t="s">
        <v>20</v>
      </c>
      <c r="K1620" s="3">
        <v>22.21</v>
      </c>
      <c r="L1620">
        <v>1</v>
      </c>
      <c r="M1620" s="3">
        <v>22.21</v>
      </c>
      <c r="N1620" s="1" t="s">
        <v>21</v>
      </c>
      <c r="O1620" s="1" t="s">
        <v>37</v>
      </c>
    </row>
    <row r="1621" spans="1:15" x14ac:dyDescent="0.3">
      <c r="A1621" s="1" t="s">
        <v>4787</v>
      </c>
      <c r="B1621" s="2">
        <v>45622</v>
      </c>
      <c r="C1621" s="1" t="s">
        <v>6671</v>
      </c>
      <c r="D1621" s="1" t="s">
        <v>54</v>
      </c>
      <c r="E1621">
        <v>2024</v>
      </c>
      <c r="F1621" s="1" t="s">
        <v>1015</v>
      </c>
      <c r="G1621" s="1" t="s">
        <v>1016</v>
      </c>
      <c r="H1621" s="1" t="s">
        <v>2807</v>
      </c>
      <c r="I1621" s="1" t="s">
        <v>4788</v>
      </c>
      <c r="J1621" s="1" t="s">
        <v>51</v>
      </c>
      <c r="K1621" s="3">
        <v>14.04</v>
      </c>
      <c r="L1621">
        <v>5</v>
      </c>
      <c r="M1621" s="3">
        <v>70.2</v>
      </c>
      <c r="N1621" s="1" t="s">
        <v>21</v>
      </c>
      <c r="O1621" s="1" t="s">
        <v>193</v>
      </c>
    </row>
    <row r="1622" spans="1:15" x14ac:dyDescent="0.3">
      <c r="A1622" s="1" t="s">
        <v>4789</v>
      </c>
      <c r="B1622" s="2">
        <v>45283</v>
      </c>
      <c r="C1622" s="1" t="s">
        <v>6673</v>
      </c>
      <c r="D1622" s="1" t="s">
        <v>107</v>
      </c>
      <c r="E1622">
        <v>2023</v>
      </c>
      <c r="F1622" s="1" t="s">
        <v>2128</v>
      </c>
      <c r="G1622" s="1" t="s">
        <v>2129</v>
      </c>
      <c r="H1622" s="1" t="s">
        <v>955</v>
      </c>
      <c r="I1622" s="1" t="s">
        <v>1586</v>
      </c>
      <c r="J1622" s="1" t="s">
        <v>87</v>
      </c>
      <c r="K1622" s="3">
        <v>39.68</v>
      </c>
      <c r="L1622">
        <v>5</v>
      </c>
      <c r="M1622" s="3">
        <v>198.4</v>
      </c>
      <c r="N1622" s="1" t="s">
        <v>21</v>
      </c>
      <c r="O1622" s="1" t="s">
        <v>52</v>
      </c>
    </row>
    <row r="1623" spans="1:15" x14ac:dyDescent="0.3">
      <c r="A1623" s="1" t="s">
        <v>4790</v>
      </c>
      <c r="B1623" s="2">
        <v>45257</v>
      </c>
      <c r="C1623" s="1" t="s">
        <v>6667</v>
      </c>
      <c r="D1623" s="1" t="s">
        <v>54</v>
      </c>
      <c r="E1623">
        <v>2023</v>
      </c>
      <c r="F1623" s="1" t="s">
        <v>2875</v>
      </c>
      <c r="G1623" s="1" t="s">
        <v>4791</v>
      </c>
      <c r="H1623" s="1" t="s">
        <v>518</v>
      </c>
      <c r="I1623" s="1" t="s">
        <v>916</v>
      </c>
      <c r="J1623" s="1" t="s">
        <v>51</v>
      </c>
      <c r="K1623" s="3">
        <v>28.76</v>
      </c>
      <c r="L1623">
        <v>3</v>
      </c>
      <c r="M1623" s="3">
        <v>86.28</v>
      </c>
      <c r="N1623" s="1" t="s">
        <v>6669</v>
      </c>
      <c r="O1623" s="1" t="s">
        <v>22</v>
      </c>
    </row>
    <row r="1624" spans="1:15" x14ac:dyDescent="0.3">
      <c r="A1624" s="1" t="s">
        <v>4792</v>
      </c>
      <c r="B1624" s="2">
        <v>45605</v>
      </c>
      <c r="C1624" s="1" t="s">
        <v>6673</v>
      </c>
      <c r="D1624" s="1" t="s">
        <v>54</v>
      </c>
      <c r="E1624">
        <v>2024</v>
      </c>
      <c r="F1624" s="1" t="s">
        <v>280</v>
      </c>
      <c r="G1624" s="1" t="s">
        <v>281</v>
      </c>
      <c r="H1624" s="1" t="s">
        <v>1832</v>
      </c>
      <c r="I1624" s="1" t="s">
        <v>1833</v>
      </c>
      <c r="J1624" s="1" t="s">
        <v>70</v>
      </c>
      <c r="K1624" s="3">
        <v>26.82</v>
      </c>
      <c r="L1624">
        <v>2</v>
      </c>
      <c r="M1624" s="3">
        <v>53.64</v>
      </c>
      <c r="N1624" s="1" t="s">
        <v>6669</v>
      </c>
      <c r="O1624" s="1" t="s">
        <v>193</v>
      </c>
    </row>
    <row r="1625" spans="1:15" x14ac:dyDescent="0.3">
      <c r="A1625" s="1" t="s">
        <v>4793</v>
      </c>
      <c r="B1625" s="2">
        <v>45593</v>
      </c>
      <c r="C1625" s="1" t="s">
        <v>6667</v>
      </c>
      <c r="D1625" s="1" t="s">
        <v>133</v>
      </c>
      <c r="E1625">
        <v>2024</v>
      </c>
      <c r="F1625" s="1" t="s">
        <v>4418</v>
      </c>
      <c r="G1625" s="1" t="s">
        <v>4794</v>
      </c>
      <c r="H1625" s="1" t="s">
        <v>4479</v>
      </c>
      <c r="I1625" s="1" t="s">
        <v>4795</v>
      </c>
      <c r="J1625" s="1" t="s">
        <v>70</v>
      </c>
      <c r="K1625" s="3">
        <v>16.97</v>
      </c>
      <c r="L1625">
        <v>5</v>
      </c>
      <c r="M1625" s="3">
        <v>84.85</v>
      </c>
      <c r="N1625" s="1" t="s">
        <v>88</v>
      </c>
      <c r="O1625" s="1" t="s">
        <v>30</v>
      </c>
    </row>
    <row r="1626" spans="1:15" x14ac:dyDescent="0.3">
      <c r="A1626" s="1" t="s">
        <v>4796</v>
      </c>
      <c r="B1626" s="2">
        <v>44933</v>
      </c>
      <c r="C1626" s="1" t="s">
        <v>6673</v>
      </c>
      <c r="D1626" s="1" t="s">
        <v>210</v>
      </c>
      <c r="E1626">
        <v>2023</v>
      </c>
      <c r="F1626" s="1" t="s">
        <v>1215</v>
      </c>
      <c r="G1626" s="1" t="s">
        <v>1977</v>
      </c>
      <c r="H1626" s="1" t="s">
        <v>2734</v>
      </c>
      <c r="I1626" s="1" t="s">
        <v>2735</v>
      </c>
      <c r="J1626" s="1" t="s">
        <v>20</v>
      </c>
      <c r="K1626" s="3">
        <v>42.44</v>
      </c>
      <c r="L1626">
        <v>2</v>
      </c>
      <c r="M1626" s="3">
        <v>84.88</v>
      </c>
      <c r="N1626" s="1" t="s">
        <v>21</v>
      </c>
      <c r="O1626" s="1" t="s">
        <v>44</v>
      </c>
    </row>
    <row r="1627" spans="1:15" x14ac:dyDescent="0.3">
      <c r="A1627" s="1" t="s">
        <v>4797</v>
      </c>
      <c r="B1627" s="2">
        <v>45633</v>
      </c>
      <c r="C1627" s="1" t="s">
        <v>6673</v>
      </c>
      <c r="D1627" s="1" t="s">
        <v>107</v>
      </c>
      <c r="E1627">
        <v>2024</v>
      </c>
      <c r="F1627" s="1" t="s">
        <v>4798</v>
      </c>
      <c r="G1627" s="1" t="s">
        <v>4799</v>
      </c>
      <c r="H1627" s="1" t="s">
        <v>2174</v>
      </c>
      <c r="I1627" s="1" t="s">
        <v>3520</v>
      </c>
      <c r="J1627" s="1" t="s">
        <v>20</v>
      </c>
      <c r="K1627" s="3">
        <v>31.61</v>
      </c>
      <c r="L1627">
        <v>5</v>
      </c>
      <c r="M1627" s="3">
        <v>158.05000000000001</v>
      </c>
      <c r="N1627" s="1" t="s">
        <v>21</v>
      </c>
      <c r="O1627" s="1" t="s">
        <v>37</v>
      </c>
    </row>
    <row r="1628" spans="1:15" x14ac:dyDescent="0.3">
      <c r="A1628" s="1" t="s">
        <v>4800</v>
      </c>
      <c r="B1628" s="2">
        <v>45507</v>
      </c>
      <c r="C1628" s="1" t="s">
        <v>6673</v>
      </c>
      <c r="D1628" s="1" t="s">
        <v>90</v>
      </c>
      <c r="E1628">
        <v>2024</v>
      </c>
      <c r="F1628" s="1" t="s">
        <v>1966</v>
      </c>
      <c r="G1628" s="1" t="s">
        <v>1967</v>
      </c>
      <c r="H1628" s="1" t="s">
        <v>3149</v>
      </c>
      <c r="I1628" s="1" t="s">
        <v>3150</v>
      </c>
      <c r="J1628" s="1" t="s">
        <v>20</v>
      </c>
      <c r="K1628" s="3">
        <v>19.63</v>
      </c>
      <c r="L1628">
        <v>3</v>
      </c>
      <c r="M1628" s="3">
        <v>58.89</v>
      </c>
      <c r="N1628" s="1" t="s">
        <v>6669</v>
      </c>
      <c r="O1628" s="1" t="s">
        <v>37</v>
      </c>
    </row>
    <row r="1629" spans="1:15" x14ac:dyDescent="0.3">
      <c r="A1629" s="1" t="s">
        <v>4801</v>
      </c>
      <c r="B1629" s="2">
        <v>45221</v>
      </c>
      <c r="C1629" s="1" t="s">
        <v>6666</v>
      </c>
      <c r="D1629" s="1" t="s">
        <v>133</v>
      </c>
      <c r="E1629">
        <v>2023</v>
      </c>
      <c r="F1629" s="1" t="s">
        <v>300</v>
      </c>
      <c r="G1629" s="1" t="s">
        <v>2795</v>
      </c>
      <c r="H1629" s="1" t="s">
        <v>772</v>
      </c>
      <c r="I1629" s="1" t="s">
        <v>773</v>
      </c>
      <c r="J1629" s="1" t="s">
        <v>51</v>
      </c>
      <c r="K1629" s="3">
        <v>11.92</v>
      </c>
      <c r="L1629">
        <v>2</v>
      </c>
      <c r="M1629" s="3">
        <v>23.84</v>
      </c>
      <c r="N1629" s="1" t="s">
        <v>6669</v>
      </c>
      <c r="O1629" s="1" t="s">
        <v>37</v>
      </c>
    </row>
    <row r="1630" spans="1:15" x14ac:dyDescent="0.3">
      <c r="A1630" s="1" t="s">
        <v>4802</v>
      </c>
      <c r="B1630" s="2">
        <v>44827</v>
      </c>
      <c r="C1630" s="1" t="s">
        <v>6668</v>
      </c>
      <c r="D1630" s="1" t="s">
        <v>60</v>
      </c>
      <c r="E1630">
        <v>2022</v>
      </c>
      <c r="F1630" s="1" t="s">
        <v>3987</v>
      </c>
      <c r="G1630" s="1" t="s">
        <v>4803</v>
      </c>
      <c r="H1630" s="1" t="s">
        <v>3594</v>
      </c>
      <c r="I1630" s="1" t="s">
        <v>3595</v>
      </c>
      <c r="J1630" s="1" t="s">
        <v>87</v>
      </c>
      <c r="K1630" s="3">
        <v>28.1</v>
      </c>
      <c r="L1630">
        <v>3</v>
      </c>
      <c r="M1630" s="3">
        <v>84.3</v>
      </c>
      <c r="N1630" s="1" t="s">
        <v>21</v>
      </c>
      <c r="O1630" s="1" t="s">
        <v>80</v>
      </c>
    </row>
    <row r="1631" spans="1:15" x14ac:dyDescent="0.3">
      <c r="A1631" s="1" t="s">
        <v>4804</v>
      </c>
      <c r="B1631" s="2">
        <v>45262</v>
      </c>
      <c r="C1631" s="1" t="s">
        <v>6673</v>
      </c>
      <c r="D1631" s="1" t="s">
        <v>107</v>
      </c>
      <c r="E1631">
        <v>2023</v>
      </c>
      <c r="F1631" s="1" t="s">
        <v>3417</v>
      </c>
      <c r="G1631" s="1" t="s">
        <v>3418</v>
      </c>
      <c r="H1631" s="1" t="s">
        <v>1546</v>
      </c>
      <c r="I1631" s="1" t="s">
        <v>1547</v>
      </c>
      <c r="J1631" s="1" t="s">
        <v>70</v>
      </c>
      <c r="K1631" s="3">
        <v>13.56</v>
      </c>
      <c r="L1631">
        <v>5</v>
      </c>
      <c r="M1631" s="3">
        <v>67.8</v>
      </c>
      <c r="N1631" s="1" t="s">
        <v>21</v>
      </c>
      <c r="O1631" s="1" t="s">
        <v>80</v>
      </c>
    </row>
    <row r="1632" spans="1:15" x14ac:dyDescent="0.3">
      <c r="A1632" s="1" t="s">
        <v>4805</v>
      </c>
      <c r="B1632" s="2">
        <v>45660</v>
      </c>
      <c r="C1632" s="1" t="s">
        <v>6668</v>
      </c>
      <c r="D1632" s="1" t="s">
        <v>210</v>
      </c>
      <c r="E1632">
        <v>2025</v>
      </c>
      <c r="F1632" s="1" t="s">
        <v>728</v>
      </c>
      <c r="G1632" s="1" t="s">
        <v>3771</v>
      </c>
      <c r="H1632" s="1" t="s">
        <v>2334</v>
      </c>
      <c r="I1632" s="1" t="s">
        <v>2335</v>
      </c>
      <c r="J1632" s="1" t="s">
        <v>20</v>
      </c>
      <c r="K1632" s="3">
        <v>48.9</v>
      </c>
      <c r="L1632">
        <v>3</v>
      </c>
      <c r="M1632" s="3">
        <v>146.69999999999999</v>
      </c>
      <c r="N1632" s="1" t="s">
        <v>6669</v>
      </c>
      <c r="O1632" s="1" t="s">
        <v>80</v>
      </c>
    </row>
    <row r="1633" spans="1:15" x14ac:dyDescent="0.3">
      <c r="A1633" s="1" t="s">
        <v>4806</v>
      </c>
      <c r="B1633" s="2">
        <v>44950</v>
      </c>
      <c r="C1633" s="1" t="s">
        <v>6671</v>
      </c>
      <c r="D1633" s="1" t="s">
        <v>210</v>
      </c>
      <c r="E1633">
        <v>2023</v>
      </c>
      <c r="F1633" s="1" t="s">
        <v>2028</v>
      </c>
      <c r="G1633" s="1" t="s">
        <v>2029</v>
      </c>
      <c r="H1633" s="1" t="s">
        <v>2032</v>
      </c>
      <c r="I1633" s="1" t="s">
        <v>2033</v>
      </c>
      <c r="J1633" s="1" t="s">
        <v>87</v>
      </c>
      <c r="K1633" s="3">
        <v>39.94</v>
      </c>
      <c r="L1633">
        <v>5</v>
      </c>
      <c r="M1633" s="3">
        <v>199.7</v>
      </c>
      <c r="N1633" s="1" t="s">
        <v>21</v>
      </c>
      <c r="O1633" s="1" t="s">
        <v>44</v>
      </c>
    </row>
    <row r="1634" spans="1:15" x14ac:dyDescent="0.3">
      <c r="A1634" s="1" t="s">
        <v>4807</v>
      </c>
      <c r="B1634" s="2">
        <v>45156</v>
      </c>
      <c r="C1634" s="1" t="s">
        <v>6668</v>
      </c>
      <c r="D1634" s="1" t="s">
        <v>90</v>
      </c>
      <c r="E1634">
        <v>2023</v>
      </c>
      <c r="F1634" s="1" t="s">
        <v>1353</v>
      </c>
      <c r="G1634" s="1" t="s">
        <v>1354</v>
      </c>
      <c r="H1634" s="1" t="s">
        <v>3542</v>
      </c>
      <c r="I1634" s="1" t="s">
        <v>3543</v>
      </c>
      <c r="J1634" s="1" t="s">
        <v>20</v>
      </c>
      <c r="K1634" s="3">
        <v>42.03</v>
      </c>
      <c r="L1634">
        <v>1</v>
      </c>
      <c r="M1634" s="3">
        <v>42.03</v>
      </c>
      <c r="N1634" s="1" t="s">
        <v>21</v>
      </c>
      <c r="O1634" s="1" t="s">
        <v>30</v>
      </c>
    </row>
    <row r="1635" spans="1:15" x14ac:dyDescent="0.3">
      <c r="A1635" s="1" t="s">
        <v>4808</v>
      </c>
      <c r="B1635" s="2">
        <v>45487</v>
      </c>
      <c r="C1635" s="1" t="s">
        <v>6666</v>
      </c>
      <c r="D1635" s="1" t="s">
        <v>32</v>
      </c>
      <c r="E1635">
        <v>2024</v>
      </c>
      <c r="F1635" s="1" t="s">
        <v>921</v>
      </c>
      <c r="G1635" s="1" t="s">
        <v>3374</v>
      </c>
      <c r="H1635" s="1" t="s">
        <v>2065</v>
      </c>
      <c r="I1635" s="1" t="s">
        <v>4809</v>
      </c>
      <c r="J1635" s="1" t="s">
        <v>51</v>
      </c>
      <c r="K1635" s="3">
        <v>25.61</v>
      </c>
      <c r="L1635">
        <v>4</v>
      </c>
      <c r="M1635" s="3">
        <v>102.44</v>
      </c>
      <c r="N1635" s="1" t="s">
        <v>21</v>
      </c>
      <c r="O1635" s="1" t="s">
        <v>44</v>
      </c>
    </row>
    <row r="1636" spans="1:15" x14ac:dyDescent="0.3">
      <c r="A1636" s="1" t="s">
        <v>4810</v>
      </c>
      <c r="B1636" s="2">
        <v>45850</v>
      </c>
      <c r="C1636" s="1" t="s">
        <v>6673</v>
      </c>
      <c r="D1636" s="1" t="s">
        <v>32</v>
      </c>
      <c r="E1636">
        <v>2025</v>
      </c>
      <c r="F1636" s="1" t="s">
        <v>2884</v>
      </c>
      <c r="G1636" s="1" t="s">
        <v>2885</v>
      </c>
      <c r="H1636" s="1" t="s">
        <v>513</v>
      </c>
      <c r="I1636" s="1" t="s">
        <v>1178</v>
      </c>
      <c r="J1636" s="1" t="s">
        <v>70</v>
      </c>
      <c r="K1636" s="3">
        <v>5.07</v>
      </c>
      <c r="L1636">
        <v>2</v>
      </c>
      <c r="M1636" s="3">
        <v>10.14</v>
      </c>
      <c r="N1636" s="1" t="s">
        <v>21</v>
      </c>
      <c r="O1636" s="1" t="s">
        <v>80</v>
      </c>
    </row>
    <row r="1637" spans="1:15" x14ac:dyDescent="0.3">
      <c r="A1637" s="1" t="s">
        <v>4811</v>
      </c>
      <c r="B1637" s="2">
        <v>45121</v>
      </c>
      <c r="C1637" s="1" t="s">
        <v>6668</v>
      </c>
      <c r="D1637" s="1" t="s">
        <v>32</v>
      </c>
      <c r="E1637">
        <v>2023</v>
      </c>
      <c r="F1637" s="1" t="s">
        <v>1583</v>
      </c>
      <c r="G1637" s="1" t="s">
        <v>1584</v>
      </c>
      <c r="H1637" s="1" t="s">
        <v>785</v>
      </c>
      <c r="I1637" s="1" t="s">
        <v>786</v>
      </c>
      <c r="J1637" s="1" t="s">
        <v>20</v>
      </c>
      <c r="K1637" s="3">
        <v>34.520000000000003</v>
      </c>
      <c r="L1637">
        <v>1</v>
      </c>
      <c r="M1637" s="3">
        <v>34.520000000000003</v>
      </c>
      <c r="N1637" s="1" t="s">
        <v>21</v>
      </c>
      <c r="O1637" s="1" t="s">
        <v>193</v>
      </c>
    </row>
    <row r="1638" spans="1:15" x14ac:dyDescent="0.3">
      <c r="A1638" s="1" t="s">
        <v>4812</v>
      </c>
      <c r="B1638" s="2">
        <v>44835</v>
      </c>
      <c r="C1638" s="1" t="s">
        <v>6673</v>
      </c>
      <c r="D1638" s="1" t="s">
        <v>133</v>
      </c>
      <c r="E1638">
        <v>2022</v>
      </c>
      <c r="F1638" s="1" t="s">
        <v>300</v>
      </c>
      <c r="G1638" s="1" t="s">
        <v>301</v>
      </c>
      <c r="H1638" s="1" t="s">
        <v>4583</v>
      </c>
      <c r="I1638" s="1" t="s">
        <v>4584</v>
      </c>
      <c r="J1638" s="1" t="s">
        <v>20</v>
      </c>
      <c r="K1638" s="3">
        <v>31.31</v>
      </c>
      <c r="L1638">
        <v>1</v>
      </c>
      <c r="M1638" s="3">
        <v>31.31</v>
      </c>
      <c r="N1638" s="1" t="s">
        <v>21</v>
      </c>
      <c r="O1638" s="1" t="s">
        <v>193</v>
      </c>
    </row>
    <row r="1639" spans="1:15" x14ac:dyDescent="0.3">
      <c r="A1639" s="1" t="s">
        <v>4815</v>
      </c>
      <c r="B1639" s="2">
        <v>45405</v>
      </c>
      <c r="C1639" s="1" t="s">
        <v>6671</v>
      </c>
      <c r="D1639" s="1" t="s">
        <v>82</v>
      </c>
      <c r="E1639">
        <v>2024</v>
      </c>
      <c r="F1639" s="1" t="s">
        <v>2051</v>
      </c>
      <c r="G1639" s="1" t="s">
        <v>2052</v>
      </c>
      <c r="H1639" s="1" t="s">
        <v>1959</v>
      </c>
      <c r="I1639" s="1" t="s">
        <v>4515</v>
      </c>
      <c r="J1639" s="1" t="s">
        <v>51</v>
      </c>
      <c r="K1639" s="3">
        <v>8.98</v>
      </c>
      <c r="L1639">
        <v>2</v>
      </c>
      <c r="M1639" s="3">
        <v>17.96</v>
      </c>
      <c r="N1639" s="1" t="s">
        <v>21</v>
      </c>
      <c r="O1639" s="1" t="s">
        <v>37</v>
      </c>
    </row>
    <row r="1640" spans="1:15" x14ac:dyDescent="0.3">
      <c r="A1640" s="1" t="s">
        <v>4816</v>
      </c>
      <c r="B1640" s="2">
        <v>44990</v>
      </c>
      <c r="C1640" s="1" t="s">
        <v>6666</v>
      </c>
      <c r="D1640" s="1" t="s">
        <v>15</v>
      </c>
      <c r="E1640">
        <v>2023</v>
      </c>
      <c r="F1640" s="1" t="s">
        <v>1035</v>
      </c>
      <c r="G1640" s="1" t="s">
        <v>1529</v>
      </c>
      <c r="H1640" s="1" t="s">
        <v>2779</v>
      </c>
      <c r="I1640" s="1" t="s">
        <v>3401</v>
      </c>
      <c r="J1640" s="1" t="s">
        <v>20</v>
      </c>
      <c r="K1640" s="3">
        <v>37.340000000000003</v>
      </c>
      <c r="L1640">
        <v>1</v>
      </c>
      <c r="M1640" s="3">
        <v>37.340000000000003</v>
      </c>
      <c r="N1640" s="1" t="s">
        <v>21</v>
      </c>
      <c r="O1640" s="1" t="s">
        <v>95</v>
      </c>
    </row>
    <row r="1641" spans="1:15" x14ac:dyDescent="0.3">
      <c r="A1641" s="1" t="s">
        <v>4817</v>
      </c>
      <c r="B1641" s="2">
        <v>44989</v>
      </c>
      <c r="C1641" s="1" t="s">
        <v>6673</v>
      </c>
      <c r="D1641" s="1" t="s">
        <v>15</v>
      </c>
      <c r="E1641">
        <v>2023</v>
      </c>
      <c r="F1641" s="1" t="s">
        <v>2154</v>
      </c>
      <c r="G1641" s="1" t="s">
        <v>3548</v>
      </c>
      <c r="H1641" s="1" t="s">
        <v>1373</v>
      </c>
      <c r="I1641" s="1" t="s">
        <v>1374</v>
      </c>
      <c r="J1641" s="1" t="s">
        <v>70</v>
      </c>
      <c r="K1641" s="3">
        <v>32.619999999999997</v>
      </c>
      <c r="L1641">
        <v>5</v>
      </c>
      <c r="M1641" s="3">
        <v>163.1</v>
      </c>
      <c r="N1641" s="1" t="s">
        <v>21</v>
      </c>
      <c r="O1641" s="1" t="s">
        <v>37</v>
      </c>
    </row>
    <row r="1642" spans="1:15" x14ac:dyDescent="0.3">
      <c r="A1642" s="1" t="s">
        <v>4818</v>
      </c>
      <c r="B1642" s="2">
        <v>45366</v>
      </c>
      <c r="C1642" s="1" t="s">
        <v>6668</v>
      </c>
      <c r="D1642" s="1" t="s">
        <v>15</v>
      </c>
      <c r="E1642">
        <v>2024</v>
      </c>
      <c r="F1642" s="1" t="s">
        <v>1452</v>
      </c>
      <c r="G1642" s="1" t="s">
        <v>1453</v>
      </c>
      <c r="H1642" s="1" t="s">
        <v>2079</v>
      </c>
      <c r="I1642" s="1" t="s">
        <v>4556</v>
      </c>
      <c r="J1642" s="1" t="s">
        <v>20</v>
      </c>
      <c r="K1642" s="3">
        <v>17.32</v>
      </c>
      <c r="L1642">
        <v>3</v>
      </c>
      <c r="M1642" s="3">
        <v>51.96</v>
      </c>
      <c r="N1642" s="1" t="s">
        <v>21</v>
      </c>
      <c r="O1642" s="1" t="s">
        <v>80</v>
      </c>
    </row>
    <row r="1643" spans="1:15" x14ac:dyDescent="0.3">
      <c r="A1643" s="1" t="s">
        <v>4819</v>
      </c>
      <c r="B1643" s="2">
        <v>45228</v>
      </c>
      <c r="C1643" s="1" t="s">
        <v>6666</v>
      </c>
      <c r="D1643" s="1" t="s">
        <v>133</v>
      </c>
      <c r="E1643">
        <v>2023</v>
      </c>
      <c r="F1643" s="1" t="s">
        <v>1188</v>
      </c>
      <c r="G1643" s="1" t="s">
        <v>1189</v>
      </c>
      <c r="H1643" s="1" t="s">
        <v>2037</v>
      </c>
      <c r="I1643" s="1" t="s">
        <v>2038</v>
      </c>
      <c r="J1643" s="1" t="s">
        <v>70</v>
      </c>
      <c r="K1643" s="3">
        <v>29.2</v>
      </c>
      <c r="L1643">
        <v>3</v>
      </c>
      <c r="M1643" s="3">
        <v>87.6</v>
      </c>
      <c r="N1643" s="1" t="s">
        <v>21</v>
      </c>
      <c r="O1643" s="1" t="s">
        <v>30</v>
      </c>
    </row>
    <row r="1644" spans="1:15" x14ac:dyDescent="0.3">
      <c r="A1644" s="1" t="s">
        <v>4820</v>
      </c>
      <c r="B1644" s="2">
        <v>44815</v>
      </c>
      <c r="C1644" s="1" t="s">
        <v>6666</v>
      </c>
      <c r="D1644" s="1" t="s">
        <v>60</v>
      </c>
      <c r="E1644">
        <v>2022</v>
      </c>
      <c r="F1644" s="1" t="s">
        <v>2045</v>
      </c>
      <c r="G1644" s="1" t="s">
        <v>4240</v>
      </c>
      <c r="H1644" s="1" t="s">
        <v>1590</v>
      </c>
      <c r="I1644" s="1" t="s">
        <v>1591</v>
      </c>
      <c r="J1644" s="1" t="s">
        <v>51</v>
      </c>
      <c r="K1644" s="3">
        <v>22.59</v>
      </c>
      <c r="L1644">
        <v>1</v>
      </c>
      <c r="M1644" s="3">
        <v>22.59</v>
      </c>
      <c r="N1644" s="1" t="s">
        <v>6669</v>
      </c>
      <c r="O1644" s="1" t="s">
        <v>30</v>
      </c>
    </row>
    <row r="1645" spans="1:15" x14ac:dyDescent="0.3">
      <c r="A1645" s="1" t="s">
        <v>4821</v>
      </c>
      <c r="B1645" s="2">
        <v>45407</v>
      </c>
      <c r="C1645" s="1" t="s">
        <v>6672</v>
      </c>
      <c r="D1645" s="1" t="s">
        <v>82</v>
      </c>
      <c r="E1645">
        <v>2024</v>
      </c>
      <c r="F1645" s="1" t="s">
        <v>2637</v>
      </c>
      <c r="G1645" s="1" t="s">
        <v>3002</v>
      </c>
      <c r="H1645" s="1" t="s">
        <v>3905</v>
      </c>
      <c r="I1645" s="1" t="s">
        <v>3906</v>
      </c>
      <c r="J1645" s="1" t="s">
        <v>51</v>
      </c>
      <c r="K1645" s="3">
        <v>9.75</v>
      </c>
      <c r="L1645">
        <v>1</v>
      </c>
      <c r="M1645" s="3">
        <v>9.75</v>
      </c>
      <c r="N1645" s="1" t="s">
        <v>6669</v>
      </c>
      <c r="O1645" s="1" t="s">
        <v>193</v>
      </c>
    </row>
    <row r="1646" spans="1:15" x14ac:dyDescent="0.3">
      <c r="A1646" s="1" t="s">
        <v>4822</v>
      </c>
      <c r="B1646" s="2">
        <v>45204</v>
      </c>
      <c r="C1646" s="1" t="s">
        <v>6672</v>
      </c>
      <c r="D1646" s="1" t="s">
        <v>133</v>
      </c>
      <c r="E1646">
        <v>2023</v>
      </c>
      <c r="F1646" s="1" t="s">
        <v>4823</v>
      </c>
      <c r="G1646" s="1" t="s">
        <v>4824</v>
      </c>
      <c r="H1646" s="1" t="s">
        <v>2093</v>
      </c>
      <c r="I1646" s="1" t="s">
        <v>2094</v>
      </c>
      <c r="J1646" s="1" t="s">
        <v>87</v>
      </c>
      <c r="K1646" s="3">
        <v>6.29</v>
      </c>
      <c r="L1646">
        <v>3</v>
      </c>
      <c r="M1646" s="3">
        <v>18.87</v>
      </c>
      <c r="N1646" s="1" t="s">
        <v>88</v>
      </c>
      <c r="O1646" s="1" t="s">
        <v>193</v>
      </c>
    </row>
    <row r="1647" spans="1:15" x14ac:dyDescent="0.3">
      <c r="A1647" s="1" t="s">
        <v>4825</v>
      </c>
      <c r="B1647" s="2">
        <v>45193</v>
      </c>
      <c r="C1647" s="1" t="s">
        <v>6666</v>
      </c>
      <c r="D1647" s="1" t="s">
        <v>60</v>
      </c>
      <c r="E1647">
        <v>2023</v>
      </c>
      <c r="F1647" s="1" t="s">
        <v>358</v>
      </c>
      <c r="G1647" s="1" t="s">
        <v>2132</v>
      </c>
      <c r="H1647" s="1" t="s">
        <v>3074</v>
      </c>
      <c r="I1647" s="1" t="s">
        <v>3075</v>
      </c>
      <c r="J1647" s="1" t="s">
        <v>70</v>
      </c>
      <c r="K1647" s="3">
        <v>10.81</v>
      </c>
      <c r="L1647">
        <v>1</v>
      </c>
      <c r="M1647" s="3">
        <v>10.81</v>
      </c>
      <c r="N1647" s="1" t="s">
        <v>29</v>
      </c>
      <c r="O1647" s="1" t="s">
        <v>37</v>
      </c>
    </row>
    <row r="1648" spans="1:15" x14ac:dyDescent="0.3">
      <c r="A1648" s="1" t="s">
        <v>4826</v>
      </c>
      <c r="B1648" s="2">
        <v>45098</v>
      </c>
      <c r="C1648" s="1" t="s">
        <v>6670</v>
      </c>
      <c r="D1648" s="1" t="s">
        <v>24</v>
      </c>
      <c r="E1648">
        <v>2023</v>
      </c>
      <c r="F1648" s="1" t="s">
        <v>179</v>
      </c>
      <c r="G1648" s="1" t="s">
        <v>4827</v>
      </c>
      <c r="H1648" s="1" t="s">
        <v>4828</v>
      </c>
      <c r="I1648" s="1" t="s">
        <v>4829</v>
      </c>
      <c r="J1648" s="1" t="s">
        <v>20</v>
      </c>
      <c r="K1648" s="3">
        <v>12.6</v>
      </c>
      <c r="L1648">
        <v>2</v>
      </c>
      <c r="M1648" s="3">
        <v>25.2</v>
      </c>
      <c r="N1648" s="1" t="s">
        <v>88</v>
      </c>
      <c r="O1648" s="1" t="s">
        <v>30</v>
      </c>
    </row>
    <row r="1649" spans="1:15" x14ac:dyDescent="0.3">
      <c r="A1649" s="1" t="s">
        <v>4830</v>
      </c>
      <c r="B1649" s="2">
        <v>45527</v>
      </c>
      <c r="C1649" s="1" t="s">
        <v>6668</v>
      </c>
      <c r="D1649" s="1" t="s">
        <v>90</v>
      </c>
      <c r="E1649">
        <v>2024</v>
      </c>
      <c r="F1649" s="1" t="s">
        <v>4418</v>
      </c>
      <c r="G1649" s="1" t="s">
        <v>4419</v>
      </c>
      <c r="H1649" s="1" t="s">
        <v>2913</v>
      </c>
      <c r="I1649" s="1" t="s">
        <v>4831</v>
      </c>
      <c r="J1649" s="1" t="s">
        <v>20</v>
      </c>
      <c r="K1649" s="3">
        <v>14.22</v>
      </c>
      <c r="L1649">
        <v>3</v>
      </c>
      <c r="M1649" s="3">
        <v>42.66</v>
      </c>
      <c r="N1649" s="1" t="s">
        <v>21</v>
      </c>
      <c r="O1649" s="1" t="s">
        <v>193</v>
      </c>
    </row>
    <row r="1650" spans="1:15" x14ac:dyDescent="0.3">
      <c r="A1650" s="1" t="s">
        <v>4832</v>
      </c>
      <c r="B1650" s="2">
        <v>45183</v>
      </c>
      <c r="C1650" s="1" t="s">
        <v>6672</v>
      </c>
      <c r="D1650" s="1" t="s">
        <v>60</v>
      </c>
      <c r="E1650">
        <v>2023</v>
      </c>
      <c r="F1650" s="1" t="s">
        <v>3463</v>
      </c>
      <c r="G1650" s="1" t="s">
        <v>3464</v>
      </c>
      <c r="H1650" s="1" t="s">
        <v>645</v>
      </c>
      <c r="I1650" s="1" t="s">
        <v>4833</v>
      </c>
      <c r="J1650" s="1" t="s">
        <v>70</v>
      </c>
      <c r="K1650" s="3">
        <v>19.14</v>
      </c>
      <c r="L1650">
        <v>4</v>
      </c>
      <c r="M1650" s="3">
        <v>76.56</v>
      </c>
      <c r="N1650" s="1" t="s">
        <v>6669</v>
      </c>
      <c r="O1650" s="1" t="s">
        <v>22</v>
      </c>
    </row>
    <row r="1651" spans="1:15" x14ac:dyDescent="0.3">
      <c r="A1651" s="1" t="s">
        <v>4834</v>
      </c>
      <c r="B1651" s="2">
        <v>45544</v>
      </c>
      <c r="C1651" s="1" t="s">
        <v>6667</v>
      </c>
      <c r="D1651" s="1" t="s">
        <v>60</v>
      </c>
      <c r="E1651">
        <v>2024</v>
      </c>
      <c r="F1651" s="1" t="s">
        <v>2099</v>
      </c>
      <c r="G1651" s="1" t="s">
        <v>4835</v>
      </c>
      <c r="H1651" s="1" t="s">
        <v>1735</v>
      </c>
      <c r="I1651" s="1" t="s">
        <v>1736</v>
      </c>
      <c r="J1651" s="1" t="s">
        <v>20</v>
      </c>
      <c r="K1651" s="3">
        <v>47.42</v>
      </c>
      <c r="L1651">
        <v>3</v>
      </c>
      <c r="M1651" s="3">
        <v>142.26</v>
      </c>
      <c r="N1651" s="1" t="s">
        <v>29</v>
      </c>
      <c r="O1651" s="1" t="s">
        <v>44</v>
      </c>
    </row>
    <row r="1652" spans="1:15" x14ac:dyDescent="0.3">
      <c r="A1652" s="1" t="s">
        <v>4836</v>
      </c>
      <c r="B1652" s="2">
        <v>45538</v>
      </c>
      <c r="C1652" s="1" t="s">
        <v>6671</v>
      </c>
      <c r="D1652" s="1" t="s">
        <v>60</v>
      </c>
      <c r="E1652">
        <v>2024</v>
      </c>
      <c r="F1652" s="1" t="s">
        <v>2199</v>
      </c>
      <c r="G1652" s="1" t="s">
        <v>2200</v>
      </c>
      <c r="H1652" s="1" t="s">
        <v>1677</v>
      </c>
      <c r="I1652" s="1" t="s">
        <v>1678</v>
      </c>
      <c r="J1652" s="1" t="s">
        <v>20</v>
      </c>
      <c r="K1652" s="3">
        <v>24</v>
      </c>
      <c r="L1652">
        <v>4</v>
      </c>
      <c r="M1652" s="3">
        <v>96</v>
      </c>
      <c r="N1652" s="1" t="s">
        <v>21</v>
      </c>
      <c r="O1652" s="1" t="s">
        <v>37</v>
      </c>
    </row>
    <row r="1653" spans="1:15" x14ac:dyDescent="0.3">
      <c r="A1653" s="1" t="s">
        <v>4837</v>
      </c>
      <c r="B1653" s="2">
        <v>45124</v>
      </c>
      <c r="C1653" s="1" t="s">
        <v>6667</v>
      </c>
      <c r="D1653" s="1" t="s">
        <v>32</v>
      </c>
      <c r="E1653">
        <v>2023</v>
      </c>
      <c r="F1653" s="1" t="s">
        <v>854</v>
      </c>
      <c r="G1653" s="1" t="s">
        <v>4838</v>
      </c>
      <c r="H1653" s="1" t="s">
        <v>2579</v>
      </c>
      <c r="I1653" s="1" t="s">
        <v>4839</v>
      </c>
      <c r="J1653" s="1" t="s">
        <v>20</v>
      </c>
      <c r="K1653" s="3">
        <v>10.25</v>
      </c>
      <c r="L1653">
        <v>4</v>
      </c>
      <c r="M1653" s="3">
        <v>41</v>
      </c>
      <c r="N1653" s="1" t="s">
        <v>6669</v>
      </c>
      <c r="O1653" s="1" t="s">
        <v>22</v>
      </c>
    </row>
    <row r="1654" spans="1:15" x14ac:dyDescent="0.3">
      <c r="A1654" s="1" t="s">
        <v>4840</v>
      </c>
      <c r="B1654" s="2">
        <v>45768</v>
      </c>
      <c r="C1654" s="1" t="s">
        <v>6667</v>
      </c>
      <c r="D1654" s="1" t="s">
        <v>82</v>
      </c>
      <c r="E1654">
        <v>2025</v>
      </c>
      <c r="F1654" s="1" t="s">
        <v>285</v>
      </c>
      <c r="G1654" s="1" t="s">
        <v>2954</v>
      </c>
      <c r="H1654" s="1" t="s">
        <v>4132</v>
      </c>
      <c r="I1654" s="1" t="s">
        <v>4133</v>
      </c>
      <c r="J1654" s="1" t="s">
        <v>20</v>
      </c>
      <c r="K1654" s="3">
        <v>32.840000000000003</v>
      </c>
      <c r="L1654">
        <v>2</v>
      </c>
      <c r="M1654" s="3">
        <v>65.680000000000007</v>
      </c>
      <c r="N1654" s="1" t="s">
        <v>6669</v>
      </c>
      <c r="O1654" s="1" t="s">
        <v>37</v>
      </c>
    </row>
    <row r="1655" spans="1:15" x14ac:dyDescent="0.3">
      <c r="A1655" s="1" t="s">
        <v>4841</v>
      </c>
      <c r="B1655" s="2">
        <v>45416</v>
      </c>
      <c r="C1655" s="1" t="s">
        <v>6673</v>
      </c>
      <c r="D1655" s="1" t="s">
        <v>46</v>
      </c>
      <c r="E1655">
        <v>2024</v>
      </c>
      <c r="F1655" s="1" t="s">
        <v>1285</v>
      </c>
      <c r="G1655" s="1" t="s">
        <v>4842</v>
      </c>
      <c r="H1655" s="1" t="s">
        <v>3912</v>
      </c>
      <c r="I1655" s="1" t="s">
        <v>3913</v>
      </c>
      <c r="J1655" s="1" t="s">
        <v>51</v>
      </c>
      <c r="K1655" s="3">
        <v>14.82</v>
      </c>
      <c r="L1655">
        <v>2</v>
      </c>
      <c r="M1655" s="3">
        <v>29.64</v>
      </c>
      <c r="N1655" s="1" t="s">
        <v>6669</v>
      </c>
      <c r="O1655" s="1" t="s">
        <v>44</v>
      </c>
    </row>
    <row r="1656" spans="1:15" x14ac:dyDescent="0.3">
      <c r="A1656" s="1" t="s">
        <v>4843</v>
      </c>
      <c r="B1656" s="2">
        <v>45387</v>
      </c>
      <c r="C1656" s="1" t="s">
        <v>6668</v>
      </c>
      <c r="D1656" s="1" t="s">
        <v>82</v>
      </c>
      <c r="E1656">
        <v>2024</v>
      </c>
      <c r="F1656" s="1" t="s">
        <v>290</v>
      </c>
      <c r="G1656" s="1" t="s">
        <v>291</v>
      </c>
      <c r="H1656" s="1" t="s">
        <v>1730</v>
      </c>
      <c r="I1656" s="1" t="s">
        <v>1731</v>
      </c>
      <c r="J1656" s="1" t="s">
        <v>70</v>
      </c>
      <c r="K1656" s="3">
        <v>45.37</v>
      </c>
      <c r="L1656">
        <v>3</v>
      </c>
      <c r="M1656" s="3">
        <v>136.11000000000001</v>
      </c>
      <c r="N1656" s="1" t="s">
        <v>29</v>
      </c>
      <c r="O1656" s="1" t="s">
        <v>193</v>
      </c>
    </row>
    <row r="1657" spans="1:15" x14ac:dyDescent="0.3">
      <c r="A1657" s="1" t="s">
        <v>4845</v>
      </c>
      <c r="B1657" s="2">
        <v>45211</v>
      </c>
      <c r="C1657" s="1" t="s">
        <v>6672</v>
      </c>
      <c r="D1657" s="1" t="s">
        <v>133</v>
      </c>
      <c r="E1657">
        <v>2023</v>
      </c>
      <c r="F1657" s="1" t="s">
        <v>2644</v>
      </c>
      <c r="G1657" s="1" t="s">
        <v>3169</v>
      </c>
      <c r="H1657" s="1" t="s">
        <v>1812</v>
      </c>
      <c r="I1657" s="1" t="s">
        <v>1813</v>
      </c>
      <c r="J1657" s="1" t="s">
        <v>70</v>
      </c>
      <c r="K1657" s="3">
        <v>39.85</v>
      </c>
      <c r="L1657">
        <v>1</v>
      </c>
      <c r="M1657" s="3">
        <v>39.85</v>
      </c>
      <c r="N1657" s="1" t="s">
        <v>21</v>
      </c>
      <c r="O1657" s="1" t="s">
        <v>44</v>
      </c>
    </row>
    <row r="1658" spans="1:15" x14ac:dyDescent="0.3">
      <c r="A1658" s="1" t="s">
        <v>4846</v>
      </c>
      <c r="B1658" s="2">
        <v>45437</v>
      </c>
      <c r="C1658" s="1" t="s">
        <v>6673</v>
      </c>
      <c r="D1658" s="1" t="s">
        <v>46</v>
      </c>
      <c r="E1658">
        <v>2024</v>
      </c>
      <c r="F1658" s="1" t="s">
        <v>1564</v>
      </c>
      <c r="G1658" s="1" t="s">
        <v>1565</v>
      </c>
      <c r="H1658" s="1" t="s">
        <v>4847</v>
      </c>
      <c r="I1658" s="1" t="s">
        <v>4848</v>
      </c>
      <c r="J1658" s="1" t="s">
        <v>20</v>
      </c>
      <c r="K1658" s="3">
        <v>45.25</v>
      </c>
      <c r="L1658">
        <v>5</v>
      </c>
      <c r="M1658" s="3">
        <v>226.25</v>
      </c>
      <c r="N1658" s="1" t="s">
        <v>29</v>
      </c>
      <c r="O1658" s="1" t="s">
        <v>30</v>
      </c>
    </row>
    <row r="1659" spans="1:15" x14ac:dyDescent="0.3">
      <c r="A1659" s="1" t="s">
        <v>4849</v>
      </c>
      <c r="B1659" s="2">
        <v>45755</v>
      </c>
      <c r="C1659" s="1" t="s">
        <v>6671</v>
      </c>
      <c r="D1659" s="1" t="s">
        <v>82</v>
      </c>
      <c r="E1659">
        <v>2025</v>
      </c>
      <c r="F1659" s="1" t="s">
        <v>414</v>
      </c>
      <c r="G1659" s="1" t="s">
        <v>415</v>
      </c>
      <c r="H1659" s="1" t="s">
        <v>3116</v>
      </c>
      <c r="I1659" s="1" t="s">
        <v>3117</v>
      </c>
      <c r="J1659" s="1" t="s">
        <v>20</v>
      </c>
      <c r="K1659" s="3">
        <v>30.14</v>
      </c>
      <c r="L1659">
        <v>5</v>
      </c>
      <c r="M1659" s="3">
        <v>150.69999999999999</v>
      </c>
      <c r="N1659" s="1" t="s">
        <v>21</v>
      </c>
      <c r="O1659" s="1" t="s">
        <v>22</v>
      </c>
    </row>
    <row r="1660" spans="1:15" x14ac:dyDescent="0.3">
      <c r="A1660" s="1" t="s">
        <v>4850</v>
      </c>
      <c r="B1660" s="2">
        <v>45026</v>
      </c>
      <c r="C1660" s="1" t="s">
        <v>6667</v>
      </c>
      <c r="D1660" s="1" t="s">
        <v>82</v>
      </c>
      <c r="E1660">
        <v>2023</v>
      </c>
      <c r="F1660" s="1" t="s">
        <v>1902</v>
      </c>
      <c r="G1660" s="1" t="s">
        <v>1903</v>
      </c>
      <c r="H1660" s="1" t="s">
        <v>4851</v>
      </c>
      <c r="I1660" s="1" t="s">
        <v>4852</v>
      </c>
      <c r="J1660" s="1" t="s">
        <v>51</v>
      </c>
      <c r="K1660" s="3">
        <v>29.96</v>
      </c>
      <c r="L1660">
        <v>5</v>
      </c>
      <c r="M1660" s="3">
        <v>149.80000000000001</v>
      </c>
      <c r="N1660" s="1" t="s">
        <v>29</v>
      </c>
      <c r="O1660" s="1" t="s">
        <v>22</v>
      </c>
    </row>
    <row r="1661" spans="1:15" x14ac:dyDescent="0.3">
      <c r="A1661" s="1" t="s">
        <v>4853</v>
      </c>
      <c r="B1661" s="2">
        <v>45789</v>
      </c>
      <c r="C1661" s="1" t="s">
        <v>6667</v>
      </c>
      <c r="D1661" s="1" t="s">
        <v>46</v>
      </c>
      <c r="E1661">
        <v>2025</v>
      </c>
      <c r="F1661" s="1" t="s">
        <v>578</v>
      </c>
      <c r="G1661" s="1" t="s">
        <v>579</v>
      </c>
      <c r="H1661" s="1" t="s">
        <v>2037</v>
      </c>
      <c r="I1661" s="1" t="s">
        <v>2038</v>
      </c>
      <c r="J1661" s="1" t="s">
        <v>70</v>
      </c>
      <c r="K1661" s="3">
        <v>36.35</v>
      </c>
      <c r="L1661">
        <v>2</v>
      </c>
      <c r="M1661" s="3">
        <v>72.7</v>
      </c>
      <c r="N1661" s="1" t="s">
        <v>6669</v>
      </c>
      <c r="O1661" s="1" t="s">
        <v>80</v>
      </c>
    </row>
    <row r="1662" spans="1:15" x14ac:dyDescent="0.3">
      <c r="A1662" s="1" t="s">
        <v>4854</v>
      </c>
      <c r="B1662" s="2">
        <v>45446</v>
      </c>
      <c r="C1662" s="1" t="s">
        <v>6667</v>
      </c>
      <c r="D1662" s="1" t="s">
        <v>24</v>
      </c>
      <c r="E1662">
        <v>2024</v>
      </c>
      <c r="F1662" s="1" t="s">
        <v>3163</v>
      </c>
      <c r="G1662" s="1" t="s">
        <v>3164</v>
      </c>
      <c r="H1662" s="1" t="s">
        <v>3505</v>
      </c>
      <c r="I1662" s="1" t="s">
        <v>3506</v>
      </c>
      <c r="J1662" s="1" t="s">
        <v>20</v>
      </c>
      <c r="K1662" s="3">
        <v>26.43</v>
      </c>
      <c r="L1662">
        <v>5</v>
      </c>
      <c r="M1662" s="3">
        <v>132.15</v>
      </c>
      <c r="N1662" s="1" t="s">
        <v>6669</v>
      </c>
      <c r="O1662" s="1" t="s">
        <v>37</v>
      </c>
    </row>
    <row r="1663" spans="1:15" x14ac:dyDescent="0.3">
      <c r="A1663" s="1" t="s">
        <v>4855</v>
      </c>
      <c r="B1663" s="2">
        <v>45047</v>
      </c>
      <c r="C1663" s="1" t="s">
        <v>6667</v>
      </c>
      <c r="D1663" s="1" t="s">
        <v>46</v>
      </c>
      <c r="E1663">
        <v>2023</v>
      </c>
      <c r="F1663" s="1" t="s">
        <v>760</v>
      </c>
      <c r="G1663" s="1" t="s">
        <v>761</v>
      </c>
      <c r="H1663" s="1" t="s">
        <v>292</v>
      </c>
      <c r="I1663" s="1" t="s">
        <v>4116</v>
      </c>
      <c r="J1663" s="1" t="s">
        <v>70</v>
      </c>
      <c r="K1663" s="3">
        <v>26.17</v>
      </c>
      <c r="L1663">
        <v>1</v>
      </c>
      <c r="M1663" s="3">
        <v>26.17</v>
      </c>
      <c r="N1663" s="1" t="s">
        <v>6669</v>
      </c>
      <c r="O1663" s="1" t="s">
        <v>37</v>
      </c>
    </row>
    <row r="1664" spans="1:15" x14ac:dyDescent="0.3">
      <c r="A1664" s="1" t="s">
        <v>4856</v>
      </c>
      <c r="B1664" s="2">
        <v>44975</v>
      </c>
      <c r="C1664" s="1" t="s">
        <v>6673</v>
      </c>
      <c r="D1664" s="1" t="s">
        <v>39</v>
      </c>
      <c r="E1664">
        <v>2023</v>
      </c>
      <c r="F1664" s="1" t="s">
        <v>2317</v>
      </c>
      <c r="G1664" s="1" t="s">
        <v>2318</v>
      </c>
      <c r="H1664" s="1" t="s">
        <v>846</v>
      </c>
      <c r="I1664" s="1" t="s">
        <v>847</v>
      </c>
      <c r="J1664" s="1" t="s">
        <v>70</v>
      </c>
      <c r="K1664" s="3">
        <v>49.28</v>
      </c>
      <c r="L1664">
        <v>2</v>
      </c>
      <c r="M1664" s="3">
        <v>98.56</v>
      </c>
      <c r="N1664" s="1" t="s">
        <v>21</v>
      </c>
      <c r="O1664" s="1" t="s">
        <v>80</v>
      </c>
    </row>
    <row r="1665" spans="1:15" x14ac:dyDescent="0.3">
      <c r="A1665" s="1" t="s">
        <v>4857</v>
      </c>
      <c r="B1665" s="2">
        <v>45296</v>
      </c>
      <c r="C1665" s="1" t="s">
        <v>6668</v>
      </c>
      <c r="D1665" s="1" t="s">
        <v>210</v>
      </c>
      <c r="E1665">
        <v>2024</v>
      </c>
      <c r="F1665" s="1" t="s">
        <v>3690</v>
      </c>
      <c r="G1665" s="1" t="s">
        <v>3691</v>
      </c>
      <c r="H1665" s="1" t="s">
        <v>692</v>
      </c>
      <c r="I1665" s="1" t="s">
        <v>693</v>
      </c>
      <c r="J1665" s="1" t="s">
        <v>20</v>
      </c>
      <c r="K1665" s="3">
        <v>19.36</v>
      </c>
      <c r="L1665">
        <v>5</v>
      </c>
      <c r="M1665" s="3">
        <v>96.8</v>
      </c>
      <c r="N1665" s="1" t="s">
        <v>6669</v>
      </c>
      <c r="O1665" s="1" t="s">
        <v>22</v>
      </c>
    </row>
    <row r="1666" spans="1:15" x14ac:dyDescent="0.3">
      <c r="A1666" s="1" t="s">
        <v>4858</v>
      </c>
      <c r="B1666" s="2">
        <v>45444</v>
      </c>
      <c r="C1666" s="1" t="s">
        <v>6673</v>
      </c>
      <c r="D1666" s="1" t="s">
        <v>24</v>
      </c>
      <c r="E1666">
        <v>2024</v>
      </c>
      <c r="F1666" s="1" t="s">
        <v>1241</v>
      </c>
      <c r="G1666" s="1" t="s">
        <v>4859</v>
      </c>
      <c r="H1666" s="1" t="s">
        <v>3343</v>
      </c>
      <c r="I1666" s="1" t="s">
        <v>3344</v>
      </c>
      <c r="J1666" s="1" t="s">
        <v>51</v>
      </c>
      <c r="K1666" s="3">
        <v>29.46</v>
      </c>
      <c r="L1666">
        <v>2</v>
      </c>
      <c r="M1666" s="3">
        <v>58.92</v>
      </c>
      <c r="N1666" s="1" t="s">
        <v>21</v>
      </c>
      <c r="O1666" s="1" t="s">
        <v>44</v>
      </c>
    </row>
    <row r="1667" spans="1:15" x14ac:dyDescent="0.3">
      <c r="A1667" s="1" t="s">
        <v>4860</v>
      </c>
      <c r="B1667" s="2">
        <v>45544</v>
      </c>
      <c r="C1667" s="1" t="s">
        <v>6667</v>
      </c>
      <c r="D1667" s="1" t="s">
        <v>60</v>
      </c>
      <c r="E1667">
        <v>2024</v>
      </c>
      <c r="F1667" s="1" t="s">
        <v>2372</v>
      </c>
      <c r="G1667" s="1" t="s">
        <v>4861</v>
      </c>
      <c r="H1667" s="1" t="s">
        <v>3433</v>
      </c>
      <c r="I1667" s="1" t="s">
        <v>3434</v>
      </c>
      <c r="J1667" s="1" t="s">
        <v>87</v>
      </c>
      <c r="K1667" s="3">
        <v>10.48</v>
      </c>
      <c r="L1667">
        <v>1</v>
      </c>
      <c r="M1667" s="3">
        <v>10.48</v>
      </c>
      <c r="N1667" s="1" t="s">
        <v>21</v>
      </c>
      <c r="O1667" s="1" t="s">
        <v>37</v>
      </c>
    </row>
    <row r="1668" spans="1:15" x14ac:dyDescent="0.3">
      <c r="A1668" s="1" t="s">
        <v>4862</v>
      </c>
      <c r="B1668" s="2">
        <v>45607</v>
      </c>
      <c r="C1668" s="1" t="s">
        <v>6667</v>
      </c>
      <c r="D1668" s="1" t="s">
        <v>54</v>
      </c>
      <c r="E1668">
        <v>2024</v>
      </c>
      <c r="F1668" s="1" t="s">
        <v>2399</v>
      </c>
      <c r="G1668" s="1" t="s">
        <v>2964</v>
      </c>
      <c r="H1668" s="1" t="s">
        <v>3258</v>
      </c>
      <c r="I1668" s="1" t="s">
        <v>4863</v>
      </c>
      <c r="J1668" s="1" t="s">
        <v>87</v>
      </c>
      <c r="K1668" s="3">
        <v>43.1</v>
      </c>
      <c r="L1668">
        <v>3</v>
      </c>
      <c r="M1668" s="3">
        <v>129.30000000000001</v>
      </c>
      <c r="N1668" s="1" t="s">
        <v>21</v>
      </c>
      <c r="O1668" s="1" t="s">
        <v>193</v>
      </c>
    </row>
    <row r="1669" spans="1:15" x14ac:dyDescent="0.3">
      <c r="A1669" s="1" t="s">
        <v>4864</v>
      </c>
      <c r="B1669" s="2">
        <v>45059</v>
      </c>
      <c r="C1669" s="1" t="s">
        <v>6673</v>
      </c>
      <c r="D1669" s="1" t="s">
        <v>46</v>
      </c>
      <c r="E1669">
        <v>2023</v>
      </c>
      <c r="F1669" s="1" t="s">
        <v>3072</v>
      </c>
      <c r="G1669" s="1" t="s">
        <v>3073</v>
      </c>
      <c r="H1669" s="1" t="s">
        <v>720</v>
      </c>
      <c r="I1669" s="1" t="s">
        <v>721</v>
      </c>
      <c r="J1669" s="1" t="s">
        <v>20</v>
      </c>
      <c r="K1669" s="3">
        <v>15.28</v>
      </c>
      <c r="L1669">
        <v>2</v>
      </c>
      <c r="M1669" s="3">
        <v>30.56</v>
      </c>
      <c r="N1669" s="1" t="s">
        <v>6669</v>
      </c>
      <c r="O1669" s="1" t="s">
        <v>30</v>
      </c>
    </row>
    <row r="1670" spans="1:15" x14ac:dyDescent="0.3">
      <c r="A1670" s="1" t="s">
        <v>4865</v>
      </c>
      <c r="B1670" s="2">
        <v>45276</v>
      </c>
      <c r="C1670" s="1" t="s">
        <v>6673</v>
      </c>
      <c r="D1670" s="1" t="s">
        <v>107</v>
      </c>
      <c r="E1670">
        <v>2023</v>
      </c>
      <c r="F1670" s="1" t="s">
        <v>1163</v>
      </c>
      <c r="G1670" s="1" t="s">
        <v>4866</v>
      </c>
      <c r="H1670" s="1" t="s">
        <v>1911</v>
      </c>
      <c r="I1670" s="1" t="s">
        <v>1912</v>
      </c>
      <c r="J1670" s="1" t="s">
        <v>70</v>
      </c>
      <c r="K1670" s="3">
        <v>38.81</v>
      </c>
      <c r="L1670">
        <v>1</v>
      </c>
      <c r="M1670" s="3">
        <v>38.81</v>
      </c>
      <c r="N1670" s="1" t="s">
        <v>6669</v>
      </c>
      <c r="O1670" s="1" t="s">
        <v>22</v>
      </c>
    </row>
    <row r="1671" spans="1:15" x14ac:dyDescent="0.3">
      <c r="A1671" s="1" t="s">
        <v>4867</v>
      </c>
      <c r="B1671" s="2">
        <v>45581</v>
      </c>
      <c r="C1671" s="1" t="s">
        <v>6670</v>
      </c>
      <c r="D1671" s="1" t="s">
        <v>133</v>
      </c>
      <c r="E1671">
        <v>2024</v>
      </c>
      <c r="F1671" s="1" t="s">
        <v>3353</v>
      </c>
      <c r="G1671" s="1" t="s">
        <v>4306</v>
      </c>
      <c r="H1671" s="1" t="s">
        <v>707</v>
      </c>
      <c r="I1671" s="1" t="s">
        <v>708</v>
      </c>
      <c r="J1671" s="1" t="s">
        <v>70</v>
      </c>
      <c r="K1671" s="3">
        <v>12.87</v>
      </c>
      <c r="L1671">
        <v>2</v>
      </c>
      <c r="M1671" s="3">
        <v>25.74</v>
      </c>
      <c r="N1671" s="1" t="s">
        <v>21</v>
      </c>
      <c r="O1671" s="1" t="s">
        <v>193</v>
      </c>
    </row>
    <row r="1672" spans="1:15" x14ac:dyDescent="0.3">
      <c r="A1672" s="1" t="s">
        <v>4868</v>
      </c>
      <c r="B1672" s="2">
        <v>45354</v>
      </c>
      <c r="C1672" s="1" t="s">
        <v>6666</v>
      </c>
      <c r="D1672" s="1" t="s">
        <v>15</v>
      </c>
      <c r="E1672">
        <v>2024</v>
      </c>
      <c r="F1672" s="1" t="s">
        <v>3163</v>
      </c>
      <c r="G1672" s="1" t="s">
        <v>4869</v>
      </c>
      <c r="H1672" s="1" t="s">
        <v>4870</v>
      </c>
      <c r="I1672" s="1" t="s">
        <v>4871</v>
      </c>
      <c r="J1672" s="1" t="s">
        <v>87</v>
      </c>
      <c r="K1672" s="3">
        <v>26.88</v>
      </c>
      <c r="L1672">
        <v>2</v>
      </c>
      <c r="M1672" s="3">
        <v>53.76</v>
      </c>
      <c r="N1672" s="1" t="s">
        <v>21</v>
      </c>
      <c r="O1672" s="1" t="s">
        <v>52</v>
      </c>
    </row>
    <row r="1673" spans="1:15" x14ac:dyDescent="0.3">
      <c r="A1673" s="1" t="s">
        <v>4872</v>
      </c>
      <c r="B1673" s="2">
        <v>45009</v>
      </c>
      <c r="C1673" s="1" t="s">
        <v>6668</v>
      </c>
      <c r="D1673" s="1" t="s">
        <v>15</v>
      </c>
      <c r="E1673">
        <v>2023</v>
      </c>
      <c r="F1673" s="1" t="s">
        <v>1010</v>
      </c>
      <c r="G1673" s="1" t="s">
        <v>3867</v>
      </c>
      <c r="H1673" s="1" t="s">
        <v>3565</v>
      </c>
      <c r="I1673" s="1" t="s">
        <v>4873</v>
      </c>
      <c r="J1673" s="1" t="s">
        <v>51</v>
      </c>
      <c r="K1673" s="3">
        <v>10.78</v>
      </c>
      <c r="L1673">
        <v>4</v>
      </c>
      <c r="M1673" s="3">
        <v>43.12</v>
      </c>
      <c r="N1673" s="1" t="s">
        <v>29</v>
      </c>
      <c r="O1673" s="1" t="s">
        <v>52</v>
      </c>
    </row>
    <row r="1674" spans="1:15" x14ac:dyDescent="0.3">
      <c r="A1674" s="1" t="s">
        <v>4874</v>
      </c>
      <c r="B1674" s="2">
        <v>45713</v>
      </c>
      <c r="C1674" s="1" t="s">
        <v>6671</v>
      </c>
      <c r="D1674" s="1" t="s">
        <v>39</v>
      </c>
      <c r="E1674">
        <v>2025</v>
      </c>
      <c r="F1674" s="1" t="s">
        <v>1002</v>
      </c>
      <c r="G1674" s="1" t="s">
        <v>2859</v>
      </c>
      <c r="H1674" s="1" t="s">
        <v>1618</v>
      </c>
      <c r="I1674" s="1" t="s">
        <v>1619</v>
      </c>
      <c r="J1674" s="1" t="s">
        <v>70</v>
      </c>
      <c r="K1674" s="3">
        <v>25.28</v>
      </c>
      <c r="L1674">
        <v>3</v>
      </c>
      <c r="M1674" s="3">
        <v>75.84</v>
      </c>
      <c r="N1674" s="1" t="s">
        <v>6669</v>
      </c>
      <c r="O1674" s="1" t="s">
        <v>37</v>
      </c>
    </row>
    <row r="1675" spans="1:15" x14ac:dyDescent="0.3">
      <c r="A1675" s="1" t="s">
        <v>4875</v>
      </c>
      <c r="B1675" s="2">
        <v>45097</v>
      </c>
      <c r="C1675" s="1" t="s">
        <v>6671</v>
      </c>
      <c r="D1675" s="1" t="s">
        <v>24</v>
      </c>
      <c r="E1675">
        <v>2023</v>
      </c>
      <c r="F1675" s="1" t="s">
        <v>4876</v>
      </c>
      <c r="G1675" s="1" t="s">
        <v>4877</v>
      </c>
      <c r="H1675" s="1" t="s">
        <v>342</v>
      </c>
      <c r="I1675" s="1" t="s">
        <v>4878</v>
      </c>
      <c r="J1675" s="1" t="s">
        <v>51</v>
      </c>
      <c r="K1675" s="3">
        <v>37.49</v>
      </c>
      <c r="L1675">
        <v>3</v>
      </c>
      <c r="M1675" s="3">
        <v>112.47</v>
      </c>
      <c r="N1675" s="1" t="s">
        <v>88</v>
      </c>
      <c r="O1675" s="1" t="s">
        <v>193</v>
      </c>
    </row>
    <row r="1676" spans="1:15" x14ac:dyDescent="0.3">
      <c r="A1676" s="1" t="s">
        <v>4879</v>
      </c>
      <c r="B1676" s="2">
        <v>45527</v>
      </c>
      <c r="C1676" s="1" t="s">
        <v>6668</v>
      </c>
      <c r="D1676" s="1" t="s">
        <v>90</v>
      </c>
      <c r="E1676">
        <v>2024</v>
      </c>
      <c r="F1676" s="1" t="s">
        <v>4433</v>
      </c>
      <c r="G1676" s="1" t="s">
        <v>4880</v>
      </c>
      <c r="H1676" s="1" t="s">
        <v>2093</v>
      </c>
      <c r="I1676" s="1" t="s">
        <v>4881</v>
      </c>
      <c r="J1676" s="1" t="s">
        <v>70</v>
      </c>
      <c r="K1676" s="3">
        <v>12.13</v>
      </c>
      <c r="L1676">
        <v>5</v>
      </c>
      <c r="M1676" s="3">
        <v>60.65</v>
      </c>
      <c r="N1676" s="1" t="s">
        <v>21</v>
      </c>
      <c r="O1676" s="1" t="s">
        <v>52</v>
      </c>
    </row>
    <row r="1677" spans="1:15" x14ac:dyDescent="0.3">
      <c r="A1677" s="1" t="s">
        <v>4882</v>
      </c>
      <c r="B1677" s="2">
        <v>45027</v>
      </c>
      <c r="C1677" s="1" t="s">
        <v>6671</v>
      </c>
      <c r="D1677" s="1" t="s">
        <v>82</v>
      </c>
      <c r="E1677">
        <v>2023</v>
      </c>
      <c r="F1677" s="1" t="s">
        <v>3475</v>
      </c>
      <c r="G1677" s="1" t="s">
        <v>3476</v>
      </c>
      <c r="H1677" s="1" t="s">
        <v>816</v>
      </c>
      <c r="I1677" s="1" t="s">
        <v>817</v>
      </c>
      <c r="J1677" s="1" t="s">
        <v>70</v>
      </c>
      <c r="K1677" s="3">
        <v>35.979999999999997</v>
      </c>
      <c r="L1677">
        <v>2</v>
      </c>
      <c r="M1677" s="3">
        <v>71.959999999999994</v>
      </c>
      <c r="N1677" s="1" t="s">
        <v>6669</v>
      </c>
      <c r="O1677" s="1" t="s">
        <v>80</v>
      </c>
    </row>
    <row r="1678" spans="1:15" x14ac:dyDescent="0.3">
      <c r="A1678" s="1" t="s">
        <v>4883</v>
      </c>
      <c r="B1678" s="2">
        <v>45047</v>
      </c>
      <c r="C1678" s="1" t="s">
        <v>6667</v>
      </c>
      <c r="D1678" s="1" t="s">
        <v>46</v>
      </c>
      <c r="E1678">
        <v>2023</v>
      </c>
      <c r="F1678" s="1" t="s">
        <v>2822</v>
      </c>
      <c r="G1678" s="1" t="s">
        <v>3015</v>
      </c>
      <c r="H1678" s="1" t="s">
        <v>1630</v>
      </c>
      <c r="I1678" s="1" t="s">
        <v>1631</v>
      </c>
      <c r="J1678" s="1" t="s">
        <v>70</v>
      </c>
      <c r="K1678" s="3">
        <v>30.28</v>
      </c>
      <c r="L1678">
        <v>5</v>
      </c>
      <c r="M1678" s="3">
        <v>151.4</v>
      </c>
      <c r="N1678" s="1" t="s">
        <v>6669</v>
      </c>
      <c r="O1678" s="1" t="s">
        <v>37</v>
      </c>
    </row>
    <row r="1679" spans="1:15" x14ac:dyDescent="0.3">
      <c r="A1679" s="1" t="s">
        <v>4884</v>
      </c>
      <c r="B1679" s="2">
        <v>45222</v>
      </c>
      <c r="C1679" s="1" t="s">
        <v>6667</v>
      </c>
      <c r="D1679" s="1" t="s">
        <v>133</v>
      </c>
      <c r="E1679">
        <v>2023</v>
      </c>
      <c r="F1679" s="1" t="s">
        <v>3103</v>
      </c>
      <c r="G1679" s="1" t="s">
        <v>3104</v>
      </c>
      <c r="H1679" s="1" t="s">
        <v>4492</v>
      </c>
      <c r="I1679" s="1" t="s">
        <v>4493</v>
      </c>
      <c r="J1679" s="1" t="s">
        <v>51</v>
      </c>
      <c r="K1679" s="3">
        <v>40.58</v>
      </c>
      <c r="L1679">
        <v>5</v>
      </c>
      <c r="M1679" s="3">
        <v>202.9</v>
      </c>
      <c r="N1679" s="1" t="s">
        <v>88</v>
      </c>
      <c r="O1679" s="1" t="s">
        <v>22</v>
      </c>
    </row>
    <row r="1680" spans="1:15" x14ac:dyDescent="0.3">
      <c r="A1680" s="1" t="s">
        <v>4885</v>
      </c>
      <c r="B1680" s="2">
        <v>45635</v>
      </c>
      <c r="C1680" s="1" t="s">
        <v>6667</v>
      </c>
      <c r="D1680" s="1" t="s">
        <v>107</v>
      </c>
      <c r="E1680">
        <v>2024</v>
      </c>
      <c r="F1680" s="1" t="s">
        <v>2399</v>
      </c>
      <c r="G1680" s="1" t="s">
        <v>2400</v>
      </c>
      <c r="H1680" s="1" t="s">
        <v>4886</v>
      </c>
      <c r="I1680" s="1" t="s">
        <v>4887</v>
      </c>
      <c r="J1680" s="1" t="s">
        <v>87</v>
      </c>
      <c r="K1680" s="3">
        <v>29.91</v>
      </c>
      <c r="L1680">
        <v>2</v>
      </c>
      <c r="M1680" s="3">
        <v>59.82</v>
      </c>
      <c r="N1680" s="1" t="s">
        <v>88</v>
      </c>
      <c r="O1680" s="1" t="s">
        <v>37</v>
      </c>
    </row>
    <row r="1681" spans="1:15" x14ac:dyDescent="0.3">
      <c r="A1681" s="1" t="s">
        <v>4888</v>
      </c>
      <c r="B1681" s="2">
        <v>45100</v>
      </c>
      <c r="C1681" s="1" t="s">
        <v>6668</v>
      </c>
      <c r="D1681" s="1" t="s">
        <v>24</v>
      </c>
      <c r="E1681">
        <v>2023</v>
      </c>
      <c r="F1681" s="1" t="s">
        <v>3758</v>
      </c>
      <c r="G1681" s="1" t="s">
        <v>3759</v>
      </c>
      <c r="H1681" s="1" t="s">
        <v>2115</v>
      </c>
      <c r="I1681" s="1" t="s">
        <v>2257</v>
      </c>
      <c r="J1681" s="1" t="s">
        <v>20</v>
      </c>
      <c r="K1681" s="3">
        <v>41.33</v>
      </c>
      <c r="L1681">
        <v>1</v>
      </c>
      <c r="M1681" s="3">
        <v>41.33</v>
      </c>
      <c r="N1681" s="1" t="s">
        <v>21</v>
      </c>
      <c r="O1681" s="1" t="s">
        <v>95</v>
      </c>
    </row>
    <row r="1682" spans="1:15" x14ac:dyDescent="0.3">
      <c r="A1682" s="1" t="s">
        <v>4889</v>
      </c>
      <c r="B1682" s="2">
        <v>44959</v>
      </c>
      <c r="C1682" s="1" t="s">
        <v>6672</v>
      </c>
      <c r="D1682" s="1" t="s">
        <v>39</v>
      </c>
      <c r="E1682">
        <v>2023</v>
      </c>
      <c r="F1682" s="1" t="s">
        <v>1388</v>
      </c>
      <c r="G1682" s="1" t="s">
        <v>3376</v>
      </c>
      <c r="H1682" s="1" t="s">
        <v>4474</v>
      </c>
      <c r="I1682" s="1" t="s">
        <v>4475</v>
      </c>
      <c r="J1682" s="1" t="s">
        <v>87</v>
      </c>
      <c r="K1682" s="3">
        <v>17.11</v>
      </c>
      <c r="L1682">
        <v>5</v>
      </c>
      <c r="M1682" s="3">
        <v>85.55</v>
      </c>
      <c r="N1682" s="1" t="s">
        <v>21</v>
      </c>
      <c r="O1682" s="1" t="s">
        <v>95</v>
      </c>
    </row>
    <row r="1683" spans="1:15" x14ac:dyDescent="0.3">
      <c r="A1683" s="1" t="s">
        <v>4890</v>
      </c>
      <c r="B1683" s="2">
        <v>44938</v>
      </c>
      <c r="C1683" s="1" t="s">
        <v>6672</v>
      </c>
      <c r="D1683" s="1" t="s">
        <v>210</v>
      </c>
      <c r="E1683">
        <v>2023</v>
      </c>
      <c r="F1683" s="1" t="s">
        <v>2154</v>
      </c>
      <c r="G1683" s="1" t="s">
        <v>2684</v>
      </c>
      <c r="H1683" s="1" t="s">
        <v>3666</v>
      </c>
      <c r="I1683" s="1" t="s">
        <v>3667</v>
      </c>
      <c r="J1683" s="1" t="s">
        <v>51</v>
      </c>
      <c r="K1683" s="3">
        <v>47.21</v>
      </c>
      <c r="L1683">
        <v>2</v>
      </c>
      <c r="M1683" s="3">
        <v>94.42</v>
      </c>
      <c r="N1683" s="1" t="s">
        <v>21</v>
      </c>
      <c r="O1683" s="1" t="s">
        <v>22</v>
      </c>
    </row>
    <row r="1684" spans="1:15" x14ac:dyDescent="0.3">
      <c r="A1684" s="1" t="s">
        <v>4891</v>
      </c>
      <c r="B1684" s="2">
        <v>45232</v>
      </c>
      <c r="C1684" s="1" t="s">
        <v>6672</v>
      </c>
      <c r="D1684" s="1" t="s">
        <v>54</v>
      </c>
      <c r="E1684">
        <v>2023</v>
      </c>
      <c r="F1684" s="1" t="s">
        <v>139</v>
      </c>
      <c r="G1684" s="1" t="s">
        <v>4489</v>
      </c>
      <c r="H1684" s="1" t="s">
        <v>104</v>
      </c>
      <c r="I1684" s="1" t="s">
        <v>1135</v>
      </c>
      <c r="J1684" s="1" t="s">
        <v>51</v>
      </c>
      <c r="K1684" s="3">
        <v>16.78</v>
      </c>
      <c r="L1684">
        <v>3</v>
      </c>
      <c r="M1684" s="3">
        <v>50.34</v>
      </c>
      <c r="N1684" s="1" t="s">
        <v>6669</v>
      </c>
      <c r="O1684" s="1" t="s">
        <v>44</v>
      </c>
    </row>
    <row r="1685" spans="1:15" x14ac:dyDescent="0.3">
      <c r="A1685" s="1" t="s">
        <v>4892</v>
      </c>
      <c r="B1685" s="2">
        <v>45641</v>
      </c>
      <c r="C1685" s="1" t="s">
        <v>6666</v>
      </c>
      <c r="D1685" s="1" t="s">
        <v>107</v>
      </c>
      <c r="E1685">
        <v>2024</v>
      </c>
      <c r="F1685" s="1" t="s">
        <v>4893</v>
      </c>
      <c r="G1685" s="1" t="s">
        <v>4894</v>
      </c>
      <c r="H1685" s="1" t="s">
        <v>851</v>
      </c>
      <c r="I1685" s="1" t="s">
        <v>2218</v>
      </c>
      <c r="J1685" s="1" t="s">
        <v>87</v>
      </c>
      <c r="K1685" s="3">
        <v>43.12</v>
      </c>
      <c r="L1685">
        <v>3</v>
      </c>
      <c r="M1685" s="3">
        <v>129.36000000000001</v>
      </c>
      <c r="N1685" s="1" t="s">
        <v>88</v>
      </c>
      <c r="O1685" s="1" t="s">
        <v>44</v>
      </c>
    </row>
    <row r="1686" spans="1:15" x14ac:dyDescent="0.3">
      <c r="A1686" s="1" t="s">
        <v>4895</v>
      </c>
      <c r="B1686" s="2">
        <v>45573</v>
      </c>
      <c r="C1686" s="1" t="s">
        <v>6671</v>
      </c>
      <c r="D1686" s="1" t="s">
        <v>133</v>
      </c>
      <c r="E1686">
        <v>2024</v>
      </c>
      <c r="F1686" s="1" t="s">
        <v>353</v>
      </c>
      <c r="G1686" s="1" t="s">
        <v>354</v>
      </c>
      <c r="H1686" s="1" t="s">
        <v>878</v>
      </c>
      <c r="I1686" s="1" t="s">
        <v>879</v>
      </c>
      <c r="J1686" s="1" t="s">
        <v>87</v>
      </c>
      <c r="K1686" s="3">
        <v>28.71</v>
      </c>
      <c r="L1686">
        <v>4</v>
      </c>
      <c r="M1686" s="3">
        <v>114.84</v>
      </c>
      <c r="N1686" s="1" t="s">
        <v>29</v>
      </c>
      <c r="O1686" s="1" t="s">
        <v>193</v>
      </c>
    </row>
    <row r="1687" spans="1:15" x14ac:dyDescent="0.3">
      <c r="A1687" s="1" t="s">
        <v>4896</v>
      </c>
      <c r="B1687" s="2">
        <v>45484</v>
      </c>
      <c r="C1687" s="1" t="s">
        <v>6672</v>
      </c>
      <c r="D1687" s="1" t="s">
        <v>32</v>
      </c>
      <c r="E1687">
        <v>2024</v>
      </c>
      <c r="F1687" s="1" t="s">
        <v>4567</v>
      </c>
      <c r="G1687" s="1" t="s">
        <v>4568</v>
      </c>
      <c r="H1687" s="1" t="s">
        <v>663</v>
      </c>
      <c r="I1687" s="1" t="s">
        <v>2091</v>
      </c>
      <c r="J1687" s="1" t="s">
        <v>51</v>
      </c>
      <c r="K1687" s="3">
        <v>34.950000000000003</v>
      </c>
      <c r="L1687">
        <v>5</v>
      </c>
      <c r="M1687" s="3">
        <v>174.75</v>
      </c>
      <c r="N1687" s="1" t="s">
        <v>21</v>
      </c>
      <c r="O1687" s="1" t="s">
        <v>52</v>
      </c>
    </row>
    <row r="1688" spans="1:15" x14ac:dyDescent="0.3">
      <c r="A1688" s="1" t="s">
        <v>4897</v>
      </c>
      <c r="B1688" s="2">
        <v>45073</v>
      </c>
      <c r="C1688" s="1" t="s">
        <v>6673</v>
      </c>
      <c r="D1688" s="1" t="s">
        <v>46</v>
      </c>
      <c r="E1688">
        <v>2023</v>
      </c>
      <c r="F1688" s="1" t="s">
        <v>1083</v>
      </c>
      <c r="G1688" s="1" t="s">
        <v>4898</v>
      </c>
      <c r="H1688" s="1" t="s">
        <v>3893</v>
      </c>
      <c r="I1688" s="1" t="s">
        <v>4899</v>
      </c>
      <c r="J1688" s="1" t="s">
        <v>51</v>
      </c>
      <c r="K1688" s="3">
        <v>15.68</v>
      </c>
      <c r="L1688">
        <v>5</v>
      </c>
      <c r="M1688" s="3">
        <v>78.400000000000006</v>
      </c>
      <c r="N1688" s="1" t="s">
        <v>88</v>
      </c>
      <c r="O1688" s="1" t="s">
        <v>52</v>
      </c>
    </row>
    <row r="1689" spans="1:15" x14ac:dyDescent="0.3">
      <c r="A1689" s="1" t="s">
        <v>4900</v>
      </c>
      <c r="B1689" s="2">
        <v>45375</v>
      </c>
      <c r="C1689" s="1" t="s">
        <v>6666</v>
      </c>
      <c r="D1689" s="1" t="s">
        <v>15</v>
      </c>
      <c r="E1689">
        <v>2024</v>
      </c>
      <c r="F1689" s="1" t="s">
        <v>2813</v>
      </c>
      <c r="G1689" s="1" t="s">
        <v>3660</v>
      </c>
      <c r="H1689" s="1" t="s">
        <v>4901</v>
      </c>
      <c r="I1689" s="1" t="s">
        <v>4902</v>
      </c>
      <c r="J1689" s="1" t="s">
        <v>51</v>
      </c>
      <c r="K1689" s="3">
        <v>36.770000000000003</v>
      </c>
      <c r="L1689">
        <v>3</v>
      </c>
      <c r="M1689" s="3">
        <v>110.31</v>
      </c>
      <c r="N1689" s="1" t="s">
        <v>6669</v>
      </c>
      <c r="O1689" s="1" t="s">
        <v>95</v>
      </c>
    </row>
    <row r="1690" spans="1:15" x14ac:dyDescent="0.3">
      <c r="A1690" s="1" t="s">
        <v>4903</v>
      </c>
      <c r="B1690" s="2">
        <v>44872</v>
      </c>
      <c r="C1690" s="1" t="s">
        <v>6667</v>
      </c>
      <c r="D1690" s="1" t="s">
        <v>54</v>
      </c>
      <c r="E1690">
        <v>2022</v>
      </c>
      <c r="F1690" s="1" t="s">
        <v>2022</v>
      </c>
      <c r="G1690" s="1" t="s">
        <v>3499</v>
      </c>
      <c r="H1690" s="1" t="s">
        <v>4904</v>
      </c>
      <c r="I1690" s="1" t="s">
        <v>4905</v>
      </c>
      <c r="J1690" s="1" t="s">
        <v>20</v>
      </c>
      <c r="K1690" s="3">
        <v>19.489999999999998</v>
      </c>
      <c r="L1690">
        <v>5</v>
      </c>
      <c r="M1690" s="3">
        <v>97.45</v>
      </c>
      <c r="N1690" s="1" t="s">
        <v>21</v>
      </c>
      <c r="O1690" s="1" t="s">
        <v>95</v>
      </c>
    </row>
    <row r="1691" spans="1:15" x14ac:dyDescent="0.3">
      <c r="A1691" s="1" t="s">
        <v>4906</v>
      </c>
      <c r="B1691" s="2">
        <v>45205</v>
      </c>
      <c r="C1691" s="1" t="s">
        <v>6668</v>
      </c>
      <c r="D1691" s="1" t="s">
        <v>133</v>
      </c>
      <c r="E1691">
        <v>2023</v>
      </c>
      <c r="F1691" s="1" t="s">
        <v>1742</v>
      </c>
      <c r="G1691" s="1" t="s">
        <v>1743</v>
      </c>
      <c r="H1691" s="1" t="s">
        <v>504</v>
      </c>
      <c r="I1691" s="1" t="s">
        <v>505</v>
      </c>
      <c r="J1691" s="1" t="s">
        <v>51</v>
      </c>
      <c r="K1691" s="3">
        <v>17.95</v>
      </c>
      <c r="L1691">
        <v>2</v>
      </c>
      <c r="M1691" s="3">
        <v>35.9</v>
      </c>
      <c r="N1691" s="1" t="s">
        <v>21</v>
      </c>
      <c r="O1691" s="1" t="s">
        <v>37</v>
      </c>
    </row>
    <row r="1692" spans="1:15" x14ac:dyDescent="0.3">
      <c r="A1692" s="1" t="s">
        <v>4907</v>
      </c>
      <c r="B1692" s="2">
        <v>45056</v>
      </c>
      <c r="C1692" s="1" t="s">
        <v>6670</v>
      </c>
      <c r="D1692" s="1" t="s">
        <v>46</v>
      </c>
      <c r="E1692">
        <v>2023</v>
      </c>
      <c r="F1692" s="1" t="s">
        <v>1215</v>
      </c>
      <c r="G1692" s="1" t="s">
        <v>4908</v>
      </c>
      <c r="H1692" s="1" t="s">
        <v>1055</v>
      </c>
      <c r="I1692" s="1" t="s">
        <v>1056</v>
      </c>
      <c r="J1692" s="1" t="s">
        <v>87</v>
      </c>
      <c r="K1692" s="3">
        <v>33.65</v>
      </c>
      <c r="L1692">
        <v>2</v>
      </c>
      <c r="M1692" s="3">
        <v>67.3</v>
      </c>
      <c r="N1692" s="1" t="s">
        <v>21</v>
      </c>
      <c r="O1692" s="1" t="s">
        <v>193</v>
      </c>
    </row>
    <row r="1693" spans="1:15" x14ac:dyDescent="0.3">
      <c r="A1693" s="1" t="s">
        <v>4909</v>
      </c>
      <c r="B1693" s="2">
        <v>45313</v>
      </c>
      <c r="C1693" s="1" t="s">
        <v>6667</v>
      </c>
      <c r="D1693" s="1" t="s">
        <v>210</v>
      </c>
      <c r="E1693">
        <v>2024</v>
      </c>
      <c r="F1693" s="1" t="s">
        <v>265</v>
      </c>
      <c r="G1693" s="1" t="s">
        <v>266</v>
      </c>
      <c r="H1693" s="1" t="s">
        <v>1261</v>
      </c>
      <c r="I1693" s="1" t="s">
        <v>1262</v>
      </c>
      <c r="J1693" s="1" t="s">
        <v>70</v>
      </c>
      <c r="K1693" s="3">
        <v>28.38</v>
      </c>
      <c r="L1693">
        <v>2</v>
      </c>
      <c r="M1693" s="3">
        <v>56.76</v>
      </c>
      <c r="N1693" s="1" t="s">
        <v>88</v>
      </c>
      <c r="O1693" s="1" t="s">
        <v>30</v>
      </c>
    </row>
    <row r="1694" spans="1:15" x14ac:dyDescent="0.3">
      <c r="A1694" s="1" t="s">
        <v>4910</v>
      </c>
      <c r="B1694" s="2">
        <v>45783</v>
      </c>
      <c r="C1694" s="1" t="s">
        <v>6671</v>
      </c>
      <c r="D1694" s="1" t="s">
        <v>46</v>
      </c>
      <c r="E1694">
        <v>2025</v>
      </c>
      <c r="F1694" s="1" t="s">
        <v>1616</v>
      </c>
      <c r="G1694" s="1" t="s">
        <v>1617</v>
      </c>
      <c r="H1694" s="1" t="s">
        <v>2359</v>
      </c>
      <c r="I1694" s="1" t="s">
        <v>2360</v>
      </c>
      <c r="J1694" s="1" t="s">
        <v>87</v>
      </c>
      <c r="K1694" s="3">
        <v>22.52</v>
      </c>
      <c r="L1694">
        <v>1</v>
      </c>
      <c r="M1694" s="3">
        <v>22.52</v>
      </c>
      <c r="N1694" s="1" t="s">
        <v>29</v>
      </c>
      <c r="O1694" s="1" t="s">
        <v>193</v>
      </c>
    </row>
    <row r="1695" spans="1:15" x14ac:dyDescent="0.3">
      <c r="A1695" s="1" t="s">
        <v>4911</v>
      </c>
      <c r="B1695" s="2">
        <v>45105</v>
      </c>
      <c r="C1695" s="1" t="s">
        <v>6670</v>
      </c>
      <c r="D1695" s="1" t="s">
        <v>24</v>
      </c>
      <c r="E1695">
        <v>2023</v>
      </c>
      <c r="F1695" s="1" t="s">
        <v>2774</v>
      </c>
      <c r="G1695" s="1" t="s">
        <v>2775</v>
      </c>
      <c r="H1695" s="1" t="s">
        <v>1004</v>
      </c>
      <c r="I1695" s="1" t="s">
        <v>1005</v>
      </c>
      <c r="J1695" s="1" t="s">
        <v>70</v>
      </c>
      <c r="K1695" s="3">
        <v>25.35</v>
      </c>
      <c r="L1695">
        <v>2</v>
      </c>
      <c r="M1695" s="3">
        <v>50.7</v>
      </c>
      <c r="N1695" s="1" t="s">
        <v>6669</v>
      </c>
      <c r="O1695" s="1" t="s">
        <v>44</v>
      </c>
    </row>
    <row r="1696" spans="1:15" x14ac:dyDescent="0.3">
      <c r="A1696" s="1" t="s">
        <v>4912</v>
      </c>
      <c r="B1696" s="2">
        <v>45314</v>
      </c>
      <c r="C1696" s="1" t="s">
        <v>6671</v>
      </c>
      <c r="D1696" s="1" t="s">
        <v>210</v>
      </c>
      <c r="E1696">
        <v>2024</v>
      </c>
      <c r="F1696" s="1" t="s">
        <v>794</v>
      </c>
      <c r="G1696" s="1" t="s">
        <v>4913</v>
      </c>
      <c r="H1696" s="1" t="s">
        <v>4914</v>
      </c>
      <c r="I1696" s="1" t="s">
        <v>4915</v>
      </c>
      <c r="J1696" s="1" t="s">
        <v>87</v>
      </c>
      <c r="K1696" s="3">
        <v>25.1</v>
      </c>
      <c r="L1696">
        <v>2</v>
      </c>
      <c r="M1696" s="3">
        <v>50.2</v>
      </c>
      <c r="N1696" s="1" t="s">
        <v>21</v>
      </c>
      <c r="O1696" s="1" t="s">
        <v>37</v>
      </c>
    </row>
    <row r="1697" spans="1:15" x14ac:dyDescent="0.3">
      <c r="A1697" s="1" t="s">
        <v>4916</v>
      </c>
      <c r="B1697" s="2">
        <v>45437</v>
      </c>
      <c r="C1697" s="1" t="s">
        <v>6673</v>
      </c>
      <c r="D1697" s="1" t="s">
        <v>46</v>
      </c>
      <c r="E1697">
        <v>2024</v>
      </c>
      <c r="F1697" s="1" t="s">
        <v>2615</v>
      </c>
      <c r="G1697" s="1" t="s">
        <v>4917</v>
      </c>
      <c r="H1697" s="1" t="s">
        <v>905</v>
      </c>
      <c r="I1697" s="1" t="s">
        <v>906</v>
      </c>
      <c r="J1697" s="1" t="s">
        <v>87</v>
      </c>
      <c r="K1697" s="3">
        <v>33.700000000000003</v>
      </c>
      <c r="L1697">
        <v>3</v>
      </c>
      <c r="M1697" s="3">
        <v>101.1</v>
      </c>
      <c r="N1697" s="1" t="s">
        <v>29</v>
      </c>
      <c r="O1697" s="1" t="s">
        <v>37</v>
      </c>
    </row>
    <row r="1698" spans="1:15" x14ac:dyDescent="0.3">
      <c r="A1698" s="1" t="s">
        <v>4918</v>
      </c>
      <c r="B1698" s="2">
        <v>44992</v>
      </c>
      <c r="C1698" s="1" t="s">
        <v>6671</v>
      </c>
      <c r="D1698" s="1" t="s">
        <v>15</v>
      </c>
      <c r="E1698">
        <v>2023</v>
      </c>
      <c r="F1698" s="1" t="s">
        <v>3758</v>
      </c>
      <c r="G1698" s="1" t="s">
        <v>4919</v>
      </c>
      <c r="H1698" s="1" t="s">
        <v>3425</v>
      </c>
      <c r="I1698" s="1" t="s">
        <v>4920</v>
      </c>
      <c r="J1698" s="1" t="s">
        <v>51</v>
      </c>
      <c r="K1698" s="3">
        <v>35.450000000000003</v>
      </c>
      <c r="L1698">
        <v>5</v>
      </c>
      <c r="M1698" s="3">
        <v>177.25</v>
      </c>
      <c r="N1698" s="1" t="s">
        <v>29</v>
      </c>
      <c r="O1698" s="1" t="s">
        <v>30</v>
      </c>
    </row>
    <row r="1699" spans="1:15" x14ac:dyDescent="0.3">
      <c r="A1699" s="1" t="s">
        <v>4921</v>
      </c>
      <c r="B1699" s="2">
        <v>45689</v>
      </c>
      <c r="C1699" s="1" t="s">
        <v>6673</v>
      </c>
      <c r="D1699" s="1" t="s">
        <v>39</v>
      </c>
      <c r="E1699">
        <v>2025</v>
      </c>
      <c r="F1699" s="1" t="s">
        <v>814</v>
      </c>
      <c r="G1699" s="1" t="s">
        <v>1138</v>
      </c>
      <c r="H1699" s="1" t="s">
        <v>455</v>
      </c>
      <c r="I1699" s="1" t="s">
        <v>456</v>
      </c>
      <c r="J1699" s="1" t="s">
        <v>70</v>
      </c>
      <c r="K1699" s="3">
        <v>49.16</v>
      </c>
      <c r="L1699">
        <v>2</v>
      </c>
      <c r="M1699" s="3">
        <v>98.32</v>
      </c>
      <c r="N1699" s="1" t="s">
        <v>6669</v>
      </c>
      <c r="O1699" s="1" t="s">
        <v>37</v>
      </c>
    </row>
    <row r="1700" spans="1:15" x14ac:dyDescent="0.3">
      <c r="A1700" s="1" t="s">
        <v>4922</v>
      </c>
      <c r="B1700" s="2">
        <v>45479</v>
      </c>
      <c r="C1700" s="1" t="s">
        <v>6673</v>
      </c>
      <c r="D1700" s="1" t="s">
        <v>32</v>
      </c>
      <c r="E1700">
        <v>2024</v>
      </c>
      <c r="F1700" s="1" t="s">
        <v>1163</v>
      </c>
      <c r="G1700" s="1" t="s">
        <v>4923</v>
      </c>
      <c r="H1700" s="1" t="s">
        <v>1125</v>
      </c>
      <c r="I1700" s="1" t="s">
        <v>1126</v>
      </c>
      <c r="J1700" s="1" t="s">
        <v>87</v>
      </c>
      <c r="K1700" s="3">
        <v>5.88</v>
      </c>
      <c r="L1700">
        <v>3</v>
      </c>
      <c r="M1700" s="3">
        <v>17.64</v>
      </c>
      <c r="N1700" s="1" t="s">
        <v>88</v>
      </c>
      <c r="O1700" s="1" t="s">
        <v>193</v>
      </c>
    </row>
    <row r="1701" spans="1:15" x14ac:dyDescent="0.3">
      <c r="A1701" s="1" t="s">
        <v>4924</v>
      </c>
      <c r="B1701" s="2">
        <v>45579</v>
      </c>
      <c r="C1701" s="1" t="s">
        <v>6667</v>
      </c>
      <c r="D1701" s="1" t="s">
        <v>133</v>
      </c>
      <c r="E1701">
        <v>2024</v>
      </c>
      <c r="F1701" s="1" t="s">
        <v>1477</v>
      </c>
      <c r="G1701" s="1" t="s">
        <v>2392</v>
      </c>
      <c r="H1701" s="1" t="s">
        <v>2815</v>
      </c>
      <c r="I1701" s="1" t="s">
        <v>2816</v>
      </c>
      <c r="J1701" s="1" t="s">
        <v>20</v>
      </c>
      <c r="K1701" s="3">
        <v>27</v>
      </c>
      <c r="L1701">
        <v>3</v>
      </c>
      <c r="M1701" s="3">
        <v>81</v>
      </c>
      <c r="N1701" s="1" t="s">
        <v>21</v>
      </c>
      <c r="O1701" s="1" t="s">
        <v>193</v>
      </c>
    </row>
    <row r="1702" spans="1:15" x14ac:dyDescent="0.3">
      <c r="A1702" s="1" t="s">
        <v>4925</v>
      </c>
      <c r="B1702" s="2">
        <v>44818</v>
      </c>
      <c r="C1702" s="1" t="s">
        <v>6670</v>
      </c>
      <c r="D1702" s="1" t="s">
        <v>60</v>
      </c>
      <c r="E1702">
        <v>2022</v>
      </c>
      <c r="F1702" s="1" t="s">
        <v>4013</v>
      </c>
      <c r="G1702" s="1" t="s">
        <v>4014</v>
      </c>
      <c r="H1702" s="1" t="s">
        <v>598</v>
      </c>
      <c r="I1702" s="1" t="s">
        <v>4926</v>
      </c>
      <c r="J1702" s="1" t="s">
        <v>20</v>
      </c>
      <c r="K1702" s="3">
        <v>41.51</v>
      </c>
      <c r="L1702">
        <v>3</v>
      </c>
      <c r="M1702" s="3">
        <v>124.53</v>
      </c>
      <c r="N1702" s="1" t="s">
        <v>6669</v>
      </c>
      <c r="O1702" s="1" t="s">
        <v>44</v>
      </c>
    </row>
    <row r="1703" spans="1:15" x14ac:dyDescent="0.3">
      <c r="A1703" s="1" t="s">
        <v>4927</v>
      </c>
      <c r="B1703" s="2">
        <v>45173</v>
      </c>
      <c r="C1703" s="1" t="s">
        <v>6667</v>
      </c>
      <c r="D1703" s="1" t="s">
        <v>60</v>
      </c>
      <c r="E1703">
        <v>2023</v>
      </c>
      <c r="F1703" s="1" t="s">
        <v>1637</v>
      </c>
      <c r="G1703" s="1" t="s">
        <v>1638</v>
      </c>
      <c r="H1703" s="1" t="s">
        <v>955</v>
      </c>
      <c r="I1703" s="1" t="s">
        <v>956</v>
      </c>
      <c r="J1703" s="1" t="s">
        <v>70</v>
      </c>
      <c r="K1703" s="3">
        <v>5.0999999999999996</v>
      </c>
      <c r="L1703">
        <v>4</v>
      </c>
      <c r="M1703" s="3">
        <v>20.399999999999999</v>
      </c>
      <c r="N1703" s="1" t="s">
        <v>29</v>
      </c>
      <c r="O1703" s="1" t="s">
        <v>22</v>
      </c>
    </row>
    <row r="1704" spans="1:15" x14ac:dyDescent="0.3">
      <c r="A1704" s="1" t="s">
        <v>4928</v>
      </c>
      <c r="B1704" s="2">
        <v>45871</v>
      </c>
      <c r="C1704" s="1" t="s">
        <v>6673</v>
      </c>
      <c r="D1704" s="1" t="s">
        <v>90</v>
      </c>
      <c r="E1704">
        <v>2025</v>
      </c>
      <c r="F1704" s="1" t="s">
        <v>4929</v>
      </c>
      <c r="G1704" s="1" t="s">
        <v>4930</v>
      </c>
      <c r="H1704" s="1" t="s">
        <v>950</v>
      </c>
      <c r="I1704" s="1" t="s">
        <v>4931</v>
      </c>
      <c r="J1704" s="1" t="s">
        <v>20</v>
      </c>
      <c r="K1704" s="3">
        <v>32.020000000000003</v>
      </c>
      <c r="L1704">
        <v>4</v>
      </c>
      <c r="M1704" s="3">
        <v>128.08000000000001</v>
      </c>
      <c r="N1704" s="1" t="s">
        <v>29</v>
      </c>
      <c r="O1704" s="1" t="s">
        <v>30</v>
      </c>
    </row>
    <row r="1705" spans="1:15" x14ac:dyDescent="0.3">
      <c r="A1705" s="1" t="s">
        <v>4932</v>
      </c>
      <c r="B1705" s="2">
        <v>45305</v>
      </c>
      <c r="C1705" s="1" t="s">
        <v>6666</v>
      </c>
      <c r="D1705" s="1" t="s">
        <v>210</v>
      </c>
      <c r="E1705">
        <v>2024</v>
      </c>
      <c r="F1705" s="1" t="s">
        <v>4933</v>
      </c>
      <c r="G1705" s="1" t="s">
        <v>4934</v>
      </c>
      <c r="H1705" s="1" t="s">
        <v>2872</v>
      </c>
      <c r="I1705" s="1" t="s">
        <v>2873</v>
      </c>
      <c r="J1705" s="1" t="s">
        <v>87</v>
      </c>
      <c r="K1705" s="3">
        <v>20.440000000000001</v>
      </c>
      <c r="L1705">
        <v>5</v>
      </c>
      <c r="M1705" s="3">
        <v>102.2</v>
      </c>
      <c r="N1705" s="1" t="s">
        <v>21</v>
      </c>
      <c r="O1705" s="1" t="s">
        <v>95</v>
      </c>
    </row>
    <row r="1706" spans="1:15" x14ac:dyDescent="0.3">
      <c r="A1706" s="1" t="s">
        <v>4935</v>
      </c>
      <c r="B1706" s="2">
        <v>45201</v>
      </c>
      <c r="C1706" s="1" t="s">
        <v>6667</v>
      </c>
      <c r="D1706" s="1" t="s">
        <v>133</v>
      </c>
      <c r="E1706">
        <v>2023</v>
      </c>
      <c r="F1706" s="1" t="s">
        <v>1830</v>
      </c>
      <c r="G1706" s="1" t="s">
        <v>4936</v>
      </c>
      <c r="H1706" s="1" t="s">
        <v>4937</v>
      </c>
      <c r="I1706" s="1" t="s">
        <v>4938</v>
      </c>
      <c r="J1706" s="1" t="s">
        <v>20</v>
      </c>
      <c r="K1706" s="3">
        <v>31.21</v>
      </c>
      <c r="L1706">
        <v>3</v>
      </c>
      <c r="M1706" s="3">
        <v>93.63</v>
      </c>
      <c r="N1706" s="1" t="s">
        <v>21</v>
      </c>
      <c r="O1706" s="1" t="s">
        <v>193</v>
      </c>
    </row>
    <row r="1707" spans="1:15" x14ac:dyDescent="0.3">
      <c r="A1707" s="1" t="s">
        <v>4939</v>
      </c>
      <c r="B1707" s="2">
        <v>45008</v>
      </c>
      <c r="C1707" s="1" t="s">
        <v>6672</v>
      </c>
      <c r="D1707" s="1" t="s">
        <v>15</v>
      </c>
      <c r="E1707">
        <v>2023</v>
      </c>
      <c r="F1707" s="1" t="s">
        <v>463</v>
      </c>
      <c r="G1707" s="1" t="s">
        <v>3228</v>
      </c>
      <c r="H1707" s="1" t="s">
        <v>176</v>
      </c>
      <c r="I1707" s="1" t="s">
        <v>177</v>
      </c>
      <c r="J1707" s="1" t="s">
        <v>70</v>
      </c>
      <c r="K1707" s="3">
        <v>19.489999999999998</v>
      </c>
      <c r="L1707">
        <v>3</v>
      </c>
      <c r="M1707" s="3">
        <v>58.47</v>
      </c>
      <c r="N1707" s="1" t="s">
        <v>6669</v>
      </c>
      <c r="O1707" s="1" t="s">
        <v>22</v>
      </c>
    </row>
    <row r="1708" spans="1:15" x14ac:dyDescent="0.3">
      <c r="A1708" s="1" t="s">
        <v>4940</v>
      </c>
      <c r="B1708" s="2">
        <v>45174</v>
      </c>
      <c r="C1708" s="1" t="s">
        <v>6671</v>
      </c>
      <c r="D1708" s="1" t="s">
        <v>60</v>
      </c>
      <c r="E1708">
        <v>2023</v>
      </c>
      <c r="F1708" s="1" t="s">
        <v>1508</v>
      </c>
      <c r="G1708" s="1" t="s">
        <v>1509</v>
      </c>
      <c r="H1708" s="1" t="s">
        <v>104</v>
      </c>
      <c r="I1708" s="1" t="s">
        <v>2445</v>
      </c>
      <c r="J1708" s="1" t="s">
        <v>70</v>
      </c>
      <c r="K1708" s="3">
        <v>10.09</v>
      </c>
      <c r="L1708">
        <v>3</v>
      </c>
      <c r="M1708" s="3">
        <v>30.27</v>
      </c>
      <c r="N1708" s="1" t="s">
        <v>29</v>
      </c>
      <c r="O1708" s="1" t="s">
        <v>95</v>
      </c>
    </row>
    <row r="1709" spans="1:15" x14ac:dyDescent="0.3">
      <c r="A1709" s="1" t="s">
        <v>4941</v>
      </c>
      <c r="B1709" s="2">
        <v>45477</v>
      </c>
      <c r="C1709" s="1" t="s">
        <v>6672</v>
      </c>
      <c r="D1709" s="1" t="s">
        <v>32</v>
      </c>
      <c r="E1709">
        <v>2024</v>
      </c>
      <c r="F1709" s="1" t="s">
        <v>2838</v>
      </c>
      <c r="G1709" s="1" t="s">
        <v>3069</v>
      </c>
      <c r="H1709" s="1" t="s">
        <v>3557</v>
      </c>
      <c r="I1709" s="1" t="s">
        <v>4942</v>
      </c>
      <c r="J1709" s="1" t="s">
        <v>20</v>
      </c>
      <c r="K1709" s="3">
        <v>39.78</v>
      </c>
      <c r="L1709">
        <v>5</v>
      </c>
      <c r="M1709" s="3">
        <v>198.9</v>
      </c>
      <c r="N1709" s="1" t="s">
        <v>21</v>
      </c>
      <c r="O1709" s="1" t="s">
        <v>95</v>
      </c>
    </row>
    <row r="1710" spans="1:15" x14ac:dyDescent="0.3">
      <c r="A1710" s="1" t="s">
        <v>4943</v>
      </c>
      <c r="B1710" s="2">
        <v>45208</v>
      </c>
      <c r="C1710" s="1" t="s">
        <v>6667</v>
      </c>
      <c r="D1710" s="1" t="s">
        <v>133</v>
      </c>
      <c r="E1710">
        <v>2023</v>
      </c>
      <c r="F1710" s="1" t="s">
        <v>139</v>
      </c>
      <c r="G1710" s="1" t="s">
        <v>4944</v>
      </c>
      <c r="H1710" s="1" t="s">
        <v>3778</v>
      </c>
      <c r="I1710" s="1" t="s">
        <v>3779</v>
      </c>
      <c r="J1710" s="1" t="s">
        <v>70</v>
      </c>
      <c r="K1710" s="3">
        <v>10.43</v>
      </c>
      <c r="L1710">
        <v>3</v>
      </c>
      <c r="M1710" s="3">
        <v>31.29</v>
      </c>
      <c r="N1710" s="1" t="s">
        <v>6669</v>
      </c>
      <c r="O1710" s="1" t="s">
        <v>30</v>
      </c>
    </row>
    <row r="1711" spans="1:15" x14ac:dyDescent="0.3">
      <c r="A1711" s="1" t="s">
        <v>4945</v>
      </c>
      <c r="B1711" s="2">
        <v>44851</v>
      </c>
      <c r="C1711" s="1" t="s">
        <v>6667</v>
      </c>
      <c r="D1711" s="1" t="s">
        <v>133</v>
      </c>
      <c r="E1711">
        <v>2022</v>
      </c>
      <c r="F1711" s="1" t="s">
        <v>216</v>
      </c>
      <c r="G1711" s="1" t="s">
        <v>3201</v>
      </c>
      <c r="H1711" s="1" t="s">
        <v>2174</v>
      </c>
      <c r="I1711" s="1" t="s">
        <v>4202</v>
      </c>
      <c r="J1711" s="1" t="s">
        <v>87</v>
      </c>
      <c r="K1711" s="3">
        <v>25.63</v>
      </c>
      <c r="L1711">
        <v>2</v>
      </c>
      <c r="M1711" s="3">
        <v>51.26</v>
      </c>
      <c r="N1711" s="1" t="s">
        <v>6669</v>
      </c>
      <c r="O1711" s="1" t="s">
        <v>44</v>
      </c>
    </row>
    <row r="1712" spans="1:15" x14ac:dyDescent="0.3">
      <c r="A1712" s="1" t="s">
        <v>4946</v>
      </c>
      <c r="B1712" s="2">
        <v>44935</v>
      </c>
      <c r="C1712" s="1" t="s">
        <v>6667</v>
      </c>
      <c r="D1712" s="1" t="s">
        <v>210</v>
      </c>
      <c r="E1712">
        <v>2023</v>
      </c>
      <c r="F1712" s="1" t="s">
        <v>2266</v>
      </c>
      <c r="G1712" s="1" t="s">
        <v>2930</v>
      </c>
      <c r="H1712" s="1" t="s">
        <v>85</v>
      </c>
      <c r="I1712" s="1" t="s">
        <v>4947</v>
      </c>
      <c r="J1712" s="1" t="s">
        <v>87</v>
      </c>
      <c r="K1712" s="3">
        <v>23.01</v>
      </c>
      <c r="L1712">
        <v>1</v>
      </c>
      <c r="M1712" s="3">
        <v>23.01</v>
      </c>
      <c r="N1712" s="1" t="s">
        <v>29</v>
      </c>
      <c r="O1712" s="1" t="s">
        <v>52</v>
      </c>
    </row>
    <row r="1713" spans="1:15" x14ac:dyDescent="0.3">
      <c r="A1713" s="1" t="s">
        <v>4948</v>
      </c>
      <c r="B1713" s="2">
        <v>45714</v>
      </c>
      <c r="C1713" s="1" t="s">
        <v>6670</v>
      </c>
      <c r="D1713" s="1" t="s">
        <v>39</v>
      </c>
      <c r="E1713">
        <v>2025</v>
      </c>
      <c r="F1713" s="1" t="s">
        <v>3098</v>
      </c>
      <c r="G1713" s="1" t="s">
        <v>3099</v>
      </c>
      <c r="H1713" s="1" t="s">
        <v>717</v>
      </c>
      <c r="I1713" s="1" t="s">
        <v>718</v>
      </c>
      <c r="J1713" s="1" t="s">
        <v>51</v>
      </c>
      <c r="K1713" s="3">
        <v>39.799999999999997</v>
      </c>
      <c r="L1713">
        <v>1</v>
      </c>
      <c r="M1713" s="3">
        <v>39.799999999999997</v>
      </c>
      <c r="N1713" s="1" t="s">
        <v>21</v>
      </c>
      <c r="O1713" s="1" t="s">
        <v>80</v>
      </c>
    </row>
    <row r="1714" spans="1:15" x14ac:dyDescent="0.3">
      <c r="A1714" s="1" t="s">
        <v>4949</v>
      </c>
      <c r="B1714" s="2">
        <v>45313</v>
      </c>
      <c r="C1714" s="1" t="s">
        <v>6667</v>
      </c>
      <c r="D1714" s="1" t="s">
        <v>210</v>
      </c>
      <c r="E1714">
        <v>2024</v>
      </c>
      <c r="F1714" s="1" t="s">
        <v>102</v>
      </c>
      <c r="G1714" s="1" t="s">
        <v>4319</v>
      </c>
      <c r="H1714" s="1" t="s">
        <v>4479</v>
      </c>
      <c r="I1714" s="1" t="s">
        <v>4795</v>
      </c>
      <c r="J1714" s="1" t="s">
        <v>70</v>
      </c>
      <c r="K1714" s="3">
        <v>14.61</v>
      </c>
      <c r="L1714">
        <v>2</v>
      </c>
      <c r="M1714" s="3">
        <v>29.22</v>
      </c>
      <c r="N1714" s="1" t="s">
        <v>6669</v>
      </c>
      <c r="O1714" s="1" t="s">
        <v>80</v>
      </c>
    </row>
    <row r="1715" spans="1:15" x14ac:dyDescent="0.3">
      <c r="A1715" s="1" t="s">
        <v>4950</v>
      </c>
      <c r="B1715" s="2">
        <v>45808</v>
      </c>
      <c r="C1715" s="1" t="s">
        <v>6673</v>
      </c>
      <c r="D1715" s="1" t="s">
        <v>46</v>
      </c>
      <c r="E1715">
        <v>2025</v>
      </c>
      <c r="F1715" s="1" t="s">
        <v>3177</v>
      </c>
      <c r="G1715" s="1" t="s">
        <v>3178</v>
      </c>
      <c r="H1715" s="1" t="s">
        <v>1205</v>
      </c>
      <c r="I1715" s="1" t="s">
        <v>4786</v>
      </c>
      <c r="J1715" s="1" t="s">
        <v>70</v>
      </c>
      <c r="K1715" s="3">
        <v>17.12</v>
      </c>
      <c r="L1715">
        <v>4</v>
      </c>
      <c r="M1715" s="3">
        <v>68.48</v>
      </c>
      <c r="N1715" s="1" t="s">
        <v>21</v>
      </c>
      <c r="O1715" s="1" t="s">
        <v>22</v>
      </c>
    </row>
    <row r="1716" spans="1:15" x14ac:dyDescent="0.3">
      <c r="A1716" s="1" t="s">
        <v>4951</v>
      </c>
      <c r="B1716" s="2">
        <v>45225</v>
      </c>
      <c r="C1716" s="1" t="s">
        <v>6672</v>
      </c>
      <c r="D1716" s="1" t="s">
        <v>133</v>
      </c>
      <c r="E1716">
        <v>2023</v>
      </c>
      <c r="F1716" s="1" t="s">
        <v>368</v>
      </c>
      <c r="G1716" s="1" t="s">
        <v>369</v>
      </c>
      <c r="H1716" s="1" t="s">
        <v>4441</v>
      </c>
      <c r="I1716" s="1" t="s">
        <v>4442</v>
      </c>
      <c r="J1716" s="1" t="s">
        <v>70</v>
      </c>
      <c r="K1716" s="3">
        <v>8.17</v>
      </c>
      <c r="L1716">
        <v>5</v>
      </c>
      <c r="M1716" s="3">
        <v>40.85</v>
      </c>
      <c r="N1716" s="1" t="s">
        <v>6669</v>
      </c>
      <c r="O1716" s="1" t="s">
        <v>30</v>
      </c>
    </row>
    <row r="1717" spans="1:15" x14ac:dyDescent="0.3">
      <c r="A1717" s="1" t="s">
        <v>4952</v>
      </c>
      <c r="B1717" s="2">
        <v>45597</v>
      </c>
      <c r="C1717" s="1" t="s">
        <v>6668</v>
      </c>
      <c r="D1717" s="1" t="s">
        <v>54</v>
      </c>
      <c r="E1717">
        <v>2024</v>
      </c>
      <c r="F1717" s="1" t="s">
        <v>2884</v>
      </c>
      <c r="G1717" s="1" t="s">
        <v>2885</v>
      </c>
      <c r="H1717" s="1" t="s">
        <v>2252</v>
      </c>
      <c r="I1717" s="1" t="s">
        <v>2253</v>
      </c>
      <c r="J1717" s="1" t="s">
        <v>20</v>
      </c>
      <c r="K1717" s="3">
        <v>24.01</v>
      </c>
      <c r="L1717">
        <v>5</v>
      </c>
      <c r="M1717" s="3">
        <v>120.05</v>
      </c>
      <c r="N1717" s="1" t="s">
        <v>29</v>
      </c>
      <c r="O1717" s="1" t="s">
        <v>44</v>
      </c>
    </row>
    <row r="1718" spans="1:15" x14ac:dyDescent="0.3">
      <c r="A1718" s="1" t="s">
        <v>4953</v>
      </c>
      <c r="B1718" s="2">
        <v>45308</v>
      </c>
      <c r="C1718" s="1" t="s">
        <v>6670</v>
      </c>
      <c r="D1718" s="1" t="s">
        <v>210</v>
      </c>
      <c r="E1718">
        <v>2024</v>
      </c>
      <c r="F1718" s="1" t="s">
        <v>300</v>
      </c>
      <c r="G1718" s="1" t="s">
        <v>301</v>
      </c>
      <c r="H1718" s="1" t="s">
        <v>435</v>
      </c>
      <c r="I1718" s="1" t="s">
        <v>436</v>
      </c>
      <c r="J1718" s="1" t="s">
        <v>20</v>
      </c>
      <c r="K1718" s="3">
        <v>16.88</v>
      </c>
      <c r="L1718">
        <v>4</v>
      </c>
      <c r="M1718" s="3">
        <v>67.52</v>
      </c>
      <c r="N1718" s="1" t="s">
        <v>29</v>
      </c>
      <c r="O1718" s="1" t="s">
        <v>193</v>
      </c>
    </row>
    <row r="1719" spans="1:15" x14ac:dyDescent="0.3">
      <c r="A1719" s="1" t="s">
        <v>4954</v>
      </c>
      <c r="B1719" s="2">
        <v>45172</v>
      </c>
      <c r="C1719" s="1" t="s">
        <v>6666</v>
      </c>
      <c r="D1719" s="1" t="s">
        <v>60</v>
      </c>
      <c r="E1719">
        <v>2023</v>
      </c>
      <c r="F1719" s="1" t="s">
        <v>2967</v>
      </c>
      <c r="G1719" s="1" t="s">
        <v>4955</v>
      </c>
      <c r="H1719" s="1" t="s">
        <v>4956</v>
      </c>
      <c r="I1719" s="1" t="s">
        <v>4957</v>
      </c>
      <c r="J1719" s="1" t="s">
        <v>70</v>
      </c>
      <c r="K1719" s="3">
        <v>25.26</v>
      </c>
      <c r="L1719">
        <v>1</v>
      </c>
      <c r="M1719" s="3">
        <v>25.26</v>
      </c>
      <c r="N1719" s="1" t="s">
        <v>88</v>
      </c>
      <c r="O1719" s="1" t="s">
        <v>22</v>
      </c>
    </row>
    <row r="1720" spans="1:15" x14ac:dyDescent="0.3">
      <c r="A1720" s="1" t="s">
        <v>4958</v>
      </c>
      <c r="B1720" s="2">
        <v>45137</v>
      </c>
      <c r="C1720" s="1" t="s">
        <v>6666</v>
      </c>
      <c r="D1720" s="1" t="s">
        <v>32</v>
      </c>
      <c r="E1720">
        <v>2023</v>
      </c>
      <c r="F1720" s="1" t="s">
        <v>2045</v>
      </c>
      <c r="G1720" s="1" t="s">
        <v>4240</v>
      </c>
      <c r="H1720" s="1" t="s">
        <v>3747</v>
      </c>
      <c r="I1720" s="1" t="s">
        <v>4959</v>
      </c>
      <c r="J1720" s="1" t="s">
        <v>20</v>
      </c>
      <c r="K1720" s="3">
        <v>28.1</v>
      </c>
      <c r="L1720">
        <v>2</v>
      </c>
      <c r="M1720" s="3">
        <v>56.2</v>
      </c>
      <c r="N1720" s="1" t="s">
        <v>6669</v>
      </c>
      <c r="O1720" s="1" t="s">
        <v>22</v>
      </c>
    </row>
    <row r="1721" spans="1:15" x14ac:dyDescent="0.3">
      <c r="A1721" s="1" t="s">
        <v>4960</v>
      </c>
      <c r="B1721" s="2">
        <v>45642</v>
      </c>
      <c r="C1721" s="1" t="s">
        <v>6667</v>
      </c>
      <c r="D1721" s="1" t="s">
        <v>107</v>
      </c>
      <c r="E1721">
        <v>2024</v>
      </c>
      <c r="F1721" s="1" t="s">
        <v>250</v>
      </c>
      <c r="G1721" s="1" t="s">
        <v>251</v>
      </c>
      <c r="H1721" s="1" t="s">
        <v>2070</v>
      </c>
      <c r="I1721" s="1" t="s">
        <v>2928</v>
      </c>
      <c r="J1721" s="1" t="s">
        <v>70</v>
      </c>
      <c r="K1721" s="3">
        <v>48.84</v>
      </c>
      <c r="L1721">
        <v>4</v>
      </c>
      <c r="M1721" s="3">
        <v>195.36</v>
      </c>
      <c r="N1721" s="1" t="s">
        <v>6669</v>
      </c>
      <c r="O1721" s="1" t="s">
        <v>30</v>
      </c>
    </row>
    <row r="1722" spans="1:15" x14ac:dyDescent="0.3">
      <c r="A1722" s="1" t="s">
        <v>4961</v>
      </c>
      <c r="B1722" s="2">
        <v>45097</v>
      </c>
      <c r="C1722" s="1" t="s">
        <v>6671</v>
      </c>
      <c r="D1722" s="1" t="s">
        <v>24</v>
      </c>
      <c r="E1722">
        <v>2023</v>
      </c>
      <c r="F1722" s="1" t="s">
        <v>195</v>
      </c>
      <c r="G1722" s="1" t="s">
        <v>3790</v>
      </c>
      <c r="H1722" s="1" t="s">
        <v>4962</v>
      </c>
      <c r="I1722" s="1" t="s">
        <v>4963</v>
      </c>
      <c r="J1722" s="1" t="s">
        <v>87</v>
      </c>
      <c r="K1722" s="3">
        <v>8.8000000000000007</v>
      </c>
      <c r="L1722">
        <v>1</v>
      </c>
      <c r="M1722" s="3">
        <v>8.8000000000000007</v>
      </c>
      <c r="N1722" s="1" t="s">
        <v>21</v>
      </c>
      <c r="O1722" s="1" t="s">
        <v>37</v>
      </c>
    </row>
    <row r="1723" spans="1:15" x14ac:dyDescent="0.3">
      <c r="A1723" s="1" t="s">
        <v>4964</v>
      </c>
      <c r="B1723" s="2">
        <v>45775</v>
      </c>
      <c r="C1723" s="1" t="s">
        <v>6667</v>
      </c>
      <c r="D1723" s="1" t="s">
        <v>82</v>
      </c>
      <c r="E1723">
        <v>2025</v>
      </c>
      <c r="F1723" s="1" t="s">
        <v>788</v>
      </c>
      <c r="G1723" s="1" t="s">
        <v>1660</v>
      </c>
      <c r="H1723" s="1" t="s">
        <v>3149</v>
      </c>
      <c r="I1723" s="1" t="s">
        <v>3454</v>
      </c>
      <c r="J1723" s="1" t="s">
        <v>51</v>
      </c>
      <c r="K1723" s="3">
        <v>34.5</v>
      </c>
      <c r="L1723">
        <v>5</v>
      </c>
      <c r="M1723" s="3">
        <v>172.5</v>
      </c>
      <c r="N1723" s="1" t="s">
        <v>6669</v>
      </c>
      <c r="O1723" s="1" t="s">
        <v>37</v>
      </c>
    </row>
    <row r="1724" spans="1:15" x14ac:dyDescent="0.3">
      <c r="A1724" s="1" t="s">
        <v>4965</v>
      </c>
      <c r="B1724" s="2">
        <v>45130</v>
      </c>
      <c r="C1724" s="1" t="s">
        <v>6666</v>
      </c>
      <c r="D1724" s="1" t="s">
        <v>32</v>
      </c>
      <c r="E1724">
        <v>2023</v>
      </c>
      <c r="F1724" s="1" t="s">
        <v>2206</v>
      </c>
      <c r="G1724" s="1" t="s">
        <v>4966</v>
      </c>
      <c r="H1724" s="1" t="s">
        <v>1140</v>
      </c>
      <c r="I1724" s="1" t="s">
        <v>3193</v>
      </c>
      <c r="J1724" s="1" t="s">
        <v>20</v>
      </c>
      <c r="K1724" s="3">
        <v>42.23</v>
      </c>
      <c r="L1724">
        <v>1</v>
      </c>
      <c r="M1724" s="3">
        <v>42.23</v>
      </c>
      <c r="N1724" s="1" t="s">
        <v>21</v>
      </c>
      <c r="O1724" s="1" t="s">
        <v>193</v>
      </c>
    </row>
    <row r="1725" spans="1:15" x14ac:dyDescent="0.3">
      <c r="A1725" s="1" t="s">
        <v>4967</v>
      </c>
      <c r="B1725" s="2">
        <v>44812</v>
      </c>
      <c r="C1725" s="1" t="s">
        <v>6672</v>
      </c>
      <c r="D1725" s="1" t="s">
        <v>60</v>
      </c>
      <c r="E1725">
        <v>2022</v>
      </c>
      <c r="F1725" s="1" t="s">
        <v>2790</v>
      </c>
      <c r="G1725" s="1" t="s">
        <v>2791</v>
      </c>
      <c r="H1725" s="1" t="s">
        <v>2319</v>
      </c>
      <c r="I1725" s="1" t="s">
        <v>2320</v>
      </c>
      <c r="J1725" s="1" t="s">
        <v>51</v>
      </c>
      <c r="K1725" s="3">
        <v>28.52</v>
      </c>
      <c r="L1725">
        <v>1</v>
      </c>
      <c r="M1725" s="3">
        <v>28.52</v>
      </c>
      <c r="N1725" s="1" t="s">
        <v>6669</v>
      </c>
      <c r="O1725" s="1" t="s">
        <v>22</v>
      </c>
    </row>
    <row r="1726" spans="1:15" x14ac:dyDescent="0.3">
      <c r="A1726" s="1" t="s">
        <v>4968</v>
      </c>
      <c r="B1726" s="2">
        <v>45201</v>
      </c>
      <c r="C1726" s="1" t="s">
        <v>6667</v>
      </c>
      <c r="D1726" s="1" t="s">
        <v>133</v>
      </c>
      <c r="E1726">
        <v>2023</v>
      </c>
      <c r="F1726" s="1" t="s">
        <v>3712</v>
      </c>
      <c r="G1726" s="1" t="s">
        <v>4969</v>
      </c>
      <c r="H1726" s="1" t="s">
        <v>3952</v>
      </c>
      <c r="I1726" s="1" t="s">
        <v>4970</v>
      </c>
      <c r="J1726" s="1" t="s">
        <v>20</v>
      </c>
      <c r="K1726" s="3">
        <v>28.17</v>
      </c>
      <c r="L1726">
        <v>2</v>
      </c>
      <c r="M1726" s="3">
        <v>56.34</v>
      </c>
      <c r="N1726" s="1" t="s">
        <v>21</v>
      </c>
      <c r="O1726" s="1" t="s">
        <v>52</v>
      </c>
    </row>
    <row r="1727" spans="1:15" x14ac:dyDescent="0.3">
      <c r="A1727" s="1" t="s">
        <v>4971</v>
      </c>
      <c r="B1727" s="2">
        <v>44959</v>
      </c>
      <c r="C1727" s="1" t="s">
        <v>6672</v>
      </c>
      <c r="D1727" s="1" t="s">
        <v>39</v>
      </c>
      <c r="E1727">
        <v>2023</v>
      </c>
      <c r="F1727" s="1" t="s">
        <v>3653</v>
      </c>
      <c r="G1727" s="1" t="s">
        <v>3654</v>
      </c>
      <c r="H1727" s="1" t="s">
        <v>2539</v>
      </c>
      <c r="I1727" s="1" t="s">
        <v>4972</v>
      </c>
      <c r="J1727" s="1" t="s">
        <v>70</v>
      </c>
      <c r="K1727" s="3">
        <v>7.83</v>
      </c>
      <c r="L1727">
        <v>2</v>
      </c>
      <c r="M1727" s="3">
        <v>15.66</v>
      </c>
      <c r="N1727" s="1" t="s">
        <v>21</v>
      </c>
      <c r="O1727" s="1" t="s">
        <v>30</v>
      </c>
    </row>
    <row r="1728" spans="1:15" x14ac:dyDescent="0.3">
      <c r="A1728" s="1" t="s">
        <v>4973</v>
      </c>
      <c r="B1728" s="2">
        <v>45279</v>
      </c>
      <c r="C1728" s="1" t="s">
        <v>6671</v>
      </c>
      <c r="D1728" s="1" t="s">
        <v>107</v>
      </c>
      <c r="E1728">
        <v>2023</v>
      </c>
      <c r="F1728" s="1" t="s">
        <v>1770</v>
      </c>
      <c r="G1728" s="1" t="s">
        <v>1771</v>
      </c>
      <c r="H1728" s="1" t="s">
        <v>4828</v>
      </c>
      <c r="I1728" s="1" t="s">
        <v>4829</v>
      </c>
      <c r="J1728" s="1" t="s">
        <v>20</v>
      </c>
      <c r="K1728" s="3">
        <v>13.35</v>
      </c>
      <c r="L1728">
        <v>2</v>
      </c>
      <c r="M1728" s="3">
        <v>26.7</v>
      </c>
      <c r="N1728" s="1" t="s">
        <v>6669</v>
      </c>
      <c r="O1728" s="1" t="s">
        <v>22</v>
      </c>
    </row>
    <row r="1729" spans="1:15" x14ac:dyDescent="0.3">
      <c r="A1729" s="1" t="s">
        <v>4974</v>
      </c>
      <c r="B1729" s="2">
        <v>45490</v>
      </c>
      <c r="C1729" s="1" t="s">
        <v>6670</v>
      </c>
      <c r="D1729" s="1" t="s">
        <v>32</v>
      </c>
      <c r="E1729">
        <v>2024</v>
      </c>
      <c r="F1729" s="1" t="s">
        <v>1063</v>
      </c>
      <c r="G1729" s="1" t="s">
        <v>2524</v>
      </c>
      <c r="H1729" s="1" t="s">
        <v>4541</v>
      </c>
      <c r="I1729" s="1" t="s">
        <v>4542</v>
      </c>
      <c r="J1729" s="1" t="s">
        <v>20</v>
      </c>
      <c r="K1729" s="3">
        <v>7.57</v>
      </c>
      <c r="L1729">
        <v>2</v>
      </c>
      <c r="M1729" s="3">
        <v>15.14</v>
      </c>
      <c r="N1729" s="1" t="s">
        <v>6669</v>
      </c>
      <c r="O1729" s="1" t="s">
        <v>193</v>
      </c>
    </row>
    <row r="1730" spans="1:15" x14ac:dyDescent="0.3">
      <c r="A1730" s="1" t="s">
        <v>4975</v>
      </c>
      <c r="B1730" s="2">
        <v>45274</v>
      </c>
      <c r="C1730" s="1" t="s">
        <v>6672</v>
      </c>
      <c r="D1730" s="1" t="s">
        <v>107</v>
      </c>
      <c r="E1730">
        <v>2023</v>
      </c>
      <c r="F1730" s="1" t="s">
        <v>3958</v>
      </c>
      <c r="G1730" s="1" t="s">
        <v>4976</v>
      </c>
      <c r="H1730" s="1" t="s">
        <v>1378</v>
      </c>
      <c r="I1730" s="1" t="s">
        <v>1379</v>
      </c>
      <c r="J1730" s="1" t="s">
        <v>70</v>
      </c>
      <c r="K1730" s="3">
        <v>22.66</v>
      </c>
      <c r="L1730">
        <v>2</v>
      </c>
      <c r="M1730" s="3">
        <v>45.32</v>
      </c>
      <c r="N1730" s="1" t="s">
        <v>21</v>
      </c>
      <c r="O1730" s="1" t="s">
        <v>30</v>
      </c>
    </row>
    <row r="1731" spans="1:15" x14ac:dyDescent="0.3">
      <c r="A1731" s="1" t="s">
        <v>4977</v>
      </c>
      <c r="B1731" s="2">
        <v>45190</v>
      </c>
      <c r="C1731" s="1" t="s">
        <v>6672</v>
      </c>
      <c r="D1731" s="1" t="s">
        <v>60</v>
      </c>
      <c r="E1731">
        <v>2023</v>
      </c>
      <c r="F1731" s="1" t="s">
        <v>1555</v>
      </c>
      <c r="G1731" s="1" t="s">
        <v>4978</v>
      </c>
      <c r="H1731" s="1" t="s">
        <v>68</v>
      </c>
      <c r="I1731" s="1" t="s">
        <v>2610</v>
      </c>
      <c r="J1731" s="1" t="s">
        <v>20</v>
      </c>
      <c r="K1731" s="3">
        <v>43.44</v>
      </c>
      <c r="L1731">
        <v>1</v>
      </c>
      <c r="M1731" s="3">
        <v>43.44</v>
      </c>
      <c r="N1731" s="1" t="s">
        <v>29</v>
      </c>
      <c r="O1731" s="1" t="s">
        <v>22</v>
      </c>
    </row>
    <row r="1732" spans="1:15" x14ac:dyDescent="0.3">
      <c r="A1732" s="1" t="s">
        <v>4979</v>
      </c>
      <c r="B1732" s="2">
        <v>45129</v>
      </c>
      <c r="C1732" s="1" t="s">
        <v>6673</v>
      </c>
      <c r="D1732" s="1" t="s">
        <v>32</v>
      </c>
      <c r="E1732">
        <v>2023</v>
      </c>
      <c r="F1732" s="1" t="s">
        <v>3302</v>
      </c>
      <c r="G1732" s="1" t="s">
        <v>4429</v>
      </c>
      <c r="H1732" s="1" t="s">
        <v>57</v>
      </c>
      <c r="I1732" s="1" t="s">
        <v>58</v>
      </c>
      <c r="J1732" s="1" t="s">
        <v>87</v>
      </c>
      <c r="K1732" s="3">
        <v>15.01</v>
      </c>
      <c r="L1732">
        <v>2</v>
      </c>
      <c r="M1732" s="3">
        <v>30.02</v>
      </c>
      <c r="N1732" s="1" t="s">
        <v>21</v>
      </c>
      <c r="O1732" s="1" t="s">
        <v>44</v>
      </c>
    </row>
    <row r="1733" spans="1:15" x14ac:dyDescent="0.3">
      <c r="A1733" s="1" t="s">
        <v>4980</v>
      </c>
      <c r="B1733" s="2">
        <v>45868</v>
      </c>
      <c r="C1733" s="1" t="s">
        <v>6670</v>
      </c>
      <c r="D1733" s="1" t="s">
        <v>32</v>
      </c>
      <c r="E1733">
        <v>2025</v>
      </c>
      <c r="F1733" s="1" t="s">
        <v>1192</v>
      </c>
      <c r="G1733" s="1" t="s">
        <v>4746</v>
      </c>
      <c r="H1733" s="1" t="s">
        <v>1334</v>
      </c>
      <c r="I1733" s="1" t="s">
        <v>1335</v>
      </c>
      <c r="J1733" s="1" t="s">
        <v>20</v>
      </c>
      <c r="K1733" s="3">
        <v>5.85</v>
      </c>
      <c r="L1733">
        <v>4</v>
      </c>
      <c r="M1733" s="3">
        <v>23.4</v>
      </c>
      <c r="N1733" s="1" t="s">
        <v>6669</v>
      </c>
      <c r="O1733" s="1" t="s">
        <v>37</v>
      </c>
    </row>
    <row r="1734" spans="1:15" x14ac:dyDescent="0.3">
      <c r="A1734" s="1" t="s">
        <v>4981</v>
      </c>
      <c r="B1734" s="2">
        <v>45180</v>
      </c>
      <c r="C1734" s="1" t="s">
        <v>6667</v>
      </c>
      <c r="D1734" s="1" t="s">
        <v>60</v>
      </c>
      <c r="E1734">
        <v>2023</v>
      </c>
      <c r="F1734" s="1" t="s">
        <v>3824</v>
      </c>
      <c r="G1734" s="1" t="s">
        <v>4982</v>
      </c>
      <c r="H1734" s="1" t="s">
        <v>645</v>
      </c>
      <c r="I1734" s="1" t="s">
        <v>4833</v>
      </c>
      <c r="J1734" s="1" t="s">
        <v>20</v>
      </c>
      <c r="K1734" s="3">
        <v>16.989999999999998</v>
      </c>
      <c r="L1734">
        <v>4</v>
      </c>
      <c r="M1734" s="3">
        <v>67.959999999999994</v>
      </c>
      <c r="N1734" s="1" t="s">
        <v>6669</v>
      </c>
      <c r="O1734" s="1" t="s">
        <v>44</v>
      </c>
    </row>
    <row r="1735" spans="1:15" x14ac:dyDescent="0.3">
      <c r="A1735" s="1" t="s">
        <v>4983</v>
      </c>
      <c r="B1735" s="2">
        <v>44856</v>
      </c>
      <c r="C1735" s="1" t="s">
        <v>6673</v>
      </c>
      <c r="D1735" s="1" t="s">
        <v>133</v>
      </c>
      <c r="E1735">
        <v>2022</v>
      </c>
      <c r="F1735" s="1" t="s">
        <v>583</v>
      </c>
      <c r="G1735" s="1" t="s">
        <v>584</v>
      </c>
      <c r="H1735" s="1" t="s">
        <v>478</v>
      </c>
      <c r="I1735" s="1" t="s">
        <v>479</v>
      </c>
      <c r="J1735" s="1" t="s">
        <v>51</v>
      </c>
      <c r="K1735" s="3">
        <v>32.229999999999997</v>
      </c>
      <c r="L1735">
        <v>1</v>
      </c>
      <c r="M1735" s="3">
        <v>32.229999999999997</v>
      </c>
      <c r="N1735" s="1" t="s">
        <v>6669</v>
      </c>
      <c r="O1735" s="1" t="s">
        <v>37</v>
      </c>
    </row>
    <row r="1736" spans="1:15" x14ac:dyDescent="0.3">
      <c r="A1736" s="1" t="s">
        <v>4984</v>
      </c>
      <c r="B1736" s="2">
        <v>45001</v>
      </c>
      <c r="C1736" s="1" t="s">
        <v>6672</v>
      </c>
      <c r="D1736" s="1" t="s">
        <v>15</v>
      </c>
      <c r="E1736">
        <v>2023</v>
      </c>
      <c r="F1736" s="1" t="s">
        <v>3523</v>
      </c>
      <c r="G1736" s="1" t="s">
        <v>3524</v>
      </c>
      <c r="H1736" s="1" t="s">
        <v>2290</v>
      </c>
      <c r="I1736" s="1" t="s">
        <v>4985</v>
      </c>
      <c r="J1736" s="1" t="s">
        <v>20</v>
      </c>
      <c r="K1736" s="3">
        <v>48.53</v>
      </c>
      <c r="L1736">
        <v>1</v>
      </c>
      <c r="M1736" s="3">
        <v>48.53</v>
      </c>
      <c r="N1736" s="1" t="s">
        <v>6669</v>
      </c>
      <c r="O1736" s="1" t="s">
        <v>37</v>
      </c>
    </row>
    <row r="1737" spans="1:15" x14ac:dyDescent="0.3">
      <c r="A1737" s="1" t="s">
        <v>4986</v>
      </c>
      <c r="B1737" s="2">
        <v>45269</v>
      </c>
      <c r="C1737" s="1" t="s">
        <v>6673</v>
      </c>
      <c r="D1737" s="1" t="s">
        <v>107</v>
      </c>
      <c r="E1737">
        <v>2023</v>
      </c>
      <c r="F1737" s="1" t="s">
        <v>3085</v>
      </c>
      <c r="G1737" s="1" t="s">
        <v>3086</v>
      </c>
      <c r="H1737" s="1" t="s">
        <v>598</v>
      </c>
      <c r="I1737" s="1" t="s">
        <v>4926</v>
      </c>
      <c r="J1737" s="1" t="s">
        <v>87</v>
      </c>
      <c r="K1737" s="3">
        <v>41.96</v>
      </c>
      <c r="L1737">
        <v>3</v>
      </c>
      <c r="M1737" s="3">
        <v>125.88</v>
      </c>
      <c r="N1737" s="1" t="s">
        <v>21</v>
      </c>
      <c r="O1737" s="1" t="s">
        <v>193</v>
      </c>
    </row>
    <row r="1738" spans="1:15" x14ac:dyDescent="0.3">
      <c r="A1738" s="1" t="s">
        <v>4987</v>
      </c>
      <c r="B1738" s="2">
        <v>44884</v>
      </c>
      <c r="C1738" s="1" t="s">
        <v>6673</v>
      </c>
      <c r="D1738" s="1" t="s">
        <v>54</v>
      </c>
      <c r="E1738">
        <v>2022</v>
      </c>
      <c r="F1738" s="1" t="s">
        <v>1596</v>
      </c>
      <c r="G1738" s="1" t="s">
        <v>1597</v>
      </c>
      <c r="H1738" s="1" t="s">
        <v>4988</v>
      </c>
      <c r="I1738" s="1" t="s">
        <v>4989</v>
      </c>
      <c r="J1738" s="1" t="s">
        <v>87</v>
      </c>
      <c r="K1738" s="3">
        <v>26.08</v>
      </c>
      <c r="L1738">
        <v>3</v>
      </c>
      <c r="M1738" s="3">
        <v>78.239999999999995</v>
      </c>
      <c r="N1738" s="1" t="s">
        <v>6669</v>
      </c>
      <c r="O1738" s="1" t="s">
        <v>22</v>
      </c>
    </row>
    <row r="1739" spans="1:15" x14ac:dyDescent="0.3">
      <c r="A1739" s="1" t="s">
        <v>4990</v>
      </c>
      <c r="B1739" s="2">
        <v>45005</v>
      </c>
      <c r="C1739" s="1" t="s">
        <v>6667</v>
      </c>
      <c r="D1739" s="1" t="s">
        <v>15</v>
      </c>
      <c r="E1739">
        <v>2023</v>
      </c>
      <c r="F1739" s="1" t="s">
        <v>524</v>
      </c>
      <c r="G1739" s="1" t="s">
        <v>4991</v>
      </c>
      <c r="H1739" s="1" t="s">
        <v>777</v>
      </c>
      <c r="I1739" s="1" t="s">
        <v>2243</v>
      </c>
      <c r="J1739" s="1" t="s">
        <v>70</v>
      </c>
      <c r="K1739" s="3">
        <v>35.299999999999997</v>
      </c>
      <c r="L1739">
        <v>2</v>
      </c>
      <c r="M1739" s="3">
        <v>70.599999999999994</v>
      </c>
      <c r="N1739" s="1" t="s">
        <v>21</v>
      </c>
      <c r="O1739" s="1" t="s">
        <v>37</v>
      </c>
    </row>
    <row r="1740" spans="1:15" x14ac:dyDescent="0.3">
      <c r="A1740" s="1" t="s">
        <v>4992</v>
      </c>
      <c r="B1740" s="2">
        <v>45346</v>
      </c>
      <c r="C1740" s="1" t="s">
        <v>6673</v>
      </c>
      <c r="D1740" s="1" t="s">
        <v>39</v>
      </c>
      <c r="E1740">
        <v>2024</v>
      </c>
      <c r="F1740" s="1" t="s">
        <v>1680</v>
      </c>
      <c r="G1740" s="1" t="s">
        <v>4058</v>
      </c>
      <c r="H1740" s="1" t="s">
        <v>1398</v>
      </c>
      <c r="I1740" s="1" t="s">
        <v>4256</v>
      </c>
      <c r="J1740" s="1" t="s">
        <v>87</v>
      </c>
      <c r="K1740" s="3">
        <v>40.86</v>
      </c>
      <c r="L1740">
        <v>2</v>
      </c>
      <c r="M1740" s="3">
        <v>81.72</v>
      </c>
      <c r="N1740" s="1" t="s">
        <v>21</v>
      </c>
      <c r="O1740" s="1" t="s">
        <v>30</v>
      </c>
    </row>
    <row r="1741" spans="1:15" x14ac:dyDescent="0.3">
      <c r="A1741" s="1" t="s">
        <v>4993</v>
      </c>
      <c r="B1741" s="2">
        <v>45430</v>
      </c>
      <c r="C1741" s="1" t="s">
        <v>6673</v>
      </c>
      <c r="D1741" s="1" t="s">
        <v>46</v>
      </c>
      <c r="E1741">
        <v>2024</v>
      </c>
      <c r="F1741" s="1" t="s">
        <v>1877</v>
      </c>
      <c r="G1741" s="1" t="s">
        <v>3739</v>
      </c>
      <c r="H1741" s="1" t="s">
        <v>2070</v>
      </c>
      <c r="I1741" s="1" t="s">
        <v>4994</v>
      </c>
      <c r="J1741" s="1" t="s">
        <v>20</v>
      </c>
      <c r="K1741" s="3">
        <v>33.770000000000003</v>
      </c>
      <c r="L1741">
        <v>2</v>
      </c>
      <c r="M1741" s="3">
        <v>67.540000000000006</v>
      </c>
      <c r="N1741" s="1" t="s">
        <v>6669</v>
      </c>
      <c r="O1741" s="1" t="s">
        <v>44</v>
      </c>
    </row>
    <row r="1742" spans="1:15" x14ac:dyDescent="0.3">
      <c r="A1742" s="1" t="s">
        <v>4995</v>
      </c>
      <c r="B1742" s="2">
        <v>45750</v>
      </c>
      <c r="C1742" s="1" t="s">
        <v>6672</v>
      </c>
      <c r="D1742" s="1" t="s">
        <v>82</v>
      </c>
      <c r="E1742">
        <v>2025</v>
      </c>
      <c r="F1742" s="1" t="s">
        <v>1032</v>
      </c>
      <c r="G1742" s="1" t="s">
        <v>4996</v>
      </c>
      <c r="H1742" s="1" t="s">
        <v>57</v>
      </c>
      <c r="I1742" s="1" t="s">
        <v>2669</v>
      </c>
      <c r="J1742" s="1" t="s">
        <v>70</v>
      </c>
      <c r="K1742" s="3">
        <v>36.450000000000003</v>
      </c>
      <c r="L1742">
        <v>5</v>
      </c>
      <c r="M1742" s="3">
        <v>182.25</v>
      </c>
      <c r="N1742" s="1" t="s">
        <v>29</v>
      </c>
      <c r="O1742" s="1" t="s">
        <v>95</v>
      </c>
    </row>
    <row r="1743" spans="1:15" x14ac:dyDescent="0.3">
      <c r="A1743" s="1" t="s">
        <v>4997</v>
      </c>
      <c r="B1743" s="2">
        <v>45572</v>
      </c>
      <c r="C1743" s="1" t="s">
        <v>6667</v>
      </c>
      <c r="D1743" s="1" t="s">
        <v>133</v>
      </c>
      <c r="E1743">
        <v>2024</v>
      </c>
      <c r="F1743" s="1" t="s">
        <v>658</v>
      </c>
      <c r="G1743" s="1" t="s">
        <v>4507</v>
      </c>
      <c r="H1743" s="1" t="s">
        <v>4998</v>
      </c>
      <c r="I1743" s="1" t="s">
        <v>4999</v>
      </c>
      <c r="J1743" s="1" t="s">
        <v>20</v>
      </c>
      <c r="K1743" s="3">
        <v>26.66</v>
      </c>
      <c r="L1743">
        <v>2</v>
      </c>
      <c r="M1743" s="3">
        <v>53.32</v>
      </c>
      <c r="N1743" s="1" t="s">
        <v>88</v>
      </c>
      <c r="O1743" s="1" t="s">
        <v>37</v>
      </c>
    </row>
    <row r="1744" spans="1:15" x14ac:dyDescent="0.3">
      <c r="A1744" s="1" t="s">
        <v>5000</v>
      </c>
      <c r="B1744" s="2">
        <v>45113</v>
      </c>
      <c r="C1744" s="1" t="s">
        <v>6672</v>
      </c>
      <c r="D1744" s="1" t="s">
        <v>32</v>
      </c>
      <c r="E1744">
        <v>2023</v>
      </c>
      <c r="F1744" s="1" t="s">
        <v>5001</v>
      </c>
      <c r="G1744" s="1" t="s">
        <v>5002</v>
      </c>
      <c r="H1744" s="1" t="s">
        <v>757</v>
      </c>
      <c r="I1744" s="1" t="s">
        <v>758</v>
      </c>
      <c r="J1744" s="1" t="s">
        <v>51</v>
      </c>
      <c r="K1744" s="3">
        <v>6.48</v>
      </c>
      <c r="L1744">
        <v>3</v>
      </c>
      <c r="M1744" s="3">
        <v>19.440000000000001</v>
      </c>
      <c r="N1744" s="1" t="s">
        <v>29</v>
      </c>
      <c r="O1744" s="1" t="s">
        <v>52</v>
      </c>
    </row>
    <row r="1745" spans="1:15" x14ac:dyDescent="0.3">
      <c r="A1745" s="1" t="s">
        <v>5003</v>
      </c>
      <c r="B1745" s="2">
        <v>45463</v>
      </c>
      <c r="C1745" s="1" t="s">
        <v>6672</v>
      </c>
      <c r="D1745" s="1" t="s">
        <v>24</v>
      </c>
      <c r="E1745">
        <v>2024</v>
      </c>
      <c r="F1745" s="1" t="s">
        <v>3523</v>
      </c>
      <c r="G1745" s="1" t="s">
        <v>5004</v>
      </c>
      <c r="H1745" s="1" t="s">
        <v>3346</v>
      </c>
      <c r="I1745" s="1" t="s">
        <v>5005</v>
      </c>
      <c r="J1745" s="1" t="s">
        <v>51</v>
      </c>
      <c r="K1745" s="3">
        <v>41.57</v>
      </c>
      <c r="L1745">
        <v>3</v>
      </c>
      <c r="M1745" s="3">
        <v>124.71</v>
      </c>
      <c r="N1745" s="1" t="s">
        <v>6669</v>
      </c>
      <c r="O1745" s="1" t="s">
        <v>52</v>
      </c>
    </row>
    <row r="1746" spans="1:15" x14ac:dyDescent="0.3">
      <c r="A1746" s="1" t="s">
        <v>5006</v>
      </c>
      <c r="B1746" s="2">
        <v>44986</v>
      </c>
      <c r="C1746" s="1" t="s">
        <v>6670</v>
      </c>
      <c r="D1746" s="1" t="s">
        <v>15</v>
      </c>
      <c r="E1746">
        <v>2023</v>
      </c>
      <c r="F1746" s="1" t="s">
        <v>1290</v>
      </c>
      <c r="G1746" s="1" t="s">
        <v>3644</v>
      </c>
      <c r="H1746" s="1" t="s">
        <v>5007</v>
      </c>
      <c r="I1746" s="1" t="s">
        <v>5008</v>
      </c>
      <c r="J1746" s="1" t="s">
        <v>20</v>
      </c>
      <c r="K1746" s="3">
        <v>49.45</v>
      </c>
      <c r="L1746">
        <v>4</v>
      </c>
      <c r="M1746" s="3">
        <v>197.8</v>
      </c>
      <c r="N1746" s="1" t="s">
        <v>21</v>
      </c>
      <c r="O1746" s="1" t="s">
        <v>44</v>
      </c>
    </row>
    <row r="1747" spans="1:15" x14ac:dyDescent="0.3">
      <c r="A1747" s="1" t="s">
        <v>5009</v>
      </c>
      <c r="B1747" s="2">
        <v>44952</v>
      </c>
      <c r="C1747" s="1" t="s">
        <v>6672</v>
      </c>
      <c r="D1747" s="1" t="s">
        <v>210</v>
      </c>
      <c r="E1747">
        <v>2023</v>
      </c>
      <c r="F1747" s="1" t="s">
        <v>326</v>
      </c>
      <c r="G1747" s="1" t="s">
        <v>327</v>
      </c>
      <c r="H1747" s="1" t="s">
        <v>984</v>
      </c>
      <c r="I1747" s="1" t="s">
        <v>985</v>
      </c>
      <c r="J1747" s="1" t="s">
        <v>87</v>
      </c>
      <c r="K1747" s="3">
        <v>36.119999999999997</v>
      </c>
      <c r="L1747">
        <v>2</v>
      </c>
      <c r="M1747" s="3">
        <v>72.239999999999995</v>
      </c>
      <c r="N1747" s="1" t="s">
        <v>6669</v>
      </c>
      <c r="O1747" s="1" t="s">
        <v>37</v>
      </c>
    </row>
    <row r="1748" spans="1:15" x14ac:dyDescent="0.3">
      <c r="A1748" s="1" t="s">
        <v>5010</v>
      </c>
      <c r="B1748" s="2">
        <v>44966</v>
      </c>
      <c r="C1748" s="1" t="s">
        <v>6672</v>
      </c>
      <c r="D1748" s="1" t="s">
        <v>39</v>
      </c>
      <c r="E1748">
        <v>2023</v>
      </c>
      <c r="F1748" s="1" t="s">
        <v>3690</v>
      </c>
      <c r="G1748" s="1" t="s">
        <v>5011</v>
      </c>
      <c r="H1748" s="1" t="s">
        <v>1505</v>
      </c>
      <c r="I1748" s="1" t="s">
        <v>4760</v>
      </c>
      <c r="J1748" s="1" t="s">
        <v>87</v>
      </c>
      <c r="K1748" s="3">
        <v>39.32</v>
      </c>
      <c r="L1748">
        <v>4</v>
      </c>
      <c r="M1748" s="3">
        <v>157.28</v>
      </c>
      <c r="N1748" s="1" t="s">
        <v>6669</v>
      </c>
      <c r="O1748" s="1" t="s">
        <v>22</v>
      </c>
    </row>
    <row r="1749" spans="1:15" x14ac:dyDescent="0.3">
      <c r="A1749" s="1" t="s">
        <v>5012</v>
      </c>
      <c r="B1749" s="2">
        <v>45344</v>
      </c>
      <c r="C1749" s="1" t="s">
        <v>6672</v>
      </c>
      <c r="D1749" s="1" t="s">
        <v>39</v>
      </c>
      <c r="E1749">
        <v>2024</v>
      </c>
      <c r="F1749" s="1" t="s">
        <v>958</v>
      </c>
      <c r="G1749" s="1" t="s">
        <v>959</v>
      </c>
      <c r="H1749" s="1" t="s">
        <v>445</v>
      </c>
      <c r="I1749" s="1" t="s">
        <v>446</v>
      </c>
      <c r="J1749" s="1" t="s">
        <v>20</v>
      </c>
      <c r="K1749" s="3">
        <v>40.08</v>
      </c>
      <c r="L1749">
        <v>5</v>
      </c>
      <c r="M1749" s="3">
        <v>200.4</v>
      </c>
      <c r="N1749" s="1" t="s">
        <v>21</v>
      </c>
      <c r="O1749" s="1" t="s">
        <v>37</v>
      </c>
    </row>
    <row r="1750" spans="1:15" x14ac:dyDescent="0.3">
      <c r="A1750" s="1" t="s">
        <v>5013</v>
      </c>
      <c r="B1750" s="2">
        <v>45796</v>
      </c>
      <c r="C1750" s="1" t="s">
        <v>6667</v>
      </c>
      <c r="D1750" s="1" t="s">
        <v>46</v>
      </c>
      <c r="E1750">
        <v>2025</v>
      </c>
      <c r="F1750" s="1" t="s">
        <v>755</v>
      </c>
      <c r="G1750" s="1" t="s">
        <v>756</v>
      </c>
      <c r="H1750" s="1" t="s">
        <v>2969</v>
      </c>
      <c r="I1750" s="1" t="s">
        <v>2970</v>
      </c>
      <c r="J1750" s="1" t="s">
        <v>20</v>
      </c>
      <c r="K1750" s="3">
        <v>33.4</v>
      </c>
      <c r="L1750">
        <v>5</v>
      </c>
      <c r="M1750" s="3">
        <v>167</v>
      </c>
      <c r="N1750" s="1" t="s">
        <v>6669</v>
      </c>
      <c r="O1750" s="1" t="s">
        <v>22</v>
      </c>
    </row>
    <row r="1751" spans="1:15" x14ac:dyDescent="0.3">
      <c r="A1751" s="1" t="s">
        <v>5014</v>
      </c>
      <c r="B1751" s="2">
        <v>45234</v>
      </c>
      <c r="C1751" s="1" t="s">
        <v>6673</v>
      </c>
      <c r="D1751" s="1" t="s">
        <v>54</v>
      </c>
      <c r="E1751">
        <v>2023</v>
      </c>
      <c r="F1751" s="1" t="s">
        <v>849</v>
      </c>
      <c r="G1751" s="1" t="s">
        <v>850</v>
      </c>
      <c r="H1751" s="1" t="s">
        <v>104</v>
      </c>
      <c r="I1751" s="1" t="s">
        <v>105</v>
      </c>
      <c r="J1751" s="1" t="s">
        <v>20</v>
      </c>
      <c r="K1751" s="3">
        <v>29.93</v>
      </c>
      <c r="L1751">
        <v>5</v>
      </c>
      <c r="M1751" s="3">
        <v>149.65</v>
      </c>
      <c r="N1751" s="1" t="s">
        <v>6669</v>
      </c>
      <c r="O1751" s="1" t="s">
        <v>80</v>
      </c>
    </row>
    <row r="1752" spans="1:15" x14ac:dyDescent="0.3">
      <c r="A1752" s="1" t="s">
        <v>5015</v>
      </c>
      <c r="B1752" s="2">
        <v>45440</v>
      </c>
      <c r="C1752" s="1" t="s">
        <v>6671</v>
      </c>
      <c r="D1752" s="1" t="s">
        <v>46</v>
      </c>
      <c r="E1752">
        <v>2024</v>
      </c>
      <c r="F1752" s="1" t="s">
        <v>76</v>
      </c>
      <c r="G1752" s="1" t="s">
        <v>5016</v>
      </c>
      <c r="H1752" s="1" t="s">
        <v>3179</v>
      </c>
      <c r="I1752" s="1" t="s">
        <v>4406</v>
      </c>
      <c r="J1752" s="1" t="s">
        <v>70</v>
      </c>
      <c r="K1752" s="3">
        <v>27.16</v>
      </c>
      <c r="L1752">
        <v>1</v>
      </c>
      <c r="M1752" s="3">
        <v>27.16</v>
      </c>
      <c r="N1752" s="1" t="s">
        <v>6669</v>
      </c>
      <c r="O1752" s="1" t="s">
        <v>44</v>
      </c>
    </row>
    <row r="1753" spans="1:15" x14ac:dyDescent="0.3">
      <c r="A1753" s="1" t="s">
        <v>5017</v>
      </c>
      <c r="B1753" s="2">
        <v>44839</v>
      </c>
      <c r="C1753" s="1" t="s">
        <v>6670</v>
      </c>
      <c r="D1753" s="1" t="s">
        <v>133</v>
      </c>
      <c r="E1753">
        <v>2022</v>
      </c>
      <c r="F1753" s="1" t="s">
        <v>921</v>
      </c>
      <c r="G1753" s="1" t="s">
        <v>2777</v>
      </c>
      <c r="H1753" s="1" t="s">
        <v>4485</v>
      </c>
      <c r="I1753" s="1" t="s">
        <v>4486</v>
      </c>
      <c r="J1753" s="1" t="s">
        <v>51</v>
      </c>
      <c r="K1753" s="3">
        <v>8.8699999999999992</v>
      </c>
      <c r="L1753">
        <v>3</v>
      </c>
      <c r="M1753" s="3">
        <v>26.61</v>
      </c>
      <c r="N1753" s="1" t="s">
        <v>21</v>
      </c>
      <c r="O1753" s="1" t="s">
        <v>80</v>
      </c>
    </row>
    <row r="1754" spans="1:15" x14ac:dyDescent="0.3">
      <c r="A1754" s="1" t="s">
        <v>5018</v>
      </c>
      <c r="B1754" s="2">
        <v>45241</v>
      </c>
      <c r="C1754" s="1" t="s">
        <v>6673</v>
      </c>
      <c r="D1754" s="1" t="s">
        <v>54</v>
      </c>
      <c r="E1754">
        <v>2023</v>
      </c>
      <c r="F1754" s="1" t="s">
        <v>939</v>
      </c>
      <c r="G1754" s="1" t="s">
        <v>4482</v>
      </c>
      <c r="H1754" s="1" t="s">
        <v>4704</v>
      </c>
      <c r="I1754" s="1" t="s">
        <v>5019</v>
      </c>
      <c r="J1754" s="1" t="s">
        <v>51</v>
      </c>
      <c r="K1754" s="3">
        <v>20.65</v>
      </c>
      <c r="L1754">
        <v>2</v>
      </c>
      <c r="M1754" s="3">
        <v>41.3</v>
      </c>
      <c r="N1754" s="1" t="s">
        <v>21</v>
      </c>
      <c r="O1754" s="1" t="s">
        <v>193</v>
      </c>
    </row>
    <row r="1755" spans="1:15" x14ac:dyDescent="0.3">
      <c r="A1755" s="1" t="s">
        <v>5020</v>
      </c>
      <c r="B1755" s="2">
        <v>45217</v>
      </c>
      <c r="C1755" s="1" t="s">
        <v>6670</v>
      </c>
      <c r="D1755" s="1" t="s">
        <v>133</v>
      </c>
      <c r="E1755">
        <v>2023</v>
      </c>
      <c r="F1755" s="1" t="s">
        <v>2045</v>
      </c>
      <c r="G1755" s="1" t="s">
        <v>4240</v>
      </c>
      <c r="H1755" s="1" t="s">
        <v>1165</v>
      </c>
      <c r="I1755" s="1" t="s">
        <v>2852</v>
      </c>
      <c r="J1755" s="1" t="s">
        <v>87</v>
      </c>
      <c r="K1755" s="3">
        <v>29.97</v>
      </c>
      <c r="L1755">
        <v>1</v>
      </c>
      <c r="M1755" s="3">
        <v>29.97</v>
      </c>
      <c r="N1755" s="1" t="s">
        <v>6669</v>
      </c>
      <c r="O1755" s="1" t="s">
        <v>22</v>
      </c>
    </row>
    <row r="1756" spans="1:15" x14ac:dyDescent="0.3">
      <c r="A1756" s="1" t="s">
        <v>5021</v>
      </c>
      <c r="B1756" s="2">
        <v>45474</v>
      </c>
      <c r="C1756" s="1" t="s">
        <v>6667</v>
      </c>
      <c r="D1756" s="1" t="s">
        <v>32</v>
      </c>
      <c r="E1756">
        <v>2024</v>
      </c>
      <c r="F1756" s="1" t="s">
        <v>992</v>
      </c>
      <c r="G1756" s="1" t="s">
        <v>2058</v>
      </c>
      <c r="H1756" s="1" t="s">
        <v>1730</v>
      </c>
      <c r="I1756" s="1" t="s">
        <v>1731</v>
      </c>
      <c r="J1756" s="1" t="s">
        <v>20</v>
      </c>
      <c r="K1756" s="3">
        <v>41.5</v>
      </c>
      <c r="L1756">
        <v>3</v>
      </c>
      <c r="M1756" s="3">
        <v>124.5</v>
      </c>
      <c r="N1756" s="1" t="s">
        <v>6669</v>
      </c>
      <c r="O1756" s="1" t="s">
        <v>44</v>
      </c>
    </row>
    <row r="1757" spans="1:15" x14ac:dyDescent="0.3">
      <c r="A1757" s="1" t="s">
        <v>5022</v>
      </c>
      <c r="B1757" s="2">
        <v>45026</v>
      </c>
      <c r="C1757" s="1" t="s">
        <v>6667</v>
      </c>
      <c r="D1757" s="1" t="s">
        <v>82</v>
      </c>
      <c r="E1757">
        <v>2023</v>
      </c>
      <c r="F1757" s="1" t="s">
        <v>1527</v>
      </c>
      <c r="G1757" s="1" t="s">
        <v>2010</v>
      </c>
      <c r="H1757" s="1" t="s">
        <v>4771</v>
      </c>
      <c r="I1757" s="1" t="s">
        <v>4772</v>
      </c>
      <c r="J1757" s="1" t="s">
        <v>20</v>
      </c>
      <c r="K1757" s="3">
        <v>8.76</v>
      </c>
      <c r="L1757">
        <v>3</v>
      </c>
      <c r="M1757" s="3">
        <v>26.28</v>
      </c>
      <c r="N1757" s="1" t="s">
        <v>6669</v>
      </c>
      <c r="O1757" s="1" t="s">
        <v>193</v>
      </c>
    </row>
    <row r="1758" spans="1:15" x14ac:dyDescent="0.3">
      <c r="A1758" s="1" t="s">
        <v>5023</v>
      </c>
      <c r="B1758" s="2">
        <v>44830</v>
      </c>
      <c r="C1758" s="1" t="s">
        <v>6667</v>
      </c>
      <c r="D1758" s="1" t="s">
        <v>60</v>
      </c>
      <c r="E1758">
        <v>2022</v>
      </c>
      <c r="F1758" s="1" t="s">
        <v>2317</v>
      </c>
      <c r="G1758" s="1" t="s">
        <v>4625</v>
      </c>
      <c r="H1758" s="1" t="s">
        <v>2470</v>
      </c>
      <c r="I1758" s="1" t="s">
        <v>4562</v>
      </c>
      <c r="J1758" s="1" t="s">
        <v>70</v>
      </c>
      <c r="K1758" s="3">
        <v>28.72</v>
      </c>
      <c r="L1758">
        <v>4</v>
      </c>
      <c r="M1758" s="3">
        <v>114.88</v>
      </c>
      <c r="N1758" s="1" t="s">
        <v>6669</v>
      </c>
      <c r="O1758" s="1" t="s">
        <v>44</v>
      </c>
    </row>
    <row r="1759" spans="1:15" x14ac:dyDescent="0.3">
      <c r="A1759" s="1" t="s">
        <v>5024</v>
      </c>
      <c r="B1759" s="2">
        <v>45325</v>
      </c>
      <c r="C1759" s="1" t="s">
        <v>6673</v>
      </c>
      <c r="D1759" s="1" t="s">
        <v>39</v>
      </c>
      <c r="E1759">
        <v>2024</v>
      </c>
      <c r="F1759" s="1" t="s">
        <v>2266</v>
      </c>
      <c r="G1759" s="1" t="s">
        <v>2267</v>
      </c>
      <c r="H1759" s="1" t="s">
        <v>1557</v>
      </c>
      <c r="I1759" s="1" t="s">
        <v>1558</v>
      </c>
      <c r="J1759" s="1" t="s">
        <v>51</v>
      </c>
      <c r="K1759" s="3">
        <v>30.76</v>
      </c>
      <c r="L1759">
        <v>4</v>
      </c>
      <c r="M1759" s="3">
        <v>123.04</v>
      </c>
      <c r="N1759" s="1" t="s">
        <v>6669</v>
      </c>
      <c r="O1759" s="1" t="s">
        <v>37</v>
      </c>
    </row>
    <row r="1760" spans="1:15" x14ac:dyDescent="0.3">
      <c r="A1760" s="1" t="s">
        <v>5025</v>
      </c>
      <c r="B1760" s="2">
        <v>45226</v>
      </c>
      <c r="C1760" s="1" t="s">
        <v>6668</v>
      </c>
      <c r="D1760" s="1" t="s">
        <v>133</v>
      </c>
      <c r="E1760">
        <v>2023</v>
      </c>
      <c r="F1760" s="1" t="s">
        <v>499</v>
      </c>
      <c r="G1760" s="1" t="s">
        <v>5026</v>
      </c>
      <c r="H1760" s="1" t="s">
        <v>2796</v>
      </c>
      <c r="I1760" s="1" t="s">
        <v>4314</v>
      </c>
      <c r="J1760" s="1" t="s">
        <v>70</v>
      </c>
      <c r="K1760" s="3">
        <v>31.83</v>
      </c>
      <c r="L1760">
        <v>1</v>
      </c>
      <c r="M1760" s="3">
        <v>31.83</v>
      </c>
      <c r="N1760" s="1" t="s">
        <v>29</v>
      </c>
      <c r="O1760" s="1" t="s">
        <v>52</v>
      </c>
    </row>
    <row r="1761" spans="1:15" x14ac:dyDescent="0.3">
      <c r="A1761" s="1" t="s">
        <v>5027</v>
      </c>
      <c r="B1761" s="2">
        <v>45793</v>
      </c>
      <c r="C1761" s="1" t="s">
        <v>6668</v>
      </c>
      <c r="D1761" s="1" t="s">
        <v>46</v>
      </c>
      <c r="E1761">
        <v>2025</v>
      </c>
      <c r="F1761" s="1" t="s">
        <v>1815</v>
      </c>
      <c r="G1761" s="1" t="s">
        <v>1816</v>
      </c>
      <c r="H1761" s="1" t="s">
        <v>1974</v>
      </c>
      <c r="I1761" s="1" t="s">
        <v>2339</v>
      </c>
      <c r="J1761" s="1" t="s">
        <v>70</v>
      </c>
      <c r="K1761" s="3">
        <v>12.31</v>
      </c>
      <c r="L1761">
        <v>2</v>
      </c>
      <c r="M1761" s="3">
        <v>24.62</v>
      </c>
      <c r="N1761" s="1" t="s">
        <v>21</v>
      </c>
      <c r="O1761" s="1" t="s">
        <v>30</v>
      </c>
    </row>
    <row r="1762" spans="1:15" x14ac:dyDescent="0.3">
      <c r="A1762" s="1" t="s">
        <v>5028</v>
      </c>
      <c r="B1762" s="2">
        <v>45261</v>
      </c>
      <c r="C1762" s="1" t="s">
        <v>6668</v>
      </c>
      <c r="D1762" s="1" t="s">
        <v>107</v>
      </c>
      <c r="E1762">
        <v>2023</v>
      </c>
      <c r="F1762" s="1" t="s">
        <v>583</v>
      </c>
      <c r="G1762" s="1" t="s">
        <v>3000</v>
      </c>
      <c r="H1762" s="1" t="s">
        <v>4492</v>
      </c>
      <c r="I1762" s="1" t="s">
        <v>4493</v>
      </c>
      <c r="J1762" s="1" t="s">
        <v>87</v>
      </c>
      <c r="K1762" s="3">
        <v>34.71</v>
      </c>
      <c r="L1762">
        <v>2</v>
      </c>
      <c r="M1762" s="3">
        <v>69.42</v>
      </c>
      <c r="N1762" s="1" t="s">
        <v>6669</v>
      </c>
      <c r="O1762" s="1" t="s">
        <v>30</v>
      </c>
    </row>
    <row r="1763" spans="1:15" x14ac:dyDescent="0.3">
      <c r="A1763" s="1" t="s">
        <v>5029</v>
      </c>
      <c r="B1763" s="2">
        <v>45066</v>
      </c>
      <c r="C1763" s="1" t="s">
        <v>6673</v>
      </c>
      <c r="D1763" s="1" t="s">
        <v>46</v>
      </c>
      <c r="E1763">
        <v>2023</v>
      </c>
      <c r="F1763" s="1" t="s">
        <v>2035</v>
      </c>
      <c r="G1763" s="1" t="s">
        <v>3864</v>
      </c>
      <c r="H1763" s="1" t="s">
        <v>2561</v>
      </c>
      <c r="I1763" s="1" t="s">
        <v>2562</v>
      </c>
      <c r="J1763" s="1" t="s">
        <v>20</v>
      </c>
      <c r="K1763" s="3">
        <v>10.09</v>
      </c>
      <c r="L1763">
        <v>5</v>
      </c>
      <c r="M1763" s="3">
        <v>50.45</v>
      </c>
      <c r="N1763" s="1" t="s">
        <v>21</v>
      </c>
      <c r="O1763" s="1" t="s">
        <v>37</v>
      </c>
    </row>
    <row r="1764" spans="1:15" x14ac:dyDescent="0.3">
      <c r="A1764" s="1" t="s">
        <v>5030</v>
      </c>
      <c r="B1764" s="2">
        <v>44893</v>
      </c>
      <c r="C1764" s="1" t="s">
        <v>6667</v>
      </c>
      <c r="D1764" s="1" t="s">
        <v>54</v>
      </c>
      <c r="E1764">
        <v>2022</v>
      </c>
      <c r="F1764" s="1" t="s">
        <v>1344</v>
      </c>
      <c r="G1764" s="1" t="s">
        <v>1345</v>
      </c>
      <c r="H1764" s="1" t="s">
        <v>1513</v>
      </c>
      <c r="I1764" s="1" t="s">
        <v>4580</v>
      </c>
      <c r="J1764" s="1" t="s">
        <v>20</v>
      </c>
      <c r="K1764" s="3">
        <v>25.11</v>
      </c>
      <c r="L1764">
        <v>2</v>
      </c>
      <c r="M1764" s="3">
        <v>50.22</v>
      </c>
      <c r="N1764" s="1" t="s">
        <v>21</v>
      </c>
      <c r="O1764" s="1" t="s">
        <v>80</v>
      </c>
    </row>
    <row r="1765" spans="1:15" x14ac:dyDescent="0.3">
      <c r="A1765" s="1" t="s">
        <v>5031</v>
      </c>
      <c r="B1765" s="2">
        <v>45505</v>
      </c>
      <c r="C1765" s="1" t="s">
        <v>6672</v>
      </c>
      <c r="D1765" s="1" t="s">
        <v>90</v>
      </c>
      <c r="E1765">
        <v>2024</v>
      </c>
      <c r="F1765" s="1" t="s">
        <v>921</v>
      </c>
      <c r="G1765" s="1" t="s">
        <v>922</v>
      </c>
      <c r="H1765" s="1" t="s">
        <v>2356</v>
      </c>
      <c r="I1765" s="1" t="s">
        <v>2547</v>
      </c>
      <c r="J1765" s="1" t="s">
        <v>20</v>
      </c>
      <c r="K1765" s="3">
        <v>24.07</v>
      </c>
      <c r="L1765">
        <v>4</v>
      </c>
      <c r="M1765" s="3">
        <v>96.28</v>
      </c>
      <c r="N1765" s="1" t="s">
        <v>6669</v>
      </c>
      <c r="O1765" s="1" t="s">
        <v>30</v>
      </c>
    </row>
    <row r="1766" spans="1:15" x14ac:dyDescent="0.3">
      <c r="A1766" s="1" t="s">
        <v>5032</v>
      </c>
      <c r="B1766" s="2">
        <v>45396</v>
      </c>
      <c r="C1766" s="1" t="s">
        <v>6666</v>
      </c>
      <c r="D1766" s="1" t="s">
        <v>82</v>
      </c>
      <c r="E1766">
        <v>2024</v>
      </c>
      <c r="F1766" s="1" t="s">
        <v>5033</v>
      </c>
      <c r="G1766" s="1" t="s">
        <v>5034</v>
      </c>
      <c r="H1766" s="1" t="s">
        <v>2229</v>
      </c>
      <c r="I1766" s="1" t="s">
        <v>3050</v>
      </c>
      <c r="J1766" s="1" t="s">
        <v>70</v>
      </c>
      <c r="K1766" s="3">
        <v>54.35</v>
      </c>
      <c r="L1766">
        <v>5</v>
      </c>
      <c r="M1766" s="3">
        <v>271.75</v>
      </c>
      <c r="N1766" s="1" t="s">
        <v>29</v>
      </c>
      <c r="O1766" s="1" t="s">
        <v>37</v>
      </c>
    </row>
    <row r="1767" spans="1:15" x14ac:dyDescent="0.3">
      <c r="A1767" s="1" t="s">
        <v>5035</v>
      </c>
      <c r="B1767" s="2">
        <v>45191</v>
      </c>
      <c r="C1767" s="1" t="s">
        <v>6668</v>
      </c>
      <c r="D1767" s="1" t="s">
        <v>60</v>
      </c>
      <c r="E1767">
        <v>2023</v>
      </c>
      <c r="F1767" s="1" t="s">
        <v>2372</v>
      </c>
      <c r="G1767" s="1" t="s">
        <v>4861</v>
      </c>
      <c r="H1767" s="1" t="s">
        <v>3079</v>
      </c>
      <c r="I1767" s="1" t="s">
        <v>5036</v>
      </c>
      <c r="J1767" s="1" t="s">
        <v>51</v>
      </c>
      <c r="K1767" s="3">
        <v>38.549999999999997</v>
      </c>
      <c r="L1767">
        <v>4</v>
      </c>
      <c r="M1767" s="3">
        <v>154.19999999999999</v>
      </c>
      <c r="N1767" s="1" t="s">
        <v>88</v>
      </c>
      <c r="O1767" s="1" t="s">
        <v>52</v>
      </c>
    </row>
    <row r="1768" spans="1:15" x14ac:dyDescent="0.3">
      <c r="A1768" s="1" t="s">
        <v>5037</v>
      </c>
      <c r="B1768" s="2">
        <v>45183</v>
      </c>
      <c r="C1768" s="1" t="s">
        <v>6672</v>
      </c>
      <c r="D1768" s="1" t="s">
        <v>60</v>
      </c>
      <c r="E1768">
        <v>2023</v>
      </c>
      <c r="F1768" s="1" t="s">
        <v>2099</v>
      </c>
      <c r="G1768" s="1" t="s">
        <v>4835</v>
      </c>
      <c r="H1768" s="1" t="s">
        <v>63</v>
      </c>
      <c r="I1768" s="1" t="s">
        <v>2475</v>
      </c>
      <c r="J1768" s="1" t="s">
        <v>70</v>
      </c>
      <c r="K1768" s="3">
        <v>5.66</v>
      </c>
      <c r="L1768">
        <v>1</v>
      </c>
      <c r="M1768" s="3">
        <v>5.66</v>
      </c>
      <c r="N1768" s="1" t="s">
        <v>6669</v>
      </c>
      <c r="O1768" s="1" t="s">
        <v>44</v>
      </c>
    </row>
    <row r="1769" spans="1:15" x14ac:dyDescent="0.3">
      <c r="A1769" s="1" t="s">
        <v>5038</v>
      </c>
      <c r="B1769" s="2">
        <v>45548</v>
      </c>
      <c r="C1769" s="1" t="s">
        <v>6668</v>
      </c>
      <c r="D1769" s="1" t="s">
        <v>60</v>
      </c>
      <c r="E1769">
        <v>2024</v>
      </c>
      <c r="F1769" s="1" t="s">
        <v>2277</v>
      </c>
      <c r="G1769" s="1" t="s">
        <v>5039</v>
      </c>
      <c r="H1769" s="1" t="s">
        <v>2424</v>
      </c>
      <c r="I1769" s="1" t="s">
        <v>5040</v>
      </c>
      <c r="J1769" s="1" t="s">
        <v>51</v>
      </c>
      <c r="K1769" s="3">
        <v>16.29</v>
      </c>
      <c r="L1769">
        <v>5</v>
      </c>
      <c r="M1769" s="3">
        <v>81.45</v>
      </c>
      <c r="N1769" s="1" t="s">
        <v>21</v>
      </c>
      <c r="O1769" s="1" t="s">
        <v>22</v>
      </c>
    </row>
    <row r="1770" spans="1:15" x14ac:dyDescent="0.3">
      <c r="A1770" s="1" t="s">
        <v>5041</v>
      </c>
      <c r="B1770" s="2">
        <v>45645</v>
      </c>
      <c r="C1770" s="1" t="s">
        <v>6672</v>
      </c>
      <c r="D1770" s="1" t="s">
        <v>107</v>
      </c>
      <c r="E1770">
        <v>2024</v>
      </c>
      <c r="F1770" s="1" t="s">
        <v>2353</v>
      </c>
      <c r="G1770" s="1" t="s">
        <v>2354</v>
      </c>
      <c r="H1770" s="1" t="s">
        <v>4346</v>
      </c>
      <c r="I1770" s="1" t="s">
        <v>5042</v>
      </c>
      <c r="J1770" s="1" t="s">
        <v>87</v>
      </c>
      <c r="K1770" s="3">
        <v>12.99</v>
      </c>
      <c r="L1770">
        <v>5</v>
      </c>
      <c r="M1770" s="3">
        <v>64.95</v>
      </c>
      <c r="N1770" s="1" t="s">
        <v>6669</v>
      </c>
      <c r="O1770" s="1" t="s">
        <v>37</v>
      </c>
    </row>
    <row r="1771" spans="1:15" x14ac:dyDescent="0.3">
      <c r="A1771" s="1" t="s">
        <v>5043</v>
      </c>
      <c r="B1771" s="2">
        <v>44961</v>
      </c>
      <c r="C1771" s="1" t="s">
        <v>6673</v>
      </c>
      <c r="D1771" s="1" t="s">
        <v>39</v>
      </c>
      <c r="E1771">
        <v>2023</v>
      </c>
      <c r="F1771" s="1" t="s">
        <v>3417</v>
      </c>
      <c r="G1771" s="1" t="s">
        <v>3418</v>
      </c>
      <c r="H1771" s="1" t="s">
        <v>3597</v>
      </c>
      <c r="I1771" s="1" t="s">
        <v>3598</v>
      </c>
      <c r="J1771" s="1" t="s">
        <v>70</v>
      </c>
      <c r="K1771" s="3">
        <v>41.7</v>
      </c>
      <c r="L1771">
        <v>4</v>
      </c>
      <c r="M1771" s="3">
        <v>166.8</v>
      </c>
      <c r="N1771" s="1" t="s">
        <v>6669</v>
      </c>
      <c r="O1771" s="1" t="s">
        <v>30</v>
      </c>
    </row>
    <row r="1772" spans="1:15" x14ac:dyDescent="0.3">
      <c r="A1772" s="1" t="s">
        <v>5044</v>
      </c>
      <c r="B1772" s="2">
        <v>45884</v>
      </c>
      <c r="C1772" s="1" t="s">
        <v>6668</v>
      </c>
      <c r="D1772" s="1" t="s">
        <v>90</v>
      </c>
      <c r="E1772">
        <v>2025</v>
      </c>
      <c r="F1772" s="1" t="s">
        <v>4316</v>
      </c>
      <c r="G1772" s="1" t="s">
        <v>4317</v>
      </c>
      <c r="H1772" s="1" t="s">
        <v>932</v>
      </c>
      <c r="I1772" s="1" t="s">
        <v>2998</v>
      </c>
      <c r="J1772" s="1" t="s">
        <v>20</v>
      </c>
      <c r="K1772" s="3">
        <v>48.8</v>
      </c>
      <c r="L1772">
        <v>3</v>
      </c>
      <c r="M1772" s="3">
        <v>146.4</v>
      </c>
      <c r="N1772" s="1" t="s">
        <v>6669</v>
      </c>
      <c r="O1772" s="1" t="s">
        <v>80</v>
      </c>
    </row>
    <row r="1773" spans="1:15" x14ac:dyDescent="0.3">
      <c r="A1773" s="1" t="s">
        <v>5045</v>
      </c>
      <c r="B1773" s="2">
        <v>45442</v>
      </c>
      <c r="C1773" s="1" t="s">
        <v>6672</v>
      </c>
      <c r="D1773" s="1" t="s">
        <v>46</v>
      </c>
      <c r="E1773">
        <v>2024</v>
      </c>
      <c r="F1773" s="1" t="s">
        <v>4663</v>
      </c>
      <c r="G1773" s="1" t="s">
        <v>4664</v>
      </c>
      <c r="H1773" s="1" t="s">
        <v>3221</v>
      </c>
      <c r="I1773" s="1" t="s">
        <v>3222</v>
      </c>
      <c r="J1773" s="1" t="s">
        <v>87</v>
      </c>
      <c r="K1773" s="3">
        <v>40.89</v>
      </c>
      <c r="L1773">
        <v>2</v>
      </c>
      <c r="M1773" s="3">
        <v>81.78</v>
      </c>
      <c r="N1773" s="1" t="s">
        <v>6669</v>
      </c>
      <c r="O1773" s="1" t="s">
        <v>44</v>
      </c>
    </row>
    <row r="1774" spans="1:15" x14ac:dyDescent="0.3">
      <c r="A1774" s="1" t="s">
        <v>5046</v>
      </c>
      <c r="B1774" s="2">
        <v>45730</v>
      </c>
      <c r="C1774" s="1" t="s">
        <v>6668</v>
      </c>
      <c r="D1774" s="1" t="s">
        <v>15</v>
      </c>
      <c r="E1774">
        <v>2025</v>
      </c>
      <c r="F1774" s="1" t="s">
        <v>118</v>
      </c>
      <c r="G1774" s="1" t="s">
        <v>2431</v>
      </c>
      <c r="H1774" s="1" t="s">
        <v>1497</v>
      </c>
      <c r="I1774" s="1" t="s">
        <v>2341</v>
      </c>
      <c r="J1774" s="1" t="s">
        <v>70</v>
      </c>
      <c r="K1774" s="3">
        <v>44.46</v>
      </c>
      <c r="L1774">
        <v>1</v>
      </c>
      <c r="M1774" s="3">
        <v>44.46</v>
      </c>
      <c r="N1774" s="1" t="s">
        <v>6669</v>
      </c>
      <c r="O1774" s="1" t="s">
        <v>22</v>
      </c>
    </row>
    <row r="1775" spans="1:15" x14ac:dyDescent="0.3">
      <c r="A1775" s="1" t="s">
        <v>5047</v>
      </c>
      <c r="B1775" s="2">
        <v>45434</v>
      </c>
      <c r="C1775" s="1" t="s">
        <v>6670</v>
      </c>
      <c r="D1775" s="1" t="s">
        <v>46</v>
      </c>
      <c r="E1775">
        <v>2024</v>
      </c>
      <c r="F1775" s="1" t="s">
        <v>2615</v>
      </c>
      <c r="G1775" s="1" t="s">
        <v>2616</v>
      </c>
      <c r="H1775" s="1" t="s">
        <v>1856</v>
      </c>
      <c r="I1775" s="1" t="s">
        <v>1857</v>
      </c>
      <c r="J1775" s="1" t="s">
        <v>20</v>
      </c>
      <c r="K1775" s="3">
        <v>9.31</v>
      </c>
      <c r="L1775">
        <v>4</v>
      </c>
      <c r="M1775" s="3">
        <v>37.24</v>
      </c>
      <c r="N1775" s="1" t="s">
        <v>88</v>
      </c>
      <c r="O1775" s="1" t="s">
        <v>37</v>
      </c>
    </row>
    <row r="1776" spans="1:15" x14ac:dyDescent="0.3">
      <c r="A1776" s="1" t="s">
        <v>5048</v>
      </c>
      <c r="B1776" s="2">
        <v>45510</v>
      </c>
      <c r="C1776" s="1" t="s">
        <v>6671</v>
      </c>
      <c r="D1776" s="1" t="s">
        <v>90</v>
      </c>
      <c r="E1776">
        <v>2024</v>
      </c>
      <c r="F1776" s="1" t="s">
        <v>4185</v>
      </c>
      <c r="G1776" s="1" t="s">
        <v>4186</v>
      </c>
      <c r="H1776" s="1" t="s">
        <v>1350</v>
      </c>
      <c r="I1776" s="1" t="s">
        <v>1351</v>
      </c>
      <c r="J1776" s="1" t="s">
        <v>87</v>
      </c>
      <c r="K1776" s="3">
        <v>32</v>
      </c>
      <c r="L1776">
        <v>3</v>
      </c>
      <c r="M1776" s="3">
        <v>96</v>
      </c>
      <c r="N1776" s="1" t="s">
        <v>29</v>
      </c>
      <c r="O1776" s="1" t="s">
        <v>44</v>
      </c>
    </row>
    <row r="1777" spans="1:15" x14ac:dyDescent="0.3">
      <c r="A1777" s="1" t="s">
        <v>5049</v>
      </c>
      <c r="B1777" s="2">
        <v>45360</v>
      </c>
      <c r="C1777" s="1" t="s">
        <v>6673</v>
      </c>
      <c r="D1777" s="1" t="s">
        <v>15</v>
      </c>
      <c r="E1777">
        <v>2024</v>
      </c>
      <c r="F1777" s="1" t="s">
        <v>55</v>
      </c>
      <c r="G1777" s="1" t="s">
        <v>56</v>
      </c>
      <c r="H1777" s="1" t="s">
        <v>3620</v>
      </c>
      <c r="I1777" s="1" t="s">
        <v>3621</v>
      </c>
      <c r="J1777" s="1" t="s">
        <v>70</v>
      </c>
      <c r="K1777" s="3">
        <v>13.86</v>
      </c>
      <c r="L1777">
        <v>2</v>
      </c>
      <c r="M1777" s="3">
        <v>27.72</v>
      </c>
      <c r="N1777" s="1" t="s">
        <v>29</v>
      </c>
      <c r="O1777" s="1" t="s">
        <v>22</v>
      </c>
    </row>
    <row r="1778" spans="1:15" x14ac:dyDescent="0.3">
      <c r="A1778" s="1" t="s">
        <v>5050</v>
      </c>
      <c r="B1778" s="2">
        <v>45866</v>
      </c>
      <c r="C1778" s="1" t="s">
        <v>6667</v>
      </c>
      <c r="D1778" s="1" t="s">
        <v>32</v>
      </c>
      <c r="E1778">
        <v>2025</v>
      </c>
      <c r="F1778" s="1" t="s">
        <v>1746</v>
      </c>
      <c r="G1778" s="1" t="s">
        <v>5051</v>
      </c>
      <c r="H1778" s="1" t="s">
        <v>4527</v>
      </c>
      <c r="I1778" s="1" t="s">
        <v>4763</v>
      </c>
      <c r="J1778" s="1" t="s">
        <v>70</v>
      </c>
      <c r="K1778" s="3">
        <v>23.63</v>
      </c>
      <c r="L1778">
        <v>5</v>
      </c>
      <c r="M1778" s="3">
        <v>118.15</v>
      </c>
      <c r="N1778" s="1" t="s">
        <v>21</v>
      </c>
      <c r="O1778" s="1" t="s">
        <v>44</v>
      </c>
    </row>
    <row r="1779" spans="1:15" x14ac:dyDescent="0.3">
      <c r="A1779" s="1" t="s">
        <v>5052</v>
      </c>
      <c r="B1779" s="2">
        <v>45523</v>
      </c>
      <c r="C1779" s="1" t="s">
        <v>6667</v>
      </c>
      <c r="D1779" s="1" t="s">
        <v>90</v>
      </c>
      <c r="E1779">
        <v>2024</v>
      </c>
      <c r="F1779" s="1" t="s">
        <v>2710</v>
      </c>
      <c r="G1779" s="1" t="s">
        <v>5053</v>
      </c>
      <c r="H1779" s="1" t="s">
        <v>2003</v>
      </c>
      <c r="I1779" s="1" t="s">
        <v>2004</v>
      </c>
      <c r="J1779" s="1" t="s">
        <v>51</v>
      </c>
      <c r="K1779" s="3">
        <v>48.59</v>
      </c>
      <c r="L1779">
        <v>1</v>
      </c>
      <c r="M1779" s="3">
        <v>48.59</v>
      </c>
      <c r="N1779" s="1" t="s">
        <v>88</v>
      </c>
      <c r="O1779" s="1" t="s">
        <v>44</v>
      </c>
    </row>
    <row r="1780" spans="1:15" x14ac:dyDescent="0.3">
      <c r="A1780" s="1" t="s">
        <v>5054</v>
      </c>
      <c r="B1780" s="2">
        <v>45137</v>
      </c>
      <c r="C1780" s="1" t="s">
        <v>6666</v>
      </c>
      <c r="D1780" s="1" t="s">
        <v>32</v>
      </c>
      <c r="E1780">
        <v>2023</v>
      </c>
      <c r="F1780" s="1" t="s">
        <v>1884</v>
      </c>
      <c r="G1780" s="1" t="s">
        <v>5055</v>
      </c>
      <c r="H1780" s="1" t="s">
        <v>4709</v>
      </c>
      <c r="I1780" s="1" t="s">
        <v>5056</v>
      </c>
      <c r="J1780" s="1" t="s">
        <v>20</v>
      </c>
      <c r="K1780" s="3">
        <v>29.37</v>
      </c>
      <c r="L1780">
        <v>1</v>
      </c>
      <c r="M1780" s="3">
        <v>29.37</v>
      </c>
      <c r="N1780" s="1" t="s">
        <v>29</v>
      </c>
      <c r="O1780" s="1" t="s">
        <v>44</v>
      </c>
    </row>
    <row r="1781" spans="1:15" x14ac:dyDescent="0.3">
      <c r="A1781" s="1" t="s">
        <v>5057</v>
      </c>
      <c r="B1781" s="2">
        <v>45118</v>
      </c>
      <c r="C1781" s="1" t="s">
        <v>6671</v>
      </c>
      <c r="D1781" s="1" t="s">
        <v>32</v>
      </c>
      <c r="E1781">
        <v>2023</v>
      </c>
      <c r="F1781" s="1" t="s">
        <v>396</v>
      </c>
      <c r="G1781" s="1" t="s">
        <v>397</v>
      </c>
      <c r="H1781" s="1" t="s">
        <v>176</v>
      </c>
      <c r="I1781" s="1" t="s">
        <v>3229</v>
      </c>
      <c r="J1781" s="1" t="s">
        <v>20</v>
      </c>
      <c r="K1781" s="3">
        <v>24.85</v>
      </c>
      <c r="L1781">
        <v>4</v>
      </c>
      <c r="M1781" s="3">
        <v>99.4</v>
      </c>
      <c r="N1781" s="1" t="s">
        <v>21</v>
      </c>
      <c r="O1781" s="1" t="s">
        <v>37</v>
      </c>
    </row>
    <row r="1782" spans="1:15" x14ac:dyDescent="0.3">
      <c r="A1782" s="1" t="s">
        <v>5058</v>
      </c>
      <c r="B1782" s="2">
        <v>45553</v>
      </c>
      <c r="C1782" s="1" t="s">
        <v>6670</v>
      </c>
      <c r="D1782" s="1" t="s">
        <v>60</v>
      </c>
      <c r="E1782">
        <v>2024</v>
      </c>
      <c r="F1782" s="1" t="s">
        <v>326</v>
      </c>
      <c r="G1782" s="1" t="s">
        <v>327</v>
      </c>
      <c r="H1782" s="1" t="s">
        <v>5059</v>
      </c>
      <c r="I1782" s="1" t="s">
        <v>5060</v>
      </c>
      <c r="J1782" s="1" t="s">
        <v>51</v>
      </c>
      <c r="K1782" s="3">
        <v>45.99</v>
      </c>
      <c r="L1782">
        <v>1</v>
      </c>
      <c r="M1782" s="3">
        <v>45.99</v>
      </c>
      <c r="N1782" s="1" t="s">
        <v>29</v>
      </c>
      <c r="O1782" s="1" t="s">
        <v>52</v>
      </c>
    </row>
    <row r="1783" spans="1:15" x14ac:dyDescent="0.3">
      <c r="A1783" s="1" t="s">
        <v>5061</v>
      </c>
      <c r="B1783" s="2">
        <v>45682</v>
      </c>
      <c r="C1783" s="1" t="s">
        <v>6673</v>
      </c>
      <c r="D1783" s="1" t="s">
        <v>210</v>
      </c>
      <c r="E1783">
        <v>2025</v>
      </c>
      <c r="F1783" s="1" t="s">
        <v>47</v>
      </c>
      <c r="G1783" s="1" t="s">
        <v>72</v>
      </c>
      <c r="H1783" s="1" t="s">
        <v>678</v>
      </c>
      <c r="I1783" s="1" t="s">
        <v>1237</v>
      </c>
      <c r="J1783" s="1" t="s">
        <v>51</v>
      </c>
      <c r="K1783" s="3">
        <v>17.559999999999999</v>
      </c>
      <c r="L1783">
        <v>4</v>
      </c>
      <c r="M1783" s="3">
        <v>70.239999999999995</v>
      </c>
      <c r="N1783" s="1" t="s">
        <v>21</v>
      </c>
      <c r="O1783" s="1" t="s">
        <v>44</v>
      </c>
    </row>
    <row r="1784" spans="1:15" x14ac:dyDescent="0.3">
      <c r="A1784" s="1" t="s">
        <v>5062</v>
      </c>
      <c r="B1784" s="2">
        <v>45823</v>
      </c>
      <c r="C1784" s="1" t="s">
        <v>6666</v>
      </c>
      <c r="D1784" s="1" t="s">
        <v>24</v>
      </c>
      <c r="E1784">
        <v>2025</v>
      </c>
      <c r="F1784" s="1" t="s">
        <v>686</v>
      </c>
      <c r="G1784" s="1" t="s">
        <v>4639</v>
      </c>
      <c r="H1784" s="1" t="s">
        <v>2493</v>
      </c>
      <c r="I1784" s="1" t="s">
        <v>2494</v>
      </c>
      <c r="J1784" s="1" t="s">
        <v>70</v>
      </c>
      <c r="K1784" s="3">
        <v>29.07</v>
      </c>
      <c r="L1784">
        <v>5</v>
      </c>
      <c r="M1784" s="3">
        <v>145.35</v>
      </c>
      <c r="N1784" s="1" t="s">
        <v>21</v>
      </c>
      <c r="O1784" s="1" t="s">
        <v>95</v>
      </c>
    </row>
    <row r="1785" spans="1:15" x14ac:dyDescent="0.3">
      <c r="A1785" s="1" t="s">
        <v>5063</v>
      </c>
      <c r="B1785" s="2">
        <v>45563</v>
      </c>
      <c r="C1785" s="1" t="s">
        <v>6673</v>
      </c>
      <c r="D1785" s="1" t="s">
        <v>60</v>
      </c>
      <c r="E1785">
        <v>2024</v>
      </c>
      <c r="F1785" s="1" t="s">
        <v>340</v>
      </c>
      <c r="G1785" s="1" t="s">
        <v>341</v>
      </c>
      <c r="H1785" s="1" t="s">
        <v>2252</v>
      </c>
      <c r="I1785" s="1" t="s">
        <v>2253</v>
      </c>
      <c r="J1785" s="1" t="s">
        <v>51</v>
      </c>
      <c r="K1785" s="3">
        <v>28.26</v>
      </c>
      <c r="L1785">
        <v>5</v>
      </c>
      <c r="M1785" s="3">
        <v>141.30000000000001</v>
      </c>
      <c r="N1785" s="1" t="s">
        <v>29</v>
      </c>
      <c r="O1785" s="1" t="s">
        <v>22</v>
      </c>
    </row>
    <row r="1786" spans="1:15" x14ac:dyDescent="0.3">
      <c r="A1786" s="1" t="s">
        <v>5064</v>
      </c>
      <c r="B1786" s="2">
        <v>45888</v>
      </c>
      <c r="C1786" s="1" t="s">
        <v>6671</v>
      </c>
      <c r="D1786" s="1" t="s">
        <v>90</v>
      </c>
      <c r="E1786">
        <v>2025</v>
      </c>
      <c r="F1786" s="1" t="s">
        <v>1095</v>
      </c>
      <c r="G1786" s="1" t="s">
        <v>1096</v>
      </c>
      <c r="H1786" s="1" t="s">
        <v>4583</v>
      </c>
      <c r="I1786" s="1" t="s">
        <v>4584</v>
      </c>
      <c r="J1786" s="1" t="s">
        <v>51</v>
      </c>
      <c r="K1786" s="3">
        <v>33.17</v>
      </c>
      <c r="L1786">
        <v>2</v>
      </c>
      <c r="M1786" s="3">
        <v>66.34</v>
      </c>
      <c r="N1786" s="1" t="s">
        <v>21</v>
      </c>
      <c r="O1786" s="1" t="s">
        <v>37</v>
      </c>
    </row>
    <row r="1787" spans="1:15" x14ac:dyDescent="0.3">
      <c r="A1787" s="1" t="s">
        <v>5065</v>
      </c>
      <c r="B1787" s="2">
        <v>45283</v>
      </c>
      <c r="C1787" s="1" t="s">
        <v>6673</v>
      </c>
      <c r="D1787" s="1" t="s">
        <v>107</v>
      </c>
      <c r="E1787">
        <v>2023</v>
      </c>
      <c r="F1787" s="1" t="s">
        <v>1733</v>
      </c>
      <c r="G1787" s="1" t="s">
        <v>1734</v>
      </c>
      <c r="H1787" s="1" t="s">
        <v>297</v>
      </c>
      <c r="I1787" s="1" t="s">
        <v>298</v>
      </c>
      <c r="J1787" s="1" t="s">
        <v>20</v>
      </c>
      <c r="K1787" s="3">
        <v>41.9</v>
      </c>
      <c r="L1787">
        <v>1</v>
      </c>
      <c r="M1787" s="3">
        <v>41.9</v>
      </c>
      <c r="N1787" s="1" t="s">
        <v>29</v>
      </c>
      <c r="O1787" s="1" t="s">
        <v>22</v>
      </c>
    </row>
    <row r="1788" spans="1:15" x14ac:dyDescent="0.3">
      <c r="A1788" s="1" t="s">
        <v>5066</v>
      </c>
      <c r="B1788" s="2">
        <v>45242</v>
      </c>
      <c r="C1788" s="1" t="s">
        <v>6666</v>
      </c>
      <c r="D1788" s="1" t="s">
        <v>54</v>
      </c>
      <c r="E1788">
        <v>2023</v>
      </c>
      <c r="F1788" s="1" t="s">
        <v>4023</v>
      </c>
      <c r="G1788" s="1" t="s">
        <v>4024</v>
      </c>
      <c r="H1788" s="1" t="s">
        <v>487</v>
      </c>
      <c r="I1788" s="1" t="s">
        <v>2951</v>
      </c>
      <c r="J1788" s="1" t="s">
        <v>70</v>
      </c>
      <c r="K1788" s="3">
        <v>30.43</v>
      </c>
      <c r="L1788">
        <v>5</v>
      </c>
      <c r="M1788" s="3">
        <v>152.15</v>
      </c>
      <c r="N1788" s="1" t="s">
        <v>6669</v>
      </c>
      <c r="O1788" s="1" t="s">
        <v>44</v>
      </c>
    </row>
    <row r="1789" spans="1:15" x14ac:dyDescent="0.3">
      <c r="A1789" s="1" t="s">
        <v>5067</v>
      </c>
      <c r="B1789" s="2">
        <v>45337</v>
      </c>
      <c r="C1789" s="1" t="s">
        <v>6672</v>
      </c>
      <c r="D1789" s="1" t="s">
        <v>39</v>
      </c>
      <c r="E1789">
        <v>2024</v>
      </c>
      <c r="F1789" s="1" t="s">
        <v>1719</v>
      </c>
      <c r="G1789" s="1" t="s">
        <v>1720</v>
      </c>
      <c r="H1789" s="1" t="s">
        <v>1953</v>
      </c>
      <c r="I1789" s="1" t="s">
        <v>5068</v>
      </c>
      <c r="J1789" s="1" t="s">
        <v>87</v>
      </c>
      <c r="K1789" s="3">
        <v>23.35</v>
      </c>
      <c r="L1789">
        <v>1</v>
      </c>
      <c r="M1789" s="3">
        <v>23.35</v>
      </c>
      <c r="N1789" s="1" t="s">
        <v>6669</v>
      </c>
      <c r="O1789" s="1" t="s">
        <v>22</v>
      </c>
    </row>
    <row r="1790" spans="1:15" x14ac:dyDescent="0.3">
      <c r="A1790" s="1" t="s">
        <v>5069</v>
      </c>
      <c r="B1790" s="2">
        <v>44972</v>
      </c>
      <c r="C1790" s="1" t="s">
        <v>6670</v>
      </c>
      <c r="D1790" s="1" t="s">
        <v>39</v>
      </c>
      <c r="E1790">
        <v>2023</v>
      </c>
      <c r="F1790" s="1" t="s">
        <v>1434</v>
      </c>
      <c r="G1790" s="1" t="s">
        <v>5070</v>
      </c>
      <c r="H1790" s="1" t="s">
        <v>1007</v>
      </c>
      <c r="I1790" s="1" t="s">
        <v>1170</v>
      </c>
      <c r="J1790" s="1" t="s">
        <v>70</v>
      </c>
      <c r="K1790" s="3">
        <v>33.5</v>
      </c>
      <c r="L1790">
        <v>2</v>
      </c>
      <c r="M1790" s="3">
        <v>67</v>
      </c>
      <c r="N1790" s="1" t="s">
        <v>88</v>
      </c>
      <c r="O1790" s="1" t="s">
        <v>37</v>
      </c>
    </row>
    <row r="1791" spans="1:15" x14ac:dyDescent="0.3">
      <c r="A1791" s="1" t="s">
        <v>5071</v>
      </c>
      <c r="B1791" s="2">
        <v>45445</v>
      </c>
      <c r="C1791" s="1" t="s">
        <v>6666</v>
      </c>
      <c r="D1791" s="1" t="s">
        <v>24</v>
      </c>
      <c r="E1791">
        <v>2024</v>
      </c>
      <c r="F1791" s="1" t="s">
        <v>245</v>
      </c>
      <c r="G1791" s="1" t="s">
        <v>1534</v>
      </c>
      <c r="H1791" s="1" t="s">
        <v>2079</v>
      </c>
      <c r="I1791" s="1" t="s">
        <v>4556</v>
      </c>
      <c r="J1791" s="1" t="s">
        <v>51</v>
      </c>
      <c r="K1791" s="3">
        <v>15.36</v>
      </c>
      <c r="L1791">
        <v>2</v>
      </c>
      <c r="M1791" s="3">
        <v>30.72</v>
      </c>
      <c r="N1791" s="1" t="s">
        <v>21</v>
      </c>
      <c r="O1791" s="1" t="s">
        <v>22</v>
      </c>
    </row>
    <row r="1792" spans="1:15" x14ac:dyDescent="0.3">
      <c r="A1792" s="1" t="s">
        <v>5072</v>
      </c>
      <c r="B1792" s="2">
        <v>45490</v>
      </c>
      <c r="C1792" s="1" t="s">
        <v>6670</v>
      </c>
      <c r="D1792" s="1" t="s">
        <v>32</v>
      </c>
      <c r="E1792">
        <v>2024</v>
      </c>
      <c r="F1792" s="1" t="s">
        <v>5073</v>
      </c>
      <c r="G1792" s="1" t="s">
        <v>5074</v>
      </c>
      <c r="H1792" s="1" t="s">
        <v>950</v>
      </c>
      <c r="I1792" s="1" t="s">
        <v>4931</v>
      </c>
      <c r="J1792" s="1" t="s">
        <v>70</v>
      </c>
      <c r="K1792" s="3">
        <v>27.18</v>
      </c>
      <c r="L1792">
        <v>5</v>
      </c>
      <c r="M1792" s="3">
        <v>135.9</v>
      </c>
      <c r="N1792" s="1" t="s">
        <v>21</v>
      </c>
      <c r="O1792" s="1" t="s">
        <v>30</v>
      </c>
    </row>
    <row r="1793" spans="1:15" x14ac:dyDescent="0.3">
      <c r="A1793" s="1" t="s">
        <v>5075</v>
      </c>
      <c r="B1793" s="2">
        <v>45461</v>
      </c>
      <c r="C1793" s="1" t="s">
        <v>6671</v>
      </c>
      <c r="D1793" s="1" t="s">
        <v>24</v>
      </c>
      <c r="E1793">
        <v>2024</v>
      </c>
      <c r="F1793" s="1" t="s">
        <v>1188</v>
      </c>
      <c r="G1793" s="1" t="s">
        <v>1189</v>
      </c>
      <c r="H1793" s="1" t="s">
        <v>1748</v>
      </c>
      <c r="I1793" s="1" t="s">
        <v>5076</v>
      </c>
      <c r="J1793" s="1" t="s">
        <v>87</v>
      </c>
      <c r="K1793" s="3">
        <v>21.73</v>
      </c>
      <c r="L1793">
        <v>5</v>
      </c>
      <c r="M1793" s="3">
        <v>108.65</v>
      </c>
      <c r="N1793" s="1" t="s">
        <v>6669</v>
      </c>
      <c r="O1793" s="1" t="s">
        <v>22</v>
      </c>
    </row>
    <row r="1794" spans="1:15" x14ac:dyDescent="0.3">
      <c r="A1794" s="1" t="s">
        <v>5077</v>
      </c>
      <c r="B1794" s="2">
        <v>45801</v>
      </c>
      <c r="C1794" s="1" t="s">
        <v>6673</v>
      </c>
      <c r="D1794" s="1" t="s">
        <v>46</v>
      </c>
      <c r="E1794">
        <v>2025</v>
      </c>
      <c r="F1794" s="1" t="s">
        <v>2875</v>
      </c>
      <c r="G1794" s="1" t="s">
        <v>4791</v>
      </c>
      <c r="H1794" s="1" t="s">
        <v>2779</v>
      </c>
      <c r="I1794" s="1" t="s">
        <v>3514</v>
      </c>
      <c r="J1794" s="1" t="s">
        <v>87</v>
      </c>
      <c r="K1794" s="3">
        <v>13.6</v>
      </c>
      <c r="L1794">
        <v>1</v>
      </c>
      <c r="M1794" s="3">
        <v>13.6</v>
      </c>
      <c r="N1794" s="1" t="s">
        <v>21</v>
      </c>
      <c r="O1794" s="1" t="s">
        <v>30</v>
      </c>
    </row>
    <row r="1795" spans="1:15" x14ac:dyDescent="0.3">
      <c r="A1795" s="1" t="s">
        <v>5078</v>
      </c>
      <c r="B1795" s="2">
        <v>45363</v>
      </c>
      <c r="C1795" s="1" t="s">
        <v>6671</v>
      </c>
      <c r="D1795" s="1" t="s">
        <v>15</v>
      </c>
      <c r="E1795">
        <v>2024</v>
      </c>
      <c r="F1795" s="1" t="s">
        <v>788</v>
      </c>
      <c r="G1795" s="1" t="s">
        <v>1660</v>
      </c>
      <c r="H1795" s="1" t="s">
        <v>1410</v>
      </c>
      <c r="I1795" s="1" t="s">
        <v>5079</v>
      </c>
      <c r="J1795" s="1" t="s">
        <v>20</v>
      </c>
      <c r="K1795" s="3">
        <v>48.66</v>
      </c>
      <c r="L1795">
        <v>1</v>
      </c>
      <c r="M1795" s="3">
        <v>48.66</v>
      </c>
      <c r="N1795" s="1" t="s">
        <v>6669</v>
      </c>
      <c r="O1795" s="1" t="s">
        <v>193</v>
      </c>
    </row>
    <row r="1796" spans="1:15" x14ac:dyDescent="0.3">
      <c r="A1796" s="1" t="s">
        <v>5080</v>
      </c>
      <c r="B1796" s="2">
        <v>45098</v>
      </c>
      <c r="C1796" s="1" t="s">
        <v>6670</v>
      </c>
      <c r="D1796" s="1" t="s">
        <v>24</v>
      </c>
      <c r="E1796">
        <v>2023</v>
      </c>
      <c r="F1796" s="1" t="s">
        <v>290</v>
      </c>
      <c r="G1796" s="1" t="s">
        <v>4742</v>
      </c>
      <c r="H1796" s="1" t="s">
        <v>3878</v>
      </c>
      <c r="I1796" s="1" t="s">
        <v>3879</v>
      </c>
      <c r="J1796" s="1" t="s">
        <v>20</v>
      </c>
      <c r="K1796" s="3">
        <v>16.38</v>
      </c>
      <c r="L1796">
        <v>5</v>
      </c>
      <c r="M1796" s="3">
        <v>81.900000000000006</v>
      </c>
      <c r="N1796" s="1" t="s">
        <v>21</v>
      </c>
      <c r="O1796" s="1" t="s">
        <v>44</v>
      </c>
    </row>
    <row r="1797" spans="1:15" x14ac:dyDescent="0.3">
      <c r="A1797" s="1" t="s">
        <v>5081</v>
      </c>
      <c r="B1797" s="2">
        <v>45244</v>
      </c>
      <c r="C1797" s="1" t="s">
        <v>6671</v>
      </c>
      <c r="D1797" s="1" t="s">
        <v>54</v>
      </c>
      <c r="E1797">
        <v>2023</v>
      </c>
      <c r="F1797" s="1" t="s">
        <v>1083</v>
      </c>
      <c r="G1797" s="1" t="s">
        <v>1084</v>
      </c>
      <c r="H1797" s="1" t="s">
        <v>645</v>
      </c>
      <c r="I1797" s="1" t="s">
        <v>4833</v>
      </c>
      <c r="J1797" s="1" t="s">
        <v>51</v>
      </c>
      <c r="K1797" s="3">
        <v>18.79</v>
      </c>
      <c r="L1797">
        <v>1</v>
      </c>
      <c r="M1797" s="3">
        <v>18.79</v>
      </c>
      <c r="N1797" s="1" t="s">
        <v>21</v>
      </c>
      <c r="O1797" s="1" t="s">
        <v>44</v>
      </c>
    </row>
    <row r="1798" spans="1:15" x14ac:dyDescent="0.3">
      <c r="A1798" s="1" t="s">
        <v>5082</v>
      </c>
      <c r="B1798" s="2">
        <v>44806</v>
      </c>
      <c r="C1798" s="1" t="s">
        <v>6668</v>
      </c>
      <c r="D1798" s="1" t="s">
        <v>60</v>
      </c>
      <c r="E1798">
        <v>2022</v>
      </c>
      <c r="F1798" s="1" t="s">
        <v>1078</v>
      </c>
      <c r="G1798" s="1" t="s">
        <v>1079</v>
      </c>
      <c r="H1798" s="1" t="s">
        <v>1806</v>
      </c>
      <c r="I1798" s="1" t="s">
        <v>1807</v>
      </c>
      <c r="J1798" s="1" t="s">
        <v>70</v>
      </c>
      <c r="K1798" s="3">
        <v>14.01</v>
      </c>
      <c r="L1798">
        <v>3</v>
      </c>
      <c r="M1798" s="3">
        <v>42.03</v>
      </c>
      <c r="N1798" s="1" t="s">
        <v>6669</v>
      </c>
      <c r="O1798" s="1" t="s">
        <v>22</v>
      </c>
    </row>
    <row r="1799" spans="1:15" x14ac:dyDescent="0.3">
      <c r="A1799" s="1" t="s">
        <v>5083</v>
      </c>
      <c r="B1799" s="2">
        <v>45227</v>
      </c>
      <c r="C1799" s="1" t="s">
        <v>6673</v>
      </c>
      <c r="D1799" s="1" t="s">
        <v>133</v>
      </c>
      <c r="E1799">
        <v>2023</v>
      </c>
      <c r="F1799" s="1" t="s">
        <v>5084</v>
      </c>
      <c r="G1799" s="1" t="s">
        <v>5085</v>
      </c>
      <c r="H1799" s="1" t="s">
        <v>1071</v>
      </c>
      <c r="I1799" s="1" t="s">
        <v>5086</v>
      </c>
      <c r="J1799" s="1" t="s">
        <v>87</v>
      </c>
      <c r="K1799" s="3">
        <v>16.149999999999999</v>
      </c>
      <c r="L1799">
        <v>2</v>
      </c>
      <c r="M1799" s="3">
        <v>32.299999999999997</v>
      </c>
      <c r="N1799" s="1" t="s">
        <v>88</v>
      </c>
      <c r="O1799" s="1" t="s">
        <v>52</v>
      </c>
    </row>
    <row r="1800" spans="1:15" x14ac:dyDescent="0.3">
      <c r="A1800" s="1" t="s">
        <v>5087</v>
      </c>
      <c r="B1800" s="2">
        <v>45273</v>
      </c>
      <c r="C1800" s="1" t="s">
        <v>6670</v>
      </c>
      <c r="D1800" s="1" t="s">
        <v>107</v>
      </c>
      <c r="E1800">
        <v>2023</v>
      </c>
      <c r="F1800" s="1" t="s">
        <v>3030</v>
      </c>
      <c r="G1800" s="1" t="s">
        <v>3031</v>
      </c>
      <c r="H1800" s="1" t="s">
        <v>345</v>
      </c>
      <c r="I1800" s="1" t="s">
        <v>346</v>
      </c>
      <c r="J1800" s="1" t="s">
        <v>20</v>
      </c>
      <c r="K1800" s="3">
        <v>38.200000000000003</v>
      </c>
      <c r="L1800">
        <v>3</v>
      </c>
      <c r="M1800" s="3">
        <v>114.6</v>
      </c>
      <c r="N1800" s="1" t="s">
        <v>6669</v>
      </c>
      <c r="O1800" s="1" t="s">
        <v>95</v>
      </c>
    </row>
    <row r="1801" spans="1:15" x14ac:dyDescent="0.3">
      <c r="A1801" s="1" t="s">
        <v>5088</v>
      </c>
      <c r="B1801" s="2">
        <v>45135</v>
      </c>
      <c r="C1801" s="1" t="s">
        <v>6668</v>
      </c>
      <c r="D1801" s="1" t="s">
        <v>32</v>
      </c>
      <c r="E1801">
        <v>2023</v>
      </c>
      <c r="F1801" s="1" t="s">
        <v>5089</v>
      </c>
      <c r="G1801" s="1" t="s">
        <v>5090</v>
      </c>
      <c r="H1801" s="1" t="s">
        <v>1806</v>
      </c>
      <c r="I1801" s="1" t="s">
        <v>5091</v>
      </c>
      <c r="J1801" s="1" t="s">
        <v>70</v>
      </c>
      <c r="K1801" s="3">
        <v>19.3</v>
      </c>
      <c r="L1801">
        <v>5</v>
      </c>
      <c r="M1801" s="3">
        <v>96.5</v>
      </c>
      <c r="N1801" s="1" t="s">
        <v>6669</v>
      </c>
      <c r="O1801" s="1" t="s">
        <v>193</v>
      </c>
    </row>
    <row r="1802" spans="1:15" x14ac:dyDescent="0.3">
      <c r="A1802" s="1" t="s">
        <v>5092</v>
      </c>
      <c r="B1802" s="2">
        <v>44931</v>
      </c>
      <c r="C1802" s="1" t="s">
        <v>6672</v>
      </c>
      <c r="D1802" s="1" t="s">
        <v>210</v>
      </c>
      <c r="E1802">
        <v>2023</v>
      </c>
      <c r="F1802" s="1" t="s">
        <v>859</v>
      </c>
      <c r="G1802" s="1" t="s">
        <v>860</v>
      </c>
      <c r="H1802" s="1" t="s">
        <v>3204</v>
      </c>
      <c r="I1802" s="1" t="s">
        <v>3205</v>
      </c>
      <c r="J1802" s="1" t="s">
        <v>20</v>
      </c>
      <c r="K1802" s="3">
        <v>21.31</v>
      </c>
      <c r="L1802">
        <v>1</v>
      </c>
      <c r="M1802" s="3">
        <v>21.31</v>
      </c>
      <c r="N1802" s="1" t="s">
        <v>29</v>
      </c>
      <c r="O1802" s="1" t="s">
        <v>30</v>
      </c>
    </row>
    <row r="1803" spans="1:15" x14ac:dyDescent="0.3">
      <c r="A1803" s="1" t="s">
        <v>5093</v>
      </c>
      <c r="B1803" s="2">
        <v>45237</v>
      </c>
      <c r="C1803" s="1" t="s">
        <v>6671</v>
      </c>
      <c r="D1803" s="1" t="s">
        <v>54</v>
      </c>
      <c r="E1803">
        <v>2023</v>
      </c>
      <c r="F1803" s="1" t="s">
        <v>854</v>
      </c>
      <c r="G1803" s="1" t="s">
        <v>855</v>
      </c>
      <c r="H1803" s="1" t="s">
        <v>950</v>
      </c>
      <c r="I1803" s="1" t="s">
        <v>4931</v>
      </c>
      <c r="J1803" s="1" t="s">
        <v>51</v>
      </c>
      <c r="K1803" s="3">
        <v>30.76</v>
      </c>
      <c r="L1803">
        <v>3</v>
      </c>
      <c r="M1803" s="3">
        <v>92.28</v>
      </c>
      <c r="N1803" s="1" t="s">
        <v>88</v>
      </c>
      <c r="O1803" s="1" t="s">
        <v>37</v>
      </c>
    </row>
    <row r="1804" spans="1:15" x14ac:dyDescent="0.3">
      <c r="A1804" s="1" t="s">
        <v>5094</v>
      </c>
      <c r="B1804" s="2">
        <v>45504</v>
      </c>
      <c r="C1804" s="1" t="s">
        <v>6670</v>
      </c>
      <c r="D1804" s="1" t="s">
        <v>32</v>
      </c>
      <c r="E1804">
        <v>2024</v>
      </c>
      <c r="F1804" s="1" t="s">
        <v>2848</v>
      </c>
      <c r="G1804" s="1" t="s">
        <v>2849</v>
      </c>
      <c r="H1804" s="1" t="s">
        <v>337</v>
      </c>
      <c r="I1804" s="1" t="s">
        <v>3969</v>
      </c>
      <c r="J1804" s="1" t="s">
        <v>87</v>
      </c>
      <c r="K1804" s="3">
        <v>39.19</v>
      </c>
      <c r="L1804">
        <v>2</v>
      </c>
      <c r="M1804" s="3">
        <v>78.38</v>
      </c>
      <c r="N1804" s="1" t="s">
        <v>21</v>
      </c>
      <c r="O1804" s="1" t="s">
        <v>37</v>
      </c>
    </row>
    <row r="1805" spans="1:15" x14ac:dyDescent="0.3">
      <c r="A1805" s="1" t="s">
        <v>5095</v>
      </c>
      <c r="B1805" s="2">
        <v>45444</v>
      </c>
      <c r="C1805" s="1" t="s">
        <v>6673</v>
      </c>
      <c r="D1805" s="1" t="s">
        <v>24</v>
      </c>
      <c r="E1805">
        <v>2024</v>
      </c>
      <c r="F1805" s="1" t="s">
        <v>2123</v>
      </c>
      <c r="G1805" s="1" t="s">
        <v>5096</v>
      </c>
      <c r="H1805" s="1" t="s">
        <v>2110</v>
      </c>
      <c r="I1805" s="1" t="s">
        <v>5097</v>
      </c>
      <c r="J1805" s="1" t="s">
        <v>87</v>
      </c>
      <c r="K1805" s="3">
        <v>6.01</v>
      </c>
      <c r="L1805">
        <v>2</v>
      </c>
      <c r="M1805" s="3">
        <v>12.02</v>
      </c>
      <c r="N1805" s="1" t="s">
        <v>6669</v>
      </c>
      <c r="O1805" s="1" t="s">
        <v>52</v>
      </c>
    </row>
    <row r="1806" spans="1:15" x14ac:dyDescent="0.3">
      <c r="A1806" s="1" t="s">
        <v>5099</v>
      </c>
      <c r="B1806" s="2">
        <v>45700</v>
      </c>
      <c r="C1806" s="1" t="s">
        <v>6670</v>
      </c>
      <c r="D1806" s="1" t="s">
        <v>39</v>
      </c>
      <c r="E1806">
        <v>2025</v>
      </c>
      <c r="F1806" s="1" t="s">
        <v>139</v>
      </c>
      <c r="G1806" s="1" t="s">
        <v>4489</v>
      </c>
      <c r="H1806" s="1" t="s">
        <v>416</v>
      </c>
      <c r="I1806" s="1" t="s">
        <v>3411</v>
      </c>
      <c r="J1806" s="1" t="s">
        <v>51</v>
      </c>
      <c r="K1806" s="3">
        <v>35.9</v>
      </c>
      <c r="L1806">
        <v>4</v>
      </c>
      <c r="M1806" s="3">
        <v>143.6</v>
      </c>
      <c r="N1806" s="1" t="s">
        <v>6669</v>
      </c>
      <c r="O1806" s="1" t="s">
        <v>95</v>
      </c>
    </row>
    <row r="1807" spans="1:15" x14ac:dyDescent="0.3">
      <c r="A1807" s="1" t="s">
        <v>5100</v>
      </c>
      <c r="B1807" s="2">
        <v>45236</v>
      </c>
      <c r="C1807" s="1" t="s">
        <v>6667</v>
      </c>
      <c r="D1807" s="1" t="s">
        <v>54</v>
      </c>
      <c r="E1807">
        <v>2023</v>
      </c>
      <c r="F1807" s="1" t="s">
        <v>2799</v>
      </c>
      <c r="G1807" s="1" t="s">
        <v>2800</v>
      </c>
      <c r="H1807" s="1" t="s">
        <v>3179</v>
      </c>
      <c r="I1807" s="1" t="s">
        <v>4406</v>
      </c>
      <c r="J1807" s="1" t="s">
        <v>70</v>
      </c>
      <c r="K1807" s="3">
        <v>31.1</v>
      </c>
      <c r="L1807">
        <v>4</v>
      </c>
      <c r="M1807" s="3">
        <v>124.4</v>
      </c>
      <c r="N1807" s="1" t="s">
        <v>21</v>
      </c>
      <c r="O1807" s="1" t="s">
        <v>30</v>
      </c>
    </row>
    <row r="1808" spans="1:15" x14ac:dyDescent="0.3">
      <c r="A1808" s="1" t="s">
        <v>5101</v>
      </c>
      <c r="B1808" s="2">
        <v>45311</v>
      </c>
      <c r="C1808" s="1" t="s">
        <v>6673</v>
      </c>
      <c r="D1808" s="1" t="s">
        <v>210</v>
      </c>
      <c r="E1808">
        <v>2024</v>
      </c>
      <c r="F1808" s="1" t="s">
        <v>1048</v>
      </c>
      <c r="G1808" s="1" t="s">
        <v>1049</v>
      </c>
      <c r="H1808" s="1" t="s">
        <v>5102</v>
      </c>
      <c r="I1808" s="1" t="s">
        <v>5103</v>
      </c>
      <c r="J1808" s="1" t="s">
        <v>87</v>
      </c>
      <c r="K1808" s="3">
        <v>17.3</v>
      </c>
      <c r="L1808">
        <v>1</v>
      </c>
      <c r="M1808" s="3">
        <v>17.3</v>
      </c>
      <c r="N1808" s="1" t="s">
        <v>21</v>
      </c>
      <c r="O1808" s="1" t="s">
        <v>193</v>
      </c>
    </row>
    <row r="1809" spans="1:15" x14ac:dyDescent="0.3">
      <c r="A1809" s="1" t="s">
        <v>5104</v>
      </c>
      <c r="B1809" s="2">
        <v>45171</v>
      </c>
      <c r="C1809" s="1" t="s">
        <v>6673</v>
      </c>
      <c r="D1809" s="1" t="s">
        <v>60</v>
      </c>
      <c r="E1809">
        <v>2023</v>
      </c>
      <c r="F1809" s="1" t="s">
        <v>3523</v>
      </c>
      <c r="G1809" s="1" t="s">
        <v>5004</v>
      </c>
      <c r="H1809" s="1" t="s">
        <v>1685</v>
      </c>
      <c r="I1809" s="1" t="s">
        <v>1686</v>
      </c>
      <c r="J1809" s="1" t="s">
        <v>87</v>
      </c>
      <c r="K1809" s="3">
        <v>18</v>
      </c>
      <c r="L1809">
        <v>1</v>
      </c>
      <c r="M1809" s="3">
        <v>18</v>
      </c>
      <c r="N1809" s="1" t="s">
        <v>21</v>
      </c>
      <c r="O1809" s="1" t="s">
        <v>193</v>
      </c>
    </row>
    <row r="1810" spans="1:15" x14ac:dyDescent="0.3">
      <c r="A1810" s="1" t="s">
        <v>5105</v>
      </c>
      <c r="B1810" s="2">
        <v>45583</v>
      </c>
      <c r="C1810" s="1" t="s">
        <v>6668</v>
      </c>
      <c r="D1810" s="1" t="s">
        <v>133</v>
      </c>
      <c r="E1810">
        <v>2024</v>
      </c>
      <c r="F1810" s="1" t="s">
        <v>1317</v>
      </c>
      <c r="G1810" s="1" t="s">
        <v>1318</v>
      </c>
      <c r="H1810" s="1" t="s">
        <v>4153</v>
      </c>
      <c r="I1810" s="1" t="s">
        <v>4154</v>
      </c>
      <c r="J1810" s="1" t="s">
        <v>20</v>
      </c>
      <c r="K1810" s="3">
        <v>50.56</v>
      </c>
      <c r="L1810">
        <v>3</v>
      </c>
      <c r="M1810" s="3">
        <v>151.68</v>
      </c>
      <c r="N1810" s="1" t="s">
        <v>29</v>
      </c>
      <c r="O1810" s="1" t="s">
        <v>95</v>
      </c>
    </row>
    <row r="1811" spans="1:15" x14ac:dyDescent="0.3">
      <c r="A1811" s="1" t="s">
        <v>5106</v>
      </c>
      <c r="B1811" s="2">
        <v>45636</v>
      </c>
      <c r="C1811" s="1" t="s">
        <v>6671</v>
      </c>
      <c r="D1811" s="1" t="s">
        <v>107</v>
      </c>
      <c r="E1811">
        <v>2024</v>
      </c>
      <c r="F1811" s="1" t="s">
        <v>2006</v>
      </c>
      <c r="G1811" s="1" t="s">
        <v>2007</v>
      </c>
      <c r="H1811" s="1" t="s">
        <v>593</v>
      </c>
      <c r="I1811" s="1" t="s">
        <v>594</v>
      </c>
      <c r="J1811" s="1" t="s">
        <v>51</v>
      </c>
      <c r="K1811" s="3">
        <v>32.32</v>
      </c>
      <c r="L1811">
        <v>2</v>
      </c>
      <c r="M1811" s="3">
        <v>64.64</v>
      </c>
      <c r="N1811" s="1" t="s">
        <v>6669</v>
      </c>
      <c r="O1811" s="1" t="s">
        <v>44</v>
      </c>
    </row>
    <row r="1812" spans="1:15" x14ac:dyDescent="0.3">
      <c r="A1812" s="1" t="s">
        <v>5107</v>
      </c>
      <c r="B1812" s="2">
        <v>45561</v>
      </c>
      <c r="C1812" s="1" t="s">
        <v>6672</v>
      </c>
      <c r="D1812" s="1" t="s">
        <v>60</v>
      </c>
      <c r="E1812">
        <v>2024</v>
      </c>
      <c r="F1812" s="1" t="s">
        <v>5108</v>
      </c>
      <c r="G1812" s="1" t="s">
        <v>5109</v>
      </c>
      <c r="H1812" s="1" t="s">
        <v>1707</v>
      </c>
      <c r="I1812" s="1" t="s">
        <v>5110</v>
      </c>
      <c r="J1812" s="1" t="s">
        <v>51</v>
      </c>
      <c r="K1812" s="3">
        <v>16.420000000000002</v>
      </c>
      <c r="L1812">
        <v>1</v>
      </c>
      <c r="M1812" s="3">
        <v>16.420000000000002</v>
      </c>
      <c r="N1812" s="1" t="s">
        <v>6669</v>
      </c>
      <c r="O1812" s="1" t="s">
        <v>193</v>
      </c>
    </row>
    <row r="1813" spans="1:15" x14ac:dyDescent="0.3">
      <c r="A1813" s="1" t="s">
        <v>5111</v>
      </c>
      <c r="B1813" s="2">
        <v>45099</v>
      </c>
      <c r="C1813" s="1" t="s">
        <v>6672</v>
      </c>
      <c r="D1813" s="1" t="s">
        <v>24</v>
      </c>
      <c r="E1813">
        <v>2023</v>
      </c>
      <c r="F1813" s="1" t="s">
        <v>794</v>
      </c>
      <c r="G1813" s="1" t="s">
        <v>4913</v>
      </c>
      <c r="H1813" s="1" t="s">
        <v>3747</v>
      </c>
      <c r="I1813" s="1" t="s">
        <v>4959</v>
      </c>
      <c r="J1813" s="1" t="s">
        <v>20</v>
      </c>
      <c r="K1813" s="3">
        <v>34.07</v>
      </c>
      <c r="L1813">
        <v>5</v>
      </c>
      <c r="M1813" s="3">
        <v>170.35</v>
      </c>
      <c r="N1813" s="1" t="s">
        <v>29</v>
      </c>
      <c r="O1813" s="1" t="s">
        <v>22</v>
      </c>
    </row>
    <row r="1814" spans="1:15" x14ac:dyDescent="0.3">
      <c r="A1814" s="1" t="s">
        <v>5112</v>
      </c>
      <c r="B1814" s="2">
        <v>45643</v>
      </c>
      <c r="C1814" s="1" t="s">
        <v>6671</v>
      </c>
      <c r="D1814" s="1" t="s">
        <v>107</v>
      </c>
      <c r="E1814">
        <v>2024</v>
      </c>
      <c r="F1814" s="1" t="s">
        <v>2838</v>
      </c>
      <c r="G1814" s="1" t="s">
        <v>5113</v>
      </c>
      <c r="H1814" s="1" t="s">
        <v>932</v>
      </c>
      <c r="I1814" s="1" t="s">
        <v>2998</v>
      </c>
      <c r="J1814" s="1" t="s">
        <v>87</v>
      </c>
      <c r="K1814" s="3">
        <v>44.47</v>
      </c>
      <c r="L1814">
        <v>3</v>
      </c>
      <c r="M1814" s="3">
        <v>133.41</v>
      </c>
      <c r="N1814" s="1" t="s">
        <v>21</v>
      </c>
      <c r="O1814" s="1" t="s">
        <v>52</v>
      </c>
    </row>
    <row r="1815" spans="1:15" x14ac:dyDescent="0.3">
      <c r="A1815" s="1" t="s">
        <v>5114</v>
      </c>
      <c r="B1815" s="2">
        <v>44804</v>
      </c>
      <c r="C1815" s="1" t="s">
        <v>6670</v>
      </c>
      <c r="D1815" s="1" t="s">
        <v>90</v>
      </c>
      <c r="E1815">
        <v>2022</v>
      </c>
      <c r="F1815" s="1" t="s">
        <v>5115</v>
      </c>
      <c r="G1815" s="1" t="s">
        <v>5116</v>
      </c>
      <c r="H1815" s="1" t="s">
        <v>1602</v>
      </c>
      <c r="I1815" s="1" t="s">
        <v>1740</v>
      </c>
      <c r="J1815" s="1" t="s">
        <v>20</v>
      </c>
      <c r="K1815" s="3">
        <v>22.38</v>
      </c>
      <c r="L1815">
        <v>1</v>
      </c>
      <c r="M1815" s="3">
        <v>22.38</v>
      </c>
      <c r="N1815" s="1" t="s">
        <v>21</v>
      </c>
      <c r="O1815" s="1" t="s">
        <v>95</v>
      </c>
    </row>
    <row r="1816" spans="1:15" x14ac:dyDescent="0.3">
      <c r="A1816" s="1" t="s">
        <v>5117</v>
      </c>
      <c r="B1816" s="2">
        <v>45516</v>
      </c>
      <c r="C1816" s="1" t="s">
        <v>6667</v>
      </c>
      <c r="D1816" s="1" t="s">
        <v>90</v>
      </c>
      <c r="E1816">
        <v>2024</v>
      </c>
      <c r="F1816" s="1" t="s">
        <v>3109</v>
      </c>
      <c r="G1816" s="1" t="s">
        <v>3110</v>
      </c>
      <c r="H1816" s="1" t="s">
        <v>4054</v>
      </c>
      <c r="I1816" s="1" t="s">
        <v>5118</v>
      </c>
      <c r="J1816" s="1" t="s">
        <v>70</v>
      </c>
      <c r="K1816" s="3">
        <v>5.7</v>
      </c>
      <c r="L1816">
        <v>3</v>
      </c>
      <c r="M1816" s="3">
        <v>17.100000000000001</v>
      </c>
      <c r="N1816" s="1" t="s">
        <v>21</v>
      </c>
      <c r="O1816" s="1" t="s">
        <v>52</v>
      </c>
    </row>
    <row r="1817" spans="1:15" x14ac:dyDescent="0.3">
      <c r="A1817" s="1" t="s">
        <v>5119</v>
      </c>
      <c r="B1817" s="2">
        <v>45615</v>
      </c>
      <c r="C1817" s="1" t="s">
        <v>6671</v>
      </c>
      <c r="D1817" s="1" t="s">
        <v>54</v>
      </c>
      <c r="E1817">
        <v>2024</v>
      </c>
      <c r="F1817" s="1" t="s">
        <v>2875</v>
      </c>
      <c r="G1817" s="1" t="s">
        <v>4791</v>
      </c>
      <c r="H1817" s="1" t="s">
        <v>2742</v>
      </c>
      <c r="I1817" s="1" t="s">
        <v>2743</v>
      </c>
      <c r="J1817" s="1" t="s">
        <v>51</v>
      </c>
      <c r="K1817" s="3">
        <v>41.8</v>
      </c>
      <c r="L1817">
        <v>3</v>
      </c>
      <c r="M1817" s="3">
        <v>125.4</v>
      </c>
      <c r="N1817" s="1" t="s">
        <v>6669</v>
      </c>
      <c r="O1817" s="1" t="s">
        <v>22</v>
      </c>
    </row>
    <row r="1818" spans="1:15" x14ac:dyDescent="0.3">
      <c r="A1818" s="1" t="s">
        <v>5120</v>
      </c>
      <c r="B1818" s="2">
        <v>45330</v>
      </c>
      <c r="C1818" s="1" t="s">
        <v>6672</v>
      </c>
      <c r="D1818" s="1" t="s">
        <v>39</v>
      </c>
      <c r="E1818">
        <v>2024</v>
      </c>
      <c r="F1818" s="1" t="s">
        <v>5121</v>
      </c>
      <c r="G1818" s="1" t="s">
        <v>5122</v>
      </c>
      <c r="H1818" s="1" t="s">
        <v>1541</v>
      </c>
      <c r="I1818" s="1" t="s">
        <v>1542</v>
      </c>
      <c r="J1818" s="1" t="s">
        <v>87</v>
      </c>
      <c r="K1818" s="3">
        <v>30.03</v>
      </c>
      <c r="L1818">
        <v>1</v>
      </c>
      <c r="M1818" s="3">
        <v>30.03</v>
      </c>
      <c r="N1818" s="1" t="s">
        <v>6669</v>
      </c>
      <c r="O1818" s="1" t="s">
        <v>37</v>
      </c>
    </row>
    <row r="1819" spans="1:15" x14ac:dyDescent="0.3">
      <c r="A1819" s="1" t="s">
        <v>5123</v>
      </c>
      <c r="B1819" s="2">
        <v>44994</v>
      </c>
      <c r="C1819" s="1" t="s">
        <v>6672</v>
      </c>
      <c r="D1819" s="1" t="s">
        <v>15</v>
      </c>
      <c r="E1819">
        <v>2023</v>
      </c>
      <c r="F1819" s="1" t="s">
        <v>3103</v>
      </c>
      <c r="G1819" s="1" t="s">
        <v>3104</v>
      </c>
      <c r="H1819" s="1" t="s">
        <v>3172</v>
      </c>
      <c r="I1819" s="1" t="s">
        <v>3173</v>
      </c>
      <c r="J1819" s="1" t="s">
        <v>20</v>
      </c>
      <c r="K1819" s="3">
        <v>9.99</v>
      </c>
      <c r="L1819">
        <v>4</v>
      </c>
      <c r="M1819" s="3">
        <v>39.96</v>
      </c>
      <c r="N1819" s="1" t="s">
        <v>6669</v>
      </c>
      <c r="O1819" s="1" t="s">
        <v>30</v>
      </c>
    </row>
    <row r="1820" spans="1:15" x14ac:dyDescent="0.3">
      <c r="A1820" s="1" t="s">
        <v>5124</v>
      </c>
      <c r="B1820" s="2">
        <v>45626</v>
      </c>
      <c r="C1820" s="1" t="s">
        <v>6673</v>
      </c>
      <c r="D1820" s="1" t="s">
        <v>54</v>
      </c>
      <c r="E1820">
        <v>2024</v>
      </c>
      <c r="F1820" s="1" t="s">
        <v>5125</v>
      </c>
      <c r="G1820" s="1" t="s">
        <v>5126</v>
      </c>
      <c r="H1820" s="1" t="s">
        <v>678</v>
      </c>
      <c r="I1820" s="1" t="s">
        <v>2599</v>
      </c>
      <c r="J1820" s="1" t="s">
        <v>51</v>
      </c>
      <c r="K1820" s="3">
        <v>8.76</v>
      </c>
      <c r="L1820">
        <v>5</v>
      </c>
      <c r="M1820" s="3">
        <v>43.8</v>
      </c>
      <c r="N1820" s="1" t="s">
        <v>88</v>
      </c>
      <c r="O1820" s="1" t="s">
        <v>193</v>
      </c>
    </row>
    <row r="1821" spans="1:15" x14ac:dyDescent="0.3">
      <c r="A1821" s="1" t="s">
        <v>5127</v>
      </c>
      <c r="B1821" s="2">
        <v>44818</v>
      </c>
      <c r="C1821" s="1" t="s">
        <v>6670</v>
      </c>
      <c r="D1821" s="1" t="s">
        <v>60</v>
      </c>
      <c r="E1821">
        <v>2022</v>
      </c>
      <c r="F1821" s="1" t="s">
        <v>3030</v>
      </c>
      <c r="G1821" s="1" t="s">
        <v>3031</v>
      </c>
      <c r="H1821" s="1" t="s">
        <v>1130</v>
      </c>
      <c r="I1821" s="1" t="s">
        <v>5128</v>
      </c>
      <c r="J1821" s="1" t="s">
        <v>70</v>
      </c>
      <c r="K1821" s="3">
        <v>25.7</v>
      </c>
      <c r="L1821">
        <v>5</v>
      </c>
      <c r="M1821" s="3">
        <v>128.5</v>
      </c>
      <c r="N1821" s="1" t="s">
        <v>6669</v>
      </c>
      <c r="O1821" s="1" t="s">
        <v>22</v>
      </c>
    </row>
    <row r="1822" spans="1:15" x14ac:dyDescent="0.3">
      <c r="A1822" s="1" t="s">
        <v>5129</v>
      </c>
      <c r="B1822" s="2">
        <v>45308</v>
      </c>
      <c r="C1822" s="1" t="s">
        <v>6670</v>
      </c>
      <c r="D1822" s="1" t="s">
        <v>210</v>
      </c>
      <c r="E1822">
        <v>2024</v>
      </c>
      <c r="F1822" s="1" t="s">
        <v>1035</v>
      </c>
      <c r="G1822" s="1" t="s">
        <v>5130</v>
      </c>
      <c r="H1822" s="1" t="s">
        <v>3346</v>
      </c>
      <c r="I1822" s="1" t="s">
        <v>5131</v>
      </c>
      <c r="J1822" s="1" t="s">
        <v>70</v>
      </c>
      <c r="K1822" s="3">
        <v>44.97</v>
      </c>
      <c r="L1822">
        <v>2</v>
      </c>
      <c r="M1822" s="3">
        <v>89.94</v>
      </c>
      <c r="N1822" s="1" t="s">
        <v>29</v>
      </c>
      <c r="O1822" s="1" t="s">
        <v>44</v>
      </c>
    </row>
    <row r="1823" spans="1:15" x14ac:dyDescent="0.3">
      <c r="A1823" s="1" t="s">
        <v>5132</v>
      </c>
      <c r="B1823" s="2">
        <v>45463</v>
      </c>
      <c r="C1823" s="1" t="s">
        <v>6672</v>
      </c>
      <c r="D1823" s="1" t="s">
        <v>24</v>
      </c>
      <c r="E1823">
        <v>2024</v>
      </c>
      <c r="F1823" s="1" t="s">
        <v>715</v>
      </c>
      <c r="G1823" s="1" t="s">
        <v>716</v>
      </c>
      <c r="H1823" s="1" t="s">
        <v>2650</v>
      </c>
      <c r="I1823" s="1" t="s">
        <v>3822</v>
      </c>
      <c r="J1823" s="1" t="s">
        <v>70</v>
      </c>
      <c r="K1823" s="3">
        <v>55</v>
      </c>
      <c r="L1823">
        <v>2</v>
      </c>
      <c r="M1823" s="3">
        <v>110</v>
      </c>
      <c r="N1823" s="1" t="s">
        <v>6669</v>
      </c>
      <c r="O1823" s="1" t="s">
        <v>30</v>
      </c>
    </row>
    <row r="1824" spans="1:15" x14ac:dyDescent="0.3">
      <c r="A1824" s="1" t="s">
        <v>5133</v>
      </c>
      <c r="B1824" s="2">
        <v>45046</v>
      </c>
      <c r="C1824" s="1" t="s">
        <v>6666</v>
      </c>
      <c r="D1824" s="1" t="s">
        <v>82</v>
      </c>
      <c r="E1824">
        <v>2023</v>
      </c>
      <c r="F1824" s="1" t="s">
        <v>3523</v>
      </c>
      <c r="G1824" s="1" t="s">
        <v>3524</v>
      </c>
      <c r="H1824" s="1" t="s">
        <v>426</v>
      </c>
      <c r="I1824" s="1" t="s">
        <v>5134</v>
      </c>
      <c r="J1824" s="1" t="s">
        <v>51</v>
      </c>
      <c r="K1824" s="3">
        <v>11.52</v>
      </c>
      <c r="L1824">
        <v>5</v>
      </c>
      <c r="M1824" s="3">
        <v>57.6</v>
      </c>
      <c r="N1824" s="1" t="s">
        <v>6669</v>
      </c>
      <c r="O1824" s="1" t="s">
        <v>52</v>
      </c>
    </row>
    <row r="1825" spans="1:15" x14ac:dyDescent="0.3">
      <c r="A1825" s="1" t="s">
        <v>5135</v>
      </c>
      <c r="B1825" s="2">
        <v>45477</v>
      </c>
      <c r="C1825" s="1" t="s">
        <v>6672</v>
      </c>
      <c r="D1825" s="1" t="s">
        <v>32</v>
      </c>
      <c r="E1825">
        <v>2024</v>
      </c>
      <c r="F1825" s="1" t="s">
        <v>2833</v>
      </c>
      <c r="G1825" s="1" t="s">
        <v>2834</v>
      </c>
      <c r="H1825" s="1" t="s">
        <v>936</v>
      </c>
      <c r="I1825" s="1" t="s">
        <v>937</v>
      </c>
      <c r="J1825" s="1" t="s">
        <v>51</v>
      </c>
      <c r="K1825" s="3">
        <v>23.16</v>
      </c>
      <c r="L1825">
        <v>4</v>
      </c>
      <c r="M1825" s="3">
        <v>92.64</v>
      </c>
      <c r="N1825" s="1" t="s">
        <v>21</v>
      </c>
      <c r="O1825" s="1" t="s">
        <v>37</v>
      </c>
    </row>
    <row r="1826" spans="1:15" x14ac:dyDescent="0.3">
      <c r="A1826" s="1" t="s">
        <v>5136</v>
      </c>
      <c r="B1826" s="2">
        <v>45092</v>
      </c>
      <c r="C1826" s="1" t="s">
        <v>6672</v>
      </c>
      <c r="D1826" s="1" t="s">
        <v>24</v>
      </c>
      <c r="E1826">
        <v>2023</v>
      </c>
      <c r="F1826" s="1" t="s">
        <v>2180</v>
      </c>
      <c r="G1826" s="1" t="s">
        <v>2181</v>
      </c>
      <c r="H1826" s="1" t="s">
        <v>883</v>
      </c>
      <c r="I1826" s="1" t="s">
        <v>884</v>
      </c>
      <c r="J1826" s="1" t="s">
        <v>20</v>
      </c>
      <c r="K1826" s="3">
        <v>18.399999999999999</v>
      </c>
      <c r="L1826">
        <v>5</v>
      </c>
      <c r="M1826" s="3">
        <v>92</v>
      </c>
      <c r="N1826" s="1" t="s">
        <v>21</v>
      </c>
      <c r="O1826" s="1" t="s">
        <v>52</v>
      </c>
    </row>
    <row r="1827" spans="1:15" x14ac:dyDescent="0.3">
      <c r="A1827" s="1" t="s">
        <v>5137</v>
      </c>
      <c r="B1827" s="2">
        <v>45137</v>
      </c>
      <c r="C1827" s="1" t="s">
        <v>6666</v>
      </c>
      <c r="D1827" s="1" t="s">
        <v>32</v>
      </c>
      <c r="E1827">
        <v>2023</v>
      </c>
      <c r="F1827" s="1" t="s">
        <v>3706</v>
      </c>
      <c r="G1827" s="1" t="s">
        <v>5138</v>
      </c>
      <c r="H1827" s="1" t="s">
        <v>5139</v>
      </c>
      <c r="I1827" s="1" t="s">
        <v>5140</v>
      </c>
      <c r="J1827" s="1" t="s">
        <v>20</v>
      </c>
      <c r="K1827" s="3">
        <v>13.3</v>
      </c>
      <c r="L1827">
        <v>2</v>
      </c>
      <c r="M1827" s="3">
        <v>26.6</v>
      </c>
      <c r="N1827" s="1" t="s">
        <v>29</v>
      </c>
      <c r="O1827" s="1" t="s">
        <v>193</v>
      </c>
    </row>
    <row r="1828" spans="1:15" x14ac:dyDescent="0.3">
      <c r="A1828" s="1" t="s">
        <v>5141</v>
      </c>
      <c r="B1828" s="2">
        <v>45645</v>
      </c>
      <c r="C1828" s="1" t="s">
        <v>6672</v>
      </c>
      <c r="D1828" s="1" t="s">
        <v>107</v>
      </c>
      <c r="E1828">
        <v>2024</v>
      </c>
      <c r="F1828" s="1" t="s">
        <v>3480</v>
      </c>
      <c r="G1828" s="1" t="s">
        <v>3481</v>
      </c>
      <c r="H1828" s="1" t="s">
        <v>1205</v>
      </c>
      <c r="I1828" s="1" t="s">
        <v>4786</v>
      </c>
      <c r="J1828" s="1" t="s">
        <v>70</v>
      </c>
      <c r="K1828" s="3">
        <v>21.04</v>
      </c>
      <c r="L1828">
        <v>3</v>
      </c>
      <c r="M1828" s="3">
        <v>63.12</v>
      </c>
      <c r="N1828" s="1" t="s">
        <v>6669</v>
      </c>
      <c r="O1828" s="1" t="s">
        <v>44</v>
      </c>
    </row>
    <row r="1829" spans="1:15" x14ac:dyDescent="0.3">
      <c r="A1829" s="1" t="s">
        <v>5142</v>
      </c>
      <c r="B1829" s="2">
        <v>45153</v>
      </c>
      <c r="C1829" s="1" t="s">
        <v>6671</v>
      </c>
      <c r="D1829" s="1" t="s">
        <v>90</v>
      </c>
      <c r="E1829">
        <v>2023</v>
      </c>
      <c r="F1829" s="1" t="s">
        <v>2422</v>
      </c>
      <c r="G1829" s="1" t="s">
        <v>4561</v>
      </c>
      <c r="H1829" s="1" t="s">
        <v>660</v>
      </c>
      <c r="I1829" s="1" t="s">
        <v>661</v>
      </c>
      <c r="J1829" s="1" t="s">
        <v>20</v>
      </c>
      <c r="K1829" s="3">
        <v>39.74</v>
      </c>
      <c r="L1829">
        <v>4</v>
      </c>
      <c r="M1829" s="3">
        <v>158.96</v>
      </c>
      <c r="N1829" s="1" t="s">
        <v>21</v>
      </c>
      <c r="O1829" s="1" t="s">
        <v>193</v>
      </c>
    </row>
    <row r="1830" spans="1:15" x14ac:dyDescent="0.3">
      <c r="A1830" s="1" t="s">
        <v>5143</v>
      </c>
      <c r="B1830" s="2">
        <v>45317</v>
      </c>
      <c r="C1830" s="1" t="s">
        <v>6668</v>
      </c>
      <c r="D1830" s="1" t="s">
        <v>210</v>
      </c>
      <c r="E1830">
        <v>2024</v>
      </c>
      <c r="F1830" s="1" t="s">
        <v>873</v>
      </c>
      <c r="G1830" s="1" t="s">
        <v>874</v>
      </c>
      <c r="H1830" s="1" t="s">
        <v>2807</v>
      </c>
      <c r="I1830" s="1" t="s">
        <v>4788</v>
      </c>
      <c r="J1830" s="1" t="s">
        <v>70</v>
      </c>
      <c r="K1830" s="3">
        <v>11.74</v>
      </c>
      <c r="L1830">
        <v>1</v>
      </c>
      <c r="M1830" s="3">
        <v>11.74</v>
      </c>
      <c r="N1830" s="1" t="s">
        <v>88</v>
      </c>
      <c r="O1830" s="1" t="s">
        <v>30</v>
      </c>
    </row>
    <row r="1831" spans="1:15" x14ac:dyDescent="0.3">
      <c r="A1831" s="1" t="s">
        <v>5144</v>
      </c>
      <c r="B1831" s="2">
        <v>45309</v>
      </c>
      <c r="C1831" s="1" t="s">
        <v>6672</v>
      </c>
      <c r="D1831" s="1" t="s">
        <v>210</v>
      </c>
      <c r="E1831">
        <v>2024</v>
      </c>
      <c r="F1831" s="1" t="s">
        <v>921</v>
      </c>
      <c r="G1831" s="1" t="s">
        <v>2851</v>
      </c>
      <c r="H1831" s="1" t="s">
        <v>2535</v>
      </c>
      <c r="I1831" s="1" t="s">
        <v>2536</v>
      </c>
      <c r="J1831" s="1" t="s">
        <v>70</v>
      </c>
      <c r="K1831" s="3">
        <v>18.77</v>
      </c>
      <c r="L1831">
        <v>3</v>
      </c>
      <c r="M1831" s="3">
        <v>56.31</v>
      </c>
      <c r="N1831" s="1" t="s">
        <v>29</v>
      </c>
      <c r="O1831" s="1" t="s">
        <v>37</v>
      </c>
    </row>
    <row r="1832" spans="1:15" x14ac:dyDescent="0.3">
      <c r="A1832" s="1" t="s">
        <v>5145</v>
      </c>
      <c r="B1832" s="2">
        <v>45001</v>
      </c>
      <c r="C1832" s="1" t="s">
        <v>6672</v>
      </c>
      <c r="D1832" s="1" t="s">
        <v>15</v>
      </c>
      <c r="E1832">
        <v>2023</v>
      </c>
      <c r="F1832" s="1" t="s">
        <v>3207</v>
      </c>
      <c r="G1832" s="1" t="s">
        <v>3208</v>
      </c>
      <c r="H1832" s="1" t="s">
        <v>598</v>
      </c>
      <c r="I1832" s="1" t="s">
        <v>599</v>
      </c>
      <c r="J1832" s="1" t="s">
        <v>20</v>
      </c>
      <c r="K1832" s="3">
        <v>33.76</v>
      </c>
      <c r="L1832">
        <v>4</v>
      </c>
      <c r="M1832" s="3">
        <v>135.04</v>
      </c>
      <c r="N1832" s="1" t="s">
        <v>21</v>
      </c>
      <c r="O1832" s="1" t="s">
        <v>80</v>
      </c>
    </row>
    <row r="1833" spans="1:15" x14ac:dyDescent="0.3">
      <c r="A1833" s="1" t="s">
        <v>5146</v>
      </c>
      <c r="B1833" s="2">
        <v>45686</v>
      </c>
      <c r="C1833" s="1" t="s">
        <v>6670</v>
      </c>
      <c r="D1833" s="1" t="s">
        <v>210</v>
      </c>
      <c r="E1833">
        <v>2025</v>
      </c>
      <c r="F1833" s="1" t="s">
        <v>1002</v>
      </c>
      <c r="G1833" s="1" t="s">
        <v>1003</v>
      </c>
      <c r="H1833" s="1" t="s">
        <v>2349</v>
      </c>
      <c r="I1833" s="1" t="s">
        <v>2350</v>
      </c>
      <c r="J1833" s="1" t="s">
        <v>87</v>
      </c>
      <c r="K1833" s="3">
        <v>53.49</v>
      </c>
      <c r="L1833">
        <v>4</v>
      </c>
      <c r="M1833" s="3">
        <v>213.96</v>
      </c>
      <c r="N1833" s="1" t="s">
        <v>6669</v>
      </c>
      <c r="O1833" s="1" t="s">
        <v>80</v>
      </c>
    </row>
    <row r="1834" spans="1:15" x14ac:dyDescent="0.3">
      <c r="A1834" s="1" t="s">
        <v>5147</v>
      </c>
      <c r="B1834" s="2">
        <v>44946</v>
      </c>
      <c r="C1834" s="1" t="s">
        <v>6668</v>
      </c>
      <c r="D1834" s="1" t="s">
        <v>210</v>
      </c>
      <c r="E1834">
        <v>2023</v>
      </c>
      <c r="F1834" s="1" t="s">
        <v>4611</v>
      </c>
      <c r="G1834" s="1" t="s">
        <v>4612</v>
      </c>
      <c r="H1834" s="1" t="s">
        <v>5148</v>
      </c>
      <c r="I1834" s="1" t="s">
        <v>5149</v>
      </c>
      <c r="J1834" s="1" t="s">
        <v>70</v>
      </c>
      <c r="K1834" s="3">
        <v>8.8800000000000008</v>
      </c>
      <c r="L1834">
        <v>1</v>
      </c>
      <c r="M1834" s="3">
        <v>8.8800000000000008</v>
      </c>
      <c r="N1834" s="1" t="s">
        <v>6669</v>
      </c>
      <c r="O1834" s="1" t="s">
        <v>30</v>
      </c>
    </row>
    <row r="1835" spans="1:15" x14ac:dyDescent="0.3">
      <c r="A1835" s="1" t="s">
        <v>5150</v>
      </c>
      <c r="B1835" s="2">
        <v>45608</v>
      </c>
      <c r="C1835" s="1" t="s">
        <v>6671</v>
      </c>
      <c r="D1835" s="1" t="s">
        <v>54</v>
      </c>
      <c r="E1835">
        <v>2024</v>
      </c>
      <c r="F1835" s="1" t="s">
        <v>834</v>
      </c>
      <c r="G1835" s="1" t="s">
        <v>835</v>
      </c>
      <c r="H1835" s="1" t="s">
        <v>4338</v>
      </c>
      <c r="I1835" s="1" t="s">
        <v>4339</v>
      </c>
      <c r="J1835" s="1" t="s">
        <v>20</v>
      </c>
      <c r="K1835" s="3">
        <v>6.88</v>
      </c>
      <c r="L1835">
        <v>1</v>
      </c>
      <c r="M1835" s="3">
        <v>6.88</v>
      </c>
      <c r="N1835" s="1" t="s">
        <v>21</v>
      </c>
      <c r="O1835" s="1" t="s">
        <v>95</v>
      </c>
    </row>
    <row r="1836" spans="1:15" x14ac:dyDescent="0.3">
      <c r="A1836" s="1" t="s">
        <v>5151</v>
      </c>
      <c r="B1836" s="2">
        <v>45798</v>
      </c>
      <c r="C1836" s="1" t="s">
        <v>6670</v>
      </c>
      <c r="D1836" s="1" t="s">
        <v>46</v>
      </c>
      <c r="E1836">
        <v>2025</v>
      </c>
      <c r="F1836" s="1" t="s">
        <v>3177</v>
      </c>
      <c r="G1836" s="1" t="s">
        <v>3178</v>
      </c>
      <c r="H1836" s="1" t="s">
        <v>181</v>
      </c>
      <c r="I1836" s="1" t="s">
        <v>182</v>
      </c>
      <c r="J1836" s="1" t="s">
        <v>70</v>
      </c>
      <c r="K1836" s="3">
        <v>23.47</v>
      </c>
      <c r="L1836">
        <v>4</v>
      </c>
      <c r="M1836" s="3">
        <v>93.88</v>
      </c>
      <c r="N1836" s="1" t="s">
        <v>6669</v>
      </c>
      <c r="O1836" s="1" t="s">
        <v>22</v>
      </c>
    </row>
    <row r="1837" spans="1:15" x14ac:dyDescent="0.3">
      <c r="A1837" s="1" t="s">
        <v>5152</v>
      </c>
      <c r="B1837" s="2">
        <v>45361</v>
      </c>
      <c r="C1837" s="1" t="s">
        <v>6666</v>
      </c>
      <c r="D1837" s="1" t="s">
        <v>15</v>
      </c>
      <c r="E1837">
        <v>2024</v>
      </c>
      <c r="F1837" s="1" t="s">
        <v>834</v>
      </c>
      <c r="G1837" s="1" t="s">
        <v>835</v>
      </c>
      <c r="H1837" s="1" t="s">
        <v>3755</v>
      </c>
      <c r="I1837" s="1" t="s">
        <v>3756</v>
      </c>
      <c r="J1837" s="1" t="s">
        <v>20</v>
      </c>
      <c r="K1837" s="3">
        <v>17.46</v>
      </c>
      <c r="L1837">
        <v>2</v>
      </c>
      <c r="M1837" s="3">
        <v>34.92</v>
      </c>
      <c r="N1837" s="1" t="s">
        <v>21</v>
      </c>
      <c r="O1837" s="1" t="s">
        <v>44</v>
      </c>
    </row>
    <row r="1838" spans="1:15" x14ac:dyDescent="0.3">
      <c r="A1838" s="1" t="s">
        <v>5153</v>
      </c>
      <c r="B1838" s="2">
        <v>45572</v>
      </c>
      <c r="C1838" s="1" t="s">
        <v>6667</v>
      </c>
      <c r="D1838" s="1" t="s">
        <v>133</v>
      </c>
      <c r="E1838">
        <v>2024</v>
      </c>
      <c r="F1838" s="1" t="s">
        <v>2140</v>
      </c>
      <c r="G1838" s="1" t="s">
        <v>2141</v>
      </c>
      <c r="H1838" s="1" t="s">
        <v>4492</v>
      </c>
      <c r="I1838" s="1" t="s">
        <v>4493</v>
      </c>
      <c r="J1838" s="1" t="s">
        <v>20</v>
      </c>
      <c r="K1838" s="3">
        <v>40.82</v>
      </c>
      <c r="L1838">
        <v>3</v>
      </c>
      <c r="M1838" s="3">
        <v>122.46</v>
      </c>
      <c r="N1838" s="1" t="s">
        <v>6669</v>
      </c>
      <c r="O1838" s="1" t="s">
        <v>80</v>
      </c>
    </row>
    <row r="1839" spans="1:15" x14ac:dyDescent="0.3">
      <c r="A1839" s="1" t="s">
        <v>5154</v>
      </c>
      <c r="B1839" s="2">
        <v>45707</v>
      </c>
      <c r="C1839" s="1" t="s">
        <v>6670</v>
      </c>
      <c r="D1839" s="1" t="s">
        <v>39</v>
      </c>
      <c r="E1839">
        <v>2025</v>
      </c>
      <c r="F1839" s="1" t="s">
        <v>16</v>
      </c>
      <c r="G1839" s="1" t="s">
        <v>17</v>
      </c>
      <c r="H1839" s="1" t="s">
        <v>2003</v>
      </c>
      <c r="I1839" s="1" t="s">
        <v>2194</v>
      </c>
      <c r="J1839" s="1" t="s">
        <v>51</v>
      </c>
      <c r="K1839" s="3">
        <v>38.369999999999997</v>
      </c>
      <c r="L1839">
        <v>2</v>
      </c>
      <c r="M1839" s="3">
        <v>76.739999999999995</v>
      </c>
      <c r="N1839" s="1" t="s">
        <v>6669</v>
      </c>
      <c r="O1839" s="1" t="s">
        <v>37</v>
      </c>
    </row>
    <row r="1840" spans="1:15" x14ac:dyDescent="0.3">
      <c r="A1840" s="1" t="s">
        <v>5155</v>
      </c>
      <c r="B1840" s="2">
        <v>45118</v>
      </c>
      <c r="C1840" s="1" t="s">
        <v>6671</v>
      </c>
      <c r="D1840" s="1" t="s">
        <v>32</v>
      </c>
      <c r="E1840">
        <v>2023</v>
      </c>
      <c r="F1840" s="1" t="s">
        <v>1413</v>
      </c>
      <c r="G1840" s="1" t="s">
        <v>1414</v>
      </c>
      <c r="H1840" s="1" t="s">
        <v>355</v>
      </c>
      <c r="I1840" s="1" t="s">
        <v>2558</v>
      </c>
      <c r="J1840" s="1" t="s">
        <v>87</v>
      </c>
      <c r="K1840" s="3">
        <v>23.99</v>
      </c>
      <c r="L1840">
        <v>1</v>
      </c>
      <c r="M1840" s="3">
        <v>23.99</v>
      </c>
      <c r="N1840" s="1" t="s">
        <v>29</v>
      </c>
      <c r="O1840" s="1" t="s">
        <v>30</v>
      </c>
    </row>
    <row r="1841" spans="1:15" x14ac:dyDescent="0.3">
      <c r="A1841" s="1" t="s">
        <v>5156</v>
      </c>
      <c r="B1841" s="2">
        <v>45336</v>
      </c>
      <c r="C1841" s="1" t="s">
        <v>6670</v>
      </c>
      <c r="D1841" s="1" t="s">
        <v>39</v>
      </c>
      <c r="E1841">
        <v>2024</v>
      </c>
      <c r="F1841" s="1" t="s">
        <v>1106</v>
      </c>
      <c r="G1841" s="1" t="s">
        <v>1107</v>
      </c>
      <c r="H1841" s="1" t="s">
        <v>1806</v>
      </c>
      <c r="I1841" s="1" t="s">
        <v>1807</v>
      </c>
      <c r="J1841" s="1" t="s">
        <v>87</v>
      </c>
      <c r="K1841" s="3">
        <v>12.02</v>
      </c>
      <c r="L1841">
        <v>2</v>
      </c>
      <c r="M1841" s="3">
        <v>24.04</v>
      </c>
      <c r="N1841" s="1" t="s">
        <v>88</v>
      </c>
      <c r="O1841" s="1" t="s">
        <v>193</v>
      </c>
    </row>
    <row r="1842" spans="1:15" x14ac:dyDescent="0.3">
      <c r="A1842" s="1" t="s">
        <v>5157</v>
      </c>
      <c r="B1842" s="2">
        <v>45351</v>
      </c>
      <c r="C1842" s="1" t="s">
        <v>6672</v>
      </c>
      <c r="D1842" s="1" t="s">
        <v>39</v>
      </c>
      <c r="E1842">
        <v>2024</v>
      </c>
      <c r="F1842" s="1" t="s">
        <v>1932</v>
      </c>
      <c r="G1842" s="1" t="s">
        <v>2263</v>
      </c>
      <c r="H1842" s="1" t="s">
        <v>518</v>
      </c>
      <c r="I1842" s="1" t="s">
        <v>688</v>
      </c>
      <c r="J1842" s="1" t="s">
        <v>70</v>
      </c>
      <c r="K1842" s="3">
        <v>34.840000000000003</v>
      </c>
      <c r="L1842">
        <v>2</v>
      </c>
      <c r="M1842" s="3">
        <v>69.680000000000007</v>
      </c>
      <c r="N1842" s="1" t="s">
        <v>88</v>
      </c>
      <c r="O1842" s="1" t="s">
        <v>30</v>
      </c>
    </row>
    <row r="1843" spans="1:15" x14ac:dyDescent="0.3">
      <c r="A1843" s="1" t="s">
        <v>5158</v>
      </c>
      <c r="B1843" s="2">
        <v>45269</v>
      </c>
      <c r="C1843" s="1" t="s">
        <v>6673</v>
      </c>
      <c r="D1843" s="1" t="s">
        <v>107</v>
      </c>
      <c r="E1843">
        <v>2023</v>
      </c>
      <c r="F1843" s="1" t="s">
        <v>1063</v>
      </c>
      <c r="G1843" s="1" t="s">
        <v>3203</v>
      </c>
      <c r="H1843" s="1" t="s">
        <v>811</v>
      </c>
      <c r="I1843" s="1" t="s">
        <v>5159</v>
      </c>
      <c r="J1843" s="1" t="s">
        <v>51</v>
      </c>
      <c r="K1843" s="3">
        <v>18.3</v>
      </c>
      <c r="L1843">
        <v>5</v>
      </c>
      <c r="M1843" s="3">
        <v>91.5</v>
      </c>
      <c r="N1843" s="1" t="s">
        <v>6669</v>
      </c>
      <c r="O1843" s="1" t="s">
        <v>37</v>
      </c>
    </row>
    <row r="1844" spans="1:15" x14ac:dyDescent="0.3">
      <c r="A1844" s="1" t="s">
        <v>5160</v>
      </c>
      <c r="B1844" s="2">
        <v>45329</v>
      </c>
      <c r="C1844" s="1" t="s">
        <v>6670</v>
      </c>
      <c r="D1844" s="1" t="s">
        <v>39</v>
      </c>
      <c r="E1844">
        <v>2024</v>
      </c>
      <c r="F1844" s="1" t="s">
        <v>378</v>
      </c>
      <c r="G1844" s="1" t="s">
        <v>379</v>
      </c>
      <c r="H1844" s="1" t="s">
        <v>5161</v>
      </c>
      <c r="I1844" s="1" t="s">
        <v>5162</v>
      </c>
      <c r="J1844" s="1" t="s">
        <v>20</v>
      </c>
      <c r="K1844" s="3">
        <v>30.62</v>
      </c>
      <c r="L1844">
        <v>2</v>
      </c>
      <c r="M1844" s="3">
        <v>61.24</v>
      </c>
      <c r="N1844" s="1" t="s">
        <v>88</v>
      </c>
      <c r="O1844" s="1" t="s">
        <v>37</v>
      </c>
    </row>
    <row r="1845" spans="1:15" x14ac:dyDescent="0.3">
      <c r="A1845" s="1" t="s">
        <v>5163</v>
      </c>
      <c r="B1845" s="2">
        <v>45718</v>
      </c>
      <c r="C1845" s="1" t="s">
        <v>6666</v>
      </c>
      <c r="D1845" s="1" t="s">
        <v>15</v>
      </c>
      <c r="E1845">
        <v>2025</v>
      </c>
      <c r="F1845" s="1" t="s">
        <v>930</v>
      </c>
      <c r="G1845" s="1" t="s">
        <v>3339</v>
      </c>
      <c r="H1845" s="1" t="s">
        <v>2766</v>
      </c>
      <c r="I1845" s="1" t="s">
        <v>2767</v>
      </c>
      <c r="J1845" s="1" t="s">
        <v>70</v>
      </c>
      <c r="K1845" s="3">
        <v>22.3</v>
      </c>
      <c r="L1845">
        <v>2</v>
      </c>
      <c r="M1845" s="3">
        <v>44.6</v>
      </c>
      <c r="N1845" s="1" t="s">
        <v>6669</v>
      </c>
      <c r="O1845" s="1" t="s">
        <v>193</v>
      </c>
    </row>
    <row r="1846" spans="1:15" x14ac:dyDescent="0.3">
      <c r="A1846" s="1" t="s">
        <v>5164</v>
      </c>
      <c r="B1846" s="2">
        <v>45146</v>
      </c>
      <c r="C1846" s="1" t="s">
        <v>6671</v>
      </c>
      <c r="D1846" s="1" t="s">
        <v>90</v>
      </c>
      <c r="E1846">
        <v>2023</v>
      </c>
      <c r="F1846" s="1" t="s">
        <v>1544</v>
      </c>
      <c r="G1846" s="1" t="s">
        <v>5165</v>
      </c>
      <c r="H1846" s="1" t="s">
        <v>3733</v>
      </c>
      <c r="I1846" s="1" t="s">
        <v>3734</v>
      </c>
      <c r="J1846" s="1" t="s">
        <v>20</v>
      </c>
      <c r="K1846" s="3">
        <v>17.690000000000001</v>
      </c>
      <c r="L1846">
        <v>1</v>
      </c>
      <c r="M1846" s="3">
        <v>17.690000000000001</v>
      </c>
      <c r="N1846" s="1" t="s">
        <v>21</v>
      </c>
      <c r="O1846" s="1" t="s">
        <v>37</v>
      </c>
    </row>
    <row r="1847" spans="1:15" x14ac:dyDescent="0.3">
      <c r="A1847" s="1" t="s">
        <v>5166</v>
      </c>
      <c r="B1847" s="2">
        <v>44942</v>
      </c>
      <c r="C1847" s="1" t="s">
        <v>6667</v>
      </c>
      <c r="D1847" s="1" t="s">
        <v>210</v>
      </c>
      <c r="E1847">
        <v>2023</v>
      </c>
      <c r="F1847" s="1" t="s">
        <v>3503</v>
      </c>
      <c r="G1847" s="1" t="s">
        <v>5167</v>
      </c>
      <c r="H1847" s="1" t="s">
        <v>1795</v>
      </c>
      <c r="I1847" s="1" t="s">
        <v>5168</v>
      </c>
      <c r="J1847" s="1" t="s">
        <v>70</v>
      </c>
      <c r="K1847" s="3">
        <v>22.59</v>
      </c>
      <c r="L1847">
        <v>1</v>
      </c>
      <c r="M1847" s="3">
        <v>22.59</v>
      </c>
      <c r="N1847" s="1" t="s">
        <v>29</v>
      </c>
      <c r="O1847" s="1" t="s">
        <v>37</v>
      </c>
    </row>
    <row r="1848" spans="1:15" x14ac:dyDescent="0.3">
      <c r="A1848" s="1" t="s">
        <v>5169</v>
      </c>
      <c r="B1848" s="2">
        <v>45365</v>
      </c>
      <c r="C1848" s="1" t="s">
        <v>6672</v>
      </c>
      <c r="D1848" s="1" t="s">
        <v>15</v>
      </c>
      <c r="E1848">
        <v>2024</v>
      </c>
      <c r="F1848" s="1" t="s">
        <v>742</v>
      </c>
      <c r="G1848" s="1" t="s">
        <v>743</v>
      </c>
      <c r="H1848" s="1" t="s">
        <v>375</v>
      </c>
      <c r="I1848" s="1" t="s">
        <v>376</v>
      </c>
      <c r="J1848" s="1" t="s">
        <v>70</v>
      </c>
      <c r="K1848" s="3">
        <v>13.62</v>
      </c>
      <c r="L1848">
        <v>4</v>
      </c>
      <c r="M1848" s="3">
        <v>54.48</v>
      </c>
      <c r="N1848" s="1" t="s">
        <v>6669</v>
      </c>
      <c r="O1848" s="1" t="s">
        <v>193</v>
      </c>
    </row>
    <row r="1849" spans="1:15" x14ac:dyDescent="0.3">
      <c r="A1849" s="1" t="s">
        <v>5170</v>
      </c>
      <c r="B1849" s="2">
        <v>45412</v>
      </c>
      <c r="C1849" s="1" t="s">
        <v>6671</v>
      </c>
      <c r="D1849" s="1" t="s">
        <v>82</v>
      </c>
      <c r="E1849">
        <v>2024</v>
      </c>
      <c r="F1849" s="1" t="s">
        <v>295</v>
      </c>
      <c r="G1849" s="1" t="s">
        <v>3383</v>
      </c>
      <c r="H1849" s="1" t="s">
        <v>628</v>
      </c>
      <c r="I1849" s="1" t="s">
        <v>3039</v>
      </c>
      <c r="J1849" s="1" t="s">
        <v>51</v>
      </c>
      <c r="K1849" s="3">
        <v>35.229999999999997</v>
      </c>
      <c r="L1849">
        <v>2</v>
      </c>
      <c r="M1849" s="3">
        <v>70.459999999999994</v>
      </c>
      <c r="N1849" s="1" t="s">
        <v>21</v>
      </c>
      <c r="O1849" s="1" t="s">
        <v>30</v>
      </c>
    </row>
    <row r="1850" spans="1:15" x14ac:dyDescent="0.3">
      <c r="A1850" s="1" t="s">
        <v>5171</v>
      </c>
      <c r="B1850" s="2">
        <v>45066</v>
      </c>
      <c r="C1850" s="1" t="s">
        <v>6673</v>
      </c>
      <c r="D1850" s="1" t="s">
        <v>46</v>
      </c>
      <c r="E1850">
        <v>2023</v>
      </c>
      <c r="F1850" s="1" t="s">
        <v>5172</v>
      </c>
      <c r="G1850" s="1" t="s">
        <v>5173</v>
      </c>
      <c r="H1850" s="1" t="s">
        <v>851</v>
      </c>
      <c r="I1850" s="1" t="s">
        <v>3928</v>
      </c>
      <c r="J1850" s="1" t="s">
        <v>20</v>
      </c>
      <c r="K1850" s="3">
        <v>30.06</v>
      </c>
      <c r="L1850">
        <v>5</v>
      </c>
      <c r="M1850" s="3">
        <v>150.30000000000001</v>
      </c>
      <c r="N1850" s="1" t="s">
        <v>29</v>
      </c>
      <c r="O1850" s="1" t="s">
        <v>95</v>
      </c>
    </row>
    <row r="1851" spans="1:15" x14ac:dyDescent="0.3">
      <c r="A1851" s="1" t="s">
        <v>5174</v>
      </c>
      <c r="B1851" s="2">
        <v>45310</v>
      </c>
      <c r="C1851" s="1" t="s">
        <v>6668</v>
      </c>
      <c r="D1851" s="1" t="s">
        <v>210</v>
      </c>
      <c r="E1851">
        <v>2024</v>
      </c>
      <c r="F1851" s="1" t="s">
        <v>5175</v>
      </c>
      <c r="G1851" s="1" t="s">
        <v>5176</v>
      </c>
      <c r="H1851" s="1" t="s">
        <v>811</v>
      </c>
      <c r="I1851" s="1" t="s">
        <v>3949</v>
      </c>
      <c r="J1851" s="1" t="s">
        <v>70</v>
      </c>
      <c r="K1851" s="3">
        <v>24.23</v>
      </c>
      <c r="L1851">
        <v>5</v>
      </c>
      <c r="M1851" s="3">
        <v>121.15</v>
      </c>
      <c r="N1851" s="1" t="s">
        <v>29</v>
      </c>
      <c r="O1851" s="1" t="s">
        <v>193</v>
      </c>
    </row>
    <row r="1852" spans="1:15" x14ac:dyDescent="0.3">
      <c r="A1852" s="1" t="s">
        <v>5177</v>
      </c>
      <c r="B1852" s="2">
        <v>45724</v>
      </c>
      <c r="C1852" s="1" t="s">
        <v>6673</v>
      </c>
      <c r="D1852" s="1" t="s">
        <v>15</v>
      </c>
      <c r="E1852">
        <v>2025</v>
      </c>
      <c r="F1852" s="1" t="s">
        <v>829</v>
      </c>
      <c r="G1852" s="1" t="s">
        <v>830</v>
      </c>
      <c r="H1852" s="1" t="s">
        <v>655</v>
      </c>
      <c r="I1852" s="1" t="s">
        <v>656</v>
      </c>
      <c r="J1852" s="1" t="s">
        <v>20</v>
      </c>
      <c r="K1852" s="3">
        <v>32.9</v>
      </c>
      <c r="L1852">
        <v>4</v>
      </c>
      <c r="M1852" s="3">
        <v>131.6</v>
      </c>
      <c r="N1852" s="1" t="s">
        <v>6669</v>
      </c>
      <c r="O1852" s="1" t="s">
        <v>80</v>
      </c>
    </row>
    <row r="1853" spans="1:15" x14ac:dyDescent="0.3">
      <c r="A1853" s="1" t="s">
        <v>5178</v>
      </c>
      <c r="B1853" s="2">
        <v>45182</v>
      </c>
      <c r="C1853" s="1" t="s">
        <v>6670</v>
      </c>
      <c r="D1853" s="1" t="s">
        <v>60</v>
      </c>
      <c r="E1853">
        <v>2023</v>
      </c>
      <c r="F1853" s="1" t="s">
        <v>2017</v>
      </c>
      <c r="G1853" s="1" t="s">
        <v>2018</v>
      </c>
      <c r="H1853" s="1" t="s">
        <v>2156</v>
      </c>
      <c r="I1853" s="1" t="s">
        <v>2157</v>
      </c>
      <c r="J1853" s="1" t="s">
        <v>87</v>
      </c>
      <c r="K1853" s="3">
        <v>27.67</v>
      </c>
      <c r="L1853">
        <v>3</v>
      </c>
      <c r="M1853" s="3">
        <v>83.01</v>
      </c>
      <c r="N1853" s="1" t="s">
        <v>6669</v>
      </c>
      <c r="O1853" s="1" t="s">
        <v>52</v>
      </c>
    </row>
    <row r="1854" spans="1:15" x14ac:dyDescent="0.3">
      <c r="A1854" s="1" t="s">
        <v>5179</v>
      </c>
      <c r="B1854" s="2">
        <v>45605</v>
      </c>
      <c r="C1854" s="1" t="s">
        <v>6673</v>
      </c>
      <c r="D1854" s="1" t="s">
        <v>54</v>
      </c>
      <c r="E1854">
        <v>2024</v>
      </c>
      <c r="F1854" s="1" t="s">
        <v>1443</v>
      </c>
      <c r="G1854" s="1" t="s">
        <v>1444</v>
      </c>
      <c r="H1854" s="1" t="s">
        <v>563</v>
      </c>
      <c r="I1854" s="1" t="s">
        <v>564</v>
      </c>
      <c r="J1854" s="1" t="s">
        <v>20</v>
      </c>
      <c r="K1854" s="3">
        <v>48.28</v>
      </c>
      <c r="L1854">
        <v>1</v>
      </c>
      <c r="M1854" s="3">
        <v>48.28</v>
      </c>
      <c r="N1854" s="1" t="s">
        <v>21</v>
      </c>
      <c r="O1854" s="1" t="s">
        <v>37</v>
      </c>
    </row>
    <row r="1855" spans="1:15" x14ac:dyDescent="0.3">
      <c r="A1855" s="1" t="s">
        <v>5180</v>
      </c>
      <c r="B1855" s="2">
        <v>45646</v>
      </c>
      <c r="C1855" s="1" t="s">
        <v>6668</v>
      </c>
      <c r="D1855" s="1" t="s">
        <v>107</v>
      </c>
      <c r="E1855">
        <v>2024</v>
      </c>
      <c r="F1855" s="1" t="s">
        <v>5181</v>
      </c>
      <c r="G1855" s="1" t="s">
        <v>5182</v>
      </c>
      <c r="H1855" s="1" t="s">
        <v>3785</v>
      </c>
      <c r="I1855" s="1" t="s">
        <v>3786</v>
      </c>
      <c r="J1855" s="1" t="s">
        <v>70</v>
      </c>
      <c r="K1855" s="3">
        <v>7.72</v>
      </c>
      <c r="L1855">
        <v>4</v>
      </c>
      <c r="M1855" s="3">
        <v>30.88</v>
      </c>
      <c r="N1855" s="1" t="s">
        <v>6669</v>
      </c>
      <c r="O1855" s="1" t="s">
        <v>44</v>
      </c>
    </row>
    <row r="1856" spans="1:15" x14ac:dyDescent="0.3">
      <c r="A1856" s="1" t="s">
        <v>5183</v>
      </c>
      <c r="B1856" s="2">
        <v>44978</v>
      </c>
      <c r="C1856" s="1" t="s">
        <v>6671</v>
      </c>
      <c r="D1856" s="1" t="s">
        <v>39</v>
      </c>
      <c r="E1856">
        <v>2023</v>
      </c>
      <c r="F1856" s="1" t="s">
        <v>4666</v>
      </c>
      <c r="G1856" s="1" t="s">
        <v>4667</v>
      </c>
      <c r="H1856" s="1" t="s">
        <v>104</v>
      </c>
      <c r="I1856" s="1" t="s">
        <v>2445</v>
      </c>
      <c r="J1856" s="1" t="s">
        <v>20</v>
      </c>
      <c r="K1856" s="3">
        <v>12.13</v>
      </c>
      <c r="L1856">
        <v>3</v>
      </c>
      <c r="M1856" s="3">
        <v>36.39</v>
      </c>
      <c r="N1856" s="1" t="s">
        <v>6669</v>
      </c>
      <c r="O1856" s="1" t="s">
        <v>44</v>
      </c>
    </row>
    <row r="1857" spans="1:15" x14ac:dyDescent="0.3">
      <c r="A1857" s="1" t="s">
        <v>5184</v>
      </c>
      <c r="B1857" s="2">
        <v>45758</v>
      </c>
      <c r="C1857" s="1" t="s">
        <v>6668</v>
      </c>
      <c r="D1857" s="1" t="s">
        <v>82</v>
      </c>
      <c r="E1857">
        <v>2025</v>
      </c>
      <c r="F1857" s="1" t="s">
        <v>4261</v>
      </c>
      <c r="G1857" s="1" t="s">
        <v>5185</v>
      </c>
      <c r="H1857" s="1" t="s">
        <v>2025</v>
      </c>
      <c r="I1857" s="1" t="s">
        <v>2026</v>
      </c>
      <c r="J1857" s="1" t="s">
        <v>70</v>
      </c>
      <c r="K1857" s="3">
        <v>40.24</v>
      </c>
      <c r="L1857">
        <v>4</v>
      </c>
      <c r="M1857" s="3">
        <v>160.96</v>
      </c>
      <c r="N1857" s="1" t="s">
        <v>29</v>
      </c>
      <c r="O1857" s="1" t="s">
        <v>22</v>
      </c>
    </row>
    <row r="1858" spans="1:15" x14ac:dyDescent="0.3">
      <c r="A1858" s="1" t="s">
        <v>5186</v>
      </c>
      <c r="B1858" s="2">
        <v>44910</v>
      </c>
      <c r="C1858" s="1" t="s">
        <v>6672</v>
      </c>
      <c r="D1858" s="1" t="s">
        <v>107</v>
      </c>
      <c r="E1858">
        <v>2022</v>
      </c>
      <c r="F1858" s="1" t="s">
        <v>516</v>
      </c>
      <c r="G1858" s="1" t="s">
        <v>517</v>
      </c>
      <c r="H1858" s="1" t="s">
        <v>3343</v>
      </c>
      <c r="I1858" s="1" t="s">
        <v>3344</v>
      </c>
      <c r="J1858" s="1" t="s">
        <v>20</v>
      </c>
      <c r="K1858" s="3">
        <v>40.49</v>
      </c>
      <c r="L1858">
        <v>4</v>
      </c>
      <c r="M1858" s="3">
        <v>161.96</v>
      </c>
      <c r="N1858" s="1" t="s">
        <v>6669</v>
      </c>
      <c r="O1858" s="1" t="s">
        <v>22</v>
      </c>
    </row>
    <row r="1859" spans="1:15" x14ac:dyDescent="0.3">
      <c r="A1859" s="1" t="s">
        <v>5187</v>
      </c>
      <c r="B1859" s="2">
        <v>45422</v>
      </c>
      <c r="C1859" s="1" t="s">
        <v>6668</v>
      </c>
      <c r="D1859" s="1" t="s">
        <v>46</v>
      </c>
      <c r="E1859">
        <v>2024</v>
      </c>
      <c r="F1859" s="1" t="s">
        <v>1511</v>
      </c>
      <c r="G1859" s="1" t="s">
        <v>1512</v>
      </c>
      <c r="H1859" s="1" t="s">
        <v>3380</v>
      </c>
      <c r="I1859" s="1" t="s">
        <v>3381</v>
      </c>
      <c r="J1859" s="1" t="s">
        <v>70</v>
      </c>
      <c r="K1859" s="3">
        <v>40.200000000000003</v>
      </c>
      <c r="L1859">
        <v>3</v>
      </c>
      <c r="M1859" s="3">
        <v>120.6</v>
      </c>
      <c r="N1859" s="1" t="s">
        <v>29</v>
      </c>
      <c r="O1859" s="1" t="s">
        <v>37</v>
      </c>
    </row>
    <row r="1860" spans="1:15" x14ac:dyDescent="0.3">
      <c r="A1860" s="1" t="s">
        <v>5188</v>
      </c>
      <c r="B1860" s="2">
        <v>45454</v>
      </c>
      <c r="C1860" s="1" t="s">
        <v>6671</v>
      </c>
      <c r="D1860" s="1" t="s">
        <v>24</v>
      </c>
      <c r="E1860">
        <v>2024</v>
      </c>
      <c r="F1860" s="1" t="s">
        <v>1035</v>
      </c>
      <c r="G1860" s="1" t="s">
        <v>1529</v>
      </c>
      <c r="H1860" s="1" t="s">
        <v>1045</v>
      </c>
      <c r="I1860" s="1" t="s">
        <v>4230</v>
      </c>
      <c r="J1860" s="1" t="s">
        <v>51</v>
      </c>
      <c r="K1860" s="3">
        <v>23.86</v>
      </c>
      <c r="L1860">
        <v>1</v>
      </c>
      <c r="M1860" s="3">
        <v>23.86</v>
      </c>
      <c r="N1860" s="1" t="s">
        <v>29</v>
      </c>
      <c r="O1860" s="1" t="s">
        <v>37</v>
      </c>
    </row>
    <row r="1861" spans="1:15" x14ac:dyDescent="0.3">
      <c r="A1861" s="1" t="s">
        <v>5189</v>
      </c>
      <c r="B1861" s="2">
        <v>44827</v>
      </c>
      <c r="C1861" s="1" t="s">
        <v>6668</v>
      </c>
      <c r="D1861" s="1" t="s">
        <v>60</v>
      </c>
      <c r="E1861">
        <v>2022</v>
      </c>
      <c r="F1861" s="1" t="s">
        <v>108</v>
      </c>
      <c r="G1861" s="1" t="s">
        <v>109</v>
      </c>
      <c r="H1861" s="1" t="s">
        <v>146</v>
      </c>
      <c r="I1861" s="1" t="s">
        <v>147</v>
      </c>
      <c r="J1861" s="1" t="s">
        <v>20</v>
      </c>
      <c r="K1861" s="3">
        <v>39.61</v>
      </c>
      <c r="L1861">
        <v>4</v>
      </c>
      <c r="M1861" s="3">
        <v>158.44</v>
      </c>
      <c r="N1861" s="1" t="s">
        <v>6669</v>
      </c>
      <c r="O1861" s="1" t="s">
        <v>37</v>
      </c>
    </row>
    <row r="1862" spans="1:15" x14ac:dyDescent="0.3">
      <c r="A1862" s="1" t="s">
        <v>5190</v>
      </c>
      <c r="B1862" s="2">
        <v>45132</v>
      </c>
      <c r="C1862" s="1" t="s">
        <v>6671</v>
      </c>
      <c r="D1862" s="1" t="s">
        <v>32</v>
      </c>
      <c r="E1862">
        <v>2023</v>
      </c>
      <c r="F1862" s="1" t="s">
        <v>5191</v>
      </c>
      <c r="G1862" s="1" t="s">
        <v>5192</v>
      </c>
      <c r="H1862" s="1" t="s">
        <v>1155</v>
      </c>
      <c r="I1862" s="1" t="s">
        <v>1156</v>
      </c>
      <c r="J1862" s="1" t="s">
        <v>51</v>
      </c>
      <c r="K1862" s="3">
        <v>20.399999999999999</v>
      </c>
      <c r="L1862">
        <v>3</v>
      </c>
      <c r="M1862" s="3">
        <v>61.2</v>
      </c>
      <c r="N1862" s="1" t="s">
        <v>29</v>
      </c>
      <c r="O1862" s="1" t="s">
        <v>193</v>
      </c>
    </row>
    <row r="1863" spans="1:15" x14ac:dyDescent="0.3">
      <c r="A1863" s="1" t="s">
        <v>5193</v>
      </c>
      <c r="B1863" s="2">
        <v>45138</v>
      </c>
      <c r="C1863" s="1" t="s">
        <v>6667</v>
      </c>
      <c r="D1863" s="1" t="s">
        <v>32</v>
      </c>
      <c r="E1863">
        <v>2023</v>
      </c>
      <c r="F1863" s="1" t="s">
        <v>2477</v>
      </c>
      <c r="G1863" s="1" t="s">
        <v>3036</v>
      </c>
      <c r="H1863" s="1" t="s">
        <v>1007</v>
      </c>
      <c r="I1863" s="1" t="s">
        <v>1635</v>
      </c>
      <c r="J1863" s="1" t="s">
        <v>70</v>
      </c>
      <c r="K1863" s="3">
        <v>19.809999999999999</v>
      </c>
      <c r="L1863">
        <v>1</v>
      </c>
      <c r="M1863" s="3">
        <v>19.809999999999999</v>
      </c>
      <c r="N1863" s="1" t="s">
        <v>21</v>
      </c>
      <c r="O1863" s="1" t="s">
        <v>80</v>
      </c>
    </row>
    <row r="1864" spans="1:15" x14ac:dyDescent="0.3">
      <c r="A1864" s="1" t="s">
        <v>5194</v>
      </c>
      <c r="B1864" s="2">
        <v>45210</v>
      </c>
      <c r="C1864" s="1" t="s">
        <v>6670</v>
      </c>
      <c r="D1864" s="1" t="s">
        <v>133</v>
      </c>
      <c r="E1864">
        <v>2023</v>
      </c>
      <c r="F1864" s="1" t="s">
        <v>3429</v>
      </c>
      <c r="G1864" s="1" t="s">
        <v>5195</v>
      </c>
      <c r="H1864" s="1" t="s">
        <v>416</v>
      </c>
      <c r="I1864" s="1" t="s">
        <v>3820</v>
      </c>
      <c r="J1864" s="1" t="s">
        <v>70</v>
      </c>
      <c r="K1864" s="3">
        <v>28.9</v>
      </c>
      <c r="L1864">
        <v>5</v>
      </c>
      <c r="M1864" s="3">
        <v>144.5</v>
      </c>
      <c r="N1864" s="1" t="s">
        <v>88</v>
      </c>
      <c r="O1864" s="1" t="s">
        <v>193</v>
      </c>
    </row>
    <row r="1865" spans="1:15" x14ac:dyDescent="0.3">
      <c r="A1865" s="1" t="s">
        <v>5196</v>
      </c>
      <c r="B1865" s="2">
        <v>45614</v>
      </c>
      <c r="C1865" s="1" t="s">
        <v>6667</v>
      </c>
      <c r="D1865" s="1" t="s">
        <v>54</v>
      </c>
      <c r="E1865">
        <v>2024</v>
      </c>
      <c r="F1865" s="1" t="s">
        <v>2813</v>
      </c>
      <c r="G1865" s="1" t="s">
        <v>5197</v>
      </c>
      <c r="H1865" s="1" t="s">
        <v>310</v>
      </c>
      <c r="I1865" s="1" t="s">
        <v>744</v>
      </c>
      <c r="J1865" s="1" t="s">
        <v>51</v>
      </c>
      <c r="K1865" s="3">
        <v>28.35</v>
      </c>
      <c r="L1865">
        <v>4</v>
      </c>
      <c r="M1865" s="3">
        <v>113.4</v>
      </c>
      <c r="N1865" s="1" t="s">
        <v>6669</v>
      </c>
      <c r="O1865" s="1" t="s">
        <v>22</v>
      </c>
    </row>
    <row r="1866" spans="1:15" x14ac:dyDescent="0.3">
      <c r="A1866" s="1" t="s">
        <v>5198</v>
      </c>
      <c r="B1866" s="2">
        <v>45388</v>
      </c>
      <c r="C1866" s="1" t="s">
        <v>6673</v>
      </c>
      <c r="D1866" s="1" t="s">
        <v>82</v>
      </c>
      <c r="E1866">
        <v>2024</v>
      </c>
      <c r="F1866" s="1" t="s">
        <v>912</v>
      </c>
      <c r="G1866" s="1" t="s">
        <v>5199</v>
      </c>
      <c r="H1866" s="1" t="s">
        <v>3562</v>
      </c>
      <c r="I1866" s="1" t="s">
        <v>3563</v>
      </c>
      <c r="J1866" s="1" t="s">
        <v>87</v>
      </c>
      <c r="K1866" s="3">
        <v>44.28</v>
      </c>
      <c r="L1866">
        <v>5</v>
      </c>
      <c r="M1866" s="3">
        <v>221.4</v>
      </c>
      <c r="N1866" s="1" t="s">
        <v>21</v>
      </c>
      <c r="O1866" s="1" t="s">
        <v>22</v>
      </c>
    </row>
    <row r="1867" spans="1:15" x14ac:dyDescent="0.3">
      <c r="A1867" s="1" t="s">
        <v>5200</v>
      </c>
      <c r="B1867" s="2">
        <v>45647</v>
      </c>
      <c r="C1867" s="1" t="s">
        <v>6673</v>
      </c>
      <c r="D1867" s="1" t="s">
        <v>107</v>
      </c>
      <c r="E1867">
        <v>2024</v>
      </c>
      <c r="F1867" s="1" t="s">
        <v>471</v>
      </c>
      <c r="G1867" s="1" t="s">
        <v>472</v>
      </c>
      <c r="H1867" s="1" t="s">
        <v>1185</v>
      </c>
      <c r="I1867" s="1" t="s">
        <v>1870</v>
      </c>
      <c r="J1867" s="1" t="s">
        <v>70</v>
      </c>
      <c r="K1867" s="3">
        <v>11.55</v>
      </c>
      <c r="L1867">
        <v>3</v>
      </c>
      <c r="M1867" s="3">
        <v>34.65</v>
      </c>
      <c r="N1867" s="1" t="s">
        <v>21</v>
      </c>
      <c r="O1867" s="1" t="s">
        <v>37</v>
      </c>
    </row>
    <row r="1868" spans="1:15" x14ac:dyDescent="0.3">
      <c r="A1868" s="1" t="s">
        <v>5201</v>
      </c>
      <c r="B1868" s="2">
        <v>45244</v>
      </c>
      <c r="C1868" s="1" t="s">
        <v>6671</v>
      </c>
      <c r="D1868" s="1" t="s">
        <v>54</v>
      </c>
      <c r="E1868">
        <v>2023</v>
      </c>
      <c r="F1868" s="1" t="s">
        <v>4002</v>
      </c>
      <c r="G1868" s="1" t="s">
        <v>5202</v>
      </c>
      <c r="H1868" s="1" t="s">
        <v>1390</v>
      </c>
      <c r="I1868" s="1" t="s">
        <v>2749</v>
      </c>
      <c r="J1868" s="1" t="s">
        <v>87</v>
      </c>
      <c r="K1868" s="3">
        <v>35.32</v>
      </c>
      <c r="L1868">
        <v>2</v>
      </c>
      <c r="M1868" s="3">
        <v>70.64</v>
      </c>
      <c r="N1868" s="1" t="s">
        <v>21</v>
      </c>
      <c r="O1868" s="1" t="s">
        <v>95</v>
      </c>
    </row>
    <row r="1869" spans="1:15" x14ac:dyDescent="0.3">
      <c r="A1869" s="1" t="s">
        <v>5204</v>
      </c>
      <c r="B1869" s="2">
        <v>45404</v>
      </c>
      <c r="C1869" s="1" t="s">
        <v>6667</v>
      </c>
      <c r="D1869" s="1" t="s">
        <v>82</v>
      </c>
      <c r="E1869">
        <v>2024</v>
      </c>
      <c r="F1869" s="1" t="s">
        <v>91</v>
      </c>
      <c r="G1869" s="1" t="s">
        <v>562</v>
      </c>
      <c r="H1869" s="1" t="s">
        <v>5205</v>
      </c>
      <c r="I1869" s="1" t="s">
        <v>5206</v>
      </c>
      <c r="J1869" s="1" t="s">
        <v>20</v>
      </c>
      <c r="K1869" s="3">
        <v>9.1999999999999993</v>
      </c>
      <c r="L1869">
        <v>5</v>
      </c>
      <c r="M1869" s="3">
        <v>46</v>
      </c>
      <c r="N1869" s="1" t="s">
        <v>21</v>
      </c>
      <c r="O1869" s="1" t="s">
        <v>22</v>
      </c>
    </row>
    <row r="1870" spans="1:15" x14ac:dyDescent="0.3">
      <c r="A1870" s="1" t="s">
        <v>5207</v>
      </c>
      <c r="B1870" s="2">
        <v>45502</v>
      </c>
      <c r="C1870" s="1" t="s">
        <v>6667</v>
      </c>
      <c r="D1870" s="1" t="s">
        <v>32</v>
      </c>
      <c r="E1870">
        <v>2024</v>
      </c>
      <c r="F1870" s="1" t="s">
        <v>2981</v>
      </c>
      <c r="G1870" s="1" t="s">
        <v>2982</v>
      </c>
      <c r="H1870" s="1" t="s">
        <v>4632</v>
      </c>
      <c r="I1870" s="1" t="s">
        <v>4633</v>
      </c>
      <c r="J1870" s="1" t="s">
        <v>70</v>
      </c>
      <c r="K1870" s="3">
        <v>30.76</v>
      </c>
      <c r="L1870">
        <v>3</v>
      </c>
      <c r="M1870" s="3">
        <v>92.28</v>
      </c>
      <c r="N1870" s="1" t="s">
        <v>88</v>
      </c>
      <c r="O1870" s="1" t="s">
        <v>44</v>
      </c>
    </row>
    <row r="1871" spans="1:15" x14ac:dyDescent="0.3">
      <c r="A1871" s="1" t="s">
        <v>5208</v>
      </c>
      <c r="B1871" s="2">
        <v>45781</v>
      </c>
      <c r="C1871" s="1" t="s">
        <v>6666</v>
      </c>
      <c r="D1871" s="1" t="s">
        <v>46</v>
      </c>
      <c r="E1871">
        <v>2025</v>
      </c>
      <c r="F1871" s="1" t="s">
        <v>2277</v>
      </c>
      <c r="G1871" s="1" t="s">
        <v>5039</v>
      </c>
      <c r="H1871" s="1" t="s">
        <v>2779</v>
      </c>
      <c r="I1871" s="1" t="s">
        <v>3514</v>
      </c>
      <c r="J1871" s="1" t="s">
        <v>87</v>
      </c>
      <c r="K1871" s="3">
        <v>15.65</v>
      </c>
      <c r="L1871">
        <v>2</v>
      </c>
      <c r="M1871" s="3">
        <v>31.3</v>
      </c>
      <c r="N1871" s="1" t="s">
        <v>21</v>
      </c>
      <c r="O1871" s="1" t="s">
        <v>22</v>
      </c>
    </row>
    <row r="1872" spans="1:15" x14ac:dyDescent="0.3">
      <c r="A1872" s="1" t="s">
        <v>5209</v>
      </c>
      <c r="B1872" s="2">
        <v>45445</v>
      </c>
      <c r="C1872" s="1" t="s">
        <v>6666</v>
      </c>
      <c r="D1872" s="1" t="s">
        <v>24</v>
      </c>
      <c r="E1872">
        <v>2024</v>
      </c>
      <c r="F1872" s="1" t="s">
        <v>4599</v>
      </c>
      <c r="G1872" s="1" t="s">
        <v>4600</v>
      </c>
      <c r="H1872" s="1" t="s">
        <v>3962</v>
      </c>
      <c r="I1872" s="1" t="s">
        <v>5210</v>
      </c>
      <c r="J1872" s="1" t="s">
        <v>87</v>
      </c>
      <c r="K1872" s="3">
        <v>22.88</v>
      </c>
      <c r="L1872">
        <v>2</v>
      </c>
      <c r="M1872" s="3">
        <v>45.76</v>
      </c>
      <c r="N1872" s="1" t="s">
        <v>29</v>
      </c>
      <c r="O1872" s="1" t="s">
        <v>37</v>
      </c>
    </row>
    <row r="1873" spans="1:15" x14ac:dyDescent="0.3">
      <c r="A1873" s="1" t="s">
        <v>5211</v>
      </c>
      <c r="B1873" s="2">
        <v>45297</v>
      </c>
      <c r="C1873" s="1" t="s">
        <v>6673</v>
      </c>
      <c r="D1873" s="1" t="s">
        <v>210</v>
      </c>
      <c r="E1873">
        <v>2024</v>
      </c>
      <c r="F1873" s="1" t="s">
        <v>1511</v>
      </c>
      <c r="G1873" s="1" t="s">
        <v>5212</v>
      </c>
      <c r="H1873" s="1" t="s">
        <v>886</v>
      </c>
      <c r="I1873" s="1" t="s">
        <v>2525</v>
      </c>
      <c r="J1873" s="1" t="s">
        <v>87</v>
      </c>
      <c r="K1873" s="3">
        <v>36.090000000000003</v>
      </c>
      <c r="L1873">
        <v>2</v>
      </c>
      <c r="M1873" s="3">
        <v>72.180000000000007</v>
      </c>
      <c r="N1873" s="1" t="s">
        <v>88</v>
      </c>
      <c r="O1873" s="1" t="s">
        <v>193</v>
      </c>
    </row>
    <row r="1874" spans="1:15" x14ac:dyDescent="0.3">
      <c r="A1874" s="1" t="s">
        <v>5213</v>
      </c>
      <c r="B1874" s="2">
        <v>45551</v>
      </c>
      <c r="C1874" s="1" t="s">
        <v>6667</v>
      </c>
      <c r="D1874" s="1" t="s">
        <v>60</v>
      </c>
      <c r="E1874">
        <v>2024</v>
      </c>
      <c r="F1874" s="1" t="s">
        <v>235</v>
      </c>
      <c r="G1874" s="1" t="s">
        <v>5214</v>
      </c>
      <c r="H1874" s="1" t="s">
        <v>5215</v>
      </c>
      <c r="I1874" s="1" t="s">
        <v>5216</v>
      </c>
      <c r="J1874" s="1" t="s">
        <v>70</v>
      </c>
      <c r="K1874" s="3">
        <v>31.94</v>
      </c>
      <c r="L1874">
        <v>5</v>
      </c>
      <c r="M1874" s="3">
        <v>159.69999999999999</v>
      </c>
      <c r="N1874" s="1" t="s">
        <v>88</v>
      </c>
      <c r="O1874" s="1" t="s">
        <v>30</v>
      </c>
    </row>
    <row r="1875" spans="1:15" x14ac:dyDescent="0.3">
      <c r="A1875" s="1" t="s">
        <v>5217</v>
      </c>
      <c r="B1875" s="2">
        <v>45413</v>
      </c>
      <c r="C1875" s="1" t="s">
        <v>6670</v>
      </c>
      <c r="D1875" s="1" t="s">
        <v>46</v>
      </c>
      <c r="E1875">
        <v>2024</v>
      </c>
      <c r="F1875" s="1" t="s">
        <v>149</v>
      </c>
      <c r="G1875" s="1" t="s">
        <v>150</v>
      </c>
      <c r="H1875" s="1" t="s">
        <v>851</v>
      </c>
      <c r="I1875" s="1" t="s">
        <v>3928</v>
      </c>
      <c r="J1875" s="1" t="s">
        <v>87</v>
      </c>
      <c r="K1875" s="3">
        <v>29.68</v>
      </c>
      <c r="L1875">
        <v>2</v>
      </c>
      <c r="M1875" s="3">
        <v>59.36</v>
      </c>
      <c r="N1875" s="1" t="s">
        <v>21</v>
      </c>
      <c r="O1875" s="1" t="s">
        <v>22</v>
      </c>
    </row>
    <row r="1876" spans="1:15" x14ac:dyDescent="0.3">
      <c r="A1876" s="1" t="s">
        <v>5218</v>
      </c>
      <c r="B1876" s="2">
        <v>45089</v>
      </c>
      <c r="C1876" s="1" t="s">
        <v>6667</v>
      </c>
      <c r="D1876" s="1" t="s">
        <v>24</v>
      </c>
      <c r="E1876">
        <v>2023</v>
      </c>
      <c r="F1876" s="1" t="s">
        <v>2368</v>
      </c>
      <c r="G1876" s="1" t="s">
        <v>2369</v>
      </c>
      <c r="H1876" s="1" t="s">
        <v>2185</v>
      </c>
      <c r="I1876" s="1" t="s">
        <v>2186</v>
      </c>
      <c r="J1876" s="1" t="s">
        <v>20</v>
      </c>
      <c r="K1876" s="3">
        <v>14.06</v>
      </c>
      <c r="L1876">
        <v>5</v>
      </c>
      <c r="M1876" s="3">
        <v>70.3</v>
      </c>
      <c r="N1876" s="1" t="s">
        <v>21</v>
      </c>
      <c r="O1876" s="1" t="s">
        <v>80</v>
      </c>
    </row>
    <row r="1877" spans="1:15" x14ac:dyDescent="0.3">
      <c r="A1877" s="1" t="s">
        <v>5219</v>
      </c>
      <c r="B1877" s="2">
        <v>45514</v>
      </c>
      <c r="C1877" s="1" t="s">
        <v>6673</v>
      </c>
      <c r="D1877" s="1" t="s">
        <v>90</v>
      </c>
      <c r="E1877">
        <v>2024</v>
      </c>
      <c r="F1877" s="1" t="s">
        <v>972</v>
      </c>
      <c r="G1877" s="1" t="s">
        <v>973</v>
      </c>
      <c r="H1877" s="1" t="s">
        <v>1825</v>
      </c>
      <c r="I1877" s="1" t="s">
        <v>5220</v>
      </c>
      <c r="J1877" s="1" t="s">
        <v>70</v>
      </c>
      <c r="K1877" s="3">
        <v>5.91</v>
      </c>
      <c r="L1877">
        <v>1</v>
      </c>
      <c r="M1877" s="3">
        <v>5.91</v>
      </c>
      <c r="N1877" s="1" t="s">
        <v>6669</v>
      </c>
      <c r="O1877" s="1" t="s">
        <v>44</v>
      </c>
    </row>
    <row r="1878" spans="1:15" x14ac:dyDescent="0.3">
      <c r="A1878" s="1" t="s">
        <v>5221</v>
      </c>
      <c r="B1878" s="2">
        <v>44924</v>
      </c>
      <c r="C1878" s="1" t="s">
        <v>6672</v>
      </c>
      <c r="D1878" s="1" t="s">
        <v>107</v>
      </c>
      <c r="E1878">
        <v>2022</v>
      </c>
      <c r="F1878" s="1" t="s">
        <v>2051</v>
      </c>
      <c r="G1878" s="1" t="s">
        <v>5222</v>
      </c>
      <c r="H1878" s="1" t="s">
        <v>5223</v>
      </c>
      <c r="I1878" s="1" t="s">
        <v>5224</v>
      </c>
      <c r="J1878" s="1" t="s">
        <v>87</v>
      </c>
      <c r="K1878" s="3">
        <v>27.68</v>
      </c>
      <c r="L1878">
        <v>2</v>
      </c>
      <c r="M1878" s="3">
        <v>55.36</v>
      </c>
      <c r="N1878" s="1" t="s">
        <v>6669</v>
      </c>
      <c r="O1878" s="1" t="s">
        <v>95</v>
      </c>
    </row>
    <row r="1879" spans="1:15" x14ac:dyDescent="0.3">
      <c r="A1879" s="1" t="s">
        <v>5225</v>
      </c>
      <c r="B1879" s="2">
        <v>45196</v>
      </c>
      <c r="C1879" s="1" t="s">
        <v>6670</v>
      </c>
      <c r="D1879" s="1" t="s">
        <v>60</v>
      </c>
      <c r="E1879">
        <v>2023</v>
      </c>
      <c r="F1879" s="1" t="s">
        <v>240</v>
      </c>
      <c r="G1879" s="1" t="s">
        <v>241</v>
      </c>
      <c r="H1879" s="1" t="s">
        <v>4709</v>
      </c>
      <c r="I1879" s="1" t="s">
        <v>5226</v>
      </c>
      <c r="J1879" s="1" t="s">
        <v>70</v>
      </c>
      <c r="K1879" s="3">
        <v>19.61</v>
      </c>
      <c r="L1879">
        <v>1</v>
      </c>
      <c r="M1879" s="3">
        <v>19.61</v>
      </c>
      <c r="N1879" s="1" t="s">
        <v>21</v>
      </c>
      <c r="O1879" s="1" t="s">
        <v>37</v>
      </c>
    </row>
    <row r="1880" spans="1:15" x14ac:dyDescent="0.3">
      <c r="A1880" s="1" t="s">
        <v>5227</v>
      </c>
      <c r="B1880" s="2">
        <v>45496</v>
      </c>
      <c r="C1880" s="1" t="s">
        <v>6671</v>
      </c>
      <c r="D1880" s="1" t="s">
        <v>32</v>
      </c>
      <c r="E1880">
        <v>2024</v>
      </c>
      <c r="F1880" s="1" t="s">
        <v>1143</v>
      </c>
      <c r="G1880" s="1" t="s">
        <v>1144</v>
      </c>
      <c r="H1880" s="1" t="s">
        <v>4709</v>
      </c>
      <c r="I1880" s="1" t="s">
        <v>4710</v>
      </c>
      <c r="J1880" s="1" t="s">
        <v>20</v>
      </c>
      <c r="K1880" s="3">
        <v>38.450000000000003</v>
      </c>
      <c r="L1880">
        <v>1</v>
      </c>
      <c r="M1880" s="3">
        <v>38.450000000000003</v>
      </c>
      <c r="N1880" s="1" t="s">
        <v>29</v>
      </c>
      <c r="O1880" s="1" t="s">
        <v>193</v>
      </c>
    </row>
    <row r="1881" spans="1:15" x14ac:dyDescent="0.3">
      <c r="A1881" s="1" t="s">
        <v>5228</v>
      </c>
      <c r="B1881" s="2">
        <v>45576</v>
      </c>
      <c r="C1881" s="1" t="s">
        <v>6668</v>
      </c>
      <c r="D1881" s="1" t="s">
        <v>133</v>
      </c>
      <c r="E1881">
        <v>2024</v>
      </c>
      <c r="F1881" s="1" t="s">
        <v>799</v>
      </c>
      <c r="G1881" s="1" t="s">
        <v>1579</v>
      </c>
      <c r="H1881" s="1" t="s">
        <v>5229</v>
      </c>
      <c r="I1881" s="1" t="s">
        <v>5230</v>
      </c>
      <c r="J1881" s="1" t="s">
        <v>70</v>
      </c>
      <c r="K1881" s="3">
        <v>41.34</v>
      </c>
      <c r="L1881">
        <v>2</v>
      </c>
      <c r="M1881" s="3">
        <v>82.68</v>
      </c>
      <c r="N1881" s="1" t="s">
        <v>29</v>
      </c>
      <c r="O1881" s="1" t="s">
        <v>44</v>
      </c>
    </row>
    <row r="1882" spans="1:15" x14ac:dyDescent="0.3">
      <c r="A1882" s="1" t="s">
        <v>5231</v>
      </c>
      <c r="B1882" s="2">
        <v>45547</v>
      </c>
      <c r="C1882" s="1" t="s">
        <v>6672</v>
      </c>
      <c r="D1882" s="1" t="s">
        <v>60</v>
      </c>
      <c r="E1882">
        <v>2024</v>
      </c>
      <c r="F1882" s="1" t="s">
        <v>2884</v>
      </c>
      <c r="G1882" s="1" t="s">
        <v>3870</v>
      </c>
      <c r="H1882" s="1" t="s">
        <v>1974</v>
      </c>
      <c r="I1882" s="1" t="s">
        <v>1975</v>
      </c>
      <c r="J1882" s="1" t="s">
        <v>20</v>
      </c>
      <c r="K1882" s="3">
        <v>37.25</v>
      </c>
      <c r="L1882">
        <v>2</v>
      </c>
      <c r="M1882" s="3">
        <v>74.5</v>
      </c>
      <c r="N1882" s="1" t="s">
        <v>6669</v>
      </c>
      <c r="O1882" s="1" t="s">
        <v>44</v>
      </c>
    </row>
    <row r="1883" spans="1:15" x14ac:dyDescent="0.3">
      <c r="A1883" s="1" t="s">
        <v>5232</v>
      </c>
      <c r="B1883" s="2">
        <v>45492</v>
      </c>
      <c r="C1883" s="1" t="s">
        <v>6668</v>
      </c>
      <c r="D1883" s="1" t="s">
        <v>32</v>
      </c>
      <c r="E1883">
        <v>2024</v>
      </c>
      <c r="F1883" s="1" t="s">
        <v>1544</v>
      </c>
      <c r="G1883" s="1" t="s">
        <v>5165</v>
      </c>
      <c r="H1883" s="1" t="s">
        <v>2403</v>
      </c>
      <c r="I1883" s="1" t="s">
        <v>3582</v>
      </c>
      <c r="J1883" s="1" t="s">
        <v>51</v>
      </c>
      <c r="K1883" s="3">
        <v>44.2</v>
      </c>
      <c r="L1883">
        <v>5</v>
      </c>
      <c r="M1883" s="3">
        <v>221</v>
      </c>
      <c r="N1883" s="1" t="s">
        <v>88</v>
      </c>
      <c r="O1883" s="1" t="s">
        <v>37</v>
      </c>
    </row>
    <row r="1884" spans="1:15" x14ac:dyDescent="0.3">
      <c r="A1884" s="1" t="s">
        <v>5233</v>
      </c>
      <c r="B1884" s="2">
        <v>45692</v>
      </c>
      <c r="C1884" s="1" t="s">
        <v>6671</v>
      </c>
      <c r="D1884" s="1" t="s">
        <v>39</v>
      </c>
      <c r="E1884">
        <v>2025</v>
      </c>
      <c r="F1884" s="1" t="s">
        <v>705</v>
      </c>
      <c r="G1884" s="1" t="s">
        <v>706</v>
      </c>
      <c r="H1884" s="1" t="s">
        <v>891</v>
      </c>
      <c r="I1884" s="1" t="s">
        <v>2531</v>
      </c>
      <c r="J1884" s="1" t="s">
        <v>20</v>
      </c>
      <c r="K1884" s="3">
        <v>14.99</v>
      </c>
      <c r="L1884">
        <v>5</v>
      </c>
      <c r="M1884" s="3">
        <v>74.95</v>
      </c>
      <c r="N1884" s="1" t="s">
        <v>21</v>
      </c>
      <c r="O1884" s="1" t="s">
        <v>22</v>
      </c>
    </row>
    <row r="1885" spans="1:15" x14ac:dyDescent="0.3">
      <c r="A1885" s="1" t="s">
        <v>5234</v>
      </c>
      <c r="B1885" s="2">
        <v>45105</v>
      </c>
      <c r="C1885" s="1" t="s">
        <v>6670</v>
      </c>
      <c r="D1885" s="1" t="s">
        <v>24</v>
      </c>
      <c r="E1885">
        <v>2023</v>
      </c>
      <c r="F1885" s="1" t="s">
        <v>1128</v>
      </c>
      <c r="G1885" s="1" t="s">
        <v>1129</v>
      </c>
      <c r="H1885" s="1" t="s">
        <v>2065</v>
      </c>
      <c r="I1885" s="1" t="s">
        <v>2066</v>
      </c>
      <c r="J1885" s="1" t="s">
        <v>70</v>
      </c>
      <c r="K1885" s="3">
        <v>27.93</v>
      </c>
      <c r="L1885">
        <v>4</v>
      </c>
      <c r="M1885" s="3">
        <v>111.72</v>
      </c>
      <c r="N1885" s="1" t="s">
        <v>29</v>
      </c>
      <c r="O1885" s="1" t="s">
        <v>95</v>
      </c>
    </row>
    <row r="1886" spans="1:15" x14ac:dyDescent="0.3">
      <c r="A1886" s="1" t="s">
        <v>5235</v>
      </c>
      <c r="B1886" s="2">
        <v>45105</v>
      </c>
      <c r="C1886" s="1" t="s">
        <v>6670</v>
      </c>
      <c r="D1886" s="1" t="s">
        <v>24</v>
      </c>
      <c r="E1886">
        <v>2023</v>
      </c>
      <c r="F1886" s="1" t="s">
        <v>2615</v>
      </c>
      <c r="G1886" s="1" t="s">
        <v>4298</v>
      </c>
      <c r="H1886" s="1" t="s">
        <v>3676</v>
      </c>
      <c r="I1886" s="1" t="s">
        <v>3677</v>
      </c>
      <c r="J1886" s="1" t="s">
        <v>20</v>
      </c>
      <c r="K1886" s="3">
        <v>5.45</v>
      </c>
      <c r="L1886">
        <v>5</v>
      </c>
      <c r="M1886" s="3">
        <v>27.25</v>
      </c>
      <c r="N1886" s="1" t="s">
        <v>21</v>
      </c>
      <c r="O1886" s="1" t="s">
        <v>193</v>
      </c>
    </row>
    <row r="1887" spans="1:15" x14ac:dyDescent="0.3">
      <c r="A1887" s="1" t="s">
        <v>5236</v>
      </c>
      <c r="B1887" s="2">
        <v>45005</v>
      </c>
      <c r="C1887" s="1" t="s">
        <v>6667</v>
      </c>
      <c r="D1887" s="1" t="s">
        <v>15</v>
      </c>
      <c r="E1887">
        <v>2023</v>
      </c>
      <c r="F1887" s="1" t="s">
        <v>4379</v>
      </c>
      <c r="G1887" s="1" t="s">
        <v>4380</v>
      </c>
      <c r="H1887" s="1" t="s">
        <v>1277</v>
      </c>
      <c r="I1887" s="1" t="s">
        <v>1278</v>
      </c>
      <c r="J1887" s="1" t="s">
        <v>70</v>
      </c>
      <c r="K1887" s="3">
        <v>20.09</v>
      </c>
      <c r="L1887">
        <v>5</v>
      </c>
      <c r="M1887" s="3">
        <v>100.45</v>
      </c>
      <c r="N1887" s="1" t="s">
        <v>6669</v>
      </c>
      <c r="O1887" s="1" t="s">
        <v>52</v>
      </c>
    </row>
    <row r="1888" spans="1:15" x14ac:dyDescent="0.3">
      <c r="A1888" s="1" t="s">
        <v>5237</v>
      </c>
      <c r="B1888" s="2">
        <v>45766</v>
      </c>
      <c r="C1888" s="1" t="s">
        <v>6673</v>
      </c>
      <c r="D1888" s="1" t="s">
        <v>82</v>
      </c>
      <c r="E1888">
        <v>2025</v>
      </c>
      <c r="F1888" s="1" t="s">
        <v>2216</v>
      </c>
      <c r="G1888" s="1" t="s">
        <v>2217</v>
      </c>
      <c r="H1888" s="1" t="s">
        <v>572</v>
      </c>
      <c r="I1888" s="1" t="s">
        <v>3170</v>
      </c>
      <c r="J1888" s="1" t="s">
        <v>20</v>
      </c>
      <c r="K1888" s="3">
        <v>8.0399999999999991</v>
      </c>
      <c r="L1888">
        <v>1</v>
      </c>
      <c r="M1888" s="3">
        <v>8.0399999999999991</v>
      </c>
      <c r="N1888" s="1" t="s">
        <v>6669</v>
      </c>
      <c r="O1888" s="1" t="s">
        <v>44</v>
      </c>
    </row>
    <row r="1889" spans="1:15" x14ac:dyDescent="0.3">
      <c r="A1889" s="1" t="s">
        <v>5238</v>
      </c>
      <c r="B1889" s="2">
        <v>45366</v>
      </c>
      <c r="C1889" s="1" t="s">
        <v>6668</v>
      </c>
      <c r="D1889" s="1" t="s">
        <v>15</v>
      </c>
      <c r="E1889">
        <v>2024</v>
      </c>
      <c r="F1889" s="1" t="s">
        <v>2104</v>
      </c>
      <c r="G1889" s="1" t="s">
        <v>2105</v>
      </c>
      <c r="H1889" s="1" t="s">
        <v>1007</v>
      </c>
      <c r="I1889" s="1" t="s">
        <v>1635</v>
      </c>
      <c r="J1889" s="1" t="s">
        <v>51</v>
      </c>
      <c r="K1889" s="3">
        <v>18.77</v>
      </c>
      <c r="L1889">
        <v>3</v>
      </c>
      <c r="M1889" s="3">
        <v>56.31</v>
      </c>
      <c r="N1889" s="1" t="s">
        <v>21</v>
      </c>
      <c r="O1889" s="1" t="s">
        <v>30</v>
      </c>
    </row>
    <row r="1890" spans="1:15" x14ac:dyDescent="0.3">
      <c r="A1890" s="1" t="s">
        <v>5239</v>
      </c>
      <c r="B1890" s="2">
        <v>45422</v>
      </c>
      <c r="C1890" s="1" t="s">
        <v>6668</v>
      </c>
      <c r="D1890" s="1" t="s">
        <v>46</v>
      </c>
      <c r="E1890">
        <v>2024</v>
      </c>
      <c r="F1890" s="1" t="s">
        <v>844</v>
      </c>
      <c r="G1890" s="1" t="s">
        <v>845</v>
      </c>
      <c r="H1890" s="1" t="s">
        <v>1974</v>
      </c>
      <c r="I1890" s="1" t="s">
        <v>1975</v>
      </c>
      <c r="J1890" s="1" t="s">
        <v>70</v>
      </c>
      <c r="K1890" s="3">
        <v>36.04</v>
      </c>
      <c r="L1890">
        <v>4</v>
      </c>
      <c r="M1890" s="3">
        <v>144.16</v>
      </c>
      <c r="N1890" s="1" t="s">
        <v>29</v>
      </c>
      <c r="O1890" s="1" t="s">
        <v>22</v>
      </c>
    </row>
    <row r="1891" spans="1:15" x14ac:dyDescent="0.3">
      <c r="A1891" s="1" t="s">
        <v>5240</v>
      </c>
      <c r="B1891" s="2">
        <v>45593</v>
      </c>
      <c r="C1891" s="1" t="s">
        <v>6667</v>
      </c>
      <c r="D1891" s="1" t="s">
        <v>133</v>
      </c>
      <c r="E1891">
        <v>2024</v>
      </c>
      <c r="F1891" s="1" t="s">
        <v>3758</v>
      </c>
      <c r="G1891" s="1" t="s">
        <v>4919</v>
      </c>
      <c r="H1891" s="1" t="s">
        <v>228</v>
      </c>
      <c r="I1891" s="1" t="s">
        <v>5241</v>
      </c>
      <c r="J1891" s="1" t="s">
        <v>70</v>
      </c>
      <c r="K1891" s="3">
        <v>40.81</v>
      </c>
      <c r="L1891">
        <v>4</v>
      </c>
      <c r="M1891" s="3">
        <v>163.24</v>
      </c>
      <c r="N1891" s="1" t="s">
        <v>6669</v>
      </c>
      <c r="O1891" s="1" t="s">
        <v>37</v>
      </c>
    </row>
    <row r="1892" spans="1:15" x14ac:dyDescent="0.3">
      <c r="A1892" s="1" t="s">
        <v>5242</v>
      </c>
      <c r="B1892" s="2">
        <v>45140</v>
      </c>
      <c r="C1892" s="1" t="s">
        <v>6670</v>
      </c>
      <c r="D1892" s="1" t="s">
        <v>90</v>
      </c>
      <c r="E1892">
        <v>2023</v>
      </c>
      <c r="F1892" s="1" t="s">
        <v>1083</v>
      </c>
      <c r="G1892" s="1" t="s">
        <v>3966</v>
      </c>
      <c r="H1892" s="1" t="s">
        <v>2171</v>
      </c>
      <c r="I1892" s="1" t="s">
        <v>4285</v>
      </c>
      <c r="J1892" s="1" t="s">
        <v>70</v>
      </c>
      <c r="K1892" s="3">
        <v>30.18</v>
      </c>
      <c r="L1892">
        <v>4</v>
      </c>
      <c r="M1892" s="3">
        <v>120.72</v>
      </c>
      <c r="N1892" s="1" t="s">
        <v>21</v>
      </c>
      <c r="O1892" s="1" t="s">
        <v>37</v>
      </c>
    </row>
    <row r="1893" spans="1:15" x14ac:dyDescent="0.3">
      <c r="A1893" s="1" t="s">
        <v>5243</v>
      </c>
      <c r="B1893" s="2">
        <v>45864</v>
      </c>
      <c r="C1893" s="1" t="s">
        <v>6673</v>
      </c>
      <c r="D1893" s="1" t="s">
        <v>32</v>
      </c>
      <c r="E1893">
        <v>2025</v>
      </c>
      <c r="F1893" s="1" t="s">
        <v>1215</v>
      </c>
      <c r="G1893" s="1" t="s">
        <v>1216</v>
      </c>
      <c r="H1893" s="1" t="s">
        <v>2779</v>
      </c>
      <c r="I1893" s="1" t="s">
        <v>3514</v>
      </c>
      <c r="J1893" s="1" t="s">
        <v>70</v>
      </c>
      <c r="K1893" s="3">
        <v>12.44</v>
      </c>
      <c r="L1893">
        <v>4</v>
      </c>
      <c r="M1893" s="3">
        <v>49.76</v>
      </c>
      <c r="N1893" s="1" t="s">
        <v>21</v>
      </c>
      <c r="O1893" s="1" t="s">
        <v>37</v>
      </c>
    </row>
    <row r="1894" spans="1:15" x14ac:dyDescent="0.3">
      <c r="A1894" s="1" t="s">
        <v>5244</v>
      </c>
      <c r="B1894" s="2">
        <v>45123</v>
      </c>
      <c r="C1894" s="1" t="s">
        <v>6666</v>
      </c>
      <c r="D1894" s="1" t="s">
        <v>32</v>
      </c>
      <c r="E1894">
        <v>2023</v>
      </c>
      <c r="F1894" s="1" t="s">
        <v>2906</v>
      </c>
      <c r="G1894" s="1" t="s">
        <v>2907</v>
      </c>
      <c r="H1894" s="1" t="s">
        <v>3209</v>
      </c>
      <c r="I1894" s="1" t="s">
        <v>3210</v>
      </c>
      <c r="J1894" s="1" t="s">
        <v>87</v>
      </c>
      <c r="K1894" s="3">
        <v>17.420000000000002</v>
      </c>
      <c r="L1894">
        <v>4</v>
      </c>
      <c r="M1894" s="3">
        <v>69.680000000000007</v>
      </c>
      <c r="N1894" s="1" t="s">
        <v>29</v>
      </c>
      <c r="O1894" s="1" t="s">
        <v>193</v>
      </c>
    </row>
    <row r="1895" spans="1:15" x14ac:dyDescent="0.3">
      <c r="A1895" s="1" t="s">
        <v>5245</v>
      </c>
      <c r="B1895" s="2">
        <v>44847</v>
      </c>
      <c r="C1895" s="1" t="s">
        <v>6672</v>
      </c>
      <c r="D1895" s="1" t="s">
        <v>133</v>
      </c>
      <c r="E1895">
        <v>2022</v>
      </c>
      <c r="F1895" s="1" t="s">
        <v>295</v>
      </c>
      <c r="G1895" s="1" t="s">
        <v>3383</v>
      </c>
      <c r="H1895" s="1" t="s">
        <v>785</v>
      </c>
      <c r="I1895" s="1" t="s">
        <v>2665</v>
      </c>
      <c r="J1895" s="1" t="s">
        <v>20</v>
      </c>
      <c r="K1895" s="3">
        <v>30.83</v>
      </c>
      <c r="L1895">
        <v>3</v>
      </c>
      <c r="M1895" s="3">
        <v>92.49</v>
      </c>
      <c r="N1895" s="1" t="s">
        <v>29</v>
      </c>
      <c r="O1895" s="1" t="s">
        <v>22</v>
      </c>
    </row>
    <row r="1896" spans="1:15" x14ac:dyDescent="0.3">
      <c r="A1896" s="1" t="s">
        <v>5246</v>
      </c>
      <c r="B1896" s="2">
        <v>45577</v>
      </c>
      <c r="C1896" s="1" t="s">
        <v>6673</v>
      </c>
      <c r="D1896" s="1" t="s">
        <v>133</v>
      </c>
      <c r="E1896">
        <v>2024</v>
      </c>
      <c r="F1896" s="1" t="s">
        <v>3216</v>
      </c>
      <c r="G1896" s="1" t="s">
        <v>3217</v>
      </c>
      <c r="H1896" s="1" t="s">
        <v>5247</v>
      </c>
      <c r="I1896" s="1" t="s">
        <v>5248</v>
      </c>
      <c r="J1896" s="1" t="s">
        <v>20</v>
      </c>
      <c r="K1896" s="3">
        <v>44.37</v>
      </c>
      <c r="L1896">
        <v>2</v>
      </c>
      <c r="M1896" s="3">
        <v>88.74</v>
      </c>
      <c r="N1896" s="1" t="s">
        <v>88</v>
      </c>
      <c r="O1896" s="1" t="s">
        <v>52</v>
      </c>
    </row>
    <row r="1897" spans="1:15" x14ac:dyDescent="0.3">
      <c r="A1897" s="1" t="s">
        <v>5249</v>
      </c>
      <c r="B1897" s="2">
        <v>45683</v>
      </c>
      <c r="C1897" s="1" t="s">
        <v>6666</v>
      </c>
      <c r="D1897" s="1" t="s">
        <v>210</v>
      </c>
      <c r="E1897">
        <v>2025</v>
      </c>
      <c r="F1897" s="1" t="s">
        <v>1271</v>
      </c>
      <c r="G1897" s="1" t="s">
        <v>1272</v>
      </c>
      <c r="H1897" s="1" t="s">
        <v>337</v>
      </c>
      <c r="I1897" s="1" t="s">
        <v>3969</v>
      </c>
      <c r="J1897" s="1" t="s">
        <v>70</v>
      </c>
      <c r="K1897" s="3">
        <v>51.08</v>
      </c>
      <c r="L1897">
        <v>3</v>
      </c>
      <c r="M1897" s="3">
        <v>153.24</v>
      </c>
      <c r="N1897" s="1" t="s">
        <v>21</v>
      </c>
      <c r="O1897" s="1" t="s">
        <v>22</v>
      </c>
    </row>
    <row r="1898" spans="1:15" x14ac:dyDescent="0.3">
      <c r="A1898" s="1" t="s">
        <v>5250</v>
      </c>
      <c r="B1898" s="2">
        <v>45114</v>
      </c>
      <c r="C1898" s="1" t="s">
        <v>6668</v>
      </c>
      <c r="D1898" s="1" t="s">
        <v>32</v>
      </c>
      <c r="E1898">
        <v>2023</v>
      </c>
      <c r="F1898" s="1" t="s">
        <v>3958</v>
      </c>
      <c r="G1898" s="1" t="s">
        <v>3959</v>
      </c>
      <c r="H1898" s="1" t="s">
        <v>2349</v>
      </c>
      <c r="I1898" s="1" t="s">
        <v>2350</v>
      </c>
      <c r="J1898" s="1" t="s">
        <v>51</v>
      </c>
      <c r="K1898" s="3">
        <v>48.27</v>
      </c>
      <c r="L1898">
        <v>3</v>
      </c>
      <c r="M1898" s="3">
        <v>144.81</v>
      </c>
      <c r="N1898" s="1" t="s">
        <v>21</v>
      </c>
      <c r="O1898" s="1" t="s">
        <v>193</v>
      </c>
    </row>
    <row r="1899" spans="1:15" x14ac:dyDescent="0.3">
      <c r="A1899" s="1" t="s">
        <v>5251</v>
      </c>
      <c r="B1899" s="2">
        <v>45602</v>
      </c>
      <c r="C1899" s="1" t="s">
        <v>6670</v>
      </c>
      <c r="D1899" s="1" t="s">
        <v>54</v>
      </c>
      <c r="E1899">
        <v>2024</v>
      </c>
      <c r="F1899" s="1" t="s">
        <v>4023</v>
      </c>
      <c r="G1899" s="1" t="s">
        <v>4024</v>
      </c>
      <c r="H1899" s="1" t="s">
        <v>947</v>
      </c>
      <c r="I1899" s="1" t="s">
        <v>948</v>
      </c>
      <c r="J1899" s="1" t="s">
        <v>87</v>
      </c>
      <c r="K1899" s="3">
        <v>9.5</v>
      </c>
      <c r="L1899">
        <v>2</v>
      </c>
      <c r="M1899" s="3">
        <v>19</v>
      </c>
      <c r="N1899" s="1" t="s">
        <v>21</v>
      </c>
      <c r="O1899" s="1" t="s">
        <v>193</v>
      </c>
    </row>
    <row r="1900" spans="1:15" x14ac:dyDescent="0.3">
      <c r="A1900" s="1" t="s">
        <v>5252</v>
      </c>
      <c r="B1900" s="2">
        <v>45049</v>
      </c>
      <c r="C1900" s="1" t="s">
        <v>6670</v>
      </c>
      <c r="D1900" s="1" t="s">
        <v>46</v>
      </c>
      <c r="E1900">
        <v>2023</v>
      </c>
      <c r="F1900" s="1" t="s">
        <v>5253</v>
      </c>
      <c r="G1900" s="1" t="s">
        <v>5254</v>
      </c>
      <c r="H1900" s="1" t="s">
        <v>1968</v>
      </c>
      <c r="I1900" s="1" t="s">
        <v>1969</v>
      </c>
      <c r="J1900" s="1" t="s">
        <v>70</v>
      </c>
      <c r="K1900" s="3">
        <v>25.17</v>
      </c>
      <c r="L1900">
        <v>4</v>
      </c>
      <c r="M1900" s="3">
        <v>100.68</v>
      </c>
      <c r="N1900" s="1" t="s">
        <v>6669</v>
      </c>
      <c r="O1900" s="1" t="s">
        <v>37</v>
      </c>
    </row>
    <row r="1901" spans="1:15" x14ac:dyDescent="0.3">
      <c r="A1901" s="1" t="s">
        <v>5255</v>
      </c>
      <c r="B1901" s="2">
        <v>45050</v>
      </c>
      <c r="C1901" s="1" t="s">
        <v>6672</v>
      </c>
      <c r="D1901" s="1" t="s">
        <v>46</v>
      </c>
      <c r="E1901">
        <v>2023</v>
      </c>
      <c r="F1901" s="1" t="s">
        <v>476</v>
      </c>
      <c r="G1901" s="1" t="s">
        <v>5256</v>
      </c>
      <c r="H1901" s="1" t="s">
        <v>1045</v>
      </c>
      <c r="I1901" s="1" t="s">
        <v>1046</v>
      </c>
      <c r="J1901" s="1" t="s">
        <v>20</v>
      </c>
      <c r="K1901" s="3">
        <v>35.86</v>
      </c>
      <c r="L1901">
        <v>3</v>
      </c>
      <c r="M1901" s="3">
        <v>107.58</v>
      </c>
      <c r="N1901" s="1" t="s">
        <v>29</v>
      </c>
      <c r="O1901" s="1" t="s">
        <v>193</v>
      </c>
    </row>
    <row r="1902" spans="1:15" x14ac:dyDescent="0.3">
      <c r="A1902" s="1" t="s">
        <v>5257</v>
      </c>
      <c r="B1902" s="2">
        <v>45251</v>
      </c>
      <c r="C1902" s="1" t="s">
        <v>6671</v>
      </c>
      <c r="D1902" s="1" t="s">
        <v>54</v>
      </c>
      <c r="E1902">
        <v>2023</v>
      </c>
      <c r="F1902" s="1" t="s">
        <v>765</v>
      </c>
      <c r="G1902" s="1" t="s">
        <v>5258</v>
      </c>
      <c r="H1902" s="1" t="s">
        <v>5259</v>
      </c>
      <c r="I1902" s="1" t="s">
        <v>5260</v>
      </c>
      <c r="J1902" s="1" t="s">
        <v>20</v>
      </c>
      <c r="K1902" s="3">
        <v>23.32</v>
      </c>
      <c r="L1902">
        <v>5</v>
      </c>
      <c r="M1902" s="3">
        <v>116.6</v>
      </c>
      <c r="N1902" s="1" t="s">
        <v>21</v>
      </c>
      <c r="O1902" s="1" t="s">
        <v>193</v>
      </c>
    </row>
    <row r="1903" spans="1:15" x14ac:dyDescent="0.3">
      <c r="A1903" s="1" t="s">
        <v>5261</v>
      </c>
      <c r="B1903" s="2">
        <v>45521</v>
      </c>
      <c r="C1903" s="1" t="s">
        <v>6673</v>
      </c>
      <c r="D1903" s="1" t="s">
        <v>90</v>
      </c>
      <c r="E1903">
        <v>2024</v>
      </c>
      <c r="F1903" s="1" t="s">
        <v>829</v>
      </c>
      <c r="G1903" s="1" t="s">
        <v>5262</v>
      </c>
      <c r="H1903" s="1" t="s">
        <v>836</v>
      </c>
      <c r="I1903" s="1" t="s">
        <v>3750</v>
      </c>
      <c r="J1903" s="1" t="s">
        <v>70</v>
      </c>
      <c r="K1903" s="3">
        <v>44.89</v>
      </c>
      <c r="L1903">
        <v>4</v>
      </c>
      <c r="M1903" s="3">
        <v>179.56</v>
      </c>
      <c r="N1903" s="1" t="s">
        <v>6669</v>
      </c>
      <c r="O1903" s="1" t="s">
        <v>30</v>
      </c>
    </row>
    <row r="1904" spans="1:15" x14ac:dyDescent="0.3">
      <c r="A1904" s="1" t="s">
        <v>5263</v>
      </c>
      <c r="B1904" s="2">
        <v>45486</v>
      </c>
      <c r="C1904" s="1" t="s">
        <v>6673</v>
      </c>
      <c r="D1904" s="1" t="s">
        <v>32</v>
      </c>
      <c r="E1904">
        <v>2024</v>
      </c>
      <c r="F1904" s="1" t="s">
        <v>2813</v>
      </c>
      <c r="G1904" s="1" t="s">
        <v>5197</v>
      </c>
      <c r="H1904" s="1" t="s">
        <v>2754</v>
      </c>
      <c r="I1904" s="1" t="s">
        <v>5264</v>
      </c>
      <c r="J1904" s="1" t="s">
        <v>51</v>
      </c>
      <c r="K1904" s="3">
        <v>10.64</v>
      </c>
      <c r="L1904">
        <v>2</v>
      </c>
      <c r="M1904" s="3">
        <v>21.28</v>
      </c>
      <c r="N1904" s="1" t="s">
        <v>29</v>
      </c>
      <c r="O1904" s="1" t="s">
        <v>193</v>
      </c>
    </row>
    <row r="1905" spans="1:15" x14ac:dyDescent="0.3">
      <c r="A1905" s="1" t="s">
        <v>5265</v>
      </c>
      <c r="B1905" s="2">
        <v>45027</v>
      </c>
      <c r="C1905" s="1" t="s">
        <v>6671</v>
      </c>
      <c r="D1905" s="1" t="s">
        <v>82</v>
      </c>
      <c r="E1905">
        <v>2023</v>
      </c>
      <c r="F1905" s="1" t="s">
        <v>4622</v>
      </c>
      <c r="G1905" s="1" t="s">
        <v>654</v>
      </c>
      <c r="H1905" s="1" t="s">
        <v>35</v>
      </c>
      <c r="I1905" s="1" t="s">
        <v>36</v>
      </c>
      <c r="J1905" s="1" t="s">
        <v>20</v>
      </c>
      <c r="K1905" s="3">
        <v>22.46</v>
      </c>
      <c r="L1905">
        <v>5</v>
      </c>
      <c r="M1905" s="3">
        <v>112.3</v>
      </c>
      <c r="N1905" s="1" t="s">
        <v>29</v>
      </c>
      <c r="O1905" s="1" t="s">
        <v>22</v>
      </c>
    </row>
    <row r="1906" spans="1:15" x14ac:dyDescent="0.3">
      <c r="A1906" s="1" t="s">
        <v>5266</v>
      </c>
      <c r="B1906" s="2">
        <v>45028</v>
      </c>
      <c r="C1906" s="1" t="s">
        <v>6670</v>
      </c>
      <c r="D1906" s="1" t="s">
        <v>82</v>
      </c>
      <c r="E1906">
        <v>2023</v>
      </c>
      <c r="F1906" s="1" t="s">
        <v>91</v>
      </c>
      <c r="G1906" s="1" t="s">
        <v>562</v>
      </c>
      <c r="H1906" s="1" t="s">
        <v>282</v>
      </c>
      <c r="I1906" s="1" t="s">
        <v>283</v>
      </c>
      <c r="J1906" s="1" t="s">
        <v>70</v>
      </c>
      <c r="K1906" s="3">
        <v>24.33</v>
      </c>
      <c r="L1906">
        <v>3</v>
      </c>
      <c r="M1906" s="3">
        <v>72.989999999999995</v>
      </c>
      <c r="N1906" s="1" t="s">
        <v>21</v>
      </c>
      <c r="O1906" s="1" t="s">
        <v>22</v>
      </c>
    </row>
    <row r="1907" spans="1:15" x14ac:dyDescent="0.3">
      <c r="A1907" s="1" t="s">
        <v>5267</v>
      </c>
      <c r="B1907" s="2">
        <v>45029</v>
      </c>
      <c r="C1907" s="1" t="s">
        <v>6672</v>
      </c>
      <c r="D1907" s="1" t="s">
        <v>82</v>
      </c>
      <c r="E1907">
        <v>2023</v>
      </c>
      <c r="F1907" s="1" t="s">
        <v>1133</v>
      </c>
      <c r="G1907" s="1" t="s">
        <v>2002</v>
      </c>
      <c r="H1907" s="1" t="s">
        <v>1080</v>
      </c>
      <c r="I1907" s="1" t="s">
        <v>1081</v>
      </c>
      <c r="J1907" s="1" t="s">
        <v>51</v>
      </c>
      <c r="K1907" s="3">
        <v>42.88</v>
      </c>
      <c r="L1907">
        <v>3</v>
      </c>
      <c r="M1907" s="3">
        <v>128.63999999999999</v>
      </c>
      <c r="N1907" s="1" t="s">
        <v>21</v>
      </c>
      <c r="O1907" s="1" t="s">
        <v>44</v>
      </c>
    </row>
    <row r="1908" spans="1:15" x14ac:dyDescent="0.3">
      <c r="A1908" s="1" t="s">
        <v>5268</v>
      </c>
      <c r="B1908" s="2">
        <v>45131</v>
      </c>
      <c r="C1908" s="1" t="s">
        <v>6667</v>
      </c>
      <c r="D1908" s="1" t="s">
        <v>32</v>
      </c>
      <c r="E1908">
        <v>2023</v>
      </c>
      <c r="F1908" s="1" t="s">
        <v>2625</v>
      </c>
      <c r="G1908" s="1" t="s">
        <v>2626</v>
      </c>
      <c r="H1908" s="1" t="s">
        <v>2234</v>
      </c>
      <c r="I1908" s="1" t="s">
        <v>5269</v>
      </c>
      <c r="J1908" s="1" t="s">
        <v>87</v>
      </c>
      <c r="K1908" s="3">
        <v>32.72</v>
      </c>
      <c r="L1908">
        <v>4</v>
      </c>
      <c r="M1908" s="3">
        <v>130.88</v>
      </c>
      <c r="N1908" s="1" t="s">
        <v>6669</v>
      </c>
      <c r="O1908" s="1" t="s">
        <v>30</v>
      </c>
    </row>
    <row r="1909" spans="1:15" x14ac:dyDescent="0.3">
      <c r="A1909" s="1" t="s">
        <v>5270</v>
      </c>
      <c r="B1909" s="2">
        <v>45185</v>
      </c>
      <c r="C1909" s="1" t="s">
        <v>6673</v>
      </c>
      <c r="D1909" s="1" t="s">
        <v>60</v>
      </c>
      <c r="E1909">
        <v>2023</v>
      </c>
      <c r="F1909" s="1" t="s">
        <v>4433</v>
      </c>
      <c r="G1909" s="1" t="s">
        <v>4434</v>
      </c>
      <c r="H1909" s="1" t="s">
        <v>3971</v>
      </c>
      <c r="I1909" s="1" t="s">
        <v>3972</v>
      </c>
      <c r="J1909" s="1" t="s">
        <v>87</v>
      </c>
      <c r="K1909" s="3">
        <v>15.59</v>
      </c>
      <c r="L1909">
        <v>3</v>
      </c>
      <c r="M1909" s="3">
        <v>46.77</v>
      </c>
      <c r="N1909" s="1" t="s">
        <v>29</v>
      </c>
      <c r="O1909" s="1" t="s">
        <v>52</v>
      </c>
    </row>
    <row r="1910" spans="1:15" x14ac:dyDescent="0.3">
      <c r="A1910" s="1" t="s">
        <v>5271</v>
      </c>
      <c r="B1910" s="2">
        <v>44969</v>
      </c>
      <c r="C1910" s="1" t="s">
        <v>6666</v>
      </c>
      <c r="D1910" s="1" t="s">
        <v>39</v>
      </c>
      <c r="E1910">
        <v>2023</v>
      </c>
      <c r="F1910" s="1" t="s">
        <v>939</v>
      </c>
      <c r="G1910" s="1" t="s">
        <v>4703</v>
      </c>
      <c r="H1910" s="1" t="s">
        <v>2249</v>
      </c>
      <c r="I1910" s="1" t="s">
        <v>4614</v>
      </c>
      <c r="J1910" s="1" t="s">
        <v>20</v>
      </c>
      <c r="K1910" s="3">
        <v>25.12</v>
      </c>
      <c r="L1910">
        <v>2</v>
      </c>
      <c r="M1910" s="3">
        <v>50.24</v>
      </c>
      <c r="N1910" s="1" t="s">
        <v>21</v>
      </c>
      <c r="O1910" s="1" t="s">
        <v>37</v>
      </c>
    </row>
    <row r="1911" spans="1:15" x14ac:dyDescent="0.3">
      <c r="A1911" s="1" t="s">
        <v>5272</v>
      </c>
      <c r="B1911" s="2">
        <v>45171</v>
      </c>
      <c r="C1911" s="1" t="s">
        <v>6673</v>
      </c>
      <c r="D1911" s="1" t="s">
        <v>60</v>
      </c>
      <c r="E1911">
        <v>2023</v>
      </c>
      <c r="F1911" s="1" t="s">
        <v>3752</v>
      </c>
      <c r="G1911" s="1" t="s">
        <v>3753</v>
      </c>
      <c r="H1911" s="1" t="s">
        <v>63</v>
      </c>
      <c r="I1911" s="1" t="s">
        <v>64</v>
      </c>
      <c r="J1911" s="1" t="s">
        <v>70</v>
      </c>
      <c r="K1911" s="3">
        <v>10.84</v>
      </c>
      <c r="L1911">
        <v>3</v>
      </c>
      <c r="M1911" s="3">
        <v>32.520000000000003</v>
      </c>
      <c r="N1911" s="1" t="s">
        <v>6669</v>
      </c>
      <c r="O1911" s="1" t="s">
        <v>95</v>
      </c>
    </row>
    <row r="1912" spans="1:15" x14ac:dyDescent="0.3">
      <c r="A1912" s="1" t="s">
        <v>5273</v>
      </c>
      <c r="B1912" s="2">
        <v>45289</v>
      </c>
      <c r="C1912" s="1" t="s">
        <v>6668</v>
      </c>
      <c r="D1912" s="1" t="s">
        <v>107</v>
      </c>
      <c r="E1912">
        <v>2023</v>
      </c>
      <c r="F1912" s="1" t="s">
        <v>4798</v>
      </c>
      <c r="G1912" s="1" t="s">
        <v>4799</v>
      </c>
      <c r="H1912" s="1" t="s">
        <v>171</v>
      </c>
      <c r="I1912" s="1" t="s">
        <v>1724</v>
      </c>
      <c r="J1912" s="1" t="s">
        <v>20</v>
      </c>
      <c r="K1912" s="3">
        <v>7.46</v>
      </c>
      <c r="L1912">
        <v>4</v>
      </c>
      <c r="M1912" s="3">
        <v>29.84</v>
      </c>
      <c r="N1912" s="1" t="s">
        <v>6669</v>
      </c>
      <c r="O1912" s="1" t="s">
        <v>22</v>
      </c>
    </row>
    <row r="1913" spans="1:15" x14ac:dyDescent="0.3">
      <c r="A1913" s="1" t="s">
        <v>5274</v>
      </c>
      <c r="B1913" s="2">
        <v>45811</v>
      </c>
      <c r="C1913" s="1" t="s">
        <v>6671</v>
      </c>
      <c r="D1913" s="1" t="s">
        <v>24</v>
      </c>
      <c r="E1913">
        <v>2025</v>
      </c>
      <c r="F1913" s="1" t="s">
        <v>3796</v>
      </c>
      <c r="G1913" s="1" t="s">
        <v>3797</v>
      </c>
      <c r="H1913" s="1" t="s">
        <v>2438</v>
      </c>
      <c r="I1913" s="1" t="s">
        <v>2439</v>
      </c>
      <c r="J1913" s="1" t="s">
        <v>87</v>
      </c>
      <c r="K1913" s="3">
        <v>12.16</v>
      </c>
      <c r="L1913">
        <v>2</v>
      </c>
      <c r="M1913" s="3">
        <v>24.32</v>
      </c>
      <c r="N1913" s="1" t="s">
        <v>6669</v>
      </c>
      <c r="O1913" s="1" t="s">
        <v>44</v>
      </c>
    </row>
    <row r="1914" spans="1:15" x14ac:dyDescent="0.3">
      <c r="A1914" s="1" t="s">
        <v>5275</v>
      </c>
      <c r="B1914" s="2">
        <v>45871</v>
      </c>
      <c r="C1914" s="1" t="s">
        <v>6673</v>
      </c>
      <c r="D1914" s="1" t="s">
        <v>90</v>
      </c>
      <c r="E1914">
        <v>2025</v>
      </c>
      <c r="F1914" s="1" t="s">
        <v>3698</v>
      </c>
      <c r="G1914" s="1" t="s">
        <v>4692</v>
      </c>
      <c r="H1914" s="1" t="s">
        <v>1602</v>
      </c>
      <c r="I1914" s="1" t="s">
        <v>1603</v>
      </c>
      <c r="J1914" s="1" t="s">
        <v>70</v>
      </c>
      <c r="K1914" s="3">
        <v>26.04</v>
      </c>
      <c r="L1914">
        <v>5</v>
      </c>
      <c r="M1914" s="3">
        <v>130.19999999999999</v>
      </c>
      <c r="N1914" s="1" t="s">
        <v>21</v>
      </c>
      <c r="O1914" s="1" t="s">
        <v>44</v>
      </c>
    </row>
    <row r="1915" spans="1:15" x14ac:dyDescent="0.3">
      <c r="A1915" s="1" t="s">
        <v>5276</v>
      </c>
      <c r="B1915" s="2">
        <v>45105</v>
      </c>
      <c r="C1915" s="1" t="s">
        <v>6670</v>
      </c>
      <c r="D1915" s="1" t="s">
        <v>24</v>
      </c>
      <c r="E1915">
        <v>2023</v>
      </c>
      <c r="F1915" s="1" t="s">
        <v>3475</v>
      </c>
      <c r="G1915" s="1" t="s">
        <v>5277</v>
      </c>
      <c r="H1915" s="1" t="s">
        <v>247</v>
      </c>
      <c r="I1915" s="1" t="s">
        <v>4099</v>
      </c>
      <c r="J1915" s="1" t="s">
        <v>20</v>
      </c>
      <c r="K1915" s="3">
        <v>42.81</v>
      </c>
      <c r="L1915">
        <v>4</v>
      </c>
      <c r="M1915" s="3">
        <v>171.24</v>
      </c>
      <c r="N1915" s="1" t="s">
        <v>29</v>
      </c>
      <c r="O1915" s="1" t="s">
        <v>30</v>
      </c>
    </row>
    <row r="1916" spans="1:15" x14ac:dyDescent="0.3">
      <c r="A1916" s="1" t="s">
        <v>5278</v>
      </c>
      <c r="B1916" s="2">
        <v>45496</v>
      </c>
      <c r="C1916" s="1" t="s">
        <v>6671</v>
      </c>
      <c r="D1916" s="1" t="s">
        <v>32</v>
      </c>
      <c r="E1916">
        <v>2024</v>
      </c>
      <c r="F1916" s="1" t="s">
        <v>463</v>
      </c>
      <c r="G1916" s="1" t="s">
        <v>2621</v>
      </c>
      <c r="H1916" s="1" t="s">
        <v>518</v>
      </c>
      <c r="I1916" s="1" t="s">
        <v>916</v>
      </c>
      <c r="J1916" s="1" t="s">
        <v>51</v>
      </c>
      <c r="K1916" s="3">
        <v>30.24</v>
      </c>
      <c r="L1916">
        <v>4</v>
      </c>
      <c r="M1916" s="3">
        <v>120.96</v>
      </c>
      <c r="N1916" s="1" t="s">
        <v>21</v>
      </c>
      <c r="O1916" s="1" t="s">
        <v>22</v>
      </c>
    </row>
    <row r="1917" spans="1:15" x14ac:dyDescent="0.3">
      <c r="A1917" s="1" t="s">
        <v>5279</v>
      </c>
      <c r="B1917" s="2">
        <v>45827</v>
      </c>
      <c r="C1917" s="1" t="s">
        <v>6672</v>
      </c>
      <c r="D1917" s="1" t="s">
        <v>24</v>
      </c>
      <c r="E1917">
        <v>2025</v>
      </c>
      <c r="F1917" s="1" t="s">
        <v>3030</v>
      </c>
      <c r="G1917" s="1" t="s">
        <v>3031</v>
      </c>
      <c r="H1917" s="1" t="s">
        <v>1108</v>
      </c>
      <c r="I1917" s="1" t="s">
        <v>1109</v>
      </c>
      <c r="J1917" s="1" t="s">
        <v>70</v>
      </c>
      <c r="K1917" s="3">
        <v>30.62</v>
      </c>
      <c r="L1917">
        <v>1</v>
      </c>
      <c r="M1917" s="3">
        <v>30.62</v>
      </c>
      <c r="N1917" s="1" t="s">
        <v>6669</v>
      </c>
      <c r="O1917" s="1" t="s">
        <v>22</v>
      </c>
    </row>
    <row r="1918" spans="1:15" x14ac:dyDescent="0.3">
      <c r="A1918" s="1" t="s">
        <v>5280</v>
      </c>
      <c r="B1918" s="2">
        <v>45872</v>
      </c>
      <c r="C1918" s="1" t="s">
        <v>6666</v>
      </c>
      <c r="D1918" s="1" t="s">
        <v>90</v>
      </c>
      <c r="E1918">
        <v>2025</v>
      </c>
      <c r="F1918" s="1" t="s">
        <v>2035</v>
      </c>
      <c r="G1918" s="1" t="s">
        <v>5281</v>
      </c>
      <c r="H1918" s="1" t="s">
        <v>5139</v>
      </c>
      <c r="I1918" s="1" t="s">
        <v>5140</v>
      </c>
      <c r="J1918" s="1" t="s">
        <v>70</v>
      </c>
      <c r="K1918" s="3">
        <v>12.88</v>
      </c>
      <c r="L1918">
        <v>5</v>
      </c>
      <c r="M1918" s="3">
        <v>64.400000000000006</v>
      </c>
      <c r="N1918" s="1" t="s">
        <v>21</v>
      </c>
      <c r="O1918" s="1" t="s">
        <v>37</v>
      </c>
    </row>
    <row r="1919" spans="1:15" x14ac:dyDescent="0.3">
      <c r="A1919" s="1" t="s">
        <v>5282</v>
      </c>
      <c r="B1919" s="2">
        <v>45530</v>
      </c>
      <c r="C1919" s="1" t="s">
        <v>6667</v>
      </c>
      <c r="D1919" s="1" t="s">
        <v>90</v>
      </c>
      <c r="E1919">
        <v>2024</v>
      </c>
      <c r="F1919" s="1" t="s">
        <v>809</v>
      </c>
      <c r="G1919" s="1" t="s">
        <v>810</v>
      </c>
      <c r="H1919" s="1" t="s">
        <v>337</v>
      </c>
      <c r="I1919" s="1" t="s">
        <v>5283</v>
      </c>
      <c r="J1919" s="1" t="s">
        <v>20</v>
      </c>
      <c r="K1919" s="3">
        <v>31.92</v>
      </c>
      <c r="L1919">
        <v>1</v>
      </c>
      <c r="M1919" s="3">
        <v>31.92</v>
      </c>
      <c r="N1919" s="1" t="s">
        <v>6669</v>
      </c>
      <c r="O1919" s="1" t="s">
        <v>22</v>
      </c>
    </row>
    <row r="1920" spans="1:15" x14ac:dyDescent="0.3">
      <c r="A1920" s="1" t="s">
        <v>5284</v>
      </c>
      <c r="B1920" s="2">
        <v>45250</v>
      </c>
      <c r="C1920" s="1" t="s">
        <v>6667</v>
      </c>
      <c r="D1920" s="1" t="s">
        <v>54</v>
      </c>
      <c r="E1920">
        <v>2023</v>
      </c>
      <c r="F1920" s="1" t="s">
        <v>245</v>
      </c>
      <c r="G1920" s="1" t="s">
        <v>246</v>
      </c>
      <c r="H1920" s="1" t="s">
        <v>2730</v>
      </c>
      <c r="I1920" s="1" t="s">
        <v>2731</v>
      </c>
      <c r="J1920" s="1" t="s">
        <v>70</v>
      </c>
      <c r="K1920" s="3">
        <v>38.229999999999997</v>
      </c>
      <c r="L1920">
        <v>5</v>
      </c>
      <c r="M1920" s="3">
        <v>191.15</v>
      </c>
      <c r="N1920" s="1" t="s">
        <v>6669</v>
      </c>
      <c r="O1920" s="1" t="s">
        <v>22</v>
      </c>
    </row>
    <row r="1921" spans="1:15" x14ac:dyDescent="0.3">
      <c r="A1921" s="1" t="s">
        <v>5285</v>
      </c>
      <c r="B1921" s="2">
        <v>45089</v>
      </c>
      <c r="C1921" s="1" t="s">
        <v>6667</v>
      </c>
      <c r="D1921" s="1" t="s">
        <v>24</v>
      </c>
      <c r="E1921">
        <v>2023</v>
      </c>
      <c r="F1921" s="1" t="s">
        <v>2822</v>
      </c>
      <c r="G1921" s="1" t="s">
        <v>2823</v>
      </c>
      <c r="H1921" s="1" t="s">
        <v>421</v>
      </c>
      <c r="I1921" s="1" t="s">
        <v>422</v>
      </c>
      <c r="J1921" s="1" t="s">
        <v>70</v>
      </c>
      <c r="K1921" s="3">
        <v>11.81</v>
      </c>
      <c r="L1921">
        <v>4</v>
      </c>
      <c r="M1921" s="3">
        <v>47.24</v>
      </c>
      <c r="N1921" s="1" t="s">
        <v>21</v>
      </c>
      <c r="O1921" s="1" t="s">
        <v>80</v>
      </c>
    </row>
    <row r="1922" spans="1:15" x14ac:dyDescent="0.3">
      <c r="A1922" s="1" t="s">
        <v>5286</v>
      </c>
      <c r="B1922" s="2">
        <v>45146</v>
      </c>
      <c r="C1922" s="1" t="s">
        <v>6671</v>
      </c>
      <c r="D1922" s="1" t="s">
        <v>90</v>
      </c>
      <c r="E1922">
        <v>2023</v>
      </c>
      <c r="F1922" s="1" t="s">
        <v>2919</v>
      </c>
      <c r="G1922" s="1" t="s">
        <v>3745</v>
      </c>
      <c r="H1922" s="1" t="s">
        <v>572</v>
      </c>
      <c r="I1922" s="1" t="s">
        <v>573</v>
      </c>
      <c r="J1922" s="1" t="s">
        <v>87</v>
      </c>
      <c r="K1922" s="3">
        <v>17.79</v>
      </c>
      <c r="L1922">
        <v>2</v>
      </c>
      <c r="M1922" s="3">
        <v>35.58</v>
      </c>
      <c r="N1922" s="1" t="s">
        <v>21</v>
      </c>
      <c r="O1922" s="1" t="s">
        <v>30</v>
      </c>
    </row>
    <row r="1923" spans="1:15" x14ac:dyDescent="0.3">
      <c r="A1923" s="1" t="s">
        <v>5287</v>
      </c>
      <c r="B1923" s="2">
        <v>45269</v>
      </c>
      <c r="C1923" s="1" t="s">
        <v>6673</v>
      </c>
      <c r="D1923" s="1" t="s">
        <v>107</v>
      </c>
      <c r="E1923">
        <v>2023</v>
      </c>
      <c r="F1923" s="1" t="s">
        <v>5288</v>
      </c>
      <c r="G1923" s="1" t="s">
        <v>5289</v>
      </c>
      <c r="H1923" s="1" t="s">
        <v>2796</v>
      </c>
      <c r="I1923" s="1" t="s">
        <v>4159</v>
      </c>
      <c r="J1923" s="1" t="s">
        <v>87</v>
      </c>
      <c r="K1923" s="3">
        <v>38.700000000000003</v>
      </c>
      <c r="L1923">
        <v>1</v>
      </c>
      <c r="M1923" s="3">
        <v>38.700000000000003</v>
      </c>
      <c r="N1923" s="1" t="s">
        <v>21</v>
      </c>
      <c r="O1923" s="1" t="s">
        <v>52</v>
      </c>
    </row>
    <row r="1924" spans="1:15" x14ac:dyDescent="0.3">
      <c r="A1924" s="1" t="s">
        <v>5290</v>
      </c>
      <c r="B1924" s="2">
        <v>44860</v>
      </c>
      <c r="C1924" s="1" t="s">
        <v>6670</v>
      </c>
      <c r="D1924" s="1" t="s">
        <v>133</v>
      </c>
      <c r="E1924">
        <v>2022</v>
      </c>
      <c r="F1924" s="1" t="s">
        <v>235</v>
      </c>
      <c r="G1924" s="1" t="s">
        <v>877</v>
      </c>
      <c r="H1924" s="1" t="s">
        <v>1390</v>
      </c>
      <c r="I1924" s="1" t="s">
        <v>2749</v>
      </c>
      <c r="J1924" s="1" t="s">
        <v>51</v>
      </c>
      <c r="K1924" s="3">
        <v>39.61</v>
      </c>
      <c r="L1924">
        <v>1</v>
      </c>
      <c r="M1924" s="3">
        <v>39.61</v>
      </c>
      <c r="N1924" s="1" t="s">
        <v>21</v>
      </c>
      <c r="O1924" s="1" t="s">
        <v>22</v>
      </c>
    </row>
    <row r="1925" spans="1:15" x14ac:dyDescent="0.3">
      <c r="A1925" s="1" t="s">
        <v>5291</v>
      </c>
      <c r="B1925" s="2">
        <v>45582</v>
      </c>
      <c r="C1925" s="1" t="s">
        <v>6672</v>
      </c>
      <c r="D1925" s="1" t="s">
        <v>133</v>
      </c>
      <c r="E1925">
        <v>2024</v>
      </c>
      <c r="F1925" s="1" t="s">
        <v>1439</v>
      </c>
      <c r="G1925" s="1" t="s">
        <v>4035</v>
      </c>
      <c r="H1925" s="1" t="s">
        <v>3573</v>
      </c>
      <c r="I1925" s="1" t="s">
        <v>3574</v>
      </c>
      <c r="J1925" s="1" t="s">
        <v>70</v>
      </c>
      <c r="K1925" s="3">
        <v>30.85</v>
      </c>
      <c r="L1925">
        <v>5</v>
      </c>
      <c r="M1925" s="3">
        <v>154.25</v>
      </c>
      <c r="N1925" s="1" t="s">
        <v>21</v>
      </c>
      <c r="O1925" s="1" t="s">
        <v>30</v>
      </c>
    </row>
    <row r="1926" spans="1:15" x14ac:dyDescent="0.3">
      <c r="A1926" s="1" t="s">
        <v>5292</v>
      </c>
      <c r="B1926" s="2">
        <v>44869</v>
      </c>
      <c r="C1926" s="1" t="s">
        <v>6668</v>
      </c>
      <c r="D1926" s="1" t="s">
        <v>54</v>
      </c>
      <c r="E1926">
        <v>2022</v>
      </c>
      <c r="F1926" s="1" t="s">
        <v>2077</v>
      </c>
      <c r="G1926" s="1" t="s">
        <v>2078</v>
      </c>
      <c r="H1926" s="1" t="s">
        <v>870</v>
      </c>
      <c r="I1926" s="1" t="s">
        <v>871</v>
      </c>
      <c r="J1926" s="1" t="s">
        <v>70</v>
      </c>
      <c r="K1926" s="3">
        <v>16.489999999999998</v>
      </c>
      <c r="L1926">
        <v>3</v>
      </c>
      <c r="M1926" s="3">
        <v>49.47</v>
      </c>
      <c r="N1926" s="1" t="s">
        <v>21</v>
      </c>
      <c r="O1926" s="1" t="s">
        <v>37</v>
      </c>
    </row>
    <row r="1927" spans="1:15" x14ac:dyDescent="0.3">
      <c r="A1927" s="1" t="s">
        <v>5293</v>
      </c>
      <c r="B1927" s="2">
        <v>44848</v>
      </c>
      <c r="C1927" s="1" t="s">
        <v>6668</v>
      </c>
      <c r="D1927" s="1" t="s">
        <v>133</v>
      </c>
      <c r="E1927">
        <v>2022</v>
      </c>
      <c r="F1927" s="1" t="s">
        <v>1680</v>
      </c>
      <c r="G1927" s="1" t="s">
        <v>1681</v>
      </c>
      <c r="H1927" s="1" t="s">
        <v>1856</v>
      </c>
      <c r="I1927" s="1" t="s">
        <v>2276</v>
      </c>
      <c r="J1927" s="1" t="s">
        <v>70</v>
      </c>
      <c r="K1927" s="3">
        <v>23.47</v>
      </c>
      <c r="L1927">
        <v>1</v>
      </c>
      <c r="M1927" s="3">
        <v>23.47</v>
      </c>
      <c r="N1927" s="1" t="s">
        <v>21</v>
      </c>
      <c r="O1927" s="1" t="s">
        <v>22</v>
      </c>
    </row>
    <row r="1928" spans="1:15" x14ac:dyDescent="0.3">
      <c r="A1928" s="1" t="s">
        <v>5294</v>
      </c>
      <c r="B1928" s="2">
        <v>45363</v>
      </c>
      <c r="C1928" s="1" t="s">
        <v>6671</v>
      </c>
      <c r="D1928" s="1" t="s">
        <v>15</v>
      </c>
      <c r="E1928">
        <v>2024</v>
      </c>
      <c r="F1928" s="1" t="s">
        <v>4261</v>
      </c>
      <c r="G1928" s="1" t="s">
        <v>5185</v>
      </c>
      <c r="H1928" s="1" t="s">
        <v>3145</v>
      </c>
      <c r="I1928" s="1" t="s">
        <v>3146</v>
      </c>
      <c r="J1928" s="1" t="s">
        <v>87</v>
      </c>
      <c r="K1928" s="3">
        <v>8.15</v>
      </c>
      <c r="L1928">
        <v>3</v>
      </c>
      <c r="M1928" s="3">
        <v>24.45</v>
      </c>
      <c r="N1928" s="1" t="s">
        <v>29</v>
      </c>
      <c r="O1928" s="1" t="s">
        <v>30</v>
      </c>
    </row>
    <row r="1929" spans="1:15" x14ac:dyDescent="0.3">
      <c r="A1929" s="1" t="s">
        <v>5295</v>
      </c>
      <c r="B1929" s="2">
        <v>45161</v>
      </c>
      <c r="C1929" s="1" t="s">
        <v>6670</v>
      </c>
      <c r="D1929" s="1" t="s">
        <v>90</v>
      </c>
      <c r="E1929">
        <v>2023</v>
      </c>
      <c r="F1929" s="1" t="s">
        <v>1583</v>
      </c>
      <c r="G1929" s="1" t="s">
        <v>3047</v>
      </c>
      <c r="H1929" s="1" t="s">
        <v>355</v>
      </c>
      <c r="I1929" s="1" t="s">
        <v>356</v>
      </c>
      <c r="J1929" s="1" t="s">
        <v>70</v>
      </c>
      <c r="K1929" s="3">
        <v>39.44</v>
      </c>
      <c r="L1929">
        <v>5</v>
      </c>
      <c r="M1929" s="3">
        <v>197.2</v>
      </c>
      <c r="N1929" s="1" t="s">
        <v>88</v>
      </c>
      <c r="O1929" s="1" t="s">
        <v>22</v>
      </c>
    </row>
    <row r="1930" spans="1:15" x14ac:dyDescent="0.3">
      <c r="A1930" s="1" t="s">
        <v>5296</v>
      </c>
      <c r="B1930" s="2">
        <v>45698</v>
      </c>
      <c r="C1930" s="1" t="s">
        <v>6667</v>
      </c>
      <c r="D1930" s="1" t="s">
        <v>39</v>
      </c>
      <c r="E1930">
        <v>2025</v>
      </c>
      <c r="F1930" s="1" t="s">
        <v>802</v>
      </c>
      <c r="G1930" s="1" t="s">
        <v>803</v>
      </c>
      <c r="H1930" s="1" t="s">
        <v>628</v>
      </c>
      <c r="I1930" s="1" t="s">
        <v>629</v>
      </c>
      <c r="J1930" s="1" t="s">
        <v>20</v>
      </c>
      <c r="K1930" s="3">
        <v>39.86</v>
      </c>
      <c r="L1930">
        <v>2</v>
      </c>
      <c r="M1930" s="3">
        <v>79.72</v>
      </c>
      <c r="N1930" s="1" t="s">
        <v>21</v>
      </c>
      <c r="O1930" s="1" t="s">
        <v>37</v>
      </c>
    </row>
    <row r="1931" spans="1:15" x14ac:dyDescent="0.3">
      <c r="A1931" s="1" t="s">
        <v>5297</v>
      </c>
      <c r="B1931" s="2">
        <v>45200</v>
      </c>
      <c r="C1931" s="1" t="s">
        <v>6666</v>
      </c>
      <c r="D1931" s="1" t="s">
        <v>133</v>
      </c>
      <c r="E1931">
        <v>2023</v>
      </c>
      <c r="F1931" s="1" t="s">
        <v>1078</v>
      </c>
      <c r="G1931" s="1" t="s">
        <v>1079</v>
      </c>
      <c r="H1931" s="1" t="s">
        <v>554</v>
      </c>
      <c r="I1931" s="1" t="s">
        <v>1116</v>
      </c>
      <c r="J1931" s="1" t="s">
        <v>70</v>
      </c>
      <c r="K1931" s="3">
        <v>47.8</v>
      </c>
      <c r="L1931">
        <v>5</v>
      </c>
      <c r="M1931" s="3">
        <v>239</v>
      </c>
      <c r="N1931" s="1" t="s">
        <v>88</v>
      </c>
      <c r="O1931" s="1" t="s">
        <v>193</v>
      </c>
    </row>
    <row r="1932" spans="1:15" x14ac:dyDescent="0.3">
      <c r="A1932" s="1" t="s">
        <v>5298</v>
      </c>
      <c r="B1932" s="2">
        <v>45698</v>
      </c>
      <c r="C1932" s="1" t="s">
        <v>6667</v>
      </c>
      <c r="D1932" s="1" t="s">
        <v>39</v>
      </c>
      <c r="E1932">
        <v>2025</v>
      </c>
      <c r="F1932" s="1" t="s">
        <v>91</v>
      </c>
      <c r="G1932" s="1" t="s">
        <v>92</v>
      </c>
      <c r="H1932" s="1" t="s">
        <v>1125</v>
      </c>
      <c r="I1932" s="1" t="s">
        <v>1126</v>
      </c>
      <c r="J1932" s="1" t="s">
        <v>70</v>
      </c>
      <c r="K1932" s="3">
        <v>6.23</v>
      </c>
      <c r="L1932">
        <v>5</v>
      </c>
      <c r="M1932" s="3">
        <v>31.15</v>
      </c>
      <c r="N1932" s="1" t="s">
        <v>6669</v>
      </c>
      <c r="O1932" s="1" t="s">
        <v>30</v>
      </c>
    </row>
    <row r="1933" spans="1:15" x14ac:dyDescent="0.3">
      <c r="A1933" s="1" t="s">
        <v>5299</v>
      </c>
      <c r="B1933" s="2">
        <v>45573</v>
      </c>
      <c r="C1933" s="1" t="s">
        <v>6671</v>
      </c>
      <c r="D1933" s="1" t="s">
        <v>133</v>
      </c>
      <c r="E1933">
        <v>2024</v>
      </c>
      <c r="F1933" s="1" t="s">
        <v>2455</v>
      </c>
      <c r="G1933" s="1" t="s">
        <v>5300</v>
      </c>
      <c r="H1933" s="1" t="s">
        <v>668</v>
      </c>
      <c r="I1933" s="1" t="s">
        <v>669</v>
      </c>
      <c r="J1933" s="1" t="s">
        <v>70</v>
      </c>
      <c r="K1933" s="3">
        <v>44.34</v>
      </c>
      <c r="L1933">
        <v>1</v>
      </c>
      <c r="M1933" s="3">
        <v>44.34</v>
      </c>
      <c r="N1933" s="1" t="s">
        <v>29</v>
      </c>
      <c r="O1933" s="1" t="s">
        <v>37</v>
      </c>
    </row>
    <row r="1934" spans="1:15" x14ac:dyDescent="0.3">
      <c r="A1934" s="1" t="s">
        <v>5301</v>
      </c>
      <c r="B1934" s="2">
        <v>45642</v>
      </c>
      <c r="C1934" s="1" t="s">
        <v>6667</v>
      </c>
      <c r="D1934" s="1" t="s">
        <v>107</v>
      </c>
      <c r="E1934">
        <v>2024</v>
      </c>
      <c r="F1934" s="1" t="s">
        <v>2099</v>
      </c>
      <c r="G1934" s="1" t="s">
        <v>2995</v>
      </c>
      <c r="H1934" s="1" t="s">
        <v>668</v>
      </c>
      <c r="I1934" s="1" t="s">
        <v>2801</v>
      </c>
      <c r="J1934" s="1" t="s">
        <v>20</v>
      </c>
      <c r="K1934" s="3">
        <v>32</v>
      </c>
      <c r="L1934">
        <v>3</v>
      </c>
      <c r="M1934" s="3">
        <v>96</v>
      </c>
      <c r="N1934" s="1" t="s">
        <v>6669</v>
      </c>
      <c r="O1934" s="1" t="s">
        <v>193</v>
      </c>
    </row>
    <row r="1935" spans="1:15" x14ac:dyDescent="0.3">
      <c r="A1935" s="1" t="s">
        <v>5302</v>
      </c>
      <c r="B1935" s="2">
        <v>44852</v>
      </c>
      <c r="C1935" s="1" t="s">
        <v>6671</v>
      </c>
      <c r="D1935" s="1" t="s">
        <v>133</v>
      </c>
      <c r="E1935">
        <v>2022</v>
      </c>
      <c r="F1935" s="1" t="s">
        <v>829</v>
      </c>
      <c r="G1935" s="1" t="s">
        <v>830</v>
      </c>
      <c r="H1935" s="1" t="s">
        <v>2312</v>
      </c>
      <c r="I1935" s="1" t="s">
        <v>2313</v>
      </c>
      <c r="J1935" s="1" t="s">
        <v>51</v>
      </c>
      <c r="K1935" s="3">
        <v>28.51</v>
      </c>
      <c r="L1935">
        <v>3</v>
      </c>
      <c r="M1935" s="3">
        <v>85.53</v>
      </c>
      <c r="N1935" s="1" t="s">
        <v>6669</v>
      </c>
      <c r="O1935" s="1" t="s">
        <v>193</v>
      </c>
    </row>
    <row r="1936" spans="1:15" x14ac:dyDescent="0.3">
      <c r="A1936" s="1" t="s">
        <v>5303</v>
      </c>
      <c r="B1936" s="2">
        <v>45418</v>
      </c>
      <c r="C1936" s="1" t="s">
        <v>6667</v>
      </c>
      <c r="D1936" s="1" t="s">
        <v>46</v>
      </c>
      <c r="E1936">
        <v>2024</v>
      </c>
      <c r="F1936" s="1" t="s">
        <v>2799</v>
      </c>
      <c r="G1936" s="1" t="s">
        <v>5304</v>
      </c>
      <c r="H1936" s="1" t="s">
        <v>1301</v>
      </c>
      <c r="I1936" s="1" t="s">
        <v>3883</v>
      </c>
      <c r="J1936" s="1" t="s">
        <v>70</v>
      </c>
      <c r="K1936" s="3">
        <v>13.81</v>
      </c>
      <c r="L1936">
        <v>2</v>
      </c>
      <c r="M1936" s="3">
        <v>27.62</v>
      </c>
      <c r="N1936" s="1" t="s">
        <v>29</v>
      </c>
      <c r="O1936" s="1" t="s">
        <v>37</v>
      </c>
    </row>
    <row r="1937" spans="1:15" x14ac:dyDescent="0.3">
      <c r="A1937" s="1" t="s">
        <v>5305</v>
      </c>
      <c r="B1937" s="2">
        <v>45853</v>
      </c>
      <c r="C1937" s="1" t="s">
        <v>6671</v>
      </c>
      <c r="D1937" s="1" t="s">
        <v>32</v>
      </c>
      <c r="E1937">
        <v>2025</v>
      </c>
      <c r="F1937" s="1" t="s">
        <v>231</v>
      </c>
      <c r="G1937" s="1" t="s">
        <v>232</v>
      </c>
      <c r="H1937" s="1" t="s">
        <v>1713</v>
      </c>
      <c r="I1937" s="1" t="s">
        <v>1714</v>
      </c>
      <c r="J1937" s="1" t="s">
        <v>20</v>
      </c>
      <c r="K1937" s="3">
        <v>24.14</v>
      </c>
      <c r="L1937">
        <v>2</v>
      </c>
      <c r="M1937" s="3">
        <v>48.28</v>
      </c>
      <c r="N1937" s="1" t="s">
        <v>21</v>
      </c>
      <c r="O1937" s="1" t="s">
        <v>44</v>
      </c>
    </row>
    <row r="1938" spans="1:15" x14ac:dyDescent="0.3">
      <c r="A1938" s="1" t="s">
        <v>5306</v>
      </c>
      <c r="B1938" s="2">
        <v>45668</v>
      </c>
      <c r="C1938" s="1" t="s">
        <v>6673</v>
      </c>
      <c r="D1938" s="1" t="s">
        <v>210</v>
      </c>
      <c r="E1938">
        <v>2025</v>
      </c>
      <c r="F1938" s="1" t="s">
        <v>1719</v>
      </c>
      <c r="G1938" s="1" t="s">
        <v>1720</v>
      </c>
      <c r="H1938" s="1" t="s">
        <v>1337</v>
      </c>
      <c r="I1938" s="1" t="s">
        <v>1338</v>
      </c>
      <c r="J1938" s="1" t="s">
        <v>70</v>
      </c>
      <c r="K1938" s="3">
        <v>15</v>
      </c>
      <c r="L1938">
        <v>1</v>
      </c>
      <c r="M1938" s="3">
        <v>15</v>
      </c>
      <c r="N1938" s="1" t="s">
        <v>6669</v>
      </c>
      <c r="O1938" s="1" t="s">
        <v>30</v>
      </c>
    </row>
    <row r="1939" spans="1:15" x14ac:dyDescent="0.3">
      <c r="A1939" s="1" t="s">
        <v>5307</v>
      </c>
      <c r="B1939" s="2">
        <v>44826</v>
      </c>
      <c r="C1939" s="1" t="s">
        <v>6672</v>
      </c>
      <c r="D1939" s="1" t="s">
        <v>60</v>
      </c>
      <c r="E1939">
        <v>2022</v>
      </c>
      <c r="F1939" s="1" t="s">
        <v>33</v>
      </c>
      <c r="G1939" s="1" t="s">
        <v>34</v>
      </c>
      <c r="H1939" s="1" t="s">
        <v>2182</v>
      </c>
      <c r="I1939" s="1" t="s">
        <v>2911</v>
      </c>
      <c r="J1939" s="1" t="s">
        <v>20</v>
      </c>
      <c r="K1939" s="3">
        <v>45.98</v>
      </c>
      <c r="L1939">
        <v>2</v>
      </c>
      <c r="M1939" s="3">
        <v>91.96</v>
      </c>
      <c r="N1939" s="1" t="s">
        <v>29</v>
      </c>
      <c r="O1939" s="1" t="s">
        <v>22</v>
      </c>
    </row>
    <row r="1940" spans="1:15" x14ac:dyDescent="0.3">
      <c r="A1940" s="1" t="s">
        <v>5308</v>
      </c>
      <c r="B1940" s="2">
        <v>45768</v>
      </c>
      <c r="C1940" s="1" t="s">
        <v>6667</v>
      </c>
      <c r="D1940" s="1" t="s">
        <v>82</v>
      </c>
      <c r="E1940">
        <v>2025</v>
      </c>
      <c r="F1940" s="1" t="s">
        <v>1143</v>
      </c>
      <c r="G1940" s="1" t="s">
        <v>2817</v>
      </c>
      <c r="H1940" s="1" t="s">
        <v>5148</v>
      </c>
      <c r="I1940" s="1" t="s">
        <v>5309</v>
      </c>
      <c r="J1940" s="1" t="s">
        <v>70</v>
      </c>
      <c r="K1940" s="3">
        <v>51.56</v>
      </c>
      <c r="L1940">
        <v>4</v>
      </c>
      <c r="M1940" s="3">
        <v>206.24</v>
      </c>
      <c r="N1940" s="1" t="s">
        <v>29</v>
      </c>
      <c r="O1940" s="1" t="s">
        <v>22</v>
      </c>
    </row>
    <row r="1941" spans="1:15" x14ac:dyDescent="0.3">
      <c r="A1941" s="1" t="s">
        <v>5310</v>
      </c>
      <c r="B1941" s="2">
        <v>45241</v>
      </c>
      <c r="C1941" s="1" t="s">
        <v>6673</v>
      </c>
      <c r="D1941" s="1" t="s">
        <v>54</v>
      </c>
      <c r="E1941">
        <v>2023</v>
      </c>
      <c r="F1941" s="1" t="s">
        <v>868</v>
      </c>
      <c r="G1941" s="1" t="s">
        <v>4683</v>
      </c>
      <c r="H1941" s="1" t="s">
        <v>2796</v>
      </c>
      <c r="I1941" s="1" t="s">
        <v>2797</v>
      </c>
      <c r="J1941" s="1" t="s">
        <v>20</v>
      </c>
      <c r="K1941" s="3">
        <v>33.31</v>
      </c>
      <c r="L1941">
        <v>2</v>
      </c>
      <c r="M1941" s="3">
        <v>66.62</v>
      </c>
      <c r="N1941" s="1" t="s">
        <v>6669</v>
      </c>
      <c r="O1941" s="1" t="s">
        <v>37</v>
      </c>
    </row>
    <row r="1942" spans="1:15" x14ac:dyDescent="0.3">
      <c r="A1942" s="1" t="s">
        <v>5311</v>
      </c>
      <c r="B1942" s="2">
        <v>45090</v>
      </c>
      <c r="C1942" s="1" t="s">
        <v>6671</v>
      </c>
      <c r="D1942" s="1" t="s">
        <v>24</v>
      </c>
      <c r="E1942">
        <v>2023</v>
      </c>
      <c r="F1942" s="1" t="s">
        <v>2017</v>
      </c>
      <c r="G1942" s="1" t="s">
        <v>2018</v>
      </c>
      <c r="H1942" s="1" t="s">
        <v>1282</v>
      </c>
      <c r="I1942" s="1" t="s">
        <v>2279</v>
      </c>
      <c r="J1942" s="1" t="s">
        <v>20</v>
      </c>
      <c r="K1942" s="3">
        <v>49.73</v>
      </c>
      <c r="L1942">
        <v>4</v>
      </c>
      <c r="M1942" s="3">
        <v>198.92</v>
      </c>
      <c r="N1942" s="1" t="s">
        <v>6669</v>
      </c>
      <c r="O1942" s="1" t="s">
        <v>30</v>
      </c>
    </row>
    <row r="1943" spans="1:15" x14ac:dyDescent="0.3">
      <c r="A1943" s="1" t="s">
        <v>5312</v>
      </c>
      <c r="B1943" s="2">
        <v>45539</v>
      </c>
      <c r="C1943" s="1" t="s">
        <v>6670</v>
      </c>
      <c r="D1943" s="1" t="s">
        <v>60</v>
      </c>
      <c r="E1943">
        <v>2024</v>
      </c>
      <c r="F1943" s="1" t="s">
        <v>255</v>
      </c>
      <c r="G1943" s="1" t="s">
        <v>256</v>
      </c>
      <c r="H1943" s="1" t="s">
        <v>5313</v>
      </c>
      <c r="I1943" s="1" t="s">
        <v>5314</v>
      </c>
      <c r="J1943" s="1" t="s">
        <v>51</v>
      </c>
      <c r="K1943" s="3">
        <v>20.03</v>
      </c>
      <c r="L1943">
        <v>3</v>
      </c>
      <c r="M1943" s="3">
        <v>60.09</v>
      </c>
      <c r="N1943" s="1" t="s">
        <v>88</v>
      </c>
      <c r="O1943" s="1" t="s">
        <v>52</v>
      </c>
    </row>
    <row r="1944" spans="1:15" x14ac:dyDescent="0.3">
      <c r="A1944" s="1" t="s">
        <v>5315</v>
      </c>
      <c r="B1944" s="2">
        <v>45726</v>
      </c>
      <c r="C1944" s="1" t="s">
        <v>6667</v>
      </c>
      <c r="D1944" s="1" t="s">
        <v>15</v>
      </c>
      <c r="E1944">
        <v>2025</v>
      </c>
      <c r="F1944" s="1" t="s">
        <v>1957</v>
      </c>
      <c r="G1944" s="1" t="s">
        <v>1958</v>
      </c>
      <c r="H1944" s="1" t="s">
        <v>2913</v>
      </c>
      <c r="I1944" s="1" t="s">
        <v>4831</v>
      </c>
      <c r="J1944" s="1" t="s">
        <v>70</v>
      </c>
      <c r="K1944" s="3">
        <v>16.649999999999999</v>
      </c>
      <c r="L1944">
        <v>4</v>
      </c>
      <c r="M1944" s="3">
        <v>66.599999999999994</v>
      </c>
      <c r="N1944" s="1" t="s">
        <v>29</v>
      </c>
      <c r="O1944" s="1" t="s">
        <v>193</v>
      </c>
    </row>
    <row r="1945" spans="1:15" x14ac:dyDescent="0.3">
      <c r="A1945" s="1" t="s">
        <v>5316</v>
      </c>
      <c r="B1945" s="2">
        <v>45269</v>
      </c>
      <c r="C1945" s="1" t="s">
        <v>6673</v>
      </c>
      <c r="D1945" s="1" t="s">
        <v>107</v>
      </c>
      <c r="E1945">
        <v>2023</v>
      </c>
      <c r="F1945" s="1" t="s">
        <v>1560</v>
      </c>
      <c r="G1945" s="1" t="s">
        <v>1664</v>
      </c>
      <c r="H1945" s="1" t="s">
        <v>5317</v>
      </c>
      <c r="I1945" s="1" t="s">
        <v>5318</v>
      </c>
      <c r="J1945" s="1" t="s">
        <v>20</v>
      </c>
      <c r="K1945" s="3">
        <v>19.22</v>
      </c>
      <c r="L1945">
        <v>5</v>
      </c>
      <c r="M1945" s="3">
        <v>96.1</v>
      </c>
      <c r="N1945" s="1" t="s">
        <v>21</v>
      </c>
      <c r="O1945" s="1" t="s">
        <v>80</v>
      </c>
    </row>
    <row r="1946" spans="1:15" x14ac:dyDescent="0.3">
      <c r="A1946" s="1" t="s">
        <v>5319</v>
      </c>
      <c r="B1946" s="2">
        <v>45570</v>
      </c>
      <c r="C1946" s="1" t="s">
        <v>6673</v>
      </c>
      <c r="D1946" s="1" t="s">
        <v>133</v>
      </c>
      <c r="E1946">
        <v>2024</v>
      </c>
      <c r="F1946" s="1" t="s">
        <v>326</v>
      </c>
      <c r="G1946" s="1" t="s">
        <v>4223</v>
      </c>
      <c r="H1946" s="1" t="s">
        <v>2171</v>
      </c>
      <c r="I1946" s="1" t="s">
        <v>2172</v>
      </c>
      <c r="J1946" s="1" t="s">
        <v>70</v>
      </c>
      <c r="K1946" s="3">
        <v>18.45</v>
      </c>
      <c r="L1946">
        <v>1</v>
      </c>
      <c r="M1946" s="3">
        <v>18.45</v>
      </c>
      <c r="N1946" s="1" t="s">
        <v>6669</v>
      </c>
      <c r="O1946" s="1" t="s">
        <v>37</v>
      </c>
    </row>
    <row r="1947" spans="1:15" x14ac:dyDescent="0.3">
      <c r="A1947" s="1" t="s">
        <v>5320</v>
      </c>
      <c r="B1947" s="2">
        <v>45622</v>
      </c>
      <c r="C1947" s="1" t="s">
        <v>6671</v>
      </c>
      <c r="D1947" s="1" t="s">
        <v>54</v>
      </c>
      <c r="E1947">
        <v>2024</v>
      </c>
      <c r="F1947" s="1" t="s">
        <v>3804</v>
      </c>
      <c r="G1947" s="1" t="s">
        <v>2109</v>
      </c>
      <c r="H1947" s="1" t="s">
        <v>821</v>
      </c>
      <c r="I1947" s="1" t="s">
        <v>822</v>
      </c>
      <c r="J1947" s="1" t="s">
        <v>70</v>
      </c>
      <c r="K1947" s="3">
        <v>8.4</v>
      </c>
      <c r="L1947">
        <v>5</v>
      </c>
      <c r="M1947" s="3">
        <v>42</v>
      </c>
      <c r="N1947" s="1" t="s">
        <v>6669</v>
      </c>
      <c r="O1947" s="1" t="s">
        <v>37</v>
      </c>
    </row>
    <row r="1948" spans="1:15" x14ac:dyDescent="0.3">
      <c r="A1948" s="1" t="s">
        <v>5321</v>
      </c>
      <c r="B1948" s="2">
        <v>45438</v>
      </c>
      <c r="C1948" s="1" t="s">
        <v>6666</v>
      </c>
      <c r="D1948" s="1" t="s">
        <v>46</v>
      </c>
      <c r="E1948">
        <v>2024</v>
      </c>
      <c r="F1948" s="1" t="s">
        <v>2051</v>
      </c>
      <c r="G1948" s="1" t="s">
        <v>5222</v>
      </c>
      <c r="H1948" s="1" t="s">
        <v>3195</v>
      </c>
      <c r="I1948" s="1" t="s">
        <v>3196</v>
      </c>
      <c r="J1948" s="1" t="s">
        <v>20</v>
      </c>
      <c r="K1948" s="3">
        <v>7.67</v>
      </c>
      <c r="L1948">
        <v>4</v>
      </c>
      <c r="M1948" s="3">
        <v>30.68</v>
      </c>
      <c r="N1948" s="1" t="s">
        <v>29</v>
      </c>
      <c r="O1948" s="1" t="s">
        <v>44</v>
      </c>
    </row>
    <row r="1949" spans="1:15" x14ac:dyDescent="0.3">
      <c r="A1949" s="1" t="s">
        <v>5322</v>
      </c>
      <c r="B1949" s="2">
        <v>45013</v>
      </c>
      <c r="C1949" s="1" t="s">
        <v>6671</v>
      </c>
      <c r="D1949" s="1" t="s">
        <v>15</v>
      </c>
      <c r="E1949">
        <v>2023</v>
      </c>
      <c r="F1949" s="1" t="s">
        <v>1544</v>
      </c>
      <c r="G1949" s="1" t="s">
        <v>5323</v>
      </c>
      <c r="H1949" s="1" t="s">
        <v>3999</v>
      </c>
      <c r="I1949" s="1" t="s">
        <v>5324</v>
      </c>
      <c r="J1949" s="1" t="s">
        <v>87</v>
      </c>
      <c r="K1949" s="3">
        <v>45.82</v>
      </c>
      <c r="L1949">
        <v>4</v>
      </c>
      <c r="M1949" s="3">
        <v>183.28</v>
      </c>
      <c r="N1949" s="1" t="s">
        <v>88</v>
      </c>
      <c r="O1949" s="1" t="s">
        <v>193</v>
      </c>
    </row>
    <row r="1950" spans="1:15" x14ac:dyDescent="0.3">
      <c r="A1950" s="1" t="s">
        <v>5325</v>
      </c>
      <c r="B1950" s="2">
        <v>45816</v>
      </c>
      <c r="C1950" s="1" t="s">
        <v>6666</v>
      </c>
      <c r="D1950" s="1" t="s">
        <v>24</v>
      </c>
      <c r="E1950">
        <v>2025</v>
      </c>
      <c r="F1950" s="1" t="s">
        <v>1596</v>
      </c>
      <c r="G1950" s="1" t="s">
        <v>1597</v>
      </c>
      <c r="H1950" s="1" t="s">
        <v>1296</v>
      </c>
      <c r="I1950" s="1" t="s">
        <v>1297</v>
      </c>
      <c r="J1950" s="1" t="s">
        <v>70</v>
      </c>
      <c r="K1950" s="3">
        <v>50.99</v>
      </c>
      <c r="L1950">
        <v>5</v>
      </c>
      <c r="M1950" s="3">
        <v>254.95</v>
      </c>
      <c r="N1950" s="1" t="s">
        <v>6669</v>
      </c>
      <c r="O1950" s="1" t="s">
        <v>37</v>
      </c>
    </row>
    <row r="1951" spans="1:15" x14ac:dyDescent="0.3">
      <c r="A1951" s="1" t="s">
        <v>5326</v>
      </c>
      <c r="B1951" s="2">
        <v>44813</v>
      </c>
      <c r="C1951" s="1" t="s">
        <v>6668</v>
      </c>
      <c r="D1951" s="1" t="s">
        <v>60</v>
      </c>
      <c r="E1951">
        <v>2022</v>
      </c>
      <c r="F1951" s="1" t="s">
        <v>788</v>
      </c>
      <c r="G1951" s="1" t="s">
        <v>2223</v>
      </c>
      <c r="H1951" s="1" t="s">
        <v>3505</v>
      </c>
      <c r="I1951" s="1" t="s">
        <v>3862</v>
      </c>
      <c r="J1951" s="1" t="s">
        <v>51</v>
      </c>
      <c r="K1951" s="3">
        <v>6.03</v>
      </c>
      <c r="L1951">
        <v>2</v>
      </c>
      <c r="M1951" s="3">
        <v>12.06</v>
      </c>
      <c r="N1951" s="1" t="s">
        <v>21</v>
      </c>
      <c r="O1951" s="1" t="s">
        <v>37</v>
      </c>
    </row>
    <row r="1952" spans="1:15" x14ac:dyDescent="0.3">
      <c r="A1952" s="1" t="s">
        <v>5327</v>
      </c>
      <c r="B1952" s="2">
        <v>45231</v>
      </c>
      <c r="C1952" s="1" t="s">
        <v>6670</v>
      </c>
      <c r="D1952" s="1" t="s">
        <v>54</v>
      </c>
      <c r="E1952">
        <v>2023</v>
      </c>
      <c r="F1952" s="1" t="s">
        <v>2143</v>
      </c>
      <c r="G1952" s="1" t="s">
        <v>2144</v>
      </c>
      <c r="H1952" s="1" t="s">
        <v>2053</v>
      </c>
      <c r="I1952" s="1" t="s">
        <v>5328</v>
      </c>
      <c r="J1952" s="1" t="s">
        <v>20</v>
      </c>
      <c r="K1952" s="3">
        <v>54.13</v>
      </c>
      <c r="L1952">
        <v>4</v>
      </c>
      <c r="M1952" s="3">
        <v>216.52</v>
      </c>
      <c r="N1952" s="1" t="s">
        <v>29</v>
      </c>
      <c r="O1952" s="1" t="s">
        <v>30</v>
      </c>
    </row>
    <row r="1953" spans="1:15" x14ac:dyDescent="0.3">
      <c r="A1953" s="1" t="s">
        <v>5329</v>
      </c>
      <c r="B1953" s="2">
        <v>45178</v>
      </c>
      <c r="C1953" s="1" t="s">
        <v>6673</v>
      </c>
      <c r="D1953" s="1" t="s">
        <v>60</v>
      </c>
      <c r="E1953">
        <v>2023</v>
      </c>
      <c r="F1953" s="1" t="s">
        <v>5330</v>
      </c>
      <c r="G1953" s="1" t="s">
        <v>5331</v>
      </c>
      <c r="H1953" s="1" t="s">
        <v>2595</v>
      </c>
      <c r="I1953" s="1" t="s">
        <v>2596</v>
      </c>
      <c r="J1953" s="1" t="s">
        <v>87</v>
      </c>
      <c r="K1953" s="3">
        <v>19.100000000000001</v>
      </c>
      <c r="L1953">
        <v>3</v>
      </c>
      <c r="M1953" s="3">
        <v>57.3</v>
      </c>
      <c r="N1953" s="1" t="s">
        <v>6669</v>
      </c>
      <c r="O1953" s="1" t="s">
        <v>52</v>
      </c>
    </row>
    <row r="1954" spans="1:15" x14ac:dyDescent="0.3">
      <c r="A1954" s="1" t="s">
        <v>5332</v>
      </c>
      <c r="B1954" s="2">
        <v>45385</v>
      </c>
      <c r="C1954" s="1" t="s">
        <v>6670</v>
      </c>
      <c r="D1954" s="1" t="s">
        <v>82</v>
      </c>
      <c r="E1954">
        <v>2024</v>
      </c>
      <c r="F1954" s="1" t="s">
        <v>2477</v>
      </c>
      <c r="G1954" s="1" t="s">
        <v>3861</v>
      </c>
      <c r="H1954" s="1" t="s">
        <v>2070</v>
      </c>
      <c r="I1954" s="1" t="s">
        <v>2071</v>
      </c>
      <c r="J1954" s="1" t="s">
        <v>87</v>
      </c>
      <c r="K1954" s="3">
        <v>18.68</v>
      </c>
      <c r="L1954">
        <v>3</v>
      </c>
      <c r="M1954" s="3">
        <v>56.04</v>
      </c>
      <c r="N1954" s="1" t="s">
        <v>6669</v>
      </c>
      <c r="O1954" s="1" t="s">
        <v>30</v>
      </c>
    </row>
    <row r="1955" spans="1:15" x14ac:dyDescent="0.3">
      <c r="A1955" s="1" t="s">
        <v>5333</v>
      </c>
      <c r="B1955" s="2">
        <v>45230</v>
      </c>
      <c r="C1955" s="1" t="s">
        <v>6671</v>
      </c>
      <c r="D1955" s="1" t="s">
        <v>133</v>
      </c>
      <c r="E1955">
        <v>2023</v>
      </c>
      <c r="F1955" s="1" t="s">
        <v>849</v>
      </c>
      <c r="G1955" s="1" t="s">
        <v>850</v>
      </c>
      <c r="H1955" s="1" t="s">
        <v>3573</v>
      </c>
      <c r="I1955" s="1" t="s">
        <v>5334</v>
      </c>
      <c r="J1955" s="1" t="s">
        <v>87</v>
      </c>
      <c r="K1955" s="3">
        <v>32.159999999999997</v>
      </c>
      <c r="L1955">
        <v>2</v>
      </c>
      <c r="M1955" s="3">
        <v>64.319999999999993</v>
      </c>
      <c r="N1955" s="1" t="s">
        <v>29</v>
      </c>
      <c r="O1955" s="1" t="s">
        <v>37</v>
      </c>
    </row>
    <row r="1956" spans="1:15" x14ac:dyDescent="0.3">
      <c r="A1956" s="1" t="s">
        <v>5335</v>
      </c>
      <c r="B1956" s="2">
        <v>45625</v>
      </c>
      <c r="C1956" s="1" t="s">
        <v>6668</v>
      </c>
      <c r="D1956" s="1" t="s">
        <v>54</v>
      </c>
      <c r="E1956">
        <v>2024</v>
      </c>
      <c r="F1956" s="1" t="s">
        <v>873</v>
      </c>
      <c r="G1956" s="1" t="s">
        <v>5336</v>
      </c>
      <c r="H1956" s="1" t="s">
        <v>811</v>
      </c>
      <c r="I1956" s="1" t="s">
        <v>5159</v>
      </c>
      <c r="J1956" s="1" t="s">
        <v>70</v>
      </c>
      <c r="K1956" s="3">
        <v>20.78</v>
      </c>
      <c r="L1956">
        <v>4</v>
      </c>
      <c r="M1956" s="3">
        <v>83.12</v>
      </c>
      <c r="N1956" s="1" t="s">
        <v>21</v>
      </c>
      <c r="O1956" s="1" t="s">
        <v>95</v>
      </c>
    </row>
    <row r="1957" spans="1:15" x14ac:dyDescent="0.3">
      <c r="A1957" s="1" t="s">
        <v>5337</v>
      </c>
      <c r="B1957" s="2">
        <v>45871</v>
      </c>
      <c r="C1957" s="1" t="s">
        <v>6673</v>
      </c>
      <c r="D1957" s="1" t="s">
        <v>90</v>
      </c>
      <c r="E1957">
        <v>2025</v>
      </c>
      <c r="F1957" s="1" t="s">
        <v>1114</v>
      </c>
      <c r="G1957" s="1" t="s">
        <v>4524</v>
      </c>
      <c r="H1957" s="1" t="s">
        <v>4346</v>
      </c>
      <c r="I1957" s="1" t="s">
        <v>4347</v>
      </c>
      <c r="J1957" s="1" t="s">
        <v>20</v>
      </c>
      <c r="K1957" s="3">
        <v>11.65</v>
      </c>
      <c r="L1957">
        <v>2</v>
      </c>
      <c r="M1957" s="3">
        <v>23.3</v>
      </c>
      <c r="N1957" s="1" t="s">
        <v>6669</v>
      </c>
      <c r="O1957" s="1" t="s">
        <v>193</v>
      </c>
    </row>
    <row r="1958" spans="1:15" x14ac:dyDescent="0.3">
      <c r="A1958" s="1" t="s">
        <v>5338</v>
      </c>
      <c r="B1958" s="2">
        <v>44884</v>
      </c>
      <c r="C1958" s="1" t="s">
        <v>6673</v>
      </c>
      <c r="D1958" s="1" t="s">
        <v>54</v>
      </c>
      <c r="E1958">
        <v>2022</v>
      </c>
      <c r="F1958" s="1" t="s">
        <v>391</v>
      </c>
      <c r="G1958" s="1" t="s">
        <v>392</v>
      </c>
      <c r="H1958" s="1" t="s">
        <v>49</v>
      </c>
      <c r="I1958" s="1" t="s">
        <v>50</v>
      </c>
      <c r="J1958" s="1" t="s">
        <v>70</v>
      </c>
      <c r="K1958" s="3">
        <v>44.18</v>
      </c>
      <c r="L1958">
        <v>2</v>
      </c>
      <c r="M1958" s="3">
        <v>88.36</v>
      </c>
      <c r="N1958" s="1" t="s">
        <v>6669</v>
      </c>
      <c r="O1958" s="1" t="s">
        <v>44</v>
      </c>
    </row>
    <row r="1959" spans="1:15" x14ac:dyDescent="0.3">
      <c r="A1959" s="1" t="s">
        <v>5339</v>
      </c>
      <c r="B1959" s="2">
        <v>44891</v>
      </c>
      <c r="C1959" s="1" t="s">
        <v>6673</v>
      </c>
      <c r="D1959" s="1" t="s">
        <v>54</v>
      </c>
      <c r="E1959">
        <v>2022</v>
      </c>
      <c r="F1959" s="1" t="s">
        <v>295</v>
      </c>
      <c r="G1959" s="1" t="s">
        <v>1605</v>
      </c>
      <c r="H1959" s="1" t="s">
        <v>4376</v>
      </c>
      <c r="I1959" s="1" t="s">
        <v>4377</v>
      </c>
      <c r="J1959" s="1" t="s">
        <v>70</v>
      </c>
      <c r="K1959" s="3">
        <v>30.84</v>
      </c>
      <c r="L1959">
        <v>3</v>
      </c>
      <c r="M1959" s="3">
        <v>92.52</v>
      </c>
      <c r="N1959" s="1" t="s">
        <v>21</v>
      </c>
      <c r="O1959" s="1" t="s">
        <v>95</v>
      </c>
    </row>
    <row r="1960" spans="1:15" x14ac:dyDescent="0.3">
      <c r="A1960" s="1" t="s">
        <v>5340</v>
      </c>
      <c r="B1960" s="2">
        <v>45786</v>
      </c>
      <c r="C1960" s="1" t="s">
        <v>6668</v>
      </c>
      <c r="D1960" s="1" t="s">
        <v>46</v>
      </c>
      <c r="E1960">
        <v>2025</v>
      </c>
      <c r="F1960" s="1" t="s">
        <v>3706</v>
      </c>
      <c r="G1960" s="1" t="s">
        <v>5138</v>
      </c>
      <c r="H1960" s="1" t="s">
        <v>508</v>
      </c>
      <c r="I1960" s="1" t="s">
        <v>5341</v>
      </c>
      <c r="J1960" s="1" t="s">
        <v>20</v>
      </c>
      <c r="K1960" s="3">
        <v>24.08</v>
      </c>
      <c r="L1960">
        <v>4</v>
      </c>
      <c r="M1960" s="3">
        <v>96.32</v>
      </c>
      <c r="N1960" s="1" t="s">
        <v>6669</v>
      </c>
      <c r="O1960" s="1" t="s">
        <v>80</v>
      </c>
    </row>
    <row r="1961" spans="1:15" x14ac:dyDescent="0.3">
      <c r="A1961" s="1" t="s">
        <v>5342</v>
      </c>
      <c r="B1961" s="2">
        <v>44834</v>
      </c>
      <c r="C1961" s="1" t="s">
        <v>6668</v>
      </c>
      <c r="D1961" s="1" t="s">
        <v>60</v>
      </c>
      <c r="E1961">
        <v>2022</v>
      </c>
      <c r="F1961" s="1" t="s">
        <v>4002</v>
      </c>
      <c r="G1961" s="1" t="s">
        <v>4401</v>
      </c>
      <c r="H1961" s="1" t="s">
        <v>4085</v>
      </c>
      <c r="I1961" s="1" t="s">
        <v>5343</v>
      </c>
      <c r="J1961" s="1" t="s">
        <v>20</v>
      </c>
      <c r="K1961" s="3">
        <v>45.89</v>
      </c>
      <c r="L1961">
        <v>5</v>
      </c>
      <c r="M1961" s="3">
        <v>229.45</v>
      </c>
      <c r="N1961" s="1" t="s">
        <v>6669</v>
      </c>
      <c r="O1961" s="1" t="s">
        <v>95</v>
      </c>
    </row>
    <row r="1962" spans="1:15" x14ac:dyDescent="0.3">
      <c r="A1962" s="1" t="s">
        <v>5344</v>
      </c>
      <c r="B1962" s="2">
        <v>45197</v>
      </c>
      <c r="C1962" s="1" t="s">
        <v>6672</v>
      </c>
      <c r="D1962" s="1" t="s">
        <v>60</v>
      </c>
      <c r="E1962">
        <v>2023</v>
      </c>
      <c r="F1962" s="1" t="s">
        <v>4398</v>
      </c>
      <c r="G1962" s="1" t="s">
        <v>4399</v>
      </c>
      <c r="H1962" s="1" t="s">
        <v>2312</v>
      </c>
      <c r="I1962" s="1" t="s">
        <v>2313</v>
      </c>
      <c r="J1962" s="1" t="s">
        <v>20</v>
      </c>
      <c r="K1962" s="3">
        <v>27.69</v>
      </c>
      <c r="L1962">
        <v>4</v>
      </c>
      <c r="M1962" s="3">
        <v>110.76</v>
      </c>
      <c r="N1962" s="1" t="s">
        <v>6669</v>
      </c>
      <c r="O1962" s="1" t="s">
        <v>193</v>
      </c>
    </row>
    <row r="1963" spans="1:15" x14ac:dyDescent="0.3">
      <c r="A1963" s="1" t="s">
        <v>5345</v>
      </c>
      <c r="B1963" s="2">
        <v>45242</v>
      </c>
      <c r="C1963" s="1" t="s">
        <v>6666</v>
      </c>
      <c r="D1963" s="1" t="s">
        <v>54</v>
      </c>
      <c r="E1963">
        <v>2023</v>
      </c>
      <c r="F1963" s="1" t="s">
        <v>5073</v>
      </c>
      <c r="G1963" s="1" t="s">
        <v>5074</v>
      </c>
      <c r="H1963" s="1" t="s">
        <v>1024</v>
      </c>
      <c r="I1963" s="1" t="s">
        <v>5346</v>
      </c>
      <c r="J1963" s="1" t="s">
        <v>87</v>
      </c>
      <c r="K1963" s="3">
        <v>46.32</v>
      </c>
      <c r="L1963">
        <v>1</v>
      </c>
      <c r="M1963" s="3">
        <v>46.32</v>
      </c>
      <c r="N1963" s="1" t="s">
        <v>29</v>
      </c>
      <c r="O1963" s="1" t="s">
        <v>22</v>
      </c>
    </row>
    <row r="1964" spans="1:15" x14ac:dyDescent="0.3">
      <c r="A1964" s="1" t="s">
        <v>5347</v>
      </c>
      <c r="B1964" s="2">
        <v>45556</v>
      </c>
      <c r="C1964" s="1" t="s">
        <v>6673</v>
      </c>
      <c r="D1964" s="1" t="s">
        <v>60</v>
      </c>
      <c r="E1964">
        <v>2024</v>
      </c>
      <c r="F1964" s="1" t="s">
        <v>1235</v>
      </c>
      <c r="G1964" s="1" t="s">
        <v>5348</v>
      </c>
      <c r="H1964" s="1" t="s">
        <v>1959</v>
      </c>
      <c r="I1964" s="1" t="s">
        <v>1960</v>
      </c>
      <c r="J1964" s="1" t="s">
        <v>87</v>
      </c>
      <c r="K1964" s="3">
        <v>12.36</v>
      </c>
      <c r="L1964">
        <v>3</v>
      </c>
      <c r="M1964" s="3">
        <v>37.08</v>
      </c>
      <c r="N1964" s="1" t="s">
        <v>29</v>
      </c>
      <c r="O1964" s="1" t="s">
        <v>193</v>
      </c>
    </row>
    <row r="1965" spans="1:15" x14ac:dyDescent="0.3">
      <c r="A1965" s="1" t="s">
        <v>5349</v>
      </c>
      <c r="B1965" s="2">
        <v>44977</v>
      </c>
      <c r="C1965" s="1" t="s">
        <v>6667</v>
      </c>
      <c r="D1965" s="1" t="s">
        <v>39</v>
      </c>
      <c r="E1965">
        <v>2023</v>
      </c>
      <c r="F1965" s="1" t="s">
        <v>1680</v>
      </c>
      <c r="G1965" s="1" t="s">
        <v>3968</v>
      </c>
      <c r="H1965" s="1" t="s">
        <v>3971</v>
      </c>
      <c r="I1965" s="1" t="s">
        <v>3972</v>
      </c>
      <c r="J1965" s="1" t="s">
        <v>87</v>
      </c>
      <c r="K1965" s="3">
        <v>16.7</v>
      </c>
      <c r="L1965">
        <v>1</v>
      </c>
      <c r="M1965" s="3">
        <v>16.7</v>
      </c>
      <c r="N1965" s="1" t="s">
        <v>21</v>
      </c>
      <c r="O1965" s="1" t="s">
        <v>22</v>
      </c>
    </row>
    <row r="1966" spans="1:15" x14ac:dyDescent="0.3">
      <c r="A1966" s="1" t="s">
        <v>5350</v>
      </c>
      <c r="B1966" s="2">
        <v>45646</v>
      </c>
      <c r="C1966" s="1" t="s">
        <v>6668</v>
      </c>
      <c r="D1966" s="1" t="s">
        <v>107</v>
      </c>
      <c r="E1966">
        <v>2024</v>
      </c>
      <c r="F1966" s="1" t="s">
        <v>4062</v>
      </c>
      <c r="G1966" s="1" t="s">
        <v>4063</v>
      </c>
      <c r="H1966" s="1" t="s">
        <v>166</v>
      </c>
      <c r="I1966" s="1" t="s">
        <v>2714</v>
      </c>
      <c r="J1966" s="1" t="s">
        <v>20</v>
      </c>
      <c r="K1966" s="3">
        <v>45.6</v>
      </c>
      <c r="L1966">
        <v>3</v>
      </c>
      <c r="M1966" s="3">
        <v>136.80000000000001</v>
      </c>
      <c r="N1966" s="1" t="s">
        <v>29</v>
      </c>
      <c r="O1966" s="1" t="s">
        <v>44</v>
      </c>
    </row>
    <row r="1967" spans="1:15" x14ac:dyDescent="0.3">
      <c r="A1967" s="1" t="s">
        <v>5351</v>
      </c>
      <c r="B1967" s="2">
        <v>45630</v>
      </c>
      <c r="C1967" s="1" t="s">
        <v>6670</v>
      </c>
      <c r="D1967" s="1" t="s">
        <v>107</v>
      </c>
      <c r="E1967">
        <v>2024</v>
      </c>
      <c r="F1967" s="1" t="s">
        <v>3493</v>
      </c>
      <c r="G1967" s="1" t="s">
        <v>3494</v>
      </c>
      <c r="H1967" s="1" t="s">
        <v>1301</v>
      </c>
      <c r="I1967" s="1" t="s">
        <v>1302</v>
      </c>
      <c r="J1967" s="1" t="s">
        <v>70</v>
      </c>
      <c r="K1967" s="3">
        <v>36.630000000000003</v>
      </c>
      <c r="L1967">
        <v>1</v>
      </c>
      <c r="M1967" s="3">
        <v>36.630000000000003</v>
      </c>
      <c r="N1967" s="1" t="s">
        <v>6669</v>
      </c>
      <c r="O1967" s="1" t="s">
        <v>80</v>
      </c>
    </row>
    <row r="1968" spans="1:15" x14ac:dyDescent="0.3">
      <c r="A1968" s="1" t="s">
        <v>5352</v>
      </c>
      <c r="B1968" s="2">
        <v>45819</v>
      </c>
      <c r="C1968" s="1" t="s">
        <v>6670</v>
      </c>
      <c r="D1968" s="1" t="s">
        <v>24</v>
      </c>
      <c r="E1968">
        <v>2025</v>
      </c>
      <c r="F1968" s="1" t="s">
        <v>2571</v>
      </c>
      <c r="G1968" s="1" t="s">
        <v>2572</v>
      </c>
      <c r="H1968" s="1" t="s">
        <v>518</v>
      </c>
      <c r="I1968" s="1" t="s">
        <v>3457</v>
      </c>
      <c r="J1968" s="1" t="s">
        <v>20</v>
      </c>
      <c r="K1968" s="3">
        <v>39.86</v>
      </c>
      <c r="L1968">
        <v>5</v>
      </c>
      <c r="M1968" s="3">
        <v>199.3</v>
      </c>
      <c r="N1968" s="1" t="s">
        <v>6669</v>
      </c>
      <c r="O1968" s="1" t="s">
        <v>80</v>
      </c>
    </row>
    <row r="1969" spans="1:15" x14ac:dyDescent="0.3">
      <c r="A1969" s="1" t="s">
        <v>5353</v>
      </c>
      <c r="B1969" s="2">
        <v>45574</v>
      </c>
      <c r="C1969" s="1" t="s">
        <v>6670</v>
      </c>
      <c r="D1969" s="1" t="s">
        <v>133</v>
      </c>
      <c r="E1969">
        <v>2024</v>
      </c>
      <c r="F1969" s="1" t="s">
        <v>463</v>
      </c>
      <c r="G1969" s="1" t="s">
        <v>5354</v>
      </c>
      <c r="H1969" s="1" t="s">
        <v>2942</v>
      </c>
      <c r="I1969" s="1" t="s">
        <v>2943</v>
      </c>
      <c r="J1969" s="1" t="s">
        <v>20</v>
      </c>
      <c r="K1969" s="3">
        <v>51.61</v>
      </c>
      <c r="L1969">
        <v>5</v>
      </c>
      <c r="M1969" s="3">
        <v>258.05</v>
      </c>
      <c r="N1969" s="1" t="s">
        <v>6669</v>
      </c>
      <c r="O1969" s="1" t="s">
        <v>30</v>
      </c>
    </row>
    <row r="1970" spans="1:15" x14ac:dyDescent="0.3">
      <c r="A1970" s="1" t="s">
        <v>5355</v>
      </c>
      <c r="B1970" s="2">
        <v>45115</v>
      </c>
      <c r="C1970" s="1" t="s">
        <v>6673</v>
      </c>
      <c r="D1970" s="1" t="s">
        <v>32</v>
      </c>
      <c r="E1970">
        <v>2023</v>
      </c>
      <c r="F1970" s="1" t="s">
        <v>1449</v>
      </c>
      <c r="G1970" s="1" t="s">
        <v>2362</v>
      </c>
      <c r="H1970" s="1" t="s">
        <v>2174</v>
      </c>
      <c r="I1970" s="1" t="s">
        <v>4202</v>
      </c>
      <c r="J1970" s="1" t="s">
        <v>20</v>
      </c>
      <c r="K1970" s="3">
        <v>24.76</v>
      </c>
      <c r="L1970">
        <v>1</v>
      </c>
      <c r="M1970" s="3">
        <v>24.76</v>
      </c>
      <c r="N1970" s="1" t="s">
        <v>29</v>
      </c>
      <c r="O1970" s="1" t="s">
        <v>22</v>
      </c>
    </row>
    <row r="1971" spans="1:15" x14ac:dyDescent="0.3">
      <c r="A1971" s="1" t="s">
        <v>5356</v>
      </c>
      <c r="B1971" s="2">
        <v>45558</v>
      </c>
      <c r="C1971" s="1" t="s">
        <v>6667</v>
      </c>
      <c r="D1971" s="1" t="s">
        <v>60</v>
      </c>
      <c r="E1971">
        <v>2024</v>
      </c>
      <c r="F1971" s="1" t="s">
        <v>285</v>
      </c>
      <c r="G1971" s="1" t="s">
        <v>2954</v>
      </c>
      <c r="H1971" s="1" t="s">
        <v>445</v>
      </c>
      <c r="I1971" s="1" t="s">
        <v>446</v>
      </c>
      <c r="J1971" s="1" t="s">
        <v>70</v>
      </c>
      <c r="K1971" s="3">
        <v>35.35</v>
      </c>
      <c r="L1971">
        <v>2</v>
      </c>
      <c r="M1971" s="3">
        <v>70.7</v>
      </c>
      <c r="N1971" s="1" t="s">
        <v>21</v>
      </c>
      <c r="O1971" s="1" t="s">
        <v>37</v>
      </c>
    </row>
    <row r="1972" spans="1:15" x14ac:dyDescent="0.3">
      <c r="A1972" s="1" t="s">
        <v>5357</v>
      </c>
      <c r="B1972" s="2">
        <v>44969</v>
      </c>
      <c r="C1972" s="1" t="s">
        <v>6666</v>
      </c>
      <c r="D1972" s="1" t="s">
        <v>39</v>
      </c>
      <c r="E1972">
        <v>2023</v>
      </c>
      <c r="F1972" s="1" t="s">
        <v>2285</v>
      </c>
      <c r="G1972" s="1" t="s">
        <v>2286</v>
      </c>
      <c r="H1972" s="1" t="s">
        <v>342</v>
      </c>
      <c r="I1972" s="1" t="s">
        <v>343</v>
      </c>
      <c r="J1972" s="1" t="s">
        <v>51</v>
      </c>
      <c r="K1972" s="3">
        <v>38.549999999999997</v>
      </c>
      <c r="L1972">
        <v>4</v>
      </c>
      <c r="M1972" s="3">
        <v>154.19999999999999</v>
      </c>
      <c r="N1972" s="1" t="s">
        <v>21</v>
      </c>
      <c r="O1972" s="1" t="s">
        <v>37</v>
      </c>
    </row>
    <row r="1973" spans="1:15" x14ac:dyDescent="0.3">
      <c r="A1973" s="1" t="s">
        <v>5358</v>
      </c>
      <c r="B1973" s="2">
        <v>45688</v>
      </c>
      <c r="C1973" s="1" t="s">
        <v>6668</v>
      </c>
      <c r="D1973" s="1" t="s">
        <v>210</v>
      </c>
      <c r="E1973">
        <v>2025</v>
      </c>
      <c r="F1973" s="1" t="s">
        <v>91</v>
      </c>
      <c r="G1973" s="1" t="s">
        <v>92</v>
      </c>
      <c r="H1973" s="1" t="s">
        <v>559</v>
      </c>
      <c r="I1973" s="1" t="s">
        <v>1779</v>
      </c>
      <c r="J1973" s="1" t="s">
        <v>87</v>
      </c>
      <c r="K1973" s="3">
        <v>29.32</v>
      </c>
      <c r="L1973">
        <v>3</v>
      </c>
      <c r="M1973" s="3">
        <v>87.96</v>
      </c>
      <c r="N1973" s="1" t="s">
        <v>21</v>
      </c>
      <c r="O1973" s="1" t="s">
        <v>37</v>
      </c>
    </row>
    <row r="1974" spans="1:15" x14ac:dyDescent="0.3">
      <c r="A1974" s="1" t="s">
        <v>5359</v>
      </c>
      <c r="B1974" s="2">
        <v>45101</v>
      </c>
      <c r="C1974" s="1" t="s">
        <v>6673</v>
      </c>
      <c r="D1974" s="1" t="s">
        <v>24</v>
      </c>
      <c r="E1974">
        <v>2023</v>
      </c>
      <c r="F1974" s="1" t="s">
        <v>552</v>
      </c>
      <c r="G1974" s="1" t="s">
        <v>5360</v>
      </c>
      <c r="H1974" s="1" t="s">
        <v>2900</v>
      </c>
      <c r="I1974" s="1" t="s">
        <v>5361</v>
      </c>
      <c r="J1974" s="1" t="s">
        <v>20</v>
      </c>
      <c r="K1974" s="3">
        <v>19.5</v>
      </c>
      <c r="L1974">
        <v>5</v>
      </c>
      <c r="M1974" s="3">
        <v>97.5</v>
      </c>
      <c r="N1974" s="1" t="s">
        <v>21</v>
      </c>
      <c r="O1974" s="1" t="s">
        <v>44</v>
      </c>
    </row>
    <row r="1975" spans="1:15" x14ac:dyDescent="0.3">
      <c r="A1975" s="1" t="s">
        <v>5362</v>
      </c>
      <c r="B1975" s="2">
        <v>45546</v>
      </c>
      <c r="C1975" s="1" t="s">
        <v>6670</v>
      </c>
      <c r="D1975" s="1" t="s">
        <v>60</v>
      </c>
      <c r="E1975">
        <v>2024</v>
      </c>
      <c r="F1975" s="1" t="s">
        <v>373</v>
      </c>
      <c r="G1975" s="1" t="s">
        <v>374</v>
      </c>
      <c r="H1975" s="1" t="s">
        <v>110</v>
      </c>
      <c r="I1975" s="1" t="s">
        <v>111</v>
      </c>
      <c r="J1975" s="1" t="s">
        <v>51</v>
      </c>
      <c r="K1975" s="3">
        <v>47.39</v>
      </c>
      <c r="L1975">
        <v>3</v>
      </c>
      <c r="M1975" s="3">
        <v>142.16999999999999</v>
      </c>
      <c r="N1975" s="1" t="s">
        <v>29</v>
      </c>
      <c r="O1975" s="1" t="s">
        <v>193</v>
      </c>
    </row>
    <row r="1976" spans="1:15" x14ac:dyDescent="0.3">
      <c r="A1976" s="1" t="s">
        <v>5363</v>
      </c>
      <c r="B1976" s="2">
        <v>44972</v>
      </c>
      <c r="C1976" s="1" t="s">
        <v>6670</v>
      </c>
      <c r="D1976" s="1" t="s">
        <v>39</v>
      </c>
      <c r="E1976">
        <v>2023</v>
      </c>
      <c r="F1976" s="1" t="s">
        <v>1123</v>
      </c>
      <c r="G1976" s="1" t="s">
        <v>1124</v>
      </c>
      <c r="H1976" s="1" t="s">
        <v>767</v>
      </c>
      <c r="I1976" s="1" t="s">
        <v>2904</v>
      </c>
      <c r="J1976" s="1" t="s">
        <v>70</v>
      </c>
      <c r="K1976" s="3">
        <v>24.97</v>
      </c>
      <c r="L1976">
        <v>3</v>
      </c>
      <c r="M1976" s="3">
        <v>74.91</v>
      </c>
      <c r="N1976" s="1" t="s">
        <v>29</v>
      </c>
      <c r="O1976" s="1" t="s">
        <v>37</v>
      </c>
    </row>
    <row r="1977" spans="1:15" x14ac:dyDescent="0.3">
      <c r="A1977" s="1" t="s">
        <v>5364</v>
      </c>
      <c r="B1977" s="2">
        <v>45565</v>
      </c>
      <c r="C1977" s="1" t="s">
        <v>6667</v>
      </c>
      <c r="D1977" s="1" t="s">
        <v>60</v>
      </c>
      <c r="E1977">
        <v>2024</v>
      </c>
      <c r="F1977" s="1" t="s">
        <v>5365</v>
      </c>
      <c r="G1977" s="1" t="s">
        <v>5366</v>
      </c>
      <c r="H1977" s="1" t="s">
        <v>2048</v>
      </c>
      <c r="I1977" s="1" t="s">
        <v>2049</v>
      </c>
      <c r="J1977" s="1" t="s">
        <v>20</v>
      </c>
      <c r="K1977" s="3">
        <v>39.36</v>
      </c>
      <c r="L1977">
        <v>4</v>
      </c>
      <c r="M1977" s="3">
        <v>157.44</v>
      </c>
      <c r="N1977" s="1" t="s">
        <v>29</v>
      </c>
      <c r="O1977" s="1" t="s">
        <v>193</v>
      </c>
    </row>
    <row r="1978" spans="1:15" x14ac:dyDescent="0.3">
      <c r="A1978" s="1" t="s">
        <v>5367</v>
      </c>
      <c r="B1978" s="2">
        <v>45339</v>
      </c>
      <c r="C1978" s="1" t="s">
        <v>6673</v>
      </c>
      <c r="D1978" s="1" t="s">
        <v>39</v>
      </c>
      <c r="E1978">
        <v>2024</v>
      </c>
      <c r="F1978" s="1" t="s">
        <v>1192</v>
      </c>
      <c r="G1978" s="1" t="s">
        <v>1193</v>
      </c>
      <c r="H1978" s="1" t="s">
        <v>4346</v>
      </c>
      <c r="I1978" s="1" t="s">
        <v>4347</v>
      </c>
      <c r="J1978" s="1" t="s">
        <v>20</v>
      </c>
      <c r="K1978" s="3">
        <v>13.16</v>
      </c>
      <c r="L1978">
        <v>3</v>
      </c>
      <c r="M1978" s="3">
        <v>39.479999999999997</v>
      </c>
      <c r="N1978" s="1" t="s">
        <v>88</v>
      </c>
      <c r="O1978" s="1" t="s">
        <v>44</v>
      </c>
    </row>
    <row r="1979" spans="1:15" x14ac:dyDescent="0.3">
      <c r="A1979" s="1" t="s">
        <v>5368</v>
      </c>
      <c r="B1979" s="2">
        <v>45322</v>
      </c>
      <c r="C1979" s="1" t="s">
        <v>6670</v>
      </c>
      <c r="D1979" s="1" t="s">
        <v>210</v>
      </c>
      <c r="E1979">
        <v>2024</v>
      </c>
      <c r="F1979" s="1" t="s">
        <v>2089</v>
      </c>
      <c r="G1979" s="1" t="s">
        <v>2090</v>
      </c>
      <c r="H1979" s="1" t="s">
        <v>554</v>
      </c>
      <c r="I1979" s="1" t="s">
        <v>555</v>
      </c>
      <c r="J1979" s="1" t="s">
        <v>20</v>
      </c>
      <c r="K1979" s="3">
        <v>39.020000000000003</v>
      </c>
      <c r="L1979">
        <v>1</v>
      </c>
      <c r="M1979" s="3">
        <v>39.020000000000003</v>
      </c>
      <c r="N1979" s="1" t="s">
        <v>21</v>
      </c>
      <c r="O1979" s="1" t="s">
        <v>22</v>
      </c>
    </row>
    <row r="1980" spans="1:15" x14ac:dyDescent="0.3">
      <c r="A1980" s="1" t="s">
        <v>5369</v>
      </c>
      <c r="B1980" s="2">
        <v>44955</v>
      </c>
      <c r="C1980" s="1" t="s">
        <v>6666</v>
      </c>
      <c r="D1980" s="1" t="s">
        <v>210</v>
      </c>
      <c r="E1980">
        <v>2023</v>
      </c>
      <c r="F1980" s="1" t="s">
        <v>16</v>
      </c>
      <c r="G1980" s="1" t="s">
        <v>17</v>
      </c>
      <c r="H1980" s="1" t="s">
        <v>2535</v>
      </c>
      <c r="I1980" s="1" t="s">
        <v>2536</v>
      </c>
      <c r="J1980" s="1" t="s">
        <v>20</v>
      </c>
      <c r="K1980" s="3">
        <v>22.79</v>
      </c>
      <c r="L1980">
        <v>2</v>
      </c>
      <c r="M1980" s="3">
        <v>45.58</v>
      </c>
      <c r="N1980" s="1" t="s">
        <v>6669</v>
      </c>
      <c r="O1980" s="1" t="s">
        <v>22</v>
      </c>
    </row>
    <row r="1981" spans="1:15" x14ac:dyDescent="0.3">
      <c r="A1981" s="1" t="s">
        <v>5370</v>
      </c>
      <c r="B1981" s="2">
        <v>45251</v>
      </c>
      <c r="C1981" s="1" t="s">
        <v>6671</v>
      </c>
      <c r="D1981" s="1" t="s">
        <v>54</v>
      </c>
      <c r="E1981">
        <v>2023</v>
      </c>
      <c r="F1981" s="1" t="s">
        <v>621</v>
      </c>
      <c r="G1981" s="1" t="s">
        <v>622</v>
      </c>
      <c r="H1981" s="1" t="s">
        <v>5313</v>
      </c>
      <c r="I1981" s="1" t="s">
        <v>5314</v>
      </c>
      <c r="J1981" s="1" t="s">
        <v>20</v>
      </c>
      <c r="K1981" s="3">
        <v>20.21</v>
      </c>
      <c r="L1981">
        <v>5</v>
      </c>
      <c r="M1981" s="3">
        <v>101.05</v>
      </c>
      <c r="N1981" s="1" t="s">
        <v>21</v>
      </c>
      <c r="O1981" s="1" t="s">
        <v>37</v>
      </c>
    </row>
    <row r="1982" spans="1:15" x14ac:dyDescent="0.3">
      <c r="A1982" s="1" t="s">
        <v>5371</v>
      </c>
      <c r="B1982" s="2">
        <v>45166</v>
      </c>
      <c r="C1982" s="1" t="s">
        <v>6667</v>
      </c>
      <c r="D1982" s="1" t="s">
        <v>90</v>
      </c>
      <c r="E1982">
        <v>2023</v>
      </c>
      <c r="F1982" s="1" t="s">
        <v>3669</v>
      </c>
      <c r="G1982" s="1" t="s">
        <v>3670</v>
      </c>
      <c r="H1982" s="1" t="s">
        <v>3952</v>
      </c>
      <c r="I1982" s="1" t="s">
        <v>3953</v>
      </c>
      <c r="J1982" s="1" t="s">
        <v>20</v>
      </c>
      <c r="K1982" s="3">
        <v>36.409999999999997</v>
      </c>
      <c r="L1982">
        <v>1</v>
      </c>
      <c r="M1982" s="3">
        <v>36.409999999999997</v>
      </c>
      <c r="N1982" s="1" t="s">
        <v>21</v>
      </c>
      <c r="O1982" s="1" t="s">
        <v>193</v>
      </c>
    </row>
    <row r="1983" spans="1:15" x14ac:dyDescent="0.3">
      <c r="A1983" s="1" t="s">
        <v>5372</v>
      </c>
      <c r="B1983" s="2">
        <v>45399</v>
      </c>
      <c r="C1983" s="1" t="s">
        <v>6670</v>
      </c>
      <c r="D1983" s="1" t="s">
        <v>82</v>
      </c>
      <c r="E1983">
        <v>2024</v>
      </c>
      <c r="F1983" s="1" t="s">
        <v>802</v>
      </c>
      <c r="G1983" s="1" t="s">
        <v>803</v>
      </c>
      <c r="H1983" s="1" t="s">
        <v>1848</v>
      </c>
      <c r="I1983" s="1" t="s">
        <v>1849</v>
      </c>
      <c r="J1983" s="1" t="s">
        <v>20</v>
      </c>
      <c r="K1983" s="3">
        <v>14.25</v>
      </c>
      <c r="L1983">
        <v>1</v>
      </c>
      <c r="M1983" s="3">
        <v>14.25</v>
      </c>
      <c r="N1983" s="1" t="s">
        <v>6669</v>
      </c>
      <c r="O1983" s="1" t="s">
        <v>80</v>
      </c>
    </row>
    <row r="1984" spans="1:15" x14ac:dyDescent="0.3">
      <c r="A1984" s="1" t="s">
        <v>5373</v>
      </c>
      <c r="B1984" s="2">
        <v>45150</v>
      </c>
      <c r="C1984" s="1" t="s">
        <v>6673</v>
      </c>
      <c r="D1984" s="1" t="s">
        <v>90</v>
      </c>
      <c r="E1984">
        <v>2023</v>
      </c>
      <c r="F1984" s="1" t="s">
        <v>1815</v>
      </c>
      <c r="G1984" s="1" t="s">
        <v>1816</v>
      </c>
      <c r="H1984" s="1" t="s">
        <v>342</v>
      </c>
      <c r="I1984" s="1" t="s">
        <v>4878</v>
      </c>
      <c r="J1984" s="1" t="s">
        <v>20</v>
      </c>
      <c r="K1984" s="3">
        <v>31.97</v>
      </c>
      <c r="L1984">
        <v>1</v>
      </c>
      <c r="M1984" s="3">
        <v>31.97</v>
      </c>
      <c r="N1984" s="1" t="s">
        <v>21</v>
      </c>
      <c r="O1984" s="1" t="s">
        <v>193</v>
      </c>
    </row>
    <row r="1985" spans="1:15" x14ac:dyDescent="0.3">
      <c r="A1985" s="1" t="s">
        <v>5374</v>
      </c>
      <c r="B1985" s="2">
        <v>45126</v>
      </c>
      <c r="C1985" s="1" t="s">
        <v>6670</v>
      </c>
      <c r="D1985" s="1" t="s">
        <v>32</v>
      </c>
      <c r="E1985">
        <v>2023</v>
      </c>
      <c r="F1985" s="1" t="s">
        <v>5375</v>
      </c>
      <c r="G1985" s="1" t="s">
        <v>5376</v>
      </c>
      <c r="H1985" s="1" t="s">
        <v>1425</v>
      </c>
      <c r="I1985" s="1" t="s">
        <v>1964</v>
      </c>
      <c r="J1985" s="1" t="s">
        <v>20</v>
      </c>
      <c r="K1985" s="3">
        <v>41.23</v>
      </c>
      <c r="L1985">
        <v>4</v>
      </c>
      <c r="M1985" s="3">
        <v>164.92</v>
      </c>
      <c r="N1985" s="1" t="s">
        <v>6669</v>
      </c>
      <c r="O1985" s="1" t="s">
        <v>44</v>
      </c>
    </row>
    <row r="1986" spans="1:15" x14ac:dyDescent="0.3">
      <c r="A1986" s="1" t="s">
        <v>5377</v>
      </c>
      <c r="B1986" s="2">
        <v>45045</v>
      </c>
      <c r="C1986" s="1" t="s">
        <v>6673</v>
      </c>
      <c r="D1986" s="1" t="s">
        <v>82</v>
      </c>
      <c r="E1986">
        <v>2023</v>
      </c>
      <c r="F1986" s="1" t="s">
        <v>91</v>
      </c>
      <c r="G1986" s="1" t="s">
        <v>92</v>
      </c>
      <c r="H1986" s="1" t="s">
        <v>4709</v>
      </c>
      <c r="I1986" s="1" t="s">
        <v>5226</v>
      </c>
      <c r="J1986" s="1" t="s">
        <v>70</v>
      </c>
      <c r="K1986" s="3">
        <v>17.18</v>
      </c>
      <c r="L1986">
        <v>4</v>
      </c>
      <c r="M1986" s="3">
        <v>68.72</v>
      </c>
      <c r="N1986" s="1" t="s">
        <v>21</v>
      </c>
      <c r="O1986" s="1" t="s">
        <v>44</v>
      </c>
    </row>
    <row r="1987" spans="1:15" x14ac:dyDescent="0.3">
      <c r="A1987" s="1" t="s">
        <v>5378</v>
      </c>
      <c r="B1987" s="2">
        <v>45496</v>
      </c>
      <c r="C1987" s="1" t="s">
        <v>6671</v>
      </c>
      <c r="D1987" s="1" t="s">
        <v>32</v>
      </c>
      <c r="E1987">
        <v>2024</v>
      </c>
      <c r="F1987" s="1" t="s">
        <v>3163</v>
      </c>
      <c r="G1987" s="1" t="s">
        <v>3164</v>
      </c>
      <c r="H1987" s="1" t="s">
        <v>1361</v>
      </c>
      <c r="I1987" s="1" t="s">
        <v>3328</v>
      </c>
      <c r="J1987" s="1" t="s">
        <v>70</v>
      </c>
      <c r="K1987" s="3">
        <v>43.87</v>
      </c>
      <c r="L1987">
        <v>5</v>
      </c>
      <c r="M1987" s="3">
        <v>219.35</v>
      </c>
      <c r="N1987" s="1" t="s">
        <v>29</v>
      </c>
      <c r="O1987" s="1" t="s">
        <v>44</v>
      </c>
    </row>
    <row r="1988" spans="1:15" x14ac:dyDescent="0.3">
      <c r="A1988" s="1" t="s">
        <v>5379</v>
      </c>
      <c r="B1988" s="2">
        <v>45811</v>
      </c>
      <c r="C1988" s="1" t="s">
        <v>6671</v>
      </c>
      <c r="D1988" s="1" t="s">
        <v>24</v>
      </c>
      <c r="E1988">
        <v>2025</v>
      </c>
      <c r="F1988" s="1" t="s">
        <v>2330</v>
      </c>
      <c r="G1988" s="1" t="s">
        <v>2331</v>
      </c>
      <c r="H1988" s="1" t="s">
        <v>1894</v>
      </c>
      <c r="I1988" s="1" t="s">
        <v>1895</v>
      </c>
      <c r="J1988" s="1" t="s">
        <v>20</v>
      </c>
      <c r="K1988" s="3">
        <v>19.53</v>
      </c>
      <c r="L1988">
        <v>1</v>
      </c>
      <c r="M1988" s="3">
        <v>19.53</v>
      </c>
      <c r="N1988" s="1" t="s">
        <v>29</v>
      </c>
      <c r="O1988" s="1" t="s">
        <v>30</v>
      </c>
    </row>
    <row r="1989" spans="1:15" x14ac:dyDescent="0.3">
      <c r="A1989" s="1" t="s">
        <v>5380</v>
      </c>
      <c r="B1989" s="2">
        <v>45722</v>
      </c>
      <c r="C1989" s="1" t="s">
        <v>6672</v>
      </c>
      <c r="D1989" s="1" t="s">
        <v>15</v>
      </c>
      <c r="E1989">
        <v>2025</v>
      </c>
      <c r="F1989" s="1" t="s">
        <v>216</v>
      </c>
      <c r="G1989" s="1" t="s">
        <v>5098</v>
      </c>
      <c r="H1989" s="1" t="s">
        <v>1071</v>
      </c>
      <c r="I1989" s="1" t="s">
        <v>1072</v>
      </c>
      <c r="J1989" s="1" t="s">
        <v>87</v>
      </c>
      <c r="K1989" s="3">
        <v>43.78</v>
      </c>
      <c r="L1989">
        <v>2</v>
      </c>
      <c r="M1989" s="3">
        <v>87.56</v>
      </c>
      <c r="N1989" s="1" t="s">
        <v>6669</v>
      </c>
      <c r="O1989" s="1" t="s">
        <v>80</v>
      </c>
    </row>
    <row r="1990" spans="1:15" x14ac:dyDescent="0.3">
      <c r="A1990" s="1" t="s">
        <v>5381</v>
      </c>
      <c r="B1990" s="2">
        <v>45307</v>
      </c>
      <c r="C1990" s="1" t="s">
        <v>6671</v>
      </c>
      <c r="D1990" s="1" t="s">
        <v>210</v>
      </c>
      <c r="E1990">
        <v>2024</v>
      </c>
      <c r="F1990" s="1" t="s">
        <v>2089</v>
      </c>
      <c r="G1990" s="1" t="s">
        <v>2090</v>
      </c>
      <c r="H1990" s="1" t="s">
        <v>360</v>
      </c>
      <c r="I1990" s="1" t="s">
        <v>361</v>
      </c>
      <c r="J1990" s="1" t="s">
        <v>51</v>
      </c>
      <c r="K1990" s="3">
        <v>21.5</v>
      </c>
      <c r="L1990">
        <v>2</v>
      </c>
      <c r="M1990" s="3">
        <v>43</v>
      </c>
      <c r="N1990" s="1" t="s">
        <v>88</v>
      </c>
      <c r="O1990" s="1" t="s">
        <v>193</v>
      </c>
    </row>
    <row r="1991" spans="1:15" x14ac:dyDescent="0.3">
      <c r="A1991" s="1" t="s">
        <v>5382</v>
      </c>
      <c r="B1991" s="2">
        <v>45089</v>
      </c>
      <c r="C1991" s="1" t="s">
        <v>6667</v>
      </c>
      <c r="D1991" s="1" t="s">
        <v>24</v>
      </c>
      <c r="E1991">
        <v>2023</v>
      </c>
      <c r="F1991" s="1" t="s">
        <v>5383</v>
      </c>
      <c r="G1991" s="1" t="s">
        <v>5384</v>
      </c>
      <c r="H1991" s="1" t="s">
        <v>3791</v>
      </c>
      <c r="I1991" s="1" t="s">
        <v>3792</v>
      </c>
      <c r="J1991" s="1" t="s">
        <v>51</v>
      </c>
      <c r="K1991" s="3">
        <v>49.2</v>
      </c>
      <c r="L1991">
        <v>1</v>
      </c>
      <c r="M1991" s="3">
        <v>49.2</v>
      </c>
      <c r="N1991" s="1" t="s">
        <v>88</v>
      </c>
      <c r="O1991" s="1" t="s">
        <v>44</v>
      </c>
    </row>
    <row r="1992" spans="1:15" x14ac:dyDescent="0.3">
      <c r="A1992" s="1" t="s">
        <v>5385</v>
      </c>
      <c r="B1992" s="2">
        <v>45486</v>
      </c>
      <c r="C1992" s="1" t="s">
        <v>6673</v>
      </c>
      <c r="D1992" s="1" t="s">
        <v>32</v>
      </c>
      <c r="E1992">
        <v>2024</v>
      </c>
      <c r="F1992" s="1" t="s">
        <v>2761</v>
      </c>
      <c r="G1992" s="1" t="s">
        <v>2762</v>
      </c>
      <c r="H1992" s="1" t="s">
        <v>2213</v>
      </c>
      <c r="I1992" s="1" t="s">
        <v>4447</v>
      </c>
      <c r="J1992" s="1" t="s">
        <v>87</v>
      </c>
      <c r="K1992" s="3">
        <v>35.28</v>
      </c>
      <c r="L1992">
        <v>2</v>
      </c>
      <c r="M1992" s="3">
        <v>70.56</v>
      </c>
      <c r="N1992" s="1" t="s">
        <v>29</v>
      </c>
      <c r="O1992" s="1" t="s">
        <v>37</v>
      </c>
    </row>
    <row r="1993" spans="1:15" x14ac:dyDescent="0.3">
      <c r="A1993" s="1" t="s">
        <v>5386</v>
      </c>
      <c r="B1993" s="2">
        <v>45542</v>
      </c>
      <c r="C1993" s="1" t="s">
        <v>6673</v>
      </c>
      <c r="D1993" s="1" t="s">
        <v>60</v>
      </c>
      <c r="E1993">
        <v>2024</v>
      </c>
      <c r="F1993" s="1" t="s">
        <v>611</v>
      </c>
      <c r="G1993" s="1" t="s">
        <v>2740</v>
      </c>
      <c r="H1993" s="1" t="s">
        <v>613</v>
      </c>
      <c r="I1993" s="1" t="s">
        <v>614</v>
      </c>
      <c r="J1993" s="1" t="s">
        <v>70</v>
      </c>
      <c r="K1993" s="3">
        <v>38.479999999999997</v>
      </c>
      <c r="L1993">
        <v>1</v>
      </c>
      <c r="M1993" s="3">
        <v>38.479999999999997</v>
      </c>
      <c r="N1993" s="1" t="s">
        <v>29</v>
      </c>
      <c r="O1993" s="1" t="s">
        <v>22</v>
      </c>
    </row>
    <row r="1994" spans="1:15" x14ac:dyDescent="0.3">
      <c r="A1994" s="1" t="s">
        <v>5387</v>
      </c>
      <c r="B1994" s="2">
        <v>44907</v>
      </c>
      <c r="C1994" s="1" t="s">
        <v>6667</v>
      </c>
      <c r="D1994" s="1" t="s">
        <v>107</v>
      </c>
      <c r="E1994">
        <v>2022</v>
      </c>
      <c r="F1994" s="1" t="s">
        <v>3417</v>
      </c>
      <c r="G1994" s="1" t="s">
        <v>3418</v>
      </c>
      <c r="H1994" s="1" t="s">
        <v>1251</v>
      </c>
      <c r="I1994" s="1" t="s">
        <v>3658</v>
      </c>
      <c r="J1994" s="1" t="s">
        <v>20</v>
      </c>
      <c r="K1994" s="3">
        <v>13.76</v>
      </c>
      <c r="L1994">
        <v>3</v>
      </c>
      <c r="M1994" s="3">
        <v>41.28</v>
      </c>
      <c r="N1994" s="1" t="s">
        <v>6669</v>
      </c>
      <c r="O1994" s="1" t="s">
        <v>37</v>
      </c>
    </row>
    <row r="1995" spans="1:15" x14ac:dyDescent="0.3">
      <c r="A1995" s="1" t="s">
        <v>5388</v>
      </c>
      <c r="B1995" s="2">
        <v>45003</v>
      </c>
      <c r="C1995" s="1" t="s">
        <v>6673</v>
      </c>
      <c r="D1995" s="1" t="s">
        <v>15</v>
      </c>
      <c r="E1995">
        <v>2023</v>
      </c>
      <c r="F1995" s="1" t="s">
        <v>2143</v>
      </c>
      <c r="G1995" s="1" t="s">
        <v>2657</v>
      </c>
      <c r="H1995" s="1" t="s">
        <v>856</v>
      </c>
      <c r="I1995" s="1" t="s">
        <v>857</v>
      </c>
      <c r="J1995" s="1" t="s">
        <v>20</v>
      </c>
      <c r="K1995" s="3">
        <v>53.66</v>
      </c>
      <c r="L1995">
        <v>2</v>
      </c>
      <c r="M1995" s="3">
        <v>107.32</v>
      </c>
      <c r="N1995" s="1" t="s">
        <v>29</v>
      </c>
      <c r="O1995" s="1" t="s">
        <v>44</v>
      </c>
    </row>
    <row r="1996" spans="1:15" x14ac:dyDescent="0.3">
      <c r="A1996" s="1" t="s">
        <v>5389</v>
      </c>
      <c r="B1996" s="2">
        <v>44991</v>
      </c>
      <c r="C1996" s="1" t="s">
        <v>6667</v>
      </c>
      <c r="D1996" s="1" t="s">
        <v>15</v>
      </c>
      <c r="E1996">
        <v>2023</v>
      </c>
      <c r="F1996" s="1" t="s">
        <v>3262</v>
      </c>
      <c r="G1996" s="1" t="s">
        <v>5390</v>
      </c>
      <c r="H1996" s="1" t="s">
        <v>2983</v>
      </c>
      <c r="I1996" s="1" t="s">
        <v>2984</v>
      </c>
      <c r="J1996" s="1" t="s">
        <v>20</v>
      </c>
      <c r="K1996" s="3">
        <v>32.549999999999997</v>
      </c>
      <c r="L1996">
        <v>4</v>
      </c>
      <c r="M1996" s="3">
        <v>130.19999999999999</v>
      </c>
      <c r="N1996" s="1" t="s">
        <v>6669</v>
      </c>
      <c r="O1996" s="1" t="s">
        <v>193</v>
      </c>
    </row>
    <row r="1997" spans="1:15" x14ac:dyDescent="0.3">
      <c r="A1997" s="1" t="s">
        <v>5391</v>
      </c>
      <c r="B1997" s="2">
        <v>45487</v>
      </c>
      <c r="C1997" s="1" t="s">
        <v>6666</v>
      </c>
      <c r="D1997" s="1" t="s">
        <v>32</v>
      </c>
      <c r="E1997">
        <v>2024</v>
      </c>
      <c r="F1997" s="1" t="s">
        <v>666</v>
      </c>
      <c r="G1997" s="1" t="s">
        <v>3335</v>
      </c>
      <c r="H1997" s="1" t="s">
        <v>49</v>
      </c>
      <c r="I1997" s="1" t="s">
        <v>4402</v>
      </c>
      <c r="J1997" s="1" t="s">
        <v>70</v>
      </c>
      <c r="K1997" s="3">
        <v>7.46</v>
      </c>
      <c r="L1997">
        <v>3</v>
      </c>
      <c r="M1997" s="3">
        <v>22.38</v>
      </c>
      <c r="N1997" s="1" t="s">
        <v>6669</v>
      </c>
      <c r="O1997" s="1" t="s">
        <v>22</v>
      </c>
    </row>
    <row r="1998" spans="1:15" x14ac:dyDescent="0.3">
      <c r="A1998" s="1" t="s">
        <v>5392</v>
      </c>
      <c r="B1998" s="2">
        <v>45269</v>
      </c>
      <c r="C1998" s="1" t="s">
        <v>6673</v>
      </c>
      <c r="D1998" s="1" t="s">
        <v>107</v>
      </c>
      <c r="E1998">
        <v>2023</v>
      </c>
      <c r="F1998" s="1" t="s">
        <v>3216</v>
      </c>
      <c r="G1998" s="1" t="s">
        <v>5393</v>
      </c>
      <c r="H1998" s="1" t="s">
        <v>508</v>
      </c>
      <c r="I1998" s="1" t="s">
        <v>5341</v>
      </c>
      <c r="J1998" s="1" t="s">
        <v>51</v>
      </c>
      <c r="K1998" s="3">
        <v>25.37</v>
      </c>
      <c r="L1998">
        <v>2</v>
      </c>
      <c r="M1998" s="3">
        <v>50.74</v>
      </c>
      <c r="N1998" s="1" t="s">
        <v>21</v>
      </c>
      <c r="O1998" s="1" t="s">
        <v>193</v>
      </c>
    </row>
    <row r="1999" spans="1:15" x14ac:dyDescent="0.3">
      <c r="A1999" s="1" t="s">
        <v>5394</v>
      </c>
      <c r="B1999" s="2">
        <v>45093</v>
      </c>
      <c r="C1999" s="1" t="s">
        <v>6668</v>
      </c>
      <c r="D1999" s="1" t="s">
        <v>24</v>
      </c>
      <c r="E1999">
        <v>2023</v>
      </c>
      <c r="F1999" s="1" t="s">
        <v>583</v>
      </c>
      <c r="G1999" s="1" t="s">
        <v>3372</v>
      </c>
      <c r="H1999" s="1" t="s">
        <v>5395</v>
      </c>
      <c r="I1999" s="1" t="s">
        <v>5396</v>
      </c>
      <c r="J1999" s="1" t="s">
        <v>20</v>
      </c>
      <c r="K1999" s="3">
        <v>19.12</v>
      </c>
      <c r="L1999">
        <v>4</v>
      </c>
      <c r="M1999" s="3">
        <v>76.48</v>
      </c>
      <c r="N1999" s="1" t="s">
        <v>29</v>
      </c>
      <c r="O1999" s="1" t="s">
        <v>44</v>
      </c>
    </row>
    <row r="2000" spans="1:15" x14ac:dyDescent="0.3">
      <c r="A2000" s="1" t="s">
        <v>5397</v>
      </c>
      <c r="B2000" s="2">
        <v>45172</v>
      </c>
      <c r="C2000" s="1" t="s">
        <v>6666</v>
      </c>
      <c r="D2000" s="1" t="s">
        <v>60</v>
      </c>
      <c r="E2000">
        <v>2023</v>
      </c>
      <c r="F2000" s="1" t="s">
        <v>134</v>
      </c>
      <c r="G2000" s="1" t="s">
        <v>5398</v>
      </c>
      <c r="H2000" s="1" t="s">
        <v>2048</v>
      </c>
      <c r="I2000" s="1" t="s">
        <v>2453</v>
      </c>
      <c r="J2000" s="1" t="s">
        <v>20</v>
      </c>
      <c r="K2000" s="3">
        <v>23.9</v>
      </c>
      <c r="L2000">
        <v>3</v>
      </c>
      <c r="M2000" s="3">
        <v>71.7</v>
      </c>
      <c r="N2000" s="1" t="s">
        <v>29</v>
      </c>
      <c r="O2000" s="1" t="s">
        <v>30</v>
      </c>
    </row>
    <row r="2001" spans="1:15" x14ac:dyDescent="0.3">
      <c r="A2001" s="1" t="s">
        <v>5399</v>
      </c>
      <c r="B2001" s="2">
        <v>45690</v>
      </c>
      <c r="C2001" s="1" t="s">
        <v>6666</v>
      </c>
      <c r="D2001" s="1" t="s">
        <v>39</v>
      </c>
      <c r="E2001">
        <v>2025</v>
      </c>
      <c r="F2001" s="1" t="s">
        <v>780</v>
      </c>
      <c r="G2001" s="1" t="s">
        <v>781</v>
      </c>
      <c r="H2001" s="1" t="s">
        <v>1194</v>
      </c>
      <c r="I2001" s="1" t="s">
        <v>1195</v>
      </c>
      <c r="J2001" s="1" t="s">
        <v>70</v>
      </c>
      <c r="K2001" s="3">
        <v>15.18</v>
      </c>
      <c r="L2001">
        <v>4</v>
      </c>
      <c r="M2001" s="3">
        <v>60.72</v>
      </c>
      <c r="N2001" s="1" t="s">
        <v>6669</v>
      </c>
      <c r="O2001" s="1" t="s">
        <v>95</v>
      </c>
    </row>
    <row r="2002" spans="1:15" x14ac:dyDescent="0.3">
      <c r="A2002" s="1" t="s">
        <v>5400</v>
      </c>
      <c r="B2002" s="2">
        <v>45473</v>
      </c>
      <c r="C2002" s="1" t="s">
        <v>6666</v>
      </c>
      <c r="D2002" s="1" t="s">
        <v>24</v>
      </c>
      <c r="E2002">
        <v>2024</v>
      </c>
      <c r="F2002" s="1" t="s">
        <v>5401</v>
      </c>
      <c r="G2002" s="1" t="s">
        <v>5402</v>
      </c>
      <c r="H2002" s="1" t="s">
        <v>5403</v>
      </c>
      <c r="I2002" s="1" t="s">
        <v>5404</v>
      </c>
      <c r="J2002" s="1" t="s">
        <v>20</v>
      </c>
      <c r="K2002" s="3">
        <v>18.89</v>
      </c>
      <c r="L2002">
        <v>2</v>
      </c>
      <c r="M2002" s="3">
        <v>37.78</v>
      </c>
      <c r="N2002" s="1" t="s">
        <v>21</v>
      </c>
      <c r="O2002" s="1" t="s">
        <v>44</v>
      </c>
    </row>
    <row r="2003" spans="1:15" x14ac:dyDescent="0.3">
      <c r="A2003" s="1" t="s">
        <v>5405</v>
      </c>
      <c r="B2003" s="2">
        <v>44931</v>
      </c>
      <c r="C2003" s="1" t="s">
        <v>6672</v>
      </c>
      <c r="D2003" s="1" t="s">
        <v>210</v>
      </c>
      <c r="E2003">
        <v>2023</v>
      </c>
      <c r="F2003" s="1" t="s">
        <v>666</v>
      </c>
      <c r="G2003" s="1" t="s">
        <v>3439</v>
      </c>
      <c r="H2003" s="1" t="s">
        <v>3505</v>
      </c>
      <c r="I2003" s="1" t="s">
        <v>3862</v>
      </c>
      <c r="J2003" s="1" t="s">
        <v>70</v>
      </c>
      <c r="K2003" s="3">
        <v>5.0999999999999996</v>
      </c>
      <c r="L2003">
        <v>4</v>
      </c>
      <c r="M2003" s="3">
        <v>20.399999999999999</v>
      </c>
      <c r="N2003" s="1" t="s">
        <v>21</v>
      </c>
      <c r="O2003" s="1" t="s">
        <v>37</v>
      </c>
    </row>
    <row r="2004" spans="1:15" x14ac:dyDescent="0.3">
      <c r="A2004" s="1" t="s">
        <v>5406</v>
      </c>
      <c r="B2004" s="2">
        <v>45280</v>
      </c>
      <c r="C2004" s="1" t="s">
        <v>6670</v>
      </c>
      <c r="D2004" s="1" t="s">
        <v>107</v>
      </c>
      <c r="E2004">
        <v>2023</v>
      </c>
      <c r="F2004" s="1" t="s">
        <v>849</v>
      </c>
      <c r="G2004" s="1" t="s">
        <v>850</v>
      </c>
      <c r="H2004" s="1" t="s">
        <v>927</v>
      </c>
      <c r="I2004" s="1" t="s">
        <v>928</v>
      </c>
      <c r="J2004" s="1" t="s">
        <v>70</v>
      </c>
      <c r="K2004" s="3">
        <v>5.18</v>
      </c>
      <c r="L2004">
        <v>5</v>
      </c>
      <c r="M2004" s="3">
        <v>25.9</v>
      </c>
      <c r="N2004" s="1" t="s">
        <v>6669</v>
      </c>
      <c r="O2004" s="1" t="s">
        <v>37</v>
      </c>
    </row>
    <row r="2005" spans="1:15" x14ac:dyDescent="0.3">
      <c r="A2005" s="1" t="s">
        <v>5407</v>
      </c>
      <c r="B2005" s="2">
        <v>45549</v>
      </c>
      <c r="C2005" s="1" t="s">
        <v>6673</v>
      </c>
      <c r="D2005" s="1" t="s">
        <v>60</v>
      </c>
      <c r="E2005">
        <v>2024</v>
      </c>
      <c r="F2005" s="1" t="s">
        <v>1495</v>
      </c>
      <c r="G2005" s="1" t="s">
        <v>1496</v>
      </c>
      <c r="H2005" s="1" t="s">
        <v>1646</v>
      </c>
      <c r="I2005" s="1" t="s">
        <v>1647</v>
      </c>
      <c r="J2005" s="1" t="s">
        <v>70</v>
      </c>
      <c r="K2005" s="3">
        <v>26.91</v>
      </c>
      <c r="L2005">
        <v>2</v>
      </c>
      <c r="M2005" s="3">
        <v>53.82</v>
      </c>
      <c r="N2005" s="1" t="s">
        <v>21</v>
      </c>
      <c r="O2005" s="1" t="s">
        <v>30</v>
      </c>
    </row>
    <row r="2006" spans="1:15" x14ac:dyDescent="0.3">
      <c r="A2006" s="1" t="s">
        <v>5408</v>
      </c>
      <c r="B2006" s="2">
        <v>44980</v>
      </c>
      <c r="C2006" s="1" t="s">
        <v>6672</v>
      </c>
      <c r="D2006" s="1" t="s">
        <v>39</v>
      </c>
      <c r="E2006">
        <v>2023</v>
      </c>
      <c r="F2006" s="1" t="s">
        <v>1241</v>
      </c>
      <c r="G2006" s="1" t="s">
        <v>4859</v>
      </c>
      <c r="H2006" s="1" t="s">
        <v>2374</v>
      </c>
      <c r="I2006" s="1" t="s">
        <v>2375</v>
      </c>
      <c r="J2006" s="1" t="s">
        <v>70</v>
      </c>
      <c r="K2006" s="3">
        <v>7.08</v>
      </c>
      <c r="L2006">
        <v>5</v>
      </c>
      <c r="M2006" s="3">
        <v>35.4</v>
      </c>
      <c r="N2006" s="1" t="s">
        <v>21</v>
      </c>
      <c r="O2006" s="1" t="s">
        <v>37</v>
      </c>
    </row>
    <row r="2007" spans="1:15" x14ac:dyDescent="0.3">
      <c r="A2007" s="1" t="s">
        <v>5409</v>
      </c>
      <c r="B2007" s="2">
        <v>45423</v>
      </c>
      <c r="C2007" s="1" t="s">
        <v>6673</v>
      </c>
      <c r="D2007" s="1" t="s">
        <v>46</v>
      </c>
      <c r="E2007">
        <v>2024</v>
      </c>
      <c r="F2007" s="1" t="s">
        <v>2281</v>
      </c>
      <c r="G2007" s="1" t="s">
        <v>2282</v>
      </c>
      <c r="H2007" s="1" t="s">
        <v>2161</v>
      </c>
      <c r="I2007" s="1" t="s">
        <v>2162</v>
      </c>
      <c r="J2007" s="1" t="s">
        <v>70</v>
      </c>
      <c r="K2007" s="3">
        <v>31.12</v>
      </c>
      <c r="L2007">
        <v>2</v>
      </c>
      <c r="M2007" s="3">
        <v>62.24</v>
      </c>
      <c r="N2007" s="1" t="s">
        <v>21</v>
      </c>
      <c r="O2007" s="1" t="s">
        <v>44</v>
      </c>
    </row>
    <row r="2008" spans="1:15" x14ac:dyDescent="0.3">
      <c r="A2008" s="1" t="s">
        <v>5410</v>
      </c>
      <c r="B2008" s="2">
        <v>45431</v>
      </c>
      <c r="C2008" s="1" t="s">
        <v>6666</v>
      </c>
      <c r="D2008" s="1" t="s">
        <v>46</v>
      </c>
      <c r="E2008">
        <v>2024</v>
      </c>
      <c r="F2008" s="1" t="s">
        <v>1106</v>
      </c>
      <c r="G2008" s="1" t="s">
        <v>1107</v>
      </c>
      <c r="H2008" s="1" t="s">
        <v>1197</v>
      </c>
      <c r="I2008" s="1" t="s">
        <v>1198</v>
      </c>
      <c r="J2008" s="1" t="s">
        <v>20</v>
      </c>
      <c r="K2008" s="3">
        <v>56.13</v>
      </c>
      <c r="L2008">
        <v>4</v>
      </c>
      <c r="M2008" s="3">
        <v>224.52</v>
      </c>
      <c r="N2008" s="1" t="s">
        <v>21</v>
      </c>
      <c r="O2008" s="1" t="s">
        <v>37</v>
      </c>
    </row>
    <row r="2009" spans="1:15" x14ac:dyDescent="0.3">
      <c r="A2009" s="1" t="s">
        <v>5411</v>
      </c>
      <c r="B2009" s="2">
        <v>45842</v>
      </c>
      <c r="C2009" s="1" t="s">
        <v>6668</v>
      </c>
      <c r="D2009" s="1" t="s">
        <v>32</v>
      </c>
      <c r="E2009">
        <v>2025</v>
      </c>
      <c r="F2009" s="1" t="s">
        <v>1449</v>
      </c>
      <c r="G2009" s="1" t="s">
        <v>1450</v>
      </c>
      <c r="H2009" s="1" t="s">
        <v>697</v>
      </c>
      <c r="I2009" s="1" t="s">
        <v>698</v>
      </c>
      <c r="J2009" s="1" t="s">
        <v>20</v>
      </c>
      <c r="K2009" s="3">
        <v>15.54</v>
      </c>
      <c r="L2009">
        <v>5</v>
      </c>
      <c r="M2009" s="3">
        <v>77.7</v>
      </c>
      <c r="N2009" s="1" t="s">
        <v>21</v>
      </c>
      <c r="O2009" s="1" t="s">
        <v>22</v>
      </c>
    </row>
    <row r="2010" spans="1:15" x14ac:dyDescent="0.3">
      <c r="A2010" s="1" t="s">
        <v>5412</v>
      </c>
      <c r="B2010" s="2">
        <v>44888</v>
      </c>
      <c r="C2010" s="1" t="s">
        <v>6670</v>
      </c>
      <c r="D2010" s="1" t="s">
        <v>54</v>
      </c>
      <c r="E2010">
        <v>2022</v>
      </c>
      <c r="F2010" s="1" t="s">
        <v>4876</v>
      </c>
      <c r="G2010" s="1" t="s">
        <v>4877</v>
      </c>
      <c r="H2010" s="1" t="s">
        <v>398</v>
      </c>
      <c r="I2010" s="1" t="s">
        <v>399</v>
      </c>
      <c r="J2010" s="1" t="s">
        <v>70</v>
      </c>
      <c r="K2010" s="3">
        <v>30.82</v>
      </c>
      <c r="L2010">
        <v>2</v>
      </c>
      <c r="M2010" s="3">
        <v>61.64</v>
      </c>
      <c r="N2010" s="1" t="s">
        <v>21</v>
      </c>
      <c r="O2010" s="1" t="s">
        <v>44</v>
      </c>
    </row>
    <row r="2011" spans="1:15" x14ac:dyDescent="0.3">
      <c r="A2011" s="1" t="s">
        <v>5413</v>
      </c>
      <c r="B2011" s="2">
        <v>45021</v>
      </c>
      <c r="C2011" s="1" t="s">
        <v>6670</v>
      </c>
      <c r="D2011" s="1" t="s">
        <v>82</v>
      </c>
      <c r="E2011">
        <v>2023</v>
      </c>
      <c r="F2011" s="1" t="s">
        <v>1168</v>
      </c>
      <c r="G2011" s="1" t="s">
        <v>1169</v>
      </c>
      <c r="H2011" s="1" t="s">
        <v>2272</v>
      </c>
      <c r="I2011" s="1" t="s">
        <v>5414</v>
      </c>
      <c r="J2011" s="1" t="s">
        <v>70</v>
      </c>
      <c r="K2011" s="3">
        <v>18.3</v>
      </c>
      <c r="L2011">
        <v>1</v>
      </c>
      <c r="M2011" s="3">
        <v>18.3</v>
      </c>
      <c r="N2011" s="1" t="s">
        <v>88</v>
      </c>
      <c r="O2011" s="1" t="s">
        <v>52</v>
      </c>
    </row>
    <row r="2012" spans="1:15" x14ac:dyDescent="0.3">
      <c r="A2012" s="1" t="s">
        <v>5415</v>
      </c>
      <c r="B2012" s="2">
        <v>45130</v>
      </c>
      <c r="C2012" s="1" t="s">
        <v>6666</v>
      </c>
      <c r="D2012" s="1" t="s">
        <v>32</v>
      </c>
      <c r="E2012">
        <v>2023</v>
      </c>
      <c r="F2012" s="1" t="s">
        <v>2932</v>
      </c>
      <c r="G2012" s="1" t="s">
        <v>3341</v>
      </c>
      <c r="H2012" s="1" t="s">
        <v>2174</v>
      </c>
      <c r="I2012" s="1" t="s">
        <v>2712</v>
      </c>
      <c r="J2012" s="1" t="s">
        <v>20</v>
      </c>
      <c r="K2012" s="3">
        <v>14.53</v>
      </c>
      <c r="L2012">
        <v>3</v>
      </c>
      <c r="M2012" s="3">
        <v>43.59</v>
      </c>
      <c r="N2012" s="1" t="s">
        <v>21</v>
      </c>
      <c r="O2012" s="1" t="s">
        <v>37</v>
      </c>
    </row>
    <row r="2013" spans="1:15" x14ac:dyDescent="0.3">
      <c r="A2013" s="1" t="s">
        <v>5416</v>
      </c>
      <c r="B2013" s="2">
        <v>45234</v>
      </c>
      <c r="C2013" s="1" t="s">
        <v>6673</v>
      </c>
      <c r="D2013" s="1" t="s">
        <v>54</v>
      </c>
      <c r="E2013">
        <v>2023</v>
      </c>
      <c r="F2013" s="1" t="s">
        <v>1040</v>
      </c>
      <c r="G2013" s="1" t="s">
        <v>3571</v>
      </c>
      <c r="H2013" s="1" t="s">
        <v>1425</v>
      </c>
      <c r="I2013" s="1" t="s">
        <v>3337</v>
      </c>
      <c r="J2013" s="1" t="s">
        <v>70</v>
      </c>
      <c r="K2013" s="3">
        <v>44.3</v>
      </c>
      <c r="L2013">
        <v>1</v>
      </c>
      <c r="M2013" s="3">
        <v>44.3</v>
      </c>
      <c r="N2013" s="1" t="s">
        <v>6669</v>
      </c>
      <c r="O2013" s="1" t="s">
        <v>193</v>
      </c>
    </row>
    <row r="2014" spans="1:15" x14ac:dyDescent="0.3">
      <c r="A2014" s="1" t="s">
        <v>5417</v>
      </c>
      <c r="B2014" s="2">
        <v>44850</v>
      </c>
      <c r="C2014" s="1" t="s">
        <v>6666</v>
      </c>
      <c r="D2014" s="1" t="s">
        <v>133</v>
      </c>
      <c r="E2014">
        <v>2022</v>
      </c>
      <c r="F2014" s="1" t="s">
        <v>4622</v>
      </c>
      <c r="G2014" s="1" t="s">
        <v>4623</v>
      </c>
      <c r="H2014" s="1" t="s">
        <v>3133</v>
      </c>
      <c r="I2014" s="1" t="s">
        <v>3134</v>
      </c>
      <c r="J2014" s="1" t="s">
        <v>20</v>
      </c>
      <c r="K2014" s="3">
        <v>44.42</v>
      </c>
      <c r="L2014">
        <v>3</v>
      </c>
      <c r="M2014" s="3">
        <v>133.26</v>
      </c>
      <c r="N2014" s="1" t="s">
        <v>21</v>
      </c>
      <c r="O2014" s="1" t="s">
        <v>80</v>
      </c>
    </row>
    <row r="2015" spans="1:15" x14ac:dyDescent="0.3">
      <c r="A2015" s="1" t="s">
        <v>5418</v>
      </c>
      <c r="B2015" s="2">
        <v>44804</v>
      </c>
      <c r="C2015" s="1" t="s">
        <v>6670</v>
      </c>
      <c r="D2015" s="1" t="s">
        <v>90</v>
      </c>
      <c r="E2015">
        <v>2022</v>
      </c>
      <c r="F2015" s="1" t="s">
        <v>1524</v>
      </c>
      <c r="G2015" s="1" t="s">
        <v>1525</v>
      </c>
      <c r="H2015" s="1" t="s">
        <v>1538</v>
      </c>
      <c r="I2015" s="1" t="s">
        <v>2461</v>
      </c>
      <c r="J2015" s="1" t="s">
        <v>20</v>
      </c>
      <c r="K2015" s="3">
        <v>53.52</v>
      </c>
      <c r="L2015">
        <v>5</v>
      </c>
      <c r="M2015" s="3">
        <v>267.60000000000002</v>
      </c>
      <c r="N2015" s="1" t="s">
        <v>21</v>
      </c>
      <c r="O2015" s="1" t="s">
        <v>37</v>
      </c>
    </row>
    <row r="2016" spans="1:15" x14ac:dyDescent="0.3">
      <c r="A2016" s="1" t="s">
        <v>5419</v>
      </c>
      <c r="B2016" s="2">
        <v>45792</v>
      </c>
      <c r="C2016" s="1" t="s">
        <v>6672</v>
      </c>
      <c r="D2016" s="1" t="s">
        <v>46</v>
      </c>
      <c r="E2016">
        <v>2025</v>
      </c>
      <c r="F2016" s="1" t="s">
        <v>2458</v>
      </c>
      <c r="G2016" s="1" t="s">
        <v>2459</v>
      </c>
      <c r="H2016" s="1" t="s">
        <v>3366</v>
      </c>
      <c r="I2016" s="1" t="s">
        <v>3367</v>
      </c>
      <c r="J2016" s="1" t="s">
        <v>70</v>
      </c>
      <c r="K2016" s="3">
        <v>17.09</v>
      </c>
      <c r="L2016">
        <v>3</v>
      </c>
      <c r="M2016" s="3">
        <v>51.27</v>
      </c>
      <c r="N2016" s="1" t="s">
        <v>29</v>
      </c>
      <c r="O2016" s="1" t="s">
        <v>37</v>
      </c>
    </row>
    <row r="2017" spans="1:15" x14ac:dyDescent="0.3">
      <c r="A2017" s="1" t="s">
        <v>5420</v>
      </c>
      <c r="B2017" s="2">
        <v>44876</v>
      </c>
      <c r="C2017" s="1" t="s">
        <v>6668</v>
      </c>
      <c r="D2017" s="1" t="s">
        <v>54</v>
      </c>
      <c r="E2017">
        <v>2022</v>
      </c>
      <c r="F2017" s="1" t="s">
        <v>2035</v>
      </c>
      <c r="G2017" s="1" t="s">
        <v>2036</v>
      </c>
      <c r="H2017" s="1" t="s">
        <v>593</v>
      </c>
      <c r="I2017" s="1" t="s">
        <v>2923</v>
      </c>
      <c r="J2017" s="1" t="s">
        <v>87</v>
      </c>
      <c r="K2017" s="3">
        <v>45.19</v>
      </c>
      <c r="L2017">
        <v>3</v>
      </c>
      <c r="M2017" s="3">
        <v>135.57</v>
      </c>
      <c r="N2017" s="1" t="s">
        <v>21</v>
      </c>
      <c r="O2017" s="1" t="s">
        <v>193</v>
      </c>
    </row>
    <row r="2018" spans="1:15" x14ac:dyDescent="0.3">
      <c r="A2018" s="1" t="s">
        <v>5421</v>
      </c>
      <c r="B2018" s="2">
        <v>45439</v>
      </c>
      <c r="C2018" s="1" t="s">
        <v>6667</v>
      </c>
      <c r="D2018" s="1" t="s">
        <v>46</v>
      </c>
      <c r="E2018">
        <v>2024</v>
      </c>
      <c r="F2018" s="1" t="s">
        <v>1326</v>
      </c>
      <c r="G2018" s="1" t="s">
        <v>4161</v>
      </c>
      <c r="H2018" s="1" t="s">
        <v>702</v>
      </c>
      <c r="I2018" s="1" t="s">
        <v>703</v>
      </c>
      <c r="J2018" s="1" t="s">
        <v>51</v>
      </c>
      <c r="K2018" s="3">
        <v>13.68</v>
      </c>
      <c r="L2018">
        <v>2</v>
      </c>
      <c r="M2018" s="3">
        <v>27.36</v>
      </c>
      <c r="N2018" s="1" t="s">
        <v>6669</v>
      </c>
      <c r="O2018" s="1" t="s">
        <v>37</v>
      </c>
    </row>
    <row r="2019" spans="1:15" x14ac:dyDescent="0.3">
      <c r="A2019" s="1" t="s">
        <v>5422</v>
      </c>
      <c r="B2019" s="2">
        <v>45381</v>
      </c>
      <c r="C2019" s="1" t="s">
        <v>6673</v>
      </c>
      <c r="D2019" s="1" t="s">
        <v>15</v>
      </c>
      <c r="E2019">
        <v>2024</v>
      </c>
      <c r="F2019" s="1" t="s">
        <v>4466</v>
      </c>
      <c r="G2019" s="1" t="s">
        <v>4467</v>
      </c>
      <c r="H2019" s="1" t="s">
        <v>1566</v>
      </c>
      <c r="I2019" s="1" t="s">
        <v>1567</v>
      </c>
      <c r="J2019" s="1" t="s">
        <v>70</v>
      </c>
      <c r="K2019" s="3">
        <v>8.69</v>
      </c>
      <c r="L2019">
        <v>2</v>
      </c>
      <c r="M2019" s="3">
        <v>17.38</v>
      </c>
      <c r="N2019" s="1" t="s">
        <v>21</v>
      </c>
      <c r="O2019" s="1" t="s">
        <v>80</v>
      </c>
    </row>
    <row r="2020" spans="1:15" x14ac:dyDescent="0.3">
      <c r="A2020" s="1" t="s">
        <v>5423</v>
      </c>
      <c r="B2020" s="2">
        <v>45113</v>
      </c>
      <c r="C2020" s="1" t="s">
        <v>6672</v>
      </c>
      <c r="D2020" s="1" t="s">
        <v>32</v>
      </c>
      <c r="E2020">
        <v>2023</v>
      </c>
      <c r="F2020" s="1" t="s">
        <v>1942</v>
      </c>
      <c r="G2020" s="1" t="s">
        <v>3399</v>
      </c>
      <c r="H2020" s="1" t="s">
        <v>375</v>
      </c>
      <c r="I2020" s="1" t="s">
        <v>1854</v>
      </c>
      <c r="J2020" s="1" t="s">
        <v>70</v>
      </c>
      <c r="K2020" s="3">
        <v>13.79</v>
      </c>
      <c r="L2020">
        <v>4</v>
      </c>
      <c r="M2020" s="3">
        <v>55.16</v>
      </c>
      <c r="N2020" s="1" t="s">
        <v>21</v>
      </c>
      <c r="O2020" s="1" t="s">
        <v>37</v>
      </c>
    </row>
    <row r="2021" spans="1:15" x14ac:dyDescent="0.3">
      <c r="A2021" s="1" t="s">
        <v>5424</v>
      </c>
      <c r="B2021" s="2">
        <v>45025</v>
      </c>
      <c r="C2021" s="1" t="s">
        <v>6666</v>
      </c>
      <c r="D2021" s="1" t="s">
        <v>82</v>
      </c>
      <c r="E2021">
        <v>2023</v>
      </c>
      <c r="F2021" s="1" t="s">
        <v>3063</v>
      </c>
      <c r="G2021" s="1" t="s">
        <v>3064</v>
      </c>
      <c r="H2021" s="1" t="s">
        <v>5425</v>
      </c>
      <c r="I2021" s="1" t="s">
        <v>5426</v>
      </c>
      <c r="J2021" s="1" t="s">
        <v>70</v>
      </c>
      <c r="K2021" s="3">
        <v>24.83</v>
      </c>
      <c r="L2021">
        <v>4</v>
      </c>
      <c r="M2021" s="3">
        <v>99.32</v>
      </c>
      <c r="N2021" s="1" t="s">
        <v>6669</v>
      </c>
      <c r="O2021" s="1" t="s">
        <v>22</v>
      </c>
    </row>
    <row r="2022" spans="1:15" x14ac:dyDescent="0.3">
      <c r="A2022" s="1" t="s">
        <v>5427</v>
      </c>
      <c r="B2022" s="2">
        <v>45339</v>
      </c>
      <c r="C2022" s="1" t="s">
        <v>6673</v>
      </c>
      <c r="D2022" s="1" t="s">
        <v>39</v>
      </c>
      <c r="E2022">
        <v>2024</v>
      </c>
      <c r="F2022" s="1" t="s">
        <v>2295</v>
      </c>
      <c r="G2022" s="1" t="s">
        <v>2296</v>
      </c>
      <c r="H2022" s="1" t="s">
        <v>554</v>
      </c>
      <c r="I2022" s="1" t="s">
        <v>555</v>
      </c>
      <c r="J2022" s="1" t="s">
        <v>87</v>
      </c>
      <c r="K2022" s="3">
        <v>40.700000000000003</v>
      </c>
      <c r="L2022">
        <v>1</v>
      </c>
      <c r="M2022" s="3">
        <v>40.700000000000003</v>
      </c>
      <c r="N2022" s="1" t="s">
        <v>21</v>
      </c>
      <c r="O2022" s="1" t="s">
        <v>44</v>
      </c>
    </row>
    <row r="2023" spans="1:15" x14ac:dyDescent="0.3">
      <c r="A2023" s="1" t="s">
        <v>5428</v>
      </c>
      <c r="B2023" s="2">
        <v>45003</v>
      </c>
      <c r="C2023" s="1" t="s">
        <v>6673</v>
      </c>
      <c r="D2023" s="1" t="s">
        <v>15</v>
      </c>
      <c r="E2023">
        <v>2023</v>
      </c>
      <c r="F2023" s="1" t="s">
        <v>4571</v>
      </c>
      <c r="G2023" s="1" t="s">
        <v>4572</v>
      </c>
      <c r="H2023" s="1" t="s">
        <v>2690</v>
      </c>
      <c r="I2023" s="1" t="s">
        <v>2691</v>
      </c>
      <c r="J2023" s="1" t="s">
        <v>87</v>
      </c>
      <c r="K2023" s="3">
        <v>43.21</v>
      </c>
      <c r="L2023">
        <v>1</v>
      </c>
      <c r="M2023" s="3">
        <v>43.21</v>
      </c>
      <c r="N2023" s="1" t="s">
        <v>29</v>
      </c>
      <c r="O2023" s="1" t="s">
        <v>22</v>
      </c>
    </row>
    <row r="2024" spans="1:15" x14ac:dyDescent="0.3">
      <c r="A2024" s="1" t="s">
        <v>5429</v>
      </c>
      <c r="B2024" s="2">
        <v>45614</v>
      </c>
      <c r="C2024" s="1" t="s">
        <v>6667</v>
      </c>
      <c r="D2024" s="1" t="s">
        <v>54</v>
      </c>
      <c r="E2024">
        <v>2024</v>
      </c>
      <c r="F2024" s="1" t="s">
        <v>5430</v>
      </c>
      <c r="G2024" s="1" t="s">
        <v>5431</v>
      </c>
      <c r="H2024" s="1" t="s">
        <v>608</v>
      </c>
      <c r="I2024" s="1" t="s">
        <v>3516</v>
      </c>
      <c r="J2024" s="1" t="s">
        <v>70</v>
      </c>
      <c r="K2024" s="3">
        <v>38.9</v>
      </c>
      <c r="L2024">
        <v>5</v>
      </c>
      <c r="M2024" s="3">
        <v>194.5</v>
      </c>
      <c r="N2024" s="1" t="s">
        <v>29</v>
      </c>
      <c r="O2024" s="1" t="s">
        <v>44</v>
      </c>
    </row>
    <row r="2025" spans="1:15" x14ac:dyDescent="0.3">
      <c r="A2025" s="1" t="s">
        <v>5432</v>
      </c>
      <c r="B2025" s="2">
        <v>45091</v>
      </c>
      <c r="C2025" s="1" t="s">
        <v>6670</v>
      </c>
      <c r="D2025" s="1" t="s">
        <v>24</v>
      </c>
      <c r="E2025">
        <v>2023</v>
      </c>
      <c r="F2025" s="1" t="s">
        <v>2932</v>
      </c>
      <c r="G2025" s="1" t="s">
        <v>3406</v>
      </c>
      <c r="H2025" s="1" t="s">
        <v>5433</v>
      </c>
      <c r="I2025" s="1" t="s">
        <v>5434</v>
      </c>
      <c r="J2025" s="1" t="s">
        <v>70</v>
      </c>
      <c r="K2025" s="3">
        <v>29.53</v>
      </c>
      <c r="L2025">
        <v>3</v>
      </c>
      <c r="M2025" s="3">
        <v>88.59</v>
      </c>
      <c r="N2025" s="1" t="s">
        <v>21</v>
      </c>
      <c r="O2025" s="1" t="s">
        <v>22</v>
      </c>
    </row>
    <row r="2026" spans="1:15" x14ac:dyDescent="0.3">
      <c r="A2026" s="1" t="s">
        <v>5435</v>
      </c>
      <c r="B2026" s="2">
        <v>45720</v>
      </c>
      <c r="C2026" s="1" t="s">
        <v>6671</v>
      </c>
      <c r="D2026" s="1" t="s">
        <v>15</v>
      </c>
      <c r="E2026">
        <v>2025</v>
      </c>
      <c r="F2026" s="1" t="s">
        <v>524</v>
      </c>
      <c r="G2026" s="1" t="s">
        <v>525</v>
      </c>
      <c r="H2026" s="1" t="s">
        <v>1602</v>
      </c>
      <c r="I2026" s="1" t="s">
        <v>1603</v>
      </c>
      <c r="J2026" s="1" t="s">
        <v>51</v>
      </c>
      <c r="K2026" s="3">
        <v>22.15</v>
      </c>
      <c r="L2026">
        <v>3</v>
      </c>
      <c r="M2026" s="3">
        <v>66.45</v>
      </c>
      <c r="N2026" s="1" t="s">
        <v>6669</v>
      </c>
      <c r="O2026" s="1" t="s">
        <v>44</v>
      </c>
    </row>
    <row r="2027" spans="1:15" x14ac:dyDescent="0.3">
      <c r="A2027" s="1" t="s">
        <v>5436</v>
      </c>
      <c r="B2027" s="2">
        <v>45618</v>
      </c>
      <c r="C2027" s="1" t="s">
        <v>6668</v>
      </c>
      <c r="D2027" s="1" t="s">
        <v>54</v>
      </c>
      <c r="E2027">
        <v>2024</v>
      </c>
      <c r="F2027" s="1" t="s">
        <v>1058</v>
      </c>
      <c r="G2027" s="1" t="s">
        <v>2843</v>
      </c>
      <c r="H2027" s="1" t="s">
        <v>673</v>
      </c>
      <c r="I2027" s="1" t="s">
        <v>4458</v>
      </c>
      <c r="J2027" s="1" t="s">
        <v>20</v>
      </c>
      <c r="K2027" s="3">
        <v>19.29</v>
      </c>
      <c r="L2027">
        <v>3</v>
      </c>
      <c r="M2027" s="3">
        <v>57.87</v>
      </c>
      <c r="N2027" s="1" t="s">
        <v>6669</v>
      </c>
      <c r="O2027" s="1" t="s">
        <v>37</v>
      </c>
    </row>
    <row r="2028" spans="1:15" x14ac:dyDescent="0.3">
      <c r="A2028" s="1" t="s">
        <v>5437</v>
      </c>
      <c r="B2028" s="2">
        <v>45758</v>
      </c>
      <c r="C2028" s="1" t="s">
        <v>6668</v>
      </c>
      <c r="D2028" s="1" t="s">
        <v>82</v>
      </c>
      <c r="E2028">
        <v>2025</v>
      </c>
      <c r="F2028" s="1" t="s">
        <v>992</v>
      </c>
      <c r="G2028" s="1" t="s">
        <v>2058</v>
      </c>
      <c r="H2028" s="1" t="s">
        <v>4474</v>
      </c>
      <c r="I2028" s="1" t="s">
        <v>4475</v>
      </c>
      <c r="J2028" s="1" t="s">
        <v>70</v>
      </c>
      <c r="K2028" s="3">
        <v>17.66</v>
      </c>
      <c r="L2028">
        <v>5</v>
      </c>
      <c r="M2028" s="3">
        <v>88.3</v>
      </c>
      <c r="N2028" s="1" t="s">
        <v>21</v>
      </c>
      <c r="O2028" s="1" t="s">
        <v>193</v>
      </c>
    </row>
    <row r="2029" spans="1:15" x14ac:dyDescent="0.3">
      <c r="A2029" s="1" t="s">
        <v>5438</v>
      </c>
      <c r="B2029" s="2">
        <v>45280</v>
      </c>
      <c r="C2029" s="1" t="s">
        <v>6670</v>
      </c>
      <c r="D2029" s="1" t="s">
        <v>107</v>
      </c>
      <c r="E2029">
        <v>2023</v>
      </c>
      <c r="F2029" s="1" t="s">
        <v>245</v>
      </c>
      <c r="G2029" s="1" t="s">
        <v>904</v>
      </c>
      <c r="H2029" s="1" t="s">
        <v>1210</v>
      </c>
      <c r="I2029" s="1" t="s">
        <v>4723</v>
      </c>
      <c r="J2029" s="1" t="s">
        <v>87</v>
      </c>
      <c r="K2029" s="3">
        <v>24.72</v>
      </c>
      <c r="L2029">
        <v>3</v>
      </c>
      <c r="M2029" s="3">
        <v>74.16</v>
      </c>
      <c r="N2029" s="1" t="s">
        <v>88</v>
      </c>
      <c r="O2029" s="1" t="s">
        <v>22</v>
      </c>
    </row>
    <row r="2030" spans="1:15" x14ac:dyDescent="0.3">
      <c r="A2030" s="1" t="s">
        <v>5439</v>
      </c>
      <c r="B2030" s="2">
        <v>45051</v>
      </c>
      <c r="C2030" s="1" t="s">
        <v>6668</v>
      </c>
      <c r="D2030" s="1" t="s">
        <v>46</v>
      </c>
      <c r="E2030">
        <v>2023</v>
      </c>
      <c r="F2030" s="1" t="s">
        <v>666</v>
      </c>
      <c r="G2030" s="1" t="s">
        <v>3335</v>
      </c>
      <c r="H2030" s="1" t="s">
        <v>365</v>
      </c>
      <c r="I2030" s="1" t="s">
        <v>366</v>
      </c>
      <c r="J2030" s="1" t="s">
        <v>51</v>
      </c>
      <c r="K2030" s="3">
        <v>28.95</v>
      </c>
      <c r="L2030">
        <v>5</v>
      </c>
      <c r="M2030" s="3">
        <v>144.75</v>
      </c>
      <c r="N2030" s="1" t="s">
        <v>21</v>
      </c>
      <c r="O2030" s="1" t="s">
        <v>37</v>
      </c>
    </row>
    <row r="2031" spans="1:15" x14ac:dyDescent="0.3">
      <c r="A2031" s="1" t="s">
        <v>5440</v>
      </c>
      <c r="B2031" s="2">
        <v>45066</v>
      </c>
      <c r="C2031" s="1" t="s">
        <v>6673</v>
      </c>
      <c r="D2031" s="1" t="s">
        <v>46</v>
      </c>
      <c r="E2031">
        <v>2023</v>
      </c>
      <c r="F2031" s="1" t="s">
        <v>4823</v>
      </c>
      <c r="G2031" s="1" t="s">
        <v>5441</v>
      </c>
      <c r="H2031" s="1" t="s">
        <v>791</v>
      </c>
      <c r="I2031" s="1" t="s">
        <v>5442</v>
      </c>
      <c r="J2031" s="1" t="s">
        <v>87</v>
      </c>
      <c r="K2031" s="3">
        <v>14.37</v>
      </c>
      <c r="L2031">
        <v>1</v>
      </c>
      <c r="M2031" s="3">
        <v>14.37</v>
      </c>
      <c r="N2031" s="1" t="s">
        <v>6669</v>
      </c>
      <c r="O2031" s="1" t="s">
        <v>44</v>
      </c>
    </row>
    <row r="2032" spans="1:15" x14ac:dyDescent="0.3">
      <c r="A2032" s="1" t="s">
        <v>5443</v>
      </c>
      <c r="B2032" s="2">
        <v>44935</v>
      </c>
      <c r="C2032" s="1" t="s">
        <v>6667</v>
      </c>
      <c r="D2032" s="1" t="s">
        <v>210</v>
      </c>
      <c r="E2032">
        <v>2023</v>
      </c>
      <c r="F2032" s="1" t="s">
        <v>2870</v>
      </c>
      <c r="G2032" s="1" t="s">
        <v>5444</v>
      </c>
      <c r="H2032" s="1" t="s">
        <v>2942</v>
      </c>
      <c r="I2032" s="1" t="s">
        <v>2943</v>
      </c>
      <c r="J2032" s="1" t="s">
        <v>51</v>
      </c>
      <c r="K2032" s="3">
        <v>45.78</v>
      </c>
      <c r="L2032">
        <v>2</v>
      </c>
      <c r="M2032" s="3">
        <v>91.56</v>
      </c>
      <c r="N2032" s="1" t="s">
        <v>6669</v>
      </c>
      <c r="O2032" s="1" t="s">
        <v>22</v>
      </c>
    </row>
    <row r="2033" spans="1:15" x14ac:dyDescent="0.3">
      <c r="A2033" s="1" t="s">
        <v>5445</v>
      </c>
      <c r="B2033" s="2">
        <v>45026</v>
      </c>
      <c r="C2033" s="1" t="s">
        <v>6667</v>
      </c>
      <c r="D2033" s="1" t="s">
        <v>82</v>
      </c>
      <c r="E2033">
        <v>2023</v>
      </c>
      <c r="F2033" s="1" t="s">
        <v>686</v>
      </c>
      <c r="G2033" s="1" t="s">
        <v>5446</v>
      </c>
      <c r="H2033" s="1" t="s">
        <v>979</v>
      </c>
      <c r="I2033" s="1" t="s">
        <v>2299</v>
      </c>
      <c r="J2033" s="1" t="s">
        <v>70</v>
      </c>
      <c r="K2033" s="3">
        <v>35.4</v>
      </c>
      <c r="L2033">
        <v>5</v>
      </c>
      <c r="M2033" s="3">
        <v>177</v>
      </c>
      <c r="N2033" s="1" t="s">
        <v>29</v>
      </c>
      <c r="O2033" s="1" t="s">
        <v>44</v>
      </c>
    </row>
    <row r="2034" spans="1:15" x14ac:dyDescent="0.3">
      <c r="A2034" s="1" t="s">
        <v>5447</v>
      </c>
      <c r="B2034" s="2">
        <v>44964</v>
      </c>
      <c r="C2034" s="1" t="s">
        <v>6671</v>
      </c>
      <c r="D2034" s="1" t="s">
        <v>39</v>
      </c>
      <c r="E2034">
        <v>2023</v>
      </c>
      <c r="F2034" s="1" t="s">
        <v>3824</v>
      </c>
      <c r="G2034" s="1" t="s">
        <v>3825</v>
      </c>
      <c r="H2034" s="1" t="s">
        <v>2048</v>
      </c>
      <c r="I2034" s="1" t="s">
        <v>5448</v>
      </c>
      <c r="J2034" s="1" t="s">
        <v>87</v>
      </c>
      <c r="K2034" s="3">
        <v>20.43</v>
      </c>
      <c r="L2034">
        <v>1</v>
      </c>
      <c r="M2034" s="3">
        <v>20.43</v>
      </c>
      <c r="N2034" s="1" t="s">
        <v>21</v>
      </c>
      <c r="O2034" s="1" t="s">
        <v>30</v>
      </c>
    </row>
    <row r="2035" spans="1:15" x14ac:dyDescent="0.3">
      <c r="A2035" s="1" t="s">
        <v>5449</v>
      </c>
      <c r="B2035" s="2">
        <v>45488</v>
      </c>
      <c r="C2035" s="1" t="s">
        <v>6667</v>
      </c>
      <c r="D2035" s="1" t="s">
        <v>32</v>
      </c>
      <c r="E2035">
        <v>2024</v>
      </c>
      <c r="F2035" s="1" t="s">
        <v>1010</v>
      </c>
      <c r="G2035" s="1" t="s">
        <v>3867</v>
      </c>
      <c r="H2035" s="1" t="s">
        <v>811</v>
      </c>
      <c r="I2035" s="1" t="s">
        <v>3949</v>
      </c>
      <c r="J2035" s="1" t="s">
        <v>51</v>
      </c>
      <c r="K2035" s="3">
        <v>25.3</v>
      </c>
      <c r="L2035">
        <v>3</v>
      </c>
      <c r="M2035" s="3">
        <v>75.900000000000006</v>
      </c>
      <c r="N2035" s="1" t="s">
        <v>6669</v>
      </c>
      <c r="O2035" s="1" t="s">
        <v>37</v>
      </c>
    </row>
    <row r="2036" spans="1:15" x14ac:dyDescent="0.3">
      <c r="A2036" s="1" t="s">
        <v>5450</v>
      </c>
      <c r="B2036" s="2">
        <v>45809</v>
      </c>
      <c r="C2036" s="1" t="s">
        <v>6666</v>
      </c>
      <c r="D2036" s="1" t="s">
        <v>24</v>
      </c>
      <c r="E2036">
        <v>2025</v>
      </c>
      <c r="F2036" s="1" t="s">
        <v>2644</v>
      </c>
      <c r="G2036" s="1" t="s">
        <v>5451</v>
      </c>
      <c r="H2036" s="1" t="s">
        <v>411</v>
      </c>
      <c r="I2036" s="1" t="s">
        <v>412</v>
      </c>
      <c r="J2036" s="1" t="s">
        <v>20</v>
      </c>
      <c r="K2036" s="3">
        <v>34.96</v>
      </c>
      <c r="L2036">
        <v>3</v>
      </c>
      <c r="M2036" s="3">
        <v>104.88</v>
      </c>
      <c r="N2036" s="1" t="s">
        <v>21</v>
      </c>
      <c r="O2036" s="1" t="s">
        <v>22</v>
      </c>
    </row>
    <row r="2037" spans="1:15" x14ac:dyDescent="0.3">
      <c r="A2037" s="1" t="s">
        <v>5452</v>
      </c>
      <c r="B2037" s="2">
        <v>45832</v>
      </c>
      <c r="C2037" s="1" t="s">
        <v>6671</v>
      </c>
      <c r="D2037" s="1" t="s">
        <v>24</v>
      </c>
      <c r="E2037">
        <v>2025</v>
      </c>
      <c r="F2037" s="1" t="s">
        <v>1932</v>
      </c>
      <c r="G2037" s="1" t="s">
        <v>1933</v>
      </c>
      <c r="H2037" s="1" t="s">
        <v>4709</v>
      </c>
      <c r="I2037" s="1" t="s">
        <v>4710</v>
      </c>
      <c r="J2037" s="1" t="s">
        <v>20</v>
      </c>
      <c r="K2037" s="3">
        <v>46.01</v>
      </c>
      <c r="L2037">
        <v>4</v>
      </c>
      <c r="M2037" s="3">
        <v>184.04</v>
      </c>
      <c r="N2037" s="1" t="s">
        <v>6669</v>
      </c>
      <c r="O2037" s="1" t="s">
        <v>80</v>
      </c>
    </row>
    <row r="2038" spans="1:15" x14ac:dyDescent="0.3">
      <c r="A2038" s="1" t="s">
        <v>5453</v>
      </c>
      <c r="B2038" s="2">
        <v>45438</v>
      </c>
      <c r="C2038" s="1" t="s">
        <v>6666</v>
      </c>
      <c r="D2038" s="1" t="s">
        <v>46</v>
      </c>
      <c r="E2038">
        <v>2024</v>
      </c>
      <c r="F2038" s="1" t="s">
        <v>2774</v>
      </c>
      <c r="G2038" s="1" t="s">
        <v>2775</v>
      </c>
      <c r="H2038" s="1" t="s">
        <v>540</v>
      </c>
      <c r="I2038" s="1" t="s">
        <v>541</v>
      </c>
      <c r="J2038" s="1" t="s">
        <v>51</v>
      </c>
      <c r="K2038" s="3">
        <v>30.3</v>
      </c>
      <c r="L2038">
        <v>1</v>
      </c>
      <c r="M2038" s="3">
        <v>30.3</v>
      </c>
      <c r="N2038" s="1" t="s">
        <v>29</v>
      </c>
      <c r="O2038" s="1" t="s">
        <v>30</v>
      </c>
    </row>
    <row r="2039" spans="1:15" x14ac:dyDescent="0.3">
      <c r="A2039" s="1" t="s">
        <v>5454</v>
      </c>
      <c r="B2039" s="2">
        <v>45089</v>
      </c>
      <c r="C2039" s="1" t="s">
        <v>6667</v>
      </c>
      <c r="D2039" s="1" t="s">
        <v>24</v>
      </c>
      <c r="E2039">
        <v>2023</v>
      </c>
      <c r="F2039" s="1" t="s">
        <v>1688</v>
      </c>
      <c r="G2039" s="1" t="s">
        <v>1689</v>
      </c>
      <c r="H2039" s="1" t="s">
        <v>4771</v>
      </c>
      <c r="I2039" s="1" t="s">
        <v>4772</v>
      </c>
      <c r="J2039" s="1" t="s">
        <v>70</v>
      </c>
      <c r="K2039" s="3">
        <v>6.39</v>
      </c>
      <c r="L2039">
        <v>5</v>
      </c>
      <c r="M2039" s="3">
        <v>31.95</v>
      </c>
      <c r="N2039" s="1" t="s">
        <v>29</v>
      </c>
      <c r="O2039" s="1" t="s">
        <v>30</v>
      </c>
    </row>
    <row r="2040" spans="1:15" x14ac:dyDescent="0.3">
      <c r="A2040" s="1" t="s">
        <v>5455</v>
      </c>
      <c r="B2040" s="2">
        <v>45225</v>
      </c>
      <c r="C2040" s="1" t="s">
        <v>6672</v>
      </c>
      <c r="D2040" s="1" t="s">
        <v>133</v>
      </c>
      <c r="E2040">
        <v>2023</v>
      </c>
      <c r="F2040" s="1" t="s">
        <v>5456</v>
      </c>
      <c r="G2040" s="1" t="s">
        <v>5457</v>
      </c>
      <c r="H2040" s="1" t="s">
        <v>2048</v>
      </c>
      <c r="I2040" s="1" t="s">
        <v>2453</v>
      </c>
      <c r="J2040" s="1" t="s">
        <v>87</v>
      </c>
      <c r="K2040" s="3">
        <v>26.21</v>
      </c>
      <c r="L2040">
        <v>3</v>
      </c>
      <c r="M2040" s="3">
        <v>78.63</v>
      </c>
      <c r="N2040" s="1" t="s">
        <v>6669</v>
      </c>
      <c r="O2040" s="1" t="s">
        <v>193</v>
      </c>
    </row>
    <row r="2041" spans="1:15" x14ac:dyDescent="0.3">
      <c r="A2041" s="1" t="s">
        <v>5458</v>
      </c>
      <c r="B2041" s="2">
        <v>44907</v>
      </c>
      <c r="C2041" s="1" t="s">
        <v>6667</v>
      </c>
      <c r="D2041" s="1" t="s">
        <v>107</v>
      </c>
      <c r="E2041">
        <v>2022</v>
      </c>
      <c r="F2041" s="1" t="s">
        <v>2285</v>
      </c>
      <c r="G2041" s="1" t="s">
        <v>2720</v>
      </c>
      <c r="H2041" s="1" t="s">
        <v>2246</v>
      </c>
      <c r="I2041" s="1" t="s">
        <v>2247</v>
      </c>
      <c r="J2041" s="1" t="s">
        <v>20</v>
      </c>
      <c r="K2041" s="3">
        <v>7.59</v>
      </c>
      <c r="L2041">
        <v>4</v>
      </c>
      <c r="M2041" s="3">
        <v>30.36</v>
      </c>
      <c r="N2041" s="1" t="s">
        <v>21</v>
      </c>
      <c r="O2041" s="1" t="s">
        <v>22</v>
      </c>
    </row>
    <row r="2042" spans="1:15" x14ac:dyDescent="0.3">
      <c r="A2042" s="1" t="s">
        <v>5459</v>
      </c>
      <c r="B2042" s="2">
        <v>45532</v>
      </c>
      <c r="C2042" s="1" t="s">
        <v>6670</v>
      </c>
      <c r="D2042" s="1" t="s">
        <v>90</v>
      </c>
      <c r="E2042">
        <v>2024</v>
      </c>
      <c r="F2042" s="1" t="s">
        <v>710</v>
      </c>
      <c r="G2042" s="1" t="s">
        <v>711</v>
      </c>
      <c r="H2042" s="1" t="s">
        <v>57</v>
      </c>
      <c r="I2042" s="1" t="s">
        <v>2669</v>
      </c>
      <c r="J2042" s="1" t="s">
        <v>51</v>
      </c>
      <c r="K2042" s="3">
        <v>40.61</v>
      </c>
      <c r="L2042">
        <v>1</v>
      </c>
      <c r="M2042" s="3">
        <v>40.61</v>
      </c>
      <c r="N2042" s="1" t="s">
        <v>88</v>
      </c>
      <c r="O2042" s="1" t="s">
        <v>193</v>
      </c>
    </row>
    <row r="2043" spans="1:15" x14ac:dyDescent="0.3">
      <c r="A2043" s="1" t="s">
        <v>5460</v>
      </c>
      <c r="B2043" s="2">
        <v>45049</v>
      </c>
      <c r="C2043" s="1" t="s">
        <v>6670</v>
      </c>
      <c r="D2043" s="1" t="s">
        <v>46</v>
      </c>
      <c r="E2043">
        <v>2023</v>
      </c>
      <c r="F2043" s="1" t="s">
        <v>3166</v>
      </c>
      <c r="G2043" s="1" t="s">
        <v>3167</v>
      </c>
      <c r="H2043" s="1" t="s">
        <v>2079</v>
      </c>
      <c r="I2043" s="1" t="s">
        <v>5461</v>
      </c>
      <c r="J2043" s="1" t="s">
        <v>20</v>
      </c>
      <c r="K2043" s="3">
        <v>26.82</v>
      </c>
      <c r="L2043">
        <v>2</v>
      </c>
      <c r="M2043" s="3">
        <v>53.64</v>
      </c>
      <c r="N2043" s="1" t="s">
        <v>29</v>
      </c>
      <c r="O2043" s="1" t="s">
        <v>44</v>
      </c>
    </row>
    <row r="2044" spans="1:15" x14ac:dyDescent="0.3">
      <c r="A2044" s="1" t="s">
        <v>5462</v>
      </c>
      <c r="B2044" s="2">
        <v>45230</v>
      </c>
      <c r="C2044" s="1" t="s">
        <v>6671</v>
      </c>
      <c r="D2044" s="1" t="s">
        <v>133</v>
      </c>
      <c r="E2044">
        <v>2023</v>
      </c>
      <c r="F2044" s="1" t="s">
        <v>1413</v>
      </c>
      <c r="G2044" s="1" t="s">
        <v>5463</v>
      </c>
      <c r="H2044" s="1" t="s">
        <v>370</v>
      </c>
      <c r="I2044" s="1" t="s">
        <v>902</v>
      </c>
      <c r="J2044" s="1" t="s">
        <v>20</v>
      </c>
      <c r="K2044" s="3">
        <v>20.56</v>
      </c>
      <c r="L2044">
        <v>5</v>
      </c>
      <c r="M2044" s="3">
        <v>102.8</v>
      </c>
      <c r="N2044" s="1" t="s">
        <v>88</v>
      </c>
      <c r="O2044" s="1" t="s">
        <v>44</v>
      </c>
    </row>
    <row r="2045" spans="1:15" x14ac:dyDescent="0.3">
      <c r="A2045" s="1" t="s">
        <v>5464</v>
      </c>
      <c r="B2045" s="2">
        <v>45604</v>
      </c>
      <c r="C2045" s="1" t="s">
        <v>6668</v>
      </c>
      <c r="D2045" s="1" t="s">
        <v>54</v>
      </c>
      <c r="E2045">
        <v>2024</v>
      </c>
      <c r="F2045" s="1" t="s">
        <v>4301</v>
      </c>
      <c r="G2045" s="1" t="s">
        <v>5465</v>
      </c>
      <c r="H2045" s="1" t="s">
        <v>883</v>
      </c>
      <c r="I2045" s="1" t="s">
        <v>884</v>
      </c>
      <c r="J2045" s="1" t="s">
        <v>20</v>
      </c>
      <c r="K2045" s="3">
        <v>14.92</v>
      </c>
      <c r="L2045">
        <v>3</v>
      </c>
      <c r="M2045" s="3">
        <v>44.76</v>
      </c>
      <c r="N2045" s="1" t="s">
        <v>6669</v>
      </c>
      <c r="O2045" s="1" t="s">
        <v>44</v>
      </c>
    </row>
    <row r="2046" spans="1:15" x14ac:dyDescent="0.3">
      <c r="A2046" s="1" t="s">
        <v>5466</v>
      </c>
      <c r="B2046" s="2">
        <v>45497</v>
      </c>
      <c r="C2046" s="1" t="s">
        <v>6670</v>
      </c>
      <c r="D2046" s="1" t="s">
        <v>32</v>
      </c>
      <c r="E2046">
        <v>2024</v>
      </c>
      <c r="F2046" s="1" t="s">
        <v>3216</v>
      </c>
      <c r="G2046" s="1" t="s">
        <v>5393</v>
      </c>
      <c r="H2046" s="1" t="s">
        <v>197</v>
      </c>
      <c r="I2046" s="1" t="s">
        <v>875</v>
      </c>
      <c r="J2046" s="1" t="s">
        <v>20</v>
      </c>
      <c r="K2046" s="3">
        <v>31.09</v>
      </c>
      <c r="L2046">
        <v>1</v>
      </c>
      <c r="M2046" s="3">
        <v>31.09</v>
      </c>
      <c r="N2046" s="1" t="s">
        <v>21</v>
      </c>
      <c r="O2046" s="1" t="s">
        <v>22</v>
      </c>
    </row>
    <row r="2047" spans="1:15" x14ac:dyDescent="0.3">
      <c r="A2047" s="1" t="s">
        <v>5467</v>
      </c>
      <c r="B2047" s="2">
        <v>45109</v>
      </c>
      <c r="C2047" s="1" t="s">
        <v>6666</v>
      </c>
      <c r="D2047" s="1" t="s">
        <v>32</v>
      </c>
      <c r="E2047">
        <v>2023</v>
      </c>
      <c r="F2047" s="1" t="s">
        <v>958</v>
      </c>
      <c r="G2047" s="1" t="s">
        <v>959</v>
      </c>
      <c r="H2047" s="1" t="s">
        <v>1685</v>
      </c>
      <c r="I2047" s="1" t="s">
        <v>5468</v>
      </c>
      <c r="J2047" s="1" t="s">
        <v>87</v>
      </c>
      <c r="K2047" s="3">
        <v>10.88</v>
      </c>
      <c r="L2047">
        <v>4</v>
      </c>
      <c r="M2047" s="3">
        <v>43.52</v>
      </c>
      <c r="N2047" s="1" t="s">
        <v>6669</v>
      </c>
      <c r="O2047" s="1" t="s">
        <v>37</v>
      </c>
    </row>
    <row r="2048" spans="1:15" x14ac:dyDescent="0.3">
      <c r="A2048" s="1" t="s">
        <v>5469</v>
      </c>
      <c r="B2048" s="2">
        <v>45232</v>
      </c>
      <c r="C2048" s="1" t="s">
        <v>6672</v>
      </c>
      <c r="D2048" s="1" t="s">
        <v>54</v>
      </c>
      <c r="E2048">
        <v>2023</v>
      </c>
      <c r="F2048" s="1" t="s">
        <v>765</v>
      </c>
      <c r="G2048" s="1" t="s">
        <v>5258</v>
      </c>
      <c r="H2048" s="1" t="s">
        <v>851</v>
      </c>
      <c r="I2048" s="1" t="s">
        <v>3928</v>
      </c>
      <c r="J2048" s="1" t="s">
        <v>51</v>
      </c>
      <c r="K2048" s="3">
        <v>24.03</v>
      </c>
      <c r="L2048">
        <v>4</v>
      </c>
      <c r="M2048" s="3">
        <v>96.12</v>
      </c>
      <c r="N2048" s="1" t="s">
        <v>6669</v>
      </c>
      <c r="O2048" s="1" t="s">
        <v>30</v>
      </c>
    </row>
    <row r="2049" spans="1:15" x14ac:dyDescent="0.3">
      <c r="A2049" s="1" t="s">
        <v>5470</v>
      </c>
      <c r="B2049" s="2">
        <v>45420</v>
      </c>
      <c r="C2049" s="1" t="s">
        <v>6670</v>
      </c>
      <c r="D2049" s="1" t="s">
        <v>46</v>
      </c>
      <c r="E2049">
        <v>2024</v>
      </c>
      <c r="F2049" s="1" t="s">
        <v>640</v>
      </c>
      <c r="G2049" s="1" t="s">
        <v>641</v>
      </c>
      <c r="H2049" s="1" t="s">
        <v>2697</v>
      </c>
      <c r="I2049" s="1" t="s">
        <v>2698</v>
      </c>
      <c r="J2049" s="1" t="s">
        <v>20</v>
      </c>
      <c r="K2049" s="3">
        <v>38.200000000000003</v>
      </c>
      <c r="L2049">
        <v>3</v>
      </c>
      <c r="M2049" s="3">
        <v>114.6</v>
      </c>
      <c r="N2049" s="1" t="s">
        <v>29</v>
      </c>
      <c r="O2049" s="1" t="s">
        <v>193</v>
      </c>
    </row>
    <row r="2050" spans="1:15" x14ac:dyDescent="0.3">
      <c r="A2050" s="1" t="s">
        <v>5471</v>
      </c>
      <c r="B2050" s="2">
        <v>45552</v>
      </c>
      <c r="C2050" s="1" t="s">
        <v>6671</v>
      </c>
      <c r="D2050" s="1" t="s">
        <v>60</v>
      </c>
      <c r="E2050">
        <v>2024</v>
      </c>
      <c r="F2050" s="1" t="s">
        <v>2406</v>
      </c>
      <c r="G2050" s="1" t="s">
        <v>2737</v>
      </c>
      <c r="H2050" s="1" t="s">
        <v>4988</v>
      </c>
      <c r="I2050" s="1" t="s">
        <v>4989</v>
      </c>
      <c r="J2050" s="1" t="s">
        <v>20</v>
      </c>
      <c r="K2050" s="3">
        <v>22.13</v>
      </c>
      <c r="L2050">
        <v>4</v>
      </c>
      <c r="M2050" s="3">
        <v>88.52</v>
      </c>
      <c r="N2050" s="1" t="s">
        <v>29</v>
      </c>
      <c r="O2050" s="1" t="s">
        <v>22</v>
      </c>
    </row>
    <row r="2051" spans="1:15" x14ac:dyDescent="0.3">
      <c r="A2051" s="1" t="s">
        <v>5472</v>
      </c>
      <c r="B2051" s="2">
        <v>45300</v>
      </c>
      <c r="C2051" s="1" t="s">
        <v>6671</v>
      </c>
      <c r="D2051" s="1" t="s">
        <v>210</v>
      </c>
      <c r="E2051">
        <v>2024</v>
      </c>
      <c r="F2051" s="1" t="s">
        <v>5375</v>
      </c>
      <c r="G2051" s="1" t="s">
        <v>5376</v>
      </c>
      <c r="H2051" s="1" t="s">
        <v>883</v>
      </c>
      <c r="I2051" s="1" t="s">
        <v>884</v>
      </c>
      <c r="J2051" s="1" t="s">
        <v>70</v>
      </c>
      <c r="K2051" s="3">
        <v>17.850000000000001</v>
      </c>
      <c r="L2051">
        <v>3</v>
      </c>
      <c r="M2051" s="3">
        <v>53.55</v>
      </c>
      <c r="N2051" s="1" t="s">
        <v>21</v>
      </c>
      <c r="O2051" s="1" t="s">
        <v>22</v>
      </c>
    </row>
    <row r="2052" spans="1:15" x14ac:dyDescent="0.3">
      <c r="A2052" s="1" t="s">
        <v>5473</v>
      </c>
      <c r="B2052" s="2">
        <v>44865</v>
      </c>
      <c r="C2052" s="1" t="s">
        <v>6667</v>
      </c>
      <c r="D2052" s="1" t="s">
        <v>133</v>
      </c>
      <c r="E2052">
        <v>2022</v>
      </c>
      <c r="F2052" s="1" t="s">
        <v>834</v>
      </c>
      <c r="G2052" s="1" t="s">
        <v>835</v>
      </c>
      <c r="H2052" s="1" t="s">
        <v>4272</v>
      </c>
      <c r="I2052" s="1" t="s">
        <v>4273</v>
      </c>
      <c r="J2052" s="1" t="s">
        <v>20</v>
      </c>
      <c r="K2052" s="3">
        <v>19.61</v>
      </c>
      <c r="L2052">
        <v>2</v>
      </c>
      <c r="M2052" s="3">
        <v>39.22</v>
      </c>
      <c r="N2052" s="1" t="s">
        <v>21</v>
      </c>
      <c r="O2052" s="1" t="s">
        <v>37</v>
      </c>
    </row>
    <row r="2053" spans="1:15" x14ac:dyDescent="0.3">
      <c r="A2053" s="1" t="s">
        <v>5474</v>
      </c>
      <c r="B2053" s="2">
        <v>45086</v>
      </c>
      <c r="C2053" s="1" t="s">
        <v>6668</v>
      </c>
      <c r="D2053" s="1" t="s">
        <v>24</v>
      </c>
      <c r="E2053">
        <v>2023</v>
      </c>
      <c r="F2053" s="1" t="s">
        <v>4622</v>
      </c>
      <c r="G2053" s="1" t="s">
        <v>4623</v>
      </c>
      <c r="H2053" s="1" t="s">
        <v>2268</v>
      </c>
      <c r="I2053" s="1" t="s">
        <v>2269</v>
      </c>
      <c r="J2053" s="1" t="s">
        <v>70</v>
      </c>
      <c r="K2053" s="3">
        <v>39.869999999999997</v>
      </c>
      <c r="L2053">
        <v>2</v>
      </c>
      <c r="M2053" s="3">
        <v>79.739999999999995</v>
      </c>
      <c r="N2053" s="1" t="s">
        <v>6669</v>
      </c>
      <c r="O2053" s="1" t="s">
        <v>37</v>
      </c>
    </row>
    <row r="2054" spans="1:15" x14ac:dyDescent="0.3">
      <c r="A2054" s="1" t="s">
        <v>5475</v>
      </c>
      <c r="B2054" s="2">
        <v>45519</v>
      </c>
      <c r="C2054" s="1" t="s">
        <v>6672</v>
      </c>
      <c r="D2054" s="1" t="s">
        <v>90</v>
      </c>
      <c r="E2054">
        <v>2024</v>
      </c>
      <c r="F2054" s="1" t="s">
        <v>4143</v>
      </c>
      <c r="G2054" s="1" t="s">
        <v>5476</v>
      </c>
      <c r="H2054" s="1" t="s">
        <v>5477</v>
      </c>
      <c r="I2054" s="1" t="s">
        <v>5478</v>
      </c>
      <c r="J2054" s="1" t="s">
        <v>87</v>
      </c>
      <c r="K2054" s="3">
        <v>42.48</v>
      </c>
      <c r="L2054">
        <v>5</v>
      </c>
      <c r="M2054" s="3">
        <v>212.4</v>
      </c>
      <c r="N2054" s="1" t="s">
        <v>6669</v>
      </c>
      <c r="O2054" s="1" t="s">
        <v>22</v>
      </c>
    </row>
    <row r="2055" spans="1:15" x14ac:dyDescent="0.3">
      <c r="A2055" s="1" t="s">
        <v>5479</v>
      </c>
      <c r="B2055" s="2">
        <v>45584</v>
      </c>
      <c r="C2055" s="1" t="s">
        <v>6673</v>
      </c>
      <c r="D2055" s="1" t="s">
        <v>133</v>
      </c>
      <c r="E2055">
        <v>2024</v>
      </c>
      <c r="F2055" s="1" t="s">
        <v>2884</v>
      </c>
      <c r="G2055" s="1" t="s">
        <v>2885</v>
      </c>
      <c r="H2055" s="1" t="s">
        <v>5480</v>
      </c>
      <c r="I2055" s="1" t="s">
        <v>5481</v>
      </c>
      <c r="J2055" s="1" t="s">
        <v>20</v>
      </c>
      <c r="K2055" s="3">
        <v>43.46</v>
      </c>
      <c r="L2055">
        <v>4</v>
      </c>
      <c r="M2055" s="3">
        <v>173.84</v>
      </c>
      <c r="N2055" s="1" t="s">
        <v>21</v>
      </c>
      <c r="O2055" s="1" t="s">
        <v>37</v>
      </c>
    </row>
    <row r="2056" spans="1:15" x14ac:dyDescent="0.3">
      <c r="A2056" s="1" t="s">
        <v>5482</v>
      </c>
      <c r="B2056" s="2">
        <v>45120</v>
      </c>
      <c r="C2056" s="1" t="s">
        <v>6672</v>
      </c>
      <c r="D2056" s="1" t="s">
        <v>32</v>
      </c>
      <c r="E2056">
        <v>2023</v>
      </c>
      <c r="F2056" s="1" t="s">
        <v>770</v>
      </c>
      <c r="G2056" s="1" t="s">
        <v>771</v>
      </c>
      <c r="H2056" s="1" t="s">
        <v>5483</v>
      </c>
      <c r="I2056" s="1" t="s">
        <v>5484</v>
      </c>
      <c r="J2056" s="1" t="s">
        <v>51</v>
      </c>
      <c r="K2056" s="3">
        <v>32.03</v>
      </c>
      <c r="L2056">
        <v>5</v>
      </c>
      <c r="M2056" s="3">
        <v>160.15</v>
      </c>
      <c r="N2056" s="1" t="s">
        <v>21</v>
      </c>
      <c r="O2056" s="1" t="s">
        <v>44</v>
      </c>
    </row>
    <row r="2057" spans="1:15" x14ac:dyDescent="0.3">
      <c r="A2057" s="1" t="s">
        <v>5485</v>
      </c>
      <c r="B2057" s="2">
        <v>44913</v>
      </c>
      <c r="C2057" s="1" t="s">
        <v>6666</v>
      </c>
      <c r="D2057" s="1" t="s">
        <v>107</v>
      </c>
      <c r="E2057">
        <v>2022</v>
      </c>
      <c r="F2057" s="1" t="s">
        <v>2035</v>
      </c>
      <c r="G2057" s="1" t="s">
        <v>3864</v>
      </c>
      <c r="H2057" s="1" t="s">
        <v>2110</v>
      </c>
      <c r="I2057" s="1" t="s">
        <v>5097</v>
      </c>
      <c r="J2057" s="1" t="s">
        <v>87</v>
      </c>
      <c r="K2057" s="3">
        <v>5.57</v>
      </c>
      <c r="L2057">
        <v>1</v>
      </c>
      <c r="M2057" s="3">
        <v>5.57</v>
      </c>
      <c r="N2057" s="1" t="s">
        <v>29</v>
      </c>
      <c r="O2057" s="1" t="s">
        <v>22</v>
      </c>
    </row>
    <row r="2058" spans="1:15" x14ac:dyDescent="0.3">
      <c r="A2058" s="1" t="s">
        <v>5486</v>
      </c>
      <c r="B2058" s="2">
        <v>45432</v>
      </c>
      <c r="C2058" s="1" t="s">
        <v>6667</v>
      </c>
      <c r="D2058" s="1" t="s">
        <v>46</v>
      </c>
      <c r="E2058">
        <v>2024</v>
      </c>
      <c r="F2058" s="1" t="s">
        <v>123</v>
      </c>
      <c r="G2058" s="1" t="s">
        <v>3611</v>
      </c>
      <c r="H2058" s="1" t="s">
        <v>2053</v>
      </c>
      <c r="I2058" s="1" t="s">
        <v>5328</v>
      </c>
      <c r="J2058" s="1" t="s">
        <v>87</v>
      </c>
      <c r="K2058" s="3">
        <v>47.42</v>
      </c>
      <c r="L2058">
        <v>3</v>
      </c>
      <c r="M2058" s="3">
        <v>142.26</v>
      </c>
      <c r="N2058" s="1" t="s">
        <v>29</v>
      </c>
      <c r="O2058" s="1" t="s">
        <v>22</v>
      </c>
    </row>
    <row r="2059" spans="1:15" x14ac:dyDescent="0.3">
      <c r="A2059" s="1" t="s">
        <v>5487</v>
      </c>
      <c r="B2059" s="2">
        <v>45666</v>
      </c>
      <c r="C2059" s="1" t="s">
        <v>6672</v>
      </c>
      <c r="D2059" s="1" t="s">
        <v>210</v>
      </c>
      <c r="E2059">
        <v>2025</v>
      </c>
      <c r="F2059" s="1" t="s">
        <v>1304</v>
      </c>
      <c r="G2059" s="1" t="s">
        <v>5488</v>
      </c>
      <c r="H2059" s="1" t="s">
        <v>416</v>
      </c>
      <c r="I2059" s="1" t="s">
        <v>3411</v>
      </c>
      <c r="J2059" s="1" t="s">
        <v>20</v>
      </c>
      <c r="K2059" s="3">
        <v>40.42</v>
      </c>
      <c r="L2059">
        <v>4</v>
      </c>
      <c r="M2059" s="3">
        <v>161.68</v>
      </c>
      <c r="N2059" s="1" t="s">
        <v>6669</v>
      </c>
      <c r="O2059" s="1" t="s">
        <v>22</v>
      </c>
    </row>
    <row r="2060" spans="1:15" x14ac:dyDescent="0.3">
      <c r="A2060" s="1" t="s">
        <v>5489</v>
      </c>
      <c r="B2060" s="2">
        <v>45193</v>
      </c>
      <c r="C2060" s="1" t="s">
        <v>6666</v>
      </c>
      <c r="D2060" s="1" t="s">
        <v>60</v>
      </c>
      <c r="E2060">
        <v>2023</v>
      </c>
      <c r="F2060" s="1" t="s">
        <v>1422</v>
      </c>
      <c r="G2060" s="1" t="s">
        <v>2466</v>
      </c>
      <c r="H2060" s="1" t="s">
        <v>2877</v>
      </c>
      <c r="I2060" s="1" t="s">
        <v>3872</v>
      </c>
      <c r="J2060" s="1" t="s">
        <v>20</v>
      </c>
      <c r="K2060" s="3">
        <v>25.78</v>
      </c>
      <c r="L2060">
        <v>3</v>
      </c>
      <c r="M2060" s="3">
        <v>77.34</v>
      </c>
      <c r="N2060" s="1" t="s">
        <v>21</v>
      </c>
      <c r="O2060" s="1" t="s">
        <v>37</v>
      </c>
    </row>
    <row r="2061" spans="1:15" x14ac:dyDescent="0.3">
      <c r="A2061" s="1" t="s">
        <v>5490</v>
      </c>
      <c r="B2061" s="2">
        <v>45196</v>
      </c>
      <c r="C2061" s="1" t="s">
        <v>6670</v>
      </c>
      <c r="D2061" s="1" t="s">
        <v>60</v>
      </c>
      <c r="E2061">
        <v>2023</v>
      </c>
      <c r="F2061" s="1" t="s">
        <v>4823</v>
      </c>
      <c r="G2061" s="1" t="s">
        <v>5441</v>
      </c>
      <c r="H2061" s="1" t="s">
        <v>319</v>
      </c>
      <c r="I2061" s="1" t="s">
        <v>320</v>
      </c>
      <c r="J2061" s="1" t="s">
        <v>20</v>
      </c>
      <c r="K2061" s="3">
        <v>28.02</v>
      </c>
      <c r="L2061">
        <v>4</v>
      </c>
      <c r="M2061" s="3">
        <v>112.08</v>
      </c>
      <c r="N2061" s="1" t="s">
        <v>21</v>
      </c>
      <c r="O2061" s="1" t="s">
        <v>22</v>
      </c>
    </row>
    <row r="2062" spans="1:15" x14ac:dyDescent="0.3">
      <c r="A2062" s="1" t="s">
        <v>5491</v>
      </c>
      <c r="B2062" s="2">
        <v>45152</v>
      </c>
      <c r="C2062" s="1" t="s">
        <v>6667</v>
      </c>
      <c r="D2062" s="1" t="s">
        <v>90</v>
      </c>
      <c r="E2062">
        <v>2023</v>
      </c>
      <c r="F2062" s="1" t="s">
        <v>1966</v>
      </c>
      <c r="G2062" s="1" t="s">
        <v>1967</v>
      </c>
      <c r="H2062" s="1" t="s">
        <v>2493</v>
      </c>
      <c r="I2062" s="1" t="s">
        <v>5492</v>
      </c>
      <c r="J2062" s="1" t="s">
        <v>20</v>
      </c>
      <c r="K2062" s="3">
        <v>18.670000000000002</v>
      </c>
      <c r="L2062">
        <v>5</v>
      </c>
      <c r="M2062" s="3">
        <v>93.35</v>
      </c>
      <c r="N2062" s="1" t="s">
        <v>21</v>
      </c>
      <c r="O2062" s="1" t="s">
        <v>37</v>
      </c>
    </row>
    <row r="2063" spans="1:15" x14ac:dyDescent="0.3">
      <c r="A2063" s="1" t="s">
        <v>5493</v>
      </c>
      <c r="B2063" s="2">
        <v>45071</v>
      </c>
      <c r="C2063" s="1" t="s">
        <v>6672</v>
      </c>
      <c r="D2063" s="1" t="s">
        <v>46</v>
      </c>
      <c r="E2063">
        <v>2023</v>
      </c>
      <c r="F2063" s="1" t="s">
        <v>463</v>
      </c>
      <c r="G2063" s="1" t="s">
        <v>5494</v>
      </c>
      <c r="H2063" s="1" t="s">
        <v>1821</v>
      </c>
      <c r="I2063" s="1" t="s">
        <v>1822</v>
      </c>
      <c r="J2063" s="1" t="s">
        <v>20</v>
      </c>
      <c r="K2063" s="3">
        <v>25.33</v>
      </c>
      <c r="L2063">
        <v>1</v>
      </c>
      <c r="M2063" s="3">
        <v>25.33</v>
      </c>
      <c r="N2063" s="1" t="s">
        <v>21</v>
      </c>
      <c r="O2063" s="1" t="s">
        <v>37</v>
      </c>
    </row>
    <row r="2064" spans="1:15" x14ac:dyDescent="0.3">
      <c r="A2064" s="1" t="s">
        <v>5495</v>
      </c>
      <c r="B2064" s="2">
        <v>45454</v>
      </c>
      <c r="C2064" s="1" t="s">
        <v>6671</v>
      </c>
      <c r="D2064" s="1" t="s">
        <v>24</v>
      </c>
      <c r="E2064">
        <v>2024</v>
      </c>
      <c r="F2064" s="1" t="s">
        <v>2644</v>
      </c>
      <c r="G2064" s="1" t="s">
        <v>3316</v>
      </c>
      <c r="H2064" s="1" t="s">
        <v>2779</v>
      </c>
      <c r="I2064" s="1" t="s">
        <v>3514</v>
      </c>
      <c r="J2064" s="1" t="s">
        <v>70</v>
      </c>
      <c r="K2064" s="3">
        <v>18.059999999999999</v>
      </c>
      <c r="L2064">
        <v>5</v>
      </c>
      <c r="M2064" s="3">
        <v>90.3</v>
      </c>
      <c r="N2064" s="1" t="s">
        <v>21</v>
      </c>
      <c r="O2064" s="1" t="s">
        <v>22</v>
      </c>
    </row>
    <row r="2065" spans="1:15" x14ac:dyDescent="0.3">
      <c r="A2065" s="1" t="s">
        <v>5496</v>
      </c>
      <c r="B2065" s="2">
        <v>45653</v>
      </c>
      <c r="C2065" s="1" t="s">
        <v>6668</v>
      </c>
      <c r="D2065" s="1" t="s">
        <v>107</v>
      </c>
      <c r="E2065">
        <v>2024</v>
      </c>
      <c r="F2065" s="1" t="s">
        <v>1588</v>
      </c>
      <c r="G2065" s="1" t="s">
        <v>3741</v>
      </c>
      <c r="H2065" s="1" t="s">
        <v>2872</v>
      </c>
      <c r="I2065" s="1" t="s">
        <v>2873</v>
      </c>
      <c r="J2065" s="1" t="s">
        <v>51</v>
      </c>
      <c r="K2065" s="3">
        <v>22.62</v>
      </c>
      <c r="L2065">
        <v>4</v>
      </c>
      <c r="M2065" s="3">
        <v>90.48</v>
      </c>
      <c r="N2065" s="1" t="s">
        <v>88</v>
      </c>
      <c r="O2065" s="1" t="s">
        <v>37</v>
      </c>
    </row>
    <row r="2066" spans="1:15" x14ac:dyDescent="0.3">
      <c r="A2066" s="1" t="s">
        <v>5497</v>
      </c>
      <c r="B2066" s="2">
        <v>45069</v>
      </c>
      <c r="C2066" s="1" t="s">
        <v>6671</v>
      </c>
      <c r="D2066" s="1" t="s">
        <v>46</v>
      </c>
      <c r="E2066">
        <v>2023</v>
      </c>
      <c r="F2066" s="1" t="s">
        <v>2035</v>
      </c>
      <c r="G2066" s="1" t="s">
        <v>5281</v>
      </c>
      <c r="H2066" s="1" t="s">
        <v>355</v>
      </c>
      <c r="I2066" s="1" t="s">
        <v>2558</v>
      </c>
      <c r="J2066" s="1" t="s">
        <v>20</v>
      </c>
      <c r="K2066" s="3">
        <v>26.39</v>
      </c>
      <c r="L2066">
        <v>2</v>
      </c>
      <c r="M2066" s="3">
        <v>52.78</v>
      </c>
      <c r="N2066" s="1" t="s">
        <v>21</v>
      </c>
      <c r="O2066" s="1" t="s">
        <v>193</v>
      </c>
    </row>
    <row r="2067" spans="1:15" x14ac:dyDescent="0.3">
      <c r="A2067" s="1" t="s">
        <v>5498</v>
      </c>
      <c r="B2067" s="2">
        <v>45551</v>
      </c>
      <c r="C2067" s="1" t="s">
        <v>6667</v>
      </c>
      <c r="D2067" s="1" t="s">
        <v>60</v>
      </c>
      <c r="E2067">
        <v>2024</v>
      </c>
      <c r="F2067" s="1" t="s">
        <v>538</v>
      </c>
      <c r="G2067" s="1" t="s">
        <v>539</v>
      </c>
      <c r="H2067" s="1" t="s">
        <v>141</v>
      </c>
      <c r="I2067" s="1" t="s">
        <v>142</v>
      </c>
      <c r="J2067" s="1" t="s">
        <v>20</v>
      </c>
      <c r="K2067" s="3">
        <v>50.81</v>
      </c>
      <c r="L2067">
        <v>3</v>
      </c>
      <c r="M2067" s="3">
        <v>152.43</v>
      </c>
      <c r="N2067" s="1" t="s">
        <v>21</v>
      </c>
      <c r="O2067" s="1" t="s">
        <v>22</v>
      </c>
    </row>
    <row r="2068" spans="1:15" x14ac:dyDescent="0.3">
      <c r="A2068" s="1" t="s">
        <v>5499</v>
      </c>
      <c r="B2068" s="2">
        <v>45357</v>
      </c>
      <c r="C2068" s="1" t="s">
        <v>6670</v>
      </c>
      <c r="D2068" s="1" t="s">
        <v>15</v>
      </c>
      <c r="E2068">
        <v>2024</v>
      </c>
      <c r="F2068" s="1" t="s">
        <v>921</v>
      </c>
      <c r="G2068" s="1" t="s">
        <v>2851</v>
      </c>
      <c r="H2068" s="1" t="s">
        <v>2074</v>
      </c>
      <c r="I2068" s="1" t="s">
        <v>3700</v>
      </c>
      <c r="J2068" s="1" t="s">
        <v>87</v>
      </c>
      <c r="K2068" s="3">
        <v>19.93</v>
      </c>
      <c r="L2068">
        <v>3</v>
      </c>
      <c r="M2068" s="3">
        <v>59.79</v>
      </c>
      <c r="N2068" s="1" t="s">
        <v>88</v>
      </c>
      <c r="O2068" s="1" t="s">
        <v>22</v>
      </c>
    </row>
    <row r="2069" spans="1:15" x14ac:dyDescent="0.3">
      <c r="A2069" s="1" t="s">
        <v>5500</v>
      </c>
      <c r="B2069" s="2">
        <v>45043</v>
      </c>
      <c r="C2069" s="1" t="s">
        <v>6672</v>
      </c>
      <c r="D2069" s="1" t="s">
        <v>82</v>
      </c>
      <c r="E2069">
        <v>2023</v>
      </c>
      <c r="F2069" s="1" t="s">
        <v>1163</v>
      </c>
      <c r="G2069" s="1" t="s">
        <v>3066</v>
      </c>
      <c r="H2069" s="1" t="s">
        <v>2019</v>
      </c>
      <c r="I2069" s="1" t="s">
        <v>2917</v>
      </c>
      <c r="J2069" s="1" t="s">
        <v>20</v>
      </c>
      <c r="K2069" s="3">
        <v>42.74</v>
      </c>
      <c r="L2069">
        <v>4</v>
      </c>
      <c r="M2069" s="3">
        <v>170.96</v>
      </c>
      <c r="N2069" s="1" t="s">
        <v>6669</v>
      </c>
      <c r="O2069" s="1" t="s">
        <v>80</v>
      </c>
    </row>
    <row r="2070" spans="1:15" x14ac:dyDescent="0.3">
      <c r="A2070" s="1" t="s">
        <v>5501</v>
      </c>
      <c r="B2070" s="2">
        <v>45255</v>
      </c>
      <c r="C2070" s="1" t="s">
        <v>6673</v>
      </c>
      <c r="D2070" s="1" t="s">
        <v>54</v>
      </c>
      <c r="E2070">
        <v>2023</v>
      </c>
      <c r="F2070" s="1" t="s">
        <v>1588</v>
      </c>
      <c r="G2070" s="1" t="s">
        <v>4198</v>
      </c>
      <c r="H2070" s="1" t="s">
        <v>752</v>
      </c>
      <c r="I2070" s="1" t="s">
        <v>4464</v>
      </c>
      <c r="J2070" s="1" t="s">
        <v>51</v>
      </c>
      <c r="K2070" s="3">
        <v>34.96</v>
      </c>
      <c r="L2070">
        <v>4</v>
      </c>
      <c r="M2070" s="3">
        <v>139.84</v>
      </c>
      <c r="N2070" s="1" t="s">
        <v>88</v>
      </c>
      <c r="O2070" s="1" t="s">
        <v>44</v>
      </c>
    </row>
    <row r="2071" spans="1:15" x14ac:dyDescent="0.3">
      <c r="A2071" s="1" t="s">
        <v>5502</v>
      </c>
      <c r="B2071" s="2">
        <v>45547</v>
      </c>
      <c r="C2071" s="1" t="s">
        <v>6672</v>
      </c>
      <c r="D2071" s="1" t="s">
        <v>60</v>
      </c>
      <c r="E2071">
        <v>2024</v>
      </c>
      <c r="F2071" s="1" t="s">
        <v>5503</v>
      </c>
      <c r="G2071" s="1" t="s">
        <v>5504</v>
      </c>
      <c r="H2071" s="1" t="s">
        <v>1571</v>
      </c>
      <c r="I2071" s="1" t="s">
        <v>1572</v>
      </c>
      <c r="J2071" s="1" t="s">
        <v>51</v>
      </c>
      <c r="K2071" s="3">
        <v>28.13</v>
      </c>
      <c r="L2071">
        <v>2</v>
      </c>
      <c r="M2071" s="3">
        <v>56.26</v>
      </c>
      <c r="N2071" s="1" t="s">
        <v>21</v>
      </c>
      <c r="O2071" s="1" t="s">
        <v>30</v>
      </c>
    </row>
    <row r="2072" spans="1:15" x14ac:dyDescent="0.3">
      <c r="A2072" s="1" t="s">
        <v>5505</v>
      </c>
      <c r="B2072" s="2">
        <v>45510</v>
      </c>
      <c r="C2072" s="1" t="s">
        <v>6671</v>
      </c>
      <c r="D2072" s="1" t="s">
        <v>90</v>
      </c>
      <c r="E2072">
        <v>2024</v>
      </c>
      <c r="F2072" s="1" t="s">
        <v>3403</v>
      </c>
      <c r="G2072" s="1" t="s">
        <v>3404</v>
      </c>
      <c r="H2072" s="1" t="s">
        <v>393</v>
      </c>
      <c r="I2072" s="1" t="s">
        <v>394</v>
      </c>
      <c r="J2072" s="1" t="s">
        <v>20</v>
      </c>
      <c r="K2072" s="3">
        <v>35.71</v>
      </c>
      <c r="L2072">
        <v>2</v>
      </c>
      <c r="M2072" s="3">
        <v>71.42</v>
      </c>
      <c r="N2072" s="1" t="s">
        <v>6669</v>
      </c>
      <c r="O2072" s="1" t="s">
        <v>95</v>
      </c>
    </row>
    <row r="2073" spans="1:15" x14ac:dyDescent="0.3">
      <c r="A2073" s="1" t="s">
        <v>5506</v>
      </c>
      <c r="B2073" s="2">
        <v>44877</v>
      </c>
      <c r="C2073" s="1" t="s">
        <v>6673</v>
      </c>
      <c r="D2073" s="1" t="s">
        <v>54</v>
      </c>
      <c r="E2073">
        <v>2022</v>
      </c>
      <c r="F2073" s="1" t="s">
        <v>2491</v>
      </c>
      <c r="G2073" s="1" t="s">
        <v>2538</v>
      </c>
      <c r="H2073" s="1" t="s">
        <v>1021</v>
      </c>
      <c r="I2073" s="1" t="s">
        <v>1022</v>
      </c>
      <c r="J2073" s="1" t="s">
        <v>20</v>
      </c>
      <c r="K2073" s="3">
        <v>19.64</v>
      </c>
      <c r="L2073">
        <v>2</v>
      </c>
      <c r="M2073" s="3">
        <v>39.28</v>
      </c>
      <c r="N2073" s="1" t="s">
        <v>6669</v>
      </c>
      <c r="O2073" s="1" t="s">
        <v>80</v>
      </c>
    </row>
    <row r="2074" spans="1:15" x14ac:dyDescent="0.3">
      <c r="A2074" s="1" t="s">
        <v>5507</v>
      </c>
      <c r="B2074" s="2">
        <v>45567</v>
      </c>
      <c r="C2074" s="1" t="s">
        <v>6670</v>
      </c>
      <c r="D2074" s="1" t="s">
        <v>133</v>
      </c>
      <c r="E2074">
        <v>2024</v>
      </c>
      <c r="F2074" s="1" t="s">
        <v>898</v>
      </c>
      <c r="G2074" s="1" t="s">
        <v>5508</v>
      </c>
      <c r="H2074" s="1" t="s">
        <v>1007</v>
      </c>
      <c r="I2074" s="1" t="s">
        <v>1008</v>
      </c>
      <c r="J2074" s="1" t="s">
        <v>20</v>
      </c>
      <c r="K2074" s="3">
        <v>34.090000000000003</v>
      </c>
      <c r="L2074">
        <v>4</v>
      </c>
      <c r="M2074" s="3">
        <v>136.36000000000001</v>
      </c>
      <c r="N2074" s="1" t="s">
        <v>29</v>
      </c>
      <c r="O2074" s="1" t="s">
        <v>30</v>
      </c>
    </row>
    <row r="2075" spans="1:15" x14ac:dyDescent="0.3">
      <c r="A2075" s="1" t="s">
        <v>5509</v>
      </c>
      <c r="B2075" s="2">
        <v>45573</v>
      </c>
      <c r="C2075" s="1" t="s">
        <v>6671</v>
      </c>
      <c r="D2075" s="1" t="s">
        <v>133</v>
      </c>
      <c r="E2075">
        <v>2024</v>
      </c>
      <c r="F2075" s="1" t="s">
        <v>1691</v>
      </c>
      <c r="G2075" s="1" t="s">
        <v>3674</v>
      </c>
      <c r="H2075" s="1" t="s">
        <v>678</v>
      </c>
      <c r="I2075" s="1" t="s">
        <v>679</v>
      </c>
      <c r="J2075" s="1" t="s">
        <v>51</v>
      </c>
      <c r="K2075" s="3">
        <v>28.28</v>
      </c>
      <c r="L2075">
        <v>3</v>
      </c>
      <c r="M2075" s="3">
        <v>84.84</v>
      </c>
      <c r="N2075" s="1" t="s">
        <v>21</v>
      </c>
      <c r="O2075" s="1" t="s">
        <v>95</v>
      </c>
    </row>
    <row r="2076" spans="1:15" x14ac:dyDescent="0.3">
      <c r="A2076" s="1" t="s">
        <v>5510</v>
      </c>
      <c r="B2076" s="2">
        <v>45801</v>
      </c>
      <c r="C2076" s="1" t="s">
        <v>6673</v>
      </c>
      <c r="D2076" s="1" t="s">
        <v>46</v>
      </c>
      <c r="E2076">
        <v>2025</v>
      </c>
      <c r="F2076" s="1" t="s">
        <v>854</v>
      </c>
      <c r="G2076" s="1" t="s">
        <v>4838</v>
      </c>
      <c r="H2076" s="1" t="s">
        <v>593</v>
      </c>
      <c r="I2076" s="1" t="s">
        <v>2923</v>
      </c>
      <c r="J2076" s="1" t="s">
        <v>20</v>
      </c>
      <c r="K2076" s="3">
        <v>45.23</v>
      </c>
      <c r="L2076">
        <v>2</v>
      </c>
      <c r="M2076" s="3">
        <v>90.46</v>
      </c>
      <c r="N2076" s="1" t="s">
        <v>21</v>
      </c>
      <c r="O2076" s="1" t="s">
        <v>44</v>
      </c>
    </row>
    <row r="2077" spans="1:15" x14ac:dyDescent="0.3">
      <c r="A2077" s="1" t="s">
        <v>5511</v>
      </c>
      <c r="B2077" s="2">
        <v>45170</v>
      </c>
      <c r="C2077" s="1" t="s">
        <v>6668</v>
      </c>
      <c r="D2077" s="1" t="s">
        <v>60</v>
      </c>
      <c r="E2077">
        <v>2023</v>
      </c>
      <c r="F2077" s="1" t="s">
        <v>2554</v>
      </c>
      <c r="G2077" s="1" t="s">
        <v>2555</v>
      </c>
      <c r="H2077" s="1" t="s">
        <v>1319</v>
      </c>
      <c r="I2077" s="1" t="s">
        <v>1320</v>
      </c>
      <c r="J2077" s="1" t="s">
        <v>70</v>
      </c>
      <c r="K2077" s="3">
        <v>41.42</v>
      </c>
      <c r="L2077">
        <v>2</v>
      </c>
      <c r="M2077" s="3">
        <v>82.84</v>
      </c>
      <c r="N2077" s="1" t="s">
        <v>6669</v>
      </c>
      <c r="O2077" s="1" t="s">
        <v>95</v>
      </c>
    </row>
    <row r="2078" spans="1:15" x14ac:dyDescent="0.3">
      <c r="A2078" s="1" t="s">
        <v>5512</v>
      </c>
      <c r="B2078" s="2">
        <v>45121</v>
      </c>
      <c r="C2078" s="1" t="s">
        <v>6668</v>
      </c>
      <c r="D2078" s="1" t="s">
        <v>32</v>
      </c>
      <c r="E2078">
        <v>2023</v>
      </c>
      <c r="F2078" s="1" t="s">
        <v>5513</v>
      </c>
      <c r="G2078" s="1" t="s">
        <v>5514</v>
      </c>
      <c r="H2078" s="1" t="s">
        <v>3733</v>
      </c>
      <c r="I2078" s="1" t="s">
        <v>5515</v>
      </c>
      <c r="J2078" s="1" t="s">
        <v>87</v>
      </c>
      <c r="K2078" s="3">
        <v>8.3000000000000007</v>
      </c>
      <c r="L2078">
        <v>4</v>
      </c>
      <c r="M2078" s="3">
        <v>33.200000000000003</v>
      </c>
      <c r="N2078" s="1" t="s">
        <v>88</v>
      </c>
      <c r="O2078" s="1" t="s">
        <v>22</v>
      </c>
    </row>
    <row r="2079" spans="1:15" x14ac:dyDescent="0.3">
      <c r="A2079" s="1" t="s">
        <v>5516</v>
      </c>
      <c r="B2079" s="2">
        <v>45280</v>
      </c>
      <c r="C2079" s="1" t="s">
        <v>6670</v>
      </c>
      <c r="D2079" s="1" t="s">
        <v>107</v>
      </c>
      <c r="E2079">
        <v>2023</v>
      </c>
      <c r="F2079" s="1" t="s">
        <v>737</v>
      </c>
      <c r="G2079" s="1" t="s">
        <v>1629</v>
      </c>
      <c r="H2079" s="1" t="s">
        <v>2678</v>
      </c>
      <c r="I2079" s="1" t="s">
        <v>2679</v>
      </c>
      <c r="J2079" s="1" t="s">
        <v>51</v>
      </c>
      <c r="K2079" s="3">
        <v>48.35</v>
      </c>
      <c r="L2079">
        <v>3</v>
      </c>
      <c r="M2079" s="3">
        <v>145.05000000000001</v>
      </c>
      <c r="N2079" s="1" t="s">
        <v>88</v>
      </c>
      <c r="O2079" s="1" t="s">
        <v>44</v>
      </c>
    </row>
    <row r="2080" spans="1:15" x14ac:dyDescent="0.3">
      <c r="A2080" s="1" t="s">
        <v>5517</v>
      </c>
      <c r="B2080" s="2">
        <v>45087</v>
      </c>
      <c r="C2080" s="1" t="s">
        <v>6673</v>
      </c>
      <c r="D2080" s="1" t="s">
        <v>24</v>
      </c>
      <c r="E2080">
        <v>2023</v>
      </c>
      <c r="F2080" s="1" t="s">
        <v>524</v>
      </c>
      <c r="G2080" s="1" t="s">
        <v>5518</v>
      </c>
      <c r="H2080" s="1" t="s">
        <v>4704</v>
      </c>
      <c r="I2080" s="1" t="s">
        <v>4705</v>
      </c>
      <c r="J2080" s="1" t="s">
        <v>51</v>
      </c>
      <c r="K2080" s="3">
        <v>11.67</v>
      </c>
      <c r="L2080">
        <v>4</v>
      </c>
      <c r="M2080" s="3">
        <v>46.68</v>
      </c>
      <c r="N2080" s="1" t="s">
        <v>29</v>
      </c>
      <c r="O2080" s="1" t="s">
        <v>37</v>
      </c>
    </row>
    <row r="2081" spans="1:15" x14ac:dyDescent="0.3">
      <c r="A2081" s="1" t="s">
        <v>5519</v>
      </c>
      <c r="B2081" s="2">
        <v>45483</v>
      </c>
      <c r="C2081" s="1" t="s">
        <v>6670</v>
      </c>
      <c r="D2081" s="1" t="s">
        <v>32</v>
      </c>
      <c r="E2081">
        <v>2024</v>
      </c>
      <c r="F2081" s="1" t="s">
        <v>5520</v>
      </c>
      <c r="G2081" s="1" t="s">
        <v>5521</v>
      </c>
      <c r="H2081" s="1" t="s">
        <v>2213</v>
      </c>
      <c r="I2081" s="1" t="s">
        <v>4447</v>
      </c>
      <c r="J2081" s="1" t="s">
        <v>70</v>
      </c>
      <c r="K2081" s="3">
        <v>35.19</v>
      </c>
      <c r="L2081">
        <v>5</v>
      </c>
      <c r="M2081" s="3">
        <v>175.95</v>
      </c>
      <c r="N2081" s="1" t="s">
        <v>29</v>
      </c>
      <c r="O2081" s="1" t="s">
        <v>22</v>
      </c>
    </row>
    <row r="2082" spans="1:15" x14ac:dyDescent="0.3">
      <c r="A2082" s="1" t="s">
        <v>5522</v>
      </c>
      <c r="B2082" s="2">
        <v>45299</v>
      </c>
      <c r="C2082" s="1" t="s">
        <v>6667</v>
      </c>
      <c r="D2082" s="1" t="s">
        <v>210</v>
      </c>
      <c r="E2082">
        <v>2024</v>
      </c>
      <c r="F2082" s="1" t="s">
        <v>200</v>
      </c>
      <c r="G2082" s="1" t="s">
        <v>5523</v>
      </c>
      <c r="H2082" s="1" t="s">
        <v>831</v>
      </c>
      <c r="I2082" s="1" t="s">
        <v>5524</v>
      </c>
      <c r="J2082" s="1" t="s">
        <v>87</v>
      </c>
      <c r="K2082" s="3">
        <v>47.44</v>
      </c>
      <c r="L2082">
        <v>3</v>
      </c>
      <c r="M2082" s="3">
        <v>142.32</v>
      </c>
      <c r="N2082" s="1" t="s">
        <v>29</v>
      </c>
      <c r="O2082" s="1" t="s">
        <v>30</v>
      </c>
    </row>
    <row r="2083" spans="1:15" x14ac:dyDescent="0.3">
      <c r="A2083" s="1" t="s">
        <v>5525</v>
      </c>
      <c r="B2083" s="2">
        <v>44862</v>
      </c>
      <c r="C2083" s="1" t="s">
        <v>6668</v>
      </c>
      <c r="D2083" s="1" t="s">
        <v>133</v>
      </c>
      <c r="E2083">
        <v>2022</v>
      </c>
      <c r="F2083" s="1" t="s">
        <v>179</v>
      </c>
      <c r="G2083" s="1" t="s">
        <v>180</v>
      </c>
      <c r="H2083" s="1" t="s">
        <v>1194</v>
      </c>
      <c r="I2083" s="1" t="s">
        <v>5526</v>
      </c>
      <c r="J2083" s="1" t="s">
        <v>70</v>
      </c>
      <c r="K2083" s="3">
        <v>39.909999999999997</v>
      </c>
      <c r="L2083">
        <v>4</v>
      </c>
      <c r="M2083" s="3">
        <v>159.63999999999999</v>
      </c>
      <c r="N2083" s="1" t="s">
        <v>21</v>
      </c>
      <c r="O2083" s="1" t="s">
        <v>37</v>
      </c>
    </row>
    <row r="2084" spans="1:15" x14ac:dyDescent="0.3">
      <c r="A2084" s="1" t="s">
        <v>5527</v>
      </c>
      <c r="B2084" s="2">
        <v>45783</v>
      </c>
      <c r="C2084" s="1" t="s">
        <v>6671</v>
      </c>
      <c r="D2084" s="1" t="s">
        <v>46</v>
      </c>
      <c r="E2084">
        <v>2025</v>
      </c>
      <c r="F2084" s="1" t="s">
        <v>3690</v>
      </c>
      <c r="G2084" s="1" t="s">
        <v>3691</v>
      </c>
      <c r="H2084" s="1" t="s">
        <v>3666</v>
      </c>
      <c r="I2084" s="1" t="s">
        <v>4123</v>
      </c>
      <c r="J2084" s="1" t="s">
        <v>87</v>
      </c>
      <c r="K2084" s="3">
        <v>36.590000000000003</v>
      </c>
      <c r="L2084">
        <v>1</v>
      </c>
      <c r="M2084" s="3">
        <v>36.590000000000003</v>
      </c>
      <c r="N2084" s="1" t="s">
        <v>29</v>
      </c>
      <c r="O2084" s="1" t="s">
        <v>37</v>
      </c>
    </row>
    <row r="2085" spans="1:15" x14ac:dyDescent="0.3">
      <c r="A2085" s="1" t="s">
        <v>5528</v>
      </c>
      <c r="B2085" s="2">
        <v>44811</v>
      </c>
      <c r="C2085" s="1" t="s">
        <v>6670</v>
      </c>
      <c r="D2085" s="1" t="s">
        <v>60</v>
      </c>
      <c r="E2085">
        <v>2022</v>
      </c>
      <c r="F2085" s="1" t="s">
        <v>4767</v>
      </c>
      <c r="G2085" s="1" t="s">
        <v>4768</v>
      </c>
      <c r="H2085" s="1" t="s">
        <v>1373</v>
      </c>
      <c r="I2085" s="1" t="s">
        <v>3805</v>
      </c>
      <c r="J2085" s="1" t="s">
        <v>20</v>
      </c>
      <c r="K2085" s="3">
        <v>41.22</v>
      </c>
      <c r="L2085">
        <v>1</v>
      </c>
      <c r="M2085" s="3">
        <v>41.22</v>
      </c>
      <c r="N2085" s="1" t="s">
        <v>29</v>
      </c>
      <c r="O2085" s="1" t="s">
        <v>193</v>
      </c>
    </row>
    <row r="2086" spans="1:15" x14ac:dyDescent="0.3">
      <c r="A2086" s="1" t="s">
        <v>5529</v>
      </c>
      <c r="B2086" s="2">
        <v>45370</v>
      </c>
      <c r="C2086" s="1" t="s">
        <v>6671</v>
      </c>
      <c r="D2086" s="1" t="s">
        <v>15</v>
      </c>
      <c r="E2086">
        <v>2024</v>
      </c>
      <c r="F2086" s="1" t="s">
        <v>2554</v>
      </c>
      <c r="G2086" s="1" t="s">
        <v>2555</v>
      </c>
      <c r="H2086" s="1" t="s">
        <v>213</v>
      </c>
      <c r="I2086" s="1" t="s">
        <v>1774</v>
      </c>
      <c r="J2086" s="1" t="s">
        <v>20</v>
      </c>
      <c r="K2086" s="3">
        <v>25.31</v>
      </c>
      <c r="L2086">
        <v>2</v>
      </c>
      <c r="M2086" s="3">
        <v>50.62</v>
      </c>
      <c r="N2086" s="1" t="s">
        <v>88</v>
      </c>
      <c r="O2086" s="1" t="s">
        <v>193</v>
      </c>
    </row>
    <row r="2087" spans="1:15" x14ac:dyDescent="0.3">
      <c r="A2087" s="1" t="s">
        <v>5530</v>
      </c>
      <c r="B2087" s="2">
        <v>45491</v>
      </c>
      <c r="C2087" s="1" t="s">
        <v>6672</v>
      </c>
      <c r="D2087" s="1" t="s">
        <v>32</v>
      </c>
      <c r="E2087">
        <v>2024</v>
      </c>
      <c r="F2087" s="1" t="s">
        <v>3109</v>
      </c>
      <c r="G2087" s="1" t="s">
        <v>4289</v>
      </c>
      <c r="H2087" s="1" t="s">
        <v>4527</v>
      </c>
      <c r="I2087" s="1" t="s">
        <v>5531</v>
      </c>
      <c r="J2087" s="1" t="s">
        <v>51</v>
      </c>
      <c r="K2087" s="3">
        <v>28.21</v>
      </c>
      <c r="L2087">
        <v>3</v>
      </c>
      <c r="M2087" s="3">
        <v>84.63</v>
      </c>
      <c r="N2087" s="1" t="s">
        <v>88</v>
      </c>
      <c r="O2087" s="1" t="s">
        <v>22</v>
      </c>
    </row>
    <row r="2088" spans="1:15" x14ac:dyDescent="0.3">
      <c r="A2088" s="1" t="s">
        <v>5532</v>
      </c>
      <c r="B2088" s="2">
        <v>45506</v>
      </c>
      <c r="C2088" s="1" t="s">
        <v>6668</v>
      </c>
      <c r="D2088" s="1" t="s">
        <v>90</v>
      </c>
      <c r="E2088">
        <v>2024</v>
      </c>
      <c r="F2088" s="1" t="s">
        <v>2154</v>
      </c>
      <c r="G2088" s="1" t="s">
        <v>3548</v>
      </c>
      <c r="H2088" s="1" t="s">
        <v>2787</v>
      </c>
      <c r="I2088" s="1" t="s">
        <v>2788</v>
      </c>
      <c r="J2088" s="1" t="s">
        <v>70</v>
      </c>
      <c r="K2088" s="3">
        <v>18.3</v>
      </c>
      <c r="L2088">
        <v>5</v>
      </c>
      <c r="M2088" s="3">
        <v>91.5</v>
      </c>
      <c r="N2088" s="1" t="s">
        <v>6669</v>
      </c>
      <c r="O2088" s="1" t="s">
        <v>80</v>
      </c>
    </row>
    <row r="2089" spans="1:15" x14ac:dyDescent="0.3">
      <c r="A2089" s="1" t="s">
        <v>5533</v>
      </c>
      <c r="B2089" s="2">
        <v>44980</v>
      </c>
      <c r="C2089" s="1" t="s">
        <v>6672</v>
      </c>
      <c r="D2089" s="1" t="s">
        <v>39</v>
      </c>
      <c r="E2089">
        <v>2023</v>
      </c>
      <c r="F2089" s="1" t="s">
        <v>2932</v>
      </c>
      <c r="G2089" s="1" t="s">
        <v>2933</v>
      </c>
      <c r="H2089" s="1" t="s">
        <v>4851</v>
      </c>
      <c r="I2089" s="1" t="s">
        <v>4852</v>
      </c>
      <c r="J2089" s="1" t="s">
        <v>20</v>
      </c>
      <c r="K2089" s="3">
        <v>28.28</v>
      </c>
      <c r="L2089">
        <v>3</v>
      </c>
      <c r="M2089" s="3">
        <v>84.84</v>
      </c>
      <c r="N2089" s="1" t="s">
        <v>21</v>
      </c>
      <c r="O2089" s="1" t="s">
        <v>22</v>
      </c>
    </row>
    <row r="2090" spans="1:15" x14ac:dyDescent="0.3">
      <c r="A2090" s="1" t="s">
        <v>5534</v>
      </c>
      <c r="B2090" s="2">
        <v>44864</v>
      </c>
      <c r="C2090" s="1" t="s">
        <v>6666</v>
      </c>
      <c r="D2090" s="1" t="s">
        <v>133</v>
      </c>
      <c r="E2090">
        <v>2022</v>
      </c>
      <c r="F2090" s="1" t="s">
        <v>1527</v>
      </c>
      <c r="G2090" s="1" t="s">
        <v>2010</v>
      </c>
      <c r="H2090" s="1" t="s">
        <v>156</v>
      </c>
      <c r="I2090" s="1" t="s">
        <v>157</v>
      </c>
      <c r="J2090" s="1" t="s">
        <v>20</v>
      </c>
      <c r="K2090" s="3">
        <v>27.29</v>
      </c>
      <c r="L2090">
        <v>1</v>
      </c>
      <c r="M2090" s="3">
        <v>27.29</v>
      </c>
      <c r="N2090" s="1" t="s">
        <v>29</v>
      </c>
      <c r="O2090" s="1" t="s">
        <v>37</v>
      </c>
    </row>
    <row r="2091" spans="1:15" x14ac:dyDescent="0.3">
      <c r="A2091" s="1" t="s">
        <v>5535</v>
      </c>
      <c r="B2091" s="2">
        <v>45206</v>
      </c>
      <c r="C2091" s="1" t="s">
        <v>6673</v>
      </c>
      <c r="D2091" s="1" t="s">
        <v>133</v>
      </c>
      <c r="E2091">
        <v>2023</v>
      </c>
      <c r="F2091" s="1" t="s">
        <v>448</v>
      </c>
      <c r="G2091" s="1" t="s">
        <v>449</v>
      </c>
      <c r="H2091" s="1" t="s">
        <v>1007</v>
      </c>
      <c r="I2091" s="1" t="s">
        <v>1170</v>
      </c>
      <c r="J2091" s="1" t="s">
        <v>87</v>
      </c>
      <c r="K2091" s="3">
        <v>27.69</v>
      </c>
      <c r="L2091">
        <v>3</v>
      </c>
      <c r="M2091" s="3">
        <v>83.07</v>
      </c>
      <c r="N2091" s="1" t="s">
        <v>6669</v>
      </c>
      <c r="O2091" s="1" t="s">
        <v>22</v>
      </c>
    </row>
    <row r="2092" spans="1:15" x14ac:dyDescent="0.3">
      <c r="A2092" s="1" t="s">
        <v>5536</v>
      </c>
      <c r="B2092" s="2">
        <v>45551</v>
      </c>
      <c r="C2092" s="1" t="s">
        <v>6667</v>
      </c>
      <c r="D2092" s="1" t="s">
        <v>60</v>
      </c>
      <c r="E2092">
        <v>2024</v>
      </c>
      <c r="F2092" s="1" t="s">
        <v>5537</v>
      </c>
      <c r="G2092" s="1" t="s">
        <v>5538</v>
      </c>
      <c r="H2092" s="1" t="s">
        <v>2590</v>
      </c>
      <c r="I2092" s="1" t="s">
        <v>4291</v>
      </c>
      <c r="J2092" s="1" t="s">
        <v>87</v>
      </c>
      <c r="K2092" s="3">
        <v>52.94</v>
      </c>
      <c r="L2092">
        <v>2</v>
      </c>
      <c r="M2092" s="3">
        <v>105.88</v>
      </c>
      <c r="N2092" s="1" t="s">
        <v>21</v>
      </c>
      <c r="O2092" s="1" t="s">
        <v>22</v>
      </c>
    </row>
    <row r="2093" spans="1:15" x14ac:dyDescent="0.3">
      <c r="A2093" s="1" t="s">
        <v>5539</v>
      </c>
      <c r="B2093" s="2">
        <v>45320</v>
      </c>
      <c r="C2093" s="1" t="s">
        <v>6667</v>
      </c>
      <c r="D2093" s="1" t="s">
        <v>210</v>
      </c>
      <c r="E2093">
        <v>2024</v>
      </c>
      <c r="F2093" s="1" t="s">
        <v>3888</v>
      </c>
      <c r="G2093" s="1" t="s">
        <v>3889</v>
      </c>
      <c r="H2093" s="1" t="s">
        <v>1394</v>
      </c>
      <c r="I2093" s="1" t="s">
        <v>3801</v>
      </c>
      <c r="J2093" s="1" t="s">
        <v>70</v>
      </c>
      <c r="K2093" s="3">
        <v>16.46</v>
      </c>
      <c r="L2093">
        <v>5</v>
      </c>
      <c r="M2093" s="3">
        <v>82.3</v>
      </c>
      <c r="N2093" s="1" t="s">
        <v>6669</v>
      </c>
      <c r="O2093" s="1" t="s">
        <v>37</v>
      </c>
    </row>
    <row r="2094" spans="1:15" x14ac:dyDescent="0.3">
      <c r="A2094" s="1" t="s">
        <v>5540</v>
      </c>
      <c r="B2094" s="2">
        <v>44953</v>
      </c>
      <c r="C2094" s="1" t="s">
        <v>6668</v>
      </c>
      <c r="D2094" s="1" t="s">
        <v>210</v>
      </c>
      <c r="E2094">
        <v>2023</v>
      </c>
      <c r="F2094" s="1" t="s">
        <v>4663</v>
      </c>
      <c r="G2094" s="1" t="s">
        <v>4664</v>
      </c>
      <c r="H2094" s="1" t="s">
        <v>2470</v>
      </c>
      <c r="I2094" s="1" t="s">
        <v>2471</v>
      </c>
      <c r="J2094" s="1" t="s">
        <v>70</v>
      </c>
      <c r="K2094" s="3">
        <v>18.96</v>
      </c>
      <c r="L2094">
        <v>4</v>
      </c>
      <c r="M2094" s="3">
        <v>75.84</v>
      </c>
      <c r="N2094" s="1" t="s">
        <v>6669</v>
      </c>
      <c r="O2094" s="1" t="s">
        <v>37</v>
      </c>
    </row>
    <row r="2095" spans="1:15" x14ac:dyDescent="0.3">
      <c r="A2095" s="1" t="s">
        <v>5541</v>
      </c>
      <c r="B2095" s="2">
        <v>45514</v>
      </c>
      <c r="C2095" s="1" t="s">
        <v>6673</v>
      </c>
      <c r="D2095" s="1" t="s">
        <v>90</v>
      </c>
      <c r="E2095">
        <v>2024</v>
      </c>
      <c r="F2095" s="1" t="s">
        <v>4670</v>
      </c>
      <c r="G2095" s="1" t="s">
        <v>4671</v>
      </c>
      <c r="H2095" s="1" t="s">
        <v>559</v>
      </c>
      <c r="I2095" s="1" t="s">
        <v>1779</v>
      </c>
      <c r="J2095" s="1" t="s">
        <v>51</v>
      </c>
      <c r="K2095" s="3">
        <v>33.58</v>
      </c>
      <c r="L2095">
        <v>1</v>
      </c>
      <c r="M2095" s="3">
        <v>33.58</v>
      </c>
      <c r="N2095" s="1" t="s">
        <v>6669</v>
      </c>
      <c r="O2095" s="1" t="s">
        <v>193</v>
      </c>
    </row>
    <row r="2096" spans="1:15" x14ac:dyDescent="0.3">
      <c r="A2096" s="1" t="s">
        <v>5542</v>
      </c>
      <c r="B2096" s="2">
        <v>44923</v>
      </c>
      <c r="C2096" s="1" t="s">
        <v>6670</v>
      </c>
      <c r="D2096" s="1" t="s">
        <v>107</v>
      </c>
      <c r="E2096">
        <v>2022</v>
      </c>
      <c r="F2096" s="1" t="s">
        <v>819</v>
      </c>
      <c r="G2096" s="1" t="s">
        <v>1118</v>
      </c>
      <c r="H2096" s="1" t="s">
        <v>3687</v>
      </c>
      <c r="I2096" s="1" t="s">
        <v>5543</v>
      </c>
      <c r="J2096" s="1" t="s">
        <v>20</v>
      </c>
      <c r="K2096" s="3">
        <v>15.83</v>
      </c>
      <c r="L2096">
        <v>5</v>
      </c>
      <c r="M2096" s="3">
        <v>79.150000000000006</v>
      </c>
      <c r="N2096" s="1" t="s">
        <v>21</v>
      </c>
      <c r="O2096" s="1" t="s">
        <v>80</v>
      </c>
    </row>
    <row r="2097" spans="1:15" x14ac:dyDescent="0.3">
      <c r="A2097" s="1" t="s">
        <v>5544</v>
      </c>
      <c r="B2097" s="2">
        <v>45441</v>
      </c>
      <c r="C2097" s="1" t="s">
        <v>6670</v>
      </c>
      <c r="D2097" s="1" t="s">
        <v>46</v>
      </c>
      <c r="E2097">
        <v>2024</v>
      </c>
      <c r="F2097" s="1" t="s">
        <v>1569</v>
      </c>
      <c r="G2097" s="1" t="s">
        <v>1698</v>
      </c>
      <c r="H2097" s="1" t="s">
        <v>4189</v>
      </c>
      <c r="I2097" s="1" t="s">
        <v>4299</v>
      </c>
      <c r="J2097" s="1" t="s">
        <v>20</v>
      </c>
      <c r="K2097" s="3">
        <v>37.39</v>
      </c>
      <c r="L2097">
        <v>5</v>
      </c>
      <c r="M2097" s="3">
        <v>186.95</v>
      </c>
      <c r="N2097" s="1" t="s">
        <v>6669</v>
      </c>
      <c r="O2097" s="1" t="s">
        <v>37</v>
      </c>
    </row>
    <row r="2098" spans="1:15" x14ac:dyDescent="0.3">
      <c r="A2098" s="1" t="s">
        <v>5545</v>
      </c>
      <c r="B2098" s="2">
        <v>45865</v>
      </c>
      <c r="C2098" s="1" t="s">
        <v>6666</v>
      </c>
      <c r="D2098" s="1" t="s">
        <v>32</v>
      </c>
      <c r="E2098">
        <v>2025</v>
      </c>
      <c r="F2098" s="1" t="s">
        <v>2051</v>
      </c>
      <c r="G2098" s="1" t="s">
        <v>5222</v>
      </c>
      <c r="H2098" s="1" t="s">
        <v>668</v>
      </c>
      <c r="I2098" s="1" t="s">
        <v>2801</v>
      </c>
      <c r="J2098" s="1" t="s">
        <v>70</v>
      </c>
      <c r="K2098" s="3">
        <v>42.72</v>
      </c>
      <c r="L2098">
        <v>1</v>
      </c>
      <c r="M2098" s="3">
        <v>42.72</v>
      </c>
      <c r="N2098" s="1" t="s">
        <v>21</v>
      </c>
      <c r="O2098" s="1" t="s">
        <v>22</v>
      </c>
    </row>
    <row r="2099" spans="1:15" x14ac:dyDescent="0.3">
      <c r="A2099" s="1" t="s">
        <v>5546</v>
      </c>
      <c r="B2099" s="2">
        <v>45245</v>
      </c>
      <c r="C2099" s="1" t="s">
        <v>6670</v>
      </c>
      <c r="D2099" s="1" t="s">
        <v>54</v>
      </c>
      <c r="E2099">
        <v>2023</v>
      </c>
      <c r="F2099" s="1" t="s">
        <v>2790</v>
      </c>
      <c r="G2099" s="1" t="s">
        <v>2791</v>
      </c>
      <c r="H2099" s="1" t="s">
        <v>5547</v>
      </c>
      <c r="I2099" s="1" t="s">
        <v>5548</v>
      </c>
      <c r="J2099" s="1" t="s">
        <v>51</v>
      </c>
      <c r="K2099" s="3">
        <v>40.94</v>
      </c>
      <c r="L2099">
        <v>5</v>
      </c>
      <c r="M2099" s="3">
        <v>204.7</v>
      </c>
      <c r="N2099" s="1" t="s">
        <v>29</v>
      </c>
      <c r="O2099" s="1" t="s">
        <v>52</v>
      </c>
    </row>
    <row r="2100" spans="1:15" x14ac:dyDescent="0.3">
      <c r="A2100" s="1" t="s">
        <v>5549</v>
      </c>
      <c r="B2100" s="2">
        <v>45479</v>
      </c>
      <c r="C2100" s="1" t="s">
        <v>6673</v>
      </c>
      <c r="D2100" s="1" t="s">
        <v>32</v>
      </c>
      <c r="E2100">
        <v>2024</v>
      </c>
      <c r="F2100" s="1" t="s">
        <v>1633</v>
      </c>
      <c r="G2100" s="1" t="s">
        <v>1634</v>
      </c>
      <c r="H2100" s="1" t="s">
        <v>3221</v>
      </c>
      <c r="I2100" s="1" t="s">
        <v>5550</v>
      </c>
      <c r="J2100" s="1" t="s">
        <v>70</v>
      </c>
      <c r="K2100" s="3">
        <v>17.14</v>
      </c>
      <c r="L2100">
        <v>5</v>
      </c>
      <c r="M2100" s="3">
        <v>85.7</v>
      </c>
      <c r="N2100" s="1" t="s">
        <v>21</v>
      </c>
      <c r="O2100" s="1" t="s">
        <v>95</v>
      </c>
    </row>
    <row r="2101" spans="1:15" x14ac:dyDescent="0.3">
      <c r="A2101" s="1" t="s">
        <v>5551</v>
      </c>
      <c r="B2101" s="2">
        <v>44891</v>
      </c>
      <c r="C2101" s="1" t="s">
        <v>6673</v>
      </c>
      <c r="D2101" s="1" t="s">
        <v>54</v>
      </c>
      <c r="E2101">
        <v>2022</v>
      </c>
      <c r="F2101" s="1" t="s">
        <v>1569</v>
      </c>
      <c r="G2101" s="1" t="s">
        <v>1698</v>
      </c>
      <c r="H2101" s="1" t="s">
        <v>1795</v>
      </c>
      <c r="I2101" s="1" t="s">
        <v>1796</v>
      </c>
      <c r="J2101" s="1" t="s">
        <v>70</v>
      </c>
      <c r="K2101" s="3">
        <v>17.239999999999998</v>
      </c>
      <c r="L2101">
        <v>2</v>
      </c>
      <c r="M2101" s="3">
        <v>34.479999999999997</v>
      </c>
      <c r="N2101" s="1" t="s">
        <v>21</v>
      </c>
      <c r="O2101" s="1" t="s">
        <v>22</v>
      </c>
    </row>
    <row r="2102" spans="1:15" x14ac:dyDescent="0.3">
      <c r="A2102" s="1" t="s">
        <v>5552</v>
      </c>
      <c r="B2102" s="2">
        <v>45825</v>
      </c>
      <c r="C2102" s="1" t="s">
        <v>6671</v>
      </c>
      <c r="D2102" s="1" t="s">
        <v>24</v>
      </c>
      <c r="E2102">
        <v>2025</v>
      </c>
      <c r="F2102" s="1" t="s">
        <v>794</v>
      </c>
      <c r="G2102" s="1" t="s">
        <v>2578</v>
      </c>
      <c r="H2102" s="1" t="s">
        <v>136</v>
      </c>
      <c r="I2102" s="1" t="s">
        <v>137</v>
      </c>
      <c r="J2102" s="1" t="s">
        <v>20</v>
      </c>
      <c r="K2102" s="3">
        <v>30.73</v>
      </c>
      <c r="L2102">
        <v>2</v>
      </c>
      <c r="M2102" s="3">
        <v>61.46</v>
      </c>
      <c r="N2102" s="1" t="s">
        <v>29</v>
      </c>
      <c r="O2102" s="1" t="s">
        <v>80</v>
      </c>
    </row>
    <row r="2103" spans="1:15" x14ac:dyDescent="0.3">
      <c r="A2103" s="1" t="s">
        <v>5553</v>
      </c>
      <c r="B2103" s="2">
        <v>45050</v>
      </c>
      <c r="C2103" s="1" t="s">
        <v>6672</v>
      </c>
      <c r="D2103" s="1" t="s">
        <v>46</v>
      </c>
      <c r="E2103">
        <v>2023</v>
      </c>
      <c r="F2103" s="1" t="s">
        <v>750</v>
      </c>
      <c r="G2103" s="1" t="s">
        <v>751</v>
      </c>
      <c r="H2103" s="1" t="s">
        <v>1256</v>
      </c>
      <c r="I2103" s="1" t="s">
        <v>1257</v>
      </c>
      <c r="J2103" s="1" t="s">
        <v>20</v>
      </c>
      <c r="K2103" s="3">
        <v>17.329999999999998</v>
      </c>
      <c r="L2103">
        <v>3</v>
      </c>
      <c r="M2103" s="3">
        <v>51.99</v>
      </c>
      <c r="N2103" s="1" t="s">
        <v>21</v>
      </c>
      <c r="O2103" s="1" t="s">
        <v>193</v>
      </c>
    </row>
    <row r="2104" spans="1:15" x14ac:dyDescent="0.3">
      <c r="A2104" s="1" t="s">
        <v>5554</v>
      </c>
      <c r="B2104" s="2">
        <v>44934</v>
      </c>
      <c r="C2104" s="1" t="s">
        <v>6666</v>
      </c>
      <c r="D2104" s="1" t="s">
        <v>210</v>
      </c>
      <c r="E2104">
        <v>2023</v>
      </c>
      <c r="F2104" s="1" t="s">
        <v>2327</v>
      </c>
      <c r="G2104" s="1" t="s">
        <v>4146</v>
      </c>
      <c r="H2104" s="1" t="s">
        <v>223</v>
      </c>
      <c r="I2104" s="1" t="s">
        <v>4559</v>
      </c>
      <c r="J2104" s="1" t="s">
        <v>20</v>
      </c>
      <c r="K2104" s="3">
        <v>23</v>
      </c>
      <c r="L2104">
        <v>4</v>
      </c>
      <c r="M2104" s="3">
        <v>92</v>
      </c>
      <c r="N2104" s="1" t="s">
        <v>21</v>
      </c>
      <c r="O2104" s="1" t="s">
        <v>80</v>
      </c>
    </row>
    <row r="2105" spans="1:15" x14ac:dyDescent="0.3">
      <c r="A2105" s="1" t="s">
        <v>5555</v>
      </c>
      <c r="B2105" s="2">
        <v>44900</v>
      </c>
      <c r="C2105" s="1" t="s">
        <v>6667</v>
      </c>
      <c r="D2105" s="1" t="s">
        <v>107</v>
      </c>
      <c r="E2105">
        <v>2022</v>
      </c>
      <c r="F2105" s="1" t="s">
        <v>1422</v>
      </c>
      <c r="G2105" s="1" t="s">
        <v>2242</v>
      </c>
      <c r="H2105" s="1" t="s">
        <v>228</v>
      </c>
      <c r="I2105" s="1" t="s">
        <v>5241</v>
      </c>
      <c r="J2105" s="1" t="s">
        <v>70</v>
      </c>
      <c r="K2105" s="3">
        <v>43.63</v>
      </c>
      <c r="L2105">
        <v>4</v>
      </c>
      <c r="M2105" s="3">
        <v>174.52</v>
      </c>
      <c r="N2105" s="1" t="s">
        <v>21</v>
      </c>
      <c r="O2105" s="1" t="s">
        <v>30</v>
      </c>
    </row>
    <row r="2106" spans="1:15" x14ac:dyDescent="0.3">
      <c r="A2106" s="1" t="s">
        <v>5556</v>
      </c>
      <c r="B2106" s="2">
        <v>44938</v>
      </c>
      <c r="C2106" s="1" t="s">
        <v>6672</v>
      </c>
      <c r="D2106" s="1" t="s">
        <v>210</v>
      </c>
      <c r="E2106">
        <v>2023</v>
      </c>
      <c r="F2106" s="1" t="s">
        <v>1508</v>
      </c>
      <c r="G2106" s="1" t="s">
        <v>1509</v>
      </c>
      <c r="H2106" s="1" t="s">
        <v>4504</v>
      </c>
      <c r="I2106" s="1" t="s">
        <v>4505</v>
      </c>
      <c r="J2106" s="1" t="s">
        <v>70</v>
      </c>
      <c r="K2106" s="3">
        <v>45.33</v>
      </c>
      <c r="L2106">
        <v>2</v>
      </c>
      <c r="M2106" s="3">
        <v>90.66</v>
      </c>
      <c r="N2106" s="1" t="s">
        <v>29</v>
      </c>
      <c r="O2106" s="1" t="s">
        <v>80</v>
      </c>
    </row>
    <row r="2107" spans="1:15" x14ac:dyDescent="0.3">
      <c r="A2107" s="1" t="s">
        <v>5557</v>
      </c>
      <c r="B2107" s="2">
        <v>45013</v>
      </c>
      <c r="C2107" s="1" t="s">
        <v>6671</v>
      </c>
      <c r="D2107" s="1" t="s">
        <v>15</v>
      </c>
      <c r="E2107">
        <v>2023</v>
      </c>
      <c r="F2107" s="1" t="s">
        <v>463</v>
      </c>
      <c r="G2107" s="1" t="s">
        <v>464</v>
      </c>
      <c r="H2107" s="1" t="s">
        <v>2032</v>
      </c>
      <c r="I2107" s="1" t="s">
        <v>3985</v>
      </c>
      <c r="J2107" s="1" t="s">
        <v>70</v>
      </c>
      <c r="K2107" s="3">
        <v>30.04</v>
      </c>
      <c r="L2107">
        <v>5</v>
      </c>
      <c r="M2107" s="3">
        <v>150.19999999999999</v>
      </c>
      <c r="N2107" s="1" t="s">
        <v>29</v>
      </c>
      <c r="O2107" s="1" t="s">
        <v>37</v>
      </c>
    </row>
    <row r="2108" spans="1:15" x14ac:dyDescent="0.3">
      <c r="A2108" s="1" t="s">
        <v>5558</v>
      </c>
      <c r="B2108" s="2">
        <v>45161</v>
      </c>
      <c r="C2108" s="1" t="s">
        <v>6670</v>
      </c>
      <c r="D2108" s="1" t="s">
        <v>90</v>
      </c>
      <c r="E2108">
        <v>2023</v>
      </c>
      <c r="F2108" s="1" t="s">
        <v>139</v>
      </c>
      <c r="G2108" s="1" t="s">
        <v>4489</v>
      </c>
      <c r="H2108" s="1" t="s">
        <v>2079</v>
      </c>
      <c r="I2108" s="1" t="s">
        <v>5461</v>
      </c>
      <c r="J2108" s="1" t="s">
        <v>51</v>
      </c>
      <c r="K2108" s="3">
        <v>30.77</v>
      </c>
      <c r="L2108">
        <v>2</v>
      </c>
      <c r="M2108" s="3">
        <v>61.54</v>
      </c>
      <c r="N2108" s="1" t="s">
        <v>29</v>
      </c>
      <c r="O2108" s="1" t="s">
        <v>193</v>
      </c>
    </row>
    <row r="2109" spans="1:15" x14ac:dyDescent="0.3">
      <c r="A2109" s="1" t="s">
        <v>5559</v>
      </c>
      <c r="B2109" s="2">
        <v>45086</v>
      </c>
      <c r="C2109" s="1" t="s">
        <v>6668</v>
      </c>
      <c r="D2109" s="1" t="s">
        <v>24</v>
      </c>
      <c r="E2109">
        <v>2023</v>
      </c>
      <c r="F2109" s="1" t="s">
        <v>4813</v>
      </c>
      <c r="G2109" s="1" t="s">
        <v>5560</v>
      </c>
      <c r="H2109" s="1" t="s">
        <v>426</v>
      </c>
      <c r="I2109" s="1" t="s">
        <v>4721</v>
      </c>
      <c r="J2109" s="1" t="s">
        <v>70</v>
      </c>
      <c r="K2109" s="3">
        <v>49.72</v>
      </c>
      <c r="L2109">
        <v>1</v>
      </c>
      <c r="M2109" s="3">
        <v>49.72</v>
      </c>
      <c r="N2109" s="1" t="s">
        <v>21</v>
      </c>
      <c r="O2109" s="1" t="s">
        <v>22</v>
      </c>
    </row>
    <row r="2110" spans="1:15" x14ac:dyDescent="0.3">
      <c r="A2110" s="1" t="s">
        <v>5561</v>
      </c>
      <c r="B2110" s="2">
        <v>45076</v>
      </c>
      <c r="C2110" s="1" t="s">
        <v>6671</v>
      </c>
      <c r="D2110" s="1" t="s">
        <v>46</v>
      </c>
      <c r="E2110">
        <v>2023</v>
      </c>
      <c r="F2110" s="1" t="s">
        <v>358</v>
      </c>
      <c r="G2110" s="1" t="s">
        <v>359</v>
      </c>
      <c r="H2110" s="1" t="s">
        <v>3620</v>
      </c>
      <c r="I2110" s="1" t="s">
        <v>3621</v>
      </c>
      <c r="J2110" s="1" t="s">
        <v>70</v>
      </c>
      <c r="K2110" s="3">
        <v>12.21</v>
      </c>
      <c r="L2110">
        <v>4</v>
      </c>
      <c r="M2110" s="3">
        <v>48.84</v>
      </c>
      <c r="N2110" s="1" t="s">
        <v>88</v>
      </c>
      <c r="O2110" s="1" t="s">
        <v>52</v>
      </c>
    </row>
    <row r="2111" spans="1:15" x14ac:dyDescent="0.3">
      <c r="A2111" s="1" t="s">
        <v>5562</v>
      </c>
      <c r="B2111" s="2">
        <v>44987</v>
      </c>
      <c r="C2111" s="1" t="s">
        <v>6672</v>
      </c>
      <c r="D2111" s="1" t="s">
        <v>15</v>
      </c>
      <c r="E2111">
        <v>2023</v>
      </c>
      <c r="F2111" s="1" t="s">
        <v>2455</v>
      </c>
      <c r="G2111" s="1" t="s">
        <v>2456</v>
      </c>
      <c r="H2111" s="1" t="s">
        <v>3346</v>
      </c>
      <c r="I2111" s="1" t="s">
        <v>5131</v>
      </c>
      <c r="J2111" s="1" t="s">
        <v>20</v>
      </c>
      <c r="K2111" s="3">
        <v>44.85</v>
      </c>
      <c r="L2111">
        <v>3</v>
      </c>
      <c r="M2111" s="3">
        <v>134.55000000000001</v>
      </c>
      <c r="N2111" s="1" t="s">
        <v>6669</v>
      </c>
      <c r="O2111" s="1" t="s">
        <v>44</v>
      </c>
    </row>
    <row r="2112" spans="1:15" x14ac:dyDescent="0.3">
      <c r="A2112" s="1" t="s">
        <v>5563</v>
      </c>
      <c r="B2112" s="2">
        <v>45473</v>
      </c>
      <c r="C2112" s="1" t="s">
        <v>6666</v>
      </c>
      <c r="D2112" s="1" t="s">
        <v>24</v>
      </c>
      <c r="E2112">
        <v>2024</v>
      </c>
      <c r="F2112" s="1" t="s">
        <v>3885</v>
      </c>
      <c r="G2112" s="1" t="s">
        <v>3886</v>
      </c>
      <c r="H2112" s="1" t="s">
        <v>816</v>
      </c>
      <c r="I2112" s="1" t="s">
        <v>5564</v>
      </c>
      <c r="J2112" s="1" t="s">
        <v>70</v>
      </c>
      <c r="K2112" s="3">
        <v>26.09</v>
      </c>
      <c r="L2112">
        <v>1</v>
      </c>
      <c r="M2112" s="3">
        <v>26.09</v>
      </c>
      <c r="N2112" s="1" t="s">
        <v>21</v>
      </c>
      <c r="O2112" s="1" t="s">
        <v>30</v>
      </c>
    </row>
    <row r="2113" spans="1:15" x14ac:dyDescent="0.3">
      <c r="A2113" s="1" t="s">
        <v>5565</v>
      </c>
      <c r="B2113" s="2">
        <v>45414</v>
      </c>
      <c r="C2113" s="1" t="s">
        <v>6672</v>
      </c>
      <c r="D2113" s="1" t="s">
        <v>46</v>
      </c>
      <c r="E2113">
        <v>2024</v>
      </c>
      <c r="F2113" s="1" t="s">
        <v>4192</v>
      </c>
      <c r="G2113" s="1" t="s">
        <v>4193</v>
      </c>
      <c r="H2113" s="1" t="s">
        <v>2096</v>
      </c>
      <c r="I2113" s="1" t="s">
        <v>2097</v>
      </c>
      <c r="J2113" s="1" t="s">
        <v>70</v>
      </c>
      <c r="K2113" s="3">
        <v>14.43</v>
      </c>
      <c r="L2113">
        <v>1</v>
      </c>
      <c r="M2113" s="3">
        <v>14.43</v>
      </c>
      <c r="N2113" s="1" t="s">
        <v>21</v>
      </c>
      <c r="O2113" s="1" t="s">
        <v>37</v>
      </c>
    </row>
    <row r="2114" spans="1:15" x14ac:dyDescent="0.3">
      <c r="A2114" s="1" t="s">
        <v>5566</v>
      </c>
      <c r="B2114" s="2">
        <v>45629</v>
      </c>
      <c r="C2114" s="1" t="s">
        <v>6671</v>
      </c>
      <c r="D2114" s="1" t="s">
        <v>107</v>
      </c>
      <c r="E2114">
        <v>2024</v>
      </c>
      <c r="F2114" s="1" t="s">
        <v>1449</v>
      </c>
      <c r="G2114" s="1" t="s">
        <v>1450</v>
      </c>
      <c r="H2114" s="1" t="s">
        <v>4166</v>
      </c>
      <c r="I2114" s="1" t="s">
        <v>5567</v>
      </c>
      <c r="J2114" s="1" t="s">
        <v>87</v>
      </c>
      <c r="K2114" s="3">
        <v>17.690000000000001</v>
      </c>
      <c r="L2114">
        <v>2</v>
      </c>
      <c r="M2114" s="3">
        <v>35.380000000000003</v>
      </c>
      <c r="N2114" s="1" t="s">
        <v>21</v>
      </c>
      <c r="O2114" s="1" t="s">
        <v>193</v>
      </c>
    </row>
    <row r="2115" spans="1:15" x14ac:dyDescent="0.3">
      <c r="A2115" s="1" t="s">
        <v>5568</v>
      </c>
      <c r="B2115" s="2">
        <v>45351</v>
      </c>
      <c r="C2115" s="1" t="s">
        <v>6672</v>
      </c>
      <c r="D2115" s="1" t="s">
        <v>39</v>
      </c>
      <c r="E2115">
        <v>2024</v>
      </c>
      <c r="F2115" s="1" t="s">
        <v>1449</v>
      </c>
      <c r="G2115" s="1" t="s">
        <v>5569</v>
      </c>
      <c r="H2115" s="1" t="s">
        <v>2202</v>
      </c>
      <c r="I2115" s="1" t="s">
        <v>5570</v>
      </c>
      <c r="J2115" s="1" t="s">
        <v>20</v>
      </c>
      <c r="K2115" s="3">
        <v>20.12</v>
      </c>
      <c r="L2115">
        <v>4</v>
      </c>
      <c r="M2115" s="3">
        <v>80.48</v>
      </c>
      <c r="N2115" s="1" t="s">
        <v>21</v>
      </c>
      <c r="O2115" s="1" t="s">
        <v>52</v>
      </c>
    </row>
    <row r="2116" spans="1:15" x14ac:dyDescent="0.3">
      <c r="A2116" s="1" t="s">
        <v>5571</v>
      </c>
      <c r="B2116" s="2">
        <v>44888</v>
      </c>
      <c r="C2116" s="1" t="s">
        <v>6670</v>
      </c>
      <c r="D2116" s="1" t="s">
        <v>54</v>
      </c>
      <c r="E2116">
        <v>2022</v>
      </c>
      <c r="F2116" s="1" t="s">
        <v>3305</v>
      </c>
      <c r="G2116" s="1" t="s">
        <v>3306</v>
      </c>
      <c r="H2116" s="1" t="s">
        <v>4636</v>
      </c>
      <c r="I2116" s="1" t="s">
        <v>4637</v>
      </c>
      <c r="J2116" s="1" t="s">
        <v>70</v>
      </c>
      <c r="K2116" s="3">
        <v>8.7100000000000009</v>
      </c>
      <c r="L2116">
        <v>5</v>
      </c>
      <c r="M2116" s="3">
        <v>43.55</v>
      </c>
      <c r="N2116" s="1" t="s">
        <v>21</v>
      </c>
      <c r="O2116" s="1" t="s">
        <v>22</v>
      </c>
    </row>
    <row r="2117" spans="1:15" x14ac:dyDescent="0.3">
      <c r="A2117" s="1" t="s">
        <v>5572</v>
      </c>
      <c r="B2117" s="2">
        <v>45206</v>
      </c>
      <c r="C2117" s="1" t="s">
        <v>6673</v>
      </c>
      <c r="D2117" s="1" t="s">
        <v>133</v>
      </c>
      <c r="E2117">
        <v>2023</v>
      </c>
      <c r="F2117" s="1" t="s">
        <v>4618</v>
      </c>
      <c r="G2117" s="1" t="s">
        <v>5573</v>
      </c>
      <c r="H2117" s="1" t="s">
        <v>5574</v>
      </c>
      <c r="I2117" s="1" t="s">
        <v>5575</v>
      </c>
      <c r="J2117" s="1" t="s">
        <v>70</v>
      </c>
      <c r="K2117" s="3">
        <v>42.78</v>
      </c>
      <c r="L2117">
        <v>5</v>
      </c>
      <c r="M2117" s="3">
        <v>213.9</v>
      </c>
      <c r="N2117" s="1" t="s">
        <v>29</v>
      </c>
      <c r="O2117" s="1" t="s">
        <v>193</v>
      </c>
    </row>
    <row r="2118" spans="1:15" x14ac:dyDescent="0.3">
      <c r="A2118" s="1" t="s">
        <v>5576</v>
      </c>
      <c r="B2118" s="2">
        <v>45748</v>
      </c>
      <c r="C2118" s="1" t="s">
        <v>6671</v>
      </c>
      <c r="D2118" s="1" t="s">
        <v>82</v>
      </c>
      <c r="E2118">
        <v>2025</v>
      </c>
      <c r="F2118" s="1" t="s">
        <v>2542</v>
      </c>
      <c r="G2118" s="1" t="s">
        <v>2543</v>
      </c>
      <c r="H2118" s="1" t="s">
        <v>3122</v>
      </c>
      <c r="I2118" s="1" t="s">
        <v>3123</v>
      </c>
      <c r="J2118" s="1" t="s">
        <v>70</v>
      </c>
      <c r="K2118" s="3">
        <v>46.54</v>
      </c>
      <c r="L2118">
        <v>3</v>
      </c>
      <c r="M2118" s="3">
        <v>139.62</v>
      </c>
      <c r="N2118" s="1" t="s">
        <v>21</v>
      </c>
      <c r="O2118" s="1" t="s">
        <v>30</v>
      </c>
    </row>
    <row r="2119" spans="1:15" x14ac:dyDescent="0.3">
      <c r="A2119" s="1" t="s">
        <v>5577</v>
      </c>
      <c r="B2119" s="2">
        <v>45295</v>
      </c>
      <c r="C2119" s="1" t="s">
        <v>6672</v>
      </c>
      <c r="D2119" s="1" t="s">
        <v>210</v>
      </c>
      <c r="E2119">
        <v>2024</v>
      </c>
      <c r="F2119" s="1" t="s">
        <v>1544</v>
      </c>
      <c r="G2119" s="1" t="s">
        <v>5578</v>
      </c>
      <c r="H2119" s="1" t="s">
        <v>2019</v>
      </c>
      <c r="I2119" s="1" t="s">
        <v>2917</v>
      </c>
      <c r="J2119" s="1" t="s">
        <v>20</v>
      </c>
      <c r="K2119" s="3">
        <v>37.700000000000003</v>
      </c>
      <c r="L2119">
        <v>5</v>
      </c>
      <c r="M2119" s="3">
        <v>188.5</v>
      </c>
      <c r="N2119" s="1" t="s">
        <v>88</v>
      </c>
      <c r="O2119" s="1" t="s">
        <v>193</v>
      </c>
    </row>
    <row r="2120" spans="1:15" x14ac:dyDescent="0.3">
      <c r="A2120" s="1" t="s">
        <v>5579</v>
      </c>
      <c r="B2120" s="2">
        <v>45496</v>
      </c>
      <c r="C2120" s="1" t="s">
        <v>6671</v>
      </c>
      <c r="D2120" s="1" t="s">
        <v>32</v>
      </c>
      <c r="E2120">
        <v>2024</v>
      </c>
      <c r="F2120" s="1" t="s">
        <v>1106</v>
      </c>
      <c r="G2120" s="1" t="s">
        <v>5580</v>
      </c>
      <c r="H2120" s="1" t="s">
        <v>572</v>
      </c>
      <c r="I2120" s="1" t="s">
        <v>1346</v>
      </c>
      <c r="J2120" s="1" t="s">
        <v>87</v>
      </c>
      <c r="K2120" s="3">
        <v>29.18</v>
      </c>
      <c r="L2120">
        <v>3</v>
      </c>
      <c r="M2120" s="3">
        <v>87.54</v>
      </c>
      <c r="N2120" s="1" t="s">
        <v>88</v>
      </c>
      <c r="O2120" s="1" t="s">
        <v>44</v>
      </c>
    </row>
    <row r="2121" spans="1:15" x14ac:dyDescent="0.3">
      <c r="A2121" s="1" t="s">
        <v>5581</v>
      </c>
      <c r="B2121" s="2">
        <v>45607</v>
      </c>
      <c r="C2121" s="1" t="s">
        <v>6667</v>
      </c>
      <c r="D2121" s="1" t="s">
        <v>54</v>
      </c>
      <c r="E2121">
        <v>2024</v>
      </c>
      <c r="F2121" s="1" t="s">
        <v>3018</v>
      </c>
      <c r="G2121" s="1" t="s">
        <v>5582</v>
      </c>
      <c r="H2121" s="1" t="s">
        <v>223</v>
      </c>
      <c r="I2121" s="1" t="s">
        <v>4559</v>
      </c>
      <c r="J2121" s="1" t="s">
        <v>20</v>
      </c>
      <c r="K2121" s="3">
        <v>30.79</v>
      </c>
      <c r="L2121">
        <v>3</v>
      </c>
      <c r="M2121" s="3">
        <v>92.37</v>
      </c>
      <c r="N2121" s="1" t="s">
        <v>29</v>
      </c>
      <c r="O2121" s="1" t="s">
        <v>22</v>
      </c>
    </row>
    <row r="2122" spans="1:15" x14ac:dyDescent="0.3">
      <c r="A2122" s="1" t="s">
        <v>5583</v>
      </c>
      <c r="B2122" s="2">
        <v>44832</v>
      </c>
      <c r="C2122" s="1" t="s">
        <v>6670</v>
      </c>
      <c r="D2122" s="1" t="s">
        <v>60</v>
      </c>
      <c r="E2122">
        <v>2022</v>
      </c>
      <c r="F2122" s="1" t="s">
        <v>1680</v>
      </c>
      <c r="G2122" s="1" t="s">
        <v>4058</v>
      </c>
      <c r="H2122" s="1" t="s">
        <v>513</v>
      </c>
      <c r="I2122" s="1" t="s">
        <v>514</v>
      </c>
      <c r="J2122" s="1" t="s">
        <v>51</v>
      </c>
      <c r="K2122" s="3">
        <v>32.92</v>
      </c>
      <c r="L2122">
        <v>2</v>
      </c>
      <c r="M2122" s="3">
        <v>65.84</v>
      </c>
      <c r="N2122" s="1" t="s">
        <v>6669</v>
      </c>
      <c r="O2122" s="1" t="s">
        <v>193</v>
      </c>
    </row>
    <row r="2123" spans="1:15" x14ac:dyDescent="0.3">
      <c r="A2123" s="1" t="s">
        <v>5584</v>
      </c>
      <c r="B2123" s="2">
        <v>45321</v>
      </c>
      <c r="C2123" s="1" t="s">
        <v>6671</v>
      </c>
      <c r="D2123" s="1" t="s">
        <v>210</v>
      </c>
      <c r="E2123">
        <v>2024</v>
      </c>
      <c r="F2123" s="1" t="s">
        <v>4362</v>
      </c>
      <c r="G2123" s="1" t="s">
        <v>4363</v>
      </c>
      <c r="H2123" s="1" t="s">
        <v>73</v>
      </c>
      <c r="I2123" s="1" t="s">
        <v>1324</v>
      </c>
      <c r="J2123" s="1" t="s">
        <v>70</v>
      </c>
      <c r="K2123" s="3">
        <v>14.74</v>
      </c>
      <c r="L2123">
        <v>1</v>
      </c>
      <c r="M2123" s="3">
        <v>14.74</v>
      </c>
      <c r="N2123" s="1" t="s">
        <v>21</v>
      </c>
      <c r="O2123" s="1" t="s">
        <v>22</v>
      </c>
    </row>
    <row r="2124" spans="1:15" x14ac:dyDescent="0.3">
      <c r="A2124" s="1" t="s">
        <v>5585</v>
      </c>
      <c r="B2124" s="2">
        <v>45468</v>
      </c>
      <c r="C2124" s="1" t="s">
        <v>6671</v>
      </c>
      <c r="D2124" s="1" t="s">
        <v>24</v>
      </c>
      <c r="E2124">
        <v>2024</v>
      </c>
      <c r="F2124" s="1" t="s">
        <v>4571</v>
      </c>
      <c r="G2124" s="1" t="s">
        <v>4572</v>
      </c>
      <c r="H2124" s="1" t="s">
        <v>1361</v>
      </c>
      <c r="I2124" s="1" t="s">
        <v>3328</v>
      </c>
      <c r="J2124" s="1" t="s">
        <v>20</v>
      </c>
      <c r="K2124" s="3">
        <v>46.57</v>
      </c>
      <c r="L2124">
        <v>4</v>
      </c>
      <c r="M2124" s="3">
        <v>186.28</v>
      </c>
      <c r="N2124" s="1" t="s">
        <v>6669</v>
      </c>
      <c r="O2124" s="1" t="s">
        <v>37</v>
      </c>
    </row>
    <row r="2125" spans="1:15" x14ac:dyDescent="0.3">
      <c r="A2125" s="1" t="s">
        <v>5586</v>
      </c>
      <c r="B2125" s="2">
        <v>45244</v>
      </c>
      <c r="C2125" s="1" t="s">
        <v>6671</v>
      </c>
      <c r="D2125" s="1" t="s">
        <v>54</v>
      </c>
      <c r="E2125">
        <v>2023</v>
      </c>
      <c r="F2125" s="1" t="s">
        <v>1066</v>
      </c>
      <c r="G2125" s="1" t="s">
        <v>5587</v>
      </c>
      <c r="H2125" s="1" t="s">
        <v>1194</v>
      </c>
      <c r="I2125" s="1" t="s">
        <v>3580</v>
      </c>
      <c r="J2125" s="1" t="s">
        <v>87</v>
      </c>
      <c r="K2125" s="3">
        <v>25.53</v>
      </c>
      <c r="L2125">
        <v>4</v>
      </c>
      <c r="M2125" s="3">
        <v>102.12</v>
      </c>
      <c r="N2125" s="1" t="s">
        <v>88</v>
      </c>
      <c r="O2125" s="1" t="s">
        <v>30</v>
      </c>
    </row>
    <row r="2126" spans="1:15" x14ac:dyDescent="0.3">
      <c r="A2126" s="1" t="s">
        <v>5588</v>
      </c>
      <c r="B2126" s="2">
        <v>45413</v>
      </c>
      <c r="C2126" s="1" t="s">
        <v>6670</v>
      </c>
      <c r="D2126" s="1" t="s">
        <v>46</v>
      </c>
      <c r="E2126">
        <v>2024</v>
      </c>
      <c r="F2126" s="1" t="s">
        <v>2967</v>
      </c>
      <c r="G2126" s="1" t="s">
        <v>2968</v>
      </c>
      <c r="H2126" s="1" t="s">
        <v>5247</v>
      </c>
      <c r="I2126" s="1" t="s">
        <v>5248</v>
      </c>
      <c r="J2126" s="1" t="s">
        <v>20</v>
      </c>
      <c r="K2126" s="3">
        <v>42.36</v>
      </c>
      <c r="L2126">
        <v>1</v>
      </c>
      <c r="M2126" s="3">
        <v>42.36</v>
      </c>
      <c r="N2126" s="1" t="s">
        <v>21</v>
      </c>
      <c r="O2126" s="1" t="s">
        <v>37</v>
      </c>
    </row>
    <row r="2127" spans="1:15" x14ac:dyDescent="0.3">
      <c r="A2127" s="1" t="s">
        <v>5589</v>
      </c>
      <c r="B2127" s="2">
        <v>45367</v>
      </c>
      <c r="C2127" s="1" t="s">
        <v>6673</v>
      </c>
      <c r="D2127" s="1" t="s">
        <v>15</v>
      </c>
      <c r="E2127">
        <v>2024</v>
      </c>
      <c r="F2127" s="1" t="s">
        <v>930</v>
      </c>
      <c r="G2127" s="1" t="s">
        <v>3339</v>
      </c>
      <c r="H2127" s="1" t="s">
        <v>3666</v>
      </c>
      <c r="I2127" s="1" t="s">
        <v>4123</v>
      </c>
      <c r="J2127" s="1" t="s">
        <v>20</v>
      </c>
      <c r="K2127" s="3">
        <v>40.83</v>
      </c>
      <c r="L2127">
        <v>2</v>
      </c>
      <c r="M2127" s="3">
        <v>81.66</v>
      </c>
      <c r="N2127" s="1" t="s">
        <v>29</v>
      </c>
      <c r="O2127" s="1" t="s">
        <v>22</v>
      </c>
    </row>
    <row r="2128" spans="1:15" x14ac:dyDescent="0.3">
      <c r="A2128" s="1" t="s">
        <v>5590</v>
      </c>
      <c r="B2128" s="2">
        <v>45177</v>
      </c>
      <c r="C2128" s="1" t="s">
        <v>6668</v>
      </c>
      <c r="D2128" s="1" t="s">
        <v>60</v>
      </c>
      <c r="E2128">
        <v>2023</v>
      </c>
      <c r="F2128" s="1" t="s">
        <v>3463</v>
      </c>
      <c r="G2128" s="1" t="s">
        <v>3464</v>
      </c>
      <c r="H2128" s="1" t="s">
        <v>4608</v>
      </c>
      <c r="I2128" s="1" t="s">
        <v>4609</v>
      </c>
      <c r="J2128" s="1" t="s">
        <v>51</v>
      </c>
      <c r="K2128" s="3">
        <v>16.100000000000001</v>
      </c>
      <c r="L2128">
        <v>5</v>
      </c>
      <c r="M2128" s="3">
        <v>80.5</v>
      </c>
      <c r="N2128" s="1" t="s">
        <v>21</v>
      </c>
      <c r="O2128" s="1" t="s">
        <v>37</v>
      </c>
    </row>
    <row r="2129" spans="1:15" x14ac:dyDescent="0.3">
      <c r="A2129" s="1" t="s">
        <v>5591</v>
      </c>
      <c r="B2129" s="2">
        <v>45212</v>
      </c>
      <c r="C2129" s="1" t="s">
        <v>6668</v>
      </c>
      <c r="D2129" s="1" t="s">
        <v>133</v>
      </c>
      <c r="E2129">
        <v>2023</v>
      </c>
      <c r="F2129" s="1" t="s">
        <v>1742</v>
      </c>
      <c r="G2129" s="1" t="s">
        <v>2452</v>
      </c>
      <c r="H2129" s="1" t="s">
        <v>2877</v>
      </c>
      <c r="I2129" s="1" t="s">
        <v>3872</v>
      </c>
      <c r="J2129" s="1" t="s">
        <v>51</v>
      </c>
      <c r="K2129" s="3">
        <v>21.82</v>
      </c>
      <c r="L2129">
        <v>4</v>
      </c>
      <c r="M2129" s="3">
        <v>87.28</v>
      </c>
      <c r="N2129" s="1" t="s">
        <v>29</v>
      </c>
      <c r="O2129" s="1" t="s">
        <v>37</v>
      </c>
    </row>
    <row r="2130" spans="1:15" x14ac:dyDescent="0.3">
      <c r="A2130" s="1" t="s">
        <v>5592</v>
      </c>
      <c r="B2130" s="2">
        <v>45438</v>
      </c>
      <c r="C2130" s="1" t="s">
        <v>6666</v>
      </c>
      <c r="D2130" s="1" t="s">
        <v>46</v>
      </c>
      <c r="E2130">
        <v>2024</v>
      </c>
      <c r="F2130" s="1" t="s">
        <v>4663</v>
      </c>
      <c r="G2130" s="1" t="s">
        <v>4664</v>
      </c>
      <c r="H2130" s="1" t="s">
        <v>1953</v>
      </c>
      <c r="I2130" s="1" t="s">
        <v>5068</v>
      </c>
      <c r="J2130" s="1" t="s">
        <v>20</v>
      </c>
      <c r="K2130" s="3">
        <v>22.68</v>
      </c>
      <c r="L2130">
        <v>5</v>
      </c>
      <c r="M2130" s="3">
        <v>113.4</v>
      </c>
      <c r="N2130" s="1" t="s">
        <v>21</v>
      </c>
      <c r="O2130" s="1" t="s">
        <v>37</v>
      </c>
    </row>
    <row r="2131" spans="1:15" x14ac:dyDescent="0.3">
      <c r="A2131" s="1" t="s">
        <v>5593</v>
      </c>
      <c r="B2131" s="2">
        <v>45176</v>
      </c>
      <c r="C2131" s="1" t="s">
        <v>6672</v>
      </c>
      <c r="D2131" s="1" t="s">
        <v>60</v>
      </c>
      <c r="E2131">
        <v>2023</v>
      </c>
      <c r="F2131" s="1" t="s">
        <v>1877</v>
      </c>
      <c r="G2131" s="1" t="s">
        <v>3739</v>
      </c>
      <c r="H2131" s="1" t="s">
        <v>2807</v>
      </c>
      <c r="I2131" s="1" t="s">
        <v>4788</v>
      </c>
      <c r="J2131" s="1" t="s">
        <v>20</v>
      </c>
      <c r="K2131" s="3">
        <v>11.73</v>
      </c>
      <c r="L2131">
        <v>1</v>
      </c>
      <c r="M2131" s="3">
        <v>11.73</v>
      </c>
      <c r="N2131" s="1" t="s">
        <v>6669</v>
      </c>
      <c r="O2131" s="1" t="s">
        <v>37</v>
      </c>
    </row>
    <row r="2132" spans="1:15" x14ac:dyDescent="0.3">
      <c r="A2132" s="1" t="s">
        <v>5594</v>
      </c>
      <c r="B2132" s="2">
        <v>45284</v>
      </c>
      <c r="C2132" s="1" t="s">
        <v>6666</v>
      </c>
      <c r="D2132" s="1" t="s">
        <v>107</v>
      </c>
      <c r="E2132">
        <v>2023</v>
      </c>
      <c r="F2132" s="1" t="s">
        <v>1516</v>
      </c>
      <c r="G2132" s="1" t="s">
        <v>1517</v>
      </c>
      <c r="H2132" s="1" t="s">
        <v>1673</v>
      </c>
      <c r="I2132" s="1" t="s">
        <v>5595</v>
      </c>
      <c r="J2132" s="1" t="s">
        <v>70</v>
      </c>
      <c r="K2132" s="3">
        <v>29.9</v>
      </c>
      <c r="L2132">
        <v>4</v>
      </c>
      <c r="M2132" s="3">
        <v>119.6</v>
      </c>
      <c r="N2132" s="1" t="s">
        <v>6669</v>
      </c>
      <c r="O2132" s="1" t="s">
        <v>37</v>
      </c>
    </row>
    <row r="2133" spans="1:15" x14ac:dyDescent="0.3">
      <c r="A2133" s="1" t="s">
        <v>5596</v>
      </c>
      <c r="B2133" s="2">
        <v>44993</v>
      </c>
      <c r="C2133" s="1" t="s">
        <v>6670</v>
      </c>
      <c r="D2133" s="1" t="s">
        <v>15</v>
      </c>
      <c r="E2133">
        <v>2023</v>
      </c>
      <c r="F2133" s="1" t="s">
        <v>2972</v>
      </c>
      <c r="G2133" s="1" t="s">
        <v>2973</v>
      </c>
      <c r="H2133" s="1" t="s">
        <v>1821</v>
      </c>
      <c r="I2133" s="1" t="s">
        <v>1822</v>
      </c>
      <c r="J2133" s="1" t="s">
        <v>20</v>
      </c>
      <c r="K2133" s="3">
        <v>27.02</v>
      </c>
      <c r="L2133">
        <v>1</v>
      </c>
      <c r="M2133" s="3">
        <v>27.02</v>
      </c>
      <c r="N2133" s="1" t="s">
        <v>21</v>
      </c>
      <c r="O2133" s="1" t="s">
        <v>80</v>
      </c>
    </row>
    <row r="2134" spans="1:15" x14ac:dyDescent="0.3">
      <c r="A2134" s="1" t="s">
        <v>5597</v>
      </c>
      <c r="B2134" s="2">
        <v>45035</v>
      </c>
      <c r="C2134" s="1" t="s">
        <v>6670</v>
      </c>
      <c r="D2134" s="1" t="s">
        <v>82</v>
      </c>
      <c r="E2134">
        <v>2023</v>
      </c>
      <c r="F2134" s="1" t="s">
        <v>2006</v>
      </c>
      <c r="G2134" s="1" t="s">
        <v>3891</v>
      </c>
      <c r="H2134" s="1" t="s">
        <v>2527</v>
      </c>
      <c r="I2134" s="1" t="s">
        <v>2528</v>
      </c>
      <c r="J2134" s="1" t="s">
        <v>51</v>
      </c>
      <c r="K2134" s="3">
        <v>21.9</v>
      </c>
      <c r="L2134">
        <v>5</v>
      </c>
      <c r="M2134" s="3">
        <v>109.5</v>
      </c>
      <c r="N2134" s="1" t="s">
        <v>29</v>
      </c>
      <c r="O2134" s="1" t="s">
        <v>22</v>
      </c>
    </row>
    <row r="2135" spans="1:15" x14ac:dyDescent="0.3">
      <c r="A2135" s="1" t="s">
        <v>5598</v>
      </c>
      <c r="B2135" s="2">
        <v>44994</v>
      </c>
      <c r="C2135" s="1" t="s">
        <v>6672</v>
      </c>
      <c r="D2135" s="1" t="s">
        <v>15</v>
      </c>
      <c r="E2135">
        <v>2023</v>
      </c>
      <c r="F2135" s="1" t="s">
        <v>918</v>
      </c>
      <c r="G2135" s="1" t="s">
        <v>5599</v>
      </c>
      <c r="H2135" s="1" t="s">
        <v>585</v>
      </c>
      <c r="I2135" s="1" t="s">
        <v>586</v>
      </c>
      <c r="J2135" s="1" t="s">
        <v>70</v>
      </c>
      <c r="K2135" s="3">
        <v>5.56</v>
      </c>
      <c r="L2135">
        <v>5</v>
      </c>
      <c r="M2135" s="3">
        <v>27.8</v>
      </c>
      <c r="N2135" s="1" t="s">
        <v>88</v>
      </c>
      <c r="O2135" s="1" t="s">
        <v>44</v>
      </c>
    </row>
    <row r="2136" spans="1:15" x14ac:dyDescent="0.3">
      <c r="A2136" s="1" t="s">
        <v>5600</v>
      </c>
      <c r="B2136" s="2">
        <v>45545</v>
      </c>
      <c r="C2136" s="1" t="s">
        <v>6671</v>
      </c>
      <c r="D2136" s="1" t="s">
        <v>60</v>
      </c>
      <c r="E2136">
        <v>2024</v>
      </c>
      <c r="F2136" s="1" t="s">
        <v>5601</v>
      </c>
      <c r="G2136" s="1" t="s">
        <v>5602</v>
      </c>
      <c r="H2136" s="1" t="s">
        <v>5603</v>
      </c>
      <c r="I2136" s="1" t="s">
        <v>5604</v>
      </c>
      <c r="J2136" s="1" t="s">
        <v>20</v>
      </c>
      <c r="K2136" s="3">
        <v>21.88</v>
      </c>
      <c r="L2136">
        <v>2</v>
      </c>
      <c r="M2136" s="3">
        <v>43.76</v>
      </c>
      <c r="N2136" s="1" t="s">
        <v>21</v>
      </c>
      <c r="O2136" s="1" t="s">
        <v>44</v>
      </c>
    </row>
    <row r="2137" spans="1:15" x14ac:dyDescent="0.3">
      <c r="A2137" s="1" t="s">
        <v>5605</v>
      </c>
      <c r="B2137" s="2">
        <v>45495</v>
      </c>
      <c r="C2137" s="1" t="s">
        <v>6667</v>
      </c>
      <c r="D2137" s="1" t="s">
        <v>32</v>
      </c>
      <c r="E2137">
        <v>2024</v>
      </c>
      <c r="F2137" s="1" t="s">
        <v>4002</v>
      </c>
      <c r="G2137" s="1" t="s">
        <v>4003</v>
      </c>
      <c r="H2137" s="1" t="s">
        <v>5606</v>
      </c>
      <c r="I2137" s="1" t="s">
        <v>5607</v>
      </c>
      <c r="J2137" s="1" t="s">
        <v>70</v>
      </c>
      <c r="K2137" s="3">
        <v>42.54</v>
      </c>
      <c r="L2137">
        <v>2</v>
      </c>
      <c r="M2137" s="3">
        <v>85.08</v>
      </c>
      <c r="N2137" s="1" t="s">
        <v>29</v>
      </c>
      <c r="O2137" s="1" t="s">
        <v>193</v>
      </c>
    </row>
    <row r="2138" spans="1:15" x14ac:dyDescent="0.3">
      <c r="A2138" s="1" t="s">
        <v>5608</v>
      </c>
      <c r="B2138" s="2">
        <v>45805</v>
      </c>
      <c r="C2138" s="1" t="s">
        <v>6670</v>
      </c>
      <c r="D2138" s="1" t="s">
        <v>46</v>
      </c>
      <c r="E2138">
        <v>2025</v>
      </c>
      <c r="F2138" s="1" t="s">
        <v>1092</v>
      </c>
      <c r="G2138" s="1" t="s">
        <v>4204</v>
      </c>
      <c r="H2138" s="1" t="s">
        <v>3930</v>
      </c>
      <c r="I2138" s="1" t="s">
        <v>3931</v>
      </c>
      <c r="J2138" s="1" t="s">
        <v>70</v>
      </c>
      <c r="K2138" s="3">
        <v>26.64</v>
      </c>
      <c r="L2138">
        <v>5</v>
      </c>
      <c r="M2138" s="3">
        <v>133.19999999999999</v>
      </c>
      <c r="N2138" s="1" t="s">
        <v>6669</v>
      </c>
      <c r="O2138" s="1" t="s">
        <v>193</v>
      </c>
    </row>
    <row r="2139" spans="1:15" x14ac:dyDescent="0.3">
      <c r="A2139" s="1" t="s">
        <v>5609</v>
      </c>
      <c r="B2139" s="2">
        <v>45451</v>
      </c>
      <c r="C2139" s="1" t="s">
        <v>6673</v>
      </c>
      <c r="D2139" s="1" t="s">
        <v>24</v>
      </c>
      <c r="E2139">
        <v>2024</v>
      </c>
      <c r="F2139" s="1" t="s">
        <v>2051</v>
      </c>
      <c r="G2139" s="1" t="s">
        <v>5222</v>
      </c>
      <c r="H2139" s="1" t="s">
        <v>2913</v>
      </c>
      <c r="I2139" s="1" t="s">
        <v>3855</v>
      </c>
      <c r="J2139" s="1" t="s">
        <v>20</v>
      </c>
      <c r="K2139" s="3">
        <v>26.42</v>
      </c>
      <c r="L2139">
        <v>1</v>
      </c>
      <c r="M2139" s="3">
        <v>26.42</v>
      </c>
      <c r="N2139" s="1" t="s">
        <v>29</v>
      </c>
      <c r="O2139" s="1" t="s">
        <v>37</v>
      </c>
    </row>
    <row r="2140" spans="1:15" x14ac:dyDescent="0.3">
      <c r="A2140" s="1" t="s">
        <v>5610</v>
      </c>
      <c r="B2140" s="2">
        <v>45573</v>
      </c>
      <c r="C2140" s="1" t="s">
        <v>6671</v>
      </c>
      <c r="D2140" s="1" t="s">
        <v>133</v>
      </c>
      <c r="E2140">
        <v>2024</v>
      </c>
      <c r="F2140" s="1" t="s">
        <v>128</v>
      </c>
      <c r="G2140" s="1" t="s">
        <v>5611</v>
      </c>
      <c r="H2140" s="1" t="s">
        <v>856</v>
      </c>
      <c r="I2140" s="1" t="s">
        <v>857</v>
      </c>
      <c r="J2140" s="1" t="s">
        <v>87</v>
      </c>
      <c r="K2140" s="3">
        <v>49.36</v>
      </c>
      <c r="L2140">
        <v>3</v>
      </c>
      <c r="M2140" s="3">
        <v>148.08000000000001</v>
      </c>
      <c r="N2140" s="1" t="s">
        <v>6669</v>
      </c>
      <c r="O2140" s="1" t="s">
        <v>37</v>
      </c>
    </row>
    <row r="2141" spans="1:15" x14ac:dyDescent="0.3">
      <c r="A2141" s="1" t="s">
        <v>5612</v>
      </c>
      <c r="B2141" s="2">
        <v>44958</v>
      </c>
      <c r="C2141" s="1" t="s">
        <v>6670</v>
      </c>
      <c r="D2141" s="1" t="s">
        <v>39</v>
      </c>
      <c r="E2141">
        <v>2023</v>
      </c>
      <c r="F2141" s="1" t="s">
        <v>4666</v>
      </c>
      <c r="G2141" s="1" t="s">
        <v>4667</v>
      </c>
      <c r="H2141" s="1" t="s">
        <v>2470</v>
      </c>
      <c r="I2141" s="1" t="s">
        <v>4562</v>
      </c>
      <c r="J2141" s="1" t="s">
        <v>20</v>
      </c>
      <c r="K2141" s="3">
        <v>37.619999999999997</v>
      </c>
      <c r="L2141">
        <v>4</v>
      </c>
      <c r="M2141" s="3">
        <v>150.47999999999999</v>
      </c>
      <c r="N2141" s="1" t="s">
        <v>21</v>
      </c>
      <c r="O2141" s="1" t="s">
        <v>22</v>
      </c>
    </row>
    <row r="2142" spans="1:15" x14ac:dyDescent="0.3">
      <c r="A2142" s="1" t="s">
        <v>5613</v>
      </c>
      <c r="B2142" s="2">
        <v>45008</v>
      </c>
      <c r="C2142" s="1" t="s">
        <v>6672</v>
      </c>
      <c r="D2142" s="1" t="s">
        <v>15</v>
      </c>
      <c r="E2142">
        <v>2023</v>
      </c>
      <c r="F2142" s="1" t="s">
        <v>1459</v>
      </c>
      <c r="G2142" s="1" t="s">
        <v>1460</v>
      </c>
      <c r="H2142" s="1" t="s">
        <v>1350</v>
      </c>
      <c r="I2142" s="1" t="s">
        <v>1351</v>
      </c>
      <c r="J2142" s="1" t="s">
        <v>20</v>
      </c>
      <c r="K2142" s="3">
        <v>29.56</v>
      </c>
      <c r="L2142">
        <v>4</v>
      </c>
      <c r="M2142" s="3">
        <v>118.24</v>
      </c>
      <c r="N2142" s="1" t="s">
        <v>21</v>
      </c>
      <c r="O2142" s="1" t="s">
        <v>37</v>
      </c>
    </row>
    <row r="2143" spans="1:15" x14ac:dyDescent="0.3">
      <c r="A2143" s="1" t="s">
        <v>5614</v>
      </c>
      <c r="B2143" s="2">
        <v>44974</v>
      </c>
      <c r="C2143" s="1" t="s">
        <v>6668</v>
      </c>
      <c r="D2143" s="1" t="s">
        <v>39</v>
      </c>
      <c r="E2143">
        <v>2023</v>
      </c>
      <c r="F2143" s="1" t="s">
        <v>1299</v>
      </c>
      <c r="G2143" s="1" t="s">
        <v>584</v>
      </c>
      <c r="H2143" s="1" t="s">
        <v>1986</v>
      </c>
      <c r="I2143" s="1" t="s">
        <v>1987</v>
      </c>
      <c r="J2143" s="1" t="s">
        <v>87</v>
      </c>
      <c r="K2143" s="3">
        <v>24.84</v>
      </c>
      <c r="L2143">
        <v>2</v>
      </c>
      <c r="M2143" s="3">
        <v>49.68</v>
      </c>
      <c r="N2143" s="1" t="s">
        <v>21</v>
      </c>
      <c r="O2143" s="1" t="s">
        <v>52</v>
      </c>
    </row>
    <row r="2144" spans="1:15" x14ac:dyDescent="0.3">
      <c r="A2144" s="1" t="s">
        <v>5615</v>
      </c>
      <c r="B2144" s="2">
        <v>45499</v>
      </c>
      <c r="C2144" s="1" t="s">
        <v>6668</v>
      </c>
      <c r="D2144" s="1" t="s">
        <v>32</v>
      </c>
      <c r="E2144">
        <v>2024</v>
      </c>
      <c r="F2144" s="1" t="s">
        <v>794</v>
      </c>
      <c r="G2144" s="1" t="s">
        <v>4913</v>
      </c>
      <c r="H2144" s="1" t="s">
        <v>2065</v>
      </c>
      <c r="I2144" s="1" t="s">
        <v>4640</v>
      </c>
      <c r="J2144" s="1" t="s">
        <v>70</v>
      </c>
      <c r="K2144" s="3">
        <v>12.58</v>
      </c>
      <c r="L2144">
        <v>1</v>
      </c>
      <c r="M2144" s="3">
        <v>12.58</v>
      </c>
      <c r="N2144" s="1" t="s">
        <v>21</v>
      </c>
      <c r="O2144" s="1" t="s">
        <v>193</v>
      </c>
    </row>
    <row r="2145" spans="1:15" x14ac:dyDescent="0.3">
      <c r="A2145" s="1" t="s">
        <v>5616</v>
      </c>
      <c r="B2145" s="2">
        <v>45615</v>
      </c>
      <c r="C2145" s="1" t="s">
        <v>6671</v>
      </c>
      <c r="D2145" s="1" t="s">
        <v>54</v>
      </c>
      <c r="E2145">
        <v>2024</v>
      </c>
      <c r="F2145" s="1" t="s">
        <v>3186</v>
      </c>
      <c r="G2145" s="1" t="s">
        <v>3187</v>
      </c>
      <c r="H2145" s="1" t="s">
        <v>2685</v>
      </c>
      <c r="I2145" s="1" t="s">
        <v>2686</v>
      </c>
      <c r="J2145" s="1" t="s">
        <v>70</v>
      </c>
      <c r="K2145" s="3">
        <v>42</v>
      </c>
      <c r="L2145">
        <v>4</v>
      </c>
      <c r="M2145" s="3">
        <v>168</v>
      </c>
      <c r="N2145" s="1" t="s">
        <v>29</v>
      </c>
      <c r="O2145" s="1" t="s">
        <v>37</v>
      </c>
    </row>
    <row r="2146" spans="1:15" x14ac:dyDescent="0.3">
      <c r="A2146" s="1" t="s">
        <v>5617</v>
      </c>
      <c r="B2146" s="2">
        <v>45399</v>
      </c>
      <c r="C2146" s="1" t="s">
        <v>6670</v>
      </c>
      <c r="D2146" s="1" t="s">
        <v>82</v>
      </c>
      <c r="E2146">
        <v>2024</v>
      </c>
      <c r="F2146" s="1" t="s">
        <v>958</v>
      </c>
      <c r="G2146" s="1" t="s">
        <v>5618</v>
      </c>
      <c r="H2146" s="1" t="s">
        <v>979</v>
      </c>
      <c r="I2146" s="1" t="s">
        <v>980</v>
      </c>
      <c r="J2146" s="1" t="s">
        <v>51</v>
      </c>
      <c r="K2146" s="3">
        <v>7.8</v>
      </c>
      <c r="L2146">
        <v>5</v>
      </c>
      <c r="M2146" s="3">
        <v>39</v>
      </c>
      <c r="N2146" s="1" t="s">
        <v>6669</v>
      </c>
      <c r="O2146" s="1" t="s">
        <v>37</v>
      </c>
    </row>
    <row r="2147" spans="1:15" x14ac:dyDescent="0.3">
      <c r="A2147" s="1" t="s">
        <v>5619</v>
      </c>
      <c r="B2147" s="2">
        <v>45049</v>
      </c>
      <c r="C2147" s="1" t="s">
        <v>6670</v>
      </c>
      <c r="D2147" s="1" t="s">
        <v>46</v>
      </c>
      <c r="E2147">
        <v>2023</v>
      </c>
      <c r="F2147" s="1" t="s">
        <v>799</v>
      </c>
      <c r="G2147" s="1" t="s">
        <v>1579</v>
      </c>
      <c r="H2147" s="1" t="s">
        <v>228</v>
      </c>
      <c r="I2147" s="1" t="s">
        <v>5241</v>
      </c>
      <c r="J2147" s="1" t="s">
        <v>87</v>
      </c>
      <c r="K2147" s="3">
        <v>40.75</v>
      </c>
      <c r="L2147">
        <v>5</v>
      </c>
      <c r="M2147" s="3">
        <v>203.75</v>
      </c>
      <c r="N2147" s="1" t="s">
        <v>6669</v>
      </c>
      <c r="O2147" s="1" t="s">
        <v>37</v>
      </c>
    </row>
    <row r="2148" spans="1:15" x14ac:dyDescent="0.3">
      <c r="A2148" s="1" t="s">
        <v>5620</v>
      </c>
      <c r="B2148" s="2">
        <v>45069</v>
      </c>
      <c r="C2148" s="1" t="s">
        <v>6671</v>
      </c>
      <c r="D2148" s="1" t="s">
        <v>46</v>
      </c>
      <c r="E2148">
        <v>2023</v>
      </c>
      <c r="F2148" s="1" t="s">
        <v>987</v>
      </c>
      <c r="G2148" s="1" t="s">
        <v>988</v>
      </c>
      <c r="H2148" s="1" t="s">
        <v>3377</v>
      </c>
      <c r="I2148" s="1" t="s">
        <v>3378</v>
      </c>
      <c r="J2148" s="1" t="s">
        <v>87</v>
      </c>
      <c r="K2148" s="3">
        <v>31.73</v>
      </c>
      <c r="L2148">
        <v>3</v>
      </c>
      <c r="M2148" s="3">
        <v>95.19</v>
      </c>
      <c r="N2148" s="1" t="s">
        <v>6669</v>
      </c>
      <c r="O2148" s="1" t="s">
        <v>193</v>
      </c>
    </row>
    <row r="2149" spans="1:15" x14ac:dyDescent="0.3">
      <c r="A2149" s="1" t="s">
        <v>5621</v>
      </c>
      <c r="B2149" s="2">
        <v>44879</v>
      </c>
      <c r="C2149" s="1" t="s">
        <v>6667</v>
      </c>
      <c r="D2149" s="1" t="s">
        <v>54</v>
      </c>
      <c r="E2149">
        <v>2022</v>
      </c>
      <c r="F2149" s="1" t="s">
        <v>4571</v>
      </c>
      <c r="G2149" s="1" t="s">
        <v>4572</v>
      </c>
      <c r="H2149" s="1" t="s">
        <v>623</v>
      </c>
      <c r="I2149" s="1" t="s">
        <v>2232</v>
      </c>
      <c r="J2149" s="1" t="s">
        <v>70</v>
      </c>
      <c r="K2149" s="3">
        <v>10.36</v>
      </c>
      <c r="L2149">
        <v>3</v>
      </c>
      <c r="M2149" s="3">
        <v>31.08</v>
      </c>
      <c r="N2149" s="1" t="s">
        <v>6669</v>
      </c>
      <c r="O2149" s="1" t="s">
        <v>44</v>
      </c>
    </row>
    <row r="2150" spans="1:15" x14ac:dyDescent="0.3">
      <c r="A2150" s="1" t="s">
        <v>5622</v>
      </c>
      <c r="B2150" s="2">
        <v>45313</v>
      </c>
      <c r="C2150" s="1" t="s">
        <v>6667</v>
      </c>
      <c r="D2150" s="1" t="s">
        <v>210</v>
      </c>
      <c r="E2150">
        <v>2024</v>
      </c>
      <c r="F2150" s="1" t="s">
        <v>799</v>
      </c>
      <c r="G2150" s="1" t="s">
        <v>800</v>
      </c>
      <c r="H2150" s="1" t="s">
        <v>508</v>
      </c>
      <c r="I2150" s="1" t="s">
        <v>2261</v>
      </c>
      <c r="J2150" s="1" t="s">
        <v>87</v>
      </c>
      <c r="K2150" s="3">
        <v>10.31</v>
      </c>
      <c r="L2150">
        <v>1</v>
      </c>
      <c r="M2150" s="3">
        <v>10.31</v>
      </c>
      <c r="N2150" s="1" t="s">
        <v>88</v>
      </c>
      <c r="O2150" s="1" t="s">
        <v>37</v>
      </c>
    </row>
    <row r="2151" spans="1:15" x14ac:dyDescent="0.3">
      <c r="A2151" s="1" t="s">
        <v>5623</v>
      </c>
      <c r="B2151" s="2">
        <v>45547</v>
      </c>
      <c r="C2151" s="1" t="s">
        <v>6672</v>
      </c>
      <c r="D2151" s="1" t="s">
        <v>60</v>
      </c>
      <c r="E2151">
        <v>2024</v>
      </c>
      <c r="F2151" s="1" t="s">
        <v>1032</v>
      </c>
      <c r="G2151" s="1" t="s">
        <v>4996</v>
      </c>
      <c r="H2151" s="1" t="s">
        <v>1428</v>
      </c>
      <c r="I2151" s="1" t="s">
        <v>4660</v>
      </c>
      <c r="J2151" s="1" t="s">
        <v>70</v>
      </c>
      <c r="K2151" s="3">
        <v>26.19</v>
      </c>
      <c r="L2151">
        <v>3</v>
      </c>
      <c r="M2151" s="3">
        <v>78.569999999999993</v>
      </c>
      <c r="N2151" s="1" t="s">
        <v>88</v>
      </c>
      <c r="O2151" s="1" t="s">
        <v>30</v>
      </c>
    </row>
    <row r="2152" spans="1:15" x14ac:dyDescent="0.3">
      <c r="A2152" s="1" t="s">
        <v>5624</v>
      </c>
      <c r="B2152" s="2">
        <v>45780</v>
      </c>
      <c r="C2152" s="1" t="s">
        <v>6673</v>
      </c>
      <c r="D2152" s="1" t="s">
        <v>46</v>
      </c>
      <c r="E2152">
        <v>2025</v>
      </c>
      <c r="F2152" s="1" t="s">
        <v>2196</v>
      </c>
      <c r="G2152" s="1" t="s">
        <v>5625</v>
      </c>
      <c r="H2152" s="1" t="s">
        <v>3850</v>
      </c>
      <c r="I2152" s="1" t="s">
        <v>3851</v>
      </c>
      <c r="J2152" s="1" t="s">
        <v>20</v>
      </c>
      <c r="K2152" s="3">
        <v>37.71</v>
      </c>
      <c r="L2152">
        <v>1</v>
      </c>
      <c r="M2152" s="3">
        <v>37.71</v>
      </c>
      <c r="N2152" s="1" t="s">
        <v>21</v>
      </c>
      <c r="O2152" s="1" t="s">
        <v>193</v>
      </c>
    </row>
    <row r="2153" spans="1:15" x14ac:dyDescent="0.3">
      <c r="A2153" s="1" t="s">
        <v>5626</v>
      </c>
      <c r="B2153" s="2">
        <v>45030</v>
      </c>
      <c r="C2153" s="1" t="s">
        <v>6668</v>
      </c>
      <c r="D2153" s="1" t="s">
        <v>82</v>
      </c>
      <c r="E2153">
        <v>2023</v>
      </c>
      <c r="F2153" s="1" t="s">
        <v>2035</v>
      </c>
      <c r="G2153" s="1" t="s">
        <v>2036</v>
      </c>
      <c r="H2153" s="1" t="s">
        <v>1613</v>
      </c>
      <c r="I2153" s="1" t="s">
        <v>2442</v>
      </c>
      <c r="J2153" s="1" t="s">
        <v>20</v>
      </c>
      <c r="K2153" s="3">
        <v>13.28</v>
      </c>
      <c r="L2153">
        <v>5</v>
      </c>
      <c r="M2153" s="3">
        <v>66.400000000000006</v>
      </c>
      <c r="N2153" s="1" t="s">
        <v>21</v>
      </c>
      <c r="O2153" s="1" t="s">
        <v>22</v>
      </c>
    </row>
    <row r="2154" spans="1:15" x14ac:dyDescent="0.3">
      <c r="A2154" s="1" t="s">
        <v>5627</v>
      </c>
      <c r="B2154" s="2">
        <v>45451</v>
      </c>
      <c r="C2154" s="1" t="s">
        <v>6673</v>
      </c>
      <c r="D2154" s="1" t="s">
        <v>24</v>
      </c>
      <c r="E2154">
        <v>2024</v>
      </c>
      <c r="F2154" s="1" t="s">
        <v>419</v>
      </c>
      <c r="G2154" s="1" t="s">
        <v>420</v>
      </c>
      <c r="H2154" s="1" t="s">
        <v>883</v>
      </c>
      <c r="I2154" s="1" t="s">
        <v>884</v>
      </c>
      <c r="J2154" s="1" t="s">
        <v>51</v>
      </c>
      <c r="K2154" s="3">
        <v>17.37</v>
      </c>
      <c r="L2154">
        <v>2</v>
      </c>
      <c r="M2154" s="3">
        <v>34.74</v>
      </c>
      <c r="N2154" s="1" t="s">
        <v>21</v>
      </c>
      <c r="O2154" s="1" t="s">
        <v>44</v>
      </c>
    </row>
    <row r="2155" spans="1:15" x14ac:dyDescent="0.3">
      <c r="A2155" s="1" t="s">
        <v>5628</v>
      </c>
      <c r="B2155" s="2">
        <v>45880</v>
      </c>
      <c r="C2155" s="1" t="s">
        <v>6667</v>
      </c>
      <c r="D2155" s="1" t="s">
        <v>90</v>
      </c>
      <c r="E2155">
        <v>2025</v>
      </c>
      <c r="F2155" s="1" t="s">
        <v>4210</v>
      </c>
      <c r="G2155" s="1" t="s">
        <v>4211</v>
      </c>
      <c r="H2155" s="1" t="s">
        <v>984</v>
      </c>
      <c r="I2155" s="1" t="s">
        <v>985</v>
      </c>
      <c r="J2155" s="1" t="s">
        <v>70</v>
      </c>
      <c r="K2155" s="3">
        <v>43.04</v>
      </c>
      <c r="L2155">
        <v>2</v>
      </c>
      <c r="M2155" s="3">
        <v>86.08</v>
      </c>
      <c r="N2155" s="1" t="s">
        <v>29</v>
      </c>
      <c r="O2155" s="1" t="s">
        <v>37</v>
      </c>
    </row>
    <row r="2156" spans="1:15" x14ac:dyDescent="0.3">
      <c r="A2156" s="1" t="s">
        <v>5629</v>
      </c>
      <c r="B2156" s="2">
        <v>45613</v>
      </c>
      <c r="C2156" s="1" t="s">
        <v>6666</v>
      </c>
      <c r="D2156" s="1" t="s">
        <v>54</v>
      </c>
      <c r="E2156">
        <v>2024</v>
      </c>
      <c r="F2156" s="1" t="s">
        <v>280</v>
      </c>
      <c r="G2156" s="1" t="s">
        <v>281</v>
      </c>
      <c r="H2156" s="1" t="s">
        <v>936</v>
      </c>
      <c r="I2156" s="1" t="s">
        <v>2138</v>
      </c>
      <c r="J2156" s="1" t="s">
        <v>51</v>
      </c>
      <c r="K2156" s="3">
        <v>27.98</v>
      </c>
      <c r="L2156">
        <v>4</v>
      </c>
      <c r="M2156" s="3">
        <v>111.92</v>
      </c>
      <c r="N2156" s="1" t="s">
        <v>88</v>
      </c>
      <c r="O2156" s="1" t="s">
        <v>52</v>
      </c>
    </row>
    <row r="2157" spans="1:15" x14ac:dyDescent="0.3">
      <c r="A2157" s="1" t="s">
        <v>5630</v>
      </c>
      <c r="B2157" s="2">
        <v>45700</v>
      </c>
      <c r="C2157" s="1" t="s">
        <v>6670</v>
      </c>
      <c r="D2157" s="1" t="s">
        <v>39</v>
      </c>
      <c r="E2157">
        <v>2025</v>
      </c>
      <c r="F2157" s="1" t="s">
        <v>5631</v>
      </c>
      <c r="G2157" s="1" t="s">
        <v>5632</v>
      </c>
      <c r="H2157" s="1" t="s">
        <v>3235</v>
      </c>
      <c r="I2157" s="1" t="s">
        <v>3236</v>
      </c>
      <c r="J2157" s="1" t="s">
        <v>51</v>
      </c>
      <c r="K2157" s="3">
        <v>32.74</v>
      </c>
      <c r="L2157">
        <v>3</v>
      </c>
      <c r="M2157" s="3">
        <v>98.22</v>
      </c>
      <c r="N2157" s="1" t="s">
        <v>21</v>
      </c>
      <c r="O2157" s="1" t="s">
        <v>37</v>
      </c>
    </row>
    <row r="2158" spans="1:15" x14ac:dyDescent="0.3">
      <c r="A2158" s="1" t="s">
        <v>5633</v>
      </c>
      <c r="B2158" s="2">
        <v>45321</v>
      </c>
      <c r="C2158" s="1" t="s">
        <v>6671</v>
      </c>
      <c r="D2158" s="1" t="s">
        <v>210</v>
      </c>
      <c r="E2158">
        <v>2024</v>
      </c>
      <c r="F2158" s="1" t="s">
        <v>4301</v>
      </c>
      <c r="G2158" s="1" t="s">
        <v>5634</v>
      </c>
      <c r="H2158" s="1" t="s">
        <v>2527</v>
      </c>
      <c r="I2158" s="1" t="s">
        <v>2528</v>
      </c>
      <c r="J2158" s="1" t="s">
        <v>87</v>
      </c>
      <c r="K2158" s="3">
        <v>21.56</v>
      </c>
      <c r="L2158">
        <v>5</v>
      </c>
      <c r="M2158" s="3">
        <v>107.8</v>
      </c>
      <c r="N2158" s="1" t="s">
        <v>88</v>
      </c>
      <c r="O2158" s="1" t="s">
        <v>44</v>
      </c>
    </row>
    <row r="2159" spans="1:15" x14ac:dyDescent="0.3">
      <c r="A2159" s="1" t="s">
        <v>5635</v>
      </c>
      <c r="B2159" s="2">
        <v>45286</v>
      </c>
      <c r="C2159" s="1" t="s">
        <v>6671</v>
      </c>
      <c r="D2159" s="1" t="s">
        <v>107</v>
      </c>
      <c r="E2159">
        <v>2023</v>
      </c>
      <c r="F2159" s="1" t="s">
        <v>2790</v>
      </c>
      <c r="G2159" s="1" t="s">
        <v>2791</v>
      </c>
      <c r="H2159" s="1" t="s">
        <v>2208</v>
      </c>
      <c r="I2159" s="1" t="s">
        <v>2209</v>
      </c>
      <c r="J2159" s="1" t="s">
        <v>20</v>
      </c>
      <c r="K2159" s="3">
        <v>29.14</v>
      </c>
      <c r="L2159">
        <v>1</v>
      </c>
      <c r="M2159" s="3">
        <v>29.14</v>
      </c>
      <c r="N2159" s="1" t="s">
        <v>21</v>
      </c>
      <c r="O2159" s="1" t="s">
        <v>22</v>
      </c>
    </row>
    <row r="2160" spans="1:15" x14ac:dyDescent="0.3">
      <c r="A2160" s="1" t="s">
        <v>5636</v>
      </c>
      <c r="B2160" s="2">
        <v>45183</v>
      </c>
      <c r="C2160" s="1" t="s">
        <v>6672</v>
      </c>
      <c r="D2160" s="1" t="s">
        <v>60</v>
      </c>
      <c r="E2160">
        <v>2023</v>
      </c>
      <c r="F2160" s="1" t="s">
        <v>1203</v>
      </c>
      <c r="G2160" s="1" t="s">
        <v>5637</v>
      </c>
      <c r="H2160" s="1" t="s">
        <v>1730</v>
      </c>
      <c r="I2160" s="1" t="s">
        <v>5638</v>
      </c>
      <c r="J2160" s="1" t="s">
        <v>70</v>
      </c>
      <c r="K2160" s="3">
        <v>11.26</v>
      </c>
      <c r="L2160">
        <v>2</v>
      </c>
      <c r="M2160" s="3">
        <v>22.52</v>
      </c>
      <c r="N2160" s="1" t="s">
        <v>21</v>
      </c>
      <c r="O2160" s="1" t="s">
        <v>44</v>
      </c>
    </row>
    <row r="2161" spans="1:15" x14ac:dyDescent="0.3">
      <c r="A2161" s="1" t="s">
        <v>5639</v>
      </c>
      <c r="B2161" s="2">
        <v>45341</v>
      </c>
      <c r="C2161" s="1" t="s">
        <v>6667</v>
      </c>
      <c r="D2161" s="1" t="s">
        <v>39</v>
      </c>
      <c r="E2161">
        <v>2024</v>
      </c>
      <c r="F2161" s="1" t="s">
        <v>3682</v>
      </c>
      <c r="G2161" s="1" t="s">
        <v>3683</v>
      </c>
      <c r="H2161" s="1" t="s">
        <v>1630</v>
      </c>
      <c r="I2161" s="1" t="s">
        <v>1631</v>
      </c>
      <c r="J2161" s="1" t="s">
        <v>51</v>
      </c>
      <c r="K2161" s="3">
        <v>28.5</v>
      </c>
      <c r="L2161">
        <v>5</v>
      </c>
      <c r="M2161" s="3">
        <v>142.5</v>
      </c>
      <c r="N2161" s="1" t="s">
        <v>21</v>
      </c>
      <c r="O2161" s="1" t="s">
        <v>30</v>
      </c>
    </row>
    <row r="2162" spans="1:15" x14ac:dyDescent="0.3">
      <c r="A2162" s="1" t="s">
        <v>5640</v>
      </c>
      <c r="B2162" s="2">
        <v>45602</v>
      </c>
      <c r="C2162" s="1" t="s">
        <v>6670</v>
      </c>
      <c r="D2162" s="1" t="s">
        <v>54</v>
      </c>
      <c r="E2162">
        <v>2024</v>
      </c>
      <c r="F2162" s="1" t="s">
        <v>1588</v>
      </c>
      <c r="G2162" s="1" t="s">
        <v>1589</v>
      </c>
      <c r="H2162" s="1" t="s">
        <v>1080</v>
      </c>
      <c r="I2162" s="1" t="s">
        <v>2343</v>
      </c>
      <c r="J2162" s="1" t="s">
        <v>87</v>
      </c>
      <c r="K2162" s="3">
        <v>47.74</v>
      </c>
      <c r="L2162">
        <v>3</v>
      </c>
      <c r="M2162" s="3">
        <v>143.22</v>
      </c>
      <c r="N2162" s="1" t="s">
        <v>6669</v>
      </c>
      <c r="O2162" s="1" t="s">
        <v>52</v>
      </c>
    </row>
    <row r="2163" spans="1:15" x14ac:dyDescent="0.3">
      <c r="A2163" s="1" t="s">
        <v>5641</v>
      </c>
      <c r="B2163" s="2">
        <v>45532</v>
      </c>
      <c r="C2163" s="1" t="s">
        <v>6670</v>
      </c>
      <c r="D2163" s="1" t="s">
        <v>90</v>
      </c>
      <c r="E2163">
        <v>2024</v>
      </c>
      <c r="F2163" s="1" t="s">
        <v>873</v>
      </c>
      <c r="G2163" s="1" t="s">
        <v>5642</v>
      </c>
      <c r="H2163" s="1" t="s">
        <v>5643</v>
      </c>
      <c r="I2163" s="1" t="s">
        <v>5644</v>
      </c>
      <c r="J2163" s="1" t="s">
        <v>87</v>
      </c>
      <c r="K2163" s="3">
        <v>5.36</v>
      </c>
      <c r="L2163">
        <v>3</v>
      </c>
      <c r="M2163" s="3">
        <v>16.079999999999998</v>
      </c>
      <c r="N2163" s="1" t="s">
        <v>29</v>
      </c>
      <c r="O2163" s="1" t="s">
        <v>52</v>
      </c>
    </row>
    <row r="2164" spans="1:15" x14ac:dyDescent="0.3">
      <c r="A2164" s="1" t="s">
        <v>5645</v>
      </c>
      <c r="B2164" s="2">
        <v>45732</v>
      </c>
      <c r="C2164" s="1" t="s">
        <v>6666</v>
      </c>
      <c r="D2164" s="1" t="s">
        <v>15</v>
      </c>
      <c r="E2164">
        <v>2025</v>
      </c>
      <c r="F2164" s="1" t="s">
        <v>495</v>
      </c>
      <c r="G2164" s="1" t="s">
        <v>496</v>
      </c>
      <c r="H2164" s="1" t="s">
        <v>1068</v>
      </c>
      <c r="I2164" s="1" t="s">
        <v>1069</v>
      </c>
      <c r="J2164" s="1" t="s">
        <v>70</v>
      </c>
      <c r="K2164" s="3">
        <v>35.74</v>
      </c>
      <c r="L2164">
        <v>5</v>
      </c>
      <c r="M2164" s="3">
        <v>178.7</v>
      </c>
      <c r="N2164" s="1" t="s">
        <v>21</v>
      </c>
      <c r="O2164" s="1" t="s">
        <v>22</v>
      </c>
    </row>
    <row r="2165" spans="1:15" x14ac:dyDescent="0.3">
      <c r="A2165" s="1" t="s">
        <v>5646</v>
      </c>
      <c r="B2165" s="2">
        <v>44851</v>
      </c>
      <c r="C2165" s="1" t="s">
        <v>6667</v>
      </c>
      <c r="D2165" s="1" t="s">
        <v>133</v>
      </c>
      <c r="E2165">
        <v>2022</v>
      </c>
      <c r="F2165" s="1" t="s">
        <v>2006</v>
      </c>
      <c r="G2165" s="1" t="s">
        <v>2007</v>
      </c>
      <c r="H2165" s="1" t="s">
        <v>923</v>
      </c>
      <c r="I2165" s="1" t="s">
        <v>4344</v>
      </c>
      <c r="J2165" s="1" t="s">
        <v>20</v>
      </c>
      <c r="K2165" s="3">
        <v>46.06</v>
      </c>
      <c r="L2165">
        <v>5</v>
      </c>
      <c r="M2165" s="3">
        <v>230.3</v>
      </c>
      <c r="N2165" s="1" t="s">
        <v>6669</v>
      </c>
      <c r="O2165" s="1" t="s">
        <v>44</v>
      </c>
    </row>
    <row r="2166" spans="1:15" x14ac:dyDescent="0.3">
      <c r="A2166" s="1" t="s">
        <v>5647</v>
      </c>
      <c r="B2166" s="2">
        <v>44882</v>
      </c>
      <c r="C2166" s="1" t="s">
        <v>6672</v>
      </c>
      <c r="D2166" s="1" t="s">
        <v>54</v>
      </c>
      <c r="E2166">
        <v>2022</v>
      </c>
      <c r="F2166" s="1" t="s">
        <v>944</v>
      </c>
      <c r="G2166" s="1" t="s">
        <v>3613</v>
      </c>
      <c r="H2166" s="1" t="s">
        <v>2678</v>
      </c>
      <c r="I2166" s="1" t="s">
        <v>2679</v>
      </c>
      <c r="J2166" s="1" t="s">
        <v>70</v>
      </c>
      <c r="K2166" s="3">
        <v>40.590000000000003</v>
      </c>
      <c r="L2166">
        <v>3</v>
      </c>
      <c r="M2166" s="3">
        <v>121.77</v>
      </c>
      <c r="N2166" s="1" t="s">
        <v>21</v>
      </c>
      <c r="O2166" s="1" t="s">
        <v>22</v>
      </c>
    </row>
    <row r="2167" spans="1:15" x14ac:dyDescent="0.3">
      <c r="A2167" s="1" t="s">
        <v>5648</v>
      </c>
      <c r="B2167" s="2">
        <v>45299</v>
      </c>
      <c r="C2167" s="1" t="s">
        <v>6667</v>
      </c>
      <c r="D2167" s="1" t="s">
        <v>210</v>
      </c>
      <c r="E2167">
        <v>2024</v>
      </c>
      <c r="F2167" s="1" t="s">
        <v>322</v>
      </c>
      <c r="G2167" s="1" t="s">
        <v>864</v>
      </c>
      <c r="H2167" s="1" t="s">
        <v>633</v>
      </c>
      <c r="I2167" s="1" t="s">
        <v>2305</v>
      </c>
      <c r="J2167" s="1" t="s">
        <v>70</v>
      </c>
      <c r="K2167" s="3">
        <v>22.4</v>
      </c>
      <c r="L2167">
        <v>5</v>
      </c>
      <c r="M2167" s="3">
        <v>112</v>
      </c>
      <c r="N2167" s="1" t="s">
        <v>21</v>
      </c>
      <c r="O2167" s="1" t="s">
        <v>37</v>
      </c>
    </row>
    <row r="2168" spans="1:15" x14ac:dyDescent="0.3">
      <c r="A2168" s="1" t="s">
        <v>5649</v>
      </c>
      <c r="B2168" s="2">
        <v>45293</v>
      </c>
      <c r="C2168" s="1" t="s">
        <v>6671</v>
      </c>
      <c r="D2168" s="1" t="s">
        <v>210</v>
      </c>
      <c r="E2168">
        <v>2024</v>
      </c>
      <c r="F2168" s="1" t="s">
        <v>2661</v>
      </c>
      <c r="G2168" s="1" t="s">
        <v>2662</v>
      </c>
      <c r="H2168" s="1" t="s">
        <v>1953</v>
      </c>
      <c r="I2168" s="1" t="s">
        <v>1954</v>
      </c>
      <c r="J2168" s="1" t="s">
        <v>20</v>
      </c>
      <c r="K2168" s="3">
        <v>50.71</v>
      </c>
      <c r="L2168">
        <v>1</v>
      </c>
      <c r="M2168" s="3">
        <v>50.71</v>
      </c>
      <c r="N2168" s="1" t="s">
        <v>29</v>
      </c>
      <c r="O2168" s="1" t="s">
        <v>95</v>
      </c>
    </row>
    <row r="2169" spans="1:15" x14ac:dyDescent="0.3">
      <c r="A2169" s="1" t="s">
        <v>5650</v>
      </c>
      <c r="B2169" s="2">
        <v>45387</v>
      </c>
      <c r="C2169" s="1" t="s">
        <v>6668</v>
      </c>
      <c r="D2169" s="1" t="s">
        <v>82</v>
      </c>
      <c r="E2169">
        <v>2024</v>
      </c>
      <c r="F2169" s="1" t="s">
        <v>5651</v>
      </c>
      <c r="G2169" s="1" t="s">
        <v>5652</v>
      </c>
      <c r="H2169" s="1" t="s">
        <v>707</v>
      </c>
      <c r="I2169" s="1" t="s">
        <v>708</v>
      </c>
      <c r="J2169" s="1" t="s">
        <v>20</v>
      </c>
      <c r="K2169" s="3">
        <v>11.83</v>
      </c>
      <c r="L2169">
        <v>2</v>
      </c>
      <c r="M2169" s="3">
        <v>23.66</v>
      </c>
      <c r="N2169" s="1" t="s">
        <v>88</v>
      </c>
      <c r="O2169" s="1" t="s">
        <v>193</v>
      </c>
    </row>
    <row r="2170" spans="1:15" x14ac:dyDescent="0.3">
      <c r="A2170" s="1" t="s">
        <v>5653</v>
      </c>
      <c r="B2170" s="2">
        <v>45884</v>
      </c>
      <c r="C2170" s="1" t="s">
        <v>6668</v>
      </c>
      <c r="D2170" s="1" t="s">
        <v>90</v>
      </c>
      <c r="E2170">
        <v>2025</v>
      </c>
      <c r="F2170" s="1" t="s">
        <v>1225</v>
      </c>
      <c r="G2170" s="1" t="s">
        <v>5654</v>
      </c>
      <c r="H2170" s="1" t="s">
        <v>2493</v>
      </c>
      <c r="I2170" s="1" t="s">
        <v>5492</v>
      </c>
      <c r="J2170" s="1" t="s">
        <v>51</v>
      </c>
      <c r="K2170" s="3">
        <v>23.98</v>
      </c>
      <c r="L2170">
        <v>4</v>
      </c>
      <c r="M2170" s="3">
        <v>95.92</v>
      </c>
      <c r="N2170" s="1" t="s">
        <v>21</v>
      </c>
      <c r="O2170" s="1" t="s">
        <v>37</v>
      </c>
    </row>
    <row r="2171" spans="1:15" x14ac:dyDescent="0.3">
      <c r="A2171" s="1" t="s">
        <v>5655</v>
      </c>
      <c r="B2171" s="2">
        <v>45327</v>
      </c>
      <c r="C2171" s="1" t="s">
        <v>6667</v>
      </c>
      <c r="D2171" s="1" t="s">
        <v>39</v>
      </c>
      <c r="E2171">
        <v>2024</v>
      </c>
      <c r="F2171" s="1" t="s">
        <v>3283</v>
      </c>
      <c r="G2171" s="1" t="s">
        <v>3284</v>
      </c>
      <c r="H2171" s="1" t="s">
        <v>1205</v>
      </c>
      <c r="I2171" s="1" t="s">
        <v>1206</v>
      </c>
      <c r="J2171" s="1" t="s">
        <v>87</v>
      </c>
      <c r="K2171" s="3">
        <v>18.59</v>
      </c>
      <c r="L2171">
        <v>2</v>
      </c>
      <c r="M2171" s="3">
        <v>37.18</v>
      </c>
      <c r="N2171" s="1" t="s">
        <v>21</v>
      </c>
      <c r="O2171" s="1" t="s">
        <v>193</v>
      </c>
    </row>
    <row r="2172" spans="1:15" x14ac:dyDescent="0.3">
      <c r="A2172" s="1" t="s">
        <v>5656</v>
      </c>
      <c r="B2172" s="2">
        <v>45458</v>
      </c>
      <c r="C2172" s="1" t="s">
        <v>6673</v>
      </c>
      <c r="D2172" s="1" t="s">
        <v>24</v>
      </c>
      <c r="E2172">
        <v>2024</v>
      </c>
      <c r="F2172" s="1" t="s">
        <v>3004</v>
      </c>
      <c r="G2172" s="1" t="s">
        <v>3005</v>
      </c>
      <c r="H2172" s="1" t="s">
        <v>5657</v>
      </c>
      <c r="I2172" s="1" t="s">
        <v>5658</v>
      </c>
      <c r="J2172" s="1" t="s">
        <v>70</v>
      </c>
      <c r="K2172" s="3">
        <v>45.35</v>
      </c>
      <c r="L2172">
        <v>1</v>
      </c>
      <c r="M2172" s="3">
        <v>45.35</v>
      </c>
      <c r="N2172" s="1" t="s">
        <v>21</v>
      </c>
      <c r="O2172" s="1" t="s">
        <v>44</v>
      </c>
    </row>
    <row r="2173" spans="1:15" x14ac:dyDescent="0.3">
      <c r="A2173" s="1" t="s">
        <v>5659</v>
      </c>
      <c r="B2173" s="2">
        <v>45452</v>
      </c>
      <c r="C2173" s="1" t="s">
        <v>6666</v>
      </c>
      <c r="D2173" s="1" t="s">
        <v>24</v>
      </c>
      <c r="E2173">
        <v>2024</v>
      </c>
      <c r="F2173" s="1" t="s">
        <v>5089</v>
      </c>
      <c r="G2173" s="1" t="s">
        <v>5660</v>
      </c>
      <c r="H2173" s="1" t="s">
        <v>370</v>
      </c>
      <c r="I2173" s="1" t="s">
        <v>371</v>
      </c>
      <c r="J2173" s="1" t="s">
        <v>70</v>
      </c>
      <c r="K2173" s="3">
        <v>43.91</v>
      </c>
      <c r="L2173">
        <v>5</v>
      </c>
      <c r="M2173" s="3">
        <v>219.55</v>
      </c>
      <c r="N2173" s="1" t="s">
        <v>88</v>
      </c>
      <c r="O2173" s="1" t="s">
        <v>30</v>
      </c>
    </row>
    <row r="2174" spans="1:15" x14ac:dyDescent="0.3">
      <c r="A2174" s="1" t="s">
        <v>5661</v>
      </c>
      <c r="B2174" s="2">
        <v>45833</v>
      </c>
      <c r="C2174" s="1" t="s">
        <v>6670</v>
      </c>
      <c r="D2174" s="1" t="s">
        <v>24</v>
      </c>
      <c r="E2174">
        <v>2025</v>
      </c>
      <c r="F2174" s="1" t="s">
        <v>5662</v>
      </c>
      <c r="G2174" s="1" t="s">
        <v>5663</v>
      </c>
      <c r="H2174" s="1" t="s">
        <v>3676</v>
      </c>
      <c r="I2174" s="1" t="s">
        <v>3677</v>
      </c>
      <c r="J2174" s="1" t="s">
        <v>51</v>
      </c>
      <c r="K2174" s="3">
        <v>6.02</v>
      </c>
      <c r="L2174">
        <v>1</v>
      </c>
      <c r="M2174" s="3">
        <v>6.02</v>
      </c>
      <c r="N2174" s="1" t="s">
        <v>21</v>
      </c>
      <c r="O2174" s="1" t="s">
        <v>80</v>
      </c>
    </row>
    <row r="2175" spans="1:15" x14ac:dyDescent="0.3">
      <c r="A2175" s="1" t="s">
        <v>5664</v>
      </c>
      <c r="B2175" s="2">
        <v>45600</v>
      </c>
      <c r="C2175" s="1" t="s">
        <v>6667</v>
      </c>
      <c r="D2175" s="1" t="s">
        <v>54</v>
      </c>
      <c r="E2175">
        <v>2024</v>
      </c>
      <c r="F2175" s="1" t="s">
        <v>2710</v>
      </c>
      <c r="G2175" s="1" t="s">
        <v>2711</v>
      </c>
      <c r="H2175" s="1" t="s">
        <v>3054</v>
      </c>
      <c r="I2175" s="1" t="s">
        <v>3055</v>
      </c>
      <c r="J2175" s="1" t="s">
        <v>87</v>
      </c>
      <c r="K2175" s="3">
        <v>42.03</v>
      </c>
      <c r="L2175">
        <v>4</v>
      </c>
      <c r="M2175" s="3">
        <v>168.12</v>
      </c>
      <c r="N2175" s="1" t="s">
        <v>29</v>
      </c>
      <c r="O2175" s="1" t="s">
        <v>30</v>
      </c>
    </row>
    <row r="2176" spans="1:15" x14ac:dyDescent="0.3">
      <c r="A2176" s="1" t="s">
        <v>5665</v>
      </c>
      <c r="B2176" s="2">
        <v>45857</v>
      </c>
      <c r="C2176" s="1" t="s">
        <v>6673</v>
      </c>
      <c r="D2176" s="1" t="s">
        <v>32</v>
      </c>
      <c r="E2176">
        <v>2025</v>
      </c>
      <c r="F2176" s="1" t="s">
        <v>5666</v>
      </c>
      <c r="G2176" s="1" t="s">
        <v>5667</v>
      </c>
      <c r="H2176" s="1" t="s">
        <v>2003</v>
      </c>
      <c r="I2176" s="1" t="s">
        <v>2004</v>
      </c>
      <c r="J2176" s="1" t="s">
        <v>87</v>
      </c>
      <c r="K2176" s="3">
        <v>44.36</v>
      </c>
      <c r="L2176">
        <v>4</v>
      </c>
      <c r="M2176" s="3">
        <v>177.44</v>
      </c>
      <c r="N2176" s="1" t="s">
        <v>21</v>
      </c>
      <c r="O2176" s="1" t="s">
        <v>22</v>
      </c>
    </row>
    <row r="2177" spans="1:15" x14ac:dyDescent="0.3">
      <c r="A2177" s="1" t="s">
        <v>5668</v>
      </c>
      <c r="B2177" s="2">
        <v>45202</v>
      </c>
      <c r="C2177" s="1" t="s">
        <v>6671</v>
      </c>
      <c r="D2177" s="1" t="s">
        <v>133</v>
      </c>
      <c r="E2177">
        <v>2023</v>
      </c>
      <c r="F2177" s="1" t="s">
        <v>5669</v>
      </c>
      <c r="G2177" s="1" t="s">
        <v>5670</v>
      </c>
      <c r="H2177" s="1" t="s">
        <v>1050</v>
      </c>
      <c r="I2177" s="1" t="s">
        <v>1051</v>
      </c>
      <c r="J2177" s="1" t="s">
        <v>70</v>
      </c>
      <c r="K2177" s="3">
        <v>39.15</v>
      </c>
      <c r="L2177">
        <v>2</v>
      </c>
      <c r="M2177" s="3">
        <v>78.3</v>
      </c>
      <c r="N2177" s="1" t="s">
        <v>29</v>
      </c>
      <c r="O2177" s="1" t="s">
        <v>30</v>
      </c>
    </row>
    <row r="2178" spans="1:15" x14ac:dyDescent="0.3">
      <c r="A2178" s="1" t="s">
        <v>5671</v>
      </c>
      <c r="B2178" s="2">
        <v>44847</v>
      </c>
      <c r="C2178" s="1" t="s">
        <v>6672</v>
      </c>
      <c r="D2178" s="1" t="s">
        <v>133</v>
      </c>
      <c r="E2178">
        <v>2022</v>
      </c>
      <c r="F2178" s="1" t="s">
        <v>1830</v>
      </c>
      <c r="G2178" s="1" t="s">
        <v>4936</v>
      </c>
      <c r="H2178" s="1" t="s">
        <v>1959</v>
      </c>
      <c r="I2178" s="1" t="s">
        <v>1960</v>
      </c>
      <c r="J2178" s="1" t="s">
        <v>20</v>
      </c>
      <c r="K2178" s="3">
        <v>14.93</v>
      </c>
      <c r="L2178">
        <v>1</v>
      </c>
      <c r="M2178" s="3">
        <v>14.93</v>
      </c>
      <c r="N2178" s="1" t="s">
        <v>6669</v>
      </c>
      <c r="O2178" s="1" t="s">
        <v>22</v>
      </c>
    </row>
    <row r="2179" spans="1:15" x14ac:dyDescent="0.3">
      <c r="A2179" s="1" t="s">
        <v>5672</v>
      </c>
      <c r="B2179" s="2">
        <v>45571</v>
      </c>
      <c r="C2179" s="1" t="s">
        <v>6666</v>
      </c>
      <c r="D2179" s="1" t="s">
        <v>133</v>
      </c>
      <c r="E2179">
        <v>2024</v>
      </c>
      <c r="F2179" s="1" t="s">
        <v>2644</v>
      </c>
      <c r="G2179" s="1" t="s">
        <v>3169</v>
      </c>
      <c r="H2179" s="1" t="s">
        <v>683</v>
      </c>
      <c r="I2179" s="1" t="s">
        <v>684</v>
      </c>
      <c r="J2179" s="1" t="s">
        <v>87</v>
      </c>
      <c r="K2179" s="3">
        <v>19.149999999999999</v>
      </c>
      <c r="L2179">
        <v>4</v>
      </c>
      <c r="M2179" s="3">
        <v>76.599999999999994</v>
      </c>
      <c r="N2179" s="1" t="s">
        <v>6669</v>
      </c>
      <c r="O2179" s="1" t="s">
        <v>22</v>
      </c>
    </row>
    <row r="2180" spans="1:15" x14ac:dyDescent="0.3">
      <c r="A2180" s="1" t="s">
        <v>5673</v>
      </c>
      <c r="B2180" s="2">
        <v>45888</v>
      </c>
      <c r="C2180" s="1" t="s">
        <v>6671</v>
      </c>
      <c r="D2180" s="1" t="s">
        <v>90</v>
      </c>
      <c r="E2180">
        <v>2025</v>
      </c>
      <c r="F2180" s="1" t="s">
        <v>4611</v>
      </c>
      <c r="G2180" s="1" t="s">
        <v>4612</v>
      </c>
      <c r="H2180" s="1" t="s">
        <v>1158</v>
      </c>
      <c r="I2180" s="1" t="s">
        <v>2655</v>
      </c>
      <c r="J2180" s="1" t="s">
        <v>70</v>
      </c>
      <c r="K2180" s="3">
        <v>31.2</v>
      </c>
      <c r="L2180">
        <v>2</v>
      </c>
      <c r="M2180" s="3">
        <v>62.4</v>
      </c>
      <c r="N2180" s="1" t="s">
        <v>21</v>
      </c>
      <c r="O2180" s="1" t="s">
        <v>22</v>
      </c>
    </row>
    <row r="2181" spans="1:15" x14ac:dyDescent="0.3">
      <c r="A2181" s="1" t="s">
        <v>5674</v>
      </c>
      <c r="B2181" s="2">
        <v>45525</v>
      </c>
      <c r="C2181" s="1" t="s">
        <v>6670</v>
      </c>
      <c r="D2181" s="1" t="s">
        <v>90</v>
      </c>
      <c r="E2181">
        <v>2024</v>
      </c>
      <c r="F2181" s="1" t="s">
        <v>4813</v>
      </c>
      <c r="G2181" s="1" t="s">
        <v>5560</v>
      </c>
      <c r="H2181" s="1" t="s">
        <v>110</v>
      </c>
      <c r="I2181" s="1" t="s">
        <v>5675</v>
      </c>
      <c r="J2181" s="1" t="s">
        <v>70</v>
      </c>
      <c r="K2181" s="3">
        <v>15.42</v>
      </c>
      <c r="L2181">
        <v>4</v>
      </c>
      <c r="M2181" s="3">
        <v>61.68</v>
      </c>
      <c r="N2181" s="1" t="s">
        <v>6669</v>
      </c>
      <c r="O2181" s="1" t="s">
        <v>44</v>
      </c>
    </row>
    <row r="2182" spans="1:15" x14ac:dyDescent="0.3">
      <c r="A2182" s="1" t="s">
        <v>5676</v>
      </c>
      <c r="B2182" s="2">
        <v>45485</v>
      </c>
      <c r="C2182" s="1" t="s">
        <v>6668</v>
      </c>
      <c r="D2182" s="1" t="s">
        <v>32</v>
      </c>
      <c r="E2182">
        <v>2024</v>
      </c>
      <c r="F2182" s="1" t="s">
        <v>3262</v>
      </c>
      <c r="G2182" s="1" t="s">
        <v>5390</v>
      </c>
      <c r="H2182" s="1" t="s">
        <v>3834</v>
      </c>
      <c r="I2182" s="1" t="s">
        <v>3835</v>
      </c>
      <c r="J2182" s="1" t="s">
        <v>87</v>
      </c>
      <c r="K2182" s="3">
        <v>47.11</v>
      </c>
      <c r="L2182">
        <v>4</v>
      </c>
      <c r="M2182" s="3">
        <v>188.44</v>
      </c>
      <c r="N2182" s="1" t="s">
        <v>21</v>
      </c>
      <c r="O2182" s="1" t="s">
        <v>52</v>
      </c>
    </row>
    <row r="2183" spans="1:15" x14ac:dyDescent="0.3">
      <c r="A2183" s="1" t="s">
        <v>5677</v>
      </c>
      <c r="B2183" s="2">
        <v>45700</v>
      </c>
      <c r="C2183" s="1" t="s">
        <v>6670</v>
      </c>
      <c r="D2183" s="1" t="s">
        <v>39</v>
      </c>
      <c r="E2183">
        <v>2025</v>
      </c>
      <c r="F2183" s="1" t="s">
        <v>378</v>
      </c>
      <c r="G2183" s="1" t="s">
        <v>379</v>
      </c>
      <c r="H2183" s="1" t="s">
        <v>136</v>
      </c>
      <c r="I2183" s="1" t="s">
        <v>4426</v>
      </c>
      <c r="J2183" s="1" t="s">
        <v>20</v>
      </c>
      <c r="K2183" s="3">
        <v>40.549999999999997</v>
      </c>
      <c r="L2183">
        <v>2</v>
      </c>
      <c r="M2183" s="3">
        <v>81.099999999999994</v>
      </c>
      <c r="N2183" s="1" t="s">
        <v>6669</v>
      </c>
      <c r="O2183" s="1" t="s">
        <v>30</v>
      </c>
    </row>
    <row r="2184" spans="1:15" x14ac:dyDescent="0.3">
      <c r="A2184" s="1" t="s">
        <v>5678</v>
      </c>
      <c r="B2184" s="2">
        <v>44919</v>
      </c>
      <c r="C2184" s="1" t="s">
        <v>6673</v>
      </c>
      <c r="D2184" s="1" t="s">
        <v>107</v>
      </c>
      <c r="E2184">
        <v>2022</v>
      </c>
      <c r="F2184" s="1" t="s">
        <v>1680</v>
      </c>
      <c r="G2184" s="1" t="s">
        <v>1681</v>
      </c>
      <c r="H2184" s="1" t="s">
        <v>535</v>
      </c>
      <c r="I2184" s="1" t="s">
        <v>550</v>
      </c>
      <c r="J2184" s="1" t="s">
        <v>51</v>
      </c>
      <c r="K2184" s="3">
        <v>14.68</v>
      </c>
      <c r="L2184">
        <v>5</v>
      </c>
      <c r="M2184" s="3">
        <v>73.400000000000006</v>
      </c>
      <c r="N2184" s="1" t="s">
        <v>21</v>
      </c>
      <c r="O2184" s="1" t="s">
        <v>37</v>
      </c>
    </row>
    <row r="2185" spans="1:15" x14ac:dyDescent="0.3">
      <c r="A2185" s="1" t="s">
        <v>5679</v>
      </c>
      <c r="B2185" s="2">
        <v>44874</v>
      </c>
      <c r="C2185" s="1" t="s">
        <v>6670</v>
      </c>
      <c r="D2185" s="1" t="s">
        <v>54</v>
      </c>
      <c r="E2185">
        <v>2022</v>
      </c>
      <c r="F2185" s="1" t="s">
        <v>205</v>
      </c>
      <c r="G2185" s="1" t="s">
        <v>206</v>
      </c>
      <c r="H2185" s="1" t="s">
        <v>1282</v>
      </c>
      <c r="I2185" s="1" t="s">
        <v>2279</v>
      </c>
      <c r="J2185" s="1" t="s">
        <v>87</v>
      </c>
      <c r="K2185" s="3">
        <v>46.16</v>
      </c>
      <c r="L2185">
        <v>5</v>
      </c>
      <c r="M2185" s="3">
        <v>230.8</v>
      </c>
      <c r="N2185" s="1" t="s">
        <v>29</v>
      </c>
      <c r="O2185" s="1" t="s">
        <v>30</v>
      </c>
    </row>
    <row r="2186" spans="1:15" x14ac:dyDescent="0.3">
      <c r="A2186" s="1" t="s">
        <v>5680</v>
      </c>
      <c r="B2186" s="2">
        <v>45322</v>
      </c>
      <c r="C2186" s="1" t="s">
        <v>6670</v>
      </c>
      <c r="D2186" s="1" t="s">
        <v>210</v>
      </c>
      <c r="E2186">
        <v>2024</v>
      </c>
      <c r="F2186" s="1" t="s">
        <v>3358</v>
      </c>
      <c r="G2186" s="1" t="s">
        <v>3359</v>
      </c>
      <c r="H2186" s="1" t="s">
        <v>2079</v>
      </c>
      <c r="I2186" s="1" t="s">
        <v>4647</v>
      </c>
      <c r="J2186" s="1" t="s">
        <v>51</v>
      </c>
      <c r="K2186" s="3">
        <v>36.54</v>
      </c>
      <c r="L2186">
        <v>4</v>
      </c>
      <c r="M2186" s="3">
        <v>146.16</v>
      </c>
      <c r="N2186" s="1" t="s">
        <v>21</v>
      </c>
      <c r="O2186" s="1" t="s">
        <v>37</v>
      </c>
    </row>
    <row r="2187" spans="1:15" x14ac:dyDescent="0.3">
      <c r="A2187" s="1" t="s">
        <v>5681</v>
      </c>
      <c r="B2187" s="2">
        <v>45614</v>
      </c>
      <c r="C2187" s="1" t="s">
        <v>6667</v>
      </c>
      <c r="D2187" s="1" t="s">
        <v>54</v>
      </c>
      <c r="E2187">
        <v>2024</v>
      </c>
      <c r="F2187" s="1" t="s">
        <v>3632</v>
      </c>
      <c r="G2187" s="1" t="s">
        <v>5682</v>
      </c>
      <c r="H2187" s="1" t="s">
        <v>1990</v>
      </c>
      <c r="I2187" s="1" t="s">
        <v>3655</v>
      </c>
      <c r="J2187" s="1" t="s">
        <v>51</v>
      </c>
      <c r="K2187" s="3">
        <v>11.45</v>
      </c>
      <c r="L2187">
        <v>2</v>
      </c>
      <c r="M2187" s="3">
        <v>22.9</v>
      </c>
      <c r="N2187" s="1" t="s">
        <v>29</v>
      </c>
      <c r="O2187" s="1" t="s">
        <v>30</v>
      </c>
    </row>
    <row r="2188" spans="1:15" x14ac:dyDescent="0.3">
      <c r="A2188" s="1" t="s">
        <v>5683</v>
      </c>
      <c r="B2188" s="2">
        <v>44808</v>
      </c>
      <c r="C2188" s="1" t="s">
        <v>6666</v>
      </c>
      <c r="D2188" s="1" t="s">
        <v>60</v>
      </c>
      <c r="E2188">
        <v>2022</v>
      </c>
      <c r="F2188" s="1" t="s">
        <v>671</v>
      </c>
      <c r="G2188" s="1" t="s">
        <v>672</v>
      </c>
      <c r="H2188" s="1" t="s">
        <v>752</v>
      </c>
      <c r="I2188" s="1" t="s">
        <v>1838</v>
      </c>
      <c r="J2188" s="1" t="s">
        <v>20</v>
      </c>
      <c r="K2188" s="3">
        <v>26.03</v>
      </c>
      <c r="L2188">
        <v>1</v>
      </c>
      <c r="M2188" s="3">
        <v>26.03</v>
      </c>
      <c r="N2188" s="1" t="s">
        <v>29</v>
      </c>
      <c r="O2188" s="1" t="s">
        <v>37</v>
      </c>
    </row>
    <row r="2189" spans="1:15" x14ac:dyDescent="0.3">
      <c r="A2189" s="1" t="s">
        <v>5684</v>
      </c>
      <c r="B2189" s="2">
        <v>44941</v>
      </c>
      <c r="C2189" s="1" t="s">
        <v>6666</v>
      </c>
      <c r="D2189" s="1" t="s">
        <v>210</v>
      </c>
      <c r="E2189">
        <v>2023</v>
      </c>
      <c r="F2189" s="1" t="s">
        <v>3490</v>
      </c>
      <c r="G2189" s="1" t="s">
        <v>4040</v>
      </c>
      <c r="H2189" s="1" t="s">
        <v>851</v>
      </c>
      <c r="I2189" s="1" t="s">
        <v>3928</v>
      </c>
      <c r="J2189" s="1" t="s">
        <v>20</v>
      </c>
      <c r="K2189" s="3">
        <v>32.880000000000003</v>
      </c>
      <c r="L2189">
        <v>1</v>
      </c>
      <c r="M2189" s="3">
        <v>32.880000000000003</v>
      </c>
      <c r="N2189" s="1" t="s">
        <v>6669</v>
      </c>
      <c r="O2189" s="1" t="s">
        <v>30</v>
      </c>
    </row>
    <row r="2190" spans="1:15" x14ac:dyDescent="0.3">
      <c r="A2190" s="1" t="s">
        <v>5685</v>
      </c>
      <c r="B2190" s="2">
        <v>45037</v>
      </c>
      <c r="C2190" s="1" t="s">
        <v>6668</v>
      </c>
      <c r="D2190" s="1" t="s">
        <v>82</v>
      </c>
      <c r="E2190">
        <v>2023</v>
      </c>
      <c r="F2190" s="1" t="s">
        <v>1998</v>
      </c>
      <c r="G2190" s="1" t="s">
        <v>1999</v>
      </c>
      <c r="H2190" s="1" t="s">
        <v>4148</v>
      </c>
      <c r="I2190" s="1" t="s">
        <v>5686</v>
      </c>
      <c r="J2190" s="1" t="s">
        <v>51</v>
      </c>
      <c r="K2190" s="3">
        <v>5.77</v>
      </c>
      <c r="L2190">
        <v>4</v>
      </c>
      <c r="M2190" s="3">
        <v>23.08</v>
      </c>
      <c r="N2190" s="1" t="s">
        <v>6669</v>
      </c>
      <c r="O2190" s="1" t="s">
        <v>30</v>
      </c>
    </row>
    <row r="2191" spans="1:15" x14ac:dyDescent="0.3">
      <c r="A2191" s="1" t="s">
        <v>5687</v>
      </c>
      <c r="B2191" s="2">
        <v>44849</v>
      </c>
      <c r="C2191" s="1" t="s">
        <v>6673</v>
      </c>
      <c r="D2191" s="1" t="s">
        <v>133</v>
      </c>
      <c r="E2191">
        <v>2022</v>
      </c>
      <c r="F2191" s="1" t="s">
        <v>265</v>
      </c>
      <c r="G2191" s="1" t="s">
        <v>266</v>
      </c>
      <c r="H2191" s="1" t="s">
        <v>707</v>
      </c>
      <c r="I2191" s="1" t="s">
        <v>708</v>
      </c>
      <c r="J2191" s="1" t="s">
        <v>20</v>
      </c>
      <c r="K2191" s="3">
        <v>11.7</v>
      </c>
      <c r="L2191">
        <v>5</v>
      </c>
      <c r="M2191" s="3">
        <v>58.5</v>
      </c>
      <c r="N2191" s="1" t="s">
        <v>6669</v>
      </c>
      <c r="O2191" s="1" t="s">
        <v>44</v>
      </c>
    </row>
    <row r="2192" spans="1:15" x14ac:dyDescent="0.3">
      <c r="A2192" s="1" t="s">
        <v>5688</v>
      </c>
      <c r="B2192" s="2">
        <v>44990</v>
      </c>
      <c r="C2192" s="1" t="s">
        <v>6666</v>
      </c>
      <c r="D2192" s="1" t="s">
        <v>15</v>
      </c>
      <c r="E2192">
        <v>2023</v>
      </c>
      <c r="F2192" s="1" t="s">
        <v>3493</v>
      </c>
      <c r="G2192" s="1" t="s">
        <v>3732</v>
      </c>
      <c r="H2192" s="1" t="s">
        <v>3562</v>
      </c>
      <c r="I2192" s="1" t="s">
        <v>3563</v>
      </c>
      <c r="J2192" s="1" t="s">
        <v>20</v>
      </c>
      <c r="K2192" s="3">
        <v>45.1</v>
      </c>
      <c r="L2192">
        <v>4</v>
      </c>
      <c r="M2192" s="3">
        <v>180.4</v>
      </c>
      <c r="N2192" s="1" t="s">
        <v>21</v>
      </c>
      <c r="O2192" s="1" t="s">
        <v>22</v>
      </c>
    </row>
    <row r="2193" spans="1:15" x14ac:dyDescent="0.3">
      <c r="A2193" s="1" t="s">
        <v>5689</v>
      </c>
      <c r="B2193" s="2">
        <v>45095</v>
      </c>
      <c r="C2193" s="1" t="s">
        <v>6666</v>
      </c>
      <c r="D2193" s="1" t="s">
        <v>24</v>
      </c>
      <c r="E2193">
        <v>2023</v>
      </c>
      <c r="F2193" s="1" t="s">
        <v>1914</v>
      </c>
      <c r="G2193" s="1" t="s">
        <v>3141</v>
      </c>
      <c r="H2193" s="1" t="s">
        <v>2393</v>
      </c>
      <c r="I2193" s="1" t="s">
        <v>2394</v>
      </c>
      <c r="J2193" s="1" t="s">
        <v>51</v>
      </c>
      <c r="K2193" s="3">
        <v>49.18</v>
      </c>
      <c r="L2193">
        <v>3</v>
      </c>
      <c r="M2193" s="3">
        <v>147.54</v>
      </c>
      <c r="N2193" s="1" t="s">
        <v>21</v>
      </c>
      <c r="O2193" s="1" t="s">
        <v>37</v>
      </c>
    </row>
    <row r="2194" spans="1:15" x14ac:dyDescent="0.3">
      <c r="A2194" s="1" t="s">
        <v>5690</v>
      </c>
      <c r="B2194" s="2">
        <v>45582</v>
      </c>
      <c r="C2194" s="1" t="s">
        <v>6672</v>
      </c>
      <c r="D2194" s="1" t="s">
        <v>133</v>
      </c>
      <c r="E2194">
        <v>2024</v>
      </c>
      <c r="F2194" s="1" t="s">
        <v>4663</v>
      </c>
      <c r="G2194" s="1" t="s">
        <v>4664</v>
      </c>
      <c r="H2194" s="1" t="s">
        <v>891</v>
      </c>
      <c r="I2194" s="1" t="s">
        <v>892</v>
      </c>
      <c r="J2194" s="1" t="s">
        <v>70</v>
      </c>
      <c r="K2194" s="3">
        <v>10.14</v>
      </c>
      <c r="L2194">
        <v>3</v>
      </c>
      <c r="M2194" s="3">
        <v>30.42</v>
      </c>
      <c r="N2194" s="1" t="s">
        <v>6669</v>
      </c>
      <c r="O2194" s="1" t="s">
        <v>37</v>
      </c>
    </row>
    <row r="2195" spans="1:15" x14ac:dyDescent="0.3">
      <c r="A2195" s="1" t="s">
        <v>5691</v>
      </c>
      <c r="B2195" s="2">
        <v>45569</v>
      </c>
      <c r="C2195" s="1" t="s">
        <v>6668</v>
      </c>
      <c r="D2195" s="1" t="s">
        <v>133</v>
      </c>
      <c r="E2195">
        <v>2024</v>
      </c>
      <c r="F2195" s="1" t="s">
        <v>5692</v>
      </c>
      <c r="G2195" s="1" t="s">
        <v>5693</v>
      </c>
      <c r="H2195" s="1" t="s">
        <v>85</v>
      </c>
      <c r="I2195" s="1" t="s">
        <v>5694</v>
      </c>
      <c r="J2195" s="1" t="s">
        <v>87</v>
      </c>
      <c r="K2195" s="3">
        <v>43.11</v>
      </c>
      <c r="L2195">
        <v>2</v>
      </c>
      <c r="M2195" s="3">
        <v>86.22</v>
      </c>
      <c r="N2195" s="1" t="s">
        <v>21</v>
      </c>
      <c r="O2195" s="1" t="s">
        <v>52</v>
      </c>
    </row>
    <row r="2196" spans="1:15" x14ac:dyDescent="0.3">
      <c r="A2196" s="1" t="s">
        <v>5695</v>
      </c>
      <c r="B2196" s="2">
        <v>45333</v>
      </c>
      <c r="C2196" s="1" t="s">
        <v>6666</v>
      </c>
      <c r="D2196" s="1" t="s">
        <v>39</v>
      </c>
      <c r="E2196">
        <v>2024</v>
      </c>
      <c r="F2196" s="1" t="s">
        <v>4294</v>
      </c>
      <c r="G2196" s="1" t="s">
        <v>4295</v>
      </c>
      <c r="H2196" s="1" t="s">
        <v>3044</v>
      </c>
      <c r="I2196" s="1" t="s">
        <v>3045</v>
      </c>
      <c r="J2196" s="1" t="s">
        <v>20</v>
      </c>
      <c r="K2196" s="3">
        <v>30.62</v>
      </c>
      <c r="L2196">
        <v>4</v>
      </c>
      <c r="M2196" s="3">
        <v>122.48</v>
      </c>
      <c r="N2196" s="1" t="s">
        <v>6669</v>
      </c>
      <c r="O2196" s="1" t="s">
        <v>30</v>
      </c>
    </row>
    <row r="2197" spans="1:15" x14ac:dyDescent="0.3">
      <c r="A2197" s="1" t="s">
        <v>5696</v>
      </c>
      <c r="B2197" s="2">
        <v>45066</v>
      </c>
      <c r="C2197" s="1" t="s">
        <v>6673</v>
      </c>
      <c r="D2197" s="1" t="s">
        <v>46</v>
      </c>
      <c r="E2197">
        <v>2023</v>
      </c>
      <c r="F2197" s="1" t="s">
        <v>982</v>
      </c>
      <c r="G2197" s="1" t="s">
        <v>3013</v>
      </c>
      <c r="H2197" s="1" t="s">
        <v>4914</v>
      </c>
      <c r="I2197" s="1" t="s">
        <v>4915</v>
      </c>
      <c r="J2197" s="1" t="s">
        <v>20</v>
      </c>
      <c r="K2197" s="3">
        <v>23.52</v>
      </c>
      <c r="L2197">
        <v>2</v>
      </c>
      <c r="M2197" s="3">
        <v>47.04</v>
      </c>
      <c r="N2197" s="1" t="s">
        <v>29</v>
      </c>
      <c r="O2197" s="1" t="s">
        <v>30</v>
      </c>
    </row>
    <row r="2198" spans="1:15" x14ac:dyDescent="0.3">
      <c r="A2198" s="1" t="s">
        <v>5697</v>
      </c>
      <c r="B2198" s="2">
        <v>44833</v>
      </c>
      <c r="C2198" s="1" t="s">
        <v>6672</v>
      </c>
      <c r="D2198" s="1" t="s">
        <v>60</v>
      </c>
      <c r="E2198">
        <v>2022</v>
      </c>
      <c r="F2198" s="1" t="s">
        <v>91</v>
      </c>
      <c r="G2198" s="1" t="s">
        <v>92</v>
      </c>
      <c r="H2198" s="1" t="s">
        <v>3878</v>
      </c>
      <c r="I2198" s="1" t="s">
        <v>3879</v>
      </c>
      <c r="J2198" s="1" t="s">
        <v>70</v>
      </c>
      <c r="K2198" s="3">
        <v>16.86</v>
      </c>
      <c r="L2198">
        <v>2</v>
      </c>
      <c r="M2198" s="3">
        <v>33.72</v>
      </c>
      <c r="N2198" s="1" t="s">
        <v>21</v>
      </c>
      <c r="O2198" s="1" t="s">
        <v>30</v>
      </c>
    </row>
    <row r="2199" spans="1:15" x14ac:dyDescent="0.3">
      <c r="A2199" s="1" t="s">
        <v>5698</v>
      </c>
      <c r="B2199" s="2">
        <v>45023</v>
      </c>
      <c r="C2199" s="1" t="s">
        <v>6668</v>
      </c>
      <c r="D2199" s="1" t="s">
        <v>82</v>
      </c>
      <c r="E2199">
        <v>2023</v>
      </c>
      <c r="F2199" s="1" t="s">
        <v>2782</v>
      </c>
      <c r="G2199" s="1" t="s">
        <v>2783</v>
      </c>
      <c r="H2199" s="1" t="s">
        <v>979</v>
      </c>
      <c r="I2199" s="1" t="s">
        <v>2299</v>
      </c>
      <c r="J2199" s="1" t="s">
        <v>20</v>
      </c>
      <c r="K2199" s="3">
        <v>29.79</v>
      </c>
      <c r="L2199">
        <v>1</v>
      </c>
      <c r="M2199" s="3">
        <v>29.79</v>
      </c>
      <c r="N2199" s="1" t="s">
        <v>6669</v>
      </c>
      <c r="O2199" s="1" t="s">
        <v>30</v>
      </c>
    </row>
    <row r="2200" spans="1:15" x14ac:dyDescent="0.3">
      <c r="A2200" s="1" t="s">
        <v>5699</v>
      </c>
      <c r="B2200" s="2">
        <v>45874</v>
      </c>
      <c r="C2200" s="1" t="s">
        <v>6671</v>
      </c>
      <c r="D2200" s="1" t="s">
        <v>90</v>
      </c>
      <c r="E2200">
        <v>2025</v>
      </c>
      <c r="F2200" s="1" t="s">
        <v>1683</v>
      </c>
      <c r="G2200" s="1" t="s">
        <v>1684</v>
      </c>
      <c r="H2200" s="1" t="s">
        <v>115</v>
      </c>
      <c r="I2200" s="1" t="s">
        <v>116</v>
      </c>
      <c r="J2200" s="1" t="s">
        <v>20</v>
      </c>
      <c r="K2200" s="3">
        <v>43.2</v>
      </c>
      <c r="L2200">
        <v>5</v>
      </c>
      <c r="M2200" s="3">
        <v>216</v>
      </c>
      <c r="N2200" s="1" t="s">
        <v>21</v>
      </c>
      <c r="O2200" s="1" t="s">
        <v>44</v>
      </c>
    </row>
    <row r="2201" spans="1:15" x14ac:dyDescent="0.3">
      <c r="A2201" s="1" t="s">
        <v>5700</v>
      </c>
      <c r="B2201" s="2">
        <v>45669</v>
      </c>
      <c r="C2201" s="1" t="s">
        <v>6666</v>
      </c>
      <c r="D2201" s="1" t="s">
        <v>210</v>
      </c>
      <c r="E2201">
        <v>2025</v>
      </c>
      <c r="F2201" s="1" t="s">
        <v>250</v>
      </c>
      <c r="G2201" s="1" t="s">
        <v>251</v>
      </c>
      <c r="H2201" s="1" t="s">
        <v>816</v>
      </c>
      <c r="I2201" s="1" t="s">
        <v>4644</v>
      </c>
      <c r="J2201" s="1" t="s">
        <v>70</v>
      </c>
      <c r="K2201" s="3">
        <v>7.39</v>
      </c>
      <c r="L2201">
        <v>2</v>
      </c>
      <c r="M2201" s="3">
        <v>14.78</v>
      </c>
      <c r="N2201" s="1" t="s">
        <v>6669</v>
      </c>
      <c r="O2201" s="1" t="s">
        <v>80</v>
      </c>
    </row>
    <row r="2202" spans="1:15" x14ac:dyDescent="0.3">
      <c r="A2202" s="1" t="s">
        <v>5701</v>
      </c>
      <c r="B2202" s="2">
        <v>45701</v>
      </c>
      <c r="C2202" s="1" t="s">
        <v>6672</v>
      </c>
      <c r="D2202" s="1" t="s">
        <v>39</v>
      </c>
      <c r="E2202">
        <v>2025</v>
      </c>
      <c r="F2202" s="1" t="s">
        <v>205</v>
      </c>
      <c r="G2202" s="1" t="s">
        <v>2188</v>
      </c>
      <c r="H2202" s="1" t="s">
        <v>1665</v>
      </c>
      <c r="I2202" s="1" t="s">
        <v>3737</v>
      </c>
      <c r="J2202" s="1" t="s">
        <v>20</v>
      </c>
      <c r="K2202" s="3">
        <v>42.92</v>
      </c>
      <c r="L2202">
        <v>1</v>
      </c>
      <c r="M2202" s="3">
        <v>42.92</v>
      </c>
      <c r="N2202" s="1" t="s">
        <v>21</v>
      </c>
      <c r="O2202" s="1" t="s">
        <v>193</v>
      </c>
    </row>
    <row r="2203" spans="1:15" x14ac:dyDescent="0.3">
      <c r="A2203" s="1" t="s">
        <v>5702</v>
      </c>
      <c r="B2203" s="2">
        <v>45634</v>
      </c>
      <c r="C2203" s="1" t="s">
        <v>6666</v>
      </c>
      <c r="D2203" s="1" t="s">
        <v>107</v>
      </c>
      <c r="E2203">
        <v>2024</v>
      </c>
      <c r="F2203" s="1" t="s">
        <v>3353</v>
      </c>
      <c r="G2203" s="1" t="s">
        <v>3354</v>
      </c>
      <c r="H2203" s="1" t="s">
        <v>468</v>
      </c>
      <c r="I2203" s="1" t="s">
        <v>1801</v>
      </c>
      <c r="J2203" s="1" t="s">
        <v>51</v>
      </c>
      <c r="K2203" s="3">
        <v>14.78</v>
      </c>
      <c r="L2203">
        <v>3</v>
      </c>
      <c r="M2203" s="3">
        <v>44.34</v>
      </c>
      <c r="N2203" s="1" t="s">
        <v>21</v>
      </c>
      <c r="O2203" s="1" t="s">
        <v>193</v>
      </c>
    </row>
    <row r="2204" spans="1:15" x14ac:dyDescent="0.3">
      <c r="A2204" s="1" t="s">
        <v>5703</v>
      </c>
      <c r="B2204" s="2">
        <v>44981</v>
      </c>
      <c r="C2204" s="1" t="s">
        <v>6668</v>
      </c>
      <c r="D2204" s="1" t="s">
        <v>39</v>
      </c>
      <c r="E2204">
        <v>2023</v>
      </c>
      <c r="F2204" s="1" t="s">
        <v>1043</v>
      </c>
      <c r="G2204" s="1" t="s">
        <v>2348</v>
      </c>
      <c r="H2204" s="1" t="s">
        <v>5148</v>
      </c>
      <c r="I2204" s="1" t="s">
        <v>5309</v>
      </c>
      <c r="J2204" s="1" t="s">
        <v>51</v>
      </c>
      <c r="K2204" s="3">
        <v>47.56</v>
      </c>
      <c r="L2204">
        <v>4</v>
      </c>
      <c r="M2204" s="3">
        <v>190.24</v>
      </c>
      <c r="N2204" s="1" t="s">
        <v>29</v>
      </c>
      <c r="O2204" s="1" t="s">
        <v>22</v>
      </c>
    </row>
    <row r="2205" spans="1:15" x14ac:dyDescent="0.3">
      <c r="A2205" s="1" t="s">
        <v>5704</v>
      </c>
      <c r="B2205" s="2">
        <v>45006</v>
      </c>
      <c r="C2205" s="1" t="s">
        <v>6671</v>
      </c>
      <c r="D2205" s="1" t="s">
        <v>15</v>
      </c>
      <c r="E2205">
        <v>2023</v>
      </c>
      <c r="F2205" s="1" t="s">
        <v>4143</v>
      </c>
      <c r="G2205" s="1" t="s">
        <v>4144</v>
      </c>
      <c r="H2205" s="1" t="s">
        <v>1825</v>
      </c>
      <c r="I2205" s="1" t="s">
        <v>4358</v>
      </c>
      <c r="J2205" s="1" t="s">
        <v>20</v>
      </c>
      <c r="K2205" s="3">
        <v>41.38</v>
      </c>
      <c r="L2205">
        <v>5</v>
      </c>
      <c r="M2205" s="3">
        <v>206.9</v>
      </c>
      <c r="N2205" s="1" t="s">
        <v>21</v>
      </c>
      <c r="O2205" s="1" t="s">
        <v>193</v>
      </c>
    </row>
    <row r="2206" spans="1:15" x14ac:dyDescent="0.3">
      <c r="A2206" s="1" t="s">
        <v>5705</v>
      </c>
      <c r="B2206" s="2">
        <v>45330</v>
      </c>
      <c r="C2206" s="1" t="s">
        <v>6672</v>
      </c>
      <c r="D2206" s="1" t="s">
        <v>39</v>
      </c>
      <c r="E2206">
        <v>2024</v>
      </c>
      <c r="F2206" s="1" t="s">
        <v>250</v>
      </c>
      <c r="G2206" s="1" t="s">
        <v>251</v>
      </c>
      <c r="H2206" s="1" t="s">
        <v>5547</v>
      </c>
      <c r="I2206" s="1" t="s">
        <v>5548</v>
      </c>
      <c r="J2206" s="1" t="s">
        <v>70</v>
      </c>
      <c r="K2206" s="3">
        <v>42.61</v>
      </c>
      <c r="L2206">
        <v>4</v>
      </c>
      <c r="M2206" s="3">
        <v>170.44</v>
      </c>
      <c r="N2206" s="1" t="s">
        <v>6669</v>
      </c>
      <c r="O2206" s="1" t="s">
        <v>37</v>
      </c>
    </row>
    <row r="2207" spans="1:15" x14ac:dyDescent="0.3">
      <c r="A2207" s="1" t="s">
        <v>5706</v>
      </c>
      <c r="B2207" s="2">
        <v>45482</v>
      </c>
      <c r="C2207" s="1" t="s">
        <v>6671</v>
      </c>
      <c r="D2207" s="1" t="s">
        <v>32</v>
      </c>
      <c r="E2207">
        <v>2024</v>
      </c>
      <c r="F2207" s="1" t="s">
        <v>992</v>
      </c>
      <c r="G2207" s="1" t="s">
        <v>5707</v>
      </c>
      <c r="H2207" s="1" t="s">
        <v>5708</v>
      </c>
      <c r="I2207" s="1" t="s">
        <v>5709</v>
      </c>
      <c r="J2207" s="1" t="s">
        <v>20</v>
      </c>
      <c r="K2207" s="3">
        <v>22.24</v>
      </c>
      <c r="L2207">
        <v>4</v>
      </c>
      <c r="M2207" s="3">
        <v>88.96</v>
      </c>
      <c r="N2207" s="1" t="s">
        <v>6669</v>
      </c>
      <c r="O2207" s="1" t="s">
        <v>22</v>
      </c>
    </row>
    <row r="2208" spans="1:15" x14ac:dyDescent="0.3">
      <c r="A2208" s="1" t="s">
        <v>5710</v>
      </c>
      <c r="B2208" s="2">
        <v>45445</v>
      </c>
      <c r="C2208" s="1" t="s">
        <v>6666</v>
      </c>
      <c r="D2208" s="1" t="s">
        <v>24</v>
      </c>
      <c r="E2208">
        <v>2024</v>
      </c>
      <c r="F2208" s="1" t="s">
        <v>4594</v>
      </c>
      <c r="G2208" s="1" t="s">
        <v>4595</v>
      </c>
      <c r="H2208" s="1" t="s">
        <v>2579</v>
      </c>
      <c r="I2208" s="1" t="s">
        <v>4839</v>
      </c>
      <c r="J2208" s="1" t="s">
        <v>87</v>
      </c>
      <c r="K2208" s="3">
        <v>9.3800000000000008</v>
      </c>
      <c r="L2208">
        <v>1</v>
      </c>
      <c r="M2208" s="3">
        <v>9.3800000000000008</v>
      </c>
      <c r="N2208" s="1" t="s">
        <v>88</v>
      </c>
      <c r="O2208" s="1" t="s">
        <v>193</v>
      </c>
    </row>
    <row r="2209" spans="1:15" x14ac:dyDescent="0.3">
      <c r="A2209" s="1" t="s">
        <v>5711</v>
      </c>
      <c r="B2209" s="2">
        <v>44961</v>
      </c>
      <c r="C2209" s="1" t="s">
        <v>6673</v>
      </c>
      <c r="D2209" s="1" t="s">
        <v>39</v>
      </c>
      <c r="E2209">
        <v>2023</v>
      </c>
      <c r="F2209" s="1" t="s">
        <v>2406</v>
      </c>
      <c r="G2209" s="1" t="s">
        <v>2407</v>
      </c>
      <c r="H2209" s="1" t="s">
        <v>2070</v>
      </c>
      <c r="I2209" s="1" t="s">
        <v>4994</v>
      </c>
      <c r="J2209" s="1" t="s">
        <v>70</v>
      </c>
      <c r="K2209" s="3">
        <v>35.4</v>
      </c>
      <c r="L2209">
        <v>5</v>
      </c>
      <c r="M2209" s="3">
        <v>177</v>
      </c>
      <c r="N2209" s="1" t="s">
        <v>21</v>
      </c>
      <c r="O2209" s="1" t="s">
        <v>37</v>
      </c>
    </row>
    <row r="2210" spans="1:15" x14ac:dyDescent="0.3">
      <c r="A2210" s="1" t="s">
        <v>5712</v>
      </c>
      <c r="B2210" s="2">
        <v>44880</v>
      </c>
      <c r="C2210" s="1" t="s">
        <v>6671</v>
      </c>
      <c r="D2210" s="1" t="s">
        <v>54</v>
      </c>
      <c r="E2210">
        <v>2022</v>
      </c>
      <c r="F2210" s="1" t="s">
        <v>2022</v>
      </c>
      <c r="G2210" s="1" t="s">
        <v>2023</v>
      </c>
      <c r="H2210" s="1" t="s">
        <v>223</v>
      </c>
      <c r="I2210" s="1" t="s">
        <v>224</v>
      </c>
      <c r="J2210" s="1" t="s">
        <v>20</v>
      </c>
      <c r="K2210" s="3">
        <v>27.72</v>
      </c>
      <c r="L2210">
        <v>4</v>
      </c>
      <c r="M2210" s="3">
        <v>110.88</v>
      </c>
      <c r="N2210" s="1" t="s">
        <v>6669</v>
      </c>
      <c r="O2210" s="1" t="s">
        <v>44</v>
      </c>
    </row>
    <row r="2211" spans="1:15" x14ac:dyDescent="0.3">
      <c r="A2211" s="1" t="s">
        <v>5713</v>
      </c>
      <c r="B2211" s="2">
        <v>45154</v>
      </c>
      <c r="C2211" s="1" t="s">
        <v>6670</v>
      </c>
      <c r="D2211" s="1" t="s">
        <v>90</v>
      </c>
      <c r="E2211">
        <v>2023</v>
      </c>
      <c r="F2211" s="1" t="s">
        <v>2542</v>
      </c>
      <c r="G2211" s="1" t="s">
        <v>5714</v>
      </c>
      <c r="H2211" s="1" t="s">
        <v>2202</v>
      </c>
      <c r="I2211" s="1" t="s">
        <v>2203</v>
      </c>
      <c r="J2211" s="1" t="s">
        <v>20</v>
      </c>
      <c r="K2211" s="3">
        <v>22.28</v>
      </c>
      <c r="L2211">
        <v>5</v>
      </c>
      <c r="M2211" s="3">
        <v>111.4</v>
      </c>
      <c r="N2211" s="1" t="s">
        <v>6669</v>
      </c>
      <c r="O2211" s="1" t="s">
        <v>52</v>
      </c>
    </row>
    <row r="2212" spans="1:15" x14ac:dyDescent="0.3">
      <c r="A2212" s="1" t="s">
        <v>5715</v>
      </c>
      <c r="B2212" s="2">
        <v>45828</v>
      </c>
      <c r="C2212" s="1" t="s">
        <v>6668</v>
      </c>
      <c r="D2212" s="1" t="s">
        <v>24</v>
      </c>
      <c r="E2212">
        <v>2025</v>
      </c>
      <c r="F2212" s="1" t="s">
        <v>149</v>
      </c>
      <c r="G2212" s="1" t="s">
        <v>150</v>
      </c>
      <c r="H2212" s="1" t="s">
        <v>2913</v>
      </c>
      <c r="I2212" s="1" t="s">
        <v>2914</v>
      </c>
      <c r="J2212" s="1" t="s">
        <v>70</v>
      </c>
      <c r="K2212" s="3">
        <v>42.47</v>
      </c>
      <c r="L2212">
        <v>4</v>
      </c>
      <c r="M2212" s="3">
        <v>169.88</v>
      </c>
      <c r="N2212" s="1" t="s">
        <v>29</v>
      </c>
      <c r="O2212" s="1" t="s">
        <v>37</v>
      </c>
    </row>
    <row r="2213" spans="1:15" x14ac:dyDescent="0.3">
      <c r="A2213" s="1" t="s">
        <v>5716</v>
      </c>
      <c r="B2213" s="2">
        <v>44868</v>
      </c>
      <c r="C2213" s="1" t="s">
        <v>6672</v>
      </c>
      <c r="D2213" s="1" t="s">
        <v>54</v>
      </c>
      <c r="E2213">
        <v>2022</v>
      </c>
      <c r="F2213" s="1" t="s">
        <v>2327</v>
      </c>
      <c r="G2213" s="1" t="s">
        <v>2328</v>
      </c>
      <c r="H2213" s="1" t="s">
        <v>2003</v>
      </c>
      <c r="I2213" s="1" t="s">
        <v>2004</v>
      </c>
      <c r="J2213" s="1" t="s">
        <v>87</v>
      </c>
      <c r="K2213" s="3">
        <v>54.52</v>
      </c>
      <c r="L2213">
        <v>2</v>
      </c>
      <c r="M2213" s="3">
        <v>109.04</v>
      </c>
      <c r="N2213" s="1" t="s">
        <v>21</v>
      </c>
      <c r="O2213" s="1" t="s">
        <v>37</v>
      </c>
    </row>
    <row r="2214" spans="1:15" x14ac:dyDescent="0.3">
      <c r="A2214" s="1" t="s">
        <v>5717</v>
      </c>
      <c r="B2214" s="2">
        <v>44862</v>
      </c>
      <c r="C2214" s="1" t="s">
        <v>6668</v>
      </c>
      <c r="D2214" s="1" t="s">
        <v>133</v>
      </c>
      <c r="E2214">
        <v>2022</v>
      </c>
      <c r="F2214" s="1" t="s">
        <v>2688</v>
      </c>
      <c r="G2214" s="1" t="s">
        <v>2689</v>
      </c>
      <c r="H2214" s="1" t="s">
        <v>2504</v>
      </c>
      <c r="I2214" s="1" t="s">
        <v>2505</v>
      </c>
      <c r="J2214" s="1" t="s">
        <v>70</v>
      </c>
      <c r="K2214" s="3">
        <v>22.05</v>
      </c>
      <c r="L2214">
        <v>2</v>
      </c>
      <c r="M2214" s="3">
        <v>44.1</v>
      </c>
      <c r="N2214" s="1" t="s">
        <v>21</v>
      </c>
      <c r="O2214" s="1" t="s">
        <v>80</v>
      </c>
    </row>
    <row r="2215" spans="1:15" x14ac:dyDescent="0.3">
      <c r="A2215" s="1" t="s">
        <v>5718</v>
      </c>
      <c r="B2215" s="2">
        <v>44987</v>
      </c>
      <c r="C2215" s="1" t="s">
        <v>6672</v>
      </c>
      <c r="D2215" s="1" t="s">
        <v>15</v>
      </c>
      <c r="E2215">
        <v>2023</v>
      </c>
      <c r="F2215" s="1" t="s">
        <v>2146</v>
      </c>
      <c r="G2215" s="1" t="s">
        <v>2147</v>
      </c>
      <c r="H2215" s="1" t="s">
        <v>5483</v>
      </c>
      <c r="I2215" s="1" t="s">
        <v>5484</v>
      </c>
      <c r="J2215" s="1" t="s">
        <v>51</v>
      </c>
      <c r="K2215" s="3">
        <v>30.12</v>
      </c>
      <c r="L2215">
        <v>4</v>
      </c>
      <c r="M2215" s="3">
        <v>120.48</v>
      </c>
      <c r="N2215" s="1" t="s">
        <v>88</v>
      </c>
      <c r="O2215" s="1" t="s">
        <v>22</v>
      </c>
    </row>
    <row r="2216" spans="1:15" x14ac:dyDescent="0.3">
      <c r="A2216" s="1" t="s">
        <v>5719</v>
      </c>
      <c r="B2216" s="2">
        <v>45343</v>
      </c>
      <c r="C2216" s="1" t="s">
        <v>6670</v>
      </c>
      <c r="D2216" s="1" t="s">
        <v>39</v>
      </c>
      <c r="E2216">
        <v>2024</v>
      </c>
      <c r="F2216" s="1" t="s">
        <v>495</v>
      </c>
      <c r="G2216" s="1" t="s">
        <v>3589</v>
      </c>
      <c r="H2216" s="1" t="s">
        <v>297</v>
      </c>
      <c r="I2216" s="1" t="s">
        <v>298</v>
      </c>
      <c r="J2216" s="1" t="s">
        <v>51</v>
      </c>
      <c r="K2216" s="3">
        <v>39.32</v>
      </c>
      <c r="L2216">
        <v>1</v>
      </c>
      <c r="M2216" s="3">
        <v>39.32</v>
      </c>
      <c r="N2216" s="1" t="s">
        <v>6669</v>
      </c>
      <c r="O2216" s="1" t="s">
        <v>37</v>
      </c>
    </row>
    <row r="2217" spans="1:15" x14ac:dyDescent="0.3">
      <c r="A2217" s="1" t="s">
        <v>5720</v>
      </c>
      <c r="B2217" s="2">
        <v>45650</v>
      </c>
      <c r="C2217" s="1" t="s">
        <v>6671</v>
      </c>
      <c r="D2217" s="1" t="s">
        <v>107</v>
      </c>
      <c r="E2217">
        <v>2024</v>
      </c>
      <c r="F2217" s="1" t="s">
        <v>169</v>
      </c>
      <c r="G2217" s="1" t="s">
        <v>507</v>
      </c>
      <c r="H2217" s="1" t="s">
        <v>821</v>
      </c>
      <c r="I2217" s="1" t="s">
        <v>5721</v>
      </c>
      <c r="J2217" s="1" t="s">
        <v>70</v>
      </c>
      <c r="K2217" s="3">
        <v>22.37</v>
      </c>
      <c r="L2217">
        <v>3</v>
      </c>
      <c r="M2217" s="3">
        <v>67.11</v>
      </c>
      <c r="N2217" s="1" t="s">
        <v>88</v>
      </c>
      <c r="O2217" s="1" t="s">
        <v>22</v>
      </c>
    </row>
    <row r="2218" spans="1:15" x14ac:dyDescent="0.3">
      <c r="A2218" s="1" t="s">
        <v>5722</v>
      </c>
      <c r="B2218" s="2">
        <v>45071</v>
      </c>
      <c r="C2218" s="1" t="s">
        <v>6672</v>
      </c>
      <c r="D2218" s="1" t="s">
        <v>46</v>
      </c>
      <c r="E2218">
        <v>2023</v>
      </c>
      <c r="F2218" s="1" t="s">
        <v>414</v>
      </c>
      <c r="G2218" s="1" t="s">
        <v>1824</v>
      </c>
      <c r="H2218" s="1" t="s">
        <v>3594</v>
      </c>
      <c r="I2218" s="1" t="s">
        <v>3595</v>
      </c>
      <c r="J2218" s="1" t="s">
        <v>20</v>
      </c>
      <c r="K2218" s="3">
        <v>26.4</v>
      </c>
      <c r="L2218">
        <v>4</v>
      </c>
      <c r="M2218" s="3">
        <v>105.6</v>
      </c>
      <c r="N2218" s="1" t="s">
        <v>21</v>
      </c>
      <c r="O2218" s="1" t="s">
        <v>37</v>
      </c>
    </row>
    <row r="2219" spans="1:15" x14ac:dyDescent="0.3">
      <c r="A2219" s="1" t="s">
        <v>5723</v>
      </c>
      <c r="B2219" s="2">
        <v>45625</v>
      </c>
      <c r="C2219" s="1" t="s">
        <v>6668</v>
      </c>
      <c r="D2219" s="1" t="s">
        <v>54</v>
      </c>
      <c r="E2219">
        <v>2024</v>
      </c>
      <c r="F2219" s="1" t="s">
        <v>3233</v>
      </c>
      <c r="G2219" s="1" t="s">
        <v>5670</v>
      </c>
      <c r="H2219" s="1" t="s">
        <v>4346</v>
      </c>
      <c r="I2219" s="1" t="s">
        <v>5042</v>
      </c>
      <c r="J2219" s="1" t="s">
        <v>70</v>
      </c>
      <c r="K2219" s="3">
        <v>12.9</v>
      </c>
      <c r="L2219">
        <v>4</v>
      </c>
      <c r="M2219" s="3">
        <v>51.6</v>
      </c>
      <c r="N2219" s="1" t="s">
        <v>88</v>
      </c>
      <c r="O2219" s="1" t="s">
        <v>22</v>
      </c>
    </row>
    <row r="2220" spans="1:15" x14ac:dyDescent="0.3">
      <c r="A2220" s="1" t="s">
        <v>5724</v>
      </c>
      <c r="B2220" s="2">
        <v>45310</v>
      </c>
      <c r="C2220" s="1" t="s">
        <v>6668</v>
      </c>
      <c r="D2220" s="1" t="s">
        <v>210</v>
      </c>
      <c r="E2220">
        <v>2024</v>
      </c>
      <c r="F2220" s="1" t="s">
        <v>1422</v>
      </c>
      <c r="G2220" s="1" t="s">
        <v>2242</v>
      </c>
      <c r="H2220" s="1" t="s">
        <v>891</v>
      </c>
      <c r="I2220" s="1" t="s">
        <v>2531</v>
      </c>
      <c r="J2220" s="1" t="s">
        <v>70</v>
      </c>
      <c r="K2220" s="3">
        <v>15.27</v>
      </c>
      <c r="L2220">
        <v>2</v>
      </c>
      <c r="M2220" s="3">
        <v>30.54</v>
      </c>
      <c r="N2220" s="1" t="s">
        <v>88</v>
      </c>
      <c r="O2220" s="1" t="s">
        <v>22</v>
      </c>
    </row>
    <row r="2221" spans="1:15" x14ac:dyDescent="0.3">
      <c r="A2221" s="1" t="s">
        <v>5725</v>
      </c>
      <c r="B2221" s="2">
        <v>45134</v>
      </c>
      <c r="C2221" s="1" t="s">
        <v>6672</v>
      </c>
      <c r="D2221" s="1" t="s">
        <v>32</v>
      </c>
      <c r="E2221">
        <v>2023</v>
      </c>
      <c r="F2221" s="1" t="s">
        <v>270</v>
      </c>
      <c r="G2221" s="1" t="s">
        <v>271</v>
      </c>
      <c r="H2221" s="1" t="s">
        <v>4771</v>
      </c>
      <c r="I2221" s="1" t="s">
        <v>4772</v>
      </c>
      <c r="J2221" s="1" t="s">
        <v>51</v>
      </c>
      <c r="K2221" s="3">
        <v>8.43</v>
      </c>
      <c r="L2221">
        <v>2</v>
      </c>
      <c r="M2221" s="3">
        <v>16.86</v>
      </c>
      <c r="N2221" s="1" t="s">
        <v>21</v>
      </c>
      <c r="O2221" s="1" t="s">
        <v>80</v>
      </c>
    </row>
    <row r="2222" spans="1:15" x14ac:dyDescent="0.3">
      <c r="A2222" s="1" t="s">
        <v>5726</v>
      </c>
      <c r="B2222" s="2">
        <v>45568</v>
      </c>
      <c r="C2222" s="1" t="s">
        <v>6672</v>
      </c>
      <c r="D2222" s="1" t="s">
        <v>133</v>
      </c>
      <c r="E2222">
        <v>2024</v>
      </c>
      <c r="F2222" s="1" t="s">
        <v>2571</v>
      </c>
      <c r="G2222" s="1" t="s">
        <v>2572</v>
      </c>
      <c r="H2222" s="1" t="s">
        <v>57</v>
      </c>
      <c r="I2222" s="1" t="s">
        <v>1420</v>
      </c>
      <c r="J2222" s="1" t="s">
        <v>70</v>
      </c>
      <c r="K2222" s="3">
        <v>7.46</v>
      </c>
      <c r="L2222">
        <v>2</v>
      </c>
      <c r="M2222" s="3">
        <v>14.92</v>
      </c>
      <c r="N2222" s="1" t="s">
        <v>21</v>
      </c>
      <c r="O2222" s="1" t="s">
        <v>22</v>
      </c>
    </row>
    <row r="2223" spans="1:15" x14ac:dyDescent="0.3">
      <c r="A2223" s="1" t="s">
        <v>5727</v>
      </c>
      <c r="B2223" s="2">
        <v>45190</v>
      </c>
      <c r="C2223" s="1" t="s">
        <v>6672</v>
      </c>
      <c r="D2223" s="1" t="s">
        <v>60</v>
      </c>
      <c r="E2223">
        <v>2023</v>
      </c>
      <c r="F2223" s="1" t="s">
        <v>1002</v>
      </c>
      <c r="G2223" s="1" t="s">
        <v>1003</v>
      </c>
      <c r="H2223" s="1" t="s">
        <v>5728</v>
      </c>
      <c r="I2223" s="1" t="s">
        <v>5729</v>
      </c>
      <c r="J2223" s="1" t="s">
        <v>70</v>
      </c>
      <c r="K2223" s="3">
        <v>42.39</v>
      </c>
      <c r="L2223">
        <v>5</v>
      </c>
      <c r="M2223" s="3">
        <v>211.95</v>
      </c>
      <c r="N2223" s="1" t="s">
        <v>21</v>
      </c>
      <c r="O2223" s="1" t="s">
        <v>22</v>
      </c>
    </row>
    <row r="2224" spans="1:15" x14ac:dyDescent="0.3">
      <c r="A2224" s="1" t="s">
        <v>5730</v>
      </c>
      <c r="B2224" s="2">
        <v>45620</v>
      </c>
      <c r="C2224" s="1" t="s">
        <v>6666</v>
      </c>
      <c r="D2224" s="1" t="s">
        <v>54</v>
      </c>
      <c r="E2224">
        <v>2024</v>
      </c>
      <c r="F2224" s="1" t="s">
        <v>55</v>
      </c>
      <c r="G2224" s="1" t="s">
        <v>5731</v>
      </c>
      <c r="H2224" s="1" t="s">
        <v>3755</v>
      </c>
      <c r="I2224" s="1" t="s">
        <v>3756</v>
      </c>
      <c r="J2224" s="1" t="s">
        <v>70</v>
      </c>
      <c r="K2224" s="3">
        <v>15.31</v>
      </c>
      <c r="L2224">
        <v>5</v>
      </c>
      <c r="M2224" s="3">
        <v>76.55</v>
      </c>
      <c r="N2224" s="1" t="s">
        <v>29</v>
      </c>
      <c r="O2224" s="1" t="s">
        <v>37</v>
      </c>
    </row>
    <row r="2225" spans="1:15" x14ac:dyDescent="0.3">
      <c r="A2225" s="1" t="s">
        <v>5732</v>
      </c>
      <c r="B2225" s="2">
        <v>45227</v>
      </c>
      <c r="C2225" s="1" t="s">
        <v>6673</v>
      </c>
      <c r="D2225" s="1" t="s">
        <v>133</v>
      </c>
      <c r="E2225">
        <v>2023</v>
      </c>
      <c r="F2225" s="1" t="s">
        <v>1549</v>
      </c>
      <c r="G2225" s="1" t="s">
        <v>3312</v>
      </c>
      <c r="H2225" s="1" t="s">
        <v>2509</v>
      </c>
      <c r="I2225" s="1" t="s">
        <v>4195</v>
      </c>
      <c r="J2225" s="1" t="s">
        <v>20</v>
      </c>
      <c r="K2225" s="3">
        <v>41.78</v>
      </c>
      <c r="L2225">
        <v>3</v>
      </c>
      <c r="M2225" s="3">
        <v>125.34</v>
      </c>
      <c r="N2225" s="1" t="s">
        <v>21</v>
      </c>
      <c r="O2225" s="1" t="s">
        <v>44</v>
      </c>
    </row>
    <row r="2226" spans="1:15" x14ac:dyDescent="0.3">
      <c r="A2226" s="1" t="s">
        <v>5733</v>
      </c>
      <c r="B2226" s="2">
        <v>45671</v>
      </c>
      <c r="C2226" s="1" t="s">
        <v>6671</v>
      </c>
      <c r="D2226" s="1" t="s">
        <v>210</v>
      </c>
      <c r="E2226">
        <v>2025</v>
      </c>
      <c r="F2226" s="1" t="s">
        <v>2220</v>
      </c>
      <c r="G2226" s="1" t="s">
        <v>2221</v>
      </c>
      <c r="H2226" s="1" t="s">
        <v>3250</v>
      </c>
      <c r="I2226" s="1" t="s">
        <v>3251</v>
      </c>
      <c r="J2226" s="1" t="s">
        <v>20</v>
      </c>
      <c r="K2226" s="3">
        <v>25.05</v>
      </c>
      <c r="L2226">
        <v>1</v>
      </c>
      <c r="M2226" s="3">
        <v>25.05</v>
      </c>
      <c r="N2226" s="1" t="s">
        <v>21</v>
      </c>
      <c r="O2226" s="1" t="s">
        <v>37</v>
      </c>
    </row>
    <row r="2227" spans="1:15" x14ac:dyDescent="0.3">
      <c r="A2227" s="1" t="s">
        <v>5734</v>
      </c>
      <c r="B2227" s="2">
        <v>45579</v>
      </c>
      <c r="C2227" s="1" t="s">
        <v>6667</v>
      </c>
      <c r="D2227" s="1" t="s">
        <v>133</v>
      </c>
      <c r="E2227">
        <v>2024</v>
      </c>
      <c r="F2227" s="1" t="s">
        <v>2644</v>
      </c>
      <c r="G2227" s="1" t="s">
        <v>5451</v>
      </c>
      <c r="H2227" s="1" t="s">
        <v>5735</v>
      </c>
      <c r="I2227" s="1" t="s">
        <v>5736</v>
      </c>
      <c r="J2227" s="1" t="s">
        <v>20</v>
      </c>
      <c r="K2227" s="3">
        <v>10.56</v>
      </c>
      <c r="L2227">
        <v>4</v>
      </c>
      <c r="M2227" s="3">
        <v>42.24</v>
      </c>
      <c r="N2227" s="1" t="s">
        <v>88</v>
      </c>
      <c r="O2227" s="1" t="s">
        <v>52</v>
      </c>
    </row>
    <row r="2228" spans="1:15" x14ac:dyDescent="0.3">
      <c r="A2228" s="1" t="s">
        <v>5737</v>
      </c>
      <c r="B2228" s="2">
        <v>45370</v>
      </c>
      <c r="C2228" s="1" t="s">
        <v>6671</v>
      </c>
      <c r="D2228" s="1" t="s">
        <v>15</v>
      </c>
      <c r="E2228">
        <v>2024</v>
      </c>
      <c r="F2228" s="1" t="s">
        <v>5330</v>
      </c>
      <c r="G2228" s="1" t="s">
        <v>5738</v>
      </c>
      <c r="H2228" s="1" t="s">
        <v>1381</v>
      </c>
      <c r="I2228" s="1" t="s">
        <v>1382</v>
      </c>
      <c r="J2228" s="1" t="s">
        <v>87</v>
      </c>
      <c r="K2228" s="3">
        <v>27.12</v>
      </c>
      <c r="L2228">
        <v>5</v>
      </c>
      <c r="M2228" s="3">
        <v>135.6</v>
      </c>
      <c r="N2228" s="1" t="s">
        <v>29</v>
      </c>
      <c r="O2228" s="1" t="s">
        <v>193</v>
      </c>
    </row>
    <row r="2229" spans="1:15" x14ac:dyDescent="0.3">
      <c r="A2229" s="1" t="s">
        <v>5739</v>
      </c>
      <c r="B2229" s="2">
        <v>45035</v>
      </c>
      <c r="C2229" s="1" t="s">
        <v>6670</v>
      </c>
      <c r="D2229" s="1" t="s">
        <v>82</v>
      </c>
      <c r="E2229">
        <v>2023</v>
      </c>
      <c r="F2229" s="1" t="s">
        <v>3824</v>
      </c>
      <c r="G2229" s="1" t="s">
        <v>4982</v>
      </c>
      <c r="H2229" s="1" t="s">
        <v>104</v>
      </c>
      <c r="I2229" s="1" t="s">
        <v>2445</v>
      </c>
      <c r="J2229" s="1" t="s">
        <v>20</v>
      </c>
      <c r="K2229" s="3">
        <v>11.9</v>
      </c>
      <c r="L2229">
        <v>4</v>
      </c>
      <c r="M2229" s="3">
        <v>47.6</v>
      </c>
      <c r="N2229" s="1" t="s">
        <v>29</v>
      </c>
      <c r="O2229" s="1" t="s">
        <v>52</v>
      </c>
    </row>
    <row r="2230" spans="1:15" x14ac:dyDescent="0.3">
      <c r="A2230" s="1" t="s">
        <v>5740</v>
      </c>
      <c r="B2230" s="2">
        <v>45156</v>
      </c>
      <c r="C2230" s="1" t="s">
        <v>6668</v>
      </c>
      <c r="D2230" s="1" t="s">
        <v>90</v>
      </c>
      <c r="E2230">
        <v>2023</v>
      </c>
      <c r="F2230" s="1" t="s">
        <v>5741</v>
      </c>
      <c r="G2230" s="1" t="s">
        <v>5742</v>
      </c>
      <c r="H2230" s="1" t="s">
        <v>623</v>
      </c>
      <c r="I2230" s="1" t="s">
        <v>2232</v>
      </c>
      <c r="J2230" s="1" t="s">
        <v>20</v>
      </c>
      <c r="K2230" s="3">
        <v>11.23</v>
      </c>
      <c r="L2230">
        <v>1</v>
      </c>
      <c r="M2230" s="3">
        <v>11.23</v>
      </c>
      <c r="N2230" s="1" t="s">
        <v>29</v>
      </c>
      <c r="O2230" s="1" t="s">
        <v>52</v>
      </c>
    </row>
    <row r="2231" spans="1:15" x14ac:dyDescent="0.3">
      <c r="A2231" s="1" t="s">
        <v>5743</v>
      </c>
      <c r="B2231" s="2">
        <v>45377</v>
      </c>
      <c r="C2231" s="1" t="s">
        <v>6671</v>
      </c>
      <c r="D2231" s="1" t="s">
        <v>15</v>
      </c>
      <c r="E2231">
        <v>2024</v>
      </c>
      <c r="F2231" s="1" t="s">
        <v>3987</v>
      </c>
      <c r="G2231" s="1" t="s">
        <v>2129</v>
      </c>
      <c r="H2231" s="1" t="s">
        <v>1782</v>
      </c>
      <c r="I2231" s="1" t="s">
        <v>5744</v>
      </c>
      <c r="J2231" s="1" t="s">
        <v>70</v>
      </c>
      <c r="K2231" s="3">
        <v>18.68</v>
      </c>
      <c r="L2231">
        <v>5</v>
      </c>
      <c r="M2231" s="3">
        <v>93.4</v>
      </c>
      <c r="N2231" s="1" t="s">
        <v>21</v>
      </c>
      <c r="O2231" s="1" t="s">
        <v>193</v>
      </c>
    </row>
    <row r="2232" spans="1:15" x14ac:dyDescent="0.3">
      <c r="A2232" s="1" t="s">
        <v>5745</v>
      </c>
      <c r="B2232" s="2">
        <v>45371</v>
      </c>
      <c r="C2232" s="1" t="s">
        <v>6670</v>
      </c>
      <c r="D2232" s="1" t="s">
        <v>15</v>
      </c>
      <c r="E2232">
        <v>2024</v>
      </c>
      <c r="F2232" s="1" t="s">
        <v>3018</v>
      </c>
      <c r="G2232" s="1" t="s">
        <v>5582</v>
      </c>
      <c r="H2232" s="1" t="s">
        <v>2174</v>
      </c>
      <c r="I2232" s="1" t="s">
        <v>5746</v>
      </c>
      <c r="J2232" s="1" t="s">
        <v>51</v>
      </c>
      <c r="K2232" s="3">
        <v>8.32</v>
      </c>
      <c r="L2232">
        <v>2</v>
      </c>
      <c r="M2232" s="3">
        <v>16.64</v>
      </c>
      <c r="N2232" s="1" t="s">
        <v>6669</v>
      </c>
      <c r="O2232" s="1" t="s">
        <v>30</v>
      </c>
    </row>
    <row r="2233" spans="1:15" x14ac:dyDescent="0.3">
      <c r="A2233" s="1" t="s">
        <v>5747</v>
      </c>
      <c r="B2233" s="2">
        <v>45592</v>
      </c>
      <c r="C2233" s="1" t="s">
        <v>6666</v>
      </c>
      <c r="D2233" s="1" t="s">
        <v>133</v>
      </c>
      <c r="E2233">
        <v>2024</v>
      </c>
      <c r="F2233" s="1" t="s">
        <v>5748</v>
      </c>
      <c r="G2233" s="1" t="s">
        <v>5749</v>
      </c>
      <c r="H2233" s="1" t="s">
        <v>18</v>
      </c>
      <c r="I2233" s="1" t="s">
        <v>5750</v>
      </c>
      <c r="J2233" s="1" t="s">
        <v>51</v>
      </c>
      <c r="K2233" s="3">
        <v>13.42</v>
      </c>
      <c r="L2233">
        <v>2</v>
      </c>
      <c r="M2233" s="3">
        <v>26.84</v>
      </c>
      <c r="N2233" s="1" t="s">
        <v>29</v>
      </c>
      <c r="O2233" s="1" t="s">
        <v>44</v>
      </c>
    </row>
    <row r="2234" spans="1:15" x14ac:dyDescent="0.3">
      <c r="A2234" s="1" t="s">
        <v>5751</v>
      </c>
      <c r="B2234" s="2">
        <v>45024</v>
      </c>
      <c r="C2234" s="1" t="s">
        <v>6673</v>
      </c>
      <c r="D2234" s="1" t="s">
        <v>82</v>
      </c>
      <c r="E2234">
        <v>2023</v>
      </c>
      <c r="F2234" s="1" t="s">
        <v>3057</v>
      </c>
      <c r="G2234" s="1" t="s">
        <v>5752</v>
      </c>
      <c r="H2234" s="1" t="s">
        <v>186</v>
      </c>
      <c r="I2234" s="1" t="s">
        <v>187</v>
      </c>
      <c r="J2234" s="1" t="s">
        <v>51</v>
      </c>
      <c r="K2234" s="3">
        <v>38.700000000000003</v>
      </c>
      <c r="L2234">
        <v>3</v>
      </c>
      <c r="M2234" s="3">
        <v>116.1</v>
      </c>
      <c r="N2234" s="1" t="s">
        <v>21</v>
      </c>
      <c r="O2234" s="1" t="s">
        <v>52</v>
      </c>
    </row>
    <row r="2235" spans="1:15" x14ac:dyDescent="0.3">
      <c r="A2235" s="1" t="s">
        <v>5753</v>
      </c>
      <c r="B2235" s="2">
        <v>44837</v>
      </c>
      <c r="C2235" s="1" t="s">
        <v>6667</v>
      </c>
      <c r="D2235" s="1" t="s">
        <v>133</v>
      </c>
      <c r="E2235">
        <v>2022</v>
      </c>
      <c r="F2235" s="1" t="s">
        <v>5754</v>
      </c>
      <c r="G2235" s="1" t="s">
        <v>5755</v>
      </c>
      <c r="H2235" s="1" t="s">
        <v>739</v>
      </c>
      <c r="I2235" s="1" t="s">
        <v>740</v>
      </c>
      <c r="J2235" s="1" t="s">
        <v>51</v>
      </c>
      <c r="K2235" s="3">
        <v>39.01</v>
      </c>
      <c r="L2235">
        <v>4</v>
      </c>
      <c r="M2235" s="3">
        <v>156.04</v>
      </c>
      <c r="N2235" s="1" t="s">
        <v>6669</v>
      </c>
      <c r="O2235" s="1" t="s">
        <v>37</v>
      </c>
    </row>
    <row r="2236" spans="1:15" x14ac:dyDescent="0.3">
      <c r="A2236" s="1" t="s">
        <v>5756</v>
      </c>
      <c r="B2236" s="2">
        <v>45226</v>
      </c>
      <c r="C2236" s="1" t="s">
        <v>6668</v>
      </c>
      <c r="D2236" s="1" t="s">
        <v>133</v>
      </c>
      <c r="E2236">
        <v>2023</v>
      </c>
      <c r="F2236" s="1" t="s">
        <v>200</v>
      </c>
      <c r="G2236" s="1" t="s">
        <v>201</v>
      </c>
      <c r="H2236" s="1" t="s">
        <v>4272</v>
      </c>
      <c r="I2236" s="1" t="s">
        <v>4273</v>
      </c>
      <c r="J2236" s="1" t="s">
        <v>87</v>
      </c>
      <c r="K2236" s="3">
        <v>19.41</v>
      </c>
      <c r="L2236">
        <v>5</v>
      </c>
      <c r="M2236" s="3">
        <v>97.05</v>
      </c>
      <c r="N2236" s="1" t="s">
        <v>21</v>
      </c>
      <c r="O2236" s="1" t="s">
        <v>193</v>
      </c>
    </row>
    <row r="2237" spans="1:15" x14ac:dyDescent="0.3">
      <c r="A2237" s="1" t="s">
        <v>5757</v>
      </c>
      <c r="B2237" s="2">
        <v>45085</v>
      </c>
      <c r="C2237" s="1" t="s">
        <v>6672</v>
      </c>
      <c r="D2237" s="1" t="s">
        <v>24</v>
      </c>
      <c r="E2237">
        <v>2023</v>
      </c>
      <c r="F2237" s="1" t="s">
        <v>3690</v>
      </c>
      <c r="G2237" s="1" t="s">
        <v>5011</v>
      </c>
      <c r="H2237" s="1" t="s">
        <v>2106</v>
      </c>
      <c r="I2237" s="1" t="s">
        <v>2107</v>
      </c>
      <c r="J2237" s="1" t="s">
        <v>51</v>
      </c>
      <c r="K2237" s="3">
        <v>8.2100000000000009</v>
      </c>
      <c r="L2237">
        <v>1</v>
      </c>
      <c r="M2237" s="3">
        <v>8.2100000000000009</v>
      </c>
      <c r="N2237" s="1" t="s">
        <v>21</v>
      </c>
      <c r="O2237" s="1" t="s">
        <v>52</v>
      </c>
    </row>
    <row r="2238" spans="1:15" x14ac:dyDescent="0.3">
      <c r="A2238" s="1" t="s">
        <v>5758</v>
      </c>
      <c r="B2238" s="2">
        <v>45066</v>
      </c>
      <c r="C2238" s="1" t="s">
        <v>6673</v>
      </c>
      <c r="D2238" s="1" t="s">
        <v>46</v>
      </c>
      <c r="E2238">
        <v>2023</v>
      </c>
      <c r="F2238" s="1" t="s">
        <v>308</v>
      </c>
      <c r="G2238" s="1" t="s">
        <v>5759</v>
      </c>
      <c r="H2238" s="1" t="s">
        <v>3557</v>
      </c>
      <c r="I2238" s="1" t="s">
        <v>3558</v>
      </c>
      <c r="J2238" s="1" t="s">
        <v>70</v>
      </c>
      <c r="K2238" s="3">
        <v>21.27</v>
      </c>
      <c r="L2238">
        <v>2</v>
      </c>
      <c r="M2238" s="3">
        <v>42.54</v>
      </c>
      <c r="N2238" s="1" t="s">
        <v>6669</v>
      </c>
      <c r="O2238" s="1" t="s">
        <v>30</v>
      </c>
    </row>
    <row r="2239" spans="1:15" x14ac:dyDescent="0.3">
      <c r="A2239" s="1" t="s">
        <v>5760</v>
      </c>
      <c r="B2239" s="2">
        <v>44830</v>
      </c>
      <c r="C2239" s="1" t="s">
        <v>6667</v>
      </c>
      <c r="D2239" s="1" t="s">
        <v>60</v>
      </c>
      <c r="E2239">
        <v>2022</v>
      </c>
      <c r="F2239" s="1" t="s">
        <v>1449</v>
      </c>
      <c r="G2239" s="1" t="s">
        <v>1450</v>
      </c>
      <c r="H2239" s="1" t="s">
        <v>375</v>
      </c>
      <c r="I2239" s="1" t="s">
        <v>1854</v>
      </c>
      <c r="J2239" s="1" t="s">
        <v>20</v>
      </c>
      <c r="K2239" s="3">
        <v>11.3</v>
      </c>
      <c r="L2239">
        <v>5</v>
      </c>
      <c r="M2239" s="3">
        <v>56.5</v>
      </c>
      <c r="N2239" s="1" t="s">
        <v>21</v>
      </c>
      <c r="O2239" s="1" t="s">
        <v>37</v>
      </c>
    </row>
    <row r="2240" spans="1:15" x14ac:dyDescent="0.3">
      <c r="A2240" s="1" t="s">
        <v>5761</v>
      </c>
      <c r="B2240" s="2">
        <v>45264</v>
      </c>
      <c r="C2240" s="1" t="s">
        <v>6667</v>
      </c>
      <c r="D2240" s="1" t="s">
        <v>107</v>
      </c>
      <c r="E2240">
        <v>2023</v>
      </c>
      <c r="F2240" s="1" t="s">
        <v>1555</v>
      </c>
      <c r="G2240" s="1" t="s">
        <v>1556</v>
      </c>
      <c r="H2240" s="1" t="s">
        <v>3971</v>
      </c>
      <c r="I2240" s="1" t="s">
        <v>3972</v>
      </c>
      <c r="J2240" s="1" t="s">
        <v>20</v>
      </c>
      <c r="K2240" s="3">
        <v>15.12</v>
      </c>
      <c r="L2240">
        <v>4</v>
      </c>
      <c r="M2240" s="3">
        <v>60.48</v>
      </c>
      <c r="N2240" s="1" t="s">
        <v>21</v>
      </c>
      <c r="O2240" s="1" t="s">
        <v>37</v>
      </c>
    </row>
    <row r="2241" spans="1:15" x14ac:dyDescent="0.3">
      <c r="A2241" s="1" t="s">
        <v>5762</v>
      </c>
      <c r="B2241" s="2">
        <v>44855</v>
      </c>
      <c r="C2241" s="1" t="s">
        <v>6668</v>
      </c>
      <c r="D2241" s="1" t="s">
        <v>133</v>
      </c>
      <c r="E2241">
        <v>2022</v>
      </c>
      <c r="F2241" s="1" t="s">
        <v>1230</v>
      </c>
      <c r="G2241" s="1" t="s">
        <v>1231</v>
      </c>
      <c r="H2241" s="1" t="s">
        <v>1939</v>
      </c>
      <c r="I2241" s="1" t="s">
        <v>3535</v>
      </c>
      <c r="J2241" s="1" t="s">
        <v>70</v>
      </c>
      <c r="K2241" s="3">
        <v>21.05</v>
      </c>
      <c r="L2241">
        <v>4</v>
      </c>
      <c r="M2241" s="3">
        <v>84.2</v>
      </c>
      <c r="N2241" s="1" t="s">
        <v>6669</v>
      </c>
      <c r="O2241" s="1" t="s">
        <v>37</v>
      </c>
    </row>
    <row r="2242" spans="1:15" x14ac:dyDescent="0.3">
      <c r="A2242" s="1" t="s">
        <v>5763</v>
      </c>
      <c r="B2242" s="2">
        <v>45289</v>
      </c>
      <c r="C2242" s="1" t="s">
        <v>6668</v>
      </c>
      <c r="D2242" s="1" t="s">
        <v>107</v>
      </c>
      <c r="E2242">
        <v>2023</v>
      </c>
      <c r="F2242" s="1" t="s">
        <v>5764</v>
      </c>
      <c r="G2242" s="1" t="s">
        <v>5765</v>
      </c>
      <c r="H2242" s="1" t="s">
        <v>650</v>
      </c>
      <c r="I2242" s="1" t="s">
        <v>5766</v>
      </c>
      <c r="J2242" s="1" t="s">
        <v>70</v>
      </c>
      <c r="K2242" s="3">
        <v>7.19</v>
      </c>
      <c r="L2242">
        <v>4</v>
      </c>
      <c r="M2242" s="3">
        <v>28.76</v>
      </c>
      <c r="N2242" s="1" t="s">
        <v>21</v>
      </c>
      <c r="O2242" s="1" t="s">
        <v>52</v>
      </c>
    </row>
    <row r="2243" spans="1:15" x14ac:dyDescent="0.3">
      <c r="A2243" s="1" t="s">
        <v>5767</v>
      </c>
      <c r="B2243" s="2">
        <v>45150</v>
      </c>
      <c r="C2243" s="1" t="s">
        <v>6673</v>
      </c>
      <c r="D2243" s="1" t="s">
        <v>90</v>
      </c>
      <c r="E2243">
        <v>2023</v>
      </c>
      <c r="F2243" s="1" t="s">
        <v>3256</v>
      </c>
      <c r="G2243" s="1" t="s">
        <v>3257</v>
      </c>
      <c r="H2243" s="1" t="s">
        <v>4527</v>
      </c>
      <c r="I2243" s="1" t="s">
        <v>4763</v>
      </c>
      <c r="J2243" s="1" t="s">
        <v>70</v>
      </c>
      <c r="K2243" s="3">
        <v>22.05</v>
      </c>
      <c r="L2243">
        <v>2</v>
      </c>
      <c r="M2243" s="3">
        <v>44.1</v>
      </c>
      <c r="N2243" s="1" t="s">
        <v>29</v>
      </c>
      <c r="O2243" s="1" t="s">
        <v>30</v>
      </c>
    </row>
    <row r="2244" spans="1:15" x14ac:dyDescent="0.3">
      <c r="A2244" s="1" t="s">
        <v>5768</v>
      </c>
      <c r="B2244" s="2">
        <v>44984</v>
      </c>
      <c r="C2244" s="1" t="s">
        <v>6667</v>
      </c>
      <c r="D2244" s="1" t="s">
        <v>39</v>
      </c>
      <c r="E2244">
        <v>2023</v>
      </c>
      <c r="F2244" s="1" t="s">
        <v>4433</v>
      </c>
      <c r="G2244" s="1" t="s">
        <v>5769</v>
      </c>
      <c r="H2244" s="1" t="s">
        <v>1357</v>
      </c>
      <c r="I2244" s="1" t="s">
        <v>1358</v>
      </c>
      <c r="J2244" s="1" t="s">
        <v>51</v>
      </c>
      <c r="K2244" s="3">
        <v>20.54</v>
      </c>
      <c r="L2244">
        <v>2</v>
      </c>
      <c r="M2244" s="3">
        <v>41.08</v>
      </c>
      <c r="N2244" s="1" t="s">
        <v>29</v>
      </c>
      <c r="O2244" s="1" t="s">
        <v>37</v>
      </c>
    </row>
    <row r="2245" spans="1:15" x14ac:dyDescent="0.3">
      <c r="A2245" s="1" t="s">
        <v>5770</v>
      </c>
      <c r="B2245" s="2">
        <v>45680</v>
      </c>
      <c r="C2245" s="1" t="s">
        <v>6672</v>
      </c>
      <c r="D2245" s="1" t="s">
        <v>210</v>
      </c>
      <c r="E2245">
        <v>2025</v>
      </c>
      <c r="F2245" s="1" t="s">
        <v>2688</v>
      </c>
      <c r="G2245" s="1" t="s">
        <v>2689</v>
      </c>
      <c r="H2245" s="1" t="s">
        <v>5771</v>
      </c>
      <c r="I2245" s="1" t="s">
        <v>5772</v>
      </c>
      <c r="J2245" s="1" t="s">
        <v>70</v>
      </c>
      <c r="K2245" s="3">
        <v>37.380000000000003</v>
      </c>
      <c r="L2245">
        <v>2</v>
      </c>
      <c r="M2245" s="3">
        <v>74.760000000000005</v>
      </c>
      <c r="N2245" s="1" t="s">
        <v>21</v>
      </c>
      <c r="O2245" s="1" t="s">
        <v>37</v>
      </c>
    </row>
    <row r="2246" spans="1:15" x14ac:dyDescent="0.3">
      <c r="A2246" s="1" t="s">
        <v>5773</v>
      </c>
      <c r="B2246" s="2">
        <v>45310</v>
      </c>
      <c r="C2246" s="1" t="s">
        <v>6668</v>
      </c>
      <c r="D2246" s="1" t="s">
        <v>210</v>
      </c>
      <c r="E2246">
        <v>2024</v>
      </c>
      <c r="F2246" s="1" t="s">
        <v>443</v>
      </c>
      <c r="G2246" s="1" t="s">
        <v>3092</v>
      </c>
      <c r="H2246" s="1" t="s">
        <v>5774</v>
      </c>
      <c r="I2246" s="1" t="s">
        <v>5775</v>
      </c>
      <c r="J2246" s="1" t="s">
        <v>70</v>
      </c>
      <c r="K2246" s="3">
        <v>5.74</v>
      </c>
      <c r="L2246">
        <v>2</v>
      </c>
      <c r="M2246" s="3">
        <v>11.48</v>
      </c>
      <c r="N2246" s="1" t="s">
        <v>21</v>
      </c>
      <c r="O2246" s="1" t="s">
        <v>52</v>
      </c>
    </row>
    <row r="2247" spans="1:15" x14ac:dyDescent="0.3">
      <c r="A2247" s="1" t="s">
        <v>5776</v>
      </c>
      <c r="B2247" s="2">
        <v>45593</v>
      </c>
      <c r="C2247" s="1" t="s">
        <v>6667</v>
      </c>
      <c r="D2247" s="1" t="s">
        <v>133</v>
      </c>
      <c r="E2247">
        <v>2024</v>
      </c>
      <c r="F2247" s="1" t="s">
        <v>348</v>
      </c>
      <c r="G2247" s="1" t="s">
        <v>349</v>
      </c>
      <c r="H2247" s="1" t="s">
        <v>4085</v>
      </c>
      <c r="I2247" s="1" t="s">
        <v>5343</v>
      </c>
      <c r="J2247" s="1" t="s">
        <v>87</v>
      </c>
      <c r="K2247" s="3">
        <v>49.94</v>
      </c>
      <c r="L2247">
        <v>1</v>
      </c>
      <c r="M2247" s="3">
        <v>49.94</v>
      </c>
      <c r="N2247" s="1" t="s">
        <v>6669</v>
      </c>
      <c r="O2247" s="1" t="s">
        <v>193</v>
      </c>
    </row>
    <row r="2248" spans="1:15" x14ac:dyDescent="0.3">
      <c r="A2248" s="1" t="s">
        <v>5777</v>
      </c>
      <c r="B2248" s="2">
        <v>45636</v>
      </c>
      <c r="C2248" s="1" t="s">
        <v>6671</v>
      </c>
      <c r="D2248" s="1" t="s">
        <v>107</v>
      </c>
      <c r="E2248">
        <v>2024</v>
      </c>
      <c r="F2248" s="1" t="s">
        <v>149</v>
      </c>
      <c r="G2248" s="1" t="s">
        <v>150</v>
      </c>
      <c r="H2248" s="1" t="s">
        <v>1730</v>
      </c>
      <c r="I2248" s="1" t="s">
        <v>5638</v>
      </c>
      <c r="J2248" s="1" t="s">
        <v>20</v>
      </c>
      <c r="K2248" s="3">
        <v>9.82</v>
      </c>
      <c r="L2248">
        <v>5</v>
      </c>
      <c r="M2248" s="3">
        <v>49.1</v>
      </c>
      <c r="N2248" s="1" t="s">
        <v>21</v>
      </c>
      <c r="O2248" s="1" t="s">
        <v>30</v>
      </c>
    </row>
    <row r="2249" spans="1:15" x14ac:dyDescent="0.3">
      <c r="A2249" s="1" t="s">
        <v>5778</v>
      </c>
      <c r="B2249" s="2">
        <v>45257</v>
      </c>
      <c r="C2249" s="1" t="s">
        <v>6667</v>
      </c>
      <c r="D2249" s="1" t="s">
        <v>54</v>
      </c>
      <c r="E2249">
        <v>2023</v>
      </c>
      <c r="F2249" s="1" t="s">
        <v>102</v>
      </c>
      <c r="G2249" s="1" t="s">
        <v>103</v>
      </c>
      <c r="H2249" s="1" t="s">
        <v>2419</v>
      </c>
      <c r="I2249" s="1" t="s">
        <v>2420</v>
      </c>
      <c r="J2249" s="1" t="s">
        <v>87</v>
      </c>
      <c r="K2249" s="3">
        <v>32.08</v>
      </c>
      <c r="L2249">
        <v>2</v>
      </c>
      <c r="M2249" s="3">
        <v>64.16</v>
      </c>
      <c r="N2249" s="1" t="s">
        <v>88</v>
      </c>
      <c r="O2249" s="1" t="s">
        <v>22</v>
      </c>
    </row>
    <row r="2250" spans="1:15" x14ac:dyDescent="0.3">
      <c r="A2250" s="1" t="s">
        <v>5779</v>
      </c>
      <c r="B2250" s="2">
        <v>45847</v>
      </c>
      <c r="C2250" s="1" t="s">
        <v>6670</v>
      </c>
      <c r="D2250" s="1" t="s">
        <v>32</v>
      </c>
      <c r="E2250">
        <v>2025</v>
      </c>
      <c r="F2250" s="1" t="s">
        <v>1733</v>
      </c>
      <c r="G2250" s="1" t="s">
        <v>1734</v>
      </c>
      <c r="H2250" s="1" t="s">
        <v>851</v>
      </c>
      <c r="I2250" s="1" t="s">
        <v>2218</v>
      </c>
      <c r="J2250" s="1" t="s">
        <v>20</v>
      </c>
      <c r="K2250" s="3">
        <v>37.51</v>
      </c>
      <c r="L2250">
        <v>5</v>
      </c>
      <c r="M2250" s="3">
        <v>187.55</v>
      </c>
      <c r="N2250" s="1" t="s">
        <v>21</v>
      </c>
      <c r="O2250" s="1" t="s">
        <v>30</v>
      </c>
    </row>
    <row r="2251" spans="1:15" x14ac:dyDescent="0.3">
      <c r="A2251" s="1" t="s">
        <v>5780</v>
      </c>
      <c r="B2251" s="2">
        <v>45198</v>
      </c>
      <c r="C2251" s="1" t="s">
        <v>6668</v>
      </c>
      <c r="D2251" s="1" t="s">
        <v>60</v>
      </c>
      <c r="E2251">
        <v>2023</v>
      </c>
      <c r="F2251" s="1" t="s">
        <v>200</v>
      </c>
      <c r="G2251" s="1" t="s">
        <v>5523</v>
      </c>
      <c r="H2251" s="1" t="s">
        <v>3676</v>
      </c>
      <c r="I2251" s="1" t="s">
        <v>3677</v>
      </c>
      <c r="J2251" s="1" t="s">
        <v>20</v>
      </c>
      <c r="K2251" s="3">
        <v>5.43</v>
      </c>
      <c r="L2251">
        <v>2</v>
      </c>
      <c r="M2251" s="3">
        <v>10.86</v>
      </c>
      <c r="N2251" s="1" t="s">
        <v>6669</v>
      </c>
      <c r="O2251" s="1" t="s">
        <v>22</v>
      </c>
    </row>
    <row r="2252" spans="1:15" x14ac:dyDescent="0.3">
      <c r="A2252" s="1" t="s">
        <v>5781</v>
      </c>
      <c r="B2252" s="2">
        <v>44985</v>
      </c>
      <c r="C2252" s="1" t="s">
        <v>6671</v>
      </c>
      <c r="D2252" s="1" t="s">
        <v>39</v>
      </c>
      <c r="E2252">
        <v>2023</v>
      </c>
      <c r="F2252" s="1" t="s">
        <v>1588</v>
      </c>
      <c r="G2252" s="1" t="s">
        <v>3741</v>
      </c>
      <c r="H2252" s="1" t="s">
        <v>455</v>
      </c>
      <c r="I2252" s="1" t="s">
        <v>5782</v>
      </c>
      <c r="J2252" s="1" t="s">
        <v>70</v>
      </c>
      <c r="K2252" s="3">
        <v>53.54</v>
      </c>
      <c r="L2252">
        <v>1</v>
      </c>
      <c r="M2252" s="3">
        <v>53.54</v>
      </c>
      <c r="N2252" s="1" t="s">
        <v>21</v>
      </c>
      <c r="O2252" s="1" t="s">
        <v>37</v>
      </c>
    </row>
    <row r="2253" spans="1:15" x14ac:dyDescent="0.3">
      <c r="A2253" s="1" t="s">
        <v>5783</v>
      </c>
      <c r="B2253" s="2">
        <v>45426</v>
      </c>
      <c r="C2253" s="1" t="s">
        <v>6671</v>
      </c>
      <c r="D2253" s="1" t="s">
        <v>46</v>
      </c>
      <c r="E2253">
        <v>2024</v>
      </c>
      <c r="F2253" s="1" t="s">
        <v>3063</v>
      </c>
      <c r="G2253" s="1" t="s">
        <v>3064</v>
      </c>
      <c r="H2253" s="1" t="s">
        <v>1007</v>
      </c>
      <c r="I2253" s="1" t="s">
        <v>1008</v>
      </c>
      <c r="J2253" s="1" t="s">
        <v>20</v>
      </c>
      <c r="K2253" s="3">
        <v>37.659999999999997</v>
      </c>
      <c r="L2253">
        <v>2</v>
      </c>
      <c r="M2253" s="3">
        <v>75.319999999999993</v>
      </c>
      <c r="N2253" s="1" t="s">
        <v>6669</v>
      </c>
      <c r="O2253" s="1" t="s">
        <v>44</v>
      </c>
    </row>
    <row r="2254" spans="1:15" x14ac:dyDescent="0.3">
      <c r="A2254" s="1" t="s">
        <v>5784</v>
      </c>
      <c r="B2254" s="2">
        <v>45338</v>
      </c>
      <c r="C2254" s="1" t="s">
        <v>6668</v>
      </c>
      <c r="D2254" s="1" t="s">
        <v>39</v>
      </c>
      <c r="E2254">
        <v>2024</v>
      </c>
      <c r="F2254" s="1" t="s">
        <v>2447</v>
      </c>
      <c r="G2254" s="1" t="s">
        <v>2448</v>
      </c>
      <c r="H2254" s="1" t="s">
        <v>1075</v>
      </c>
      <c r="I2254" s="1" t="s">
        <v>1076</v>
      </c>
      <c r="J2254" s="1" t="s">
        <v>20</v>
      </c>
      <c r="K2254" s="3">
        <v>39</v>
      </c>
      <c r="L2254">
        <v>5</v>
      </c>
      <c r="M2254" s="3">
        <v>195</v>
      </c>
      <c r="N2254" s="1" t="s">
        <v>29</v>
      </c>
      <c r="O2254" s="1" t="s">
        <v>80</v>
      </c>
    </row>
    <row r="2255" spans="1:15" x14ac:dyDescent="0.3">
      <c r="A2255" s="1" t="s">
        <v>5785</v>
      </c>
      <c r="B2255" s="2">
        <v>45211</v>
      </c>
      <c r="C2255" s="1" t="s">
        <v>6672</v>
      </c>
      <c r="D2255" s="1" t="s">
        <v>133</v>
      </c>
      <c r="E2255">
        <v>2023</v>
      </c>
      <c r="F2255" s="1" t="s">
        <v>3262</v>
      </c>
      <c r="G2255" s="1" t="s">
        <v>4171</v>
      </c>
      <c r="H2255" s="1" t="s">
        <v>213</v>
      </c>
      <c r="I2255" s="1" t="s">
        <v>1774</v>
      </c>
      <c r="J2255" s="1" t="s">
        <v>70</v>
      </c>
      <c r="K2255" s="3">
        <v>25.94</v>
      </c>
      <c r="L2255">
        <v>4</v>
      </c>
      <c r="M2255" s="3">
        <v>103.76</v>
      </c>
      <c r="N2255" s="1" t="s">
        <v>29</v>
      </c>
      <c r="O2255" s="1" t="s">
        <v>44</v>
      </c>
    </row>
    <row r="2256" spans="1:15" x14ac:dyDescent="0.3">
      <c r="A2256" s="1" t="s">
        <v>5786</v>
      </c>
      <c r="B2256" s="2">
        <v>44954</v>
      </c>
      <c r="C2256" s="1" t="s">
        <v>6673</v>
      </c>
      <c r="D2256" s="1" t="s">
        <v>210</v>
      </c>
      <c r="E2256">
        <v>2023</v>
      </c>
      <c r="F2256" s="1" t="s">
        <v>200</v>
      </c>
      <c r="G2256" s="1" t="s">
        <v>1967</v>
      </c>
      <c r="H2256" s="1" t="s">
        <v>3264</v>
      </c>
      <c r="I2256" s="1" t="s">
        <v>4707</v>
      </c>
      <c r="J2256" s="1" t="s">
        <v>70</v>
      </c>
      <c r="K2256" s="3">
        <v>19.260000000000002</v>
      </c>
      <c r="L2256">
        <v>5</v>
      </c>
      <c r="M2256" s="3">
        <v>96.3</v>
      </c>
      <c r="N2256" s="1" t="s">
        <v>6669</v>
      </c>
      <c r="O2256" s="1" t="s">
        <v>52</v>
      </c>
    </row>
    <row r="2257" spans="1:15" x14ac:dyDescent="0.3">
      <c r="A2257" s="1" t="s">
        <v>5787</v>
      </c>
      <c r="B2257" s="2">
        <v>45659</v>
      </c>
      <c r="C2257" s="1" t="s">
        <v>6672</v>
      </c>
      <c r="D2257" s="1" t="s">
        <v>210</v>
      </c>
      <c r="E2257">
        <v>2025</v>
      </c>
      <c r="F2257" s="1" t="s">
        <v>3584</v>
      </c>
      <c r="G2257" s="1" t="s">
        <v>3975</v>
      </c>
      <c r="H2257" s="1" t="s">
        <v>1541</v>
      </c>
      <c r="I2257" s="1" t="s">
        <v>1542</v>
      </c>
      <c r="J2257" s="1" t="s">
        <v>70</v>
      </c>
      <c r="K2257" s="3">
        <v>31.71</v>
      </c>
      <c r="L2257">
        <v>3</v>
      </c>
      <c r="M2257" s="3">
        <v>95.13</v>
      </c>
      <c r="N2257" s="1" t="s">
        <v>21</v>
      </c>
      <c r="O2257" s="1" t="s">
        <v>95</v>
      </c>
    </row>
    <row r="2258" spans="1:15" x14ac:dyDescent="0.3">
      <c r="A2258" s="1" t="s">
        <v>5788</v>
      </c>
      <c r="B2258" s="2">
        <v>45007</v>
      </c>
      <c r="C2258" s="1" t="s">
        <v>6670</v>
      </c>
      <c r="D2258" s="1" t="s">
        <v>15</v>
      </c>
      <c r="E2258">
        <v>2023</v>
      </c>
      <c r="F2258" s="1" t="s">
        <v>414</v>
      </c>
      <c r="G2258" s="1" t="s">
        <v>1824</v>
      </c>
      <c r="H2258" s="1" t="s">
        <v>2509</v>
      </c>
      <c r="I2258" s="1" t="s">
        <v>4195</v>
      </c>
      <c r="J2258" s="1" t="s">
        <v>51</v>
      </c>
      <c r="K2258" s="3">
        <v>38.520000000000003</v>
      </c>
      <c r="L2258">
        <v>4</v>
      </c>
      <c r="M2258" s="3">
        <v>154.08000000000001</v>
      </c>
      <c r="N2258" s="1" t="s">
        <v>29</v>
      </c>
      <c r="O2258" s="1" t="s">
        <v>52</v>
      </c>
    </row>
    <row r="2259" spans="1:15" x14ac:dyDescent="0.3">
      <c r="A2259" s="1" t="s">
        <v>5789</v>
      </c>
      <c r="B2259" s="2">
        <v>44971</v>
      </c>
      <c r="C2259" s="1" t="s">
        <v>6671</v>
      </c>
      <c r="D2259" s="1" t="s">
        <v>39</v>
      </c>
      <c r="E2259">
        <v>2023</v>
      </c>
      <c r="F2259" s="1" t="s">
        <v>543</v>
      </c>
      <c r="G2259" s="1" t="s">
        <v>5790</v>
      </c>
      <c r="H2259" s="1" t="s">
        <v>2246</v>
      </c>
      <c r="I2259" s="1" t="s">
        <v>5791</v>
      </c>
      <c r="J2259" s="1" t="s">
        <v>20</v>
      </c>
      <c r="K2259" s="3">
        <v>14.49</v>
      </c>
      <c r="L2259">
        <v>4</v>
      </c>
      <c r="M2259" s="3">
        <v>57.96</v>
      </c>
      <c r="N2259" s="1" t="s">
        <v>29</v>
      </c>
      <c r="O2259" s="1" t="s">
        <v>193</v>
      </c>
    </row>
    <row r="2260" spans="1:15" x14ac:dyDescent="0.3">
      <c r="A2260" s="1" t="s">
        <v>5792</v>
      </c>
      <c r="B2260" s="2">
        <v>45317</v>
      </c>
      <c r="C2260" s="1" t="s">
        <v>6668</v>
      </c>
      <c r="D2260" s="1" t="s">
        <v>210</v>
      </c>
      <c r="E2260">
        <v>2024</v>
      </c>
      <c r="F2260" s="1" t="s">
        <v>4128</v>
      </c>
      <c r="G2260" s="1" t="s">
        <v>4129</v>
      </c>
      <c r="H2260" s="1" t="s">
        <v>1075</v>
      </c>
      <c r="I2260" s="1" t="s">
        <v>5793</v>
      </c>
      <c r="J2260" s="1" t="s">
        <v>20</v>
      </c>
      <c r="K2260" s="3">
        <v>34.65</v>
      </c>
      <c r="L2260">
        <v>5</v>
      </c>
      <c r="M2260" s="3">
        <v>173.25</v>
      </c>
      <c r="N2260" s="1" t="s">
        <v>6669</v>
      </c>
      <c r="O2260" s="1" t="s">
        <v>37</v>
      </c>
    </row>
    <row r="2261" spans="1:15" x14ac:dyDescent="0.3">
      <c r="A2261" s="1" t="s">
        <v>5794</v>
      </c>
      <c r="B2261" s="2">
        <v>45380</v>
      </c>
      <c r="C2261" s="1" t="s">
        <v>6668</v>
      </c>
      <c r="D2261" s="1" t="s">
        <v>15</v>
      </c>
      <c r="E2261">
        <v>2024</v>
      </c>
      <c r="F2261" s="1" t="s">
        <v>1120</v>
      </c>
      <c r="G2261" s="1" t="s">
        <v>2623</v>
      </c>
      <c r="H2261" s="1" t="s">
        <v>2566</v>
      </c>
      <c r="I2261" s="1" t="s">
        <v>2567</v>
      </c>
      <c r="J2261" s="1" t="s">
        <v>70</v>
      </c>
      <c r="K2261" s="3">
        <v>7.68</v>
      </c>
      <c r="L2261">
        <v>3</v>
      </c>
      <c r="M2261" s="3">
        <v>23.04</v>
      </c>
      <c r="N2261" s="1" t="s">
        <v>21</v>
      </c>
      <c r="O2261" s="1" t="s">
        <v>44</v>
      </c>
    </row>
    <row r="2262" spans="1:15" x14ac:dyDescent="0.3">
      <c r="A2262" s="1" t="s">
        <v>5795</v>
      </c>
      <c r="B2262" s="2">
        <v>44909</v>
      </c>
      <c r="C2262" s="1" t="s">
        <v>6670</v>
      </c>
      <c r="D2262" s="1" t="s">
        <v>107</v>
      </c>
      <c r="E2262">
        <v>2022</v>
      </c>
      <c r="F2262" s="1" t="s">
        <v>4101</v>
      </c>
      <c r="G2262" s="1" t="s">
        <v>4102</v>
      </c>
      <c r="H2262" s="1" t="s">
        <v>2174</v>
      </c>
      <c r="I2262" s="1" t="s">
        <v>2712</v>
      </c>
      <c r="J2262" s="1" t="s">
        <v>70</v>
      </c>
      <c r="K2262" s="3">
        <v>13.56</v>
      </c>
      <c r="L2262">
        <v>4</v>
      </c>
      <c r="M2262" s="3">
        <v>54.24</v>
      </c>
      <c r="N2262" s="1" t="s">
        <v>21</v>
      </c>
      <c r="O2262" s="1" t="s">
        <v>95</v>
      </c>
    </row>
    <row r="2263" spans="1:15" x14ac:dyDescent="0.3">
      <c r="A2263" s="1" t="s">
        <v>5796</v>
      </c>
      <c r="B2263" s="2">
        <v>45312</v>
      </c>
      <c r="C2263" s="1" t="s">
        <v>6666</v>
      </c>
      <c r="D2263" s="1" t="s">
        <v>210</v>
      </c>
      <c r="E2263">
        <v>2024</v>
      </c>
      <c r="F2263" s="1" t="s">
        <v>2089</v>
      </c>
      <c r="G2263" s="1" t="s">
        <v>4597</v>
      </c>
      <c r="H2263" s="1" t="s">
        <v>1713</v>
      </c>
      <c r="I2263" s="1" t="s">
        <v>1714</v>
      </c>
      <c r="J2263" s="1" t="s">
        <v>70</v>
      </c>
      <c r="K2263" s="3">
        <v>23.66</v>
      </c>
      <c r="L2263">
        <v>4</v>
      </c>
      <c r="M2263" s="3">
        <v>94.64</v>
      </c>
      <c r="N2263" s="1" t="s">
        <v>21</v>
      </c>
      <c r="O2263" s="1" t="s">
        <v>44</v>
      </c>
    </row>
    <row r="2264" spans="1:15" x14ac:dyDescent="0.3">
      <c r="A2264" s="1" t="s">
        <v>5797</v>
      </c>
      <c r="B2264" s="2">
        <v>45293</v>
      </c>
      <c r="C2264" s="1" t="s">
        <v>6671</v>
      </c>
      <c r="D2264" s="1" t="s">
        <v>210</v>
      </c>
      <c r="E2264">
        <v>2024</v>
      </c>
      <c r="F2264" s="1" t="s">
        <v>3781</v>
      </c>
      <c r="G2264" s="1" t="s">
        <v>3782</v>
      </c>
      <c r="H2264" s="1" t="s">
        <v>712</v>
      </c>
      <c r="I2264" s="1" t="s">
        <v>713</v>
      </c>
      <c r="J2264" s="1" t="s">
        <v>20</v>
      </c>
      <c r="K2264" s="3">
        <v>49.38</v>
      </c>
      <c r="L2264">
        <v>4</v>
      </c>
      <c r="M2264" s="3">
        <v>197.52</v>
      </c>
      <c r="N2264" s="1" t="s">
        <v>29</v>
      </c>
      <c r="O2264" s="1" t="s">
        <v>22</v>
      </c>
    </row>
    <row r="2265" spans="1:15" x14ac:dyDescent="0.3">
      <c r="A2265" s="1" t="s">
        <v>5798</v>
      </c>
      <c r="B2265" s="2">
        <v>45367</v>
      </c>
      <c r="C2265" s="1" t="s">
        <v>6673</v>
      </c>
      <c r="D2265" s="1" t="s">
        <v>15</v>
      </c>
      <c r="E2265">
        <v>2024</v>
      </c>
      <c r="F2265" s="1" t="s">
        <v>666</v>
      </c>
      <c r="G2265" s="1" t="s">
        <v>3439</v>
      </c>
      <c r="H2265" s="1" t="s">
        <v>4326</v>
      </c>
      <c r="I2265" s="1" t="s">
        <v>4327</v>
      </c>
      <c r="J2265" s="1" t="s">
        <v>20</v>
      </c>
      <c r="K2265" s="3">
        <v>48.37</v>
      </c>
      <c r="L2265">
        <v>5</v>
      </c>
      <c r="M2265" s="3">
        <v>241.85</v>
      </c>
      <c r="N2265" s="1" t="s">
        <v>29</v>
      </c>
      <c r="O2265" s="1" t="s">
        <v>193</v>
      </c>
    </row>
    <row r="2266" spans="1:15" x14ac:dyDescent="0.3">
      <c r="A2266" s="1" t="s">
        <v>5799</v>
      </c>
      <c r="B2266" s="2">
        <v>45770</v>
      </c>
      <c r="C2266" s="1" t="s">
        <v>6670</v>
      </c>
      <c r="D2266" s="1" t="s">
        <v>82</v>
      </c>
      <c r="E2266">
        <v>2025</v>
      </c>
      <c r="F2266" s="1" t="s">
        <v>4599</v>
      </c>
      <c r="G2266" s="1" t="s">
        <v>4600</v>
      </c>
      <c r="H2266" s="1" t="s">
        <v>1185</v>
      </c>
      <c r="I2266" s="1" t="s">
        <v>1186</v>
      </c>
      <c r="J2266" s="1" t="s">
        <v>20</v>
      </c>
      <c r="K2266" s="3">
        <v>24.03</v>
      </c>
      <c r="L2266">
        <v>1</v>
      </c>
      <c r="M2266" s="3">
        <v>24.03</v>
      </c>
      <c r="N2266" s="1" t="s">
        <v>21</v>
      </c>
      <c r="O2266" s="1" t="s">
        <v>44</v>
      </c>
    </row>
    <row r="2267" spans="1:15" x14ac:dyDescent="0.3">
      <c r="A2267" s="1" t="s">
        <v>5800</v>
      </c>
      <c r="B2267" s="2">
        <v>45098</v>
      </c>
      <c r="C2267" s="1" t="s">
        <v>6670</v>
      </c>
      <c r="D2267" s="1" t="s">
        <v>24</v>
      </c>
      <c r="E2267">
        <v>2023</v>
      </c>
      <c r="F2267" s="1" t="s">
        <v>499</v>
      </c>
      <c r="G2267" s="1" t="s">
        <v>3414</v>
      </c>
      <c r="H2267" s="1" t="s">
        <v>2779</v>
      </c>
      <c r="I2267" s="1" t="s">
        <v>3401</v>
      </c>
      <c r="J2267" s="1" t="s">
        <v>70</v>
      </c>
      <c r="K2267" s="3">
        <v>36.56</v>
      </c>
      <c r="L2267">
        <v>3</v>
      </c>
      <c r="M2267" s="3">
        <v>109.68</v>
      </c>
      <c r="N2267" s="1" t="s">
        <v>6669</v>
      </c>
      <c r="O2267" s="1" t="s">
        <v>37</v>
      </c>
    </row>
    <row r="2268" spans="1:15" x14ac:dyDescent="0.3">
      <c r="A2268" s="1" t="s">
        <v>5801</v>
      </c>
      <c r="B2268" s="2">
        <v>44919</v>
      </c>
      <c r="C2268" s="1" t="s">
        <v>6673</v>
      </c>
      <c r="D2268" s="1" t="s">
        <v>107</v>
      </c>
      <c r="E2268">
        <v>2022</v>
      </c>
      <c r="F2268" s="1" t="s">
        <v>1203</v>
      </c>
      <c r="G2268" s="1" t="s">
        <v>1204</v>
      </c>
      <c r="H2268" s="1" t="s">
        <v>365</v>
      </c>
      <c r="I2268" s="1" t="s">
        <v>366</v>
      </c>
      <c r="J2268" s="1" t="s">
        <v>70</v>
      </c>
      <c r="K2268" s="3">
        <v>35.19</v>
      </c>
      <c r="L2268">
        <v>1</v>
      </c>
      <c r="M2268" s="3">
        <v>35.19</v>
      </c>
      <c r="N2268" s="1" t="s">
        <v>29</v>
      </c>
      <c r="O2268" s="1" t="s">
        <v>37</v>
      </c>
    </row>
    <row r="2269" spans="1:15" x14ac:dyDescent="0.3">
      <c r="A2269" s="1" t="s">
        <v>5802</v>
      </c>
      <c r="B2269" s="2">
        <v>44971</v>
      </c>
      <c r="C2269" s="1" t="s">
        <v>6671</v>
      </c>
      <c r="D2269" s="1" t="s">
        <v>39</v>
      </c>
      <c r="E2269">
        <v>2023</v>
      </c>
      <c r="F2269" s="1" t="s">
        <v>285</v>
      </c>
      <c r="G2269" s="1" t="s">
        <v>1922</v>
      </c>
      <c r="H2269" s="1" t="s">
        <v>176</v>
      </c>
      <c r="I2269" s="1" t="s">
        <v>177</v>
      </c>
      <c r="J2269" s="1" t="s">
        <v>51</v>
      </c>
      <c r="K2269" s="3">
        <v>19.16</v>
      </c>
      <c r="L2269">
        <v>2</v>
      </c>
      <c r="M2269" s="3">
        <v>38.32</v>
      </c>
      <c r="N2269" s="1" t="s">
        <v>21</v>
      </c>
      <c r="O2269" s="1" t="s">
        <v>44</v>
      </c>
    </row>
    <row r="2270" spans="1:15" x14ac:dyDescent="0.3">
      <c r="A2270" s="1" t="s">
        <v>5803</v>
      </c>
      <c r="B2270" s="2">
        <v>45233</v>
      </c>
      <c r="C2270" s="1" t="s">
        <v>6668</v>
      </c>
      <c r="D2270" s="1" t="s">
        <v>54</v>
      </c>
      <c r="E2270">
        <v>2023</v>
      </c>
      <c r="F2270" s="1" t="s">
        <v>414</v>
      </c>
      <c r="G2270" s="1" t="s">
        <v>2922</v>
      </c>
      <c r="H2270" s="1" t="s">
        <v>900</v>
      </c>
      <c r="I2270" s="1" t="s">
        <v>5804</v>
      </c>
      <c r="J2270" s="1" t="s">
        <v>87</v>
      </c>
      <c r="K2270" s="3">
        <v>10.97</v>
      </c>
      <c r="L2270">
        <v>1</v>
      </c>
      <c r="M2270" s="3">
        <v>10.97</v>
      </c>
      <c r="N2270" s="1" t="s">
        <v>21</v>
      </c>
      <c r="O2270" s="1" t="s">
        <v>22</v>
      </c>
    </row>
    <row r="2271" spans="1:15" x14ac:dyDescent="0.3">
      <c r="A2271" s="1" t="s">
        <v>5805</v>
      </c>
      <c r="B2271" s="2">
        <v>45296</v>
      </c>
      <c r="C2271" s="1" t="s">
        <v>6668</v>
      </c>
      <c r="D2271" s="1" t="s">
        <v>210</v>
      </c>
      <c r="E2271">
        <v>2024</v>
      </c>
      <c r="F2271" s="1" t="s">
        <v>3207</v>
      </c>
      <c r="G2271" s="1" t="s">
        <v>3208</v>
      </c>
      <c r="H2271" s="1" t="s">
        <v>197</v>
      </c>
      <c r="I2271" s="1" t="s">
        <v>198</v>
      </c>
      <c r="J2271" s="1" t="s">
        <v>70</v>
      </c>
      <c r="K2271" s="3">
        <v>6.06</v>
      </c>
      <c r="L2271">
        <v>5</v>
      </c>
      <c r="M2271" s="3">
        <v>30.3</v>
      </c>
      <c r="N2271" s="1" t="s">
        <v>21</v>
      </c>
      <c r="O2271" s="1" t="s">
        <v>22</v>
      </c>
    </row>
    <row r="2272" spans="1:15" x14ac:dyDescent="0.3">
      <c r="A2272" s="1" t="s">
        <v>5806</v>
      </c>
      <c r="B2272" s="2">
        <v>45465</v>
      </c>
      <c r="C2272" s="1" t="s">
        <v>6673</v>
      </c>
      <c r="D2272" s="1" t="s">
        <v>24</v>
      </c>
      <c r="E2272">
        <v>2024</v>
      </c>
      <c r="F2272" s="1" t="s">
        <v>3186</v>
      </c>
      <c r="G2272" s="1" t="s">
        <v>3187</v>
      </c>
      <c r="H2272" s="1" t="s">
        <v>2213</v>
      </c>
      <c r="I2272" s="1" t="s">
        <v>3025</v>
      </c>
      <c r="J2272" s="1" t="s">
        <v>20</v>
      </c>
      <c r="K2272" s="3">
        <v>27.79</v>
      </c>
      <c r="L2272">
        <v>2</v>
      </c>
      <c r="M2272" s="3">
        <v>55.58</v>
      </c>
      <c r="N2272" s="1" t="s">
        <v>21</v>
      </c>
      <c r="O2272" s="1" t="s">
        <v>22</v>
      </c>
    </row>
    <row r="2273" spans="1:15" x14ac:dyDescent="0.3">
      <c r="A2273" s="1" t="s">
        <v>5807</v>
      </c>
      <c r="B2273" s="2">
        <v>45160</v>
      </c>
      <c r="C2273" s="1" t="s">
        <v>6671</v>
      </c>
      <c r="D2273" s="1" t="s">
        <v>90</v>
      </c>
      <c r="E2273">
        <v>2023</v>
      </c>
      <c r="F2273" s="1" t="s">
        <v>4456</v>
      </c>
      <c r="G2273" s="1" t="s">
        <v>4457</v>
      </c>
      <c r="H2273" s="1" t="s">
        <v>2618</v>
      </c>
      <c r="I2273" s="1" t="s">
        <v>2619</v>
      </c>
      <c r="J2273" s="1" t="s">
        <v>70</v>
      </c>
      <c r="K2273" s="3">
        <v>31.55</v>
      </c>
      <c r="L2273">
        <v>4</v>
      </c>
      <c r="M2273" s="3">
        <v>126.2</v>
      </c>
      <c r="N2273" s="1" t="s">
        <v>21</v>
      </c>
      <c r="O2273" s="1" t="s">
        <v>37</v>
      </c>
    </row>
    <row r="2274" spans="1:15" x14ac:dyDescent="0.3">
      <c r="A2274" s="1" t="s">
        <v>5808</v>
      </c>
      <c r="B2274" s="2">
        <v>45203</v>
      </c>
      <c r="C2274" s="1" t="s">
        <v>6670</v>
      </c>
      <c r="D2274" s="1" t="s">
        <v>133</v>
      </c>
      <c r="E2274">
        <v>2023</v>
      </c>
      <c r="F2274" s="1" t="s">
        <v>164</v>
      </c>
      <c r="G2274" s="1" t="s">
        <v>165</v>
      </c>
      <c r="H2274" s="1" t="s">
        <v>2229</v>
      </c>
      <c r="I2274" s="1" t="s">
        <v>3050</v>
      </c>
      <c r="J2274" s="1" t="s">
        <v>70</v>
      </c>
      <c r="K2274" s="3">
        <v>47.91</v>
      </c>
      <c r="L2274">
        <v>2</v>
      </c>
      <c r="M2274" s="3">
        <v>95.82</v>
      </c>
      <c r="N2274" s="1" t="s">
        <v>21</v>
      </c>
      <c r="O2274" s="1" t="s">
        <v>95</v>
      </c>
    </row>
    <row r="2275" spans="1:15" x14ac:dyDescent="0.3">
      <c r="A2275" s="1" t="s">
        <v>5809</v>
      </c>
      <c r="B2275" s="2">
        <v>44976</v>
      </c>
      <c r="C2275" s="1" t="s">
        <v>6666</v>
      </c>
      <c r="D2275" s="1" t="s">
        <v>39</v>
      </c>
      <c r="E2275">
        <v>2023</v>
      </c>
      <c r="F2275" s="1" t="s">
        <v>658</v>
      </c>
      <c r="G2275" s="1" t="s">
        <v>4507</v>
      </c>
      <c r="H2275" s="1" t="s">
        <v>4726</v>
      </c>
      <c r="I2275" s="1" t="s">
        <v>4727</v>
      </c>
      <c r="J2275" s="1" t="s">
        <v>20</v>
      </c>
      <c r="K2275" s="3">
        <v>12.28</v>
      </c>
      <c r="L2275">
        <v>3</v>
      </c>
      <c r="M2275" s="3">
        <v>36.840000000000003</v>
      </c>
      <c r="N2275" s="1" t="s">
        <v>29</v>
      </c>
      <c r="O2275" s="1" t="s">
        <v>30</v>
      </c>
    </row>
    <row r="2276" spans="1:15" x14ac:dyDescent="0.3">
      <c r="A2276" s="1" t="s">
        <v>5810</v>
      </c>
      <c r="B2276" s="2">
        <v>45115</v>
      </c>
      <c r="C2276" s="1" t="s">
        <v>6673</v>
      </c>
      <c r="D2276" s="1" t="s">
        <v>32</v>
      </c>
      <c r="E2276">
        <v>2023</v>
      </c>
      <c r="F2276" s="1" t="s">
        <v>3653</v>
      </c>
      <c r="G2276" s="1" t="s">
        <v>3654</v>
      </c>
      <c r="H2276" s="1" t="s">
        <v>3905</v>
      </c>
      <c r="I2276" s="1" t="s">
        <v>3906</v>
      </c>
      <c r="J2276" s="1" t="s">
        <v>20</v>
      </c>
      <c r="K2276" s="3">
        <v>9.48</v>
      </c>
      <c r="L2276">
        <v>5</v>
      </c>
      <c r="M2276" s="3">
        <v>47.4</v>
      </c>
      <c r="N2276" s="1" t="s">
        <v>21</v>
      </c>
      <c r="O2276" s="1" t="s">
        <v>95</v>
      </c>
    </row>
    <row r="2277" spans="1:15" x14ac:dyDescent="0.3">
      <c r="A2277" s="1" t="s">
        <v>5811</v>
      </c>
      <c r="B2277" s="2">
        <v>45484</v>
      </c>
      <c r="C2277" s="1" t="s">
        <v>6672</v>
      </c>
      <c r="D2277" s="1" t="s">
        <v>32</v>
      </c>
      <c r="E2277">
        <v>2024</v>
      </c>
      <c r="F2277" s="1" t="s">
        <v>1917</v>
      </c>
      <c r="G2277" s="1" t="s">
        <v>1918</v>
      </c>
      <c r="H2277" s="1" t="s">
        <v>1219</v>
      </c>
      <c r="I2277" s="1" t="s">
        <v>5812</v>
      </c>
      <c r="J2277" s="1" t="s">
        <v>20</v>
      </c>
      <c r="K2277" s="3">
        <v>35.76</v>
      </c>
      <c r="L2277">
        <v>3</v>
      </c>
      <c r="M2277" s="3">
        <v>107.28</v>
      </c>
      <c r="N2277" s="1" t="s">
        <v>6669</v>
      </c>
      <c r="O2277" s="1" t="s">
        <v>52</v>
      </c>
    </row>
    <row r="2278" spans="1:15" x14ac:dyDescent="0.3">
      <c r="A2278" s="1" t="s">
        <v>5813</v>
      </c>
      <c r="B2278" s="2">
        <v>45517</v>
      </c>
      <c r="C2278" s="1" t="s">
        <v>6671</v>
      </c>
      <c r="D2278" s="1" t="s">
        <v>90</v>
      </c>
      <c r="E2278">
        <v>2024</v>
      </c>
      <c r="F2278" s="1" t="s">
        <v>5172</v>
      </c>
      <c r="G2278" s="1" t="s">
        <v>5173</v>
      </c>
      <c r="H2278" s="1" t="s">
        <v>1661</v>
      </c>
      <c r="I2278" s="1" t="s">
        <v>5814</v>
      </c>
      <c r="J2278" s="1" t="s">
        <v>87</v>
      </c>
      <c r="K2278" s="3">
        <v>13.15</v>
      </c>
      <c r="L2278">
        <v>3</v>
      </c>
      <c r="M2278" s="3">
        <v>39.450000000000003</v>
      </c>
      <c r="N2278" s="1" t="s">
        <v>6669</v>
      </c>
      <c r="O2278" s="1" t="s">
        <v>30</v>
      </c>
    </row>
    <row r="2279" spans="1:15" x14ac:dyDescent="0.3">
      <c r="A2279" s="1" t="s">
        <v>5815</v>
      </c>
      <c r="B2279" s="2">
        <v>45834</v>
      </c>
      <c r="C2279" s="1" t="s">
        <v>6672</v>
      </c>
      <c r="D2279" s="1" t="s">
        <v>24</v>
      </c>
      <c r="E2279">
        <v>2025</v>
      </c>
      <c r="F2279" s="1" t="s">
        <v>16</v>
      </c>
      <c r="G2279" s="1" t="s">
        <v>17</v>
      </c>
      <c r="H2279" s="1" t="s">
        <v>2424</v>
      </c>
      <c r="I2279" s="1" t="s">
        <v>2647</v>
      </c>
      <c r="J2279" s="1" t="s">
        <v>70</v>
      </c>
      <c r="K2279" s="3">
        <v>32.1</v>
      </c>
      <c r="L2279">
        <v>1</v>
      </c>
      <c r="M2279" s="3">
        <v>32.1</v>
      </c>
      <c r="N2279" s="1" t="s">
        <v>21</v>
      </c>
      <c r="O2279" s="1" t="s">
        <v>44</v>
      </c>
    </row>
    <row r="2280" spans="1:15" x14ac:dyDescent="0.3">
      <c r="A2280" s="1" t="s">
        <v>5816</v>
      </c>
      <c r="B2280" s="2">
        <v>45348</v>
      </c>
      <c r="C2280" s="1" t="s">
        <v>6667</v>
      </c>
      <c r="D2280" s="1" t="s">
        <v>39</v>
      </c>
      <c r="E2280">
        <v>2024</v>
      </c>
      <c r="F2280" s="1" t="s">
        <v>3369</v>
      </c>
      <c r="G2280" s="1" t="s">
        <v>3370</v>
      </c>
      <c r="H2280" s="1" t="s">
        <v>955</v>
      </c>
      <c r="I2280" s="1" t="s">
        <v>3997</v>
      </c>
      <c r="J2280" s="1" t="s">
        <v>20</v>
      </c>
      <c r="K2280" s="3">
        <v>42.74</v>
      </c>
      <c r="L2280">
        <v>1</v>
      </c>
      <c r="M2280" s="3">
        <v>42.74</v>
      </c>
      <c r="N2280" s="1" t="s">
        <v>6669</v>
      </c>
      <c r="O2280" s="1" t="s">
        <v>193</v>
      </c>
    </row>
    <row r="2281" spans="1:15" x14ac:dyDescent="0.3">
      <c r="A2281" s="1" t="s">
        <v>5817</v>
      </c>
      <c r="B2281" s="2">
        <v>45771</v>
      </c>
      <c r="C2281" s="1" t="s">
        <v>6672</v>
      </c>
      <c r="D2281" s="1" t="s">
        <v>82</v>
      </c>
      <c r="E2281">
        <v>2025</v>
      </c>
      <c r="F2281" s="1" t="s">
        <v>1560</v>
      </c>
      <c r="G2281" s="1" t="s">
        <v>1664</v>
      </c>
      <c r="H2281" s="1" t="s">
        <v>4851</v>
      </c>
      <c r="I2281" s="1" t="s">
        <v>4852</v>
      </c>
      <c r="J2281" s="1" t="s">
        <v>70</v>
      </c>
      <c r="K2281" s="3">
        <v>32.83</v>
      </c>
      <c r="L2281">
        <v>5</v>
      </c>
      <c r="M2281" s="3">
        <v>164.15</v>
      </c>
      <c r="N2281" s="1" t="s">
        <v>6669</v>
      </c>
      <c r="O2281" s="1" t="s">
        <v>30</v>
      </c>
    </row>
    <row r="2282" spans="1:15" x14ac:dyDescent="0.3">
      <c r="A2282" s="1" t="s">
        <v>5818</v>
      </c>
      <c r="B2282" s="2">
        <v>45030</v>
      </c>
      <c r="C2282" s="1" t="s">
        <v>6668</v>
      </c>
      <c r="D2282" s="1" t="s">
        <v>82</v>
      </c>
      <c r="E2282">
        <v>2023</v>
      </c>
      <c r="F2282" s="1" t="s">
        <v>658</v>
      </c>
      <c r="G2282" s="1" t="s">
        <v>4507</v>
      </c>
      <c r="H2282" s="1" t="s">
        <v>1856</v>
      </c>
      <c r="I2282" s="1" t="s">
        <v>2276</v>
      </c>
      <c r="J2282" s="1" t="s">
        <v>20</v>
      </c>
      <c r="K2282" s="3">
        <v>20.170000000000002</v>
      </c>
      <c r="L2282">
        <v>2</v>
      </c>
      <c r="M2282" s="3">
        <v>40.340000000000003</v>
      </c>
      <c r="N2282" s="1" t="s">
        <v>6669</v>
      </c>
      <c r="O2282" s="1" t="s">
        <v>30</v>
      </c>
    </row>
    <row r="2283" spans="1:15" x14ac:dyDescent="0.3">
      <c r="A2283" s="1" t="s">
        <v>5819</v>
      </c>
      <c r="B2283" s="2">
        <v>45362</v>
      </c>
      <c r="C2283" s="1" t="s">
        <v>6667</v>
      </c>
      <c r="D2283" s="1" t="s">
        <v>15</v>
      </c>
      <c r="E2283">
        <v>2024</v>
      </c>
      <c r="F2283" s="1" t="s">
        <v>2154</v>
      </c>
      <c r="G2283" s="1" t="s">
        <v>2155</v>
      </c>
      <c r="H2283" s="1" t="s">
        <v>4704</v>
      </c>
      <c r="I2283" s="1" t="s">
        <v>5019</v>
      </c>
      <c r="J2283" s="1" t="s">
        <v>51</v>
      </c>
      <c r="K2283" s="3">
        <v>22.67</v>
      </c>
      <c r="L2283">
        <v>2</v>
      </c>
      <c r="M2283" s="3">
        <v>45.34</v>
      </c>
      <c r="N2283" s="1" t="s">
        <v>29</v>
      </c>
      <c r="O2283" s="1" t="s">
        <v>22</v>
      </c>
    </row>
    <row r="2284" spans="1:15" x14ac:dyDescent="0.3">
      <c r="A2284" s="1" t="s">
        <v>5820</v>
      </c>
      <c r="B2284" s="2">
        <v>45430</v>
      </c>
      <c r="C2284" s="1" t="s">
        <v>6673</v>
      </c>
      <c r="D2284" s="1" t="s">
        <v>46</v>
      </c>
      <c r="E2284">
        <v>2024</v>
      </c>
      <c r="F2284" s="1" t="s">
        <v>300</v>
      </c>
      <c r="G2284" s="1" t="s">
        <v>2795</v>
      </c>
      <c r="H2284" s="1" t="s">
        <v>4070</v>
      </c>
      <c r="I2284" s="1" t="s">
        <v>4071</v>
      </c>
      <c r="J2284" s="1" t="s">
        <v>87</v>
      </c>
      <c r="K2284" s="3">
        <v>5.22</v>
      </c>
      <c r="L2284">
        <v>2</v>
      </c>
      <c r="M2284" s="3">
        <v>10.44</v>
      </c>
      <c r="N2284" s="1" t="s">
        <v>29</v>
      </c>
      <c r="O2284" s="1" t="s">
        <v>44</v>
      </c>
    </row>
    <row r="2285" spans="1:15" x14ac:dyDescent="0.3">
      <c r="A2285" s="1" t="s">
        <v>5821</v>
      </c>
      <c r="B2285" s="2">
        <v>45391</v>
      </c>
      <c r="C2285" s="1" t="s">
        <v>6671</v>
      </c>
      <c r="D2285" s="1" t="s">
        <v>82</v>
      </c>
      <c r="E2285">
        <v>2024</v>
      </c>
      <c r="F2285" s="1" t="s">
        <v>4002</v>
      </c>
      <c r="G2285" s="1" t="s">
        <v>5202</v>
      </c>
      <c r="H2285" s="1" t="s">
        <v>1232</v>
      </c>
      <c r="I2285" s="1" t="s">
        <v>1233</v>
      </c>
      <c r="J2285" s="1" t="s">
        <v>70</v>
      </c>
      <c r="K2285" s="3">
        <v>43.75</v>
      </c>
      <c r="L2285">
        <v>1</v>
      </c>
      <c r="M2285" s="3">
        <v>43.75</v>
      </c>
      <c r="N2285" s="1" t="s">
        <v>6669</v>
      </c>
      <c r="O2285" s="1" t="s">
        <v>193</v>
      </c>
    </row>
    <row r="2286" spans="1:15" x14ac:dyDescent="0.3">
      <c r="A2286" s="1" t="s">
        <v>5822</v>
      </c>
      <c r="B2286" s="2">
        <v>45157</v>
      </c>
      <c r="C2286" s="1" t="s">
        <v>6673</v>
      </c>
      <c r="D2286" s="1" t="s">
        <v>90</v>
      </c>
      <c r="E2286">
        <v>2023</v>
      </c>
      <c r="F2286" s="1" t="s">
        <v>5115</v>
      </c>
      <c r="G2286" s="1" t="s">
        <v>5116</v>
      </c>
      <c r="H2286" s="1" t="s">
        <v>3253</v>
      </c>
      <c r="I2286" s="1" t="s">
        <v>3254</v>
      </c>
      <c r="J2286" s="1" t="s">
        <v>87</v>
      </c>
      <c r="K2286" s="3">
        <v>24.45</v>
      </c>
      <c r="L2286">
        <v>5</v>
      </c>
      <c r="M2286" s="3">
        <v>122.25</v>
      </c>
      <c r="N2286" s="1" t="s">
        <v>88</v>
      </c>
      <c r="O2286" s="1" t="s">
        <v>44</v>
      </c>
    </row>
    <row r="2287" spans="1:15" x14ac:dyDescent="0.3">
      <c r="A2287" s="1" t="s">
        <v>5823</v>
      </c>
      <c r="B2287" s="2">
        <v>45632</v>
      </c>
      <c r="C2287" s="1" t="s">
        <v>6668</v>
      </c>
      <c r="D2287" s="1" t="s">
        <v>107</v>
      </c>
      <c r="E2287">
        <v>2024</v>
      </c>
      <c r="F2287" s="1" t="s">
        <v>2688</v>
      </c>
      <c r="G2287" s="1" t="s">
        <v>5824</v>
      </c>
      <c r="H2287" s="1" t="s">
        <v>5603</v>
      </c>
      <c r="I2287" s="1" t="s">
        <v>5825</v>
      </c>
      <c r="J2287" s="1" t="s">
        <v>87</v>
      </c>
      <c r="K2287" s="3">
        <v>45.94</v>
      </c>
      <c r="L2287">
        <v>3</v>
      </c>
      <c r="M2287" s="3">
        <v>137.82</v>
      </c>
      <c r="N2287" s="1" t="s">
        <v>21</v>
      </c>
      <c r="O2287" s="1" t="s">
        <v>44</v>
      </c>
    </row>
    <row r="2288" spans="1:15" x14ac:dyDescent="0.3">
      <c r="A2288" s="1" t="s">
        <v>5826</v>
      </c>
      <c r="B2288" s="2">
        <v>45288</v>
      </c>
      <c r="C2288" s="1" t="s">
        <v>6672</v>
      </c>
      <c r="D2288" s="1" t="s">
        <v>107</v>
      </c>
      <c r="E2288">
        <v>2023</v>
      </c>
      <c r="F2288" s="1" t="s">
        <v>2681</v>
      </c>
      <c r="G2288" s="1" t="s">
        <v>2682</v>
      </c>
      <c r="H2288" s="1" t="s">
        <v>1314</v>
      </c>
      <c r="I2288" s="1" t="s">
        <v>3723</v>
      </c>
      <c r="J2288" s="1" t="s">
        <v>87</v>
      </c>
      <c r="K2288" s="3">
        <v>39.33</v>
      </c>
      <c r="L2288">
        <v>3</v>
      </c>
      <c r="M2288" s="3">
        <v>117.99</v>
      </c>
      <c r="N2288" s="1" t="s">
        <v>21</v>
      </c>
      <c r="O2288" s="1" t="s">
        <v>52</v>
      </c>
    </row>
    <row r="2289" spans="1:15" x14ac:dyDescent="0.3">
      <c r="A2289" s="1" t="s">
        <v>5827</v>
      </c>
      <c r="B2289" s="2">
        <v>44930</v>
      </c>
      <c r="C2289" s="1" t="s">
        <v>6670</v>
      </c>
      <c r="D2289" s="1" t="s">
        <v>210</v>
      </c>
      <c r="E2289">
        <v>2023</v>
      </c>
      <c r="F2289" s="1" t="s">
        <v>313</v>
      </c>
      <c r="G2289" s="1" t="s">
        <v>314</v>
      </c>
      <c r="H2289" s="1" t="s">
        <v>1762</v>
      </c>
      <c r="I2289" s="1" t="s">
        <v>2757</v>
      </c>
      <c r="J2289" s="1" t="s">
        <v>70</v>
      </c>
      <c r="K2289" s="3">
        <v>23.93</v>
      </c>
      <c r="L2289">
        <v>3</v>
      </c>
      <c r="M2289" s="3">
        <v>71.790000000000006</v>
      </c>
      <c r="N2289" s="1" t="s">
        <v>21</v>
      </c>
      <c r="O2289" s="1" t="s">
        <v>22</v>
      </c>
    </row>
    <row r="2290" spans="1:15" x14ac:dyDescent="0.3">
      <c r="A2290" s="1" t="s">
        <v>5828</v>
      </c>
      <c r="B2290" s="2">
        <v>45472</v>
      </c>
      <c r="C2290" s="1" t="s">
        <v>6673</v>
      </c>
      <c r="D2290" s="1" t="s">
        <v>24</v>
      </c>
      <c r="E2290">
        <v>2024</v>
      </c>
      <c r="F2290" s="1" t="s">
        <v>583</v>
      </c>
      <c r="G2290" s="1" t="s">
        <v>5829</v>
      </c>
      <c r="H2290" s="1" t="s">
        <v>3933</v>
      </c>
      <c r="I2290" s="1" t="s">
        <v>3934</v>
      </c>
      <c r="J2290" s="1" t="s">
        <v>87</v>
      </c>
      <c r="K2290" s="3">
        <v>49.94</v>
      </c>
      <c r="L2290">
        <v>3</v>
      </c>
      <c r="M2290" s="3">
        <v>149.82</v>
      </c>
      <c r="N2290" s="1" t="s">
        <v>88</v>
      </c>
      <c r="O2290" s="1" t="s">
        <v>193</v>
      </c>
    </row>
    <row r="2291" spans="1:15" x14ac:dyDescent="0.3">
      <c r="A2291" s="1" t="s">
        <v>5830</v>
      </c>
      <c r="B2291" s="2">
        <v>45686</v>
      </c>
      <c r="C2291" s="1" t="s">
        <v>6670</v>
      </c>
      <c r="D2291" s="1" t="s">
        <v>210</v>
      </c>
      <c r="E2291">
        <v>2025</v>
      </c>
      <c r="F2291" s="1" t="s">
        <v>710</v>
      </c>
      <c r="G2291" s="1" t="s">
        <v>711</v>
      </c>
      <c r="H2291" s="1" t="s">
        <v>2290</v>
      </c>
      <c r="I2291" s="1" t="s">
        <v>2291</v>
      </c>
      <c r="J2291" s="1" t="s">
        <v>70</v>
      </c>
      <c r="K2291" s="3">
        <v>28.75</v>
      </c>
      <c r="L2291">
        <v>3</v>
      </c>
      <c r="M2291" s="3">
        <v>86.25</v>
      </c>
      <c r="N2291" s="1" t="s">
        <v>6669</v>
      </c>
      <c r="O2291" s="1" t="s">
        <v>80</v>
      </c>
    </row>
    <row r="2292" spans="1:15" x14ac:dyDescent="0.3">
      <c r="A2292" s="1" t="s">
        <v>5831</v>
      </c>
      <c r="B2292" s="2">
        <v>45055</v>
      </c>
      <c r="C2292" s="1" t="s">
        <v>6671</v>
      </c>
      <c r="D2292" s="1" t="s">
        <v>46</v>
      </c>
      <c r="E2292">
        <v>2023</v>
      </c>
      <c r="F2292" s="1" t="s">
        <v>3409</v>
      </c>
      <c r="G2292" s="1" t="s">
        <v>3410</v>
      </c>
      <c r="H2292" s="1" t="s">
        <v>2579</v>
      </c>
      <c r="I2292" s="1" t="s">
        <v>2580</v>
      </c>
      <c r="J2292" s="1" t="s">
        <v>20</v>
      </c>
      <c r="K2292" s="3">
        <v>12.3</v>
      </c>
      <c r="L2292">
        <v>5</v>
      </c>
      <c r="M2292" s="3">
        <v>61.5</v>
      </c>
      <c r="N2292" s="1" t="s">
        <v>21</v>
      </c>
      <c r="O2292" s="1" t="s">
        <v>22</v>
      </c>
    </row>
    <row r="2293" spans="1:15" x14ac:dyDescent="0.3">
      <c r="A2293" s="1" t="s">
        <v>5832</v>
      </c>
      <c r="B2293" s="2">
        <v>45336</v>
      </c>
      <c r="C2293" s="1" t="s">
        <v>6670</v>
      </c>
      <c r="D2293" s="1" t="s">
        <v>39</v>
      </c>
      <c r="E2293">
        <v>2024</v>
      </c>
      <c r="F2293" s="1" t="s">
        <v>552</v>
      </c>
      <c r="G2293" s="1" t="s">
        <v>5360</v>
      </c>
      <c r="H2293" s="1" t="s">
        <v>5833</v>
      </c>
      <c r="I2293" s="1" t="s">
        <v>5834</v>
      </c>
      <c r="J2293" s="1" t="s">
        <v>51</v>
      </c>
      <c r="K2293" s="3">
        <v>30.56</v>
      </c>
      <c r="L2293">
        <v>1</v>
      </c>
      <c r="M2293" s="3">
        <v>30.56</v>
      </c>
      <c r="N2293" s="1" t="s">
        <v>6669</v>
      </c>
      <c r="O2293" s="1" t="s">
        <v>30</v>
      </c>
    </row>
    <row r="2294" spans="1:15" x14ac:dyDescent="0.3">
      <c r="A2294" s="1" t="s">
        <v>5835</v>
      </c>
      <c r="B2294" s="2">
        <v>45208</v>
      </c>
      <c r="C2294" s="1" t="s">
        <v>6667</v>
      </c>
      <c r="D2294" s="1" t="s">
        <v>133</v>
      </c>
      <c r="E2294">
        <v>2023</v>
      </c>
      <c r="F2294" s="1" t="s">
        <v>557</v>
      </c>
      <c r="G2294" s="1" t="s">
        <v>5836</v>
      </c>
      <c r="H2294" s="1" t="s">
        <v>1505</v>
      </c>
      <c r="I2294" s="1" t="s">
        <v>1506</v>
      </c>
      <c r="J2294" s="1" t="s">
        <v>87</v>
      </c>
      <c r="K2294" s="3">
        <v>14.1</v>
      </c>
      <c r="L2294">
        <v>1</v>
      </c>
      <c r="M2294" s="3">
        <v>14.1</v>
      </c>
      <c r="N2294" s="1" t="s">
        <v>29</v>
      </c>
      <c r="O2294" s="1" t="s">
        <v>30</v>
      </c>
    </row>
    <row r="2295" spans="1:15" x14ac:dyDescent="0.3">
      <c r="A2295" s="1" t="s">
        <v>5837</v>
      </c>
      <c r="B2295" s="2">
        <v>45305</v>
      </c>
      <c r="C2295" s="1" t="s">
        <v>6666</v>
      </c>
      <c r="D2295" s="1" t="s">
        <v>210</v>
      </c>
      <c r="E2295">
        <v>2024</v>
      </c>
      <c r="F2295" s="1" t="s">
        <v>524</v>
      </c>
      <c r="G2295" s="1" t="s">
        <v>5518</v>
      </c>
      <c r="H2295" s="1" t="s">
        <v>5771</v>
      </c>
      <c r="I2295" s="1" t="s">
        <v>5772</v>
      </c>
      <c r="J2295" s="1" t="s">
        <v>87</v>
      </c>
      <c r="K2295" s="3">
        <v>43.82</v>
      </c>
      <c r="L2295">
        <v>5</v>
      </c>
      <c r="M2295" s="3">
        <v>219.1</v>
      </c>
      <c r="N2295" s="1" t="s">
        <v>88</v>
      </c>
      <c r="O2295" s="1" t="s">
        <v>44</v>
      </c>
    </row>
    <row r="2296" spans="1:15" x14ac:dyDescent="0.3">
      <c r="A2296" s="1" t="s">
        <v>5838</v>
      </c>
      <c r="B2296" s="2">
        <v>45286</v>
      </c>
      <c r="C2296" s="1" t="s">
        <v>6671</v>
      </c>
      <c r="D2296" s="1" t="s">
        <v>107</v>
      </c>
      <c r="E2296">
        <v>2023</v>
      </c>
      <c r="F2296" s="1" t="s">
        <v>2180</v>
      </c>
      <c r="G2296" s="1" t="s">
        <v>5839</v>
      </c>
      <c r="H2296" s="1" t="s">
        <v>176</v>
      </c>
      <c r="I2296" s="1" t="s">
        <v>4206</v>
      </c>
      <c r="J2296" s="1" t="s">
        <v>51</v>
      </c>
      <c r="K2296" s="3">
        <v>21.16</v>
      </c>
      <c r="L2296">
        <v>3</v>
      </c>
      <c r="M2296" s="3">
        <v>63.48</v>
      </c>
      <c r="N2296" s="1" t="s">
        <v>21</v>
      </c>
      <c r="O2296" s="1" t="s">
        <v>52</v>
      </c>
    </row>
    <row r="2297" spans="1:15" x14ac:dyDescent="0.3">
      <c r="A2297" s="1" t="s">
        <v>5840</v>
      </c>
      <c r="B2297" s="2">
        <v>45634</v>
      </c>
      <c r="C2297" s="1" t="s">
        <v>6666</v>
      </c>
      <c r="D2297" s="1" t="s">
        <v>107</v>
      </c>
      <c r="E2297">
        <v>2024</v>
      </c>
      <c r="F2297" s="1" t="s">
        <v>205</v>
      </c>
      <c r="G2297" s="1" t="s">
        <v>4215</v>
      </c>
      <c r="H2297" s="1" t="s">
        <v>455</v>
      </c>
      <c r="I2297" s="1" t="s">
        <v>5782</v>
      </c>
      <c r="J2297" s="1" t="s">
        <v>51</v>
      </c>
      <c r="K2297" s="3">
        <v>48.48</v>
      </c>
      <c r="L2297">
        <v>4</v>
      </c>
      <c r="M2297" s="3">
        <v>193.92</v>
      </c>
      <c r="N2297" s="1" t="s">
        <v>6669</v>
      </c>
      <c r="O2297" s="1" t="s">
        <v>30</v>
      </c>
    </row>
    <row r="2298" spans="1:15" x14ac:dyDescent="0.3">
      <c r="A2298" s="1" t="s">
        <v>5841</v>
      </c>
      <c r="B2298" s="2">
        <v>45411</v>
      </c>
      <c r="C2298" s="1" t="s">
        <v>6667</v>
      </c>
      <c r="D2298" s="1" t="s">
        <v>82</v>
      </c>
      <c r="E2298">
        <v>2024</v>
      </c>
      <c r="F2298" s="1" t="s">
        <v>1019</v>
      </c>
      <c r="G2298" s="1" t="s">
        <v>1985</v>
      </c>
      <c r="H2298" s="1" t="s">
        <v>1646</v>
      </c>
      <c r="I2298" s="1" t="s">
        <v>1647</v>
      </c>
      <c r="J2298" s="1" t="s">
        <v>70</v>
      </c>
      <c r="K2298" s="3">
        <v>35.69</v>
      </c>
      <c r="L2298">
        <v>2</v>
      </c>
      <c r="M2298" s="3">
        <v>71.38</v>
      </c>
      <c r="N2298" s="1" t="s">
        <v>21</v>
      </c>
      <c r="O2298" s="1" t="s">
        <v>37</v>
      </c>
    </row>
    <row r="2299" spans="1:15" x14ac:dyDescent="0.3">
      <c r="A2299" s="1" t="s">
        <v>5842</v>
      </c>
      <c r="B2299" s="2">
        <v>45177</v>
      </c>
      <c r="C2299" s="1" t="s">
        <v>6668</v>
      </c>
      <c r="D2299" s="1" t="s">
        <v>60</v>
      </c>
      <c r="E2299">
        <v>2023</v>
      </c>
      <c r="F2299" s="1" t="s">
        <v>2828</v>
      </c>
      <c r="G2299" s="1" t="s">
        <v>2829</v>
      </c>
      <c r="H2299" s="1" t="s">
        <v>1832</v>
      </c>
      <c r="I2299" s="1" t="s">
        <v>1833</v>
      </c>
      <c r="J2299" s="1" t="s">
        <v>87</v>
      </c>
      <c r="K2299" s="3">
        <v>26.23</v>
      </c>
      <c r="L2299">
        <v>1</v>
      </c>
      <c r="M2299" s="3">
        <v>26.23</v>
      </c>
      <c r="N2299" s="1" t="s">
        <v>88</v>
      </c>
      <c r="O2299" s="1" t="s">
        <v>193</v>
      </c>
    </row>
    <row r="2300" spans="1:15" x14ac:dyDescent="0.3">
      <c r="A2300" s="1" t="s">
        <v>5843</v>
      </c>
      <c r="B2300" s="2">
        <v>45420</v>
      </c>
      <c r="C2300" s="1" t="s">
        <v>6670</v>
      </c>
      <c r="D2300" s="1" t="s">
        <v>46</v>
      </c>
      <c r="E2300">
        <v>2024</v>
      </c>
      <c r="F2300" s="1" t="s">
        <v>2571</v>
      </c>
      <c r="G2300" s="1" t="s">
        <v>5844</v>
      </c>
      <c r="H2300" s="1" t="s">
        <v>826</v>
      </c>
      <c r="I2300" s="1" t="s">
        <v>827</v>
      </c>
      <c r="J2300" s="1" t="s">
        <v>20</v>
      </c>
      <c r="K2300" s="3">
        <v>25.67</v>
      </c>
      <c r="L2300">
        <v>5</v>
      </c>
      <c r="M2300" s="3">
        <v>128.35</v>
      </c>
      <c r="N2300" s="1" t="s">
        <v>6669</v>
      </c>
      <c r="O2300" s="1" t="s">
        <v>52</v>
      </c>
    </row>
    <row r="2301" spans="1:15" x14ac:dyDescent="0.3">
      <c r="A2301" s="1" t="s">
        <v>5845</v>
      </c>
      <c r="B2301" s="2">
        <v>45311</v>
      </c>
      <c r="C2301" s="1" t="s">
        <v>6673</v>
      </c>
      <c r="D2301" s="1" t="s">
        <v>210</v>
      </c>
      <c r="E2301">
        <v>2024</v>
      </c>
      <c r="F2301" s="1" t="s">
        <v>671</v>
      </c>
      <c r="G2301" s="1" t="s">
        <v>672</v>
      </c>
      <c r="H2301" s="1" t="s">
        <v>5735</v>
      </c>
      <c r="I2301" s="1" t="s">
        <v>5846</v>
      </c>
      <c r="J2301" s="1" t="s">
        <v>70</v>
      </c>
      <c r="K2301" s="3">
        <v>37.06</v>
      </c>
      <c r="L2301">
        <v>1</v>
      </c>
      <c r="M2301" s="3">
        <v>37.06</v>
      </c>
      <c r="N2301" s="1" t="s">
        <v>21</v>
      </c>
      <c r="O2301" s="1" t="s">
        <v>44</v>
      </c>
    </row>
    <row r="2302" spans="1:15" x14ac:dyDescent="0.3">
      <c r="A2302" s="1" t="s">
        <v>5847</v>
      </c>
      <c r="B2302" s="2">
        <v>45170</v>
      </c>
      <c r="C2302" s="1" t="s">
        <v>6668</v>
      </c>
      <c r="D2302" s="1" t="s">
        <v>60</v>
      </c>
      <c r="E2302">
        <v>2023</v>
      </c>
      <c r="F2302" s="1" t="s">
        <v>1032</v>
      </c>
      <c r="G2302" s="1" t="s">
        <v>4996</v>
      </c>
      <c r="H2302" s="1" t="s">
        <v>811</v>
      </c>
      <c r="I2302" s="1" t="s">
        <v>3949</v>
      </c>
      <c r="J2302" s="1" t="s">
        <v>20</v>
      </c>
      <c r="K2302" s="3">
        <v>25.06</v>
      </c>
      <c r="L2302">
        <v>3</v>
      </c>
      <c r="M2302" s="3">
        <v>75.180000000000007</v>
      </c>
      <c r="N2302" s="1" t="s">
        <v>29</v>
      </c>
      <c r="O2302" s="1" t="s">
        <v>22</v>
      </c>
    </row>
    <row r="2303" spans="1:15" x14ac:dyDescent="0.3">
      <c r="A2303" s="1" t="s">
        <v>5848</v>
      </c>
      <c r="B2303" s="2">
        <v>45253</v>
      </c>
      <c r="C2303" s="1" t="s">
        <v>6672</v>
      </c>
      <c r="D2303" s="1" t="s">
        <v>54</v>
      </c>
      <c r="E2303">
        <v>2023</v>
      </c>
      <c r="F2303" s="1" t="s">
        <v>414</v>
      </c>
      <c r="G2303" s="1" t="s">
        <v>415</v>
      </c>
      <c r="H2303" s="1" t="s">
        <v>1365</v>
      </c>
      <c r="I2303" s="1" t="s">
        <v>5849</v>
      </c>
      <c r="J2303" s="1" t="s">
        <v>20</v>
      </c>
      <c r="K2303" s="3">
        <v>44.66</v>
      </c>
      <c r="L2303">
        <v>2</v>
      </c>
      <c r="M2303" s="3">
        <v>89.32</v>
      </c>
      <c r="N2303" s="1" t="s">
        <v>6669</v>
      </c>
      <c r="O2303" s="1" t="s">
        <v>52</v>
      </c>
    </row>
    <row r="2304" spans="1:15" x14ac:dyDescent="0.3">
      <c r="A2304" s="1" t="s">
        <v>5850</v>
      </c>
      <c r="B2304" s="2">
        <v>45198</v>
      </c>
      <c r="C2304" s="1" t="s">
        <v>6668</v>
      </c>
      <c r="D2304" s="1" t="s">
        <v>60</v>
      </c>
      <c r="E2304">
        <v>2023</v>
      </c>
      <c r="F2304" s="1" t="s">
        <v>2967</v>
      </c>
      <c r="G2304" s="1" t="s">
        <v>2968</v>
      </c>
      <c r="H2304" s="1" t="s">
        <v>1479</v>
      </c>
      <c r="I2304" s="1" t="s">
        <v>1480</v>
      </c>
      <c r="J2304" s="1" t="s">
        <v>87</v>
      </c>
      <c r="K2304" s="3">
        <v>36.67</v>
      </c>
      <c r="L2304">
        <v>2</v>
      </c>
      <c r="M2304" s="3">
        <v>73.34</v>
      </c>
      <c r="N2304" s="1" t="s">
        <v>6669</v>
      </c>
      <c r="O2304" s="1" t="s">
        <v>44</v>
      </c>
    </row>
    <row r="2305" spans="1:15" x14ac:dyDescent="0.3">
      <c r="A2305" s="1" t="s">
        <v>5851</v>
      </c>
      <c r="B2305" s="2">
        <v>45228</v>
      </c>
      <c r="C2305" s="1" t="s">
        <v>6666</v>
      </c>
      <c r="D2305" s="1" t="s">
        <v>133</v>
      </c>
      <c r="E2305">
        <v>2023</v>
      </c>
      <c r="F2305" s="1" t="s">
        <v>824</v>
      </c>
      <c r="G2305" s="1" t="s">
        <v>1239</v>
      </c>
      <c r="H2305" s="1" t="s">
        <v>4485</v>
      </c>
      <c r="I2305" s="1" t="s">
        <v>4486</v>
      </c>
      <c r="J2305" s="1" t="s">
        <v>20</v>
      </c>
      <c r="K2305" s="3">
        <v>8.09</v>
      </c>
      <c r="L2305">
        <v>5</v>
      </c>
      <c r="M2305" s="3">
        <v>40.450000000000003</v>
      </c>
      <c r="N2305" s="1" t="s">
        <v>88</v>
      </c>
      <c r="O2305" s="1" t="s">
        <v>37</v>
      </c>
    </row>
    <row r="2306" spans="1:15" x14ac:dyDescent="0.3">
      <c r="A2306" s="1" t="s">
        <v>5852</v>
      </c>
      <c r="B2306" s="2">
        <v>45140</v>
      </c>
      <c r="C2306" s="1" t="s">
        <v>6670</v>
      </c>
      <c r="D2306" s="1" t="s">
        <v>90</v>
      </c>
      <c r="E2306">
        <v>2023</v>
      </c>
      <c r="F2306" s="1" t="s">
        <v>5191</v>
      </c>
      <c r="G2306" s="1" t="s">
        <v>5192</v>
      </c>
      <c r="H2306" s="1" t="s">
        <v>668</v>
      </c>
      <c r="I2306" s="1" t="s">
        <v>669</v>
      </c>
      <c r="J2306" s="1" t="s">
        <v>87</v>
      </c>
      <c r="K2306" s="3">
        <v>45.01</v>
      </c>
      <c r="L2306">
        <v>5</v>
      </c>
      <c r="M2306" s="3">
        <v>225.05</v>
      </c>
      <c r="N2306" s="1" t="s">
        <v>21</v>
      </c>
      <c r="O2306" s="1" t="s">
        <v>44</v>
      </c>
    </row>
    <row r="2307" spans="1:15" x14ac:dyDescent="0.3">
      <c r="A2307" s="1" t="s">
        <v>5853</v>
      </c>
      <c r="B2307" s="2">
        <v>45155</v>
      </c>
      <c r="C2307" s="1" t="s">
        <v>6672</v>
      </c>
      <c r="D2307" s="1" t="s">
        <v>90</v>
      </c>
      <c r="E2307">
        <v>2023</v>
      </c>
      <c r="F2307" s="1" t="s">
        <v>918</v>
      </c>
      <c r="G2307" s="1" t="s">
        <v>5599</v>
      </c>
      <c r="H2307" s="1" t="s">
        <v>5854</v>
      </c>
      <c r="I2307" s="1" t="s">
        <v>5855</v>
      </c>
      <c r="J2307" s="1" t="s">
        <v>87</v>
      </c>
      <c r="K2307" s="3">
        <v>6.25</v>
      </c>
      <c r="L2307">
        <v>1</v>
      </c>
      <c r="M2307" s="3">
        <v>6.25</v>
      </c>
      <c r="N2307" s="1" t="s">
        <v>6669</v>
      </c>
      <c r="O2307" s="1" t="s">
        <v>22</v>
      </c>
    </row>
    <row r="2308" spans="1:15" x14ac:dyDescent="0.3">
      <c r="A2308" s="1" t="s">
        <v>5856</v>
      </c>
      <c r="B2308" s="2">
        <v>45503</v>
      </c>
      <c r="C2308" s="1" t="s">
        <v>6671</v>
      </c>
      <c r="D2308" s="1" t="s">
        <v>32</v>
      </c>
      <c r="E2308">
        <v>2024</v>
      </c>
      <c r="F2308" s="1" t="s">
        <v>5666</v>
      </c>
      <c r="G2308" s="1" t="s">
        <v>5667</v>
      </c>
      <c r="H2308" s="1" t="s">
        <v>598</v>
      </c>
      <c r="I2308" s="1" t="s">
        <v>4926</v>
      </c>
      <c r="J2308" s="1" t="s">
        <v>70</v>
      </c>
      <c r="K2308" s="3">
        <v>42.34</v>
      </c>
      <c r="L2308">
        <v>3</v>
      </c>
      <c r="M2308" s="3">
        <v>127.02</v>
      </c>
      <c r="N2308" s="1" t="s">
        <v>29</v>
      </c>
      <c r="O2308" s="1" t="s">
        <v>22</v>
      </c>
    </row>
    <row r="2309" spans="1:15" x14ac:dyDescent="0.3">
      <c r="A2309" s="1" t="s">
        <v>5857</v>
      </c>
      <c r="B2309" s="2">
        <v>44888</v>
      </c>
      <c r="C2309" s="1" t="s">
        <v>6670</v>
      </c>
      <c r="D2309" s="1" t="s">
        <v>54</v>
      </c>
      <c r="E2309">
        <v>2022</v>
      </c>
      <c r="F2309" s="1" t="s">
        <v>908</v>
      </c>
      <c r="G2309" s="1" t="s">
        <v>341</v>
      </c>
      <c r="H2309" s="1" t="s">
        <v>1462</v>
      </c>
      <c r="I2309" s="1" t="s">
        <v>1463</v>
      </c>
      <c r="J2309" s="1" t="s">
        <v>70</v>
      </c>
      <c r="K2309" s="3">
        <v>42.37</v>
      </c>
      <c r="L2309">
        <v>2</v>
      </c>
      <c r="M2309" s="3">
        <v>84.74</v>
      </c>
      <c r="N2309" s="1" t="s">
        <v>6669</v>
      </c>
      <c r="O2309" s="1" t="s">
        <v>44</v>
      </c>
    </row>
    <row r="2310" spans="1:15" x14ac:dyDescent="0.3">
      <c r="A2310" s="1" t="s">
        <v>5858</v>
      </c>
      <c r="B2310" s="2">
        <v>45530</v>
      </c>
      <c r="C2310" s="1" t="s">
        <v>6667</v>
      </c>
      <c r="D2310" s="1" t="s">
        <v>90</v>
      </c>
      <c r="E2310">
        <v>2024</v>
      </c>
      <c r="F2310" s="1" t="s">
        <v>1032</v>
      </c>
      <c r="G2310" s="1" t="s">
        <v>4996</v>
      </c>
      <c r="H2310" s="1" t="s">
        <v>5007</v>
      </c>
      <c r="I2310" s="1" t="s">
        <v>5008</v>
      </c>
      <c r="J2310" s="1" t="s">
        <v>70</v>
      </c>
      <c r="K2310" s="3">
        <v>44.32</v>
      </c>
      <c r="L2310">
        <v>4</v>
      </c>
      <c r="M2310" s="3">
        <v>177.28</v>
      </c>
      <c r="N2310" s="1" t="s">
        <v>6669</v>
      </c>
      <c r="O2310" s="1" t="s">
        <v>80</v>
      </c>
    </row>
    <row r="2311" spans="1:15" x14ac:dyDescent="0.3">
      <c r="A2311" s="1" t="s">
        <v>5859</v>
      </c>
      <c r="B2311" s="2">
        <v>45645</v>
      </c>
      <c r="C2311" s="1" t="s">
        <v>6672</v>
      </c>
      <c r="D2311" s="1" t="s">
        <v>107</v>
      </c>
      <c r="E2311">
        <v>2024</v>
      </c>
      <c r="F2311" s="1" t="s">
        <v>2051</v>
      </c>
      <c r="G2311" s="1" t="s">
        <v>931</v>
      </c>
      <c r="H2311" s="1" t="s">
        <v>4492</v>
      </c>
      <c r="I2311" s="1" t="s">
        <v>5860</v>
      </c>
      <c r="J2311" s="1" t="s">
        <v>70</v>
      </c>
      <c r="K2311" s="3">
        <v>34.340000000000003</v>
      </c>
      <c r="L2311">
        <v>2</v>
      </c>
      <c r="M2311" s="3">
        <v>68.680000000000007</v>
      </c>
      <c r="N2311" s="1" t="s">
        <v>6669</v>
      </c>
      <c r="O2311" s="1" t="s">
        <v>22</v>
      </c>
    </row>
    <row r="2312" spans="1:15" x14ac:dyDescent="0.3">
      <c r="A2312" s="1" t="s">
        <v>5861</v>
      </c>
      <c r="B2312" s="2">
        <v>44979</v>
      </c>
      <c r="C2312" s="1" t="s">
        <v>6670</v>
      </c>
      <c r="D2312" s="1" t="s">
        <v>39</v>
      </c>
      <c r="E2312">
        <v>2023</v>
      </c>
      <c r="F2312" s="1" t="s">
        <v>1103</v>
      </c>
      <c r="G2312" s="1" t="s">
        <v>1104</v>
      </c>
      <c r="H2312" s="1" t="s">
        <v>2707</v>
      </c>
      <c r="I2312" s="1" t="s">
        <v>2708</v>
      </c>
      <c r="J2312" s="1" t="s">
        <v>20</v>
      </c>
      <c r="K2312" s="3">
        <v>48.18</v>
      </c>
      <c r="L2312">
        <v>2</v>
      </c>
      <c r="M2312" s="3">
        <v>96.36</v>
      </c>
      <c r="N2312" s="1" t="s">
        <v>6669</v>
      </c>
      <c r="O2312" s="1" t="s">
        <v>37</v>
      </c>
    </row>
    <row r="2313" spans="1:15" x14ac:dyDescent="0.3">
      <c r="A2313" s="1" t="s">
        <v>5862</v>
      </c>
      <c r="B2313" s="2">
        <v>45521</v>
      </c>
      <c r="C2313" s="1" t="s">
        <v>6673</v>
      </c>
      <c r="D2313" s="1" t="s">
        <v>90</v>
      </c>
      <c r="E2313">
        <v>2024</v>
      </c>
      <c r="F2313" s="1" t="s">
        <v>5863</v>
      </c>
      <c r="G2313" s="1" t="s">
        <v>5864</v>
      </c>
      <c r="H2313" s="1" t="s">
        <v>1140</v>
      </c>
      <c r="I2313" s="1" t="s">
        <v>1141</v>
      </c>
      <c r="J2313" s="1" t="s">
        <v>70</v>
      </c>
      <c r="K2313" s="3">
        <v>10</v>
      </c>
      <c r="L2313">
        <v>5</v>
      </c>
      <c r="M2313" s="3">
        <v>50</v>
      </c>
      <c r="N2313" s="1" t="s">
        <v>29</v>
      </c>
      <c r="O2313" s="1" t="s">
        <v>44</v>
      </c>
    </row>
    <row r="2314" spans="1:15" x14ac:dyDescent="0.3">
      <c r="A2314" s="1" t="s">
        <v>5865</v>
      </c>
      <c r="B2314" s="2">
        <v>45151</v>
      </c>
      <c r="C2314" s="1" t="s">
        <v>6666</v>
      </c>
      <c r="D2314" s="1" t="s">
        <v>90</v>
      </c>
      <c r="E2314">
        <v>2023</v>
      </c>
      <c r="F2314" s="1" t="s">
        <v>829</v>
      </c>
      <c r="G2314" s="1" t="s">
        <v>1869</v>
      </c>
      <c r="H2314" s="1" t="s">
        <v>460</v>
      </c>
      <c r="I2314" s="1" t="s">
        <v>461</v>
      </c>
      <c r="J2314" s="1" t="s">
        <v>70</v>
      </c>
      <c r="K2314" s="3">
        <v>35.24</v>
      </c>
      <c r="L2314">
        <v>2</v>
      </c>
      <c r="M2314" s="3">
        <v>70.48</v>
      </c>
      <c r="N2314" s="1" t="s">
        <v>6669</v>
      </c>
      <c r="O2314" s="1" t="s">
        <v>52</v>
      </c>
    </row>
    <row r="2315" spans="1:15" x14ac:dyDescent="0.3">
      <c r="A2315" s="1" t="s">
        <v>5866</v>
      </c>
      <c r="B2315" s="2">
        <v>44892</v>
      </c>
      <c r="C2315" s="1" t="s">
        <v>6666</v>
      </c>
      <c r="D2315" s="1" t="s">
        <v>54</v>
      </c>
      <c r="E2315">
        <v>2022</v>
      </c>
      <c r="F2315" s="1" t="s">
        <v>2028</v>
      </c>
      <c r="G2315" s="1" t="s">
        <v>2029</v>
      </c>
      <c r="H2315" s="1" t="s">
        <v>1205</v>
      </c>
      <c r="I2315" s="1" t="s">
        <v>1206</v>
      </c>
      <c r="J2315" s="1" t="s">
        <v>20</v>
      </c>
      <c r="K2315" s="3">
        <v>19.510000000000002</v>
      </c>
      <c r="L2315">
        <v>2</v>
      </c>
      <c r="M2315" s="3">
        <v>39.020000000000003</v>
      </c>
      <c r="N2315" s="1" t="s">
        <v>21</v>
      </c>
      <c r="O2315" s="1" t="s">
        <v>193</v>
      </c>
    </row>
    <row r="2316" spans="1:15" x14ac:dyDescent="0.3">
      <c r="A2316" s="1" t="s">
        <v>5867</v>
      </c>
      <c r="B2316" s="2">
        <v>45557</v>
      </c>
      <c r="C2316" s="1" t="s">
        <v>6666</v>
      </c>
      <c r="D2316" s="1" t="s">
        <v>60</v>
      </c>
      <c r="E2316">
        <v>2024</v>
      </c>
      <c r="F2316" s="1" t="s">
        <v>1642</v>
      </c>
      <c r="G2316" s="1" t="s">
        <v>5868</v>
      </c>
      <c r="H2316" s="1" t="s">
        <v>504</v>
      </c>
      <c r="I2316" s="1" t="s">
        <v>3817</v>
      </c>
      <c r="J2316" s="1" t="s">
        <v>20</v>
      </c>
      <c r="K2316" s="3">
        <v>27.3</v>
      </c>
      <c r="L2316">
        <v>1</v>
      </c>
      <c r="M2316" s="3">
        <v>27.3</v>
      </c>
      <c r="N2316" s="1" t="s">
        <v>29</v>
      </c>
      <c r="O2316" s="1" t="s">
        <v>44</v>
      </c>
    </row>
    <row r="2317" spans="1:15" x14ac:dyDescent="0.3">
      <c r="A2317" s="1" t="s">
        <v>5869</v>
      </c>
      <c r="B2317" s="2">
        <v>45741</v>
      </c>
      <c r="C2317" s="1" t="s">
        <v>6671</v>
      </c>
      <c r="D2317" s="1" t="s">
        <v>15</v>
      </c>
      <c r="E2317">
        <v>2025</v>
      </c>
      <c r="F2317" s="1" t="s">
        <v>4571</v>
      </c>
      <c r="G2317" s="1" t="s">
        <v>4572</v>
      </c>
      <c r="H2317" s="1" t="s">
        <v>4452</v>
      </c>
      <c r="I2317" s="1" t="s">
        <v>4453</v>
      </c>
      <c r="J2317" s="1" t="s">
        <v>70</v>
      </c>
      <c r="K2317" s="3">
        <v>23.27</v>
      </c>
      <c r="L2317">
        <v>5</v>
      </c>
      <c r="M2317" s="3">
        <v>116.35</v>
      </c>
      <c r="N2317" s="1" t="s">
        <v>6669</v>
      </c>
      <c r="O2317" s="1" t="s">
        <v>44</v>
      </c>
    </row>
    <row r="2318" spans="1:15" x14ac:dyDescent="0.3">
      <c r="A2318" s="1" t="s">
        <v>5870</v>
      </c>
      <c r="B2318" s="2">
        <v>45507</v>
      </c>
      <c r="C2318" s="1" t="s">
        <v>6673</v>
      </c>
      <c r="D2318" s="1" t="s">
        <v>90</v>
      </c>
      <c r="E2318">
        <v>2024</v>
      </c>
      <c r="F2318" s="1" t="s">
        <v>2045</v>
      </c>
      <c r="G2318" s="1" t="s">
        <v>2046</v>
      </c>
      <c r="H2318" s="1" t="s">
        <v>4553</v>
      </c>
      <c r="I2318" s="1" t="s">
        <v>4554</v>
      </c>
      <c r="J2318" s="1" t="s">
        <v>51</v>
      </c>
      <c r="K2318" s="3">
        <v>10.55</v>
      </c>
      <c r="L2318">
        <v>5</v>
      </c>
      <c r="M2318" s="3">
        <v>52.75</v>
      </c>
      <c r="N2318" s="1" t="s">
        <v>29</v>
      </c>
      <c r="O2318" s="1" t="s">
        <v>52</v>
      </c>
    </row>
    <row r="2319" spans="1:15" x14ac:dyDescent="0.3">
      <c r="A2319" s="1" t="s">
        <v>5871</v>
      </c>
      <c r="B2319" s="2">
        <v>45441</v>
      </c>
      <c r="C2319" s="1" t="s">
        <v>6670</v>
      </c>
      <c r="D2319" s="1" t="s">
        <v>46</v>
      </c>
      <c r="E2319">
        <v>2024</v>
      </c>
      <c r="F2319" s="1" t="s">
        <v>894</v>
      </c>
      <c r="G2319" s="1" t="s">
        <v>895</v>
      </c>
      <c r="H2319" s="1" t="s">
        <v>2070</v>
      </c>
      <c r="I2319" s="1" t="s">
        <v>2071</v>
      </c>
      <c r="J2319" s="1" t="s">
        <v>51</v>
      </c>
      <c r="K2319" s="3">
        <v>20.2</v>
      </c>
      <c r="L2319">
        <v>4</v>
      </c>
      <c r="M2319" s="3">
        <v>80.8</v>
      </c>
      <c r="N2319" s="1" t="s">
        <v>6669</v>
      </c>
      <c r="O2319" s="1" t="s">
        <v>80</v>
      </c>
    </row>
    <row r="2320" spans="1:15" x14ac:dyDescent="0.3">
      <c r="A2320" s="1" t="s">
        <v>5872</v>
      </c>
      <c r="B2320" s="2">
        <v>45565</v>
      </c>
      <c r="C2320" s="1" t="s">
        <v>6667</v>
      </c>
      <c r="D2320" s="1" t="s">
        <v>60</v>
      </c>
      <c r="E2320">
        <v>2024</v>
      </c>
      <c r="F2320" s="1" t="s">
        <v>2542</v>
      </c>
      <c r="G2320" s="1" t="s">
        <v>5873</v>
      </c>
      <c r="H2320" s="1" t="s">
        <v>5874</v>
      </c>
      <c r="I2320" s="1" t="s">
        <v>5875</v>
      </c>
      <c r="J2320" s="1" t="s">
        <v>87</v>
      </c>
      <c r="K2320" s="3">
        <v>13.31</v>
      </c>
      <c r="L2320">
        <v>3</v>
      </c>
      <c r="M2320" s="3">
        <v>39.93</v>
      </c>
      <c r="N2320" s="1" t="s">
        <v>29</v>
      </c>
      <c r="O2320" s="1" t="s">
        <v>22</v>
      </c>
    </row>
    <row r="2321" spans="1:15" x14ac:dyDescent="0.3">
      <c r="A2321" s="1" t="s">
        <v>5876</v>
      </c>
      <c r="B2321" s="2">
        <v>45339</v>
      </c>
      <c r="C2321" s="1" t="s">
        <v>6673</v>
      </c>
      <c r="D2321" s="1" t="s">
        <v>39</v>
      </c>
      <c r="E2321">
        <v>2024</v>
      </c>
      <c r="F2321" s="1" t="s">
        <v>3669</v>
      </c>
      <c r="G2321" s="1" t="s">
        <v>3670</v>
      </c>
      <c r="H2321" s="1" t="s">
        <v>1661</v>
      </c>
      <c r="I2321" s="1" t="s">
        <v>1662</v>
      </c>
      <c r="J2321" s="1" t="s">
        <v>20</v>
      </c>
      <c r="K2321" s="3">
        <v>23.08</v>
      </c>
      <c r="L2321">
        <v>4</v>
      </c>
      <c r="M2321" s="3">
        <v>92.32</v>
      </c>
      <c r="N2321" s="1" t="s">
        <v>21</v>
      </c>
      <c r="O2321" s="1" t="s">
        <v>95</v>
      </c>
    </row>
    <row r="2322" spans="1:15" x14ac:dyDescent="0.3">
      <c r="A2322" s="1" t="s">
        <v>5877</v>
      </c>
      <c r="B2322" s="2">
        <v>45039</v>
      </c>
      <c r="C2322" s="1" t="s">
        <v>6666</v>
      </c>
      <c r="D2322" s="1" t="s">
        <v>82</v>
      </c>
      <c r="E2322">
        <v>2023</v>
      </c>
      <c r="F2322" s="1" t="s">
        <v>859</v>
      </c>
      <c r="G2322" s="1" t="s">
        <v>860</v>
      </c>
      <c r="H2322" s="1" t="s">
        <v>2470</v>
      </c>
      <c r="I2322" s="1" t="s">
        <v>4562</v>
      </c>
      <c r="J2322" s="1" t="s">
        <v>51</v>
      </c>
      <c r="K2322" s="3">
        <v>37.770000000000003</v>
      </c>
      <c r="L2322">
        <v>5</v>
      </c>
      <c r="M2322" s="3">
        <v>188.85</v>
      </c>
      <c r="N2322" s="1" t="s">
        <v>6669</v>
      </c>
      <c r="O2322" s="1" t="s">
        <v>22</v>
      </c>
    </row>
    <row r="2323" spans="1:15" x14ac:dyDescent="0.3">
      <c r="A2323" s="1" t="s">
        <v>5878</v>
      </c>
      <c r="B2323" s="2">
        <v>45489</v>
      </c>
      <c r="C2323" s="1" t="s">
        <v>6671</v>
      </c>
      <c r="D2323" s="1" t="s">
        <v>32</v>
      </c>
      <c r="E2323">
        <v>2024</v>
      </c>
      <c r="F2323" s="1" t="s">
        <v>1503</v>
      </c>
      <c r="G2323" s="1" t="s">
        <v>1504</v>
      </c>
      <c r="H2323" s="1" t="s">
        <v>2115</v>
      </c>
      <c r="I2323" s="1" t="s">
        <v>2257</v>
      </c>
      <c r="J2323" s="1" t="s">
        <v>20</v>
      </c>
      <c r="K2323" s="3">
        <v>37.119999999999997</v>
      </c>
      <c r="L2323">
        <v>2</v>
      </c>
      <c r="M2323" s="3">
        <v>74.239999999999995</v>
      </c>
      <c r="N2323" s="1" t="s">
        <v>29</v>
      </c>
      <c r="O2323" s="1" t="s">
        <v>37</v>
      </c>
    </row>
    <row r="2324" spans="1:15" x14ac:dyDescent="0.3">
      <c r="A2324" s="1" t="s">
        <v>5879</v>
      </c>
      <c r="B2324" s="2">
        <v>45002</v>
      </c>
      <c r="C2324" s="1" t="s">
        <v>6668</v>
      </c>
      <c r="D2324" s="1" t="s">
        <v>15</v>
      </c>
      <c r="E2324">
        <v>2023</v>
      </c>
      <c r="F2324" s="1" t="s">
        <v>1408</v>
      </c>
      <c r="G2324" s="1" t="s">
        <v>5880</v>
      </c>
      <c r="H2324" s="1" t="s">
        <v>4365</v>
      </c>
      <c r="I2324" s="1" t="s">
        <v>4366</v>
      </c>
      <c r="J2324" s="1" t="s">
        <v>51</v>
      </c>
      <c r="K2324" s="3">
        <v>38.200000000000003</v>
      </c>
      <c r="L2324">
        <v>1</v>
      </c>
      <c r="M2324" s="3">
        <v>38.200000000000003</v>
      </c>
      <c r="N2324" s="1" t="s">
        <v>29</v>
      </c>
      <c r="O2324" s="1" t="s">
        <v>52</v>
      </c>
    </row>
    <row r="2325" spans="1:15" x14ac:dyDescent="0.3">
      <c r="A2325" s="1" t="s">
        <v>5881</v>
      </c>
      <c r="B2325" s="2">
        <v>45530</v>
      </c>
      <c r="C2325" s="1" t="s">
        <v>6667</v>
      </c>
      <c r="D2325" s="1" t="s">
        <v>90</v>
      </c>
      <c r="E2325">
        <v>2024</v>
      </c>
      <c r="F2325" s="1" t="s">
        <v>1032</v>
      </c>
      <c r="G2325" s="1" t="s">
        <v>5882</v>
      </c>
      <c r="H2325" s="1" t="s">
        <v>2106</v>
      </c>
      <c r="I2325" s="1" t="s">
        <v>2897</v>
      </c>
      <c r="J2325" s="1" t="s">
        <v>51</v>
      </c>
      <c r="K2325" s="3">
        <v>10.01</v>
      </c>
      <c r="L2325">
        <v>4</v>
      </c>
      <c r="M2325" s="3">
        <v>40.04</v>
      </c>
      <c r="N2325" s="1" t="s">
        <v>6669</v>
      </c>
      <c r="O2325" s="1" t="s">
        <v>52</v>
      </c>
    </row>
    <row r="2326" spans="1:15" x14ac:dyDescent="0.3">
      <c r="A2326" s="1" t="s">
        <v>5883</v>
      </c>
      <c r="B2326" s="2">
        <v>45011</v>
      </c>
      <c r="C2326" s="1" t="s">
        <v>6666</v>
      </c>
      <c r="D2326" s="1" t="s">
        <v>15</v>
      </c>
      <c r="E2326">
        <v>2023</v>
      </c>
      <c r="F2326" s="1" t="s">
        <v>1123</v>
      </c>
      <c r="G2326" s="1" t="s">
        <v>1124</v>
      </c>
      <c r="H2326" s="1" t="s">
        <v>1939</v>
      </c>
      <c r="I2326" s="1" t="s">
        <v>3535</v>
      </c>
      <c r="J2326" s="1" t="s">
        <v>87</v>
      </c>
      <c r="K2326" s="3">
        <v>20.74</v>
      </c>
      <c r="L2326">
        <v>2</v>
      </c>
      <c r="M2326" s="3">
        <v>41.48</v>
      </c>
      <c r="N2326" s="1" t="s">
        <v>88</v>
      </c>
      <c r="O2326" s="1" t="s">
        <v>193</v>
      </c>
    </row>
    <row r="2327" spans="1:15" x14ac:dyDescent="0.3">
      <c r="A2327" s="1" t="s">
        <v>5884</v>
      </c>
      <c r="B2327" s="2">
        <v>45576</v>
      </c>
      <c r="C2327" s="1" t="s">
        <v>6668</v>
      </c>
      <c r="D2327" s="1" t="s">
        <v>133</v>
      </c>
      <c r="E2327">
        <v>2024</v>
      </c>
      <c r="F2327" s="1" t="s">
        <v>912</v>
      </c>
      <c r="G2327" s="1" t="s">
        <v>5199</v>
      </c>
      <c r="H2327" s="1" t="s">
        <v>1665</v>
      </c>
      <c r="I2327" s="1" t="s">
        <v>3737</v>
      </c>
      <c r="J2327" s="1" t="s">
        <v>20</v>
      </c>
      <c r="K2327" s="3">
        <v>36.89</v>
      </c>
      <c r="L2327">
        <v>3</v>
      </c>
      <c r="M2327" s="3">
        <v>110.67</v>
      </c>
      <c r="N2327" s="1" t="s">
        <v>21</v>
      </c>
      <c r="O2327" s="1" t="s">
        <v>22</v>
      </c>
    </row>
    <row r="2328" spans="1:15" x14ac:dyDescent="0.3">
      <c r="A2328" s="1" t="s">
        <v>5885</v>
      </c>
      <c r="B2328" s="2">
        <v>45221</v>
      </c>
      <c r="C2328" s="1" t="s">
        <v>6666</v>
      </c>
      <c r="D2328" s="1" t="s">
        <v>133</v>
      </c>
      <c r="E2328">
        <v>2023</v>
      </c>
      <c r="F2328" s="1" t="s">
        <v>591</v>
      </c>
      <c r="G2328" s="1" t="s">
        <v>3641</v>
      </c>
      <c r="H2328" s="1" t="s">
        <v>1210</v>
      </c>
      <c r="I2328" s="1" t="s">
        <v>1211</v>
      </c>
      <c r="J2328" s="1" t="s">
        <v>51</v>
      </c>
      <c r="K2328" s="3">
        <v>6.46</v>
      </c>
      <c r="L2328">
        <v>5</v>
      </c>
      <c r="M2328" s="3">
        <v>32.299999999999997</v>
      </c>
      <c r="N2328" s="1" t="s">
        <v>21</v>
      </c>
      <c r="O2328" s="1" t="s">
        <v>37</v>
      </c>
    </row>
    <row r="2329" spans="1:15" x14ac:dyDescent="0.3">
      <c r="A2329" s="1" t="s">
        <v>5886</v>
      </c>
      <c r="B2329" s="2">
        <v>45578</v>
      </c>
      <c r="C2329" s="1" t="s">
        <v>6666</v>
      </c>
      <c r="D2329" s="1" t="s">
        <v>133</v>
      </c>
      <c r="E2329">
        <v>2024</v>
      </c>
      <c r="F2329" s="1" t="s">
        <v>4622</v>
      </c>
      <c r="G2329" s="1" t="s">
        <v>5887</v>
      </c>
      <c r="H2329" s="1" t="s">
        <v>4355</v>
      </c>
      <c r="I2329" s="1" t="s">
        <v>4356</v>
      </c>
      <c r="J2329" s="1" t="s">
        <v>51</v>
      </c>
      <c r="K2329" s="3">
        <v>29.17</v>
      </c>
      <c r="L2329">
        <v>2</v>
      </c>
      <c r="M2329" s="3">
        <v>58.34</v>
      </c>
      <c r="N2329" s="1" t="s">
        <v>21</v>
      </c>
      <c r="O2329" s="1" t="s">
        <v>22</v>
      </c>
    </row>
    <row r="2330" spans="1:15" x14ac:dyDescent="0.3">
      <c r="A2330" s="1" t="s">
        <v>5888</v>
      </c>
      <c r="B2330" s="2">
        <v>45848</v>
      </c>
      <c r="C2330" s="1" t="s">
        <v>6672</v>
      </c>
      <c r="D2330" s="1" t="s">
        <v>32</v>
      </c>
      <c r="E2330">
        <v>2025</v>
      </c>
      <c r="F2330" s="1" t="s">
        <v>3837</v>
      </c>
      <c r="G2330" s="1" t="s">
        <v>3838</v>
      </c>
      <c r="H2330" s="1" t="s">
        <v>1410</v>
      </c>
      <c r="I2330" s="1" t="s">
        <v>5079</v>
      </c>
      <c r="J2330" s="1" t="s">
        <v>87</v>
      </c>
      <c r="K2330" s="3">
        <v>39.93</v>
      </c>
      <c r="L2330">
        <v>1</v>
      </c>
      <c r="M2330" s="3">
        <v>39.93</v>
      </c>
      <c r="N2330" s="1" t="s">
        <v>6669</v>
      </c>
      <c r="O2330" s="1" t="s">
        <v>80</v>
      </c>
    </row>
    <row r="2331" spans="1:15" x14ac:dyDescent="0.3">
      <c r="A2331" s="1" t="s">
        <v>5889</v>
      </c>
      <c r="B2331" s="2">
        <v>45827</v>
      </c>
      <c r="C2331" s="1" t="s">
        <v>6672</v>
      </c>
      <c r="D2331" s="1" t="s">
        <v>24</v>
      </c>
      <c r="E2331">
        <v>2025</v>
      </c>
      <c r="F2331" s="1" t="s">
        <v>1588</v>
      </c>
      <c r="G2331" s="1" t="s">
        <v>1589</v>
      </c>
      <c r="H2331" s="1" t="s">
        <v>613</v>
      </c>
      <c r="I2331" s="1" t="s">
        <v>2934</v>
      </c>
      <c r="J2331" s="1" t="s">
        <v>70</v>
      </c>
      <c r="K2331" s="3">
        <v>24.75</v>
      </c>
      <c r="L2331">
        <v>1</v>
      </c>
      <c r="M2331" s="3">
        <v>24.75</v>
      </c>
      <c r="N2331" s="1" t="s">
        <v>6669</v>
      </c>
      <c r="O2331" s="1" t="s">
        <v>44</v>
      </c>
    </row>
    <row r="2332" spans="1:15" x14ac:dyDescent="0.3">
      <c r="A2332" s="1" t="s">
        <v>5890</v>
      </c>
      <c r="B2332" s="2">
        <v>45656</v>
      </c>
      <c r="C2332" s="1" t="s">
        <v>6667</v>
      </c>
      <c r="D2332" s="1" t="s">
        <v>107</v>
      </c>
      <c r="E2332">
        <v>2024</v>
      </c>
      <c r="F2332" s="1" t="s">
        <v>824</v>
      </c>
      <c r="G2332" s="1" t="s">
        <v>825</v>
      </c>
      <c r="H2332" s="1" t="s">
        <v>2130</v>
      </c>
      <c r="I2332" s="1" t="s">
        <v>3788</v>
      </c>
      <c r="J2332" s="1" t="s">
        <v>87</v>
      </c>
      <c r="K2332" s="3">
        <v>33.81</v>
      </c>
      <c r="L2332">
        <v>1</v>
      </c>
      <c r="M2332" s="3">
        <v>33.81</v>
      </c>
      <c r="N2332" s="1" t="s">
        <v>21</v>
      </c>
      <c r="O2332" s="1" t="s">
        <v>193</v>
      </c>
    </row>
    <row r="2333" spans="1:15" x14ac:dyDescent="0.3">
      <c r="A2333" s="1" t="s">
        <v>5891</v>
      </c>
      <c r="B2333" s="2">
        <v>45069</v>
      </c>
      <c r="C2333" s="1" t="s">
        <v>6671</v>
      </c>
      <c r="D2333" s="1" t="s">
        <v>46</v>
      </c>
      <c r="E2333">
        <v>2023</v>
      </c>
      <c r="F2333" s="1" t="s">
        <v>1058</v>
      </c>
      <c r="G2333" s="1" t="s">
        <v>1059</v>
      </c>
      <c r="H2333" s="1" t="s">
        <v>4771</v>
      </c>
      <c r="I2333" s="1" t="s">
        <v>4772</v>
      </c>
      <c r="J2333" s="1" t="s">
        <v>70</v>
      </c>
      <c r="K2333" s="3">
        <v>7.25</v>
      </c>
      <c r="L2333">
        <v>1</v>
      </c>
      <c r="M2333" s="3">
        <v>7.25</v>
      </c>
      <c r="N2333" s="1" t="s">
        <v>6669</v>
      </c>
      <c r="O2333" s="1" t="s">
        <v>37</v>
      </c>
    </row>
    <row r="2334" spans="1:15" x14ac:dyDescent="0.3">
      <c r="A2334" s="1" t="s">
        <v>5892</v>
      </c>
      <c r="B2334" s="2">
        <v>45356</v>
      </c>
      <c r="C2334" s="1" t="s">
        <v>6671</v>
      </c>
      <c r="D2334" s="1" t="s">
        <v>15</v>
      </c>
      <c r="E2334">
        <v>2024</v>
      </c>
      <c r="F2334" s="1" t="s">
        <v>1596</v>
      </c>
      <c r="G2334" s="1" t="s">
        <v>2630</v>
      </c>
      <c r="H2334" s="1" t="s">
        <v>767</v>
      </c>
      <c r="I2334" s="1" t="s">
        <v>1017</v>
      </c>
      <c r="J2334" s="1" t="s">
        <v>20</v>
      </c>
      <c r="K2334" s="3">
        <v>27.2</v>
      </c>
      <c r="L2334">
        <v>3</v>
      </c>
      <c r="M2334" s="3">
        <v>81.599999999999994</v>
      </c>
      <c r="N2334" s="1" t="s">
        <v>88</v>
      </c>
      <c r="O2334" s="1" t="s">
        <v>37</v>
      </c>
    </row>
    <row r="2335" spans="1:15" x14ac:dyDescent="0.3">
      <c r="A2335" s="1" t="s">
        <v>5893</v>
      </c>
      <c r="B2335" s="2">
        <v>45063</v>
      </c>
      <c r="C2335" s="1" t="s">
        <v>6670</v>
      </c>
      <c r="D2335" s="1" t="s">
        <v>46</v>
      </c>
      <c r="E2335">
        <v>2023</v>
      </c>
      <c r="F2335" s="1" t="s">
        <v>128</v>
      </c>
      <c r="G2335" s="1" t="s">
        <v>5611</v>
      </c>
      <c r="H2335" s="1" t="s">
        <v>5728</v>
      </c>
      <c r="I2335" s="1" t="s">
        <v>5729</v>
      </c>
      <c r="J2335" s="1" t="s">
        <v>51</v>
      </c>
      <c r="K2335" s="3">
        <v>49.68</v>
      </c>
      <c r="L2335">
        <v>1</v>
      </c>
      <c r="M2335" s="3">
        <v>49.68</v>
      </c>
      <c r="N2335" s="1" t="s">
        <v>29</v>
      </c>
      <c r="O2335" s="1" t="s">
        <v>44</v>
      </c>
    </row>
    <row r="2336" spans="1:15" x14ac:dyDescent="0.3">
      <c r="A2336" s="1" t="s">
        <v>5894</v>
      </c>
      <c r="B2336" s="2">
        <v>45394</v>
      </c>
      <c r="C2336" s="1" t="s">
        <v>6668</v>
      </c>
      <c r="D2336" s="1" t="s">
        <v>82</v>
      </c>
      <c r="E2336">
        <v>2024</v>
      </c>
      <c r="F2336" s="1" t="s">
        <v>4416</v>
      </c>
      <c r="G2336" s="1" t="s">
        <v>5895</v>
      </c>
      <c r="H2336" s="1" t="s">
        <v>5896</v>
      </c>
      <c r="I2336" s="1" t="s">
        <v>5897</v>
      </c>
      <c r="J2336" s="1" t="s">
        <v>51</v>
      </c>
      <c r="K2336" s="3">
        <v>33.520000000000003</v>
      </c>
      <c r="L2336">
        <v>5</v>
      </c>
      <c r="M2336" s="3">
        <v>167.6</v>
      </c>
      <c r="N2336" s="1" t="s">
        <v>21</v>
      </c>
      <c r="O2336" s="1" t="s">
        <v>37</v>
      </c>
    </row>
    <row r="2337" spans="1:15" x14ac:dyDescent="0.3">
      <c r="A2337" s="1" t="s">
        <v>5898</v>
      </c>
      <c r="B2337" s="2">
        <v>45720</v>
      </c>
      <c r="C2337" s="1" t="s">
        <v>6671</v>
      </c>
      <c r="D2337" s="1" t="s">
        <v>15</v>
      </c>
      <c r="E2337">
        <v>2025</v>
      </c>
      <c r="F2337" s="1" t="s">
        <v>123</v>
      </c>
      <c r="G2337" s="1" t="s">
        <v>341</v>
      </c>
      <c r="H2337" s="1" t="s">
        <v>772</v>
      </c>
      <c r="I2337" s="1" t="s">
        <v>773</v>
      </c>
      <c r="J2337" s="1" t="s">
        <v>20</v>
      </c>
      <c r="K2337" s="3">
        <v>11.69</v>
      </c>
      <c r="L2337">
        <v>5</v>
      </c>
      <c r="M2337" s="3">
        <v>58.45</v>
      </c>
      <c r="N2337" s="1" t="s">
        <v>21</v>
      </c>
      <c r="O2337" s="1" t="s">
        <v>37</v>
      </c>
    </row>
    <row r="2338" spans="1:15" x14ac:dyDescent="0.3">
      <c r="A2338" s="1" t="s">
        <v>5899</v>
      </c>
      <c r="B2338" s="2">
        <v>45817</v>
      </c>
      <c r="C2338" s="1" t="s">
        <v>6667</v>
      </c>
      <c r="D2338" s="1" t="s">
        <v>24</v>
      </c>
      <c r="E2338">
        <v>2025</v>
      </c>
      <c r="F2338" s="1" t="s">
        <v>3446</v>
      </c>
      <c r="G2338" s="1" t="s">
        <v>3447</v>
      </c>
      <c r="H2338" s="1" t="s">
        <v>692</v>
      </c>
      <c r="I2338" s="1" t="s">
        <v>693</v>
      </c>
      <c r="J2338" s="1" t="s">
        <v>70</v>
      </c>
      <c r="K2338" s="3">
        <v>17.149999999999999</v>
      </c>
      <c r="L2338">
        <v>3</v>
      </c>
      <c r="M2338" s="3">
        <v>51.45</v>
      </c>
      <c r="N2338" s="1" t="s">
        <v>21</v>
      </c>
      <c r="O2338" s="1" t="s">
        <v>22</v>
      </c>
    </row>
    <row r="2339" spans="1:15" x14ac:dyDescent="0.3">
      <c r="A2339" s="1" t="s">
        <v>5900</v>
      </c>
      <c r="B2339" s="2">
        <v>45822</v>
      </c>
      <c r="C2339" s="1" t="s">
        <v>6673</v>
      </c>
      <c r="D2339" s="1" t="s">
        <v>24</v>
      </c>
      <c r="E2339">
        <v>2025</v>
      </c>
      <c r="F2339" s="1" t="s">
        <v>1408</v>
      </c>
      <c r="G2339" s="1" t="s">
        <v>1409</v>
      </c>
      <c r="H2339" s="1" t="s">
        <v>3149</v>
      </c>
      <c r="I2339" s="1" t="s">
        <v>3454</v>
      </c>
      <c r="J2339" s="1" t="s">
        <v>20</v>
      </c>
      <c r="K2339" s="3">
        <v>27.21</v>
      </c>
      <c r="L2339">
        <v>2</v>
      </c>
      <c r="M2339" s="3">
        <v>54.42</v>
      </c>
      <c r="N2339" s="1" t="s">
        <v>29</v>
      </c>
      <c r="O2339" s="1" t="s">
        <v>22</v>
      </c>
    </row>
    <row r="2340" spans="1:15" x14ac:dyDescent="0.3">
      <c r="A2340" s="1" t="s">
        <v>5901</v>
      </c>
      <c r="B2340" s="2">
        <v>45342</v>
      </c>
      <c r="C2340" s="1" t="s">
        <v>6671</v>
      </c>
      <c r="D2340" s="1" t="s">
        <v>39</v>
      </c>
      <c r="E2340">
        <v>2024</v>
      </c>
      <c r="F2340" s="1" t="s">
        <v>2477</v>
      </c>
      <c r="G2340" s="1" t="s">
        <v>3861</v>
      </c>
      <c r="H2340" s="1" t="s">
        <v>5902</v>
      </c>
      <c r="I2340" s="1" t="s">
        <v>5903</v>
      </c>
      <c r="J2340" s="1" t="s">
        <v>70</v>
      </c>
      <c r="K2340" s="3">
        <v>33.049999999999997</v>
      </c>
      <c r="L2340">
        <v>5</v>
      </c>
      <c r="M2340" s="3">
        <v>165.25</v>
      </c>
      <c r="N2340" s="1" t="s">
        <v>6669</v>
      </c>
      <c r="O2340" s="1" t="s">
        <v>30</v>
      </c>
    </row>
    <row r="2341" spans="1:15" x14ac:dyDescent="0.3">
      <c r="A2341" s="1" t="s">
        <v>5904</v>
      </c>
      <c r="B2341" s="2">
        <v>45019</v>
      </c>
      <c r="C2341" s="1" t="s">
        <v>6667</v>
      </c>
      <c r="D2341" s="1" t="s">
        <v>82</v>
      </c>
      <c r="E2341">
        <v>2023</v>
      </c>
      <c r="F2341" s="1" t="s">
        <v>231</v>
      </c>
      <c r="G2341" s="1" t="s">
        <v>232</v>
      </c>
      <c r="H2341" s="1" t="s">
        <v>2872</v>
      </c>
      <c r="I2341" s="1" t="s">
        <v>3488</v>
      </c>
      <c r="J2341" s="1" t="s">
        <v>20</v>
      </c>
      <c r="K2341" s="3">
        <v>50.95</v>
      </c>
      <c r="L2341">
        <v>2</v>
      </c>
      <c r="M2341" s="3">
        <v>101.9</v>
      </c>
      <c r="N2341" s="1" t="s">
        <v>21</v>
      </c>
      <c r="O2341" s="1" t="s">
        <v>22</v>
      </c>
    </row>
    <row r="2342" spans="1:15" x14ac:dyDescent="0.3">
      <c r="A2342" s="1" t="s">
        <v>5905</v>
      </c>
      <c r="B2342" s="2">
        <v>45322</v>
      </c>
      <c r="C2342" s="1" t="s">
        <v>6670</v>
      </c>
      <c r="D2342" s="1" t="s">
        <v>210</v>
      </c>
      <c r="E2342">
        <v>2024</v>
      </c>
      <c r="F2342" s="1" t="s">
        <v>1500</v>
      </c>
      <c r="G2342" s="1" t="s">
        <v>5906</v>
      </c>
      <c r="H2342" s="1" t="s">
        <v>821</v>
      </c>
      <c r="I2342" s="1" t="s">
        <v>2695</v>
      </c>
      <c r="J2342" s="1" t="s">
        <v>87</v>
      </c>
      <c r="K2342" s="3">
        <v>15.84</v>
      </c>
      <c r="L2342">
        <v>5</v>
      </c>
      <c r="M2342" s="3">
        <v>79.2</v>
      </c>
      <c r="N2342" s="1" t="s">
        <v>88</v>
      </c>
      <c r="O2342" s="1" t="s">
        <v>37</v>
      </c>
    </row>
    <row r="2343" spans="1:15" x14ac:dyDescent="0.3">
      <c r="A2343" s="1" t="s">
        <v>5907</v>
      </c>
      <c r="B2343" s="2">
        <v>45568</v>
      </c>
      <c r="C2343" s="1" t="s">
        <v>6672</v>
      </c>
      <c r="D2343" s="1" t="s">
        <v>133</v>
      </c>
      <c r="E2343">
        <v>2024</v>
      </c>
      <c r="F2343" s="1" t="s">
        <v>169</v>
      </c>
      <c r="G2343" s="1" t="s">
        <v>5908</v>
      </c>
      <c r="H2343" s="1" t="s">
        <v>2151</v>
      </c>
      <c r="I2343" s="1" t="s">
        <v>2152</v>
      </c>
      <c r="J2343" s="1" t="s">
        <v>20</v>
      </c>
      <c r="K2343" s="3">
        <v>32.049999999999997</v>
      </c>
      <c r="L2343">
        <v>2</v>
      </c>
      <c r="M2343" s="3">
        <v>64.099999999999994</v>
      </c>
      <c r="N2343" s="1" t="s">
        <v>6669</v>
      </c>
      <c r="O2343" s="1" t="s">
        <v>22</v>
      </c>
    </row>
    <row r="2344" spans="1:15" x14ac:dyDescent="0.3">
      <c r="A2344" s="1" t="s">
        <v>5909</v>
      </c>
      <c r="B2344" s="2">
        <v>45586</v>
      </c>
      <c r="C2344" s="1" t="s">
        <v>6667</v>
      </c>
      <c r="D2344" s="1" t="s">
        <v>133</v>
      </c>
      <c r="E2344">
        <v>2024</v>
      </c>
      <c r="F2344" s="1" t="s">
        <v>1738</v>
      </c>
      <c r="G2344" s="1" t="s">
        <v>5910</v>
      </c>
      <c r="H2344" s="1" t="s">
        <v>5911</v>
      </c>
      <c r="I2344" s="1" t="s">
        <v>5912</v>
      </c>
      <c r="J2344" s="1" t="s">
        <v>87</v>
      </c>
      <c r="K2344" s="3">
        <v>29.6</v>
      </c>
      <c r="L2344">
        <v>4</v>
      </c>
      <c r="M2344" s="3">
        <v>118.4</v>
      </c>
      <c r="N2344" s="1" t="s">
        <v>6669</v>
      </c>
      <c r="O2344" s="1" t="s">
        <v>22</v>
      </c>
    </row>
    <row r="2345" spans="1:15" x14ac:dyDescent="0.3">
      <c r="A2345" s="1" t="s">
        <v>5913</v>
      </c>
      <c r="B2345" s="2">
        <v>45032</v>
      </c>
      <c r="C2345" s="1" t="s">
        <v>6666</v>
      </c>
      <c r="D2345" s="1" t="s">
        <v>82</v>
      </c>
      <c r="E2345">
        <v>2023</v>
      </c>
      <c r="F2345" s="1" t="s">
        <v>854</v>
      </c>
      <c r="G2345" s="1" t="s">
        <v>4838</v>
      </c>
      <c r="H2345" s="1" t="s">
        <v>5914</v>
      </c>
      <c r="I2345" s="1" t="s">
        <v>5915</v>
      </c>
      <c r="J2345" s="1" t="s">
        <v>51</v>
      </c>
      <c r="K2345" s="3">
        <v>28.25</v>
      </c>
      <c r="L2345">
        <v>1</v>
      </c>
      <c r="M2345" s="3">
        <v>28.25</v>
      </c>
      <c r="N2345" s="1" t="s">
        <v>21</v>
      </c>
      <c r="O2345" s="1" t="s">
        <v>52</v>
      </c>
    </row>
    <row r="2346" spans="1:15" x14ac:dyDescent="0.3">
      <c r="A2346" s="1" t="s">
        <v>5916</v>
      </c>
      <c r="B2346" s="2">
        <v>45257</v>
      </c>
      <c r="C2346" s="1" t="s">
        <v>6667</v>
      </c>
      <c r="D2346" s="1" t="s">
        <v>54</v>
      </c>
      <c r="E2346">
        <v>2023</v>
      </c>
      <c r="F2346" s="1" t="s">
        <v>1010</v>
      </c>
      <c r="G2346" s="1" t="s">
        <v>1011</v>
      </c>
      <c r="H2346" s="1" t="s">
        <v>3829</v>
      </c>
      <c r="I2346" s="1" t="s">
        <v>3830</v>
      </c>
      <c r="J2346" s="1" t="s">
        <v>70</v>
      </c>
      <c r="K2346" s="3">
        <v>14.21</v>
      </c>
      <c r="L2346">
        <v>4</v>
      </c>
      <c r="M2346" s="3">
        <v>56.84</v>
      </c>
      <c r="N2346" s="1" t="s">
        <v>29</v>
      </c>
      <c r="O2346" s="1" t="s">
        <v>80</v>
      </c>
    </row>
    <row r="2347" spans="1:15" x14ac:dyDescent="0.3">
      <c r="A2347" s="1" t="s">
        <v>5917</v>
      </c>
      <c r="B2347" s="2">
        <v>45181</v>
      </c>
      <c r="C2347" s="1" t="s">
        <v>6671</v>
      </c>
      <c r="D2347" s="1" t="s">
        <v>60</v>
      </c>
      <c r="E2347">
        <v>2023</v>
      </c>
      <c r="F2347" s="1" t="s">
        <v>1569</v>
      </c>
      <c r="G2347" s="1" t="s">
        <v>1570</v>
      </c>
      <c r="H2347" s="1" t="s">
        <v>2830</v>
      </c>
      <c r="I2347" s="1" t="s">
        <v>2831</v>
      </c>
      <c r="J2347" s="1" t="s">
        <v>87</v>
      </c>
      <c r="K2347" s="3">
        <v>47.13</v>
      </c>
      <c r="L2347">
        <v>3</v>
      </c>
      <c r="M2347" s="3">
        <v>141.38999999999999</v>
      </c>
      <c r="N2347" s="1" t="s">
        <v>88</v>
      </c>
      <c r="O2347" s="1" t="s">
        <v>52</v>
      </c>
    </row>
    <row r="2348" spans="1:15" x14ac:dyDescent="0.3">
      <c r="A2348" s="1" t="s">
        <v>5918</v>
      </c>
      <c r="B2348" s="2">
        <v>45567</v>
      </c>
      <c r="C2348" s="1" t="s">
        <v>6670</v>
      </c>
      <c r="D2348" s="1" t="s">
        <v>133</v>
      </c>
      <c r="E2348">
        <v>2024</v>
      </c>
      <c r="F2348" s="1" t="s">
        <v>3752</v>
      </c>
      <c r="G2348" s="1" t="s">
        <v>3753</v>
      </c>
      <c r="H2348" s="1" t="s">
        <v>1609</v>
      </c>
      <c r="I2348" s="1" t="s">
        <v>1610</v>
      </c>
      <c r="J2348" s="1" t="s">
        <v>51</v>
      </c>
      <c r="K2348" s="3">
        <v>45.23</v>
      </c>
      <c r="L2348">
        <v>5</v>
      </c>
      <c r="M2348" s="3">
        <v>226.15</v>
      </c>
      <c r="N2348" s="1" t="s">
        <v>6669</v>
      </c>
      <c r="O2348" s="1" t="s">
        <v>22</v>
      </c>
    </row>
    <row r="2349" spans="1:15" x14ac:dyDescent="0.3">
      <c r="A2349" s="1" t="s">
        <v>5919</v>
      </c>
      <c r="B2349" s="2">
        <v>45787</v>
      </c>
      <c r="C2349" s="1" t="s">
        <v>6673</v>
      </c>
      <c r="D2349" s="1" t="s">
        <v>46</v>
      </c>
      <c r="E2349">
        <v>2025</v>
      </c>
      <c r="F2349" s="1" t="s">
        <v>2123</v>
      </c>
      <c r="G2349" s="1" t="s">
        <v>2124</v>
      </c>
      <c r="H2349" s="1" t="s">
        <v>1535</v>
      </c>
      <c r="I2349" s="1" t="s">
        <v>1536</v>
      </c>
      <c r="J2349" s="1" t="s">
        <v>70</v>
      </c>
      <c r="K2349" s="3">
        <v>17.5</v>
      </c>
      <c r="L2349">
        <v>5</v>
      </c>
      <c r="M2349" s="3">
        <v>87.5</v>
      </c>
      <c r="N2349" s="1" t="s">
        <v>21</v>
      </c>
      <c r="O2349" s="1" t="s">
        <v>95</v>
      </c>
    </row>
    <row r="2350" spans="1:15" x14ac:dyDescent="0.3">
      <c r="A2350" s="1" t="s">
        <v>5920</v>
      </c>
      <c r="B2350" s="2">
        <v>45421</v>
      </c>
      <c r="C2350" s="1" t="s">
        <v>6672</v>
      </c>
      <c r="D2350" s="1" t="s">
        <v>46</v>
      </c>
      <c r="E2350">
        <v>2024</v>
      </c>
      <c r="F2350" s="1" t="s">
        <v>4119</v>
      </c>
      <c r="G2350" s="1" t="s">
        <v>4120</v>
      </c>
      <c r="H2350" s="1" t="s">
        <v>2527</v>
      </c>
      <c r="I2350" s="1" t="s">
        <v>2528</v>
      </c>
      <c r="J2350" s="1" t="s">
        <v>70</v>
      </c>
      <c r="K2350" s="3">
        <v>24.82</v>
      </c>
      <c r="L2350">
        <v>3</v>
      </c>
      <c r="M2350" s="3">
        <v>74.459999999999994</v>
      </c>
      <c r="N2350" s="1" t="s">
        <v>6669</v>
      </c>
      <c r="O2350" s="1" t="s">
        <v>193</v>
      </c>
    </row>
    <row r="2351" spans="1:15" x14ac:dyDescent="0.3">
      <c r="A2351" s="1" t="s">
        <v>5921</v>
      </c>
      <c r="B2351" s="2">
        <v>44979</v>
      </c>
      <c r="C2351" s="1" t="s">
        <v>6670</v>
      </c>
      <c r="D2351" s="1" t="s">
        <v>39</v>
      </c>
      <c r="E2351">
        <v>2023</v>
      </c>
      <c r="F2351" s="1" t="s">
        <v>2169</v>
      </c>
      <c r="G2351" s="1" t="s">
        <v>5922</v>
      </c>
      <c r="H2351" s="1" t="s">
        <v>2779</v>
      </c>
      <c r="I2351" s="1" t="s">
        <v>5923</v>
      </c>
      <c r="J2351" s="1" t="s">
        <v>70</v>
      </c>
      <c r="K2351" s="3">
        <v>30.86</v>
      </c>
      <c r="L2351">
        <v>4</v>
      </c>
      <c r="M2351" s="3">
        <v>123.44</v>
      </c>
      <c r="N2351" s="1" t="s">
        <v>29</v>
      </c>
      <c r="O2351" s="1" t="s">
        <v>193</v>
      </c>
    </row>
    <row r="2352" spans="1:15" x14ac:dyDescent="0.3">
      <c r="A2352" s="1" t="s">
        <v>5924</v>
      </c>
      <c r="B2352" s="2">
        <v>45114</v>
      </c>
      <c r="C2352" s="1" t="s">
        <v>6668</v>
      </c>
      <c r="D2352" s="1" t="s">
        <v>32</v>
      </c>
      <c r="E2352">
        <v>2023</v>
      </c>
      <c r="F2352" s="1" t="s">
        <v>5175</v>
      </c>
      <c r="G2352" s="1" t="s">
        <v>5176</v>
      </c>
      <c r="H2352" s="1" t="s">
        <v>513</v>
      </c>
      <c r="I2352" s="1" t="s">
        <v>1178</v>
      </c>
      <c r="J2352" s="1" t="s">
        <v>87</v>
      </c>
      <c r="K2352" s="3">
        <v>6.28</v>
      </c>
      <c r="L2352">
        <v>3</v>
      </c>
      <c r="M2352" s="3">
        <v>18.84</v>
      </c>
      <c r="N2352" s="1" t="s">
        <v>29</v>
      </c>
      <c r="O2352" s="1" t="s">
        <v>22</v>
      </c>
    </row>
    <row r="2353" spans="1:15" x14ac:dyDescent="0.3">
      <c r="A2353" s="1" t="s">
        <v>5925</v>
      </c>
      <c r="B2353" s="2">
        <v>45730</v>
      </c>
      <c r="C2353" s="1" t="s">
        <v>6668</v>
      </c>
      <c r="D2353" s="1" t="s">
        <v>15</v>
      </c>
      <c r="E2353">
        <v>2025</v>
      </c>
      <c r="F2353" s="1" t="s">
        <v>5456</v>
      </c>
      <c r="G2353" s="1" t="s">
        <v>5926</v>
      </c>
      <c r="H2353" s="1" t="s">
        <v>2349</v>
      </c>
      <c r="I2353" s="1" t="s">
        <v>2350</v>
      </c>
      <c r="J2353" s="1" t="s">
        <v>87</v>
      </c>
      <c r="K2353" s="3">
        <v>39.909999999999997</v>
      </c>
      <c r="L2353">
        <v>2</v>
      </c>
      <c r="M2353" s="3">
        <v>79.819999999999993</v>
      </c>
      <c r="N2353" s="1" t="s">
        <v>21</v>
      </c>
      <c r="O2353" s="1" t="s">
        <v>44</v>
      </c>
    </row>
    <row r="2354" spans="1:15" x14ac:dyDescent="0.3">
      <c r="A2354" s="1" t="s">
        <v>5927</v>
      </c>
      <c r="B2354" s="2">
        <v>45056</v>
      </c>
      <c r="C2354" s="1" t="s">
        <v>6670</v>
      </c>
      <c r="D2354" s="1" t="s">
        <v>46</v>
      </c>
      <c r="E2354">
        <v>2023</v>
      </c>
      <c r="F2354" s="1" t="s">
        <v>358</v>
      </c>
      <c r="G2354" s="1" t="s">
        <v>5928</v>
      </c>
      <c r="H2354" s="1" t="s">
        <v>5929</v>
      </c>
      <c r="I2354" s="1" t="s">
        <v>5930</v>
      </c>
      <c r="J2354" s="1" t="s">
        <v>51</v>
      </c>
      <c r="K2354" s="3">
        <v>10.94</v>
      </c>
      <c r="L2354">
        <v>2</v>
      </c>
      <c r="M2354" s="3">
        <v>21.88</v>
      </c>
      <c r="N2354" s="1" t="s">
        <v>6669</v>
      </c>
      <c r="O2354" s="1" t="s">
        <v>52</v>
      </c>
    </row>
    <row r="2355" spans="1:15" x14ac:dyDescent="0.3">
      <c r="A2355" s="1" t="s">
        <v>5931</v>
      </c>
      <c r="B2355" s="2">
        <v>44802</v>
      </c>
      <c r="C2355" s="1" t="s">
        <v>6667</v>
      </c>
      <c r="D2355" s="1" t="s">
        <v>90</v>
      </c>
      <c r="E2355">
        <v>2022</v>
      </c>
      <c r="F2355" s="1" t="s">
        <v>448</v>
      </c>
      <c r="G2355" s="1" t="s">
        <v>3637</v>
      </c>
      <c r="H2355" s="1" t="s">
        <v>821</v>
      </c>
      <c r="I2355" s="1" t="s">
        <v>822</v>
      </c>
      <c r="J2355" s="1" t="s">
        <v>70</v>
      </c>
      <c r="K2355" s="3">
        <v>10.59</v>
      </c>
      <c r="L2355">
        <v>5</v>
      </c>
      <c r="M2355" s="3">
        <v>52.95</v>
      </c>
      <c r="N2355" s="1" t="s">
        <v>21</v>
      </c>
      <c r="O2355" s="1" t="s">
        <v>30</v>
      </c>
    </row>
    <row r="2356" spans="1:15" x14ac:dyDescent="0.3">
      <c r="A2356" s="1" t="s">
        <v>5932</v>
      </c>
      <c r="B2356" s="2">
        <v>45321</v>
      </c>
      <c r="C2356" s="1" t="s">
        <v>6671</v>
      </c>
      <c r="D2356" s="1" t="s">
        <v>210</v>
      </c>
      <c r="E2356">
        <v>2024</v>
      </c>
      <c r="F2356" s="1" t="s">
        <v>2906</v>
      </c>
      <c r="G2356" s="1" t="s">
        <v>4844</v>
      </c>
      <c r="H2356" s="1" t="s">
        <v>1908</v>
      </c>
      <c r="I2356" s="1" t="s">
        <v>1909</v>
      </c>
      <c r="J2356" s="1" t="s">
        <v>20</v>
      </c>
      <c r="K2356" s="3">
        <v>50.54</v>
      </c>
      <c r="L2356">
        <v>4</v>
      </c>
      <c r="M2356" s="3">
        <v>202.16</v>
      </c>
      <c r="N2356" s="1" t="s">
        <v>21</v>
      </c>
      <c r="O2356" s="1" t="s">
        <v>37</v>
      </c>
    </row>
    <row r="2357" spans="1:15" x14ac:dyDescent="0.3">
      <c r="A2357" s="1" t="s">
        <v>5933</v>
      </c>
      <c r="B2357" s="2">
        <v>44807</v>
      </c>
      <c r="C2357" s="1" t="s">
        <v>6673</v>
      </c>
      <c r="D2357" s="1" t="s">
        <v>60</v>
      </c>
      <c r="E2357">
        <v>2022</v>
      </c>
      <c r="F2357" s="1" t="s">
        <v>1777</v>
      </c>
      <c r="G2357" s="1" t="s">
        <v>1778</v>
      </c>
      <c r="H2357" s="1" t="s">
        <v>2290</v>
      </c>
      <c r="I2357" s="1" t="s">
        <v>4985</v>
      </c>
      <c r="J2357" s="1" t="s">
        <v>70</v>
      </c>
      <c r="K2357" s="3">
        <v>35.409999999999997</v>
      </c>
      <c r="L2357">
        <v>2</v>
      </c>
      <c r="M2357" s="3">
        <v>70.819999999999993</v>
      </c>
      <c r="N2357" s="1" t="s">
        <v>21</v>
      </c>
      <c r="O2357" s="1" t="s">
        <v>22</v>
      </c>
    </row>
    <row r="2358" spans="1:15" x14ac:dyDescent="0.3">
      <c r="A2358" s="1" t="s">
        <v>5934</v>
      </c>
      <c r="B2358" s="2">
        <v>45389</v>
      </c>
      <c r="C2358" s="1" t="s">
        <v>6666</v>
      </c>
      <c r="D2358" s="1" t="s">
        <v>82</v>
      </c>
      <c r="E2358">
        <v>2024</v>
      </c>
      <c r="F2358" s="1" t="s">
        <v>5456</v>
      </c>
      <c r="G2358" s="1" t="s">
        <v>5926</v>
      </c>
      <c r="H2358" s="1" t="s">
        <v>772</v>
      </c>
      <c r="I2358" s="1" t="s">
        <v>773</v>
      </c>
      <c r="J2358" s="1" t="s">
        <v>87</v>
      </c>
      <c r="K2358" s="3">
        <v>10.49</v>
      </c>
      <c r="L2358">
        <v>5</v>
      </c>
      <c r="M2358" s="3">
        <v>52.45</v>
      </c>
      <c r="N2358" s="1" t="s">
        <v>88</v>
      </c>
      <c r="O2358" s="1" t="s">
        <v>52</v>
      </c>
    </row>
    <row r="2359" spans="1:15" x14ac:dyDescent="0.3">
      <c r="A2359" s="1" t="s">
        <v>5935</v>
      </c>
      <c r="B2359" s="2">
        <v>45409</v>
      </c>
      <c r="C2359" s="1" t="s">
        <v>6673</v>
      </c>
      <c r="D2359" s="1" t="s">
        <v>82</v>
      </c>
      <c r="E2359">
        <v>2024</v>
      </c>
      <c r="F2359" s="1" t="s">
        <v>3256</v>
      </c>
      <c r="G2359" s="1" t="s">
        <v>3257</v>
      </c>
      <c r="H2359" s="1" t="s">
        <v>2171</v>
      </c>
      <c r="I2359" s="1" t="s">
        <v>4445</v>
      </c>
      <c r="J2359" s="1" t="s">
        <v>20</v>
      </c>
      <c r="K2359" s="3">
        <v>13.8</v>
      </c>
      <c r="L2359">
        <v>5</v>
      </c>
      <c r="M2359" s="3">
        <v>69</v>
      </c>
      <c r="N2359" s="1" t="s">
        <v>21</v>
      </c>
      <c r="O2359" s="1" t="s">
        <v>22</v>
      </c>
    </row>
    <row r="2360" spans="1:15" x14ac:dyDescent="0.3">
      <c r="A2360" s="1" t="s">
        <v>5936</v>
      </c>
      <c r="B2360" s="2">
        <v>44847</v>
      </c>
      <c r="C2360" s="1" t="s">
        <v>6672</v>
      </c>
      <c r="D2360" s="1" t="s">
        <v>133</v>
      </c>
      <c r="E2360">
        <v>2022</v>
      </c>
      <c r="F2360" s="1" t="s">
        <v>788</v>
      </c>
      <c r="G2360" s="1" t="s">
        <v>1660</v>
      </c>
      <c r="H2360" s="1" t="s">
        <v>2374</v>
      </c>
      <c r="I2360" s="1" t="s">
        <v>2375</v>
      </c>
      <c r="J2360" s="1" t="s">
        <v>20</v>
      </c>
      <c r="K2360" s="3">
        <v>7.36</v>
      </c>
      <c r="L2360">
        <v>5</v>
      </c>
      <c r="M2360" s="3">
        <v>36.799999999999997</v>
      </c>
      <c r="N2360" s="1" t="s">
        <v>21</v>
      </c>
      <c r="O2360" s="1" t="s">
        <v>193</v>
      </c>
    </row>
    <row r="2361" spans="1:15" x14ac:dyDescent="0.3">
      <c r="A2361" s="1" t="s">
        <v>5937</v>
      </c>
      <c r="B2361" s="2">
        <v>45600</v>
      </c>
      <c r="C2361" s="1" t="s">
        <v>6667</v>
      </c>
      <c r="D2361" s="1" t="s">
        <v>54</v>
      </c>
      <c r="E2361">
        <v>2024</v>
      </c>
      <c r="F2361" s="1" t="s">
        <v>4409</v>
      </c>
      <c r="G2361" s="1" t="s">
        <v>4410</v>
      </c>
      <c r="H2361" s="1" t="s">
        <v>1953</v>
      </c>
      <c r="I2361" s="1" t="s">
        <v>5068</v>
      </c>
      <c r="J2361" s="1" t="s">
        <v>87</v>
      </c>
      <c r="K2361" s="3">
        <v>26.01</v>
      </c>
      <c r="L2361">
        <v>1</v>
      </c>
      <c r="M2361" s="3">
        <v>26.01</v>
      </c>
      <c r="N2361" s="1" t="s">
        <v>29</v>
      </c>
      <c r="O2361" s="1" t="s">
        <v>44</v>
      </c>
    </row>
    <row r="2362" spans="1:15" x14ac:dyDescent="0.3">
      <c r="A2362" s="1" t="s">
        <v>5938</v>
      </c>
      <c r="B2362" s="2">
        <v>45326</v>
      </c>
      <c r="C2362" s="1" t="s">
        <v>6666</v>
      </c>
      <c r="D2362" s="1" t="s">
        <v>39</v>
      </c>
      <c r="E2362">
        <v>2024</v>
      </c>
      <c r="F2362" s="1" t="s">
        <v>4192</v>
      </c>
      <c r="G2362" s="1" t="s">
        <v>4193</v>
      </c>
      <c r="H2362" s="1" t="s">
        <v>5939</v>
      </c>
      <c r="I2362" s="1" t="s">
        <v>5940</v>
      </c>
      <c r="J2362" s="1" t="s">
        <v>51</v>
      </c>
      <c r="K2362" s="3">
        <v>26.04</v>
      </c>
      <c r="L2362">
        <v>5</v>
      </c>
      <c r="M2362" s="3">
        <v>130.19999999999999</v>
      </c>
      <c r="N2362" s="1" t="s">
        <v>6669</v>
      </c>
      <c r="O2362" s="1" t="s">
        <v>22</v>
      </c>
    </row>
    <row r="2363" spans="1:15" x14ac:dyDescent="0.3">
      <c r="A2363" s="1" t="s">
        <v>5941</v>
      </c>
      <c r="B2363" s="2">
        <v>45433</v>
      </c>
      <c r="C2363" s="1" t="s">
        <v>6671</v>
      </c>
      <c r="D2363" s="1" t="s">
        <v>46</v>
      </c>
      <c r="E2363">
        <v>2024</v>
      </c>
      <c r="F2363" s="1" t="s">
        <v>1106</v>
      </c>
      <c r="G2363" s="1" t="s">
        <v>2607</v>
      </c>
      <c r="H2363" s="1" t="s">
        <v>999</v>
      </c>
      <c r="I2363" s="1" t="s">
        <v>5942</v>
      </c>
      <c r="J2363" s="1" t="s">
        <v>51</v>
      </c>
      <c r="K2363" s="3">
        <v>32.229999999999997</v>
      </c>
      <c r="L2363">
        <v>2</v>
      </c>
      <c r="M2363" s="3">
        <v>64.459999999999994</v>
      </c>
      <c r="N2363" s="1" t="s">
        <v>6669</v>
      </c>
      <c r="O2363" s="1" t="s">
        <v>44</v>
      </c>
    </row>
    <row r="2364" spans="1:15" x14ac:dyDescent="0.3">
      <c r="A2364" s="1" t="s">
        <v>5943</v>
      </c>
      <c r="B2364" s="2">
        <v>45118</v>
      </c>
      <c r="C2364" s="1" t="s">
        <v>6671</v>
      </c>
      <c r="D2364" s="1" t="s">
        <v>32</v>
      </c>
      <c r="E2364">
        <v>2023</v>
      </c>
      <c r="F2364" s="1" t="s">
        <v>3987</v>
      </c>
      <c r="G2364" s="1" t="s">
        <v>2129</v>
      </c>
      <c r="H2364" s="1" t="s">
        <v>125</v>
      </c>
      <c r="I2364" s="1" t="s">
        <v>5944</v>
      </c>
      <c r="J2364" s="1" t="s">
        <v>51</v>
      </c>
      <c r="K2364" s="3">
        <v>46.85</v>
      </c>
      <c r="L2364">
        <v>4</v>
      </c>
      <c r="M2364" s="3">
        <v>187.4</v>
      </c>
      <c r="N2364" s="1" t="s">
        <v>29</v>
      </c>
      <c r="O2364" s="1" t="s">
        <v>22</v>
      </c>
    </row>
    <row r="2365" spans="1:15" x14ac:dyDescent="0.3">
      <c r="A2365" s="1" t="s">
        <v>5945</v>
      </c>
      <c r="B2365" s="2">
        <v>45307</v>
      </c>
      <c r="C2365" s="1" t="s">
        <v>6671</v>
      </c>
      <c r="D2365" s="1" t="s">
        <v>210</v>
      </c>
      <c r="E2365">
        <v>2024</v>
      </c>
      <c r="F2365" s="1" t="s">
        <v>1549</v>
      </c>
      <c r="G2365" s="1" t="s">
        <v>5946</v>
      </c>
      <c r="H2365" s="1" t="s">
        <v>1479</v>
      </c>
      <c r="I2365" s="1" t="s">
        <v>5947</v>
      </c>
      <c r="J2365" s="1" t="s">
        <v>87</v>
      </c>
      <c r="K2365" s="3">
        <v>15.08</v>
      </c>
      <c r="L2365">
        <v>5</v>
      </c>
      <c r="M2365" s="3">
        <v>75.400000000000006</v>
      </c>
      <c r="N2365" s="1" t="s">
        <v>21</v>
      </c>
      <c r="O2365" s="1" t="s">
        <v>52</v>
      </c>
    </row>
    <row r="2366" spans="1:15" x14ac:dyDescent="0.3">
      <c r="A2366" s="1" t="s">
        <v>5948</v>
      </c>
      <c r="B2366" s="2">
        <v>45492</v>
      </c>
      <c r="C2366" s="1" t="s">
        <v>6668</v>
      </c>
      <c r="D2366" s="1" t="s">
        <v>32</v>
      </c>
      <c r="E2366">
        <v>2024</v>
      </c>
      <c r="F2366" s="1" t="s">
        <v>1053</v>
      </c>
      <c r="G2366" s="1" t="s">
        <v>1054</v>
      </c>
      <c r="H2366" s="1" t="s">
        <v>3912</v>
      </c>
      <c r="I2366" s="1" t="s">
        <v>5949</v>
      </c>
      <c r="J2366" s="1" t="s">
        <v>70</v>
      </c>
      <c r="K2366" s="3">
        <v>18.739999999999998</v>
      </c>
      <c r="L2366">
        <v>1</v>
      </c>
      <c r="M2366" s="3">
        <v>18.739999999999998</v>
      </c>
      <c r="N2366" s="1" t="s">
        <v>6669</v>
      </c>
      <c r="O2366" s="1" t="s">
        <v>44</v>
      </c>
    </row>
    <row r="2367" spans="1:15" x14ac:dyDescent="0.3">
      <c r="A2367" s="1" t="s">
        <v>5950</v>
      </c>
      <c r="B2367" s="2">
        <v>45306</v>
      </c>
      <c r="C2367" s="1" t="s">
        <v>6667</v>
      </c>
      <c r="D2367" s="1" t="s">
        <v>210</v>
      </c>
      <c r="E2367">
        <v>2024</v>
      </c>
      <c r="F2367" s="1" t="s">
        <v>3030</v>
      </c>
      <c r="G2367" s="1" t="s">
        <v>3031</v>
      </c>
      <c r="H2367" s="1" t="s">
        <v>4492</v>
      </c>
      <c r="I2367" s="1" t="s">
        <v>5860</v>
      </c>
      <c r="J2367" s="1" t="s">
        <v>51</v>
      </c>
      <c r="K2367" s="3">
        <v>33.68</v>
      </c>
      <c r="L2367">
        <v>3</v>
      </c>
      <c r="M2367" s="3">
        <v>101.04</v>
      </c>
      <c r="N2367" s="1" t="s">
        <v>21</v>
      </c>
      <c r="O2367" s="1" t="s">
        <v>95</v>
      </c>
    </row>
    <row r="2368" spans="1:15" x14ac:dyDescent="0.3">
      <c r="A2368" s="1" t="s">
        <v>5951</v>
      </c>
      <c r="B2368" s="2">
        <v>45794</v>
      </c>
      <c r="C2368" s="1" t="s">
        <v>6673</v>
      </c>
      <c r="D2368" s="1" t="s">
        <v>46</v>
      </c>
      <c r="E2368">
        <v>2025</v>
      </c>
      <c r="F2368" s="1" t="s">
        <v>1225</v>
      </c>
      <c r="G2368" s="1" t="s">
        <v>5654</v>
      </c>
      <c r="H2368" s="1" t="s">
        <v>2065</v>
      </c>
      <c r="I2368" s="1" t="s">
        <v>4809</v>
      </c>
      <c r="J2368" s="1" t="s">
        <v>70</v>
      </c>
      <c r="K2368" s="3">
        <v>28.53</v>
      </c>
      <c r="L2368">
        <v>1</v>
      </c>
      <c r="M2368" s="3">
        <v>28.53</v>
      </c>
      <c r="N2368" s="1" t="s">
        <v>21</v>
      </c>
      <c r="O2368" s="1" t="s">
        <v>95</v>
      </c>
    </row>
    <row r="2369" spans="1:15" x14ac:dyDescent="0.3">
      <c r="A2369" s="1" t="s">
        <v>5952</v>
      </c>
      <c r="B2369" s="2">
        <v>45662</v>
      </c>
      <c r="C2369" s="1" t="s">
        <v>6666</v>
      </c>
      <c r="D2369" s="1" t="s">
        <v>210</v>
      </c>
      <c r="E2369">
        <v>2025</v>
      </c>
      <c r="F2369" s="1" t="s">
        <v>1010</v>
      </c>
      <c r="G2369" s="1" t="s">
        <v>3867</v>
      </c>
      <c r="H2369" s="1" t="s">
        <v>2079</v>
      </c>
      <c r="I2369" s="1" t="s">
        <v>5461</v>
      </c>
      <c r="J2369" s="1" t="s">
        <v>87</v>
      </c>
      <c r="K2369" s="3">
        <v>26.7</v>
      </c>
      <c r="L2369">
        <v>3</v>
      </c>
      <c r="M2369" s="3">
        <v>80.099999999999994</v>
      </c>
      <c r="N2369" s="1" t="s">
        <v>29</v>
      </c>
      <c r="O2369" s="1" t="s">
        <v>37</v>
      </c>
    </row>
    <row r="2370" spans="1:15" x14ac:dyDescent="0.3">
      <c r="A2370" s="1" t="s">
        <v>5953</v>
      </c>
      <c r="B2370" s="2">
        <v>44901</v>
      </c>
      <c r="C2370" s="1" t="s">
        <v>6671</v>
      </c>
      <c r="D2370" s="1" t="s">
        <v>107</v>
      </c>
      <c r="E2370">
        <v>2022</v>
      </c>
      <c r="F2370" s="1" t="s">
        <v>4128</v>
      </c>
      <c r="G2370" s="1" t="s">
        <v>4129</v>
      </c>
      <c r="H2370" s="1" t="s">
        <v>4504</v>
      </c>
      <c r="I2370" s="1" t="s">
        <v>4505</v>
      </c>
      <c r="J2370" s="1" t="s">
        <v>70</v>
      </c>
      <c r="K2370" s="3">
        <v>42.41</v>
      </c>
      <c r="L2370">
        <v>1</v>
      </c>
      <c r="M2370" s="3">
        <v>42.41</v>
      </c>
      <c r="N2370" s="1" t="s">
        <v>21</v>
      </c>
      <c r="O2370" s="1" t="s">
        <v>37</v>
      </c>
    </row>
    <row r="2371" spans="1:15" x14ac:dyDescent="0.3">
      <c r="A2371" s="1" t="s">
        <v>5954</v>
      </c>
      <c r="B2371" s="2">
        <v>45067</v>
      </c>
      <c r="C2371" s="1" t="s">
        <v>6666</v>
      </c>
      <c r="D2371" s="1" t="s">
        <v>46</v>
      </c>
      <c r="E2371">
        <v>2023</v>
      </c>
      <c r="F2371" s="1" t="s">
        <v>658</v>
      </c>
      <c r="G2371" s="1" t="s">
        <v>659</v>
      </c>
      <c r="H2371" s="1" t="s">
        <v>2539</v>
      </c>
      <c r="I2371" s="1" t="s">
        <v>4972</v>
      </c>
      <c r="J2371" s="1" t="s">
        <v>87</v>
      </c>
      <c r="K2371" s="3">
        <v>7.49</v>
      </c>
      <c r="L2371">
        <v>1</v>
      </c>
      <c r="M2371" s="3">
        <v>7.49</v>
      </c>
      <c r="N2371" s="1" t="s">
        <v>6669</v>
      </c>
      <c r="O2371" s="1" t="s">
        <v>37</v>
      </c>
    </row>
    <row r="2372" spans="1:15" x14ac:dyDescent="0.3">
      <c r="A2372" s="1" t="s">
        <v>5955</v>
      </c>
      <c r="B2372" s="2">
        <v>45337</v>
      </c>
      <c r="C2372" s="1" t="s">
        <v>6672</v>
      </c>
      <c r="D2372" s="1" t="s">
        <v>39</v>
      </c>
      <c r="E2372">
        <v>2024</v>
      </c>
      <c r="F2372" s="1" t="s">
        <v>770</v>
      </c>
      <c r="G2372" s="1" t="s">
        <v>771</v>
      </c>
      <c r="H2372" s="1" t="s">
        <v>2174</v>
      </c>
      <c r="I2372" s="1" t="s">
        <v>5746</v>
      </c>
      <c r="J2372" s="1" t="s">
        <v>70</v>
      </c>
      <c r="K2372" s="3">
        <v>7.63</v>
      </c>
      <c r="L2372">
        <v>1</v>
      </c>
      <c r="M2372" s="3">
        <v>7.63</v>
      </c>
      <c r="N2372" s="1" t="s">
        <v>29</v>
      </c>
      <c r="O2372" s="1" t="s">
        <v>80</v>
      </c>
    </row>
    <row r="2373" spans="1:15" x14ac:dyDescent="0.3">
      <c r="A2373" s="1" t="s">
        <v>5956</v>
      </c>
      <c r="B2373" s="2">
        <v>45610</v>
      </c>
      <c r="C2373" s="1" t="s">
        <v>6672</v>
      </c>
      <c r="D2373" s="1" t="s">
        <v>54</v>
      </c>
      <c r="E2373">
        <v>2024</v>
      </c>
      <c r="F2373" s="1" t="s">
        <v>5456</v>
      </c>
      <c r="G2373" s="1" t="s">
        <v>5926</v>
      </c>
      <c r="H2373" s="1" t="s">
        <v>1513</v>
      </c>
      <c r="I2373" s="1" t="s">
        <v>4580</v>
      </c>
      <c r="J2373" s="1" t="s">
        <v>70</v>
      </c>
      <c r="K2373" s="3">
        <v>25.48</v>
      </c>
      <c r="L2373">
        <v>1</v>
      </c>
      <c r="M2373" s="3">
        <v>25.48</v>
      </c>
      <c r="N2373" s="1" t="s">
        <v>21</v>
      </c>
      <c r="O2373" s="1" t="s">
        <v>37</v>
      </c>
    </row>
    <row r="2374" spans="1:15" x14ac:dyDescent="0.3">
      <c r="A2374" s="1" t="s">
        <v>5957</v>
      </c>
      <c r="B2374" s="2">
        <v>45154</v>
      </c>
      <c r="C2374" s="1" t="s">
        <v>6670</v>
      </c>
      <c r="D2374" s="1" t="s">
        <v>90</v>
      </c>
      <c r="E2374">
        <v>2023</v>
      </c>
      <c r="F2374" s="1" t="s">
        <v>873</v>
      </c>
      <c r="G2374" s="1" t="s">
        <v>5336</v>
      </c>
      <c r="H2374" s="1" t="s">
        <v>3962</v>
      </c>
      <c r="I2374" s="1" t="s">
        <v>3963</v>
      </c>
      <c r="J2374" s="1" t="s">
        <v>51</v>
      </c>
      <c r="K2374" s="3">
        <v>18.62</v>
      </c>
      <c r="L2374">
        <v>2</v>
      </c>
      <c r="M2374" s="3">
        <v>37.24</v>
      </c>
      <c r="N2374" s="1" t="s">
        <v>29</v>
      </c>
      <c r="O2374" s="1" t="s">
        <v>37</v>
      </c>
    </row>
    <row r="2375" spans="1:15" x14ac:dyDescent="0.3">
      <c r="A2375" s="1" t="s">
        <v>5958</v>
      </c>
      <c r="B2375" s="2">
        <v>45373</v>
      </c>
      <c r="C2375" s="1" t="s">
        <v>6668</v>
      </c>
      <c r="D2375" s="1" t="s">
        <v>15</v>
      </c>
      <c r="E2375">
        <v>2024</v>
      </c>
      <c r="F2375" s="1" t="s">
        <v>205</v>
      </c>
      <c r="G2375" s="1" t="s">
        <v>1574</v>
      </c>
      <c r="H2375" s="1" t="s">
        <v>1075</v>
      </c>
      <c r="I2375" s="1" t="s">
        <v>5793</v>
      </c>
      <c r="J2375" s="1" t="s">
        <v>87</v>
      </c>
      <c r="K2375" s="3">
        <v>40.090000000000003</v>
      </c>
      <c r="L2375">
        <v>2</v>
      </c>
      <c r="M2375" s="3">
        <v>80.180000000000007</v>
      </c>
      <c r="N2375" s="1" t="s">
        <v>6669</v>
      </c>
      <c r="O2375" s="1" t="s">
        <v>44</v>
      </c>
    </row>
    <row r="2376" spans="1:15" x14ac:dyDescent="0.3">
      <c r="A2376" s="1" t="s">
        <v>5959</v>
      </c>
      <c r="B2376" s="2">
        <v>45299</v>
      </c>
      <c r="C2376" s="1" t="s">
        <v>6667</v>
      </c>
      <c r="D2376" s="1" t="s">
        <v>210</v>
      </c>
      <c r="E2376">
        <v>2024</v>
      </c>
      <c r="F2376" s="1" t="s">
        <v>710</v>
      </c>
      <c r="G2376" s="1" t="s">
        <v>711</v>
      </c>
      <c r="H2376" s="1" t="s">
        <v>197</v>
      </c>
      <c r="I2376" s="1" t="s">
        <v>3070</v>
      </c>
      <c r="J2376" s="1" t="s">
        <v>20</v>
      </c>
      <c r="K2376" s="3">
        <v>43.59</v>
      </c>
      <c r="L2376">
        <v>5</v>
      </c>
      <c r="M2376" s="3">
        <v>217.95</v>
      </c>
      <c r="N2376" s="1" t="s">
        <v>6669</v>
      </c>
      <c r="O2376" s="1" t="s">
        <v>37</v>
      </c>
    </row>
    <row r="2377" spans="1:15" x14ac:dyDescent="0.3">
      <c r="A2377" s="1" t="s">
        <v>5960</v>
      </c>
      <c r="B2377" s="2">
        <v>45478</v>
      </c>
      <c r="C2377" s="1" t="s">
        <v>6668</v>
      </c>
      <c r="D2377" s="1" t="s">
        <v>32</v>
      </c>
      <c r="E2377">
        <v>2024</v>
      </c>
      <c r="F2377" s="1" t="s">
        <v>626</v>
      </c>
      <c r="G2377" s="1" t="s">
        <v>627</v>
      </c>
      <c r="H2377" s="1" t="s">
        <v>4166</v>
      </c>
      <c r="I2377" s="1" t="s">
        <v>4167</v>
      </c>
      <c r="J2377" s="1" t="s">
        <v>70</v>
      </c>
      <c r="K2377" s="3">
        <v>46.27</v>
      </c>
      <c r="L2377">
        <v>5</v>
      </c>
      <c r="M2377" s="3">
        <v>231.35</v>
      </c>
      <c r="N2377" s="1" t="s">
        <v>88</v>
      </c>
      <c r="O2377" s="1" t="s">
        <v>193</v>
      </c>
    </row>
    <row r="2378" spans="1:15" x14ac:dyDescent="0.3">
      <c r="A2378" s="1" t="s">
        <v>5961</v>
      </c>
      <c r="B2378" s="2">
        <v>45713</v>
      </c>
      <c r="C2378" s="1" t="s">
        <v>6671</v>
      </c>
      <c r="D2378" s="1" t="s">
        <v>39</v>
      </c>
      <c r="E2378">
        <v>2025</v>
      </c>
      <c r="F2378" s="1" t="s">
        <v>499</v>
      </c>
      <c r="G2378" s="1" t="s">
        <v>5026</v>
      </c>
      <c r="H2378" s="1" t="s">
        <v>826</v>
      </c>
      <c r="I2378" s="1" t="s">
        <v>827</v>
      </c>
      <c r="J2378" s="1" t="s">
        <v>70</v>
      </c>
      <c r="K2378" s="3">
        <v>24.74</v>
      </c>
      <c r="L2378">
        <v>3</v>
      </c>
      <c r="M2378" s="3">
        <v>74.22</v>
      </c>
      <c r="N2378" s="1" t="s">
        <v>21</v>
      </c>
      <c r="O2378" s="1" t="s">
        <v>95</v>
      </c>
    </row>
    <row r="2379" spans="1:15" x14ac:dyDescent="0.3">
      <c r="A2379" s="1" t="s">
        <v>5962</v>
      </c>
      <c r="B2379" s="2">
        <v>45154</v>
      </c>
      <c r="C2379" s="1" t="s">
        <v>6670</v>
      </c>
      <c r="D2379" s="1" t="s">
        <v>90</v>
      </c>
      <c r="E2379">
        <v>2023</v>
      </c>
      <c r="F2379" s="1" t="s">
        <v>108</v>
      </c>
      <c r="G2379" s="1" t="s">
        <v>109</v>
      </c>
      <c r="H2379" s="1" t="s">
        <v>3343</v>
      </c>
      <c r="I2379" s="1" t="s">
        <v>5963</v>
      </c>
      <c r="J2379" s="1" t="s">
        <v>87</v>
      </c>
      <c r="K2379" s="3">
        <v>21.52</v>
      </c>
      <c r="L2379">
        <v>1</v>
      </c>
      <c r="M2379" s="3">
        <v>21.52</v>
      </c>
      <c r="N2379" s="1" t="s">
        <v>21</v>
      </c>
      <c r="O2379" s="1" t="s">
        <v>30</v>
      </c>
    </row>
    <row r="2380" spans="1:15" x14ac:dyDescent="0.3">
      <c r="A2380" s="1" t="s">
        <v>5964</v>
      </c>
      <c r="B2380" s="2">
        <v>45699</v>
      </c>
      <c r="C2380" s="1" t="s">
        <v>6671</v>
      </c>
      <c r="D2380" s="1" t="s">
        <v>39</v>
      </c>
      <c r="E2380">
        <v>2025</v>
      </c>
      <c r="F2380" s="1" t="s">
        <v>463</v>
      </c>
      <c r="G2380" s="1" t="s">
        <v>3228</v>
      </c>
      <c r="H2380" s="1" t="s">
        <v>4106</v>
      </c>
      <c r="I2380" s="1" t="s">
        <v>4107</v>
      </c>
      <c r="J2380" s="1" t="s">
        <v>87</v>
      </c>
      <c r="K2380" s="3">
        <v>44.06</v>
      </c>
      <c r="L2380">
        <v>1</v>
      </c>
      <c r="M2380" s="3">
        <v>44.06</v>
      </c>
      <c r="N2380" s="1" t="s">
        <v>21</v>
      </c>
      <c r="O2380" s="1" t="s">
        <v>193</v>
      </c>
    </row>
    <row r="2381" spans="1:15" x14ac:dyDescent="0.3">
      <c r="A2381" s="1" t="s">
        <v>5965</v>
      </c>
      <c r="B2381" s="2">
        <v>45417</v>
      </c>
      <c r="C2381" s="1" t="s">
        <v>6666</v>
      </c>
      <c r="D2381" s="1" t="s">
        <v>46</v>
      </c>
      <c r="E2381">
        <v>2024</v>
      </c>
      <c r="F2381" s="1" t="s">
        <v>91</v>
      </c>
      <c r="G2381" s="1" t="s">
        <v>92</v>
      </c>
      <c r="H2381" s="1" t="s">
        <v>1557</v>
      </c>
      <c r="I2381" s="1" t="s">
        <v>3500</v>
      </c>
      <c r="J2381" s="1" t="s">
        <v>87</v>
      </c>
      <c r="K2381" s="3">
        <v>6.63</v>
      </c>
      <c r="L2381">
        <v>2</v>
      </c>
      <c r="M2381" s="3">
        <v>13.26</v>
      </c>
      <c r="N2381" s="1" t="s">
        <v>21</v>
      </c>
      <c r="O2381" s="1" t="s">
        <v>22</v>
      </c>
    </row>
    <row r="2382" spans="1:15" x14ac:dyDescent="0.3">
      <c r="A2382" s="1" t="s">
        <v>5966</v>
      </c>
      <c r="B2382" s="2">
        <v>44837</v>
      </c>
      <c r="C2382" s="1" t="s">
        <v>6667</v>
      </c>
      <c r="D2382" s="1" t="s">
        <v>133</v>
      </c>
      <c r="E2382">
        <v>2022</v>
      </c>
      <c r="F2382" s="1" t="s">
        <v>616</v>
      </c>
      <c r="G2382" s="1" t="s">
        <v>3545</v>
      </c>
      <c r="H2382" s="1" t="s">
        <v>4441</v>
      </c>
      <c r="I2382" s="1" t="s">
        <v>4442</v>
      </c>
      <c r="J2382" s="1" t="s">
        <v>20</v>
      </c>
      <c r="K2382" s="3">
        <v>8.9</v>
      </c>
      <c r="L2382">
        <v>4</v>
      </c>
      <c r="M2382" s="3">
        <v>35.6</v>
      </c>
      <c r="N2382" s="1" t="s">
        <v>6669</v>
      </c>
      <c r="O2382" s="1" t="s">
        <v>193</v>
      </c>
    </row>
    <row r="2383" spans="1:15" x14ac:dyDescent="0.3">
      <c r="A2383" s="1" t="s">
        <v>5967</v>
      </c>
      <c r="B2383" s="2">
        <v>45135</v>
      </c>
      <c r="C2383" s="1" t="s">
        <v>6668</v>
      </c>
      <c r="D2383" s="1" t="s">
        <v>32</v>
      </c>
      <c r="E2383">
        <v>2023</v>
      </c>
      <c r="F2383" s="1" t="s">
        <v>3330</v>
      </c>
      <c r="G2383" s="1" t="s">
        <v>3331</v>
      </c>
      <c r="H2383" s="1" t="s">
        <v>2872</v>
      </c>
      <c r="I2383" s="1" t="s">
        <v>3826</v>
      </c>
      <c r="J2383" s="1" t="s">
        <v>51</v>
      </c>
      <c r="K2383" s="3">
        <v>11.63</v>
      </c>
      <c r="L2383">
        <v>2</v>
      </c>
      <c r="M2383" s="3">
        <v>23.26</v>
      </c>
      <c r="N2383" s="1" t="s">
        <v>88</v>
      </c>
      <c r="O2383" s="1" t="s">
        <v>52</v>
      </c>
    </row>
    <row r="2384" spans="1:15" x14ac:dyDescent="0.3">
      <c r="A2384" s="1" t="s">
        <v>5968</v>
      </c>
      <c r="B2384" s="2">
        <v>45201</v>
      </c>
      <c r="C2384" s="1" t="s">
        <v>6667</v>
      </c>
      <c r="D2384" s="1" t="s">
        <v>133</v>
      </c>
      <c r="E2384">
        <v>2023</v>
      </c>
      <c r="F2384" s="1" t="s">
        <v>1254</v>
      </c>
      <c r="G2384" s="1" t="s">
        <v>1255</v>
      </c>
      <c r="H2384" s="1" t="s">
        <v>2872</v>
      </c>
      <c r="I2384" s="1" t="s">
        <v>3488</v>
      </c>
      <c r="J2384" s="1" t="s">
        <v>70</v>
      </c>
      <c r="K2384" s="3">
        <v>46.25</v>
      </c>
      <c r="L2384">
        <v>2</v>
      </c>
      <c r="M2384" s="3">
        <v>92.5</v>
      </c>
      <c r="N2384" s="1" t="s">
        <v>21</v>
      </c>
      <c r="O2384" s="1" t="s">
        <v>37</v>
      </c>
    </row>
    <row r="2385" spans="1:15" x14ac:dyDescent="0.3">
      <c r="A2385" s="1" t="s">
        <v>5969</v>
      </c>
      <c r="B2385" s="2">
        <v>45565</v>
      </c>
      <c r="C2385" s="1" t="s">
        <v>6667</v>
      </c>
      <c r="D2385" s="1" t="s">
        <v>60</v>
      </c>
      <c r="E2385">
        <v>2024</v>
      </c>
      <c r="F2385" s="1" t="s">
        <v>169</v>
      </c>
      <c r="G2385" s="1" t="s">
        <v>4404</v>
      </c>
      <c r="H2385" s="1" t="s">
        <v>345</v>
      </c>
      <c r="I2385" s="1" t="s">
        <v>346</v>
      </c>
      <c r="J2385" s="1" t="s">
        <v>70</v>
      </c>
      <c r="K2385" s="3">
        <v>43.98</v>
      </c>
      <c r="L2385">
        <v>3</v>
      </c>
      <c r="M2385" s="3">
        <v>131.94</v>
      </c>
      <c r="N2385" s="1" t="s">
        <v>21</v>
      </c>
      <c r="O2385" s="1" t="s">
        <v>22</v>
      </c>
    </row>
    <row r="2386" spans="1:15" x14ac:dyDescent="0.3">
      <c r="A2386" s="1" t="s">
        <v>5970</v>
      </c>
      <c r="B2386" s="2">
        <v>45689</v>
      </c>
      <c r="C2386" s="1" t="s">
        <v>6673</v>
      </c>
      <c r="D2386" s="1" t="s">
        <v>39</v>
      </c>
      <c r="E2386">
        <v>2025</v>
      </c>
      <c r="F2386" s="1" t="s">
        <v>859</v>
      </c>
      <c r="G2386" s="1" t="s">
        <v>860</v>
      </c>
      <c r="H2386" s="1" t="s">
        <v>4504</v>
      </c>
      <c r="I2386" s="1" t="s">
        <v>4505</v>
      </c>
      <c r="J2386" s="1" t="s">
        <v>20</v>
      </c>
      <c r="K2386" s="3">
        <v>42.45</v>
      </c>
      <c r="L2386">
        <v>3</v>
      </c>
      <c r="M2386" s="3">
        <v>127.35</v>
      </c>
      <c r="N2386" s="1" t="s">
        <v>29</v>
      </c>
      <c r="O2386" s="1" t="s">
        <v>30</v>
      </c>
    </row>
    <row r="2387" spans="1:15" x14ac:dyDescent="0.3">
      <c r="A2387" s="1" t="s">
        <v>5971</v>
      </c>
      <c r="B2387" s="2">
        <v>45018</v>
      </c>
      <c r="C2387" s="1" t="s">
        <v>6666</v>
      </c>
      <c r="D2387" s="1" t="s">
        <v>82</v>
      </c>
      <c r="E2387">
        <v>2023</v>
      </c>
      <c r="F2387" s="1" t="s">
        <v>2317</v>
      </c>
      <c r="G2387" s="1" t="s">
        <v>2318</v>
      </c>
      <c r="H2387" s="1" t="s">
        <v>5972</v>
      </c>
      <c r="I2387" s="1" t="s">
        <v>5973</v>
      </c>
      <c r="J2387" s="1" t="s">
        <v>51</v>
      </c>
      <c r="K2387" s="3">
        <v>35.81</v>
      </c>
      <c r="L2387">
        <v>4</v>
      </c>
      <c r="M2387" s="3">
        <v>143.24</v>
      </c>
      <c r="N2387" s="1" t="s">
        <v>29</v>
      </c>
      <c r="O2387" s="1" t="s">
        <v>22</v>
      </c>
    </row>
    <row r="2388" spans="1:15" x14ac:dyDescent="0.3">
      <c r="A2388" s="1" t="s">
        <v>5974</v>
      </c>
      <c r="B2388" s="2">
        <v>45598</v>
      </c>
      <c r="C2388" s="1" t="s">
        <v>6673</v>
      </c>
      <c r="D2388" s="1" t="s">
        <v>54</v>
      </c>
      <c r="E2388">
        <v>2024</v>
      </c>
      <c r="F2388" s="1" t="s">
        <v>636</v>
      </c>
      <c r="G2388" s="1" t="s">
        <v>1213</v>
      </c>
      <c r="H2388" s="1" t="s">
        <v>4220</v>
      </c>
      <c r="I2388" s="1" t="s">
        <v>4221</v>
      </c>
      <c r="J2388" s="1" t="s">
        <v>87</v>
      </c>
      <c r="K2388" s="3">
        <v>20.34</v>
      </c>
      <c r="L2388">
        <v>1</v>
      </c>
      <c r="M2388" s="3">
        <v>20.34</v>
      </c>
      <c r="N2388" s="1" t="s">
        <v>21</v>
      </c>
      <c r="O2388" s="1" t="s">
        <v>37</v>
      </c>
    </row>
    <row r="2389" spans="1:15" x14ac:dyDescent="0.3">
      <c r="A2389" s="1" t="s">
        <v>5975</v>
      </c>
      <c r="B2389" s="2">
        <v>45095</v>
      </c>
      <c r="C2389" s="1" t="s">
        <v>6666</v>
      </c>
      <c r="D2389" s="1" t="s">
        <v>24</v>
      </c>
      <c r="E2389">
        <v>2023</v>
      </c>
      <c r="F2389" s="1" t="s">
        <v>2327</v>
      </c>
      <c r="G2389" s="1" t="s">
        <v>4146</v>
      </c>
      <c r="H2389" s="1" t="s">
        <v>42</v>
      </c>
      <c r="I2389" s="1" t="s">
        <v>5976</v>
      </c>
      <c r="J2389" s="1" t="s">
        <v>87</v>
      </c>
      <c r="K2389" s="3">
        <v>15.19</v>
      </c>
      <c r="L2389">
        <v>4</v>
      </c>
      <c r="M2389" s="3">
        <v>60.76</v>
      </c>
      <c r="N2389" s="1" t="s">
        <v>29</v>
      </c>
      <c r="O2389" s="1" t="s">
        <v>30</v>
      </c>
    </row>
    <row r="2390" spans="1:15" x14ac:dyDescent="0.3">
      <c r="A2390" s="1" t="s">
        <v>5977</v>
      </c>
      <c r="B2390" s="2">
        <v>44944</v>
      </c>
      <c r="C2390" s="1" t="s">
        <v>6670</v>
      </c>
      <c r="D2390" s="1" t="s">
        <v>210</v>
      </c>
      <c r="E2390">
        <v>2023</v>
      </c>
      <c r="F2390" s="1" t="s">
        <v>1405</v>
      </c>
      <c r="G2390" s="1" t="s">
        <v>1406</v>
      </c>
      <c r="H2390" s="1" t="s">
        <v>984</v>
      </c>
      <c r="I2390" s="1" t="s">
        <v>985</v>
      </c>
      <c r="J2390" s="1" t="s">
        <v>70</v>
      </c>
      <c r="K2390" s="3">
        <v>49.05</v>
      </c>
      <c r="L2390">
        <v>4</v>
      </c>
      <c r="M2390" s="3">
        <v>196.2</v>
      </c>
      <c r="N2390" s="1" t="s">
        <v>6669</v>
      </c>
      <c r="O2390" s="1" t="s">
        <v>22</v>
      </c>
    </row>
    <row r="2391" spans="1:15" x14ac:dyDescent="0.3">
      <c r="A2391" s="1" t="s">
        <v>5978</v>
      </c>
      <c r="B2391" s="2">
        <v>45325</v>
      </c>
      <c r="C2391" s="1" t="s">
        <v>6673</v>
      </c>
      <c r="D2391" s="1" t="s">
        <v>39</v>
      </c>
      <c r="E2391">
        <v>2024</v>
      </c>
      <c r="F2391" s="1" t="s">
        <v>898</v>
      </c>
      <c r="G2391" s="1" t="s">
        <v>899</v>
      </c>
      <c r="H2391" s="1" t="s">
        <v>5708</v>
      </c>
      <c r="I2391" s="1" t="s">
        <v>5979</v>
      </c>
      <c r="J2391" s="1" t="s">
        <v>87</v>
      </c>
      <c r="K2391" s="3">
        <v>12</v>
      </c>
      <c r="L2391">
        <v>3</v>
      </c>
      <c r="M2391" s="3">
        <v>36</v>
      </c>
      <c r="N2391" s="1" t="s">
        <v>21</v>
      </c>
      <c r="O2391" s="1" t="s">
        <v>30</v>
      </c>
    </row>
    <row r="2392" spans="1:15" x14ac:dyDescent="0.3">
      <c r="A2392" s="1" t="s">
        <v>5980</v>
      </c>
      <c r="B2392" s="2">
        <v>45432</v>
      </c>
      <c r="C2392" s="1" t="s">
        <v>6667</v>
      </c>
      <c r="D2392" s="1" t="s">
        <v>46</v>
      </c>
      <c r="E2392">
        <v>2024</v>
      </c>
      <c r="F2392" s="1" t="s">
        <v>3706</v>
      </c>
      <c r="G2392" s="1" t="s">
        <v>3707</v>
      </c>
      <c r="H2392" s="1" t="s">
        <v>375</v>
      </c>
      <c r="I2392" s="1" t="s">
        <v>376</v>
      </c>
      <c r="J2392" s="1" t="s">
        <v>70</v>
      </c>
      <c r="K2392" s="3">
        <v>12.77</v>
      </c>
      <c r="L2392">
        <v>3</v>
      </c>
      <c r="M2392" s="3">
        <v>38.31</v>
      </c>
      <c r="N2392" s="1" t="s">
        <v>21</v>
      </c>
      <c r="O2392" s="1" t="s">
        <v>80</v>
      </c>
    </row>
    <row r="2393" spans="1:15" x14ac:dyDescent="0.3">
      <c r="A2393" s="1" t="s">
        <v>5981</v>
      </c>
      <c r="B2393" s="2">
        <v>45566</v>
      </c>
      <c r="C2393" s="1" t="s">
        <v>6671</v>
      </c>
      <c r="D2393" s="1" t="s">
        <v>133</v>
      </c>
      <c r="E2393">
        <v>2024</v>
      </c>
      <c r="F2393" s="1" t="s">
        <v>4813</v>
      </c>
      <c r="G2393" s="1" t="s">
        <v>4814</v>
      </c>
      <c r="H2393" s="1" t="s">
        <v>1024</v>
      </c>
      <c r="I2393" s="1" t="s">
        <v>1904</v>
      </c>
      <c r="J2393" s="1" t="s">
        <v>87</v>
      </c>
      <c r="K2393" s="3">
        <v>27.31</v>
      </c>
      <c r="L2393">
        <v>2</v>
      </c>
      <c r="M2393" s="3">
        <v>54.62</v>
      </c>
      <c r="N2393" s="1" t="s">
        <v>6669</v>
      </c>
      <c r="O2393" s="1" t="s">
        <v>37</v>
      </c>
    </row>
    <row r="2394" spans="1:15" x14ac:dyDescent="0.3">
      <c r="A2394" s="1" t="s">
        <v>5982</v>
      </c>
      <c r="B2394" s="2">
        <v>45729</v>
      </c>
      <c r="C2394" s="1" t="s">
        <v>6672</v>
      </c>
      <c r="D2394" s="1" t="s">
        <v>15</v>
      </c>
      <c r="E2394">
        <v>2025</v>
      </c>
      <c r="F2394" s="1" t="s">
        <v>1637</v>
      </c>
      <c r="G2394" s="1" t="s">
        <v>1638</v>
      </c>
      <c r="H2394" s="1" t="s">
        <v>2382</v>
      </c>
      <c r="I2394" s="1" t="s">
        <v>4535</v>
      </c>
      <c r="J2394" s="1" t="s">
        <v>20</v>
      </c>
      <c r="K2394" s="3">
        <v>12.56</v>
      </c>
      <c r="L2394">
        <v>3</v>
      </c>
      <c r="M2394" s="3">
        <v>37.68</v>
      </c>
      <c r="N2394" s="1" t="s">
        <v>21</v>
      </c>
      <c r="O2394" s="1" t="s">
        <v>22</v>
      </c>
    </row>
    <row r="2395" spans="1:15" x14ac:dyDescent="0.3">
      <c r="A2395" s="1" t="s">
        <v>5983</v>
      </c>
      <c r="B2395" s="2">
        <v>45011</v>
      </c>
      <c r="C2395" s="1" t="s">
        <v>6666</v>
      </c>
      <c r="D2395" s="1" t="s">
        <v>15</v>
      </c>
      <c r="E2395">
        <v>2023</v>
      </c>
      <c r="F2395" s="1" t="s">
        <v>2972</v>
      </c>
      <c r="G2395" s="1" t="s">
        <v>2973</v>
      </c>
      <c r="H2395" s="1" t="s">
        <v>811</v>
      </c>
      <c r="I2395" s="1" t="s">
        <v>5159</v>
      </c>
      <c r="J2395" s="1" t="s">
        <v>20</v>
      </c>
      <c r="K2395" s="3">
        <v>17.37</v>
      </c>
      <c r="L2395">
        <v>1</v>
      </c>
      <c r="M2395" s="3">
        <v>17.37</v>
      </c>
      <c r="N2395" s="1" t="s">
        <v>21</v>
      </c>
      <c r="O2395" s="1" t="s">
        <v>95</v>
      </c>
    </row>
    <row r="2396" spans="1:15" x14ac:dyDescent="0.3">
      <c r="A2396" s="1" t="s">
        <v>5984</v>
      </c>
      <c r="B2396" s="2">
        <v>44951</v>
      </c>
      <c r="C2396" s="1" t="s">
        <v>6670</v>
      </c>
      <c r="D2396" s="1" t="s">
        <v>210</v>
      </c>
      <c r="E2396">
        <v>2023</v>
      </c>
      <c r="F2396" s="1" t="s">
        <v>1095</v>
      </c>
      <c r="G2396" s="1" t="s">
        <v>1151</v>
      </c>
      <c r="H2396" s="1" t="s">
        <v>4132</v>
      </c>
      <c r="I2396" s="1" t="s">
        <v>4133</v>
      </c>
      <c r="J2396" s="1" t="s">
        <v>20</v>
      </c>
      <c r="K2396" s="3">
        <v>27.61</v>
      </c>
      <c r="L2396">
        <v>4</v>
      </c>
      <c r="M2396" s="3">
        <v>110.44</v>
      </c>
      <c r="N2396" s="1" t="s">
        <v>6669</v>
      </c>
      <c r="O2396" s="1" t="s">
        <v>30</v>
      </c>
    </row>
    <row r="2397" spans="1:15" x14ac:dyDescent="0.3">
      <c r="A2397" s="1" t="s">
        <v>5985</v>
      </c>
      <c r="B2397" s="2">
        <v>44916</v>
      </c>
      <c r="C2397" s="1" t="s">
        <v>6670</v>
      </c>
      <c r="D2397" s="1" t="s">
        <v>107</v>
      </c>
      <c r="E2397">
        <v>2022</v>
      </c>
      <c r="F2397" s="1" t="s">
        <v>5537</v>
      </c>
      <c r="G2397" s="1" t="s">
        <v>5538</v>
      </c>
      <c r="H2397" s="1" t="s">
        <v>2053</v>
      </c>
      <c r="I2397" s="1" t="s">
        <v>5986</v>
      </c>
      <c r="J2397" s="1" t="s">
        <v>51</v>
      </c>
      <c r="K2397" s="3">
        <v>15.39</v>
      </c>
      <c r="L2397">
        <v>5</v>
      </c>
      <c r="M2397" s="3">
        <v>76.95</v>
      </c>
      <c r="N2397" s="1" t="s">
        <v>6669</v>
      </c>
      <c r="O2397" s="1" t="s">
        <v>22</v>
      </c>
    </row>
    <row r="2398" spans="1:15" x14ac:dyDescent="0.3">
      <c r="A2398" s="1" t="s">
        <v>5987</v>
      </c>
      <c r="B2398" s="2">
        <v>45299</v>
      </c>
      <c r="C2398" s="1" t="s">
        <v>6667</v>
      </c>
      <c r="D2398" s="1" t="s">
        <v>210</v>
      </c>
      <c r="E2398">
        <v>2024</v>
      </c>
      <c r="F2398" s="1" t="s">
        <v>2206</v>
      </c>
      <c r="G2398" s="1" t="s">
        <v>2207</v>
      </c>
      <c r="H2398" s="1" t="s">
        <v>4269</v>
      </c>
      <c r="I2398" s="1" t="s">
        <v>4270</v>
      </c>
      <c r="J2398" s="1" t="s">
        <v>87</v>
      </c>
      <c r="K2398" s="3">
        <v>45.21</v>
      </c>
      <c r="L2398">
        <v>5</v>
      </c>
      <c r="M2398" s="3">
        <v>226.05</v>
      </c>
      <c r="N2398" s="1" t="s">
        <v>29</v>
      </c>
      <c r="O2398" s="1" t="s">
        <v>44</v>
      </c>
    </row>
    <row r="2399" spans="1:15" x14ac:dyDescent="0.3">
      <c r="A2399" s="1" t="s">
        <v>5988</v>
      </c>
      <c r="B2399" s="2">
        <v>45156</v>
      </c>
      <c r="C2399" s="1" t="s">
        <v>6668</v>
      </c>
      <c r="D2399" s="1" t="s">
        <v>90</v>
      </c>
      <c r="E2399">
        <v>2023</v>
      </c>
      <c r="F2399" s="1" t="s">
        <v>3238</v>
      </c>
      <c r="G2399" s="1" t="s">
        <v>3239</v>
      </c>
      <c r="H2399" s="1" t="s">
        <v>176</v>
      </c>
      <c r="I2399" s="1" t="s">
        <v>3229</v>
      </c>
      <c r="J2399" s="1" t="s">
        <v>20</v>
      </c>
      <c r="K2399" s="3">
        <v>24.43</v>
      </c>
      <c r="L2399">
        <v>3</v>
      </c>
      <c r="M2399" s="3">
        <v>73.290000000000006</v>
      </c>
      <c r="N2399" s="1" t="s">
        <v>6669</v>
      </c>
      <c r="O2399" s="1" t="s">
        <v>37</v>
      </c>
    </row>
    <row r="2400" spans="1:15" x14ac:dyDescent="0.3">
      <c r="A2400" s="1" t="s">
        <v>5989</v>
      </c>
      <c r="B2400" s="2">
        <v>45683</v>
      </c>
      <c r="C2400" s="1" t="s">
        <v>6666</v>
      </c>
      <c r="D2400" s="1" t="s">
        <v>210</v>
      </c>
      <c r="E2400">
        <v>2025</v>
      </c>
      <c r="F2400" s="1" t="s">
        <v>2028</v>
      </c>
      <c r="G2400" s="1" t="s">
        <v>2029</v>
      </c>
      <c r="H2400" s="1" t="s">
        <v>518</v>
      </c>
      <c r="I2400" s="1" t="s">
        <v>916</v>
      </c>
      <c r="J2400" s="1" t="s">
        <v>87</v>
      </c>
      <c r="K2400" s="3">
        <v>27.36</v>
      </c>
      <c r="L2400">
        <v>3</v>
      </c>
      <c r="M2400" s="3">
        <v>82.08</v>
      </c>
      <c r="N2400" s="1" t="s">
        <v>6669</v>
      </c>
      <c r="O2400" s="1" t="s">
        <v>30</v>
      </c>
    </row>
    <row r="2401" spans="1:15" x14ac:dyDescent="0.3">
      <c r="A2401" s="1" t="s">
        <v>5990</v>
      </c>
      <c r="B2401" s="2">
        <v>44993</v>
      </c>
      <c r="C2401" s="1" t="s">
        <v>6670</v>
      </c>
      <c r="D2401" s="1" t="s">
        <v>15</v>
      </c>
      <c r="E2401">
        <v>2023</v>
      </c>
      <c r="F2401" s="1" t="s">
        <v>433</v>
      </c>
      <c r="G2401" s="1" t="s">
        <v>5991</v>
      </c>
      <c r="H2401" s="1" t="s">
        <v>1085</v>
      </c>
      <c r="I2401" s="1" t="s">
        <v>5992</v>
      </c>
      <c r="J2401" s="1" t="s">
        <v>70</v>
      </c>
      <c r="K2401" s="3">
        <v>26.45</v>
      </c>
      <c r="L2401">
        <v>3</v>
      </c>
      <c r="M2401" s="3">
        <v>79.349999999999994</v>
      </c>
      <c r="N2401" s="1" t="s">
        <v>88</v>
      </c>
      <c r="O2401" s="1" t="s">
        <v>30</v>
      </c>
    </row>
    <row r="2402" spans="1:15" x14ac:dyDescent="0.3">
      <c r="A2402" s="1" t="s">
        <v>5993</v>
      </c>
      <c r="B2402" s="2">
        <v>45503</v>
      </c>
      <c r="C2402" s="1" t="s">
        <v>6671</v>
      </c>
      <c r="D2402" s="1" t="s">
        <v>32</v>
      </c>
      <c r="E2402">
        <v>2024</v>
      </c>
      <c r="F2402" s="1" t="s">
        <v>3924</v>
      </c>
      <c r="G2402" s="1" t="s">
        <v>3925</v>
      </c>
      <c r="H2402" s="1" t="s">
        <v>2213</v>
      </c>
      <c r="I2402" s="1" t="s">
        <v>3431</v>
      </c>
      <c r="J2402" s="1" t="s">
        <v>20</v>
      </c>
      <c r="K2402" s="3">
        <v>36.770000000000003</v>
      </c>
      <c r="L2402">
        <v>5</v>
      </c>
      <c r="M2402" s="3">
        <v>183.85</v>
      </c>
      <c r="N2402" s="1" t="s">
        <v>88</v>
      </c>
      <c r="O2402" s="1" t="s">
        <v>193</v>
      </c>
    </row>
    <row r="2403" spans="1:15" x14ac:dyDescent="0.3">
      <c r="A2403" s="1" t="s">
        <v>5994</v>
      </c>
      <c r="B2403" s="2">
        <v>44982</v>
      </c>
      <c r="C2403" s="1" t="s">
        <v>6673</v>
      </c>
      <c r="D2403" s="1" t="s">
        <v>39</v>
      </c>
      <c r="E2403">
        <v>2023</v>
      </c>
      <c r="F2403" s="1" t="s">
        <v>5995</v>
      </c>
      <c r="G2403" s="1" t="s">
        <v>5996</v>
      </c>
      <c r="H2403" s="1" t="s">
        <v>1277</v>
      </c>
      <c r="I2403" s="1" t="s">
        <v>1278</v>
      </c>
      <c r="J2403" s="1" t="s">
        <v>20</v>
      </c>
      <c r="K2403" s="3">
        <v>21.03</v>
      </c>
      <c r="L2403">
        <v>4</v>
      </c>
      <c r="M2403" s="3">
        <v>84.12</v>
      </c>
      <c r="N2403" s="1" t="s">
        <v>21</v>
      </c>
      <c r="O2403" s="1" t="s">
        <v>193</v>
      </c>
    </row>
    <row r="2404" spans="1:15" x14ac:dyDescent="0.3">
      <c r="A2404" s="1" t="s">
        <v>5997</v>
      </c>
      <c r="B2404" s="2">
        <v>44890</v>
      </c>
      <c r="C2404" s="1" t="s">
        <v>6668</v>
      </c>
      <c r="D2404" s="1" t="s">
        <v>54</v>
      </c>
      <c r="E2404">
        <v>2022</v>
      </c>
      <c r="F2404" s="1" t="s">
        <v>1691</v>
      </c>
      <c r="G2404" s="1" t="s">
        <v>3674</v>
      </c>
      <c r="H2404" s="1" t="s">
        <v>93</v>
      </c>
      <c r="I2404" s="1" t="s">
        <v>3844</v>
      </c>
      <c r="J2404" s="1" t="s">
        <v>70</v>
      </c>
      <c r="K2404" s="3">
        <v>35.020000000000003</v>
      </c>
      <c r="L2404">
        <v>5</v>
      </c>
      <c r="M2404" s="3">
        <v>175.1</v>
      </c>
      <c r="N2404" s="1" t="s">
        <v>21</v>
      </c>
      <c r="O2404" s="1" t="s">
        <v>37</v>
      </c>
    </row>
    <row r="2405" spans="1:15" x14ac:dyDescent="0.3">
      <c r="A2405" s="1" t="s">
        <v>5998</v>
      </c>
      <c r="B2405" s="2">
        <v>45556</v>
      </c>
      <c r="C2405" s="1" t="s">
        <v>6673</v>
      </c>
      <c r="D2405" s="1" t="s">
        <v>60</v>
      </c>
      <c r="E2405">
        <v>2024</v>
      </c>
      <c r="F2405" s="1" t="s">
        <v>4028</v>
      </c>
      <c r="G2405" s="1" t="s">
        <v>4029</v>
      </c>
      <c r="H2405" s="1" t="s">
        <v>1613</v>
      </c>
      <c r="I2405" s="1" t="s">
        <v>2442</v>
      </c>
      <c r="J2405" s="1" t="s">
        <v>70</v>
      </c>
      <c r="K2405" s="3">
        <v>14.32</v>
      </c>
      <c r="L2405">
        <v>3</v>
      </c>
      <c r="M2405" s="3">
        <v>42.96</v>
      </c>
      <c r="N2405" s="1" t="s">
        <v>88</v>
      </c>
      <c r="O2405" s="1" t="s">
        <v>193</v>
      </c>
    </row>
    <row r="2406" spans="1:15" x14ac:dyDescent="0.3">
      <c r="A2406" s="1" t="s">
        <v>5999</v>
      </c>
      <c r="B2406" s="2">
        <v>45290</v>
      </c>
      <c r="C2406" s="1" t="s">
        <v>6673</v>
      </c>
      <c r="D2406" s="1" t="s">
        <v>107</v>
      </c>
      <c r="E2406">
        <v>2023</v>
      </c>
      <c r="F2406" s="1" t="s">
        <v>511</v>
      </c>
      <c r="G2406" s="1" t="s">
        <v>1364</v>
      </c>
      <c r="H2406" s="1" t="s">
        <v>2796</v>
      </c>
      <c r="I2406" s="1" t="s">
        <v>4314</v>
      </c>
      <c r="J2406" s="1" t="s">
        <v>20</v>
      </c>
      <c r="K2406" s="3">
        <v>31.98</v>
      </c>
      <c r="L2406">
        <v>2</v>
      </c>
      <c r="M2406" s="3">
        <v>63.96</v>
      </c>
      <c r="N2406" s="1" t="s">
        <v>29</v>
      </c>
      <c r="O2406" s="1" t="s">
        <v>37</v>
      </c>
    </row>
    <row r="2407" spans="1:15" x14ac:dyDescent="0.3">
      <c r="A2407" s="1" t="s">
        <v>6000</v>
      </c>
      <c r="B2407" s="2">
        <v>45663</v>
      </c>
      <c r="C2407" s="1" t="s">
        <v>6667</v>
      </c>
      <c r="D2407" s="1" t="s">
        <v>210</v>
      </c>
      <c r="E2407">
        <v>2025</v>
      </c>
      <c r="F2407" s="1" t="s">
        <v>2345</v>
      </c>
      <c r="G2407" s="1" t="s">
        <v>2346</v>
      </c>
      <c r="H2407" s="1" t="s">
        <v>3791</v>
      </c>
      <c r="I2407" s="1" t="s">
        <v>3792</v>
      </c>
      <c r="J2407" s="1" t="s">
        <v>20</v>
      </c>
      <c r="K2407" s="3">
        <v>43.58</v>
      </c>
      <c r="L2407">
        <v>1</v>
      </c>
      <c r="M2407" s="3">
        <v>43.58</v>
      </c>
      <c r="N2407" s="1" t="s">
        <v>6669</v>
      </c>
      <c r="O2407" s="1" t="s">
        <v>30</v>
      </c>
    </row>
    <row r="2408" spans="1:15" x14ac:dyDescent="0.3">
      <c r="A2408" s="1" t="s">
        <v>6001</v>
      </c>
      <c r="B2408" s="2">
        <v>45710</v>
      </c>
      <c r="C2408" s="1" t="s">
        <v>6673</v>
      </c>
      <c r="D2408" s="1" t="s">
        <v>39</v>
      </c>
      <c r="E2408">
        <v>2025</v>
      </c>
      <c r="F2408" s="1" t="s">
        <v>2884</v>
      </c>
      <c r="G2408" s="1" t="s">
        <v>3870</v>
      </c>
      <c r="H2408" s="1" t="s">
        <v>421</v>
      </c>
      <c r="I2408" s="1" t="s">
        <v>422</v>
      </c>
      <c r="J2408" s="1" t="s">
        <v>20</v>
      </c>
      <c r="K2408" s="3">
        <v>11.86</v>
      </c>
      <c r="L2408">
        <v>3</v>
      </c>
      <c r="M2408" s="3">
        <v>35.58</v>
      </c>
      <c r="N2408" s="1" t="s">
        <v>29</v>
      </c>
      <c r="O2408" s="1" t="s">
        <v>37</v>
      </c>
    </row>
    <row r="2409" spans="1:15" x14ac:dyDescent="0.3">
      <c r="A2409" s="1" t="s">
        <v>6002</v>
      </c>
      <c r="B2409" s="2">
        <v>45384</v>
      </c>
      <c r="C2409" s="1" t="s">
        <v>6671</v>
      </c>
      <c r="D2409" s="1" t="s">
        <v>82</v>
      </c>
      <c r="E2409">
        <v>2024</v>
      </c>
      <c r="F2409" s="1" t="s">
        <v>3632</v>
      </c>
      <c r="G2409" s="1" t="s">
        <v>3633</v>
      </c>
      <c r="H2409" s="1" t="s">
        <v>6003</v>
      </c>
      <c r="I2409" s="1" t="s">
        <v>6004</v>
      </c>
      <c r="J2409" s="1" t="s">
        <v>51</v>
      </c>
      <c r="K2409" s="3">
        <v>6.83</v>
      </c>
      <c r="L2409">
        <v>5</v>
      </c>
      <c r="M2409" s="3">
        <v>34.15</v>
      </c>
      <c r="N2409" s="1" t="s">
        <v>88</v>
      </c>
      <c r="O2409" s="1" t="s">
        <v>193</v>
      </c>
    </row>
    <row r="2410" spans="1:15" x14ac:dyDescent="0.3">
      <c r="A2410" s="1" t="s">
        <v>6005</v>
      </c>
      <c r="B2410" s="2">
        <v>44973</v>
      </c>
      <c r="C2410" s="1" t="s">
        <v>6672</v>
      </c>
      <c r="D2410" s="1" t="s">
        <v>39</v>
      </c>
      <c r="E2410">
        <v>2023</v>
      </c>
      <c r="F2410" s="1" t="s">
        <v>4798</v>
      </c>
      <c r="G2410" s="1" t="s">
        <v>4799</v>
      </c>
      <c r="H2410" s="1" t="s">
        <v>416</v>
      </c>
      <c r="I2410" s="1" t="s">
        <v>3411</v>
      </c>
      <c r="J2410" s="1" t="s">
        <v>20</v>
      </c>
      <c r="K2410" s="3">
        <v>44.82</v>
      </c>
      <c r="L2410">
        <v>5</v>
      </c>
      <c r="M2410" s="3">
        <v>224.1</v>
      </c>
      <c r="N2410" s="1" t="s">
        <v>21</v>
      </c>
      <c r="O2410" s="1" t="s">
        <v>22</v>
      </c>
    </row>
    <row r="2411" spans="1:15" x14ac:dyDescent="0.3">
      <c r="A2411" s="1" t="s">
        <v>6006</v>
      </c>
      <c r="B2411" s="2">
        <v>45492</v>
      </c>
      <c r="C2411" s="1" t="s">
        <v>6668</v>
      </c>
      <c r="D2411" s="1" t="s">
        <v>32</v>
      </c>
      <c r="E2411">
        <v>2024</v>
      </c>
      <c r="F2411" s="1" t="s">
        <v>1163</v>
      </c>
      <c r="G2411" s="1" t="s">
        <v>4866</v>
      </c>
      <c r="H2411" s="1" t="s">
        <v>2509</v>
      </c>
      <c r="I2411" s="1" t="s">
        <v>2510</v>
      </c>
      <c r="J2411" s="1" t="s">
        <v>70</v>
      </c>
      <c r="K2411" s="3">
        <v>25.2</v>
      </c>
      <c r="L2411">
        <v>4</v>
      </c>
      <c r="M2411" s="3">
        <v>100.8</v>
      </c>
      <c r="N2411" s="1" t="s">
        <v>6669</v>
      </c>
      <c r="O2411" s="1" t="s">
        <v>22</v>
      </c>
    </row>
    <row r="2412" spans="1:15" x14ac:dyDescent="0.3">
      <c r="A2412" s="1" t="s">
        <v>6007</v>
      </c>
      <c r="B2412" s="2">
        <v>45645</v>
      </c>
      <c r="C2412" s="1" t="s">
        <v>6672</v>
      </c>
      <c r="D2412" s="1" t="s">
        <v>107</v>
      </c>
      <c r="E2412">
        <v>2024</v>
      </c>
      <c r="F2412" s="1" t="s">
        <v>583</v>
      </c>
      <c r="G2412" s="1" t="s">
        <v>5829</v>
      </c>
      <c r="H2412" s="1" t="s">
        <v>2424</v>
      </c>
      <c r="I2412" s="1" t="s">
        <v>2425</v>
      </c>
      <c r="J2412" s="1" t="s">
        <v>87</v>
      </c>
      <c r="K2412" s="3">
        <v>16.399999999999999</v>
      </c>
      <c r="L2412">
        <v>1</v>
      </c>
      <c r="M2412" s="3">
        <v>16.399999999999999</v>
      </c>
      <c r="N2412" s="1" t="s">
        <v>6669</v>
      </c>
      <c r="O2412" s="1" t="s">
        <v>95</v>
      </c>
    </row>
    <row r="2413" spans="1:15" x14ac:dyDescent="0.3">
      <c r="A2413" s="1" t="s">
        <v>6008</v>
      </c>
      <c r="B2413" s="2">
        <v>45636</v>
      </c>
      <c r="C2413" s="1" t="s">
        <v>6671</v>
      </c>
      <c r="D2413" s="1" t="s">
        <v>107</v>
      </c>
      <c r="E2413">
        <v>2024</v>
      </c>
      <c r="F2413" s="1" t="s">
        <v>1092</v>
      </c>
      <c r="G2413" s="1" t="s">
        <v>6009</v>
      </c>
      <c r="H2413" s="1" t="s">
        <v>1024</v>
      </c>
      <c r="I2413" s="1" t="s">
        <v>1904</v>
      </c>
      <c r="J2413" s="1" t="s">
        <v>87</v>
      </c>
      <c r="K2413" s="3">
        <v>23.63</v>
      </c>
      <c r="L2413">
        <v>3</v>
      </c>
      <c r="M2413" s="3">
        <v>70.89</v>
      </c>
      <c r="N2413" s="1" t="s">
        <v>6669</v>
      </c>
      <c r="O2413" s="1" t="s">
        <v>22</v>
      </c>
    </row>
    <row r="2414" spans="1:15" x14ac:dyDescent="0.3">
      <c r="A2414" s="1" t="s">
        <v>6010</v>
      </c>
      <c r="B2414" s="2">
        <v>44818</v>
      </c>
      <c r="C2414" s="1" t="s">
        <v>6670</v>
      </c>
      <c r="D2414" s="1" t="s">
        <v>60</v>
      </c>
      <c r="E2414">
        <v>2022</v>
      </c>
      <c r="F2414" s="1" t="s">
        <v>25</v>
      </c>
      <c r="G2414" s="1" t="s">
        <v>6011</v>
      </c>
      <c r="H2414" s="1" t="s">
        <v>2048</v>
      </c>
      <c r="I2414" s="1" t="s">
        <v>2049</v>
      </c>
      <c r="J2414" s="1" t="s">
        <v>70</v>
      </c>
      <c r="K2414" s="3">
        <v>40.299999999999997</v>
      </c>
      <c r="L2414">
        <v>4</v>
      </c>
      <c r="M2414" s="3">
        <v>161.19999999999999</v>
      </c>
      <c r="N2414" s="1" t="s">
        <v>21</v>
      </c>
      <c r="O2414" s="1" t="s">
        <v>22</v>
      </c>
    </row>
    <row r="2415" spans="1:15" x14ac:dyDescent="0.3">
      <c r="A2415" s="1" t="s">
        <v>6012</v>
      </c>
      <c r="B2415" s="2">
        <v>45466</v>
      </c>
      <c r="C2415" s="1" t="s">
        <v>6666</v>
      </c>
      <c r="D2415" s="1" t="s">
        <v>24</v>
      </c>
      <c r="E2415">
        <v>2024</v>
      </c>
      <c r="F2415" s="1" t="s">
        <v>1642</v>
      </c>
      <c r="G2415" s="1" t="s">
        <v>2959</v>
      </c>
      <c r="H2415" s="1" t="s">
        <v>1337</v>
      </c>
      <c r="I2415" s="1" t="s">
        <v>6013</v>
      </c>
      <c r="J2415" s="1" t="s">
        <v>87</v>
      </c>
      <c r="K2415" s="3">
        <v>25.43</v>
      </c>
      <c r="L2415">
        <v>4</v>
      </c>
      <c r="M2415" s="3">
        <v>101.72</v>
      </c>
      <c r="N2415" s="1" t="s">
        <v>29</v>
      </c>
      <c r="O2415" s="1" t="s">
        <v>22</v>
      </c>
    </row>
    <row r="2416" spans="1:15" x14ac:dyDescent="0.3">
      <c r="A2416" s="1" t="s">
        <v>6014</v>
      </c>
      <c r="B2416" s="2">
        <v>45427</v>
      </c>
      <c r="C2416" s="1" t="s">
        <v>6670</v>
      </c>
      <c r="D2416" s="1" t="s">
        <v>46</v>
      </c>
      <c r="E2416">
        <v>2024</v>
      </c>
      <c r="F2416" s="1" t="s">
        <v>1353</v>
      </c>
      <c r="G2416" s="1" t="s">
        <v>6015</v>
      </c>
      <c r="H2416" s="1" t="s">
        <v>6016</v>
      </c>
      <c r="I2416" s="1" t="s">
        <v>6017</v>
      </c>
      <c r="J2416" s="1" t="s">
        <v>51</v>
      </c>
      <c r="K2416" s="3">
        <v>33.85</v>
      </c>
      <c r="L2416">
        <v>4</v>
      </c>
      <c r="M2416" s="3">
        <v>135.4</v>
      </c>
      <c r="N2416" s="1" t="s">
        <v>6669</v>
      </c>
      <c r="O2416" s="1" t="s">
        <v>37</v>
      </c>
    </row>
    <row r="2417" spans="1:15" x14ac:dyDescent="0.3">
      <c r="A2417" s="1" t="s">
        <v>6018</v>
      </c>
      <c r="B2417" s="2">
        <v>45036</v>
      </c>
      <c r="C2417" s="1" t="s">
        <v>6672</v>
      </c>
      <c r="D2417" s="1" t="s">
        <v>82</v>
      </c>
      <c r="E2417">
        <v>2023</v>
      </c>
      <c r="F2417" s="1" t="s">
        <v>2825</v>
      </c>
      <c r="G2417" s="1" t="s">
        <v>6019</v>
      </c>
      <c r="H2417" s="1" t="s">
        <v>588</v>
      </c>
      <c r="I2417" s="1" t="s">
        <v>589</v>
      </c>
      <c r="J2417" s="1" t="s">
        <v>87</v>
      </c>
      <c r="K2417" s="3">
        <v>17.16</v>
      </c>
      <c r="L2417">
        <v>2</v>
      </c>
      <c r="M2417" s="3">
        <v>34.32</v>
      </c>
      <c r="N2417" s="1" t="s">
        <v>88</v>
      </c>
      <c r="O2417" s="1" t="s">
        <v>30</v>
      </c>
    </row>
    <row r="2418" spans="1:15" x14ac:dyDescent="0.3">
      <c r="A2418" s="1" t="s">
        <v>6020</v>
      </c>
      <c r="B2418" s="2">
        <v>45581</v>
      </c>
      <c r="C2418" s="1" t="s">
        <v>6670</v>
      </c>
      <c r="D2418" s="1" t="s">
        <v>133</v>
      </c>
      <c r="E2418">
        <v>2024</v>
      </c>
      <c r="F2418" s="1" t="s">
        <v>1555</v>
      </c>
      <c r="G2418" s="1" t="s">
        <v>6021</v>
      </c>
      <c r="H2418" s="1" t="s">
        <v>6022</v>
      </c>
      <c r="I2418" s="1" t="s">
        <v>6023</v>
      </c>
      <c r="J2418" s="1" t="s">
        <v>20</v>
      </c>
      <c r="K2418" s="3">
        <v>37.76</v>
      </c>
      <c r="L2418">
        <v>3</v>
      </c>
      <c r="M2418" s="3">
        <v>113.28</v>
      </c>
      <c r="N2418" s="1" t="s">
        <v>21</v>
      </c>
      <c r="O2418" s="1" t="s">
        <v>22</v>
      </c>
    </row>
    <row r="2419" spans="1:15" x14ac:dyDescent="0.3">
      <c r="A2419" s="1" t="s">
        <v>6024</v>
      </c>
      <c r="B2419" s="2">
        <v>45213</v>
      </c>
      <c r="C2419" s="1" t="s">
        <v>6673</v>
      </c>
      <c r="D2419" s="1" t="s">
        <v>133</v>
      </c>
      <c r="E2419">
        <v>2023</v>
      </c>
      <c r="F2419" s="1" t="s">
        <v>174</v>
      </c>
      <c r="G2419" s="1" t="s">
        <v>175</v>
      </c>
      <c r="H2419" s="1" t="s">
        <v>207</v>
      </c>
      <c r="I2419" s="1" t="s">
        <v>208</v>
      </c>
      <c r="J2419" s="1" t="s">
        <v>70</v>
      </c>
      <c r="K2419" s="3">
        <v>15.85</v>
      </c>
      <c r="L2419">
        <v>4</v>
      </c>
      <c r="M2419" s="3">
        <v>63.4</v>
      </c>
      <c r="N2419" s="1" t="s">
        <v>21</v>
      </c>
      <c r="O2419" s="1" t="s">
        <v>30</v>
      </c>
    </row>
    <row r="2420" spans="1:15" x14ac:dyDescent="0.3">
      <c r="A2420" s="1" t="s">
        <v>6025</v>
      </c>
      <c r="B2420" s="2">
        <v>45203</v>
      </c>
      <c r="C2420" s="1" t="s">
        <v>6670</v>
      </c>
      <c r="D2420" s="1" t="s">
        <v>133</v>
      </c>
      <c r="E2420">
        <v>2023</v>
      </c>
      <c r="F2420" s="1" t="s">
        <v>732</v>
      </c>
      <c r="G2420" s="1" t="s">
        <v>2520</v>
      </c>
      <c r="H2420" s="1" t="s">
        <v>4774</v>
      </c>
      <c r="I2420" s="1" t="s">
        <v>6026</v>
      </c>
      <c r="J2420" s="1" t="s">
        <v>70</v>
      </c>
      <c r="K2420" s="3">
        <v>22.81</v>
      </c>
      <c r="L2420">
        <v>1</v>
      </c>
      <c r="M2420" s="3">
        <v>22.81</v>
      </c>
      <c r="N2420" s="1" t="s">
        <v>21</v>
      </c>
      <c r="O2420" s="1" t="s">
        <v>80</v>
      </c>
    </row>
    <row r="2421" spans="1:15" x14ac:dyDescent="0.3">
      <c r="A2421" s="1" t="s">
        <v>6027</v>
      </c>
      <c r="B2421" s="2">
        <v>44968</v>
      </c>
      <c r="C2421" s="1" t="s">
        <v>6673</v>
      </c>
      <c r="D2421" s="1" t="s">
        <v>39</v>
      </c>
      <c r="E2421">
        <v>2023</v>
      </c>
      <c r="F2421" s="1" t="s">
        <v>6028</v>
      </c>
      <c r="G2421" s="1" t="s">
        <v>6029</v>
      </c>
      <c r="H2421" s="1" t="s">
        <v>4504</v>
      </c>
      <c r="I2421" s="1" t="s">
        <v>4505</v>
      </c>
      <c r="J2421" s="1" t="s">
        <v>51</v>
      </c>
      <c r="K2421" s="3">
        <v>40.04</v>
      </c>
      <c r="L2421">
        <v>5</v>
      </c>
      <c r="M2421" s="3">
        <v>200.2</v>
      </c>
      <c r="N2421" s="1" t="s">
        <v>6669</v>
      </c>
      <c r="O2421" s="1" t="s">
        <v>52</v>
      </c>
    </row>
    <row r="2422" spans="1:15" x14ac:dyDescent="0.3">
      <c r="A2422" s="1" t="s">
        <v>6030</v>
      </c>
      <c r="B2422" s="2">
        <v>45841</v>
      </c>
      <c r="C2422" s="1" t="s">
        <v>6672</v>
      </c>
      <c r="D2422" s="1" t="s">
        <v>32</v>
      </c>
      <c r="E2422">
        <v>2025</v>
      </c>
      <c r="F2422" s="1" t="s">
        <v>2317</v>
      </c>
      <c r="G2422" s="1" t="s">
        <v>2318</v>
      </c>
      <c r="H2422" s="1" t="s">
        <v>2208</v>
      </c>
      <c r="I2422" s="1" t="s">
        <v>2209</v>
      </c>
      <c r="J2422" s="1" t="s">
        <v>20</v>
      </c>
      <c r="K2422" s="3">
        <v>28.32</v>
      </c>
      <c r="L2422">
        <v>3</v>
      </c>
      <c r="M2422" s="3">
        <v>84.96</v>
      </c>
      <c r="N2422" s="1" t="s">
        <v>21</v>
      </c>
      <c r="O2422" s="1" t="s">
        <v>44</v>
      </c>
    </row>
    <row r="2423" spans="1:15" x14ac:dyDescent="0.3">
      <c r="A2423" s="1" t="s">
        <v>6031</v>
      </c>
      <c r="B2423" s="2">
        <v>45663</v>
      </c>
      <c r="C2423" s="1" t="s">
        <v>6667</v>
      </c>
      <c r="D2423" s="1" t="s">
        <v>210</v>
      </c>
      <c r="E2423">
        <v>2025</v>
      </c>
      <c r="F2423" s="1" t="s">
        <v>3063</v>
      </c>
      <c r="G2423" s="1" t="s">
        <v>3064</v>
      </c>
      <c r="H2423" s="1" t="s">
        <v>223</v>
      </c>
      <c r="I2423" s="1" t="s">
        <v>4559</v>
      </c>
      <c r="J2423" s="1" t="s">
        <v>20</v>
      </c>
      <c r="K2423" s="3">
        <v>22.15</v>
      </c>
      <c r="L2423">
        <v>1</v>
      </c>
      <c r="M2423" s="3">
        <v>22.15</v>
      </c>
      <c r="N2423" s="1" t="s">
        <v>6669</v>
      </c>
      <c r="O2423" s="1" t="s">
        <v>95</v>
      </c>
    </row>
    <row r="2424" spans="1:15" x14ac:dyDescent="0.3">
      <c r="A2424" s="1" t="s">
        <v>6032</v>
      </c>
      <c r="B2424" s="2">
        <v>45294</v>
      </c>
      <c r="C2424" s="1" t="s">
        <v>6670</v>
      </c>
      <c r="D2424" s="1" t="s">
        <v>210</v>
      </c>
      <c r="E2424">
        <v>2024</v>
      </c>
      <c r="F2424" s="1" t="s">
        <v>3698</v>
      </c>
      <c r="G2424" s="1" t="s">
        <v>3699</v>
      </c>
      <c r="H2424" s="1" t="s">
        <v>1538</v>
      </c>
      <c r="I2424" s="1" t="s">
        <v>2461</v>
      </c>
      <c r="J2424" s="1" t="s">
        <v>51</v>
      </c>
      <c r="K2424" s="3">
        <v>46.27</v>
      </c>
      <c r="L2424">
        <v>4</v>
      </c>
      <c r="M2424" s="3">
        <v>185.08</v>
      </c>
      <c r="N2424" s="1" t="s">
        <v>21</v>
      </c>
      <c r="O2424" s="1" t="s">
        <v>37</v>
      </c>
    </row>
    <row r="2425" spans="1:15" x14ac:dyDescent="0.3">
      <c r="A2425" s="1" t="s">
        <v>6033</v>
      </c>
      <c r="B2425" s="2">
        <v>45153</v>
      </c>
      <c r="C2425" s="1" t="s">
        <v>6671</v>
      </c>
      <c r="D2425" s="1" t="s">
        <v>90</v>
      </c>
      <c r="E2425">
        <v>2023</v>
      </c>
      <c r="F2425" s="1" t="s">
        <v>1840</v>
      </c>
      <c r="G2425" s="1" t="s">
        <v>4163</v>
      </c>
      <c r="H2425" s="1" t="s">
        <v>1843</v>
      </c>
      <c r="I2425" s="1" t="s">
        <v>1844</v>
      </c>
      <c r="J2425" s="1" t="s">
        <v>20</v>
      </c>
      <c r="K2425" s="3">
        <v>48.15</v>
      </c>
      <c r="L2425">
        <v>3</v>
      </c>
      <c r="M2425" s="3">
        <v>144.44999999999999</v>
      </c>
      <c r="N2425" s="1" t="s">
        <v>21</v>
      </c>
      <c r="O2425" s="1" t="s">
        <v>30</v>
      </c>
    </row>
    <row r="2426" spans="1:15" x14ac:dyDescent="0.3">
      <c r="A2426" s="1" t="s">
        <v>6034</v>
      </c>
      <c r="B2426" s="2">
        <v>45031</v>
      </c>
      <c r="C2426" s="1" t="s">
        <v>6673</v>
      </c>
      <c r="D2426" s="1" t="s">
        <v>82</v>
      </c>
      <c r="E2426">
        <v>2023</v>
      </c>
      <c r="F2426" s="1" t="s">
        <v>1208</v>
      </c>
      <c r="G2426" s="1" t="s">
        <v>6035</v>
      </c>
      <c r="H2426" s="1" t="s">
        <v>2792</v>
      </c>
      <c r="I2426" s="1" t="s">
        <v>2793</v>
      </c>
      <c r="J2426" s="1" t="s">
        <v>51</v>
      </c>
      <c r="K2426" s="3">
        <v>16.43</v>
      </c>
      <c r="L2426">
        <v>4</v>
      </c>
      <c r="M2426" s="3">
        <v>65.72</v>
      </c>
      <c r="N2426" s="1" t="s">
        <v>21</v>
      </c>
      <c r="O2426" s="1" t="s">
        <v>22</v>
      </c>
    </row>
    <row r="2427" spans="1:15" x14ac:dyDescent="0.3">
      <c r="A2427" s="1" t="s">
        <v>6036</v>
      </c>
      <c r="B2427" s="2">
        <v>45286</v>
      </c>
      <c r="C2427" s="1" t="s">
        <v>6671</v>
      </c>
      <c r="D2427" s="1" t="s">
        <v>107</v>
      </c>
      <c r="E2427">
        <v>2023</v>
      </c>
      <c r="F2427" s="1" t="s">
        <v>1322</v>
      </c>
      <c r="G2427" s="1" t="s">
        <v>1323</v>
      </c>
      <c r="H2427" s="1" t="s">
        <v>2382</v>
      </c>
      <c r="I2427" s="1" t="s">
        <v>4535</v>
      </c>
      <c r="J2427" s="1" t="s">
        <v>20</v>
      </c>
      <c r="K2427" s="3">
        <v>14.47</v>
      </c>
      <c r="L2427">
        <v>3</v>
      </c>
      <c r="M2427" s="3">
        <v>43.41</v>
      </c>
      <c r="N2427" s="1" t="s">
        <v>21</v>
      </c>
      <c r="O2427" s="1" t="s">
        <v>37</v>
      </c>
    </row>
    <row r="2428" spans="1:15" x14ac:dyDescent="0.3">
      <c r="A2428" s="1" t="s">
        <v>6037</v>
      </c>
      <c r="B2428" s="2">
        <v>45675</v>
      </c>
      <c r="C2428" s="1" t="s">
        <v>6673</v>
      </c>
      <c r="D2428" s="1" t="s">
        <v>210</v>
      </c>
      <c r="E2428">
        <v>2025</v>
      </c>
      <c r="F2428" s="1" t="s">
        <v>982</v>
      </c>
      <c r="G2428" s="1" t="s">
        <v>3013</v>
      </c>
      <c r="H2428" s="1" t="s">
        <v>282</v>
      </c>
      <c r="I2428" s="1" t="s">
        <v>283</v>
      </c>
      <c r="J2428" s="1" t="s">
        <v>70</v>
      </c>
      <c r="K2428" s="3">
        <v>21.97</v>
      </c>
      <c r="L2428">
        <v>2</v>
      </c>
      <c r="M2428" s="3">
        <v>43.94</v>
      </c>
      <c r="N2428" s="1" t="s">
        <v>6669</v>
      </c>
      <c r="O2428" s="1" t="s">
        <v>37</v>
      </c>
    </row>
    <row r="2429" spans="1:15" x14ac:dyDescent="0.3">
      <c r="A2429" s="1" t="s">
        <v>6038</v>
      </c>
      <c r="B2429" s="2">
        <v>44967</v>
      </c>
      <c r="C2429" s="1" t="s">
        <v>6668</v>
      </c>
      <c r="D2429" s="1" t="s">
        <v>39</v>
      </c>
      <c r="E2429">
        <v>2023</v>
      </c>
      <c r="F2429" s="1" t="s">
        <v>2752</v>
      </c>
      <c r="G2429" s="1" t="s">
        <v>2753</v>
      </c>
      <c r="H2429" s="1" t="s">
        <v>445</v>
      </c>
      <c r="I2429" s="1" t="s">
        <v>6039</v>
      </c>
      <c r="J2429" s="1" t="s">
        <v>51</v>
      </c>
      <c r="K2429" s="3">
        <v>6.07</v>
      </c>
      <c r="L2429">
        <v>5</v>
      </c>
      <c r="M2429" s="3">
        <v>30.35</v>
      </c>
      <c r="N2429" s="1" t="s">
        <v>21</v>
      </c>
      <c r="O2429" s="1" t="s">
        <v>95</v>
      </c>
    </row>
    <row r="2430" spans="1:15" x14ac:dyDescent="0.3">
      <c r="A2430" s="1" t="s">
        <v>6040</v>
      </c>
      <c r="B2430" s="2">
        <v>45600</v>
      </c>
      <c r="C2430" s="1" t="s">
        <v>6667</v>
      </c>
      <c r="D2430" s="1" t="s">
        <v>54</v>
      </c>
      <c r="E2430">
        <v>2024</v>
      </c>
      <c r="F2430" s="1" t="s">
        <v>5995</v>
      </c>
      <c r="G2430" s="1" t="s">
        <v>5996</v>
      </c>
      <c r="H2430" s="1" t="s">
        <v>989</v>
      </c>
      <c r="I2430" s="1" t="s">
        <v>6041</v>
      </c>
      <c r="J2430" s="1" t="s">
        <v>20</v>
      </c>
      <c r="K2430" s="3">
        <v>39.67</v>
      </c>
      <c r="L2430">
        <v>4</v>
      </c>
      <c r="M2430" s="3">
        <v>158.68</v>
      </c>
      <c r="N2430" s="1" t="s">
        <v>29</v>
      </c>
      <c r="O2430" s="1" t="s">
        <v>37</v>
      </c>
    </row>
    <row r="2431" spans="1:15" x14ac:dyDescent="0.3">
      <c r="A2431" s="1" t="s">
        <v>6042</v>
      </c>
      <c r="B2431" s="2">
        <v>45476</v>
      </c>
      <c r="C2431" s="1" t="s">
        <v>6670</v>
      </c>
      <c r="D2431" s="1" t="s">
        <v>32</v>
      </c>
      <c r="E2431">
        <v>2024</v>
      </c>
      <c r="F2431" s="1" t="s">
        <v>511</v>
      </c>
      <c r="G2431" s="1" t="s">
        <v>4151</v>
      </c>
      <c r="H2431" s="1" t="s">
        <v>4937</v>
      </c>
      <c r="I2431" s="1" t="s">
        <v>6043</v>
      </c>
      <c r="J2431" s="1" t="s">
        <v>87</v>
      </c>
      <c r="K2431" s="3">
        <v>40.76</v>
      </c>
      <c r="L2431">
        <v>5</v>
      </c>
      <c r="M2431" s="3">
        <v>203.8</v>
      </c>
      <c r="N2431" s="1" t="s">
        <v>88</v>
      </c>
      <c r="O2431" s="1" t="s">
        <v>22</v>
      </c>
    </row>
    <row r="2432" spans="1:15" x14ac:dyDescent="0.3">
      <c r="A2432" s="1" t="s">
        <v>6044</v>
      </c>
      <c r="B2432" s="2">
        <v>44826</v>
      </c>
      <c r="C2432" s="1" t="s">
        <v>6672</v>
      </c>
      <c r="D2432" s="1" t="s">
        <v>60</v>
      </c>
      <c r="E2432">
        <v>2022</v>
      </c>
      <c r="F2432" s="1" t="s">
        <v>76</v>
      </c>
      <c r="G2432" s="1" t="s">
        <v>77</v>
      </c>
      <c r="H2432" s="1" t="s">
        <v>1415</v>
      </c>
      <c r="I2432" s="1" t="s">
        <v>1416</v>
      </c>
      <c r="J2432" s="1" t="s">
        <v>70</v>
      </c>
      <c r="K2432" s="3">
        <v>13.93</v>
      </c>
      <c r="L2432">
        <v>2</v>
      </c>
      <c r="M2432" s="3">
        <v>27.86</v>
      </c>
      <c r="N2432" s="1" t="s">
        <v>21</v>
      </c>
      <c r="O2432" s="1" t="s">
        <v>44</v>
      </c>
    </row>
    <row r="2433" spans="1:15" x14ac:dyDescent="0.3">
      <c r="A2433" s="1" t="s">
        <v>6045</v>
      </c>
      <c r="B2433" s="2">
        <v>44905</v>
      </c>
      <c r="C2433" s="1" t="s">
        <v>6673</v>
      </c>
      <c r="D2433" s="1" t="s">
        <v>107</v>
      </c>
      <c r="E2433">
        <v>2022</v>
      </c>
      <c r="F2433" s="1" t="s">
        <v>788</v>
      </c>
      <c r="G2433" s="1" t="s">
        <v>2223</v>
      </c>
      <c r="H2433" s="1" t="s">
        <v>1068</v>
      </c>
      <c r="I2433" s="1" t="s">
        <v>1069</v>
      </c>
      <c r="J2433" s="1" t="s">
        <v>70</v>
      </c>
      <c r="K2433" s="3">
        <v>36.200000000000003</v>
      </c>
      <c r="L2433">
        <v>1</v>
      </c>
      <c r="M2433" s="3">
        <v>36.200000000000003</v>
      </c>
      <c r="N2433" s="1" t="s">
        <v>21</v>
      </c>
      <c r="O2433" s="1" t="s">
        <v>95</v>
      </c>
    </row>
    <row r="2434" spans="1:15" x14ac:dyDescent="0.3">
      <c r="A2434" s="1" t="s">
        <v>6046</v>
      </c>
      <c r="B2434" s="2">
        <v>45811</v>
      </c>
      <c r="C2434" s="1" t="s">
        <v>6671</v>
      </c>
      <c r="D2434" s="1" t="s">
        <v>24</v>
      </c>
      <c r="E2434">
        <v>2025</v>
      </c>
      <c r="F2434" s="1" t="s">
        <v>1106</v>
      </c>
      <c r="G2434" s="1" t="s">
        <v>5580</v>
      </c>
      <c r="H2434" s="1" t="s">
        <v>851</v>
      </c>
      <c r="I2434" s="1" t="s">
        <v>2218</v>
      </c>
      <c r="J2434" s="1" t="s">
        <v>70</v>
      </c>
      <c r="K2434" s="3">
        <v>37.25</v>
      </c>
      <c r="L2434">
        <v>5</v>
      </c>
      <c r="M2434" s="3">
        <v>186.25</v>
      </c>
      <c r="N2434" s="1" t="s">
        <v>21</v>
      </c>
      <c r="O2434" s="1" t="s">
        <v>22</v>
      </c>
    </row>
    <row r="2435" spans="1:15" x14ac:dyDescent="0.3">
      <c r="A2435" s="1" t="s">
        <v>6047</v>
      </c>
      <c r="B2435" s="2">
        <v>44992</v>
      </c>
      <c r="C2435" s="1" t="s">
        <v>6671</v>
      </c>
      <c r="D2435" s="1" t="s">
        <v>15</v>
      </c>
      <c r="E2435">
        <v>2023</v>
      </c>
      <c r="F2435" s="1" t="s">
        <v>4321</v>
      </c>
      <c r="G2435" s="1" t="s">
        <v>4322</v>
      </c>
      <c r="H2435" s="1" t="s">
        <v>1100</v>
      </c>
      <c r="I2435" s="1" t="s">
        <v>1101</v>
      </c>
      <c r="J2435" s="1" t="s">
        <v>20</v>
      </c>
      <c r="K2435" s="3">
        <v>7.68</v>
      </c>
      <c r="L2435">
        <v>3</v>
      </c>
      <c r="M2435" s="3">
        <v>23.04</v>
      </c>
      <c r="N2435" s="1" t="s">
        <v>6669</v>
      </c>
      <c r="O2435" s="1" t="s">
        <v>37</v>
      </c>
    </row>
    <row r="2436" spans="1:15" x14ac:dyDescent="0.3">
      <c r="A2436" s="1" t="s">
        <v>6048</v>
      </c>
      <c r="B2436" s="2">
        <v>45509</v>
      </c>
      <c r="C2436" s="1" t="s">
        <v>6667</v>
      </c>
      <c r="D2436" s="1" t="s">
        <v>90</v>
      </c>
      <c r="E2436">
        <v>2024</v>
      </c>
      <c r="F2436" s="1" t="s">
        <v>3475</v>
      </c>
      <c r="G2436" s="1" t="s">
        <v>5277</v>
      </c>
      <c r="H2436" s="1" t="s">
        <v>836</v>
      </c>
      <c r="I2436" s="1" t="s">
        <v>4212</v>
      </c>
      <c r="J2436" s="1" t="s">
        <v>20</v>
      </c>
      <c r="K2436" s="3">
        <v>5.56</v>
      </c>
      <c r="L2436">
        <v>1</v>
      </c>
      <c r="M2436" s="3">
        <v>5.56</v>
      </c>
      <c r="N2436" s="1" t="s">
        <v>21</v>
      </c>
      <c r="O2436" s="1" t="s">
        <v>22</v>
      </c>
    </row>
    <row r="2437" spans="1:15" x14ac:dyDescent="0.3">
      <c r="A2437" s="1" t="s">
        <v>6049</v>
      </c>
      <c r="B2437" s="2">
        <v>45455</v>
      </c>
      <c r="C2437" s="1" t="s">
        <v>6670</v>
      </c>
      <c r="D2437" s="1" t="s">
        <v>24</v>
      </c>
      <c r="E2437">
        <v>2024</v>
      </c>
      <c r="F2437" s="1" t="s">
        <v>285</v>
      </c>
      <c r="G2437" s="1" t="s">
        <v>2954</v>
      </c>
      <c r="H2437" s="1" t="s">
        <v>3878</v>
      </c>
      <c r="I2437" s="1" t="s">
        <v>4780</v>
      </c>
      <c r="J2437" s="1" t="s">
        <v>70</v>
      </c>
      <c r="K2437" s="3">
        <v>20.79</v>
      </c>
      <c r="L2437">
        <v>4</v>
      </c>
      <c r="M2437" s="3">
        <v>83.16</v>
      </c>
      <c r="N2437" s="1" t="s">
        <v>21</v>
      </c>
      <c r="O2437" s="1" t="s">
        <v>80</v>
      </c>
    </row>
    <row r="2438" spans="1:15" x14ac:dyDescent="0.3">
      <c r="A2438" s="1" t="s">
        <v>6050</v>
      </c>
      <c r="B2438" s="2">
        <v>45113</v>
      </c>
      <c r="C2438" s="1" t="s">
        <v>6672</v>
      </c>
      <c r="D2438" s="1" t="s">
        <v>32</v>
      </c>
      <c r="E2438">
        <v>2023</v>
      </c>
      <c r="F2438" s="1" t="s">
        <v>1249</v>
      </c>
      <c r="G2438" s="1" t="s">
        <v>1723</v>
      </c>
      <c r="H2438" s="1" t="s">
        <v>4036</v>
      </c>
      <c r="I2438" s="1" t="s">
        <v>4037</v>
      </c>
      <c r="J2438" s="1" t="s">
        <v>51</v>
      </c>
      <c r="K2438" s="3">
        <v>19.13</v>
      </c>
      <c r="L2438">
        <v>5</v>
      </c>
      <c r="M2438" s="3">
        <v>95.65</v>
      </c>
      <c r="N2438" s="1" t="s">
        <v>21</v>
      </c>
      <c r="O2438" s="1" t="s">
        <v>30</v>
      </c>
    </row>
    <row r="2439" spans="1:15" x14ac:dyDescent="0.3">
      <c r="A2439" s="1" t="s">
        <v>6051</v>
      </c>
      <c r="B2439" s="2">
        <v>45512</v>
      </c>
      <c r="C2439" s="1" t="s">
        <v>6672</v>
      </c>
      <c r="D2439" s="1" t="s">
        <v>90</v>
      </c>
      <c r="E2439">
        <v>2024</v>
      </c>
      <c r="F2439" s="1" t="s">
        <v>499</v>
      </c>
      <c r="G2439" s="1" t="s">
        <v>5026</v>
      </c>
      <c r="H2439" s="1" t="s">
        <v>4828</v>
      </c>
      <c r="I2439" s="1" t="s">
        <v>4829</v>
      </c>
      <c r="J2439" s="1" t="s">
        <v>20</v>
      </c>
      <c r="K2439" s="3">
        <v>15.06</v>
      </c>
      <c r="L2439">
        <v>3</v>
      </c>
      <c r="M2439" s="3">
        <v>45.18</v>
      </c>
      <c r="N2439" s="1" t="s">
        <v>21</v>
      </c>
      <c r="O2439" s="1" t="s">
        <v>30</v>
      </c>
    </row>
    <row r="2440" spans="1:15" x14ac:dyDescent="0.3">
      <c r="A2440" s="1" t="s">
        <v>6052</v>
      </c>
      <c r="B2440" s="2">
        <v>45204</v>
      </c>
      <c r="C2440" s="1" t="s">
        <v>6672</v>
      </c>
      <c r="D2440" s="1" t="s">
        <v>133</v>
      </c>
      <c r="E2440">
        <v>2023</v>
      </c>
      <c r="F2440" s="1" t="s">
        <v>3126</v>
      </c>
      <c r="G2440" s="1" t="s">
        <v>3127</v>
      </c>
      <c r="H2440" s="1" t="s">
        <v>197</v>
      </c>
      <c r="I2440" s="1" t="s">
        <v>198</v>
      </c>
      <c r="J2440" s="1" t="s">
        <v>20</v>
      </c>
      <c r="K2440" s="3">
        <v>6.7</v>
      </c>
      <c r="L2440">
        <v>2</v>
      </c>
      <c r="M2440" s="3">
        <v>13.4</v>
      </c>
      <c r="N2440" s="1" t="s">
        <v>21</v>
      </c>
      <c r="O2440" s="1" t="s">
        <v>30</v>
      </c>
    </row>
    <row r="2441" spans="1:15" x14ac:dyDescent="0.3">
      <c r="A2441" s="1" t="s">
        <v>6053</v>
      </c>
      <c r="B2441" s="2">
        <v>45321</v>
      </c>
      <c r="C2441" s="1" t="s">
        <v>6671</v>
      </c>
      <c r="D2441" s="1" t="s">
        <v>210</v>
      </c>
      <c r="E2441">
        <v>2024</v>
      </c>
      <c r="F2441" s="1" t="s">
        <v>317</v>
      </c>
      <c r="G2441" s="1" t="s">
        <v>318</v>
      </c>
      <c r="H2441" s="1" t="s">
        <v>4365</v>
      </c>
      <c r="I2441" s="1" t="s">
        <v>4366</v>
      </c>
      <c r="J2441" s="1" t="s">
        <v>20</v>
      </c>
      <c r="K2441" s="3">
        <v>30.75</v>
      </c>
      <c r="L2441">
        <v>4</v>
      </c>
      <c r="M2441" s="3">
        <v>123</v>
      </c>
      <c r="N2441" s="1" t="s">
        <v>29</v>
      </c>
      <c r="O2441" s="1" t="s">
        <v>22</v>
      </c>
    </row>
    <row r="2442" spans="1:15" x14ac:dyDescent="0.3">
      <c r="A2442" s="1" t="s">
        <v>6054</v>
      </c>
      <c r="B2442" s="2">
        <v>45641</v>
      </c>
      <c r="C2442" s="1" t="s">
        <v>6666</v>
      </c>
      <c r="D2442" s="1" t="s">
        <v>107</v>
      </c>
      <c r="E2442">
        <v>2024</v>
      </c>
      <c r="F2442" s="1" t="s">
        <v>1564</v>
      </c>
      <c r="G2442" s="1" t="s">
        <v>2865</v>
      </c>
      <c r="H2442" s="1" t="s">
        <v>3425</v>
      </c>
      <c r="I2442" s="1" t="s">
        <v>3603</v>
      </c>
      <c r="J2442" s="1" t="s">
        <v>70</v>
      </c>
      <c r="K2442" s="3">
        <v>17.66</v>
      </c>
      <c r="L2442">
        <v>2</v>
      </c>
      <c r="M2442" s="3">
        <v>35.32</v>
      </c>
      <c r="N2442" s="1" t="s">
        <v>21</v>
      </c>
      <c r="O2442" s="1" t="s">
        <v>37</v>
      </c>
    </row>
    <row r="2443" spans="1:15" x14ac:dyDescent="0.3">
      <c r="A2443" s="1" t="s">
        <v>6055</v>
      </c>
      <c r="B2443" s="2">
        <v>45019</v>
      </c>
      <c r="C2443" s="1" t="s">
        <v>6667</v>
      </c>
      <c r="D2443" s="1" t="s">
        <v>82</v>
      </c>
      <c r="E2443">
        <v>2023</v>
      </c>
      <c r="F2443" s="1" t="s">
        <v>982</v>
      </c>
      <c r="G2443" s="1" t="s">
        <v>3013</v>
      </c>
      <c r="H2443" s="1" t="s">
        <v>1301</v>
      </c>
      <c r="I2443" s="1" t="s">
        <v>3883</v>
      </c>
      <c r="J2443" s="1" t="s">
        <v>70</v>
      </c>
      <c r="K2443" s="3">
        <v>9.64</v>
      </c>
      <c r="L2443">
        <v>1</v>
      </c>
      <c r="M2443" s="3">
        <v>9.64</v>
      </c>
      <c r="N2443" s="1" t="s">
        <v>29</v>
      </c>
      <c r="O2443" s="1" t="s">
        <v>22</v>
      </c>
    </row>
    <row r="2444" spans="1:15" x14ac:dyDescent="0.3">
      <c r="A2444" s="1" t="s">
        <v>6056</v>
      </c>
      <c r="B2444" s="2">
        <v>45264</v>
      </c>
      <c r="C2444" s="1" t="s">
        <v>6667</v>
      </c>
      <c r="D2444" s="1" t="s">
        <v>107</v>
      </c>
      <c r="E2444">
        <v>2023</v>
      </c>
      <c r="F2444" s="1" t="s">
        <v>453</v>
      </c>
      <c r="G2444" s="1" t="s">
        <v>454</v>
      </c>
      <c r="H2444" s="1" t="s">
        <v>5896</v>
      </c>
      <c r="I2444" s="1" t="s">
        <v>5897</v>
      </c>
      <c r="J2444" s="1" t="s">
        <v>20</v>
      </c>
      <c r="K2444" s="3">
        <v>38.97</v>
      </c>
      <c r="L2444">
        <v>2</v>
      </c>
      <c r="M2444" s="3">
        <v>77.94</v>
      </c>
      <c r="N2444" s="1" t="s">
        <v>21</v>
      </c>
      <c r="O2444" s="1" t="s">
        <v>37</v>
      </c>
    </row>
    <row r="2445" spans="1:15" x14ac:dyDescent="0.3">
      <c r="A2445" s="1" t="s">
        <v>6057</v>
      </c>
      <c r="B2445" s="2">
        <v>45050</v>
      </c>
      <c r="C2445" s="1" t="s">
        <v>6672</v>
      </c>
      <c r="D2445" s="1" t="s">
        <v>46</v>
      </c>
      <c r="E2445">
        <v>2023</v>
      </c>
      <c r="F2445" s="1" t="s">
        <v>1555</v>
      </c>
      <c r="G2445" s="1" t="s">
        <v>1556</v>
      </c>
      <c r="H2445" s="1" t="s">
        <v>2535</v>
      </c>
      <c r="I2445" s="1" t="s">
        <v>4784</v>
      </c>
      <c r="J2445" s="1" t="s">
        <v>87</v>
      </c>
      <c r="K2445" s="3">
        <v>25.66</v>
      </c>
      <c r="L2445">
        <v>4</v>
      </c>
      <c r="M2445" s="3">
        <v>102.64</v>
      </c>
      <c r="N2445" s="1" t="s">
        <v>6669</v>
      </c>
      <c r="O2445" s="1" t="s">
        <v>44</v>
      </c>
    </row>
    <row r="2446" spans="1:15" x14ac:dyDescent="0.3">
      <c r="A2446" s="1" t="s">
        <v>6058</v>
      </c>
      <c r="B2446" s="2">
        <v>45628</v>
      </c>
      <c r="C2446" s="1" t="s">
        <v>6667</v>
      </c>
      <c r="D2446" s="1" t="s">
        <v>107</v>
      </c>
      <c r="E2446">
        <v>2024</v>
      </c>
      <c r="F2446" s="1" t="s">
        <v>3403</v>
      </c>
      <c r="G2446" s="1" t="s">
        <v>3404</v>
      </c>
      <c r="H2446" s="1" t="s">
        <v>508</v>
      </c>
      <c r="I2446" s="1" t="s">
        <v>5341</v>
      </c>
      <c r="J2446" s="1" t="s">
        <v>20</v>
      </c>
      <c r="K2446" s="3">
        <v>21.42</v>
      </c>
      <c r="L2446">
        <v>1</v>
      </c>
      <c r="M2446" s="3">
        <v>21.42</v>
      </c>
      <c r="N2446" s="1" t="s">
        <v>21</v>
      </c>
      <c r="O2446" s="1" t="s">
        <v>22</v>
      </c>
    </row>
    <row r="2447" spans="1:15" x14ac:dyDescent="0.3">
      <c r="A2447" s="1" t="s">
        <v>6059</v>
      </c>
      <c r="B2447" s="2">
        <v>45042</v>
      </c>
      <c r="C2447" s="1" t="s">
        <v>6670</v>
      </c>
      <c r="D2447" s="1" t="s">
        <v>82</v>
      </c>
      <c r="E2447">
        <v>2023</v>
      </c>
      <c r="F2447" s="1" t="s">
        <v>5253</v>
      </c>
      <c r="G2447" s="1" t="s">
        <v>5254</v>
      </c>
      <c r="H2447" s="1" t="s">
        <v>856</v>
      </c>
      <c r="I2447" s="1" t="s">
        <v>857</v>
      </c>
      <c r="J2447" s="1" t="s">
        <v>51</v>
      </c>
      <c r="K2447" s="3">
        <v>48.69</v>
      </c>
      <c r="L2447">
        <v>4</v>
      </c>
      <c r="M2447" s="3">
        <v>194.76</v>
      </c>
      <c r="N2447" s="1" t="s">
        <v>21</v>
      </c>
      <c r="O2447" s="1" t="s">
        <v>193</v>
      </c>
    </row>
    <row r="2448" spans="1:15" x14ac:dyDescent="0.3">
      <c r="A2448" s="1" t="s">
        <v>6060</v>
      </c>
      <c r="B2448" s="2">
        <v>45586</v>
      </c>
      <c r="C2448" s="1" t="s">
        <v>6667</v>
      </c>
      <c r="D2448" s="1" t="s">
        <v>133</v>
      </c>
      <c r="E2448">
        <v>2024</v>
      </c>
      <c r="F2448" s="1" t="s">
        <v>3109</v>
      </c>
      <c r="G2448" s="1" t="s">
        <v>3110</v>
      </c>
      <c r="H2448" s="1" t="s">
        <v>85</v>
      </c>
      <c r="I2448" s="1" t="s">
        <v>4947</v>
      </c>
      <c r="J2448" s="1" t="s">
        <v>20</v>
      </c>
      <c r="K2448" s="3">
        <v>21.16</v>
      </c>
      <c r="L2448">
        <v>4</v>
      </c>
      <c r="M2448" s="3">
        <v>84.64</v>
      </c>
      <c r="N2448" s="1" t="s">
        <v>21</v>
      </c>
      <c r="O2448" s="1" t="s">
        <v>80</v>
      </c>
    </row>
    <row r="2449" spans="1:15" x14ac:dyDescent="0.3">
      <c r="A2449" s="1" t="s">
        <v>6061</v>
      </c>
      <c r="B2449" s="2">
        <v>45719</v>
      </c>
      <c r="C2449" s="1" t="s">
        <v>6667</v>
      </c>
      <c r="D2449" s="1" t="s">
        <v>15</v>
      </c>
      <c r="E2449">
        <v>2025</v>
      </c>
      <c r="F2449" s="1" t="s">
        <v>2813</v>
      </c>
      <c r="G2449" s="1" t="s">
        <v>2814</v>
      </c>
      <c r="H2449" s="1" t="s">
        <v>1911</v>
      </c>
      <c r="I2449" s="1" t="s">
        <v>1912</v>
      </c>
      <c r="J2449" s="1" t="s">
        <v>70</v>
      </c>
      <c r="K2449" s="3">
        <v>44.91</v>
      </c>
      <c r="L2449">
        <v>3</v>
      </c>
      <c r="M2449" s="3">
        <v>134.72999999999999</v>
      </c>
      <c r="N2449" s="1" t="s">
        <v>21</v>
      </c>
      <c r="O2449" s="1" t="s">
        <v>22</v>
      </c>
    </row>
    <row r="2450" spans="1:15" x14ac:dyDescent="0.3">
      <c r="A2450" s="1" t="s">
        <v>6062</v>
      </c>
      <c r="B2450" s="2">
        <v>45425</v>
      </c>
      <c r="C2450" s="1" t="s">
        <v>6667</v>
      </c>
      <c r="D2450" s="1" t="s">
        <v>46</v>
      </c>
      <c r="E2450">
        <v>2024</v>
      </c>
      <c r="F2450" s="1" t="s">
        <v>1092</v>
      </c>
      <c r="G2450" s="1" t="s">
        <v>6063</v>
      </c>
      <c r="H2450" s="1" t="s">
        <v>4753</v>
      </c>
      <c r="I2450" s="1" t="s">
        <v>4754</v>
      </c>
      <c r="J2450" s="1" t="s">
        <v>87</v>
      </c>
      <c r="K2450" s="3">
        <v>36.89</v>
      </c>
      <c r="L2450">
        <v>1</v>
      </c>
      <c r="M2450" s="3">
        <v>36.89</v>
      </c>
      <c r="N2450" s="1" t="s">
        <v>6669</v>
      </c>
      <c r="O2450" s="1" t="s">
        <v>52</v>
      </c>
    </row>
    <row r="2451" spans="1:15" x14ac:dyDescent="0.3">
      <c r="A2451" s="1" t="s">
        <v>6064</v>
      </c>
      <c r="B2451" s="2">
        <v>45574</v>
      </c>
      <c r="C2451" s="1" t="s">
        <v>6670</v>
      </c>
      <c r="D2451" s="1" t="s">
        <v>133</v>
      </c>
      <c r="E2451">
        <v>2024</v>
      </c>
      <c r="F2451" s="1" t="s">
        <v>1322</v>
      </c>
      <c r="G2451" s="1" t="s">
        <v>1323</v>
      </c>
      <c r="H2451" s="1" t="s">
        <v>5902</v>
      </c>
      <c r="I2451" s="1" t="s">
        <v>5903</v>
      </c>
      <c r="J2451" s="1" t="s">
        <v>87</v>
      </c>
      <c r="K2451" s="3">
        <v>35.14</v>
      </c>
      <c r="L2451">
        <v>1</v>
      </c>
      <c r="M2451" s="3">
        <v>35.14</v>
      </c>
      <c r="N2451" s="1" t="s">
        <v>29</v>
      </c>
      <c r="O2451" s="1" t="s">
        <v>193</v>
      </c>
    </row>
    <row r="2452" spans="1:15" x14ac:dyDescent="0.3">
      <c r="A2452" s="1" t="s">
        <v>6065</v>
      </c>
      <c r="B2452" s="2">
        <v>45514</v>
      </c>
      <c r="C2452" s="1" t="s">
        <v>6673</v>
      </c>
      <c r="D2452" s="1" t="s">
        <v>90</v>
      </c>
      <c r="E2452">
        <v>2024</v>
      </c>
      <c r="F2452" s="1" t="s">
        <v>2140</v>
      </c>
      <c r="G2452" s="1" t="s">
        <v>2141</v>
      </c>
      <c r="H2452" s="1" t="s">
        <v>5929</v>
      </c>
      <c r="I2452" s="1" t="s">
        <v>5930</v>
      </c>
      <c r="J2452" s="1" t="s">
        <v>70</v>
      </c>
      <c r="K2452" s="3">
        <v>10.36</v>
      </c>
      <c r="L2452">
        <v>4</v>
      </c>
      <c r="M2452" s="3">
        <v>41.44</v>
      </c>
      <c r="N2452" s="1" t="s">
        <v>21</v>
      </c>
      <c r="O2452" s="1" t="s">
        <v>44</v>
      </c>
    </row>
    <row r="2453" spans="1:15" x14ac:dyDescent="0.3">
      <c r="A2453" s="1" t="s">
        <v>6066</v>
      </c>
      <c r="B2453" s="2">
        <v>45139</v>
      </c>
      <c r="C2453" s="1" t="s">
        <v>6671</v>
      </c>
      <c r="D2453" s="1" t="s">
        <v>90</v>
      </c>
      <c r="E2453">
        <v>2023</v>
      </c>
      <c r="F2453" s="1" t="s">
        <v>967</v>
      </c>
      <c r="G2453" s="1" t="s">
        <v>968</v>
      </c>
      <c r="H2453" s="1" t="s">
        <v>767</v>
      </c>
      <c r="I2453" s="1" t="s">
        <v>1017</v>
      </c>
      <c r="J2453" s="1" t="s">
        <v>20</v>
      </c>
      <c r="K2453" s="3">
        <v>27.28</v>
      </c>
      <c r="L2453">
        <v>3</v>
      </c>
      <c r="M2453" s="3">
        <v>81.84</v>
      </c>
      <c r="N2453" s="1" t="s">
        <v>29</v>
      </c>
      <c r="O2453" s="1" t="s">
        <v>37</v>
      </c>
    </row>
    <row r="2454" spans="1:15" x14ac:dyDescent="0.3">
      <c r="A2454" s="1" t="s">
        <v>6067</v>
      </c>
      <c r="B2454" s="2">
        <v>45430</v>
      </c>
      <c r="C2454" s="1" t="s">
        <v>6673</v>
      </c>
      <c r="D2454" s="1" t="s">
        <v>46</v>
      </c>
      <c r="E2454">
        <v>2024</v>
      </c>
      <c r="F2454" s="1" t="s">
        <v>1241</v>
      </c>
      <c r="G2454" s="1" t="s">
        <v>6068</v>
      </c>
      <c r="H2454" s="1" t="s">
        <v>191</v>
      </c>
      <c r="I2454" s="1" t="s">
        <v>4296</v>
      </c>
      <c r="J2454" s="1" t="s">
        <v>20</v>
      </c>
      <c r="K2454" s="3">
        <v>14.86</v>
      </c>
      <c r="L2454">
        <v>2</v>
      </c>
      <c r="M2454" s="3">
        <v>29.72</v>
      </c>
      <c r="N2454" s="1" t="s">
        <v>29</v>
      </c>
      <c r="O2454" s="1" t="s">
        <v>37</v>
      </c>
    </row>
    <row r="2455" spans="1:15" x14ac:dyDescent="0.3">
      <c r="A2455" s="1" t="s">
        <v>6069</v>
      </c>
      <c r="B2455" s="2">
        <v>45299</v>
      </c>
      <c r="C2455" s="1" t="s">
        <v>6667</v>
      </c>
      <c r="D2455" s="1" t="s">
        <v>210</v>
      </c>
      <c r="E2455">
        <v>2024</v>
      </c>
      <c r="F2455" s="1" t="s">
        <v>118</v>
      </c>
      <c r="G2455" s="1" t="s">
        <v>2431</v>
      </c>
      <c r="H2455" s="1" t="s">
        <v>2177</v>
      </c>
      <c r="I2455" s="1" t="s">
        <v>2178</v>
      </c>
      <c r="J2455" s="1" t="s">
        <v>87</v>
      </c>
      <c r="K2455" s="3">
        <v>16.100000000000001</v>
      </c>
      <c r="L2455">
        <v>5</v>
      </c>
      <c r="M2455" s="3">
        <v>80.5</v>
      </c>
      <c r="N2455" s="1" t="s">
        <v>21</v>
      </c>
      <c r="O2455" s="1" t="s">
        <v>37</v>
      </c>
    </row>
    <row r="2456" spans="1:15" x14ac:dyDescent="0.3">
      <c r="A2456" s="1" t="s">
        <v>6070</v>
      </c>
      <c r="B2456" s="2">
        <v>45532</v>
      </c>
      <c r="C2456" s="1" t="s">
        <v>6670</v>
      </c>
      <c r="D2456" s="1" t="s">
        <v>90</v>
      </c>
      <c r="E2456">
        <v>2024</v>
      </c>
      <c r="F2456" s="1" t="s">
        <v>1120</v>
      </c>
      <c r="G2456" s="1" t="s">
        <v>2623</v>
      </c>
      <c r="H2456" s="1" t="s">
        <v>1089</v>
      </c>
      <c r="I2456" s="1" t="s">
        <v>1090</v>
      </c>
      <c r="J2456" s="1" t="s">
        <v>20</v>
      </c>
      <c r="K2456" s="3">
        <v>30.95</v>
      </c>
      <c r="L2456">
        <v>1</v>
      </c>
      <c r="M2456" s="3">
        <v>30.95</v>
      </c>
      <c r="N2456" s="1" t="s">
        <v>21</v>
      </c>
      <c r="O2456" s="1" t="s">
        <v>37</v>
      </c>
    </row>
    <row r="2457" spans="1:15" x14ac:dyDescent="0.3">
      <c r="A2457" s="1" t="s">
        <v>6071</v>
      </c>
      <c r="B2457" s="2">
        <v>45210</v>
      </c>
      <c r="C2457" s="1" t="s">
        <v>6670</v>
      </c>
      <c r="D2457" s="1" t="s">
        <v>133</v>
      </c>
      <c r="E2457">
        <v>2023</v>
      </c>
      <c r="F2457" s="1" t="s">
        <v>3131</v>
      </c>
      <c r="G2457" s="1" t="s">
        <v>3132</v>
      </c>
      <c r="H2457" s="1" t="s">
        <v>2349</v>
      </c>
      <c r="I2457" s="1" t="s">
        <v>2350</v>
      </c>
      <c r="J2457" s="1" t="s">
        <v>70</v>
      </c>
      <c r="K2457" s="3">
        <v>49.86</v>
      </c>
      <c r="L2457">
        <v>4</v>
      </c>
      <c r="M2457" s="3">
        <v>199.44</v>
      </c>
      <c r="N2457" s="1" t="s">
        <v>21</v>
      </c>
      <c r="O2457" s="1" t="s">
        <v>44</v>
      </c>
    </row>
    <row r="2458" spans="1:15" x14ac:dyDescent="0.3">
      <c r="A2458" s="1" t="s">
        <v>6072</v>
      </c>
      <c r="B2458" s="2">
        <v>45584</v>
      </c>
      <c r="C2458" s="1" t="s">
        <v>6673</v>
      </c>
      <c r="D2458" s="1" t="s">
        <v>133</v>
      </c>
      <c r="E2458">
        <v>2024</v>
      </c>
      <c r="F2458" s="1" t="s">
        <v>1668</v>
      </c>
      <c r="G2458" s="1" t="s">
        <v>1669</v>
      </c>
      <c r="H2458" s="1" t="s">
        <v>2174</v>
      </c>
      <c r="I2458" s="1" t="s">
        <v>3520</v>
      </c>
      <c r="J2458" s="1" t="s">
        <v>51</v>
      </c>
      <c r="K2458" s="3">
        <v>37.869999999999997</v>
      </c>
      <c r="L2458">
        <v>3</v>
      </c>
      <c r="M2458" s="3">
        <v>113.61</v>
      </c>
      <c r="N2458" s="1" t="s">
        <v>21</v>
      </c>
      <c r="O2458" s="1" t="s">
        <v>37</v>
      </c>
    </row>
    <row r="2459" spans="1:15" x14ac:dyDescent="0.3">
      <c r="A2459" s="1" t="s">
        <v>6073</v>
      </c>
      <c r="B2459" s="2">
        <v>45100</v>
      </c>
      <c r="C2459" s="1" t="s">
        <v>6668</v>
      </c>
      <c r="D2459" s="1" t="s">
        <v>24</v>
      </c>
      <c r="E2459">
        <v>2023</v>
      </c>
      <c r="F2459" s="1" t="s">
        <v>438</v>
      </c>
      <c r="G2459" s="1" t="s">
        <v>1790</v>
      </c>
      <c r="H2459" s="1" t="s">
        <v>2003</v>
      </c>
      <c r="I2459" s="1" t="s">
        <v>2194</v>
      </c>
      <c r="J2459" s="1" t="s">
        <v>87</v>
      </c>
      <c r="K2459" s="3">
        <v>37.229999999999997</v>
      </c>
      <c r="L2459">
        <v>2</v>
      </c>
      <c r="M2459" s="3">
        <v>74.459999999999994</v>
      </c>
      <c r="N2459" s="1" t="s">
        <v>6669</v>
      </c>
      <c r="O2459" s="1" t="s">
        <v>37</v>
      </c>
    </row>
    <row r="2460" spans="1:15" x14ac:dyDescent="0.3">
      <c r="A2460" s="1" t="s">
        <v>6074</v>
      </c>
      <c r="B2460" s="2">
        <v>45827</v>
      </c>
      <c r="C2460" s="1" t="s">
        <v>6672</v>
      </c>
      <c r="D2460" s="1" t="s">
        <v>24</v>
      </c>
      <c r="E2460">
        <v>2025</v>
      </c>
      <c r="F2460" s="1" t="s">
        <v>1452</v>
      </c>
      <c r="G2460" s="1" t="s">
        <v>1453</v>
      </c>
      <c r="H2460" s="1" t="s">
        <v>3138</v>
      </c>
      <c r="I2460" s="1" t="s">
        <v>3139</v>
      </c>
      <c r="J2460" s="1" t="s">
        <v>20</v>
      </c>
      <c r="K2460" s="3">
        <v>28.15</v>
      </c>
      <c r="L2460">
        <v>2</v>
      </c>
      <c r="M2460" s="3">
        <v>56.3</v>
      </c>
      <c r="N2460" s="1" t="s">
        <v>21</v>
      </c>
      <c r="O2460" s="1" t="s">
        <v>30</v>
      </c>
    </row>
    <row r="2461" spans="1:15" x14ac:dyDescent="0.3">
      <c r="A2461" s="1" t="s">
        <v>6075</v>
      </c>
      <c r="B2461" s="2">
        <v>45501</v>
      </c>
      <c r="C2461" s="1" t="s">
        <v>6666</v>
      </c>
      <c r="D2461" s="1" t="s">
        <v>32</v>
      </c>
      <c r="E2461">
        <v>2024</v>
      </c>
      <c r="F2461" s="1" t="s">
        <v>1914</v>
      </c>
      <c r="G2461" s="1" t="s">
        <v>1915</v>
      </c>
      <c r="H2461" s="1" t="s">
        <v>2900</v>
      </c>
      <c r="I2461" s="1" t="s">
        <v>6076</v>
      </c>
      <c r="J2461" s="1" t="s">
        <v>51</v>
      </c>
      <c r="K2461" s="3">
        <v>35.99</v>
      </c>
      <c r="L2461">
        <v>1</v>
      </c>
      <c r="M2461" s="3">
        <v>35.99</v>
      </c>
      <c r="N2461" s="1" t="s">
        <v>29</v>
      </c>
      <c r="O2461" s="1" t="s">
        <v>52</v>
      </c>
    </row>
    <row r="2462" spans="1:15" x14ac:dyDescent="0.3">
      <c r="A2462" s="1" t="s">
        <v>6077</v>
      </c>
      <c r="B2462" s="2">
        <v>45205</v>
      </c>
      <c r="C2462" s="1" t="s">
        <v>6668</v>
      </c>
      <c r="D2462" s="1" t="s">
        <v>133</v>
      </c>
      <c r="E2462">
        <v>2023</v>
      </c>
      <c r="F2462" s="1" t="s">
        <v>1508</v>
      </c>
      <c r="G2462" s="1" t="s">
        <v>1509</v>
      </c>
      <c r="H2462" s="1" t="s">
        <v>3834</v>
      </c>
      <c r="I2462" s="1" t="s">
        <v>3835</v>
      </c>
      <c r="J2462" s="1" t="s">
        <v>20</v>
      </c>
      <c r="K2462" s="3">
        <v>52.09</v>
      </c>
      <c r="L2462">
        <v>2</v>
      </c>
      <c r="M2462" s="3">
        <v>104.18</v>
      </c>
      <c r="N2462" s="1" t="s">
        <v>29</v>
      </c>
      <c r="O2462" s="1" t="s">
        <v>30</v>
      </c>
    </row>
    <row r="2463" spans="1:15" x14ac:dyDescent="0.3">
      <c r="A2463" s="1" t="s">
        <v>6078</v>
      </c>
      <c r="B2463" s="2">
        <v>45378</v>
      </c>
      <c r="C2463" s="1" t="s">
        <v>6670</v>
      </c>
      <c r="D2463" s="1" t="s">
        <v>15</v>
      </c>
      <c r="E2463">
        <v>2024</v>
      </c>
      <c r="F2463" s="1" t="s">
        <v>1500</v>
      </c>
      <c r="G2463" s="1" t="s">
        <v>1501</v>
      </c>
      <c r="H2463" s="1" t="s">
        <v>1518</v>
      </c>
      <c r="I2463" s="1" t="s">
        <v>1519</v>
      </c>
      <c r="J2463" s="1" t="s">
        <v>87</v>
      </c>
      <c r="K2463" s="3">
        <v>33.729999999999997</v>
      </c>
      <c r="L2463">
        <v>5</v>
      </c>
      <c r="M2463" s="3">
        <v>168.65</v>
      </c>
      <c r="N2463" s="1" t="s">
        <v>21</v>
      </c>
      <c r="O2463" s="1" t="s">
        <v>80</v>
      </c>
    </row>
    <row r="2464" spans="1:15" x14ac:dyDescent="0.3">
      <c r="A2464" s="1" t="s">
        <v>6079</v>
      </c>
      <c r="B2464" s="2">
        <v>45456</v>
      </c>
      <c r="C2464" s="1" t="s">
        <v>6672</v>
      </c>
      <c r="D2464" s="1" t="s">
        <v>24</v>
      </c>
      <c r="E2464">
        <v>2024</v>
      </c>
      <c r="F2464" s="1" t="s">
        <v>3712</v>
      </c>
      <c r="G2464" s="1" t="s">
        <v>6080</v>
      </c>
      <c r="H2464" s="1" t="s">
        <v>1108</v>
      </c>
      <c r="I2464" s="1" t="s">
        <v>1109</v>
      </c>
      <c r="J2464" s="1" t="s">
        <v>51</v>
      </c>
      <c r="K2464" s="3">
        <v>36.130000000000003</v>
      </c>
      <c r="L2464">
        <v>1</v>
      </c>
      <c r="M2464" s="3">
        <v>36.130000000000003</v>
      </c>
      <c r="N2464" s="1" t="s">
        <v>29</v>
      </c>
      <c r="O2464" s="1" t="s">
        <v>37</v>
      </c>
    </row>
    <row r="2465" spans="1:15" x14ac:dyDescent="0.3">
      <c r="A2465" s="1" t="s">
        <v>6081</v>
      </c>
      <c r="B2465" s="2">
        <v>45099</v>
      </c>
      <c r="C2465" s="1" t="s">
        <v>6672</v>
      </c>
      <c r="D2465" s="1" t="s">
        <v>24</v>
      </c>
      <c r="E2465">
        <v>2023</v>
      </c>
      <c r="F2465" s="1" t="s">
        <v>631</v>
      </c>
      <c r="G2465" s="1" t="s">
        <v>632</v>
      </c>
      <c r="H2465" s="1" t="s">
        <v>1462</v>
      </c>
      <c r="I2465" s="1" t="s">
        <v>1728</v>
      </c>
      <c r="J2465" s="1" t="s">
        <v>20</v>
      </c>
      <c r="K2465" s="3">
        <v>36.54</v>
      </c>
      <c r="L2465">
        <v>2</v>
      </c>
      <c r="M2465" s="3">
        <v>73.08</v>
      </c>
      <c r="N2465" s="1" t="s">
        <v>6669</v>
      </c>
      <c r="O2465" s="1" t="s">
        <v>37</v>
      </c>
    </row>
    <row r="2466" spans="1:15" x14ac:dyDescent="0.3">
      <c r="A2466" s="1" t="s">
        <v>6082</v>
      </c>
      <c r="B2466" s="2">
        <v>45019</v>
      </c>
      <c r="C2466" s="1" t="s">
        <v>6667</v>
      </c>
      <c r="D2466" s="1" t="s">
        <v>82</v>
      </c>
      <c r="E2466">
        <v>2023</v>
      </c>
      <c r="F2466" s="1" t="s">
        <v>2259</v>
      </c>
      <c r="G2466" s="1" t="s">
        <v>2260</v>
      </c>
      <c r="H2466" s="1" t="s">
        <v>950</v>
      </c>
      <c r="I2466" s="1" t="s">
        <v>4931</v>
      </c>
      <c r="J2466" s="1" t="s">
        <v>20</v>
      </c>
      <c r="K2466" s="3">
        <v>27.24</v>
      </c>
      <c r="L2466">
        <v>1</v>
      </c>
      <c r="M2466" s="3">
        <v>27.24</v>
      </c>
      <c r="N2466" s="1" t="s">
        <v>6669</v>
      </c>
      <c r="O2466" s="1" t="s">
        <v>22</v>
      </c>
    </row>
    <row r="2467" spans="1:15" x14ac:dyDescent="0.3">
      <c r="A2467" s="1" t="s">
        <v>6083</v>
      </c>
      <c r="B2467" s="2">
        <v>44940</v>
      </c>
      <c r="C2467" s="1" t="s">
        <v>6673</v>
      </c>
      <c r="D2467" s="1" t="s">
        <v>210</v>
      </c>
      <c r="E2467">
        <v>2023</v>
      </c>
      <c r="F2467" s="1" t="s">
        <v>3395</v>
      </c>
      <c r="G2467" s="1" t="s">
        <v>3730</v>
      </c>
      <c r="H2467" s="1" t="s">
        <v>6084</v>
      </c>
      <c r="I2467" s="1" t="s">
        <v>6085</v>
      </c>
      <c r="J2467" s="1" t="s">
        <v>51</v>
      </c>
      <c r="K2467" s="3">
        <v>19.89</v>
      </c>
      <c r="L2467">
        <v>3</v>
      </c>
      <c r="M2467" s="3">
        <v>59.67</v>
      </c>
      <c r="N2467" s="1" t="s">
        <v>88</v>
      </c>
      <c r="O2467" s="1" t="s">
        <v>193</v>
      </c>
    </row>
    <row r="2468" spans="1:15" x14ac:dyDescent="0.3">
      <c r="A2468" s="1" t="s">
        <v>6086</v>
      </c>
      <c r="B2468" s="2">
        <v>45562</v>
      </c>
      <c r="C2468" s="1" t="s">
        <v>6668</v>
      </c>
      <c r="D2468" s="1" t="s">
        <v>60</v>
      </c>
      <c r="E2468">
        <v>2024</v>
      </c>
      <c r="F2468" s="1" t="s">
        <v>4823</v>
      </c>
      <c r="G2468" s="1" t="s">
        <v>4824</v>
      </c>
      <c r="H2468" s="1" t="s">
        <v>1713</v>
      </c>
      <c r="I2468" s="1" t="s">
        <v>1714</v>
      </c>
      <c r="J2468" s="1" t="s">
        <v>70</v>
      </c>
      <c r="K2468" s="3">
        <v>22.65</v>
      </c>
      <c r="L2468">
        <v>3</v>
      </c>
      <c r="M2468" s="3">
        <v>67.95</v>
      </c>
      <c r="N2468" s="1" t="s">
        <v>21</v>
      </c>
      <c r="O2468" s="1" t="s">
        <v>44</v>
      </c>
    </row>
    <row r="2469" spans="1:15" x14ac:dyDescent="0.3">
      <c r="A2469" s="1" t="s">
        <v>6087</v>
      </c>
      <c r="B2469" s="2">
        <v>45116</v>
      </c>
      <c r="C2469" s="1" t="s">
        <v>6666</v>
      </c>
      <c r="D2469" s="1" t="s">
        <v>32</v>
      </c>
      <c r="E2469">
        <v>2023</v>
      </c>
      <c r="F2469" s="1" t="s">
        <v>1914</v>
      </c>
      <c r="G2469" s="1" t="s">
        <v>3141</v>
      </c>
      <c r="H2469" s="1" t="s">
        <v>623</v>
      </c>
      <c r="I2469" s="1" t="s">
        <v>2232</v>
      </c>
      <c r="J2469" s="1" t="s">
        <v>70</v>
      </c>
      <c r="K2469" s="3">
        <v>9.7200000000000006</v>
      </c>
      <c r="L2469">
        <v>4</v>
      </c>
      <c r="M2469" s="3">
        <v>38.880000000000003</v>
      </c>
      <c r="N2469" s="1" t="s">
        <v>6669</v>
      </c>
      <c r="O2469" s="1" t="s">
        <v>193</v>
      </c>
    </row>
    <row r="2470" spans="1:15" x14ac:dyDescent="0.3">
      <c r="A2470" s="1" t="s">
        <v>6088</v>
      </c>
      <c r="B2470" s="2">
        <v>45287</v>
      </c>
      <c r="C2470" s="1" t="s">
        <v>6670</v>
      </c>
      <c r="D2470" s="1" t="s">
        <v>107</v>
      </c>
      <c r="E2470">
        <v>2023</v>
      </c>
      <c r="F2470" s="1" t="s">
        <v>33</v>
      </c>
      <c r="G2470" s="1" t="s">
        <v>34</v>
      </c>
      <c r="H2470" s="1" t="s">
        <v>3933</v>
      </c>
      <c r="I2470" s="1" t="s">
        <v>3934</v>
      </c>
      <c r="J2470" s="1" t="s">
        <v>20</v>
      </c>
      <c r="K2470" s="3">
        <v>42.35</v>
      </c>
      <c r="L2470">
        <v>1</v>
      </c>
      <c r="M2470" s="3">
        <v>42.35</v>
      </c>
      <c r="N2470" s="1" t="s">
        <v>21</v>
      </c>
      <c r="O2470" s="1" t="s">
        <v>95</v>
      </c>
    </row>
    <row r="2471" spans="1:15" x14ac:dyDescent="0.3">
      <c r="A2471" s="1" t="s">
        <v>6089</v>
      </c>
      <c r="B2471" s="2">
        <v>45264</v>
      </c>
      <c r="C2471" s="1" t="s">
        <v>6667</v>
      </c>
      <c r="D2471" s="1" t="s">
        <v>107</v>
      </c>
      <c r="E2471">
        <v>2023</v>
      </c>
      <c r="F2471" s="1" t="s">
        <v>1304</v>
      </c>
      <c r="G2471" s="1" t="s">
        <v>5488</v>
      </c>
      <c r="H2471" s="1" t="s">
        <v>2053</v>
      </c>
      <c r="I2471" s="1" t="s">
        <v>5986</v>
      </c>
      <c r="J2471" s="1" t="s">
        <v>20</v>
      </c>
      <c r="K2471" s="3">
        <v>12.85</v>
      </c>
      <c r="L2471">
        <v>4</v>
      </c>
      <c r="M2471" s="3">
        <v>51.4</v>
      </c>
      <c r="N2471" s="1" t="s">
        <v>6669</v>
      </c>
      <c r="O2471" s="1" t="s">
        <v>30</v>
      </c>
    </row>
    <row r="2472" spans="1:15" x14ac:dyDescent="0.3">
      <c r="A2472" s="1" t="s">
        <v>6090</v>
      </c>
      <c r="B2472" s="2">
        <v>45534</v>
      </c>
      <c r="C2472" s="1" t="s">
        <v>6668</v>
      </c>
      <c r="D2472" s="1" t="s">
        <v>90</v>
      </c>
      <c r="E2472">
        <v>2024</v>
      </c>
      <c r="F2472" s="1" t="s">
        <v>1633</v>
      </c>
      <c r="G2472" s="1" t="s">
        <v>1634</v>
      </c>
      <c r="H2472" s="1" t="s">
        <v>6091</v>
      </c>
      <c r="I2472" s="1" t="s">
        <v>6092</v>
      </c>
      <c r="J2472" s="1" t="s">
        <v>51</v>
      </c>
      <c r="K2472" s="3">
        <v>6.86</v>
      </c>
      <c r="L2472">
        <v>1</v>
      </c>
      <c r="M2472" s="3">
        <v>6.86</v>
      </c>
      <c r="N2472" s="1" t="s">
        <v>21</v>
      </c>
      <c r="O2472" s="1" t="s">
        <v>44</v>
      </c>
    </row>
    <row r="2473" spans="1:15" x14ac:dyDescent="0.3">
      <c r="A2473" s="1" t="s">
        <v>6093</v>
      </c>
      <c r="B2473" s="2">
        <v>45116</v>
      </c>
      <c r="C2473" s="1" t="s">
        <v>6666</v>
      </c>
      <c r="D2473" s="1" t="s">
        <v>32</v>
      </c>
      <c r="E2473">
        <v>2023</v>
      </c>
      <c r="F2473" s="1" t="s">
        <v>2799</v>
      </c>
      <c r="G2473" s="1" t="s">
        <v>5304</v>
      </c>
      <c r="H2473" s="1" t="s">
        <v>2779</v>
      </c>
      <c r="I2473" s="1" t="s">
        <v>3514</v>
      </c>
      <c r="J2473" s="1" t="s">
        <v>20</v>
      </c>
      <c r="K2473" s="3">
        <v>15.49</v>
      </c>
      <c r="L2473">
        <v>5</v>
      </c>
      <c r="M2473" s="3">
        <v>77.45</v>
      </c>
      <c r="N2473" s="1" t="s">
        <v>88</v>
      </c>
      <c r="O2473" s="1" t="s">
        <v>22</v>
      </c>
    </row>
    <row r="2474" spans="1:15" x14ac:dyDescent="0.3">
      <c r="A2474" s="1" t="s">
        <v>6094</v>
      </c>
      <c r="B2474" s="2">
        <v>45392</v>
      </c>
      <c r="C2474" s="1" t="s">
        <v>6670</v>
      </c>
      <c r="D2474" s="1" t="s">
        <v>82</v>
      </c>
      <c r="E2474">
        <v>2024</v>
      </c>
      <c r="F2474" s="1" t="s">
        <v>1043</v>
      </c>
      <c r="G2474" s="1" t="s">
        <v>1612</v>
      </c>
      <c r="H2474" s="1" t="s">
        <v>1210</v>
      </c>
      <c r="I2474" s="1" t="s">
        <v>1211</v>
      </c>
      <c r="J2474" s="1" t="s">
        <v>20</v>
      </c>
      <c r="K2474" s="3">
        <v>6.64</v>
      </c>
      <c r="L2474">
        <v>3</v>
      </c>
      <c r="M2474" s="3">
        <v>19.920000000000002</v>
      </c>
      <c r="N2474" s="1" t="s">
        <v>21</v>
      </c>
      <c r="O2474" s="1" t="s">
        <v>30</v>
      </c>
    </row>
    <row r="2475" spans="1:15" x14ac:dyDescent="0.3">
      <c r="A2475" s="1" t="s">
        <v>6095</v>
      </c>
      <c r="B2475" s="2">
        <v>45112</v>
      </c>
      <c r="C2475" s="1" t="s">
        <v>6670</v>
      </c>
      <c r="D2475" s="1" t="s">
        <v>32</v>
      </c>
      <c r="E2475">
        <v>2023</v>
      </c>
      <c r="F2475" s="1" t="s">
        <v>118</v>
      </c>
      <c r="G2475" s="1" t="s">
        <v>805</v>
      </c>
      <c r="H2475" s="1" t="s">
        <v>950</v>
      </c>
      <c r="I2475" s="1" t="s">
        <v>3875</v>
      </c>
      <c r="J2475" s="1" t="s">
        <v>87</v>
      </c>
      <c r="K2475" s="3">
        <v>23.8</v>
      </c>
      <c r="L2475">
        <v>4</v>
      </c>
      <c r="M2475" s="3">
        <v>95.2</v>
      </c>
      <c r="N2475" s="1" t="s">
        <v>6669</v>
      </c>
      <c r="O2475" s="1" t="s">
        <v>37</v>
      </c>
    </row>
    <row r="2476" spans="1:15" x14ac:dyDescent="0.3">
      <c r="A2476" s="1" t="s">
        <v>6096</v>
      </c>
      <c r="B2476" s="2">
        <v>45687</v>
      </c>
      <c r="C2476" s="1" t="s">
        <v>6672</v>
      </c>
      <c r="D2476" s="1" t="s">
        <v>210</v>
      </c>
      <c r="E2476">
        <v>2025</v>
      </c>
      <c r="F2476" s="1" t="s">
        <v>4567</v>
      </c>
      <c r="G2476" s="1" t="s">
        <v>4568</v>
      </c>
      <c r="H2476" s="1" t="s">
        <v>692</v>
      </c>
      <c r="I2476" s="1" t="s">
        <v>4078</v>
      </c>
      <c r="J2476" s="1" t="s">
        <v>87</v>
      </c>
      <c r="K2476" s="3">
        <v>40.549999999999997</v>
      </c>
      <c r="L2476">
        <v>2</v>
      </c>
      <c r="M2476" s="3">
        <v>81.099999999999994</v>
      </c>
      <c r="N2476" s="1" t="s">
        <v>29</v>
      </c>
      <c r="O2476" s="1" t="s">
        <v>22</v>
      </c>
    </row>
    <row r="2477" spans="1:15" x14ac:dyDescent="0.3">
      <c r="A2477" s="1" t="s">
        <v>6097</v>
      </c>
      <c r="B2477" s="2">
        <v>45072</v>
      </c>
      <c r="C2477" s="1" t="s">
        <v>6668</v>
      </c>
      <c r="D2477" s="1" t="s">
        <v>46</v>
      </c>
      <c r="E2477">
        <v>2023</v>
      </c>
      <c r="F2477" s="1" t="s">
        <v>2507</v>
      </c>
      <c r="G2477" s="1" t="s">
        <v>2508</v>
      </c>
      <c r="H2477" s="1" t="s">
        <v>136</v>
      </c>
      <c r="I2477" s="1" t="s">
        <v>4426</v>
      </c>
      <c r="J2477" s="1" t="s">
        <v>70</v>
      </c>
      <c r="K2477" s="3">
        <v>51.14</v>
      </c>
      <c r="L2477">
        <v>3</v>
      </c>
      <c r="M2477" s="3">
        <v>153.41999999999999</v>
      </c>
      <c r="N2477" s="1" t="s">
        <v>6669</v>
      </c>
      <c r="O2477" s="1" t="s">
        <v>37</v>
      </c>
    </row>
    <row r="2478" spans="1:15" x14ac:dyDescent="0.3">
      <c r="A2478" s="1" t="s">
        <v>6098</v>
      </c>
      <c r="B2478" s="2">
        <v>45604</v>
      </c>
      <c r="C2478" s="1" t="s">
        <v>6668</v>
      </c>
      <c r="D2478" s="1" t="s">
        <v>54</v>
      </c>
      <c r="E2478">
        <v>2024</v>
      </c>
      <c r="F2478" s="1" t="s">
        <v>5537</v>
      </c>
      <c r="G2478" s="1" t="s">
        <v>5538</v>
      </c>
      <c r="H2478" s="1" t="s">
        <v>4153</v>
      </c>
      <c r="I2478" s="1" t="s">
        <v>4154</v>
      </c>
      <c r="J2478" s="1" t="s">
        <v>20</v>
      </c>
      <c r="K2478" s="3">
        <v>42.39</v>
      </c>
      <c r="L2478">
        <v>1</v>
      </c>
      <c r="M2478" s="3">
        <v>42.39</v>
      </c>
      <c r="N2478" s="1" t="s">
        <v>21</v>
      </c>
      <c r="O2478" s="1" t="s">
        <v>52</v>
      </c>
    </row>
    <row r="2479" spans="1:15" x14ac:dyDescent="0.3">
      <c r="A2479" s="1" t="s">
        <v>6099</v>
      </c>
      <c r="B2479" s="2">
        <v>45492</v>
      </c>
      <c r="C2479" s="1" t="s">
        <v>6668</v>
      </c>
      <c r="D2479" s="1" t="s">
        <v>32</v>
      </c>
      <c r="E2479">
        <v>2024</v>
      </c>
      <c r="F2479" s="1" t="s">
        <v>2661</v>
      </c>
      <c r="G2479" s="1" t="s">
        <v>3877</v>
      </c>
      <c r="H2479" s="1" t="s">
        <v>3149</v>
      </c>
      <c r="I2479" s="1" t="s">
        <v>4228</v>
      </c>
      <c r="J2479" s="1" t="s">
        <v>51</v>
      </c>
      <c r="K2479" s="3">
        <v>15.09</v>
      </c>
      <c r="L2479">
        <v>2</v>
      </c>
      <c r="M2479" s="3">
        <v>30.18</v>
      </c>
      <c r="N2479" s="1" t="s">
        <v>29</v>
      </c>
      <c r="O2479" s="1" t="s">
        <v>30</v>
      </c>
    </row>
    <row r="2480" spans="1:15" x14ac:dyDescent="0.3">
      <c r="A2480" s="1" t="s">
        <v>6100</v>
      </c>
      <c r="B2480" s="2">
        <v>44927</v>
      </c>
      <c r="C2480" s="1" t="s">
        <v>6666</v>
      </c>
      <c r="D2480" s="1" t="s">
        <v>210</v>
      </c>
      <c r="E2480">
        <v>2023</v>
      </c>
      <c r="F2480" s="1" t="s">
        <v>794</v>
      </c>
      <c r="G2480" s="1" t="s">
        <v>2578</v>
      </c>
      <c r="H2480" s="1" t="s">
        <v>4346</v>
      </c>
      <c r="I2480" s="1" t="s">
        <v>4347</v>
      </c>
      <c r="J2480" s="1" t="s">
        <v>70</v>
      </c>
      <c r="K2480" s="3">
        <v>13.31</v>
      </c>
      <c r="L2480">
        <v>1</v>
      </c>
      <c r="M2480" s="3">
        <v>13.31</v>
      </c>
      <c r="N2480" s="1" t="s">
        <v>6669</v>
      </c>
      <c r="O2480" s="1" t="s">
        <v>22</v>
      </c>
    </row>
    <row r="2481" spans="1:15" x14ac:dyDescent="0.3">
      <c r="A2481" s="1" t="s">
        <v>6101</v>
      </c>
      <c r="B2481" s="2">
        <v>45548</v>
      </c>
      <c r="C2481" s="1" t="s">
        <v>6668</v>
      </c>
      <c r="D2481" s="1" t="s">
        <v>60</v>
      </c>
      <c r="E2481">
        <v>2024</v>
      </c>
      <c r="F2481" s="1" t="s">
        <v>2136</v>
      </c>
      <c r="G2481" s="1" t="s">
        <v>2137</v>
      </c>
      <c r="H2481" s="1" t="s">
        <v>1613</v>
      </c>
      <c r="I2481" s="1" t="s">
        <v>1614</v>
      </c>
      <c r="J2481" s="1" t="s">
        <v>20</v>
      </c>
      <c r="K2481" s="3">
        <v>38.71</v>
      </c>
      <c r="L2481">
        <v>5</v>
      </c>
      <c r="M2481" s="3">
        <v>193.55</v>
      </c>
      <c r="N2481" s="1" t="s">
        <v>29</v>
      </c>
      <c r="O2481" s="1" t="s">
        <v>22</v>
      </c>
    </row>
    <row r="2482" spans="1:15" x14ac:dyDescent="0.3">
      <c r="A2482" s="1" t="s">
        <v>6102</v>
      </c>
      <c r="B2482" s="2">
        <v>45494</v>
      </c>
      <c r="C2482" s="1" t="s">
        <v>6666</v>
      </c>
      <c r="D2482" s="1" t="s">
        <v>32</v>
      </c>
      <c r="E2482">
        <v>2024</v>
      </c>
      <c r="F2482" s="1" t="s">
        <v>1002</v>
      </c>
      <c r="G2482" s="1" t="s">
        <v>1003</v>
      </c>
      <c r="H2482" s="1" t="s">
        <v>4726</v>
      </c>
      <c r="I2482" s="1" t="s">
        <v>4727</v>
      </c>
      <c r="J2482" s="1" t="s">
        <v>20</v>
      </c>
      <c r="K2482" s="3">
        <v>13.89</v>
      </c>
      <c r="L2482">
        <v>1</v>
      </c>
      <c r="M2482" s="3">
        <v>13.89</v>
      </c>
      <c r="N2482" s="1" t="s">
        <v>6669</v>
      </c>
      <c r="O2482" s="1" t="s">
        <v>37</v>
      </c>
    </row>
    <row r="2483" spans="1:15" x14ac:dyDescent="0.3">
      <c r="A2483" s="1" t="s">
        <v>6103</v>
      </c>
      <c r="B2483" s="2">
        <v>45534</v>
      </c>
      <c r="C2483" s="1" t="s">
        <v>6668</v>
      </c>
      <c r="D2483" s="1" t="s">
        <v>90</v>
      </c>
      <c r="E2483">
        <v>2024</v>
      </c>
      <c r="F2483" s="1" t="s">
        <v>6104</v>
      </c>
      <c r="G2483" s="1" t="s">
        <v>6105</v>
      </c>
      <c r="H2483" s="1" t="s">
        <v>3221</v>
      </c>
      <c r="I2483" s="1" t="s">
        <v>5550</v>
      </c>
      <c r="J2483" s="1" t="s">
        <v>70</v>
      </c>
      <c r="K2483" s="3">
        <v>17.18</v>
      </c>
      <c r="L2483">
        <v>3</v>
      </c>
      <c r="M2483" s="3">
        <v>51.54</v>
      </c>
      <c r="N2483" s="1" t="s">
        <v>21</v>
      </c>
      <c r="O2483" s="1" t="s">
        <v>52</v>
      </c>
    </row>
    <row r="2484" spans="1:15" x14ac:dyDescent="0.3">
      <c r="A2484" s="1" t="s">
        <v>6106</v>
      </c>
      <c r="B2484" s="2">
        <v>45889</v>
      </c>
      <c r="C2484" s="1" t="s">
        <v>6670</v>
      </c>
      <c r="D2484" s="1" t="s">
        <v>90</v>
      </c>
      <c r="E2484">
        <v>2025</v>
      </c>
      <c r="F2484" s="1" t="s">
        <v>596</v>
      </c>
      <c r="G2484" s="1" t="s">
        <v>597</v>
      </c>
      <c r="H2484" s="1" t="s">
        <v>4224</v>
      </c>
      <c r="I2484" s="1" t="s">
        <v>4225</v>
      </c>
      <c r="J2484" s="1" t="s">
        <v>70</v>
      </c>
      <c r="K2484" s="3">
        <v>24.78</v>
      </c>
      <c r="L2484">
        <v>4</v>
      </c>
      <c r="M2484" s="3">
        <v>99.12</v>
      </c>
      <c r="N2484" s="1" t="s">
        <v>21</v>
      </c>
      <c r="O2484" s="1" t="s">
        <v>37</v>
      </c>
    </row>
    <row r="2485" spans="1:15" x14ac:dyDescent="0.3">
      <c r="A2485" s="1" t="s">
        <v>6107</v>
      </c>
      <c r="B2485" s="2">
        <v>45489</v>
      </c>
      <c r="C2485" s="1" t="s">
        <v>6671</v>
      </c>
      <c r="D2485" s="1" t="s">
        <v>32</v>
      </c>
      <c r="E2485">
        <v>2024</v>
      </c>
      <c r="F2485" s="1" t="s">
        <v>226</v>
      </c>
      <c r="G2485" s="1" t="s">
        <v>227</v>
      </c>
      <c r="H2485" s="1" t="s">
        <v>3747</v>
      </c>
      <c r="I2485" s="1" t="s">
        <v>4959</v>
      </c>
      <c r="J2485" s="1" t="s">
        <v>70</v>
      </c>
      <c r="K2485" s="3">
        <v>32.29</v>
      </c>
      <c r="L2485">
        <v>3</v>
      </c>
      <c r="M2485" s="3">
        <v>96.87</v>
      </c>
      <c r="N2485" s="1" t="s">
        <v>21</v>
      </c>
      <c r="O2485" s="1" t="s">
        <v>37</v>
      </c>
    </row>
    <row r="2486" spans="1:15" x14ac:dyDescent="0.3">
      <c r="A2486" s="1" t="s">
        <v>6108</v>
      </c>
      <c r="B2486" s="2">
        <v>45553</v>
      </c>
      <c r="C2486" s="1" t="s">
        <v>6670</v>
      </c>
      <c r="D2486" s="1" t="s">
        <v>60</v>
      </c>
      <c r="E2486">
        <v>2024</v>
      </c>
      <c r="F2486" s="1" t="s">
        <v>2542</v>
      </c>
      <c r="G2486" s="1" t="s">
        <v>2543</v>
      </c>
      <c r="H2486" s="1" t="s">
        <v>2779</v>
      </c>
      <c r="I2486" s="1" t="s">
        <v>2780</v>
      </c>
      <c r="J2486" s="1" t="s">
        <v>87</v>
      </c>
      <c r="K2486" s="3">
        <v>34.979999999999997</v>
      </c>
      <c r="L2486">
        <v>5</v>
      </c>
      <c r="M2486" s="3">
        <v>174.9</v>
      </c>
      <c r="N2486" s="1" t="s">
        <v>6669</v>
      </c>
      <c r="O2486" s="1" t="s">
        <v>22</v>
      </c>
    </row>
    <row r="2487" spans="1:15" x14ac:dyDescent="0.3">
      <c r="A2487" s="1" t="s">
        <v>6109</v>
      </c>
      <c r="B2487" s="2">
        <v>45235</v>
      </c>
      <c r="C2487" s="1" t="s">
        <v>6666</v>
      </c>
      <c r="D2487" s="1" t="s">
        <v>54</v>
      </c>
      <c r="E2487">
        <v>2023</v>
      </c>
      <c r="F2487" s="1" t="s">
        <v>378</v>
      </c>
      <c r="G2487" s="1" t="s">
        <v>379</v>
      </c>
      <c r="H2487" s="1" t="s">
        <v>1557</v>
      </c>
      <c r="I2487" s="1" t="s">
        <v>3500</v>
      </c>
      <c r="J2487" s="1" t="s">
        <v>20</v>
      </c>
      <c r="K2487" s="3">
        <v>5.12</v>
      </c>
      <c r="L2487">
        <v>3</v>
      </c>
      <c r="M2487" s="3">
        <v>15.36</v>
      </c>
      <c r="N2487" s="1" t="s">
        <v>21</v>
      </c>
      <c r="O2487" s="1" t="s">
        <v>37</v>
      </c>
    </row>
    <row r="2488" spans="1:15" x14ac:dyDescent="0.3">
      <c r="A2488" s="1" t="s">
        <v>6110</v>
      </c>
      <c r="B2488" s="2">
        <v>45170</v>
      </c>
      <c r="C2488" s="1" t="s">
        <v>6668</v>
      </c>
      <c r="D2488" s="1" t="s">
        <v>60</v>
      </c>
      <c r="E2488">
        <v>2023</v>
      </c>
      <c r="F2488" s="1" t="s">
        <v>1413</v>
      </c>
      <c r="G2488" s="1" t="s">
        <v>6111</v>
      </c>
      <c r="H2488" s="1" t="s">
        <v>5229</v>
      </c>
      <c r="I2488" s="1" t="s">
        <v>5230</v>
      </c>
      <c r="J2488" s="1" t="s">
        <v>51</v>
      </c>
      <c r="K2488" s="3">
        <v>49.05</v>
      </c>
      <c r="L2488">
        <v>4</v>
      </c>
      <c r="M2488" s="3">
        <v>196.2</v>
      </c>
      <c r="N2488" s="1" t="s">
        <v>29</v>
      </c>
      <c r="O2488" s="1" t="s">
        <v>37</v>
      </c>
    </row>
    <row r="2489" spans="1:15" x14ac:dyDescent="0.3">
      <c r="A2489" s="1" t="s">
        <v>6112</v>
      </c>
      <c r="B2489" s="2">
        <v>45606</v>
      </c>
      <c r="C2489" s="1" t="s">
        <v>6666</v>
      </c>
      <c r="D2489" s="1" t="s">
        <v>54</v>
      </c>
      <c r="E2489">
        <v>2024</v>
      </c>
      <c r="F2489" s="1" t="s">
        <v>5375</v>
      </c>
      <c r="G2489" s="1" t="s">
        <v>5376</v>
      </c>
      <c r="H2489" s="1" t="s">
        <v>2493</v>
      </c>
      <c r="I2489" s="1" t="s">
        <v>5492</v>
      </c>
      <c r="J2489" s="1" t="s">
        <v>20</v>
      </c>
      <c r="K2489" s="3">
        <v>22.52</v>
      </c>
      <c r="L2489">
        <v>5</v>
      </c>
      <c r="M2489" s="3">
        <v>112.6</v>
      </c>
      <c r="N2489" s="1" t="s">
        <v>29</v>
      </c>
      <c r="O2489" s="1" t="s">
        <v>22</v>
      </c>
    </row>
    <row r="2490" spans="1:15" x14ac:dyDescent="0.3">
      <c r="A2490" s="1" t="s">
        <v>6113</v>
      </c>
      <c r="B2490" s="2">
        <v>45154</v>
      </c>
      <c r="C2490" s="1" t="s">
        <v>6670</v>
      </c>
      <c r="D2490" s="1" t="s">
        <v>90</v>
      </c>
      <c r="E2490">
        <v>2023</v>
      </c>
      <c r="F2490" s="1" t="s">
        <v>2192</v>
      </c>
      <c r="G2490" s="1" t="s">
        <v>2193</v>
      </c>
      <c r="H2490" s="1" t="s">
        <v>197</v>
      </c>
      <c r="I2490" s="1" t="s">
        <v>875</v>
      </c>
      <c r="J2490" s="1" t="s">
        <v>70</v>
      </c>
      <c r="K2490" s="3">
        <v>40.1</v>
      </c>
      <c r="L2490">
        <v>3</v>
      </c>
      <c r="M2490" s="3">
        <v>120.3</v>
      </c>
      <c r="N2490" s="1" t="s">
        <v>21</v>
      </c>
      <c r="O2490" s="1" t="s">
        <v>80</v>
      </c>
    </row>
    <row r="2491" spans="1:15" x14ac:dyDescent="0.3">
      <c r="A2491" s="1" t="s">
        <v>6114</v>
      </c>
      <c r="B2491" s="2">
        <v>45246</v>
      </c>
      <c r="C2491" s="1" t="s">
        <v>6672</v>
      </c>
      <c r="D2491" s="1" t="s">
        <v>54</v>
      </c>
      <c r="E2491">
        <v>2023</v>
      </c>
      <c r="F2491" s="1" t="s">
        <v>1524</v>
      </c>
      <c r="G2491" s="1" t="s">
        <v>1525</v>
      </c>
      <c r="H2491" s="1" t="s">
        <v>4266</v>
      </c>
      <c r="I2491" s="1" t="s">
        <v>4349</v>
      </c>
      <c r="J2491" s="1" t="s">
        <v>87</v>
      </c>
      <c r="K2491" s="3">
        <v>7.32</v>
      </c>
      <c r="L2491">
        <v>3</v>
      </c>
      <c r="M2491" s="3">
        <v>21.96</v>
      </c>
      <c r="N2491" s="1" t="s">
        <v>88</v>
      </c>
      <c r="O2491" s="1" t="s">
        <v>44</v>
      </c>
    </row>
    <row r="2492" spans="1:15" x14ac:dyDescent="0.3">
      <c r="A2492" s="1" t="s">
        <v>6115</v>
      </c>
      <c r="B2492" s="2">
        <v>44970</v>
      </c>
      <c r="C2492" s="1" t="s">
        <v>6667</v>
      </c>
      <c r="D2492" s="1" t="s">
        <v>39</v>
      </c>
      <c r="E2492">
        <v>2023</v>
      </c>
      <c r="F2492" s="1" t="s">
        <v>300</v>
      </c>
      <c r="G2492" s="1" t="s">
        <v>301</v>
      </c>
      <c r="H2492" s="1" t="s">
        <v>2287</v>
      </c>
      <c r="I2492" s="1" t="s">
        <v>2288</v>
      </c>
      <c r="J2492" s="1" t="s">
        <v>51</v>
      </c>
      <c r="K2492" s="3">
        <v>47.95</v>
      </c>
      <c r="L2492">
        <v>1</v>
      </c>
      <c r="M2492" s="3">
        <v>47.95</v>
      </c>
      <c r="N2492" s="1" t="s">
        <v>6669</v>
      </c>
      <c r="O2492" s="1" t="s">
        <v>52</v>
      </c>
    </row>
    <row r="2493" spans="1:15" x14ac:dyDescent="0.3">
      <c r="A2493" s="1" t="s">
        <v>6116</v>
      </c>
      <c r="B2493" s="2">
        <v>45083</v>
      </c>
      <c r="C2493" s="1" t="s">
        <v>6671</v>
      </c>
      <c r="D2493" s="1" t="s">
        <v>24</v>
      </c>
      <c r="E2493">
        <v>2023</v>
      </c>
      <c r="F2493" s="1" t="s">
        <v>6117</v>
      </c>
      <c r="G2493" s="1" t="s">
        <v>6118</v>
      </c>
      <c r="H2493" s="1" t="s">
        <v>2106</v>
      </c>
      <c r="I2493" s="1" t="s">
        <v>2107</v>
      </c>
      <c r="J2493" s="1" t="s">
        <v>70</v>
      </c>
      <c r="K2493" s="3">
        <v>6.62</v>
      </c>
      <c r="L2493">
        <v>1</v>
      </c>
      <c r="M2493" s="3">
        <v>6.62</v>
      </c>
      <c r="N2493" s="1" t="s">
        <v>21</v>
      </c>
      <c r="O2493" s="1" t="s">
        <v>22</v>
      </c>
    </row>
    <row r="2494" spans="1:15" x14ac:dyDescent="0.3">
      <c r="A2494" s="1" t="s">
        <v>6119</v>
      </c>
      <c r="B2494" s="2">
        <v>45514</v>
      </c>
      <c r="C2494" s="1" t="s">
        <v>6673</v>
      </c>
      <c r="D2494" s="1" t="s">
        <v>90</v>
      </c>
      <c r="E2494">
        <v>2024</v>
      </c>
      <c r="F2494" s="1" t="s">
        <v>1058</v>
      </c>
      <c r="G2494" s="1" t="s">
        <v>2843</v>
      </c>
      <c r="H2494" s="1" t="s">
        <v>450</v>
      </c>
      <c r="I2494" s="1" t="s">
        <v>451</v>
      </c>
      <c r="J2494" s="1" t="s">
        <v>70</v>
      </c>
      <c r="K2494" s="3">
        <v>18.510000000000002</v>
      </c>
      <c r="L2494">
        <v>1</v>
      </c>
      <c r="M2494" s="3">
        <v>18.510000000000002</v>
      </c>
      <c r="N2494" s="1" t="s">
        <v>21</v>
      </c>
      <c r="O2494" s="1" t="s">
        <v>80</v>
      </c>
    </row>
    <row r="2495" spans="1:15" x14ac:dyDescent="0.3">
      <c r="A2495" s="1" t="s">
        <v>6120</v>
      </c>
      <c r="B2495" s="2">
        <v>45346</v>
      </c>
      <c r="C2495" s="1" t="s">
        <v>6673</v>
      </c>
      <c r="D2495" s="1" t="s">
        <v>39</v>
      </c>
      <c r="E2495">
        <v>2024</v>
      </c>
      <c r="F2495" s="1" t="s">
        <v>1235</v>
      </c>
      <c r="G2495" s="1" t="s">
        <v>5348</v>
      </c>
      <c r="H2495" s="1" t="s">
        <v>1974</v>
      </c>
      <c r="I2495" s="1" t="s">
        <v>6121</v>
      </c>
      <c r="J2495" s="1" t="s">
        <v>70</v>
      </c>
      <c r="K2495" s="3">
        <v>8.77</v>
      </c>
      <c r="L2495">
        <v>4</v>
      </c>
      <c r="M2495" s="3">
        <v>35.08</v>
      </c>
      <c r="N2495" s="1" t="s">
        <v>21</v>
      </c>
      <c r="O2495" s="1" t="s">
        <v>44</v>
      </c>
    </row>
    <row r="2496" spans="1:15" x14ac:dyDescent="0.3">
      <c r="A2496" s="1" t="s">
        <v>6122</v>
      </c>
      <c r="B2496" s="2">
        <v>45164</v>
      </c>
      <c r="C2496" s="1" t="s">
        <v>6673</v>
      </c>
      <c r="D2496" s="1" t="s">
        <v>90</v>
      </c>
      <c r="E2496">
        <v>2023</v>
      </c>
      <c r="F2496" s="1" t="s">
        <v>3885</v>
      </c>
      <c r="G2496" s="1" t="s">
        <v>4758</v>
      </c>
      <c r="H2496" s="1" t="s">
        <v>598</v>
      </c>
      <c r="I2496" s="1" t="s">
        <v>2432</v>
      </c>
      <c r="J2496" s="1" t="s">
        <v>20</v>
      </c>
      <c r="K2496" s="3">
        <v>46.18</v>
      </c>
      <c r="L2496">
        <v>1</v>
      </c>
      <c r="M2496" s="3">
        <v>46.18</v>
      </c>
      <c r="N2496" s="1" t="s">
        <v>88</v>
      </c>
      <c r="O2496" s="1" t="s">
        <v>37</v>
      </c>
    </row>
    <row r="2497" spans="1:15" x14ac:dyDescent="0.3">
      <c r="A2497" s="1" t="s">
        <v>6123</v>
      </c>
      <c r="B2497" s="2">
        <v>45844</v>
      </c>
      <c r="C2497" s="1" t="s">
        <v>6666</v>
      </c>
      <c r="D2497" s="1" t="s">
        <v>32</v>
      </c>
      <c r="E2497">
        <v>2025</v>
      </c>
      <c r="F2497" s="1" t="s">
        <v>4392</v>
      </c>
      <c r="G2497" s="1" t="s">
        <v>4393</v>
      </c>
      <c r="H2497" s="1" t="s">
        <v>4166</v>
      </c>
      <c r="I2497" s="1" t="s">
        <v>4167</v>
      </c>
      <c r="J2497" s="1" t="s">
        <v>20</v>
      </c>
      <c r="K2497" s="3">
        <v>52.57</v>
      </c>
      <c r="L2497">
        <v>1</v>
      </c>
      <c r="M2497" s="3">
        <v>52.57</v>
      </c>
      <c r="N2497" s="1" t="s">
        <v>29</v>
      </c>
      <c r="O2497" s="1" t="s">
        <v>37</v>
      </c>
    </row>
    <row r="2498" spans="1:15" x14ac:dyDescent="0.3">
      <c r="A2498" s="1" t="s">
        <v>6124</v>
      </c>
      <c r="B2498" s="2">
        <v>45261</v>
      </c>
      <c r="C2498" s="1" t="s">
        <v>6668</v>
      </c>
      <c r="D2498" s="1" t="s">
        <v>107</v>
      </c>
      <c r="E2498">
        <v>2023</v>
      </c>
      <c r="F2498" s="1" t="s">
        <v>481</v>
      </c>
      <c r="G2498" s="1" t="s">
        <v>926</v>
      </c>
      <c r="H2498" s="1" t="s">
        <v>4441</v>
      </c>
      <c r="I2498" s="1" t="s">
        <v>4442</v>
      </c>
      <c r="J2498" s="1" t="s">
        <v>70</v>
      </c>
      <c r="K2498" s="3">
        <v>8.65</v>
      </c>
      <c r="L2498">
        <v>2</v>
      </c>
      <c r="M2498" s="3">
        <v>17.3</v>
      </c>
      <c r="N2498" s="1" t="s">
        <v>21</v>
      </c>
      <c r="O2498" s="1" t="s">
        <v>44</v>
      </c>
    </row>
    <row r="2499" spans="1:15" x14ac:dyDescent="0.3">
      <c r="A2499" s="1" t="s">
        <v>6125</v>
      </c>
      <c r="B2499" s="2">
        <v>44841</v>
      </c>
      <c r="C2499" s="1" t="s">
        <v>6668</v>
      </c>
      <c r="D2499" s="1" t="s">
        <v>133</v>
      </c>
      <c r="E2499">
        <v>2022</v>
      </c>
      <c r="F2499" s="1" t="s">
        <v>666</v>
      </c>
      <c r="G2499" s="1" t="s">
        <v>3439</v>
      </c>
      <c r="H2499" s="1" t="s">
        <v>2986</v>
      </c>
      <c r="I2499" s="1" t="s">
        <v>2987</v>
      </c>
      <c r="J2499" s="1" t="s">
        <v>87</v>
      </c>
      <c r="K2499" s="3">
        <v>19.18</v>
      </c>
      <c r="L2499">
        <v>1</v>
      </c>
      <c r="M2499" s="3">
        <v>19.18</v>
      </c>
      <c r="N2499" s="1" t="s">
        <v>21</v>
      </c>
      <c r="O2499" s="1" t="s">
        <v>22</v>
      </c>
    </row>
    <row r="2500" spans="1:15" x14ac:dyDescent="0.3">
      <c r="A2500" s="1" t="s">
        <v>6126</v>
      </c>
      <c r="B2500" s="2">
        <v>45773</v>
      </c>
      <c r="C2500" s="1" t="s">
        <v>6673</v>
      </c>
      <c r="D2500" s="1" t="s">
        <v>82</v>
      </c>
      <c r="E2500">
        <v>2025</v>
      </c>
      <c r="F2500" s="1" t="s">
        <v>1163</v>
      </c>
      <c r="G2500" s="1" t="s">
        <v>4923</v>
      </c>
      <c r="H2500" s="1" t="s">
        <v>936</v>
      </c>
      <c r="I2500" s="1" t="s">
        <v>2138</v>
      </c>
      <c r="J2500" s="1" t="s">
        <v>20</v>
      </c>
      <c r="K2500" s="3">
        <v>26.69</v>
      </c>
      <c r="L2500">
        <v>3</v>
      </c>
      <c r="M2500" s="3">
        <v>80.069999999999993</v>
      </c>
      <c r="N2500" s="1" t="s">
        <v>21</v>
      </c>
      <c r="O2500" s="1" t="s">
        <v>37</v>
      </c>
    </row>
    <row r="2501" spans="1:15" x14ac:dyDescent="0.3">
      <c r="A2501" s="1" t="s">
        <v>6127</v>
      </c>
      <c r="B2501" s="2">
        <v>45848</v>
      </c>
      <c r="C2501" s="1" t="s">
        <v>6672</v>
      </c>
      <c r="D2501" s="1" t="s">
        <v>32</v>
      </c>
      <c r="E2501">
        <v>2025</v>
      </c>
      <c r="F2501" s="1" t="s">
        <v>3216</v>
      </c>
      <c r="G2501" s="1" t="s">
        <v>5393</v>
      </c>
      <c r="H2501" s="1" t="s">
        <v>2079</v>
      </c>
      <c r="I2501" s="1" t="s">
        <v>4556</v>
      </c>
      <c r="J2501" s="1" t="s">
        <v>70</v>
      </c>
      <c r="K2501" s="3">
        <v>13.16</v>
      </c>
      <c r="L2501">
        <v>3</v>
      </c>
      <c r="M2501" s="3">
        <v>39.479999999999997</v>
      </c>
      <c r="N2501" s="1" t="s">
        <v>6669</v>
      </c>
      <c r="O2501" s="1" t="s">
        <v>22</v>
      </c>
    </row>
    <row r="2502" spans="1:15" x14ac:dyDescent="0.3">
      <c r="A2502" s="1" t="s">
        <v>6128</v>
      </c>
      <c r="B2502" s="2">
        <v>45327</v>
      </c>
      <c r="C2502" s="1" t="s">
        <v>6667</v>
      </c>
      <c r="D2502" s="1" t="s">
        <v>39</v>
      </c>
      <c r="E2502">
        <v>2024</v>
      </c>
      <c r="F2502" s="1" t="s">
        <v>2206</v>
      </c>
      <c r="G2502" s="1" t="s">
        <v>2748</v>
      </c>
      <c r="H2502" s="1" t="s">
        <v>4303</v>
      </c>
      <c r="I2502" s="1" t="s">
        <v>4304</v>
      </c>
      <c r="J2502" s="1" t="s">
        <v>20</v>
      </c>
      <c r="K2502" s="3">
        <v>39.909999999999997</v>
      </c>
      <c r="L2502">
        <v>1</v>
      </c>
      <c r="M2502" s="3">
        <v>39.909999999999997</v>
      </c>
      <c r="N2502" s="1" t="s">
        <v>29</v>
      </c>
      <c r="O2502" s="1" t="s">
        <v>22</v>
      </c>
    </row>
    <row r="2503" spans="1:15" x14ac:dyDescent="0.3">
      <c r="A2503" s="1" t="s">
        <v>6129</v>
      </c>
      <c r="B2503" s="2">
        <v>45252</v>
      </c>
      <c r="C2503" s="1" t="s">
        <v>6670</v>
      </c>
      <c r="D2503" s="1" t="s">
        <v>54</v>
      </c>
      <c r="E2503">
        <v>2023</v>
      </c>
      <c r="F2503" s="1" t="s">
        <v>2196</v>
      </c>
      <c r="G2503" s="1" t="s">
        <v>2197</v>
      </c>
      <c r="H2503" s="1" t="s">
        <v>2844</v>
      </c>
      <c r="I2503" s="1" t="s">
        <v>2845</v>
      </c>
      <c r="J2503" s="1" t="s">
        <v>20</v>
      </c>
      <c r="K2503" s="3">
        <v>36.54</v>
      </c>
      <c r="L2503">
        <v>5</v>
      </c>
      <c r="M2503" s="3">
        <v>182.7</v>
      </c>
      <c r="N2503" s="1" t="s">
        <v>21</v>
      </c>
      <c r="O2503" s="1" t="s">
        <v>37</v>
      </c>
    </row>
    <row r="2504" spans="1:15" x14ac:dyDescent="0.3">
      <c r="A2504" s="1" t="s">
        <v>6130</v>
      </c>
      <c r="B2504" s="2">
        <v>45826</v>
      </c>
      <c r="C2504" s="1" t="s">
        <v>6670</v>
      </c>
      <c r="D2504" s="1" t="s">
        <v>24</v>
      </c>
      <c r="E2504">
        <v>2025</v>
      </c>
      <c r="F2504" s="1" t="s">
        <v>1840</v>
      </c>
      <c r="G2504" s="1" t="s">
        <v>1841</v>
      </c>
      <c r="H2504" s="1" t="s">
        <v>5139</v>
      </c>
      <c r="I2504" s="1" t="s">
        <v>5140</v>
      </c>
      <c r="J2504" s="1" t="s">
        <v>20</v>
      </c>
      <c r="K2504" s="3">
        <v>11.3</v>
      </c>
      <c r="L2504">
        <v>4</v>
      </c>
      <c r="M2504" s="3">
        <v>45.2</v>
      </c>
      <c r="N2504" s="1" t="s">
        <v>21</v>
      </c>
      <c r="O2504" s="1" t="s">
        <v>80</v>
      </c>
    </row>
    <row r="2505" spans="1:15" x14ac:dyDescent="0.3">
      <c r="A2505" s="1" t="s">
        <v>6131</v>
      </c>
      <c r="B2505" s="2">
        <v>45219</v>
      </c>
      <c r="C2505" s="1" t="s">
        <v>6668</v>
      </c>
      <c r="D2505" s="1" t="s">
        <v>133</v>
      </c>
      <c r="E2505">
        <v>2023</v>
      </c>
      <c r="F2505" s="1" t="s">
        <v>4599</v>
      </c>
      <c r="G2505" s="1" t="s">
        <v>4600</v>
      </c>
      <c r="H2505" s="1" t="s">
        <v>2810</v>
      </c>
      <c r="I2505" s="1" t="s">
        <v>2811</v>
      </c>
      <c r="J2505" s="1" t="s">
        <v>20</v>
      </c>
      <c r="K2505" s="3">
        <v>20.99</v>
      </c>
      <c r="L2505">
        <v>3</v>
      </c>
      <c r="M2505" s="3">
        <v>62.97</v>
      </c>
      <c r="N2505" s="1" t="s">
        <v>29</v>
      </c>
      <c r="O2505" s="1" t="s">
        <v>22</v>
      </c>
    </row>
    <row r="2506" spans="1:15" x14ac:dyDescent="0.3">
      <c r="A2506" s="1" t="s">
        <v>6132</v>
      </c>
      <c r="B2506" s="2">
        <v>45531</v>
      </c>
      <c r="C2506" s="1" t="s">
        <v>6671</v>
      </c>
      <c r="D2506" s="1" t="s">
        <v>90</v>
      </c>
      <c r="E2506">
        <v>2024</v>
      </c>
      <c r="F2506" s="1" t="s">
        <v>2330</v>
      </c>
      <c r="G2506" s="1" t="s">
        <v>2410</v>
      </c>
      <c r="H2506" s="1" t="s">
        <v>3733</v>
      </c>
      <c r="I2506" s="1" t="s">
        <v>3734</v>
      </c>
      <c r="J2506" s="1" t="s">
        <v>70</v>
      </c>
      <c r="K2506" s="3">
        <v>17.16</v>
      </c>
      <c r="L2506">
        <v>2</v>
      </c>
      <c r="M2506" s="3">
        <v>34.32</v>
      </c>
      <c r="N2506" s="1" t="s">
        <v>21</v>
      </c>
      <c r="O2506" s="1" t="s">
        <v>193</v>
      </c>
    </row>
    <row r="2507" spans="1:15" x14ac:dyDescent="0.3">
      <c r="A2507" s="1" t="s">
        <v>6133</v>
      </c>
      <c r="B2507" s="2">
        <v>44995</v>
      </c>
      <c r="C2507" s="1" t="s">
        <v>6668</v>
      </c>
      <c r="D2507" s="1" t="s">
        <v>15</v>
      </c>
      <c r="E2507">
        <v>2023</v>
      </c>
      <c r="F2507" s="1" t="s">
        <v>3958</v>
      </c>
      <c r="G2507" s="1" t="s">
        <v>3959</v>
      </c>
      <c r="H2507" s="1" t="s">
        <v>3179</v>
      </c>
      <c r="I2507" s="1" t="s">
        <v>4406</v>
      </c>
      <c r="J2507" s="1" t="s">
        <v>20</v>
      </c>
      <c r="K2507" s="3">
        <v>28.8</v>
      </c>
      <c r="L2507">
        <v>5</v>
      </c>
      <c r="M2507" s="3">
        <v>144</v>
      </c>
      <c r="N2507" s="1" t="s">
        <v>29</v>
      </c>
      <c r="O2507" s="1" t="s">
        <v>80</v>
      </c>
    </row>
    <row r="2508" spans="1:15" x14ac:dyDescent="0.3">
      <c r="A2508" s="1" t="s">
        <v>6134</v>
      </c>
      <c r="B2508" s="2">
        <v>45839</v>
      </c>
      <c r="C2508" s="1" t="s">
        <v>6671</v>
      </c>
      <c r="D2508" s="1" t="s">
        <v>32</v>
      </c>
      <c r="E2508">
        <v>2025</v>
      </c>
      <c r="F2508" s="1" t="s">
        <v>1043</v>
      </c>
      <c r="G2508" s="1" t="s">
        <v>1493</v>
      </c>
      <c r="H2508" s="1" t="s">
        <v>4847</v>
      </c>
      <c r="I2508" s="1" t="s">
        <v>4848</v>
      </c>
      <c r="J2508" s="1" t="s">
        <v>20</v>
      </c>
      <c r="K2508" s="3">
        <v>36.42</v>
      </c>
      <c r="L2508">
        <v>4</v>
      </c>
      <c r="M2508" s="3">
        <v>145.68</v>
      </c>
      <c r="N2508" s="1" t="s">
        <v>6669</v>
      </c>
      <c r="O2508" s="1" t="s">
        <v>193</v>
      </c>
    </row>
    <row r="2509" spans="1:15" x14ac:dyDescent="0.3">
      <c r="A2509" s="1" t="s">
        <v>6135</v>
      </c>
      <c r="B2509" s="2">
        <v>45321</v>
      </c>
      <c r="C2509" s="1" t="s">
        <v>6671</v>
      </c>
      <c r="D2509" s="1" t="s">
        <v>210</v>
      </c>
      <c r="E2509">
        <v>2024</v>
      </c>
      <c r="F2509" s="1" t="s">
        <v>2327</v>
      </c>
      <c r="G2509" s="1" t="s">
        <v>2328</v>
      </c>
      <c r="H2509" s="1" t="s">
        <v>191</v>
      </c>
      <c r="I2509" s="1" t="s">
        <v>192</v>
      </c>
      <c r="J2509" s="1" t="s">
        <v>70</v>
      </c>
      <c r="K2509" s="3">
        <v>6.98</v>
      </c>
      <c r="L2509">
        <v>4</v>
      </c>
      <c r="M2509" s="3">
        <v>27.92</v>
      </c>
      <c r="N2509" s="1" t="s">
        <v>29</v>
      </c>
      <c r="O2509" s="1" t="s">
        <v>37</v>
      </c>
    </row>
    <row r="2510" spans="1:15" x14ac:dyDescent="0.3">
      <c r="A2510" s="1" t="s">
        <v>6136</v>
      </c>
      <c r="B2510" s="2">
        <v>45391</v>
      </c>
      <c r="C2510" s="1" t="s">
        <v>6671</v>
      </c>
      <c r="D2510" s="1" t="s">
        <v>82</v>
      </c>
      <c r="E2510">
        <v>2024</v>
      </c>
      <c r="F2510" s="1" t="s">
        <v>4128</v>
      </c>
      <c r="G2510" s="1" t="s">
        <v>4129</v>
      </c>
      <c r="H2510" s="1" t="s">
        <v>1497</v>
      </c>
      <c r="I2510" s="1" t="s">
        <v>3016</v>
      </c>
      <c r="J2510" s="1" t="s">
        <v>87</v>
      </c>
      <c r="K2510" s="3">
        <v>48.4</v>
      </c>
      <c r="L2510">
        <v>1</v>
      </c>
      <c r="M2510" s="3">
        <v>48.4</v>
      </c>
      <c r="N2510" s="1" t="s">
        <v>21</v>
      </c>
      <c r="O2510" s="1" t="s">
        <v>30</v>
      </c>
    </row>
    <row r="2511" spans="1:15" x14ac:dyDescent="0.3">
      <c r="A2511" s="1" t="s">
        <v>6137</v>
      </c>
      <c r="B2511" s="2">
        <v>45487</v>
      </c>
      <c r="C2511" s="1" t="s">
        <v>6666</v>
      </c>
      <c r="D2511" s="1" t="s">
        <v>32</v>
      </c>
      <c r="E2511">
        <v>2024</v>
      </c>
      <c r="F2511" s="1" t="s">
        <v>3824</v>
      </c>
      <c r="G2511" s="1" t="s">
        <v>3825</v>
      </c>
      <c r="H2511" s="1" t="s">
        <v>673</v>
      </c>
      <c r="I2511" s="1" t="s">
        <v>4458</v>
      </c>
      <c r="J2511" s="1" t="s">
        <v>87</v>
      </c>
      <c r="K2511" s="3">
        <v>16.07</v>
      </c>
      <c r="L2511">
        <v>1</v>
      </c>
      <c r="M2511" s="3">
        <v>16.07</v>
      </c>
      <c r="N2511" s="1" t="s">
        <v>6669</v>
      </c>
      <c r="O2511" s="1" t="s">
        <v>193</v>
      </c>
    </row>
    <row r="2512" spans="1:15" x14ac:dyDescent="0.3">
      <c r="A2512" s="1" t="s">
        <v>6138</v>
      </c>
      <c r="B2512" s="2">
        <v>45399</v>
      </c>
      <c r="C2512" s="1" t="s">
        <v>6670</v>
      </c>
      <c r="D2512" s="1" t="s">
        <v>82</v>
      </c>
      <c r="E2512">
        <v>2024</v>
      </c>
      <c r="F2512" s="1" t="s">
        <v>912</v>
      </c>
      <c r="G2512" s="1" t="s">
        <v>5199</v>
      </c>
      <c r="H2512" s="1" t="s">
        <v>2334</v>
      </c>
      <c r="I2512" s="1" t="s">
        <v>2335</v>
      </c>
      <c r="J2512" s="1" t="s">
        <v>51</v>
      </c>
      <c r="K2512" s="3">
        <v>52.99</v>
      </c>
      <c r="L2512">
        <v>4</v>
      </c>
      <c r="M2512" s="3">
        <v>211.96</v>
      </c>
      <c r="N2512" s="1" t="s">
        <v>6669</v>
      </c>
      <c r="O2512" s="1" t="s">
        <v>95</v>
      </c>
    </row>
    <row r="2513" spans="1:15" x14ac:dyDescent="0.3">
      <c r="A2513" s="1" t="s">
        <v>6139</v>
      </c>
      <c r="B2513" s="2">
        <v>45472</v>
      </c>
      <c r="C2513" s="1" t="s">
        <v>6673</v>
      </c>
      <c r="D2513" s="1" t="s">
        <v>24</v>
      </c>
      <c r="E2513">
        <v>2024</v>
      </c>
      <c r="F2513" s="1" t="s">
        <v>2099</v>
      </c>
      <c r="G2513" s="1" t="s">
        <v>2100</v>
      </c>
      <c r="H2513" s="1" t="s">
        <v>6140</v>
      </c>
      <c r="I2513" s="1" t="s">
        <v>6141</v>
      </c>
      <c r="J2513" s="1" t="s">
        <v>70</v>
      </c>
      <c r="K2513" s="3">
        <v>7.42</v>
      </c>
      <c r="L2513">
        <v>1</v>
      </c>
      <c r="M2513" s="3">
        <v>7.42</v>
      </c>
      <c r="N2513" s="1" t="s">
        <v>6669</v>
      </c>
      <c r="O2513" s="1" t="s">
        <v>95</v>
      </c>
    </row>
    <row r="2514" spans="1:15" x14ac:dyDescent="0.3">
      <c r="A2514" s="1" t="s">
        <v>6142</v>
      </c>
      <c r="B2514" s="2">
        <v>45048</v>
      </c>
      <c r="C2514" s="1" t="s">
        <v>6671</v>
      </c>
      <c r="D2514" s="1" t="s">
        <v>46</v>
      </c>
      <c r="E2514">
        <v>2023</v>
      </c>
      <c r="F2514" s="1" t="s">
        <v>2822</v>
      </c>
      <c r="G2514" s="1" t="s">
        <v>2823</v>
      </c>
      <c r="H2514" s="1" t="s">
        <v>393</v>
      </c>
      <c r="I2514" s="1" t="s">
        <v>6143</v>
      </c>
      <c r="J2514" s="1" t="s">
        <v>51</v>
      </c>
      <c r="K2514" s="3">
        <v>5.92</v>
      </c>
      <c r="L2514">
        <v>3</v>
      </c>
      <c r="M2514" s="3">
        <v>17.760000000000002</v>
      </c>
      <c r="N2514" s="1" t="s">
        <v>88</v>
      </c>
      <c r="O2514" s="1" t="s">
        <v>52</v>
      </c>
    </row>
    <row r="2515" spans="1:15" x14ac:dyDescent="0.3">
      <c r="A2515" s="1" t="s">
        <v>6144</v>
      </c>
      <c r="B2515" s="2">
        <v>45252</v>
      </c>
      <c r="C2515" s="1" t="s">
        <v>6670</v>
      </c>
      <c r="D2515" s="1" t="s">
        <v>54</v>
      </c>
      <c r="E2515">
        <v>2023</v>
      </c>
      <c r="F2515" s="1" t="s">
        <v>2919</v>
      </c>
      <c r="G2515" s="1" t="s">
        <v>2920</v>
      </c>
      <c r="H2515" s="1" t="s">
        <v>2396</v>
      </c>
      <c r="I2515" s="1" t="s">
        <v>2397</v>
      </c>
      <c r="J2515" s="1" t="s">
        <v>70</v>
      </c>
      <c r="K2515" s="3">
        <v>20.54</v>
      </c>
      <c r="L2515">
        <v>3</v>
      </c>
      <c r="M2515" s="3">
        <v>61.62</v>
      </c>
      <c r="N2515" s="1" t="s">
        <v>88</v>
      </c>
      <c r="O2515" s="1" t="s">
        <v>52</v>
      </c>
    </row>
    <row r="2516" spans="1:15" x14ac:dyDescent="0.3">
      <c r="A2516" s="1" t="s">
        <v>6145</v>
      </c>
      <c r="B2516" s="2">
        <v>45598</v>
      </c>
      <c r="C2516" s="1" t="s">
        <v>6673</v>
      </c>
      <c r="D2516" s="1" t="s">
        <v>54</v>
      </c>
      <c r="E2516">
        <v>2024</v>
      </c>
      <c r="F2516" s="1" t="s">
        <v>433</v>
      </c>
      <c r="G2516" s="1" t="s">
        <v>434</v>
      </c>
      <c r="H2516" s="1" t="s">
        <v>767</v>
      </c>
      <c r="I2516" s="1" t="s">
        <v>2904</v>
      </c>
      <c r="J2516" s="1" t="s">
        <v>51</v>
      </c>
      <c r="K2516" s="3">
        <v>29.94</v>
      </c>
      <c r="L2516">
        <v>2</v>
      </c>
      <c r="M2516" s="3">
        <v>59.88</v>
      </c>
      <c r="N2516" s="1" t="s">
        <v>21</v>
      </c>
      <c r="O2516" s="1" t="s">
        <v>193</v>
      </c>
    </row>
    <row r="2517" spans="1:15" x14ac:dyDescent="0.3">
      <c r="A2517" s="1" t="s">
        <v>6146</v>
      </c>
      <c r="B2517" s="2">
        <v>45023</v>
      </c>
      <c r="C2517" s="1" t="s">
        <v>6668</v>
      </c>
      <c r="D2517" s="1" t="s">
        <v>82</v>
      </c>
      <c r="E2517">
        <v>2023</v>
      </c>
      <c r="F2517" s="1" t="s">
        <v>2828</v>
      </c>
      <c r="G2517" s="1" t="s">
        <v>6147</v>
      </c>
      <c r="H2517" s="1" t="s">
        <v>99</v>
      </c>
      <c r="I2517" s="1" t="s">
        <v>100</v>
      </c>
      <c r="J2517" s="1" t="s">
        <v>20</v>
      </c>
      <c r="K2517" s="3">
        <v>20.98</v>
      </c>
      <c r="L2517">
        <v>1</v>
      </c>
      <c r="M2517" s="3">
        <v>20.98</v>
      </c>
      <c r="N2517" s="1" t="s">
        <v>6669</v>
      </c>
      <c r="O2517" s="1" t="s">
        <v>95</v>
      </c>
    </row>
    <row r="2518" spans="1:15" x14ac:dyDescent="0.3">
      <c r="A2518" s="1" t="s">
        <v>6148</v>
      </c>
      <c r="B2518" s="2">
        <v>45598</v>
      </c>
      <c r="C2518" s="1" t="s">
        <v>6673</v>
      </c>
      <c r="D2518" s="1" t="s">
        <v>54</v>
      </c>
      <c r="E2518">
        <v>2024</v>
      </c>
      <c r="F2518" s="1" t="s">
        <v>2932</v>
      </c>
      <c r="G2518" s="1" t="s">
        <v>2933</v>
      </c>
      <c r="H2518" s="1" t="s">
        <v>2779</v>
      </c>
      <c r="I2518" s="1" t="s">
        <v>5923</v>
      </c>
      <c r="J2518" s="1" t="s">
        <v>20</v>
      </c>
      <c r="K2518" s="3">
        <v>31.69</v>
      </c>
      <c r="L2518">
        <v>5</v>
      </c>
      <c r="M2518" s="3">
        <v>158.44999999999999</v>
      </c>
      <c r="N2518" s="1" t="s">
        <v>21</v>
      </c>
      <c r="O2518" s="1" t="s">
        <v>22</v>
      </c>
    </row>
    <row r="2519" spans="1:15" x14ac:dyDescent="0.3">
      <c r="A2519" s="1" t="s">
        <v>6149</v>
      </c>
      <c r="B2519" s="2">
        <v>45601</v>
      </c>
      <c r="C2519" s="1" t="s">
        <v>6671</v>
      </c>
      <c r="D2519" s="1" t="s">
        <v>54</v>
      </c>
      <c r="E2519">
        <v>2024</v>
      </c>
      <c r="F2519" s="1" t="s">
        <v>4618</v>
      </c>
      <c r="G2519" s="1" t="s">
        <v>4619</v>
      </c>
      <c r="H2519" s="1" t="s">
        <v>1990</v>
      </c>
      <c r="I2519" s="1" t="s">
        <v>1991</v>
      </c>
      <c r="J2519" s="1" t="s">
        <v>20</v>
      </c>
      <c r="K2519" s="3">
        <v>5.88</v>
      </c>
      <c r="L2519">
        <v>1</v>
      </c>
      <c r="M2519" s="3">
        <v>5.88</v>
      </c>
      <c r="N2519" s="1" t="s">
        <v>21</v>
      </c>
      <c r="O2519" s="1" t="s">
        <v>95</v>
      </c>
    </row>
    <row r="2520" spans="1:15" x14ac:dyDescent="0.3">
      <c r="A2520" s="1" t="s">
        <v>6150</v>
      </c>
      <c r="B2520" s="2">
        <v>44889</v>
      </c>
      <c r="C2520" s="1" t="s">
        <v>6672</v>
      </c>
      <c r="D2520" s="1" t="s">
        <v>54</v>
      </c>
      <c r="E2520">
        <v>2022</v>
      </c>
      <c r="F2520" s="1" t="s">
        <v>3796</v>
      </c>
      <c r="G2520" s="1" t="s">
        <v>3797</v>
      </c>
      <c r="H2520" s="1" t="s">
        <v>3074</v>
      </c>
      <c r="I2520" s="1" t="s">
        <v>3075</v>
      </c>
      <c r="J2520" s="1" t="s">
        <v>20</v>
      </c>
      <c r="K2520" s="3">
        <v>9.7100000000000009</v>
      </c>
      <c r="L2520">
        <v>3</v>
      </c>
      <c r="M2520" s="3">
        <v>29.13</v>
      </c>
      <c r="N2520" s="1" t="s">
        <v>21</v>
      </c>
      <c r="O2520" s="1" t="s">
        <v>37</v>
      </c>
    </row>
    <row r="2521" spans="1:15" x14ac:dyDescent="0.3">
      <c r="A2521" s="1" t="s">
        <v>6151</v>
      </c>
      <c r="B2521" s="2">
        <v>45396</v>
      </c>
      <c r="C2521" s="1" t="s">
        <v>6666</v>
      </c>
      <c r="D2521" s="1" t="s">
        <v>82</v>
      </c>
      <c r="E2521">
        <v>2024</v>
      </c>
      <c r="F2521" s="1" t="s">
        <v>2717</v>
      </c>
      <c r="G2521" s="1" t="s">
        <v>6152</v>
      </c>
      <c r="H2521" s="1" t="s">
        <v>1899</v>
      </c>
      <c r="I2521" s="1" t="s">
        <v>1900</v>
      </c>
      <c r="J2521" s="1" t="s">
        <v>20</v>
      </c>
      <c r="K2521" s="3">
        <v>19.12</v>
      </c>
      <c r="L2521">
        <v>3</v>
      </c>
      <c r="M2521" s="3">
        <v>57.36</v>
      </c>
      <c r="N2521" s="1" t="s">
        <v>29</v>
      </c>
      <c r="O2521" s="1" t="s">
        <v>22</v>
      </c>
    </row>
    <row r="2522" spans="1:15" x14ac:dyDescent="0.3">
      <c r="A2522" s="1" t="s">
        <v>6153</v>
      </c>
      <c r="B2522" s="2">
        <v>45176</v>
      </c>
      <c r="C2522" s="1" t="s">
        <v>6672</v>
      </c>
      <c r="D2522" s="1" t="s">
        <v>60</v>
      </c>
      <c r="E2522">
        <v>2023</v>
      </c>
      <c r="F2522" s="1" t="s">
        <v>1275</v>
      </c>
      <c r="G2522" s="1" t="s">
        <v>6154</v>
      </c>
      <c r="H2522" s="1" t="s">
        <v>2224</v>
      </c>
      <c r="I2522" s="1" t="s">
        <v>2225</v>
      </c>
      <c r="J2522" s="1" t="s">
        <v>20</v>
      </c>
      <c r="K2522" s="3">
        <v>35.93</v>
      </c>
      <c r="L2522">
        <v>4</v>
      </c>
      <c r="M2522" s="3">
        <v>143.72</v>
      </c>
      <c r="N2522" s="1" t="s">
        <v>29</v>
      </c>
      <c r="O2522" s="1" t="s">
        <v>80</v>
      </c>
    </row>
    <row r="2523" spans="1:15" x14ac:dyDescent="0.3">
      <c r="A2523" s="1" t="s">
        <v>6155</v>
      </c>
      <c r="B2523" s="2">
        <v>45601</v>
      </c>
      <c r="C2523" s="1" t="s">
        <v>6671</v>
      </c>
      <c r="D2523" s="1" t="s">
        <v>54</v>
      </c>
      <c r="E2523">
        <v>2024</v>
      </c>
      <c r="F2523" s="1" t="s">
        <v>794</v>
      </c>
      <c r="G2523" s="1" t="s">
        <v>2578</v>
      </c>
      <c r="H2523" s="1" t="s">
        <v>3366</v>
      </c>
      <c r="I2523" s="1" t="s">
        <v>3367</v>
      </c>
      <c r="J2523" s="1" t="s">
        <v>87</v>
      </c>
      <c r="K2523" s="3">
        <v>17.46</v>
      </c>
      <c r="L2523">
        <v>1</v>
      </c>
      <c r="M2523" s="3">
        <v>17.46</v>
      </c>
      <c r="N2523" s="1" t="s">
        <v>29</v>
      </c>
      <c r="O2523" s="1" t="s">
        <v>37</v>
      </c>
    </row>
    <row r="2524" spans="1:15" x14ac:dyDescent="0.3">
      <c r="A2524" s="1" t="s">
        <v>6156</v>
      </c>
      <c r="B2524" s="2">
        <v>45234</v>
      </c>
      <c r="C2524" s="1" t="s">
        <v>6673</v>
      </c>
      <c r="D2524" s="1" t="s">
        <v>54</v>
      </c>
      <c r="E2524">
        <v>2023</v>
      </c>
      <c r="F2524" s="1" t="s">
        <v>2196</v>
      </c>
      <c r="G2524" s="1" t="s">
        <v>2197</v>
      </c>
      <c r="H2524" s="1" t="s">
        <v>2415</v>
      </c>
      <c r="I2524" s="1" t="s">
        <v>2416</v>
      </c>
      <c r="J2524" s="1" t="s">
        <v>20</v>
      </c>
      <c r="K2524" s="3">
        <v>45.68</v>
      </c>
      <c r="L2524">
        <v>2</v>
      </c>
      <c r="M2524" s="3">
        <v>91.36</v>
      </c>
      <c r="N2524" s="1" t="s">
        <v>6669</v>
      </c>
      <c r="O2524" s="1" t="s">
        <v>30</v>
      </c>
    </row>
    <row r="2525" spans="1:15" x14ac:dyDescent="0.3">
      <c r="A2525" s="1" t="s">
        <v>6157</v>
      </c>
      <c r="B2525" s="2">
        <v>44874</v>
      </c>
      <c r="C2525" s="1" t="s">
        <v>6670</v>
      </c>
      <c r="D2525" s="1" t="s">
        <v>54</v>
      </c>
      <c r="E2525">
        <v>2022</v>
      </c>
      <c r="F2525" s="1" t="s">
        <v>414</v>
      </c>
      <c r="G2525" s="1" t="s">
        <v>1824</v>
      </c>
      <c r="H2525" s="1" t="s">
        <v>1251</v>
      </c>
      <c r="I2525" s="1" t="s">
        <v>1252</v>
      </c>
      <c r="J2525" s="1" t="s">
        <v>20</v>
      </c>
      <c r="K2525" s="3">
        <v>33.369999999999997</v>
      </c>
      <c r="L2525">
        <v>1</v>
      </c>
      <c r="M2525" s="3">
        <v>33.369999999999997</v>
      </c>
      <c r="N2525" s="1" t="s">
        <v>21</v>
      </c>
      <c r="O2525" s="1" t="s">
        <v>80</v>
      </c>
    </row>
    <row r="2526" spans="1:15" x14ac:dyDescent="0.3">
      <c r="A2526" s="1" t="s">
        <v>6158</v>
      </c>
      <c r="B2526" s="2">
        <v>45080</v>
      </c>
      <c r="C2526" s="1" t="s">
        <v>6673</v>
      </c>
      <c r="D2526" s="1" t="s">
        <v>24</v>
      </c>
      <c r="E2526">
        <v>2023</v>
      </c>
      <c r="F2526" s="1" t="s">
        <v>1449</v>
      </c>
      <c r="G2526" s="1" t="s">
        <v>5569</v>
      </c>
      <c r="H2526" s="1" t="s">
        <v>554</v>
      </c>
      <c r="I2526" s="1" t="s">
        <v>4518</v>
      </c>
      <c r="J2526" s="1" t="s">
        <v>20</v>
      </c>
      <c r="K2526" s="3">
        <v>7.34</v>
      </c>
      <c r="L2526">
        <v>1</v>
      </c>
      <c r="M2526" s="3">
        <v>7.34</v>
      </c>
      <c r="N2526" s="1" t="s">
        <v>6669</v>
      </c>
      <c r="O2526" s="1" t="s">
        <v>30</v>
      </c>
    </row>
    <row r="2527" spans="1:15" x14ac:dyDescent="0.3">
      <c r="A2527" s="1" t="s">
        <v>6159</v>
      </c>
      <c r="B2527" s="2">
        <v>45559</v>
      </c>
      <c r="C2527" s="1" t="s">
        <v>6671</v>
      </c>
      <c r="D2527" s="1" t="s">
        <v>60</v>
      </c>
      <c r="E2527">
        <v>2024</v>
      </c>
      <c r="F2527" s="1" t="s">
        <v>2149</v>
      </c>
      <c r="G2527" s="1" t="s">
        <v>2444</v>
      </c>
      <c r="H2527" s="1" t="s">
        <v>1029</v>
      </c>
      <c r="I2527" s="1" t="s">
        <v>1030</v>
      </c>
      <c r="J2527" s="1" t="s">
        <v>70</v>
      </c>
      <c r="K2527" s="3">
        <v>33.33</v>
      </c>
      <c r="L2527">
        <v>5</v>
      </c>
      <c r="M2527" s="3">
        <v>166.65</v>
      </c>
      <c r="N2527" s="1" t="s">
        <v>6669</v>
      </c>
      <c r="O2527" s="1" t="s">
        <v>37</v>
      </c>
    </row>
    <row r="2528" spans="1:15" x14ac:dyDescent="0.3">
      <c r="A2528" s="1" t="s">
        <v>6160</v>
      </c>
      <c r="B2528" s="2">
        <v>45763</v>
      </c>
      <c r="C2528" s="1" t="s">
        <v>6670</v>
      </c>
      <c r="D2528" s="1" t="s">
        <v>82</v>
      </c>
      <c r="E2528">
        <v>2025</v>
      </c>
      <c r="F2528" s="1" t="s">
        <v>453</v>
      </c>
      <c r="G2528" s="1" t="s">
        <v>454</v>
      </c>
      <c r="H2528" s="1" t="s">
        <v>1108</v>
      </c>
      <c r="I2528" s="1" t="s">
        <v>1109</v>
      </c>
      <c r="J2528" s="1" t="s">
        <v>70</v>
      </c>
      <c r="K2528" s="3">
        <v>40.64</v>
      </c>
      <c r="L2528">
        <v>3</v>
      </c>
      <c r="M2528" s="3">
        <v>121.92</v>
      </c>
      <c r="N2528" s="1" t="s">
        <v>29</v>
      </c>
      <c r="O2528" s="1" t="s">
        <v>30</v>
      </c>
    </row>
    <row r="2529" spans="1:15" x14ac:dyDescent="0.3">
      <c r="A2529" s="1" t="s">
        <v>6161</v>
      </c>
      <c r="B2529" s="2">
        <v>45129</v>
      </c>
      <c r="C2529" s="1" t="s">
        <v>6673</v>
      </c>
      <c r="D2529" s="1" t="s">
        <v>32</v>
      </c>
      <c r="E2529">
        <v>2023</v>
      </c>
      <c r="F2529" s="1" t="s">
        <v>728</v>
      </c>
      <c r="G2529" s="1" t="s">
        <v>3771</v>
      </c>
      <c r="H2529" s="1" t="s">
        <v>3149</v>
      </c>
      <c r="I2529" s="1" t="s">
        <v>4228</v>
      </c>
      <c r="J2529" s="1" t="s">
        <v>70</v>
      </c>
      <c r="K2529" s="3">
        <v>14.11</v>
      </c>
      <c r="L2529">
        <v>4</v>
      </c>
      <c r="M2529" s="3">
        <v>56.44</v>
      </c>
      <c r="N2529" s="1" t="s">
        <v>21</v>
      </c>
      <c r="O2529" s="1" t="s">
        <v>44</v>
      </c>
    </row>
    <row r="2530" spans="1:15" x14ac:dyDescent="0.3">
      <c r="A2530" s="1" t="s">
        <v>6162</v>
      </c>
      <c r="B2530" s="2">
        <v>44941</v>
      </c>
      <c r="C2530" s="1" t="s">
        <v>6666</v>
      </c>
      <c r="D2530" s="1" t="s">
        <v>210</v>
      </c>
      <c r="E2530">
        <v>2023</v>
      </c>
      <c r="F2530" s="1" t="s">
        <v>3297</v>
      </c>
      <c r="G2530" s="1" t="s">
        <v>3298</v>
      </c>
      <c r="H2530" s="1" t="s">
        <v>4253</v>
      </c>
      <c r="I2530" s="1" t="s">
        <v>4254</v>
      </c>
      <c r="J2530" s="1" t="s">
        <v>20</v>
      </c>
      <c r="K2530" s="3">
        <v>10.3</v>
      </c>
      <c r="L2530">
        <v>2</v>
      </c>
      <c r="M2530" s="3">
        <v>20.6</v>
      </c>
      <c r="N2530" s="1" t="s">
        <v>29</v>
      </c>
      <c r="O2530" s="1" t="s">
        <v>30</v>
      </c>
    </row>
    <row r="2531" spans="1:15" x14ac:dyDescent="0.3">
      <c r="A2531" s="1" t="s">
        <v>6163</v>
      </c>
      <c r="B2531" s="2">
        <v>44982</v>
      </c>
      <c r="C2531" s="1" t="s">
        <v>6673</v>
      </c>
      <c r="D2531" s="1" t="s">
        <v>39</v>
      </c>
      <c r="E2531">
        <v>2023</v>
      </c>
      <c r="F2531" s="1" t="s">
        <v>6164</v>
      </c>
      <c r="G2531" s="1" t="s">
        <v>6165</v>
      </c>
      <c r="H2531" s="1" t="s">
        <v>3436</v>
      </c>
      <c r="I2531" s="1" t="s">
        <v>3437</v>
      </c>
      <c r="J2531" s="1" t="s">
        <v>20</v>
      </c>
      <c r="K2531" s="3">
        <v>47.05</v>
      </c>
      <c r="L2531">
        <v>4</v>
      </c>
      <c r="M2531" s="3">
        <v>188.2</v>
      </c>
      <c r="N2531" s="1" t="s">
        <v>88</v>
      </c>
      <c r="O2531" s="1" t="s">
        <v>193</v>
      </c>
    </row>
    <row r="2532" spans="1:15" x14ac:dyDescent="0.3">
      <c r="A2532" s="1" t="s">
        <v>6166</v>
      </c>
      <c r="B2532" s="2">
        <v>45128</v>
      </c>
      <c r="C2532" s="1" t="s">
        <v>6668</v>
      </c>
      <c r="D2532" s="1" t="s">
        <v>32</v>
      </c>
      <c r="E2532">
        <v>2023</v>
      </c>
      <c r="F2532" s="1" t="s">
        <v>583</v>
      </c>
      <c r="G2532" s="1" t="s">
        <v>584</v>
      </c>
      <c r="H2532" s="1" t="s">
        <v>2062</v>
      </c>
      <c r="I2532" s="1" t="s">
        <v>2063</v>
      </c>
      <c r="J2532" s="1" t="s">
        <v>20</v>
      </c>
      <c r="K2532" s="3">
        <v>29.05</v>
      </c>
      <c r="L2532">
        <v>3</v>
      </c>
      <c r="M2532" s="3">
        <v>87.15</v>
      </c>
      <c r="N2532" s="1" t="s">
        <v>6669</v>
      </c>
      <c r="O2532" s="1" t="s">
        <v>37</v>
      </c>
    </row>
    <row r="2533" spans="1:15" x14ac:dyDescent="0.3">
      <c r="A2533" s="1" t="s">
        <v>6167</v>
      </c>
      <c r="B2533" s="2">
        <v>45152</v>
      </c>
      <c r="C2533" s="1" t="s">
        <v>6667</v>
      </c>
      <c r="D2533" s="1" t="s">
        <v>90</v>
      </c>
      <c r="E2533">
        <v>2023</v>
      </c>
      <c r="F2533" s="1" t="s">
        <v>1405</v>
      </c>
      <c r="G2533" s="1" t="s">
        <v>1406</v>
      </c>
      <c r="H2533" s="1" t="s">
        <v>4365</v>
      </c>
      <c r="I2533" s="1" t="s">
        <v>4366</v>
      </c>
      <c r="J2533" s="1" t="s">
        <v>87</v>
      </c>
      <c r="K2533" s="3">
        <v>30.6</v>
      </c>
      <c r="L2533">
        <v>3</v>
      </c>
      <c r="M2533" s="3">
        <v>91.8</v>
      </c>
      <c r="N2533" s="1" t="s">
        <v>6669</v>
      </c>
      <c r="O2533" s="1" t="s">
        <v>22</v>
      </c>
    </row>
    <row r="2534" spans="1:15" x14ac:dyDescent="0.3">
      <c r="A2534" s="1" t="s">
        <v>6168</v>
      </c>
      <c r="B2534" s="2">
        <v>45223</v>
      </c>
      <c r="C2534" s="1" t="s">
        <v>6671</v>
      </c>
      <c r="D2534" s="1" t="s">
        <v>133</v>
      </c>
      <c r="E2534">
        <v>2023</v>
      </c>
      <c r="F2534" s="1" t="s">
        <v>1048</v>
      </c>
      <c r="G2534" s="1" t="s">
        <v>1049</v>
      </c>
      <c r="H2534" s="1" t="s">
        <v>2877</v>
      </c>
      <c r="I2534" s="1" t="s">
        <v>2878</v>
      </c>
      <c r="J2534" s="1" t="s">
        <v>20</v>
      </c>
      <c r="K2534" s="3">
        <v>26.72</v>
      </c>
      <c r="L2534">
        <v>2</v>
      </c>
      <c r="M2534" s="3">
        <v>53.44</v>
      </c>
      <c r="N2534" s="1" t="s">
        <v>21</v>
      </c>
      <c r="O2534" s="1" t="s">
        <v>37</v>
      </c>
    </row>
    <row r="2535" spans="1:15" x14ac:dyDescent="0.3">
      <c r="A2535" s="1" t="s">
        <v>6169</v>
      </c>
      <c r="B2535" s="2">
        <v>45715</v>
      </c>
      <c r="C2535" s="1" t="s">
        <v>6672</v>
      </c>
      <c r="D2535" s="1" t="s">
        <v>39</v>
      </c>
      <c r="E2535">
        <v>2025</v>
      </c>
      <c r="F2535" s="1" t="s">
        <v>2799</v>
      </c>
      <c r="G2535" s="1" t="s">
        <v>2800</v>
      </c>
      <c r="H2535" s="1" t="s">
        <v>5972</v>
      </c>
      <c r="I2535" s="1" t="s">
        <v>5973</v>
      </c>
      <c r="J2535" s="1" t="s">
        <v>20</v>
      </c>
      <c r="K2535" s="3">
        <v>38.840000000000003</v>
      </c>
      <c r="L2535">
        <v>3</v>
      </c>
      <c r="M2535" s="3">
        <v>116.52</v>
      </c>
      <c r="N2535" s="1" t="s">
        <v>21</v>
      </c>
      <c r="O2535" s="1" t="s">
        <v>22</v>
      </c>
    </row>
    <row r="2536" spans="1:15" x14ac:dyDescent="0.3">
      <c r="A2536" s="1" t="s">
        <v>6170</v>
      </c>
      <c r="B2536" s="2">
        <v>45019</v>
      </c>
      <c r="C2536" s="1" t="s">
        <v>6667</v>
      </c>
      <c r="D2536" s="1" t="s">
        <v>82</v>
      </c>
      <c r="E2536">
        <v>2023</v>
      </c>
      <c r="F2536" s="1" t="s">
        <v>2533</v>
      </c>
      <c r="G2536" s="1" t="s">
        <v>2534</v>
      </c>
      <c r="H2536" s="1" t="s">
        <v>4901</v>
      </c>
      <c r="I2536" s="1" t="s">
        <v>4902</v>
      </c>
      <c r="J2536" s="1" t="s">
        <v>20</v>
      </c>
      <c r="K2536" s="3">
        <v>38.450000000000003</v>
      </c>
      <c r="L2536">
        <v>3</v>
      </c>
      <c r="M2536" s="3">
        <v>115.35</v>
      </c>
      <c r="N2536" s="1" t="s">
        <v>29</v>
      </c>
      <c r="O2536" s="1" t="s">
        <v>37</v>
      </c>
    </row>
    <row r="2537" spans="1:15" x14ac:dyDescent="0.3">
      <c r="A2537" s="1" t="s">
        <v>6171</v>
      </c>
      <c r="B2537" s="2">
        <v>45354</v>
      </c>
      <c r="C2537" s="1" t="s">
        <v>6666</v>
      </c>
      <c r="D2537" s="1" t="s">
        <v>15</v>
      </c>
      <c r="E2537">
        <v>2024</v>
      </c>
      <c r="F2537" s="1" t="s">
        <v>1413</v>
      </c>
      <c r="G2537" s="1" t="s">
        <v>3038</v>
      </c>
      <c r="H2537" s="1" t="s">
        <v>950</v>
      </c>
      <c r="I2537" s="1" t="s">
        <v>3617</v>
      </c>
      <c r="J2537" s="1" t="s">
        <v>70</v>
      </c>
      <c r="K2537" s="3">
        <v>40.69</v>
      </c>
      <c r="L2537">
        <v>3</v>
      </c>
      <c r="M2537" s="3">
        <v>122.07</v>
      </c>
      <c r="N2537" s="1" t="s">
        <v>88</v>
      </c>
      <c r="O2537" s="1" t="s">
        <v>37</v>
      </c>
    </row>
    <row r="2538" spans="1:15" x14ac:dyDescent="0.3">
      <c r="A2538" s="1" t="s">
        <v>6172</v>
      </c>
      <c r="B2538" s="2">
        <v>45558</v>
      </c>
      <c r="C2538" s="1" t="s">
        <v>6667</v>
      </c>
      <c r="D2538" s="1" t="s">
        <v>60</v>
      </c>
      <c r="E2538">
        <v>2024</v>
      </c>
      <c r="F2538" s="1" t="s">
        <v>1408</v>
      </c>
      <c r="G2538" s="1" t="s">
        <v>1409</v>
      </c>
      <c r="H2538" s="1" t="s">
        <v>2639</v>
      </c>
      <c r="I2538" s="1" t="s">
        <v>2640</v>
      </c>
      <c r="J2538" s="1" t="s">
        <v>70</v>
      </c>
      <c r="K2538" s="3">
        <v>14.3</v>
      </c>
      <c r="L2538">
        <v>1</v>
      </c>
      <c r="M2538" s="3">
        <v>14.3</v>
      </c>
      <c r="N2538" s="1" t="s">
        <v>6669</v>
      </c>
      <c r="O2538" s="1" t="s">
        <v>22</v>
      </c>
    </row>
    <row r="2539" spans="1:15" x14ac:dyDescent="0.3">
      <c r="A2539" s="1" t="s">
        <v>6173</v>
      </c>
      <c r="B2539" s="2">
        <v>45123</v>
      </c>
      <c r="C2539" s="1" t="s">
        <v>6666</v>
      </c>
      <c r="D2539" s="1" t="s">
        <v>32</v>
      </c>
      <c r="E2539">
        <v>2023</v>
      </c>
      <c r="F2539" s="1" t="s">
        <v>305</v>
      </c>
      <c r="G2539" s="1" t="s">
        <v>2841</v>
      </c>
      <c r="H2539" s="1" t="s">
        <v>4904</v>
      </c>
      <c r="I2539" s="1" t="s">
        <v>4905</v>
      </c>
      <c r="J2539" s="1" t="s">
        <v>70</v>
      </c>
      <c r="K2539" s="3">
        <v>17.2</v>
      </c>
      <c r="L2539">
        <v>1</v>
      </c>
      <c r="M2539" s="3">
        <v>17.2</v>
      </c>
      <c r="N2539" s="1" t="s">
        <v>21</v>
      </c>
      <c r="O2539" s="1" t="s">
        <v>44</v>
      </c>
    </row>
    <row r="2540" spans="1:15" x14ac:dyDescent="0.3">
      <c r="A2540" s="1" t="s">
        <v>6174</v>
      </c>
      <c r="B2540" s="2">
        <v>45556</v>
      </c>
      <c r="C2540" s="1" t="s">
        <v>6673</v>
      </c>
      <c r="D2540" s="1" t="s">
        <v>60</v>
      </c>
      <c r="E2540">
        <v>2024</v>
      </c>
      <c r="F2540" s="1" t="s">
        <v>481</v>
      </c>
      <c r="G2540" s="1" t="s">
        <v>482</v>
      </c>
      <c r="H2540" s="1" t="s">
        <v>2650</v>
      </c>
      <c r="I2540" s="1" t="s">
        <v>3822</v>
      </c>
      <c r="J2540" s="1" t="s">
        <v>70</v>
      </c>
      <c r="K2540" s="3">
        <v>47.08</v>
      </c>
      <c r="L2540">
        <v>1</v>
      </c>
      <c r="M2540" s="3">
        <v>47.08</v>
      </c>
      <c r="N2540" s="1" t="s">
        <v>6669</v>
      </c>
      <c r="O2540" s="1" t="s">
        <v>37</v>
      </c>
    </row>
    <row r="2541" spans="1:15" x14ac:dyDescent="0.3">
      <c r="A2541" s="1" t="s">
        <v>6175</v>
      </c>
      <c r="B2541" s="2">
        <v>44956</v>
      </c>
      <c r="C2541" s="1" t="s">
        <v>6667</v>
      </c>
      <c r="D2541" s="1" t="s">
        <v>210</v>
      </c>
      <c r="E2541">
        <v>2023</v>
      </c>
      <c r="F2541" s="1" t="s">
        <v>16</v>
      </c>
      <c r="G2541" s="1" t="s">
        <v>17</v>
      </c>
      <c r="H2541" s="1" t="s">
        <v>1152</v>
      </c>
      <c r="I2541" s="1" t="s">
        <v>1182</v>
      </c>
      <c r="J2541" s="1" t="s">
        <v>51</v>
      </c>
      <c r="K2541" s="3">
        <v>17.46</v>
      </c>
      <c r="L2541">
        <v>3</v>
      </c>
      <c r="M2541" s="3">
        <v>52.38</v>
      </c>
      <c r="N2541" s="1" t="s">
        <v>29</v>
      </c>
      <c r="O2541" s="1" t="s">
        <v>193</v>
      </c>
    </row>
    <row r="2542" spans="1:15" x14ac:dyDescent="0.3">
      <c r="A2542" s="1" t="s">
        <v>6176</v>
      </c>
      <c r="B2542" s="2">
        <v>45254</v>
      </c>
      <c r="C2542" s="1" t="s">
        <v>6668</v>
      </c>
      <c r="D2542" s="1" t="s">
        <v>54</v>
      </c>
      <c r="E2542">
        <v>2023</v>
      </c>
      <c r="F2542" s="1" t="s">
        <v>611</v>
      </c>
      <c r="G2542" s="1" t="s">
        <v>612</v>
      </c>
      <c r="H2542" s="1" t="s">
        <v>950</v>
      </c>
      <c r="I2542" s="1" t="s">
        <v>1644</v>
      </c>
      <c r="J2542" s="1" t="s">
        <v>70</v>
      </c>
      <c r="K2542" s="3">
        <v>46.43</v>
      </c>
      <c r="L2542">
        <v>4</v>
      </c>
      <c r="M2542" s="3">
        <v>185.72</v>
      </c>
      <c r="N2542" s="1" t="s">
        <v>21</v>
      </c>
      <c r="O2542" s="1" t="s">
        <v>95</v>
      </c>
    </row>
    <row r="2543" spans="1:15" x14ac:dyDescent="0.3">
      <c r="A2543" s="1" t="s">
        <v>6177</v>
      </c>
      <c r="B2543" s="2">
        <v>45318</v>
      </c>
      <c r="C2543" s="1" t="s">
        <v>6673</v>
      </c>
      <c r="D2543" s="1" t="s">
        <v>210</v>
      </c>
      <c r="E2543">
        <v>2024</v>
      </c>
      <c r="F2543" s="1" t="s">
        <v>829</v>
      </c>
      <c r="G2543" s="1" t="s">
        <v>3213</v>
      </c>
      <c r="H2543" s="1" t="s">
        <v>3074</v>
      </c>
      <c r="I2543" s="1" t="s">
        <v>3075</v>
      </c>
      <c r="J2543" s="1" t="s">
        <v>70</v>
      </c>
      <c r="K2543" s="3">
        <v>10.31</v>
      </c>
      <c r="L2543">
        <v>5</v>
      </c>
      <c r="M2543" s="3">
        <v>51.55</v>
      </c>
      <c r="N2543" s="1" t="s">
        <v>6669</v>
      </c>
      <c r="O2543" s="1" t="s">
        <v>37</v>
      </c>
    </row>
    <row r="2544" spans="1:15" x14ac:dyDescent="0.3">
      <c r="A2544" s="1" t="s">
        <v>6178</v>
      </c>
      <c r="B2544" s="2">
        <v>45242</v>
      </c>
      <c r="C2544" s="1" t="s">
        <v>6666</v>
      </c>
      <c r="D2544" s="1" t="s">
        <v>54</v>
      </c>
      <c r="E2544">
        <v>2023</v>
      </c>
      <c r="F2544" s="1" t="s">
        <v>3198</v>
      </c>
      <c r="G2544" s="1" t="s">
        <v>3199</v>
      </c>
      <c r="H2544" s="1" t="s">
        <v>618</v>
      </c>
      <c r="I2544" s="1" t="s">
        <v>619</v>
      </c>
      <c r="J2544" s="1" t="s">
        <v>87</v>
      </c>
      <c r="K2544" s="3">
        <v>42.57</v>
      </c>
      <c r="L2544">
        <v>2</v>
      </c>
      <c r="M2544" s="3">
        <v>85.14</v>
      </c>
      <c r="N2544" s="1" t="s">
        <v>88</v>
      </c>
      <c r="O2544" s="1" t="s">
        <v>44</v>
      </c>
    </row>
    <row r="2545" spans="1:15" x14ac:dyDescent="0.3">
      <c r="A2545" s="1" t="s">
        <v>6179</v>
      </c>
      <c r="B2545" s="2">
        <v>45344</v>
      </c>
      <c r="C2545" s="1" t="s">
        <v>6672</v>
      </c>
      <c r="D2545" s="1" t="s">
        <v>39</v>
      </c>
      <c r="E2545">
        <v>2024</v>
      </c>
      <c r="F2545" s="1" t="s">
        <v>686</v>
      </c>
      <c r="G2545" s="1" t="s">
        <v>4639</v>
      </c>
      <c r="H2545" s="1" t="s">
        <v>3762</v>
      </c>
      <c r="I2545" s="1" t="s">
        <v>3763</v>
      </c>
      <c r="J2545" s="1" t="s">
        <v>87</v>
      </c>
      <c r="K2545" s="3">
        <v>44.49</v>
      </c>
      <c r="L2545">
        <v>4</v>
      </c>
      <c r="M2545" s="3">
        <v>177.96</v>
      </c>
      <c r="N2545" s="1" t="s">
        <v>6669</v>
      </c>
      <c r="O2545" s="1" t="s">
        <v>37</v>
      </c>
    </row>
    <row r="2546" spans="1:15" x14ac:dyDescent="0.3">
      <c r="A2546" s="1" t="s">
        <v>6180</v>
      </c>
      <c r="B2546" s="2">
        <v>44957</v>
      </c>
      <c r="C2546" s="1" t="s">
        <v>6671</v>
      </c>
      <c r="D2546" s="1" t="s">
        <v>210</v>
      </c>
      <c r="E2546">
        <v>2023</v>
      </c>
      <c r="F2546" s="1" t="s">
        <v>2932</v>
      </c>
      <c r="G2546" s="1" t="s">
        <v>3341</v>
      </c>
      <c r="H2546" s="1" t="s">
        <v>984</v>
      </c>
      <c r="I2546" s="1" t="s">
        <v>1711</v>
      </c>
      <c r="J2546" s="1" t="s">
        <v>20</v>
      </c>
      <c r="K2546" s="3">
        <v>21.16</v>
      </c>
      <c r="L2546">
        <v>2</v>
      </c>
      <c r="M2546" s="3">
        <v>42.32</v>
      </c>
      <c r="N2546" s="1" t="s">
        <v>88</v>
      </c>
      <c r="O2546" s="1" t="s">
        <v>22</v>
      </c>
    </row>
    <row r="2547" spans="1:15" x14ac:dyDescent="0.3">
      <c r="A2547" s="1" t="s">
        <v>6181</v>
      </c>
      <c r="B2547" s="2">
        <v>45665</v>
      </c>
      <c r="C2547" s="1" t="s">
        <v>6670</v>
      </c>
      <c r="D2547" s="1" t="s">
        <v>210</v>
      </c>
      <c r="E2547">
        <v>2025</v>
      </c>
      <c r="F2547" s="1" t="s">
        <v>1422</v>
      </c>
      <c r="G2547" s="1" t="s">
        <v>1423</v>
      </c>
      <c r="H2547" s="1" t="s">
        <v>5728</v>
      </c>
      <c r="I2547" s="1" t="s">
        <v>5729</v>
      </c>
      <c r="J2547" s="1" t="s">
        <v>70</v>
      </c>
      <c r="K2547" s="3">
        <v>43.58</v>
      </c>
      <c r="L2547">
        <v>3</v>
      </c>
      <c r="M2547" s="3">
        <v>130.74</v>
      </c>
      <c r="N2547" s="1" t="s">
        <v>6669</v>
      </c>
      <c r="O2547" s="1" t="s">
        <v>80</v>
      </c>
    </row>
    <row r="2548" spans="1:15" x14ac:dyDescent="0.3">
      <c r="A2548" s="1" t="s">
        <v>6182</v>
      </c>
      <c r="B2548" s="2">
        <v>45415</v>
      </c>
      <c r="C2548" s="1" t="s">
        <v>6668</v>
      </c>
      <c r="D2548" s="1" t="s">
        <v>46</v>
      </c>
      <c r="E2548">
        <v>2024</v>
      </c>
      <c r="F2548" s="1" t="s">
        <v>1680</v>
      </c>
      <c r="G2548" s="1" t="s">
        <v>1681</v>
      </c>
      <c r="H2548" s="1" t="s">
        <v>673</v>
      </c>
      <c r="I2548" s="1" t="s">
        <v>6183</v>
      </c>
      <c r="J2548" s="1" t="s">
        <v>20</v>
      </c>
      <c r="K2548" s="3">
        <v>43.2</v>
      </c>
      <c r="L2548">
        <v>2</v>
      </c>
      <c r="M2548" s="3">
        <v>86.4</v>
      </c>
      <c r="N2548" s="1" t="s">
        <v>21</v>
      </c>
      <c r="O2548" s="1" t="s">
        <v>37</v>
      </c>
    </row>
    <row r="2549" spans="1:15" x14ac:dyDescent="0.3">
      <c r="A2549" s="1" t="s">
        <v>6184</v>
      </c>
      <c r="B2549" s="2">
        <v>45592</v>
      </c>
      <c r="C2549" s="1" t="s">
        <v>6666</v>
      </c>
      <c r="D2549" s="1" t="s">
        <v>133</v>
      </c>
      <c r="E2549">
        <v>2024</v>
      </c>
      <c r="F2549" s="1" t="s">
        <v>2196</v>
      </c>
      <c r="G2549" s="1" t="s">
        <v>5625</v>
      </c>
      <c r="H2549" s="1" t="s">
        <v>796</v>
      </c>
      <c r="I2549" s="1" t="s">
        <v>797</v>
      </c>
      <c r="J2549" s="1" t="s">
        <v>70</v>
      </c>
      <c r="K2549" s="3">
        <v>21.34</v>
      </c>
      <c r="L2549">
        <v>5</v>
      </c>
      <c r="M2549" s="3">
        <v>106.7</v>
      </c>
      <c r="N2549" s="1" t="s">
        <v>29</v>
      </c>
      <c r="O2549" s="1" t="s">
        <v>52</v>
      </c>
    </row>
    <row r="2550" spans="1:15" x14ac:dyDescent="0.3">
      <c r="A2550" s="1" t="s">
        <v>6185</v>
      </c>
      <c r="B2550" s="2">
        <v>45847</v>
      </c>
      <c r="C2550" s="1" t="s">
        <v>6670</v>
      </c>
      <c r="D2550" s="1" t="s">
        <v>32</v>
      </c>
      <c r="E2550">
        <v>2025</v>
      </c>
      <c r="F2550" s="1" t="s">
        <v>3442</v>
      </c>
      <c r="G2550" s="1" t="s">
        <v>3443</v>
      </c>
      <c r="H2550" s="1" t="s">
        <v>2202</v>
      </c>
      <c r="I2550" s="1" t="s">
        <v>2203</v>
      </c>
      <c r="J2550" s="1" t="s">
        <v>51</v>
      </c>
      <c r="K2550" s="3">
        <v>18.2</v>
      </c>
      <c r="L2550">
        <v>1</v>
      </c>
      <c r="M2550" s="3">
        <v>18.2</v>
      </c>
      <c r="N2550" s="1" t="s">
        <v>21</v>
      </c>
      <c r="O2550" s="1" t="s">
        <v>80</v>
      </c>
    </row>
    <row r="2551" spans="1:15" x14ac:dyDescent="0.3">
      <c r="A2551" s="1" t="s">
        <v>6186</v>
      </c>
      <c r="B2551" s="2">
        <v>45504</v>
      </c>
      <c r="C2551" s="1" t="s">
        <v>6670</v>
      </c>
      <c r="D2551" s="1" t="s">
        <v>32</v>
      </c>
      <c r="E2551">
        <v>2024</v>
      </c>
      <c r="F2551" s="1" t="s">
        <v>4042</v>
      </c>
      <c r="G2551" s="1" t="s">
        <v>4043</v>
      </c>
      <c r="H2551" s="1" t="s">
        <v>3747</v>
      </c>
      <c r="I2551" s="1" t="s">
        <v>3748</v>
      </c>
      <c r="J2551" s="1" t="s">
        <v>20</v>
      </c>
      <c r="K2551" s="3">
        <v>49.26</v>
      </c>
      <c r="L2551">
        <v>5</v>
      </c>
      <c r="M2551" s="3">
        <v>246.3</v>
      </c>
      <c r="N2551" s="1" t="s">
        <v>6669</v>
      </c>
      <c r="O2551" s="1" t="s">
        <v>37</v>
      </c>
    </row>
    <row r="2552" spans="1:15" x14ac:dyDescent="0.3">
      <c r="A2552" s="1" t="s">
        <v>6187</v>
      </c>
      <c r="B2552" s="2">
        <v>45614</v>
      </c>
      <c r="C2552" s="1" t="s">
        <v>6667</v>
      </c>
      <c r="D2552" s="1" t="s">
        <v>54</v>
      </c>
      <c r="E2552">
        <v>2024</v>
      </c>
      <c r="F2552" s="1" t="s">
        <v>930</v>
      </c>
      <c r="G2552" s="1" t="s">
        <v>1676</v>
      </c>
      <c r="H2552" s="1" t="s">
        <v>1436</v>
      </c>
      <c r="I2552" s="1" t="s">
        <v>1437</v>
      </c>
      <c r="J2552" s="1" t="s">
        <v>20</v>
      </c>
      <c r="K2552" s="3">
        <v>23.11</v>
      </c>
      <c r="L2552">
        <v>4</v>
      </c>
      <c r="M2552" s="3">
        <v>92.44</v>
      </c>
      <c r="N2552" s="1" t="s">
        <v>6669</v>
      </c>
      <c r="O2552" s="1" t="s">
        <v>44</v>
      </c>
    </row>
    <row r="2553" spans="1:15" x14ac:dyDescent="0.3">
      <c r="A2553" s="1" t="s">
        <v>6188</v>
      </c>
      <c r="B2553" s="2">
        <v>45596</v>
      </c>
      <c r="C2553" s="1" t="s">
        <v>6672</v>
      </c>
      <c r="D2553" s="1" t="s">
        <v>133</v>
      </c>
      <c r="E2553">
        <v>2024</v>
      </c>
      <c r="F2553" s="1" t="s">
        <v>1746</v>
      </c>
      <c r="G2553" s="1" t="s">
        <v>5051</v>
      </c>
      <c r="H2553" s="1" t="s">
        <v>720</v>
      </c>
      <c r="I2553" s="1" t="s">
        <v>721</v>
      </c>
      <c r="J2553" s="1" t="s">
        <v>87</v>
      </c>
      <c r="K2553" s="3">
        <v>14.3</v>
      </c>
      <c r="L2553">
        <v>3</v>
      </c>
      <c r="M2553" s="3">
        <v>42.9</v>
      </c>
      <c r="N2553" s="1" t="s">
        <v>29</v>
      </c>
      <c r="O2553" s="1" t="s">
        <v>44</v>
      </c>
    </row>
    <row r="2554" spans="1:15" x14ac:dyDescent="0.3">
      <c r="A2554" s="1" t="s">
        <v>6189</v>
      </c>
      <c r="B2554" s="2">
        <v>45607</v>
      </c>
      <c r="C2554" s="1" t="s">
        <v>6667</v>
      </c>
      <c r="D2554" s="1" t="s">
        <v>54</v>
      </c>
      <c r="E2554">
        <v>2024</v>
      </c>
      <c r="F2554" s="1" t="s">
        <v>4929</v>
      </c>
      <c r="G2554" s="1" t="s">
        <v>4930</v>
      </c>
      <c r="H2554" s="1" t="s">
        <v>1194</v>
      </c>
      <c r="I2554" s="1" t="s">
        <v>5526</v>
      </c>
      <c r="J2554" s="1" t="s">
        <v>20</v>
      </c>
      <c r="K2554" s="3">
        <v>48.81</v>
      </c>
      <c r="L2554">
        <v>2</v>
      </c>
      <c r="M2554" s="3">
        <v>97.62</v>
      </c>
      <c r="N2554" s="1" t="s">
        <v>29</v>
      </c>
      <c r="O2554" s="1" t="s">
        <v>193</v>
      </c>
    </row>
    <row r="2555" spans="1:15" x14ac:dyDescent="0.3">
      <c r="A2555" s="1" t="s">
        <v>6190</v>
      </c>
      <c r="B2555" s="2">
        <v>44997</v>
      </c>
      <c r="C2555" s="1" t="s">
        <v>6666</v>
      </c>
      <c r="D2555" s="1" t="s">
        <v>15</v>
      </c>
      <c r="E2555">
        <v>2023</v>
      </c>
      <c r="F2555" s="1" t="s">
        <v>83</v>
      </c>
      <c r="G2555" s="1" t="s">
        <v>84</v>
      </c>
      <c r="H2555" s="1" t="s">
        <v>93</v>
      </c>
      <c r="I2555" s="1" t="s">
        <v>315</v>
      </c>
      <c r="J2555" s="1" t="s">
        <v>20</v>
      </c>
      <c r="K2555" s="3">
        <v>10.94</v>
      </c>
      <c r="L2555">
        <v>2</v>
      </c>
      <c r="M2555" s="3">
        <v>21.88</v>
      </c>
      <c r="N2555" s="1" t="s">
        <v>21</v>
      </c>
      <c r="O2555" s="1" t="s">
        <v>37</v>
      </c>
    </row>
    <row r="2556" spans="1:15" x14ac:dyDescent="0.3">
      <c r="A2556" s="1" t="s">
        <v>6191</v>
      </c>
      <c r="B2556" s="2">
        <v>45555</v>
      </c>
      <c r="C2556" s="1" t="s">
        <v>6668</v>
      </c>
      <c r="D2556" s="1" t="s">
        <v>60</v>
      </c>
      <c r="E2556">
        <v>2024</v>
      </c>
      <c r="F2556" s="1" t="s">
        <v>2372</v>
      </c>
      <c r="G2556" s="1" t="s">
        <v>2373</v>
      </c>
      <c r="H2556" s="1" t="s">
        <v>3878</v>
      </c>
      <c r="I2556" s="1" t="s">
        <v>3879</v>
      </c>
      <c r="J2556" s="1" t="s">
        <v>20</v>
      </c>
      <c r="K2556" s="3">
        <v>15.34</v>
      </c>
      <c r="L2556">
        <v>3</v>
      </c>
      <c r="M2556" s="3">
        <v>46.02</v>
      </c>
      <c r="N2556" s="1" t="s">
        <v>6669</v>
      </c>
      <c r="O2556" s="1" t="s">
        <v>22</v>
      </c>
    </row>
    <row r="2557" spans="1:15" x14ac:dyDescent="0.3">
      <c r="A2557" s="1" t="s">
        <v>6192</v>
      </c>
      <c r="B2557" s="2">
        <v>45396</v>
      </c>
      <c r="C2557" s="1" t="s">
        <v>6666</v>
      </c>
      <c r="D2557" s="1" t="s">
        <v>82</v>
      </c>
      <c r="E2557">
        <v>2024</v>
      </c>
      <c r="F2557" s="1" t="s">
        <v>91</v>
      </c>
      <c r="G2557" s="1" t="s">
        <v>562</v>
      </c>
      <c r="H2557" s="1" t="s">
        <v>1301</v>
      </c>
      <c r="I2557" s="1" t="s">
        <v>3883</v>
      </c>
      <c r="J2557" s="1" t="s">
        <v>70</v>
      </c>
      <c r="K2557" s="3">
        <v>9.99</v>
      </c>
      <c r="L2557">
        <v>2</v>
      </c>
      <c r="M2557" s="3">
        <v>19.98</v>
      </c>
      <c r="N2557" s="1" t="s">
        <v>21</v>
      </c>
      <c r="O2557" s="1" t="s">
        <v>193</v>
      </c>
    </row>
    <row r="2558" spans="1:15" x14ac:dyDescent="0.3">
      <c r="A2558" s="1" t="s">
        <v>6193</v>
      </c>
      <c r="B2558" s="2">
        <v>45201</v>
      </c>
      <c r="C2558" s="1" t="s">
        <v>6667</v>
      </c>
      <c r="D2558" s="1" t="s">
        <v>133</v>
      </c>
      <c r="E2558">
        <v>2023</v>
      </c>
      <c r="F2558" s="1" t="s">
        <v>1203</v>
      </c>
      <c r="G2558" s="1" t="s">
        <v>3651</v>
      </c>
      <c r="H2558" s="1" t="s">
        <v>673</v>
      </c>
      <c r="I2558" s="1" t="s">
        <v>674</v>
      </c>
      <c r="J2558" s="1" t="s">
        <v>70</v>
      </c>
      <c r="K2558" s="3">
        <v>7.08</v>
      </c>
      <c r="L2558">
        <v>1</v>
      </c>
      <c r="M2558" s="3">
        <v>7.08</v>
      </c>
      <c r="N2558" s="1" t="s">
        <v>29</v>
      </c>
      <c r="O2558" s="1" t="s">
        <v>193</v>
      </c>
    </row>
    <row r="2559" spans="1:15" x14ac:dyDescent="0.3">
      <c r="A2559" s="1" t="s">
        <v>6194</v>
      </c>
      <c r="B2559" s="2">
        <v>44980</v>
      </c>
      <c r="C2559" s="1" t="s">
        <v>6672</v>
      </c>
      <c r="D2559" s="1" t="s">
        <v>39</v>
      </c>
      <c r="E2559">
        <v>2023</v>
      </c>
      <c r="F2559" s="1" t="s">
        <v>732</v>
      </c>
      <c r="G2559" s="1" t="s">
        <v>733</v>
      </c>
      <c r="H2559" s="1" t="s">
        <v>747</v>
      </c>
      <c r="I2559" s="1" t="s">
        <v>748</v>
      </c>
      <c r="J2559" s="1" t="s">
        <v>87</v>
      </c>
      <c r="K2559" s="3">
        <v>14.76</v>
      </c>
      <c r="L2559">
        <v>5</v>
      </c>
      <c r="M2559" s="3">
        <v>73.8</v>
      </c>
      <c r="N2559" s="1" t="s">
        <v>6669</v>
      </c>
      <c r="O2559" s="1" t="s">
        <v>44</v>
      </c>
    </row>
    <row r="2560" spans="1:15" x14ac:dyDescent="0.3">
      <c r="A2560" s="1" t="s">
        <v>6195</v>
      </c>
      <c r="B2560" s="2">
        <v>45845</v>
      </c>
      <c r="C2560" s="1" t="s">
        <v>6667</v>
      </c>
      <c r="D2560" s="1" t="s">
        <v>32</v>
      </c>
      <c r="E2560">
        <v>2025</v>
      </c>
      <c r="F2560" s="1" t="s">
        <v>958</v>
      </c>
      <c r="G2560" s="1" t="s">
        <v>5618</v>
      </c>
      <c r="H2560" s="1" t="s">
        <v>4266</v>
      </c>
      <c r="I2560" s="1" t="s">
        <v>6196</v>
      </c>
      <c r="J2560" s="1" t="s">
        <v>70</v>
      </c>
      <c r="K2560" s="3">
        <v>38.67</v>
      </c>
      <c r="L2560">
        <v>3</v>
      </c>
      <c r="M2560" s="3">
        <v>116.01</v>
      </c>
      <c r="N2560" s="1" t="s">
        <v>29</v>
      </c>
      <c r="O2560" s="1" t="s">
        <v>80</v>
      </c>
    </row>
    <row r="2561" spans="1:15" x14ac:dyDescent="0.3">
      <c r="A2561" s="1" t="s">
        <v>6197</v>
      </c>
      <c r="B2561" s="2">
        <v>45786</v>
      </c>
      <c r="C2561" s="1" t="s">
        <v>6668</v>
      </c>
      <c r="D2561" s="1" t="s">
        <v>46</v>
      </c>
      <c r="E2561">
        <v>2025</v>
      </c>
      <c r="F2561" s="1" t="s">
        <v>6198</v>
      </c>
      <c r="G2561" s="1" t="s">
        <v>6199</v>
      </c>
      <c r="H2561" s="1" t="s">
        <v>3145</v>
      </c>
      <c r="I2561" s="1" t="s">
        <v>3146</v>
      </c>
      <c r="J2561" s="1" t="s">
        <v>20</v>
      </c>
      <c r="K2561" s="3">
        <v>7.02</v>
      </c>
      <c r="L2561">
        <v>5</v>
      </c>
      <c r="M2561" s="3">
        <v>35.1</v>
      </c>
      <c r="N2561" s="1" t="s">
        <v>21</v>
      </c>
      <c r="O2561" s="1" t="s">
        <v>95</v>
      </c>
    </row>
    <row r="2562" spans="1:15" x14ac:dyDescent="0.3">
      <c r="A2562" s="1" t="s">
        <v>6200</v>
      </c>
      <c r="B2562" s="2">
        <v>45068</v>
      </c>
      <c r="C2562" s="1" t="s">
        <v>6667</v>
      </c>
      <c r="D2562" s="1" t="s">
        <v>46</v>
      </c>
      <c r="E2562">
        <v>2023</v>
      </c>
      <c r="F2562" s="1" t="s">
        <v>6201</v>
      </c>
      <c r="G2562" s="1" t="s">
        <v>6202</v>
      </c>
      <c r="H2562" s="1" t="s">
        <v>6203</v>
      </c>
      <c r="I2562" s="1" t="s">
        <v>6204</v>
      </c>
      <c r="J2562" s="1" t="s">
        <v>87</v>
      </c>
      <c r="K2562" s="3">
        <v>22.72</v>
      </c>
      <c r="L2562">
        <v>5</v>
      </c>
      <c r="M2562" s="3">
        <v>113.6</v>
      </c>
      <c r="N2562" s="1" t="s">
        <v>29</v>
      </c>
      <c r="O2562" s="1" t="s">
        <v>37</v>
      </c>
    </row>
    <row r="2563" spans="1:15" x14ac:dyDescent="0.3">
      <c r="A2563" s="1" t="s">
        <v>6205</v>
      </c>
      <c r="B2563" s="2">
        <v>45595</v>
      </c>
      <c r="C2563" s="1" t="s">
        <v>6670</v>
      </c>
      <c r="D2563" s="1" t="s">
        <v>133</v>
      </c>
      <c r="E2563">
        <v>2024</v>
      </c>
      <c r="F2563" s="1" t="s">
        <v>2644</v>
      </c>
      <c r="G2563" s="1" t="s">
        <v>3169</v>
      </c>
      <c r="H2563" s="1" t="s">
        <v>3778</v>
      </c>
      <c r="I2563" s="1" t="s">
        <v>3779</v>
      </c>
      <c r="J2563" s="1" t="s">
        <v>70</v>
      </c>
      <c r="K2563" s="3">
        <v>9.42</v>
      </c>
      <c r="L2563">
        <v>5</v>
      </c>
      <c r="M2563" s="3">
        <v>47.1</v>
      </c>
      <c r="N2563" s="1" t="s">
        <v>6669</v>
      </c>
      <c r="O2563" s="1" t="s">
        <v>95</v>
      </c>
    </row>
    <row r="2564" spans="1:15" x14ac:dyDescent="0.3">
      <c r="A2564" s="1" t="s">
        <v>6206</v>
      </c>
      <c r="B2564" s="2">
        <v>45019</v>
      </c>
      <c r="C2564" s="1" t="s">
        <v>6667</v>
      </c>
      <c r="D2564" s="1" t="s">
        <v>82</v>
      </c>
      <c r="E2564">
        <v>2023</v>
      </c>
      <c r="F2564" s="1" t="s">
        <v>2206</v>
      </c>
      <c r="G2564" s="1" t="s">
        <v>4966</v>
      </c>
      <c r="H2564" s="1" t="s">
        <v>2174</v>
      </c>
      <c r="I2564" s="1" t="s">
        <v>3520</v>
      </c>
      <c r="J2564" s="1" t="s">
        <v>51</v>
      </c>
      <c r="K2564" s="3">
        <v>35.69</v>
      </c>
      <c r="L2564">
        <v>5</v>
      </c>
      <c r="M2564" s="3">
        <v>178.45</v>
      </c>
      <c r="N2564" s="1" t="s">
        <v>88</v>
      </c>
      <c r="O2564" s="1" t="s">
        <v>30</v>
      </c>
    </row>
    <row r="2565" spans="1:15" x14ac:dyDescent="0.3">
      <c r="A2565" s="1" t="s">
        <v>6207</v>
      </c>
      <c r="B2565" s="2">
        <v>45130</v>
      </c>
      <c r="C2565" s="1" t="s">
        <v>6666</v>
      </c>
      <c r="D2565" s="1" t="s">
        <v>32</v>
      </c>
      <c r="E2565">
        <v>2023</v>
      </c>
      <c r="F2565" s="1" t="s">
        <v>1508</v>
      </c>
      <c r="G2565" s="1" t="s">
        <v>3078</v>
      </c>
      <c r="H2565" s="1" t="s">
        <v>4636</v>
      </c>
      <c r="I2565" s="1" t="s">
        <v>4637</v>
      </c>
      <c r="J2565" s="1" t="s">
        <v>87</v>
      </c>
      <c r="K2565" s="3">
        <v>10.25</v>
      </c>
      <c r="L2565">
        <v>5</v>
      </c>
      <c r="M2565" s="3">
        <v>51.25</v>
      </c>
      <c r="N2565" s="1" t="s">
        <v>21</v>
      </c>
      <c r="O2565" s="1" t="s">
        <v>30</v>
      </c>
    </row>
    <row r="2566" spans="1:15" x14ac:dyDescent="0.3">
      <c r="A2566" s="1" t="s">
        <v>6208</v>
      </c>
      <c r="B2566" s="2">
        <v>45480</v>
      </c>
      <c r="C2566" s="1" t="s">
        <v>6666</v>
      </c>
      <c r="D2566" s="1" t="s">
        <v>32</v>
      </c>
      <c r="E2566">
        <v>2024</v>
      </c>
      <c r="F2566" s="1" t="s">
        <v>5172</v>
      </c>
      <c r="G2566" s="1" t="s">
        <v>5173</v>
      </c>
      <c r="H2566" s="1" t="s">
        <v>878</v>
      </c>
      <c r="I2566" s="1" t="s">
        <v>6209</v>
      </c>
      <c r="J2566" s="1" t="s">
        <v>87</v>
      </c>
      <c r="K2566" s="3">
        <v>48.93</v>
      </c>
      <c r="L2566">
        <v>2</v>
      </c>
      <c r="M2566" s="3">
        <v>97.86</v>
      </c>
      <c r="N2566" s="1" t="s">
        <v>21</v>
      </c>
      <c r="O2566" s="1" t="s">
        <v>95</v>
      </c>
    </row>
    <row r="2567" spans="1:15" x14ac:dyDescent="0.3">
      <c r="A2567" s="1" t="s">
        <v>6210</v>
      </c>
      <c r="B2567" s="2">
        <v>45641</v>
      </c>
      <c r="C2567" s="1" t="s">
        <v>6666</v>
      </c>
      <c r="D2567" s="1" t="s">
        <v>107</v>
      </c>
      <c r="E2567">
        <v>2024</v>
      </c>
      <c r="F2567" s="1" t="s">
        <v>1326</v>
      </c>
      <c r="G2567" s="1" t="s">
        <v>6211</v>
      </c>
      <c r="H2567" s="1" t="s">
        <v>277</v>
      </c>
      <c r="I2567" s="1" t="s">
        <v>6212</v>
      </c>
      <c r="J2567" s="1" t="s">
        <v>51</v>
      </c>
      <c r="K2567" s="3">
        <v>38.9</v>
      </c>
      <c r="L2567">
        <v>4</v>
      </c>
      <c r="M2567" s="3">
        <v>155.6</v>
      </c>
      <c r="N2567" s="1" t="s">
        <v>88</v>
      </c>
      <c r="O2567" s="1" t="s">
        <v>37</v>
      </c>
    </row>
    <row r="2568" spans="1:15" x14ac:dyDescent="0.3">
      <c r="A2568" s="1" t="s">
        <v>6213</v>
      </c>
      <c r="B2568" s="2">
        <v>45461</v>
      </c>
      <c r="C2568" s="1" t="s">
        <v>6671</v>
      </c>
      <c r="D2568" s="1" t="s">
        <v>24</v>
      </c>
      <c r="E2568">
        <v>2024</v>
      </c>
      <c r="F2568" s="1" t="s">
        <v>3915</v>
      </c>
      <c r="G2568" s="1" t="s">
        <v>5203</v>
      </c>
      <c r="H2568" s="1" t="s">
        <v>1606</v>
      </c>
      <c r="I2568" s="1" t="s">
        <v>6214</v>
      </c>
      <c r="J2568" s="1" t="s">
        <v>70</v>
      </c>
      <c r="K2568" s="3">
        <v>19.22</v>
      </c>
      <c r="L2568">
        <v>4</v>
      </c>
      <c r="M2568" s="3">
        <v>76.88</v>
      </c>
      <c r="N2568" s="1" t="s">
        <v>29</v>
      </c>
      <c r="O2568" s="1" t="s">
        <v>44</v>
      </c>
    </row>
    <row r="2569" spans="1:15" x14ac:dyDescent="0.3">
      <c r="A2569" s="1" t="s">
        <v>6215</v>
      </c>
      <c r="B2569" s="2">
        <v>44960</v>
      </c>
      <c r="C2569" s="1" t="s">
        <v>6668</v>
      </c>
      <c r="D2569" s="1" t="s">
        <v>39</v>
      </c>
      <c r="E2569">
        <v>2023</v>
      </c>
      <c r="F2569" s="1" t="s">
        <v>6216</v>
      </c>
      <c r="G2569" s="1" t="s">
        <v>6217</v>
      </c>
      <c r="H2569" s="1" t="s">
        <v>4709</v>
      </c>
      <c r="I2569" s="1" t="s">
        <v>6218</v>
      </c>
      <c r="J2569" s="1" t="s">
        <v>87</v>
      </c>
      <c r="K2569" s="3">
        <v>39.33</v>
      </c>
      <c r="L2569">
        <v>1</v>
      </c>
      <c r="M2569" s="3">
        <v>39.33</v>
      </c>
      <c r="N2569" s="1" t="s">
        <v>6669</v>
      </c>
      <c r="O2569" s="1" t="s">
        <v>44</v>
      </c>
    </row>
    <row r="2570" spans="1:15" x14ac:dyDescent="0.3">
      <c r="A2570" s="1" t="s">
        <v>6219</v>
      </c>
      <c r="B2570" s="2">
        <v>45017</v>
      </c>
      <c r="C2570" s="1" t="s">
        <v>6673</v>
      </c>
      <c r="D2570" s="1" t="s">
        <v>82</v>
      </c>
      <c r="E2570">
        <v>2023</v>
      </c>
      <c r="F2570" s="1" t="s">
        <v>829</v>
      </c>
      <c r="G2570" s="1" t="s">
        <v>1869</v>
      </c>
      <c r="H2570" s="1" t="s">
        <v>2872</v>
      </c>
      <c r="I2570" s="1" t="s">
        <v>4550</v>
      </c>
      <c r="J2570" s="1" t="s">
        <v>70</v>
      </c>
      <c r="K2570" s="3">
        <v>40.56</v>
      </c>
      <c r="L2570">
        <v>1</v>
      </c>
      <c r="M2570" s="3">
        <v>40.56</v>
      </c>
      <c r="N2570" s="1" t="s">
        <v>6669</v>
      </c>
      <c r="O2570" s="1" t="s">
        <v>22</v>
      </c>
    </row>
    <row r="2571" spans="1:15" x14ac:dyDescent="0.3">
      <c r="A2571" s="1" t="s">
        <v>6220</v>
      </c>
      <c r="B2571" s="2">
        <v>45814</v>
      </c>
      <c r="C2571" s="1" t="s">
        <v>6668</v>
      </c>
      <c r="D2571" s="1" t="s">
        <v>24</v>
      </c>
      <c r="E2571">
        <v>2025</v>
      </c>
      <c r="F2571" s="1" t="s">
        <v>1500</v>
      </c>
      <c r="G2571" s="1" t="s">
        <v>1501</v>
      </c>
      <c r="H2571" s="1" t="s">
        <v>1513</v>
      </c>
      <c r="I2571" s="1" t="s">
        <v>1514</v>
      </c>
      <c r="J2571" s="1" t="s">
        <v>70</v>
      </c>
      <c r="K2571" s="3">
        <v>29.49</v>
      </c>
      <c r="L2571">
        <v>4</v>
      </c>
      <c r="M2571" s="3">
        <v>117.96</v>
      </c>
      <c r="N2571" s="1" t="s">
        <v>21</v>
      </c>
      <c r="O2571" s="1" t="s">
        <v>95</v>
      </c>
    </row>
    <row r="2572" spans="1:15" x14ac:dyDescent="0.3">
      <c r="A2572" s="1" t="s">
        <v>6221</v>
      </c>
      <c r="B2572" s="2">
        <v>45110</v>
      </c>
      <c r="C2572" s="1" t="s">
        <v>6667</v>
      </c>
      <c r="D2572" s="1" t="s">
        <v>32</v>
      </c>
      <c r="E2572">
        <v>2023</v>
      </c>
      <c r="F2572" s="1" t="s">
        <v>6222</v>
      </c>
      <c r="G2572" s="1" t="s">
        <v>6223</v>
      </c>
      <c r="H2572" s="1" t="s">
        <v>5477</v>
      </c>
      <c r="I2572" s="1" t="s">
        <v>6224</v>
      </c>
      <c r="J2572" s="1" t="s">
        <v>70</v>
      </c>
      <c r="K2572" s="3">
        <v>6.64</v>
      </c>
      <c r="L2572">
        <v>5</v>
      </c>
      <c r="M2572" s="3">
        <v>33.200000000000003</v>
      </c>
      <c r="N2572" s="1" t="s">
        <v>6669</v>
      </c>
      <c r="O2572" s="1" t="s">
        <v>30</v>
      </c>
    </row>
    <row r="2573" spans="1:15" x14ac:dyDescent="0.3">
      <c r="A2573" s="1" t="s">
        <v>6225</v>
      </c>
      <c r="B2573" s="2">
        <v>45542</v>
      </c>
      <c r="C2573" s="1" t="s">
        <v>6673</v>
      </c>
      <c r="D2573" s="1" t="s">
        <v>60</v>
      </c>
      <c r="E2573">
        <v>2024</v>
      </c>
      <c r="F2573" s="1" t="s">
        <v>4042</v>
      </c>
      <c r="G2573" s="1" t="s">
        <v>4043</v>
      </c>
      <c r="H2573" s="1" t="s">
        <v>752</v>
      </c>
      <c r="I2573" s="1" t="s">
        <v>1838</v>
      </c>
      <c r="J2573" s="1" t="s">
        <v>70</v>
      </c>
      <c r="K2573" s="3">
        <v>22.87</v>
      </c>
      <c r="L2573">
        <v>3</v>
      </c>
      <c r="M2573" s="3">
        <v>68.61</v>
      </c>
      <c r="N2573" s="1" t="s">
        <v>6669</v>
      </c>
      <c r="O2573" s="1" t="s">
        <v>95</v>
      </c>
    </row>
    <row r="2574" spans="1:15" x14ac:dyDescent="0.3">
      <c r="A2574" s="1" t="s">
        <v>6226</v>
      </c>
      <c r="B2574" s="2">
        <v>45524</v>
      </c>
      <c r="C2574" s="1" t="s">
        <v>6671</v>
      </c>
      <c r="D2574" s="1" t="s">
        <v>90</v>
      </c>
      <c r="E2574">
        <v>2024</v>
      </c>
      <c r="F2574" s="1" t="s">
        <v>1439</v>
      </c>
      <c r="G2574" s="1" t="s">
        <v>4035</v>
      </c>
      <c r="H2574" s="1" t="s">
        <v>1538</v>
      </c>
      <c r="I2574" s="1" t="s">
        <v>2461</v>
      </c>
      <c r="J2574" s="1" t="s">
        <v>70</v>
      </c>
      <c r="K2574" s="3">
        <v>45.37</v>
      </c>
      <c r="L2574">
        <v>5</v>
      </c>
      <c r="M2574" s="3">
        <v>226.85</v>
      </c>
      <c r="N2574" s="1" t="s">
        <v>21</v>
      </c>
      <c r="O2574" s="1" t="s">
        <v>193</v>
      </c>
    </row>
    <row r="2575" spans="1:15" x14ac:dyDescent="0.3">
      <c r="A2575" s="1" t="s">
        <v>6227</v>
      </c>
      <c r="B2575" s="2">
        <v>45526</v>
      </c>
      <c r="C2575" s="1" t="s">
        <v>6672</v>
      </c>
      <c r="D2575" s="1" t="s">
        <v>90</v>
      </c>
      <c r="E2575">
        <v>2024</v>
      </c>
      <c r="F2575" s="1" t="s">
        <v>1019</v>
      </c>
      <c r="G2575" s="1" t="s">
        <v>1020</v>
      </c>
      <c r="H2575" s="1" t="s">
        <v>1661</v>
      </c>
      <c r="I2575" s="1" t="s">
        <v>2060</v>
      </c>
      <c r="J2575" s="1" t="s">
        <v>51</v>
      </c>
      <c r="K2575" s="3">
        <v>41.26</v>
      </c>
      <c r="L2575">
        <v>1</v>
      </c>
      <c r="M2575" s="3">
        <v>41.26</v>
      </c>
      <c r="N2575" s="1" t="s">
        <v>21</v>
      </c>
      <c r="O2575" s="1" t="s">
        <v>193</v>
      </c>
    </row>
    <row r="2576" spans="1:15" x14ac:dyDescent="0.3">
      <c r="A2576" s="1" t="s">
        <v>6228</v>
      </c>
      <c r="B2576" s="2">
        <v>45201</v>
      </c>
      <c r="C2576" s="1" t="s">
        <v>6667</v>
      </c>
      <c r="D2576" s="1" t="s">
        <v>133</v>
      </c>
      <c r="E2576">
        <v>2023</v>
      </c>
      <c r="F2576" s="1" t="s">
        <v>2458</v>
      </c>
      <c r="G2576" s="1" t="s">
        <v>2459</v>
      </c>
      <c r="H2576" s="1" t="s">
        <v>1462</v>
      </c>
      <c r="I2576" s="1" t="s">
        <v>1728</v>
      </c>
      <c r="J2576" s="1" t="s">
        <v>20</v>
      </c>
      <c r="K2576" s="3">
        <v>32.979999999999997</v>
      </c>
      <c r="L2576">
        <v>4</v>
      </c>
      <c r="M2576" s="3">
        <v>131.91999999999999</v>
      </c>
      <c r="N2576" s="1" t="s">
        <v>88</v>
      </c>
      <c r="O2576" s="1" t="s">
        <v>44</v>
      </c>
    </row>
    <row r="2577" spans="1:15" x14ac:dyDescent="0.3">
      <c r="A2577" s="1" t="s">
        <v>6229</v>
      </c>
      <c r="B2577" s="2">
        <v>45741</v>
      </c>
      <c r="C2577" s="1" t="s">
        <v>6671</v>
      </c>
      <c r="D2577" s="1" t="s">
        <v>15</v>
      </c>
      <c r="E2577">
        <v>2025</v>
      </c>
      <c r="F2577" s="1" t="s">
        <v>1804</v>
      </c>
      <c r="G2577" s="1" t="s">
        <v>1805</v>
      </c>
      <c r="H2577" s="1" t="s">
        <v>2110</v>
      </c>
      <c r="I2577" s="1" t="s">
        <v>5097</v>
      </c>
      <c r="J2577" s="1" t="s">
        <v>70</v>
      </c>
      <c r="K2577" s="3">
        <v>5.98</v>
      </c>
      <c r="L2577">
        <v>1</v>
      </c>
      <c r="M2577" s="3">
        <v>5.98</v>
      </c>
      <c r="N2577" s="1" t="s">
        <v>29</v>
      </c>
      <c r="O2577" s="1" t="s">
        <v>22</v>
      </c>
    </row>
    <row r="2578" spans="1:15" x14ac:dyDescent="0.3">
      <c r="A2578" s="1" t="s">
        <v>6230</v>
      </c>
      <c r="B2578" s="2">
        <v>45476</v>
      </c>
      <c r="C2578" s="1" t="s">
        <v>6670</v>
      </c>
      <c r="D2578" s="1" t="s">
        <v>32</v>
      </c>
      <c r="E2578">
        <v>2024</v>
      </c>
      <c r="F2578" s="1" t="s">
        <v>912</v>
      </c>
      <c r="G2578" s="1" t="s">
        <v>5199</v>
      </c>
      <c r="H2578" s="1" t="s">
        <v>2125</v>
      </c>
      <c r="I2578" s="1" t="s">
        <v>4264</v>
      </c>
      <c r="J2578" s="1" t="s">
        <v>20</v>
      </c>
      <c r="K2578" s="3">
        <v>7.44</v>
      </c>
      <c r="L2578">
        <v>3</v>
      </c>
      <c r="M2578" s="3">
        <v>22.32</v>
      </c>
      <c r="N2578" s="1" t="s">
        <v>21</v>
      </c>
      <c r="O2578" s="1" t="s">
        <v>37</v>
      </c>
    </row>
    <row r="2579" spans="1:15" x14ac:dyDescent="0.3">
      <c r="A2579" s="1" t="s">
        <v>6231</v>
      </c>
      <c r="B2579" s="2">
        <v>44991</v>
      </c>
      <c r="C2579" s="1" t="s">
        <v>6667</v>
      </c>
      <c r="D2579" s="1" t="s">
        <v>15</v>
      </c>
      <c r="E2579">
        <v>2023</v>
      </c>
      <c r="F2579" s="1" t="s">
        <v>1133</v>
      </c>
      <c r="G2579" s="1" t="s">
        <v>2002</v>
      </c>
      <c r="H2579" s="1" t="s">
        <v>389</v>
      </c>
      <c r="I2579" s="1" t="s">
        <v>390</v>
      </c>
      <c r="J2579" s="1" t="s">
        <v>20</v>
      </c>
      <c r="K2579" s="3">
        <v>39.29</v>
      </c>
      <c r="L2579">
        <v>2</v>
      </c>
      <c r="M2579" s="3">
        <v>78.58</v>
      </c>
      <c r="N2579" s="1" t="s">
        <v>6669</v>
      </c>
      <c r="O2579" s="1" t="s">
        <v>80</v>
      </c>
    </row>
    <row r="2580" spans="1:15" x14ac:dyDescent="0.3">
      <c r="A2580" s="1" t="s">
        <v>6232</v>
      </c>
      <c r="B2580" s="2">
        <v>45524</v>
      </c>
      <c r="C2580" s="1" t="s">
        <v>6671</v>
      </c>
      <c r="D2580" s="1" t="s">
        <v>90</v>
      </c>
      <c r="E2580">
        <v>2024</v>
      </c>
      <c r="F2580" s="1" t="s">
        <v>285</v>
      </c>
      <c r="G2580" s="1" t="s">
        <v>1922</v>
      </c>
      <c r="H2580" s="1" t="s">
        <v>650</v>
      </c>
      <c r="I2580" s="1" t="s">
        <v>6233</v>
      </c>
      <c r="J2580" s="1" t="s">
        <v>87</v>
      </c>
      <c r="K2580" s="3">
        <v>20.11</v>
      </c>
      <c r="L2580">
        <v>2</v>
      </c>
      <c r="M2580" s="3">
        <v>40.22</v>
      </c>
      <c r="N2580" s="1" t="s">
        <v>21</v>
      </c>
      <c r="O2580" s="1" t="s">
        <v>193</v>
      </c>
    </row>
    <row r="2581" spans="1:15" x14ac:dyDescent="0.3">
      <c r="A2581" s="1" t="s">
        <v>6234</v>
      </c>
      <c r="B2581" s="2">
        <v>45430</v>
      </c>
      <c r="C2581" s="1" t="s">
        <v>6673</v>
      </c>
      <c r="D2581" s="1" t="s">
        <v>46</v>
      </c>
      <c r="E2581">
        <v>2024</v>
      </c>
      <c r="F2581" s="1" t="s">
        <v>912</v>
      </c>
      <c r="G2581" s="1" t="s">
        <v>5199</v>
      </c>
      <c r="H2581" s="1" t="s">
        <v>1673</v>
      </c>
      <c r="I2581" s="1" t="s">
        <v>1674</v>
      </c>
      <c r="J2581" s="1" t="s">
        <v>70</v>
      </c>
      <c r="K2581" s="3">
        <v>48.89</v>
      </c>
      <c r="L2581">
        <v>2</v>
      </c>
      <c r="M2581" s="3">
        <v>97.78</v>
      </c>
      <c r="N2581" s="1" t="s">
        <v>88</v>
      </c>
      <c r="O2581" s="1" t="s">
        <v>22</v>
      </c>
    </row>
    <row r="2582" spans="1:15" x14ac:dyDescent="0.3">
      <c r="A2582" s="1" t="s">
        <v>6235</v>
      </c>
      <c r="B2582" s="2">
        <v>45558</v>
      </c>
      <c r="C2582" s="1" t="s">
        <v>6667</v>
      </c>
      <c r="D2582" s="1" t="s">
        <v>60</v>
      </c>
      <c r="E2582">
        <v>2024</v>
      </c>
      <c r="F2582" s="1" t="s">
        <v>205</v>
      </c>
      <c r="G2582" s="1" t="s">
        <v>6236</v>
      </c>
      <c r="H2582" s="1" t="s">
        <v>4590</v>
      </c>
      <c r="I2582" s="1" t="s">
        <v>4591</v>
      </c>
      <c r="J2582" s="1" t="s">
        <v>20</v>
      </c>
      <c r="K2582" s="3">
        <v>30.21</v>
      </c>
      <c r="L2582">
        <v>5</v>
      </c>
      <c r="M2582" s="3">
        <v>151.05000000000001</v>
      </c>
      <c r="N2582" s="1" t="s">
        <v>21</v>
      </c>
      <c r="O2582" s="1" t="s">
        <v>52</v>
      </c>
    </row>
    <row r="2583" spans="1:15" x14ac:dyDescent="0.3">
      <c r="A2583" s="1" t="s">
        <v>6237</v>
      </c>
      <c r="B2583" s="2">
        <v>44995</v>
      </c>
      <c r="C2583" s="1" t="s">
        <v>6668</v>
      </c>
      <c r="D2583" s="1" t="s">
        <v>15</v>
      </c>
      <c r="E2583">
        <v>2023</v>
      </c>
      <c r="F2583" s="1" t="s">
        <v>443</v>
      </c>
      <c r="G2583" s="1" t="s">
        <v>444</v>
      </c>
      <c r="H2583" s="1" t="s">
        <v>785</v>
      </c>
      <c r="I2583" s="1" t="s">
        <v>786</v>
      </c>
      <c r="J2583" s="1" t="s">
        <v>20</v>
      </c>
      <c r="K2583" s="3">
        <v>34.47</v>
      </c>
      <c r="L2583">
        <v>1</v>
      </c>
      <c r="M2583" s="3">
        <v>34.47</v>
      </c>
      <c r="N2583" s="1" t="s">
        <v>6669</v>
      </c>
      <c r="O2583" s="1" t="s">
        <v>44</v>
      </c>
    </row>
    <row r="2584" spans="1:15" x14ac:dyDescent="0.3">
      <c r="A2584" s="1" t="s">
        <v>6238</v>
      </c>
      <c r="B2584" s="2">
        <v>44933</v>
      </c>
      <c r="C2584" s="1" t="s">
        <v>6673</v>
      </c>
      <c r="D2584" s="1" t="s">
        <v>210</v>
      </c>
      <c r="E2584">
        <v>2023</v>
      </c>
      <c r="F2584" s="1" t="s">
        <v>2149</v>
      </c>
      <c r="G2584" s="1" t="s">
        <v>2150</v>
      </c>
      <c r="H2584" s="1" t="s">
        <v>2815</v>
      </c>
      <c r="I2584" s="1" t="s">
        <v>2816</v>
      </c>
      <c r="J2584" s="1" t="s">
        <v>87</v>
      </c>
      <c r="K2584" s="3">
        <v>22.88</v>
      </c>
      <c r="L2584">
        <v>1</v>
      </c>
      <c r="M2584" s="3">
        <v>22.88</v>
      </c>
      <c r="N2584" s="1" t="s">
        <v>21</v>
      </c>
      <c r="O2584" s="1" t="s">
        <v>22</v>
      </c>
    </row>
    <row r="2585" spans="1:15" x14ac:dyDescent="0.3">
      <c r="A2585" s="1" t="s">
        <v>6239</v>
      </c>
      <c r="B2585" s="2">
        <v>45093</v>
      </c>
      <c r="C2585" s="1" t="s">
        <v>6668</v>
      </c>
      <c r="D2585" s="1" t="s">
        <v>24</v>
      </c>
      <c r="E2585">
        <v>2023</v>
      </c>
      <c r="F2585" s="1" t="s">
        <v>2761</v>
      </c>
      <c r="G2585" s="1" t="s">
        <v>2803</v>
      </c>
      <c r="H2585" s="1" t="s">
        <v>1707</v>
      </c>
      <c r="I2585" s="1" t="s">
        <v>1708</v>
      </c>
      <c r="J2585" s="1" t="s">
        <v>51</v>
      </c>
      <c r="K2585" s="3">
        <v>31.06</v>
      </c>
      <c r="L2585">
        <v>2</v>
      </c>
      <c r="M2585" s="3">
        <v>62.12</v>
      </c>
      <c r="N2585" s="1" t="s">
        <v>21</v>
      </c>
      <c r="O2585" s="1" t="s">
        <v>30</v>
      </c>
    </row>
    <row r="2586" spans="1:15" x14ac:dyDescent="0.3">
      <c r="A2586" s="1" t="s">
        <v>6240</v>
      </c>
      <c r="B2586" s="2">
        <v>45656</v>
      </c>
      <c r="C2586" s="1" t="s">
        <v>6667</v>
      </c>
      <c r="D2586" s="1" t="s">
        <v>107</v>
      </c>
      <c r="E2586">
        <v>2024</v>
      </c>
      <c r="F2586" s="1" t="s">
        <v>868</v>
      </c>
      <c r="G2586" s="1" t="s">
        <v>4683</v>
      </c>
      <c r="H2586" s="1" t="s">
        <v>1021</v>
      </c>
      <c r="I2586" s="1" t="s">
        <v>3154</v>
      </c>
      <c r="J2586" s="1" t="s">
        <v>20</v>
      </c>
      <c r="K2586" s="3">
        <v>14.33</v>
      </c>
      <c r="L2586">
        <v>1</v>
      </c>
      <c r="M2586" s="3">
        <v>14.33</v>
      </c>
      <c r="N2586" s="1" t="s">
        <v>21</v>
      </c>
      <c r="O2586" s="1" t="s">
        <v>22</v>
      </c>
    </row>
    <row r="2587" spans="1:15" x14ac:dyDescent="0.3">
      <c r="A2587" s="1" t="s">
        <v>6241</v>
      </c>
      <c r="B2587" s="2">
        <v>44826</v>
      </c>
      <c r="C2587" s="1" t="s">
        <v>6672</v>
      </c>
      <c r="D2587" s="1" t="s">
        <v>60</v>
      </c>
      <c r="E2587">
        <v>2022</v>
      </c>
      <c r="F2587" s="1" t="s">
        <v>1326</v>
      </c>
      <c r="G2587" s="1" t="s">
        <v>6211</v>
      </c>
      <c r="H2587" s="1" t="s">
        <v>478</v>
      </c>
      <c r="I2587" s="1" t="s">
        <v>479</v>
      </c>
      <c r="J2587" s="1" t="s">
        <v>51</v>
      </c>
      <c r="K2587" s="3">
        <v>28.36</v>
      </c>
      <c r="L2587">
        <v>5</v>
      </c>
      <c r="M2587" s="3">
        <v>141.80000000000001</v>
      </c>
      <c r="N2587" s="1" t="s">
        <v>29</v>
      </c>
      <c r="O2587" s="1" t="s">
        <v>37</v>
      </c>
    </row>
    <row r="2588" spans="1:15" x14ac:dyDescent="0.3">
      <c r="A2588" s="1" t="s">
        <v>6242</v>
      </c>
      <c r="B2588" s="2">
        <v>45256</v>
      </c>
      <c r="C2588" s="1" t="s">
        <v>6666</v>
      </c>
      <c r="D2588" s="1" t="s">
        <v>54</v>
      </c>
      <c r="E2588">
        <v>2023</v>
      </c>
      <c r="F2588" s="1" t="s">
        <v>732</v>
      </c>
      <c r="G2588" s="1" t="s">
        <v>733</v>
      </c>
      <c r="H2588" s="1" t="s">
        <v>223</v>
      </c>
      <c r="I2588" s="1" t="s">
        <v>224</v>
      </c>
      <c r="J2588" s="1" t="s">
        <v>70</v>
      </c>
      <c r="K2588" s="3">
        <v>34.24</v>
      </c>
      <c r="L2588">
        <v>3</v>
      </c>
      <c r="M2588" s="3">
        <v>102.72</v>
      </c>
      <c r="N2588" s="1" t="s">
        <v>29</v>
      </c>
      <c r="O2588" s="1" t="s">
        <v>44</v>
      </c>
    </row>
    <row r="2589" spans="1:15" x14ac:dyDescent="0.3">
      <c r="A2589" s="1" t="s">
        <v>6243</v>
      </c>
      <c r="B2589" s="2">
        <v>45505</v>
      </c>
      <c r="C2589" s="1" t="s">
        <v>6672</v>
      </c>
      <c r="D2589" s="1" t="s">
        <v>90</v>
      </c>
      <c r="E2589">
        <v>2024</v>
      </c>
      <c r="F2589" s="1" t="s">
        <v>3490</v>
      </c>
      <c r="G2589" s="1" t="s">
        <v>3491</v>
      </c>
      <c r="H2589" s="1" t="s">
        <v>3850</v>
      </c>
      <c r="I2589" s="1" t="s">
        <v>3851</v>
      </c>
      <c r="J2589" s="1" t="s">
        <v>20</v>
      </c>
      <c r="K2589" s="3">
        <v>36.07</v>
      </c>
      <c r="L2589">
        <v>2</v>
      </c>
      <c r="M2589" s="3">
        <v>72.14</v>
      </c>
      <c r="N2589" s="1" t="s">
        <v>21</v>
      </c>
      <c r="O2589" s="1" t="s">
        <v>44</v>
      </c>
    </row>
    <row r="2590" spans="1:15" x14ac:dyDescent="0.3">
      <c r="A2590" s="1" t="s">
        <v>6244</v>
      </c>
      <c r="B2590" s="2">
        <v>45046</v>
      </c>
      <c r="C2590" s="1" t="s">
        <v>6666</v>
      </c>
      <c r="D2590" s="1" t="s">
        <v>82</v>
      </c>
      <c r="E2590">
        <v>2023</v>
      </c>
      <c r="F2590" s="1" t="s">
        <v>1564</v>
      </c>
      <c r="G2590" s="1" t="s">
        <v>2865</v>
      </c>
      <c r="H2590" s="1" t="s">
        <v>1948</v>
      </c>
      <c r="I2590" s="1" t="s">
        <v>2119</v>
      </c>
      <c r="J2590" s="1" t="s">
        <v>87</v>
      </c>
      <c r="K2590" s="3">
        <v>32.130000000000003</v>
      </c>
      <c r="L2590">
        <v>4</v>
      </c>
      <c r="M2590" s="3">
        <v>128.52000000000001</v>
      </c>
      <c r="N2590" s="1" t="s">
        <v>6669</v>
      </c>
      <c r="O2590" s="1" t="s">
        <v>22</v>
      </c>
    </row>
    <row r="2591" spans="1:15" x14ac:dyDescent="0.3">
      <c r="A2591" s="1" t="s">
        <v>6245</v>
      </c>
      <c r="B2591" s="2">
        <v>45326</v>
      </c>
      <c r="C2591" s="1" t="s">
        <v>6666</v>
      </c>
      <c r="D2591" s="1" t="s">
        <v>39</v>
      </c>
      <c r="E2591">
        <v>2024</v>
      </c>
      <c r="F2591" s="1" t="s">
        <v>1264</v>
      </c>
      <c r="G2591" s="1" t="s">
        <v>1333</v>
      </c>
      <c r="H2591" s="1" t="s">
        <v>4376</v>
      </c>
      <c r="I2591" s="1" t="s">
        <v>4377</v>
      </c>
      <c r="J2591" s="1" t="s">
        <v>20</v>
      </c>
      <c r="K2591" s="3">
        <v>26.55</v>
      </c>
      <c r="L2591">
        <v>4</v>
      </c>
      <c r="M2591" s="3">
        <v>106.2</v>
      </c>
      <c r="N2591" s="1" t="s">
        <v>21</v>
      </c>
      <c r="O2591" s="1" t="s">
        <v>44</v>
      </c>
    </row>
    <row r="2592" spans="1:15" x14ac:dyDescent="0.3">
      <c r="A2592" s="1" t="s">
        <v>6246</v>
      </c>
      <c r="B2592" s="2">
        <v>45063</v>
      </c>
      <c r="C2592" s="1" t="s">
        <v>6670</v>
      </c>
      <c r="D2592" s="1" t="s">
        <v>46</v>
      </c>
      <c r="E2592">
        <v>2023</v>
      </c>
      <c r="F2592" s="1" t="s">
        <v>5662</v>
      </c>
      <c r="G2592" s="1" t="s">
        <v>5663</v>
      </c>
      <c r="H2592" s="1" t="s">
        <v>2590</v>
      </c>
      <c r="I2592" s="1" t="s">
        <v>4291</v>
      </c>
      <c r="J2592" s="1" t="s">
        <v>70</v>
      </c>
      <c r="K2592" s="3">
        <v>47.71</v>
      </c>
      <c r="L2592">
        <v>2</v>
      </c>
      <c r="M2592" s="3">
        <v>95.42</v>
      </c>
      <c r="N2592" s="1" t="s">
        <v>29</v>
      </c>
      <c r="O2592" s="1" t="s">
        <v>22</v>
      </c>
    </row>
    <row r="2593" spans="1:15" x14ac:dyDescent="0.3">
      <c r="A2593" s="1" t="s">
        <v>6247</v>
      </c>
      <c r="B2593" s="2">
        <v>45282</v>
      </c>
      <c r="C2593" s="1" t="s">
        <v>6668</v>
      </c>
      <c r="D2593" s="1" t="s">
        <v>107</v>
      </c>
      <c r="E2593">
        <v>2023</v>
      </c>
      <c r="F2593" s="1" t="s">
        <v>4622</v>
      </c>
      <c r="G2593" s="1" t="s">
        <v>4623</v>
      </c>
      <c r="H2593" s="1" t="s">
        <v>6248</v>
      </c>
      <c r="I2593" s="1" t="s">
        <v>6249</v>
      </c>
      <c r="J2593" s="1" t="s">
        <v>20</v>
      </c>
      <c r="K2593" s="3">
        <v>5.87</v>
      </c>
      <c r="L2593">
        <v>3</v>
      </c>
      <c r="M2593" s="3">
        <v>17.61</v>
      </c>
      <c r="N2593" s="1" t="s">
        <v>88</v>
      </c>
      <c r="O2593" s="1" t="s">
        <v>52</v>
      </c>
    </row>
    <row r="2594" spans="1:15" x14ac:dyDescent="0.3">
      <c r="A2594" s="1" t="s">
        <v>6250</v>
      </c>
      <c r="B2594" s="2">
        <v>45853</v>
      </c>
      <c r="C2594" s="1" t="s">
        <v>6671</v>
      </c>
      <c r="D2594" s="1" t="s">
        <v>32</v>
      </c>
      <c r="E2594">
        <v>2025</v>
      </c>
      <c r="F2594" s="1" t="s">
        <v>939</v>
      </c>
      <c r="G2594" s="1" t="s">
        <v>4703</v>
      </c>
      <c r="H2594" s="1" t="s">
        <v>3645</v>
      </c>
      <c r="I2594" s="1" t="s">
        <v>3646</v>
      </c>
      <c r="J2594" s="1" t="s">
        <v>20</v>
      </c>
      <c r="K2594" s="3">
        <v>16.27</v>
      </c>
      <c r="L2594">
        <v>1</v>
      </c>
      <c r="M2594" s="3">
        <v>16.27</v>
      </c>
      <c r="N2594" s="1" t="s">
        <v>6669</v>
      </c>
      <c r="O2594" s="1" t="s">
        <v>80</v>
      </c>
    </row>
    <row r="2595" spans="1:15" x14ac:dyDescent="0.3">
      <c r="A2595" s="1" t="s">
        <v>6251</v>
      </c>
      <c r="B2595" s="2">
        <v>44808</v>
      </c>
      <c r="C2595" s="1" t="s">
        <v>6666</v>
      </c>
      <c r="D2595" s="1" t="s">
        <v>60</v>
      </c>
      <c r="E2595">
        <v>2022</v>
      </c>
      <c r="F2595" s="1" t="s">
        <v>912</v>
      </c>
      <c r="G2595" s="1" t="s">
        <v>4451</v>
      </c>
      <c r="H2595" s="1" t="s">
        <v>1012</v>
      </c>
      <c r="I2595" s="1" t="s">
        <v>1013</v>
      </c>
      <c r="J2595" s="1" t="s">
        <v>20</v>
      </c>
      <c r="K2595" s="3">
        <v>44.62</v>
      </c>
      <c r="L2595">
        <v>5</v>
      </c>
      <c r="M2595" s="3">
        <v>223.1</v>
      </c>
      <c r="N2595" s="1" t="s">
        <v>6669</v>
      </c>
      <c r="O2595" s="1" t="s">
        <v>37</v>
      </c>
    </row>
    <row r="2596" spans="1:15" x14ac:dyDescent="0.3">
      <c r="A2596" s="1" t="s">
        <v>6252</v>
      </c>
      <c r="B2596" s="2">
        <v>45421</v>
      </c>
      <c r="C2596" s="1" t="s">
        <v>6672</v>
      </c>
      <c r="D2596" s="1" t="s">
        <v>46</v>
      </c>
      <c r="E2596">
        <v>2024</v>
      </c>
      <c r="F2596" s="1" t="s">
        <v>6253</v>
      </c>
      <c r="G2596" s="1" t="s">
        <v>6254</v>
      </c>
      <c r="H2596" s="1" t="s">
        <v>1378</v>
      </c>
      <c r="I2596" s="1" t="s">
        <v>4372</v>
      </c>
      <c r="J2596" s="1" t="s">
        <v>20</v>
      </c>
      <c r="K2596" s="3">
        <v>33.26</v>
      </c>
      <c r="L2596">
        <v>3</v>
      </c>
      <c r="M2596" s="3">
        <v>99.78</v>
      </c>
      <c r="N2596" s="1" t="s">
        <v>21</v>
      </c>
      <c r="O2596" s="1" t="s">
        <v>52</v>
      </c>
    </row>
    <row r="2597" spans="1:15" x14ac:dyDescent="0.3">
      <c r="A2597" s="1" t="s">
        <v>6255</v>
      </c>
      <c r="B2597" s="2">
        <v>45285</v>
      </c>
      <c r="C2597" s="1" t="s">
        <v>6667</v>
      </c>
      <c r="D2597" s="1" t="s">
        <v>107</v>
      </c>
      <c r="E2597">
        <v>2023</v>
      </c>
      <c r="F2597" s="1" t="s">
        <v>6256</v>
      </c>
      <c r="G2597" s="1" t="s">
        <v>6257</v>
      </c>
      <c r="H2597" s="1" t="s">
        <v>1978</v>
      </c>
      <c r="I2597" s="1" t="s">
        <v>1979</v>
      </c>
      <c r="J2597" s="1" t="s">
        <v>51</v>
      </c>
      <c r="K2597" s="3">
        <v>14.37</v>
      </c>
      <c r="L2597">
        <v>4</v>
      </c>
      <c r="M2597" s="3">
        <v>57.48</v>
      </c>
      <c r="N2597" s="1" t="s">
        <v>6669</v>
      </c>
      <c r="O2597" s="1" t="s">
        <v>193</v>
      </c>
    </row>
    <row r="2598" spans="1:15" x14ac:dyDescent="0.3">
      <c r="A2598" s="1" t="s">
        <v>6258</v>
      </c>
      <c r="B2598" s="2">
        <v>45373</v>
      </c>
      <c r="C2598" s="1" t="s">
        <v>6668</v>
      </c>
      <c r="D2598" s="1" t="s">
        <v>15</v>
      </c>
      <c r="E2598">
        <v>2024</v>
      </c>
      <c r="F2598" s="1" t="s">
        <v>4416</v>
      </c>
      <c r="G2598" s="1" t="s">
        <v>6259</v>
      </c>
      <c r="H2598" s="1" t="s">
        <v>540</v>
      </c>
      <c r="I2598" s="1" t="s">
        <v>2857</v>
      </c>
      <c r="J2598" s="1" t="s">
        <v>20</v>
      </c>
      <c r="K2598" s="3">
        <v>42.61</v>
      </c>
      <c r="L2598">
        <v>5</v>
      </c>
      <c r="M2598" s="3">
        <v>213.05</v>
      </c>
      <c r="N2598" s="1" t="s">
        <v>29</v>
      </c>
      <c r="O2598" s="1" t="s">
        <v>37</v>
      </c>
    </row>
    <row r="2599" spans="1:15" x14ac:dyDescent="0.3">
      <c r="A2599" s="1" t="s">
        <v>6260</v>
      </c>
      <c r="B2599" s="2">
        <v>45581</v>
      </c>
      <c r="C2599" s="1" t="s">
        <v>6670</v>
      </c>
      <c r="D2599" s="1" t="s">
        <v>133</v>
      </c>
      <c r="E2599">
        <v>2024</v>
      </c>
      <c r="F2599" s="1" t="s">
        <v>2688</v>
      </c>
      <c r="G2599" s="1" t="s">
        <v>2689</v>
      </c>
      <c r="H2599" s="1" t="s">
        <v>1130</v>
      </c>
      <c r="I2599" s="1" t="s">
        <v>6261</v>
      </c>
      <c r="J2599" s="1" t="s">
        <v>20</v>
      </c>
      <c r="K2599" s="3">
        <v>10.6</v>
      </c>
      <c r="L2599">
        <v>3</v>
      </c>
      <c r="M2599" s="3">
        <v>31.8</v>
      </c>
      <c r="N2599" s="1" t="s">
        <v>29</v>
      </c>
      <c r="O2599" s="1" t="s">
        <v>22</v>
      </c>
    </row>
    <row r="2600" spans="1:15" x14ac:dyDescent="0.3">
      <c r="A2600" s="1" t="s">
        <v>6262</v>
      </c>
      <c r="B2600" s="2">
        <v>44973</v>
      </c>
      <c r="C2600" s="1" t="s">
        <v>6672</v>
      </c>
      <c r="D2600" s="1" t="s">
        <v>39</v>
      </c>
      <c r="E2600">
        <v>2023</v>
      </c>
      <c r="F2600" s="1" t="s">
        <v>5754</v>
      </c>
      <c r="G2600" s="1" t="s">
        <v>5755</v>
      </c>
      <c r="H2600" s="1" t="s">
        <v>1428</v>
      </c>
      <c r="I2600" s="1" t="s">
        <v>6263</v>
      </c>
      <c r="J2600" s="1" t="s">
        <v>20</v>
      </c>
      <c r="K2600" s="3">
        <v>37.130000000000003</v>
      </c>
      <c r="L2600">
        <v>4</v>
      </c>
      <c r="M2600" s="3">
        <v>148.52000000000001</v>
      </c>
      <c r="N2600" s="1" t="s">
        <v>6669</v>
      </c>
      <c r="O2600" s="1" t="s">
        <v>22</v>
      </c>
    </row>
    <row r="2601" spans="1:15" x14ac:dyDescent="0.3">
      <c r="A2601" s="1" t="s">
        <v>6264</v>
      </c>
      <c r="B2601" s="2">
        <v>45005</v>
      </c>
      <c r="C2601" s="1" t="s">
        <v>6667</v>
      </c>
      <c r="D2601" s="1" t="s">
        <v>15</v>
      </c>
      <c r="E2601">
        <v>2023</v>
      </c>
      <c r="F2601" s="1" t="s">
        <v>205</v>
      </c>
      <c r="G2601" s="1" t="s">
        <v>206</v>
      </c>
      <c r="H2601" s="1" t="s">
        <v>1357</v>
      </c>
      <c r="I2601" s="1" t="s">
        <v>1358</v>
      </c>
      <c r="J2601" s="1" t="s">
        <v>70</v>
      </c>
      <c r="K2601" s="3">
        <v>19.34</v>
      </c>
      <c r="L2601">
        <v>5</v>
      </c>
      <c r="M2601" s="3">
        <v>96.7</v>
      </c>
      <c r="N2601" s="1" t="s">
        <v>29</v>
      </c>
      <c r="O2601" s="1" t="s">
        <v>37</v>
      </c>
    </row>
    <row r="2602" spans="1:15" x14ac:dyDescent="0.3">
      <c r="A2602" s="1" t="s">
        <v>6265</v>
      </c>
      <c r="B2602" s="2">
        <v>44992</v>
      </c>
      <c r="C2602" s="1" t="s">
        <v>6671</v>
      </c>
      <c r="D2602" s="1" t="s">
        <v>15</v>
      </c>
      <c r="E2602">
        <v>2023</v>
      </c>
      <c r="F2602" s="1" t="s">
        <v>368</v>
      </c>
      <c r="G2602" s="1" t="s">
        <v>369</v>
      </c>
      <c r="H2602" s="1" t="s">
        <v>6203</v>
      </c>
      <c r="I2602" s="1" t="s">
        <v>6204</v>
      </c>
      <c r="J2602" s="1" t="s">
        <v>20</v>
      </c>
      <c r="K2602" s="3">
        <v>18.440000000000001</v>
      </c>
      <c r="L2602">
        <v>3</v>
      </c>
      <c r="M2602" s="3">
        <v>55.32</v>
      </c>
      <c r="N2602" s="1" t="s">
        <v>21</v>
      </c>
      <c r="O2602" s="1" t="s">
        <v>37</v>
      </c>
    </row>
    <row r="2603" spans="1:15" x14ac:dyDescent="0.3">
      <c r="A2603" s="1" t="s">
        <v>6266</v>
      </c>
      <c r="B2603" s="2">
        <v>45049</v>
      </c>
      <c r="C2603" s="1" t="s">
        <v>6670</v>
      </c>
      <c r="D2603" s="1" t="s">
        <v>46</v>
      </c>
      <c r="E2603">
        <v>2023</v>
      </c>
      <c r="F2603" s="1" t="s">
        <v>3553</v>
      </c>
      <c r="G2603" s="1" t="s">
        <v>3554</v>
      </c>
      <c r="H2603" s="1" t="s">
        <v>3952</v>
      </c>
      <c r="I2603" s="1" t="s">
        <v>3953</v>
      </c>
      <c r="J2603" s="1" t="s">
        <v>20</v>
      </c>
      <c r="K2603" s="3">
        <v>42.48</v>
      </c>
      <c r="L2603">
        <v>4</v>
      </c>
      <c r="M2603" s="3">
        <v>169.92</v>
      </c>
      <c r="N2603" s="1" t="s">
        <v>6669</v>
      </c>
      <c r="O2603" s="1" t="s">
        <v>37</v>
      </c>
    </row>
    <row r="2604" spans="1:15" x14ac:dyDescent="0.3">
      <c r="A2604" s="1" t="s">
        <v>6267</v>
      </c>
      <c r="B2604" s="2">
        <v>45391</v>
      </c>
      <c r="C2604" s="1" t="s">
        <v>6671</v>
      </c>
      <c r="D2604" s="1" t="s">
        <v>82</v>
      </c>
      <c r="E2604">
        <v>2024</v>
      </c>
      <c r="F2604" s="1" t="s">
        <v>728</v>
      </c>
      <c r="G2604" s="1" t="s">
        <v>1989</v>
      </c>
      <c r="H2604" s="1" t="s">
        <v>1782</v>
      </c>
      <c r="I2604" s="1" t="s">
        <v>5744</v>
      </c>
      <c r="J2604" s="1" t="s">
        <v>20</v>
      </c>
      <c r="K2604" s="3">
        <v>18.21</v>
      </c>
      <c r="L2604">
        <v>2</v>
      </c>
      <c r="M2604" s="3">
        <v>36.42</v>
      </c>
      <c r="N2604" s="1" t="s">
        <v>6669</v>
      </c>
      <c r="O2604" s="1" t="s">
        <v>80</v>
      </c>
    </row>
    <row r="2605" spans="1:15" x14ac:dyDescent="0.3">
      <c r="A2605" s="1" t="s">
        <v>6268</v>
      </c>
      <c r="B2605" s="2">
        <v>45021</v>
      </c>
      <c r="C2605" s="1" t="s">
        <v>6670</v>
      </c>
      <c r="D2605" s="1" t="s">
        <v>82</v>
      </c>
      <c r="E2605">
        <v>2023</v>
      </c>
      <c r="F2605" s="1" t="s">
        <v>1083</v>
      </c>
      <c r="G2605" s="1" t="s">
        <v>3966</v>
      </c>
      <c r="H2605" s="1" t="s">
        <v>588</v>
      </c>
      <c r="I2605" s="1" t="s">
        <v>3466</v>
      </c>
      <c r="J2605" s="1" t="s">
        <v>20</v>
      </c>
      <c r="K2605" s="3">
        <v>7.26</v>
      </c>
      <c r="L2605">
        <v>1</v>
      </c>
      <c r="M2605" s="3">
        <v>7.26</v>
      </c>
      <c r="N2605" s="1" t="s">
        <v>6669</v>
      </c>
      <c r="O2605" s="1" t="s">
        <v>193</v>
      </c>
    </row>
    <row r="2606" spans="1:15" x14ac:dyDescent="0.3">
      <c r="A2606" s="1" t="s">
        <v>6269</v>
      </c>
      <c r="B2606" s="2">
        <v>45319</v>
      </c>
      <c r="C2606" s="1" t="s">
        <v>6666</v>
      </c>
      <c r="D2606" s="1" t="s">
        <v>210</v>
      </c>
      <c r="E2606">
        <v>2024</v>
      </c>
      <c r="F2606" s="1" t="s">
        <v>578</v>
      </c>
      <c r="G2606" s="1" t="s">
        <v>579</v>
      </c>
      <c r="H2606" s="1" t="s">
        <v>2810</v>
      </c>
      <c r="I2606" s="1" t="s">
        <v>2811</v>
      </c>
      <c r="J2606" s="1" t="s">
        <v>70</v>
      </c>
      <c r="K2606" s="3">
        <v>17.670000000000002</v>
      </c>
      <c r="L2606">
        <v>5</v>
      </c>
      <c r="M2606" s="3">
        <v>88.35</v>
      </c>
      <c r="N2606" s="1" t="s">
        <v>88</v>
      </c>
      <c r="O2606" s="1" t="s">
        <v>30</v>
      </c>
    </row>
    <row r="2607" spans="1:15" x14ac:dyDescent="0.3">
      <c r="A2607" s="1" t="s">
        <v>6270</v>
      </c>
      <c r="B2607" s="2">
        <v>45117</v>
      </c>
      <c r="C2607" s="1" t="s">
        <v>6667</v>
      </c>
      <c r="D2607" s="1" t="s">
        <v>32</v>
      </c>
      <c r="E2607">
        <v>2023</v>
      </c>
      <c r="F2607" s="1" t="s">
        <v>799</v>
      </c>
      <c r="G2607" s="1" t="s">
        <v>6271</v>
      </c>
      <c r="H2607" s="1" t="s">
        <v>6272</v>
      </c>
      <c r="I2607" s="1" t="s">
        <v>6273</v>
      </c>
      <c r="J2607" s="1" t="s">
        <v>87</v>
      </c>
      <c r="K2607" s="3">
        <v>19.29</v>
      </c>
      <c r="L2607">
        <v>5</v>
      </c>
      <c r="M2607" s="3">
        <v>96.45</v>
      </c>
      <c r="N2607" s="1" t="s">
        <v>29</v>
      </c>
      <c r="O2607" s="1" t="s">
        <v>193</v>
      </c>
    </row>
    <row r="2608" spans="1:15" x14ac:dyDescent="0.3">
      <c r="A2608" s="1" t="s">
        <v>6274</v>
      </c>
      <c r="B2608" s="2">
        <v>45479</v>
      </c>
      <c r="C2608" s="1" t="s">
        <v>6673</v>
      </c>
      <c r="D2608" s="1" t="s">
        <v>32</v>
      </c>
      <c r="E2608">
        <v>2024</v>
      </c>
      <c r="F2608" s="1" t="s">
        <v>1993</v>
      </c>
      <c r="G2608" s="1" t="s">
        <v>1994</v>
      </c>
      <c r="H2608" s="1" t="s">
        <v>473</v>
      </c>
      <c r="I2608" s="1" t="s">
        <v>474</v>
      </c>
      <c r="J2608" s="1" t="s">
        <v>51</v>
      </c>
      <c r="K2608" s="3">
        <v>32.619999999999997</v>
      </c>
      <c r="L2608">
        <v>2</v>
      </c>
      <c r="M2608" s="3">
        <v>65.239999999999995</v>
      </c>
      <c r="N2608" s="1" t="s">
        <v>21</v>
      </c>
      <c r="O2608" s="1" t="s">
        <v>30</v>
      </c>
    </row>
    <row r="2609" spans="1:15" x14ac:dyDescent="0.3">
      <c r="A2609" s="1" t="s">
        <v>6275</v>
      </c>
      <c r="B2609" s="2">
        <v>45575</v>
      </c>
      <c r="C2609" s="1" t="s">
        <v>6672</v>
      </c>
      <c r="D2609" s="1" t="s">
        <v>133</v>
      </c>
      <c r="E2609">
        <v>2024</v>
      </c>
      <c r="F2609" s="1" t="s">
        <v>2277</v>
      </c>
      <c r="G2609" s="1" t="s">
        <v>5039</v>
      </c>
      <c r="H2609" s="1" t="s">
        <v>3346</v>
      </c>
      <c r="I2609" s="1" t="s">
        <v>6276</v>
      </c>
      <c r="J2609" s="1" t="s">
        <v>87</v>
      </c>
      <c r="K2609" s="3">
        <v>41.65</v>
      </c>
      <c r="L2609">
        <v>4</v>
      </c>
      <c r="M2609" s="3">
        <v>166.6</v>
      </c>
      <c r="N2609" s="1" t="s">
        <v>21</v>
      </c>
      <c r="O2609" s="1" t="s">
        <v>22</v>
      </c>
    </row>
    <row r="2610" spans="1:15" x14ac:dyDescent="0.3">
      <c r="A2610" s="1" t="s">
        <v>6277</v>
      </c>
      <c r="B2610" s="2">
        <v>45362</v>
      </c>
      <c r="C2610" s="1" t="s">
        <v>6667</v>
      </c>
      <c r="D2610" s="1" t="s">
        <v>15</v>
      </c>
      <c r="E2610">
        <v>2024</v>
      </c>
      <c r="F2610" s="1" t="s">
        <v>3459</v>
      </c>
      <c r="G2610" s="1" t="s">
        <v>3460</v>
      </c>
      <c r="H2610" s="1" t="s">
        <v>3505</v>
      </c>
      <c r="I2610" s="1" t="s">
        <v>3506</v>
      </c>
      <c r="J2610" s="1" t="s">
        <v>70</v>
      </c>
      <c r="K2610" s="3">
        <v>29.32</v>
      </c>
      <c r="L2610">
        <v>1</v>
      </c>
      <c r="M2610" s="3">
        <v>29.32</v>
      </c>
      <c r="N2610" s="1" t="s">
        <v>6669</v>
      </c>
      <c r="O2610" s="1" t="s">
        <v>193</v>
      </c>
    </row>
    <row r="2611" spans="1:15" x14ac:dyDescent="0.3">
      <c r="A2611" s="1" t="s">
        <v>6278</v>
      </c>
      <c r="B2611" s="2">
        <v>45889</v>
      </c>
      <c r="C2611" s="1" t="s">
        <v>6670</v>
      </c>
      <c r="D2611" s="1" t="s">
        <v>90</v>
      </c>
      <c r="E2611">
        <v>2025</v>
      </c>
      <c r="F2611" s="1" t="s">
        <v>6279</v>
      </c>
      <c r="G2611" s="1" t="s">
        <v>6280</v>
      </c>
      <c r="H2611" s="1" t="s">
        <v>891</v>
      </c>
      <c r="I2611" s="1" t="s">
        <v>892</v>
      </c>
      <c r="J2611" s="1" t="s">
        <v>20</v>
      </c>
      <c r="K2611" s="3">
        <v>9.0299999999999994</v>
      </c>
      <c r="L2611">
        <v>5</v>
      </c>
      <c r="M2611" s="3">
        <v>45.15</v>
      </c>
      <c r="N2611" s="1" t="s">
        <v>21</v>
      </c>
      <c r="O2611" s="1" t="s">
        <v>37</v>
      </c>
    </row>
    <row r="2612" spans="1:15" x14ac:dyDescent="0.3">
      <c r="A2612" s="1" t="s">
        <v>6281</v>
      </c>
      <c r="B2612" s="2">
        <v>45699</v>
      </c>
      <c r="C2612" s="1" t="s">
        <v>6671</v>
      </c>
      <c r="D2612" s="1" t="s">
        <v>39</v>
      </c>
      <c r="E2612">
        <v>2025</v>
      </c>
      <c r="F2612" s="1" t="s">
        <v>5330</v>
      </c>
      <c r="G2612" s="1" t="s">
        <v>5331</v>
      </c>
      <c r="H2612" s="1" t="s">
        <v>1365</v>
      </c>
      <c r="I2612" s="1" t="s">
        <v>2264</v>
      </c>
      <c r="J2612" s="1" t="s">
        <v>20</v>
      </c>
      <c r="K2612" s="3">
        <v>55.57</v>
      </c>
      <c r="L2612">
        <v>1</v>
      </c>
      <c r="M2612" s="3">
        <v>55.57</v>
      </c>
      <c r="N2612" s="1" t="s">
        <v>29</v>
      </c>
      <c r="O2612" s="1" t="s">
        <v>22</v>
      </c>
    </row>
    <row r="2613" spans="1:15" x14ac:dyDescent="0.3">
      <c r="A2613" s="1" t="s">
        <v>6282</v>
      </c>
      <c r="B2613" s="2">
        <v>45108</v>
      </c>
      <c r="C2613" s="1" t="s">
        <v>6673</v>
      </c>
      <c r="D2613" s="1" t="s">
        <v>32</v>
      </c>
      <c r="E2613">
        <v>2023</v>
      </c>
      <c r="F2613" s="1" t="s">
        <v>2838</v>
      </c>
      <c r="G2613" s="1" t="s">
        <v>2839</v>
      </c>
      <c r="H2613" s="1" t="s">
        <v>2517</v>
      </c>
      <c r="I2613" s="1" t="s">
        <v>2867</v>
      </c>
      <c r="J2613" s="1" t="s">
        <v>70</v>
      </c>
      <c r="K2613" s="3">
        <v>33.32</v>
      </c>
      <c r="L2613">
        <v>1</v>
      </c>
      <c r="M2613" s="3">
        <v>33.32</v>
      </c>
      <c r="N2613" s="1" t="s">
        <v>88</v>
      </c>
      <c r="O2613" s="1" t="s">
        <v>193</v>
      </c>
    </row>
    <row r="2614" spans="1:15" x14ac:dyDescent="0.3">
      <c r="A2614" s="1" t="s">
        <v>6283</v>
      </c>
      <c r="B2614" s="2">
        <v>45688</v>
      </c>
      <c r="C2614" s="1" t="s">
        <v>6668</v>
      </c>
      <c r="D2614" s="1" t="s">
        <v>210</v>
      </c>
      <c r="E2614">
        <v>2025</v>
      </c>
      <c r="F2614" s="1" t="s">
        <v>308</v>
      </c>
      <c r="G2614" s="1" t="s">
        <v>309</v>
      </c>
      <c r="H2614" s="1" t="s">
        <v>4103</v>
      </c>
      <c r="I2614" s="1" t="s">
        <v>4104</v>
      </c>
      <c r="J2614" s="1" t="s">
        <v>20</v>
      </c>
      <c r="K2614" s="3">
        <v>42.42</v>
      </c>
      <c r="L2614">
        <v>2</v>
      </c>
      <c r="M2614" s="3">
        <v>84.84</v>
      </c>
      <c r="N2614" s="1" t="s">
        <v>21</v>
      </c>
      <c r="O2614" s="1" t="s">
        <v>193</v>
      </c>
    </row>
    <row r="2615" spans="1:15" x14ac:dyDescent="0.3">
      <c r="A2615" s="1" t="s">
        <v>6284</v>
      </c>
      <c r="B2615" s="2">
        <v>44868</v>
      </c>
      <c r="C2615" s="1" t="s">
        <v>6672</v>
      </c>
      <c r="D2615" s="1" t="s">
        <v>54</v>
      </c>
      <c r="E2615">
        <v>2022</v>
      </c>
      <c r="F2615" s="1" t="s">
        <v>1180</v>
      </c>
      <c r="G2615" s="1" t="s">
        <v>1181</v>
      </c>
      <c r="H2615" s="1" t="s">
        <v>1990</v>
      </c>
      <c r="I2615" s="1" t="s">
        <v>1991</v>
      </c>
      <c r="J2615" s="1" t="s">
        <v>87</v>
      </c>
      <c r="K2615" s="3">
        <v>5.14</v>
      </c>
      <c r="L2615">
        <v>1</v>
      </c>
      <c r="M2615" s="3">
        <v>5.14</v>
      </c>
      <c r="N2615" s="1" t="s">
        <v>6669</v>
      </c>
      <c r="O2615" s="1" t="s">
        <v>95</v>
      </c>
    </row>
    <row r="2616" spans="1:15" x14ac:dyDescent="0.3">
      <c r="A2616" s="1" t="s">
        <v>6285</v>
      </c>
      <c r="B2616" s="2">
        <v>45782</v>
      </c>
      <c r="C2616" s="1" t="s">
        <v>6667</v>
      </c>
      <c r="D2616" s="1" t="s">
        <v>46</v>
      </c>
      <c r="E2616">
        <v>2025</v>
      </c>
      <c r="F2616" s="1" t="s">
        <v>2006</v>
      </c>
      <c r="G2616" s="1" t="s">
        <v>2007</v>
      </c>
      <c r="H2616" s="1" t="s">
        <v>841</v>
      </c>
      <c r="I2616" s="1" t="s">
        <v>1097</v>
      </c>
      <c r="J2616" s="1" t="s">
        <v>20</v>
      </c>
      <c r="K2616" s="3">
        <v>34.53</v>
      </c>
      <c r="L2616">
        <v>2</v>
      </c>
      <c r="M2616" s="3">
        <v>69.06</v>
      </c>
      <c r="N2616" s="1" t="s">
        <v>21</v>
      </c>
      <c r="O2616" s="1" t="s">
        <v>44</v>
      </c>
    </row>
    <row r="2617" spans="1:15" x14ac:dyDescent="0.3">
      <c r="A2617" s="1" t="s">
        <v>6286</v>
      </c>
      <c r="B2617" s="2">
        <v>45012</v>
      </c>
      <c r="C2617" s="1" t="s">
        <v>6667</v>
      </c>
      <c r="D2617" s="1" t="s">
        <v>15</v>
      </c>
      <c r="E2617">
        <v>2023</v>
      </c>
      <c r="F2617" s="1" t="s">
        <v>912</v>
      </c>
      <c r="G2617" s="1" t="s">
        <v>4451</v>
      </c>
      <c r="H2617" s="1" t="s">
        <v>1394</v>
      </c>
      <c r="I2617" s="1" t="s">
        <v>1395</v>
      </c>
      <c r="J2617" s="1" t="s">
        <v>51</v>
      </c>
      <c r="K2617" s="3">
        <v>10.17</v>
      </c>
      <c r="L2617">
        <v>1</v>
      </c>
      <c r="M2617" s="3">
        <v>10.17</v>
      </c>
      <c r="N2617" s="1" t="s">
        <v>29</v>
      </c>
      <c r="O2617" s="1" t="s">
        <v>37</v>
      </c>
    </row>
    <row r="2618" spans="1:15" x14ac:dyDescent="0.3">
      <c r="A2618" s="1" t="s">
        <v>6287</v>
      </c>
      <c r="B2618" s="2">
        <v>45157</v>
      </c>
      <c r="C2618" s="1" t="s">
        <v>6673</v>
      </c>
      <c r="D2618" s="1" t="s">
        <v>90</v>
      </c>
      <c r="E2618">
        <v>2023</v>
      </c>
      <c r="F2618" s="1" t="s">
        <v>2295</v>
      </c>
      <c r="G2618" s="1" t="s">
        <v>2296</v>
      </c>
      <c r="H2618" s="1" t="s">
        <v>4914</v>
      </c>
      <c r="I2618" s="1" t="s">
        <v>4915</v>
      </c>
      <c r="J2618" s="1" t="s">
        <v>20</v>
      </c>
      <c r="K2618" s="3">
        <v>23.5</v>
      </c>
      <c r="L2618">
        <v>4</v>
      </c>
      <c r="M2618" s="3">
        <v>94</v>
      </c>
      <c r="N2618" s="1" t="s">
        <v>21</v>
      </c>
      <c r="O2618" s="1" t="s">
        <v>22</v>
      </c>
    </row>
    <row r="2619" spans="1:15" x14ac:dyDescent="0.3">
      <c r="A2619" s="1" t="s">
        <v>6288</v>
      </c>
      <c r="B2619" s="2">
        <v>44986</v>
      </c>
      <c r="C2619" s="1" t="s">
        <v>6670</v>
      </c>
      <c r="D2619" s="1" t="s">
        <v>15</v>
      </c>
      <c r="E2619">
        <v>2023</v>
      </c>
      <c r="F2619" s="1" t="s">
        <v>463</v>
      </c>
      <c r="G2619" s="1" t="s">
        <v>5494</v>
      </c>
      <c r="H2619" s="1" t="s">
        <v>2913</v>
      </c>
      <c r="I2619" s="1" t="s">
        <v>4831</v>
      </c>
      <c r="J2619" s="1" t="s">
        <v>51</v>
      </c>
      <c r="K2619" s="3">
        <v>16.84</v>
      </c>
      <c r="L2619">
        <v>4</v>
      </c>
      <c r="M2619" s="3">
        <v>67.36</v>
      </c>
      <c r="N2619" s="1" t="s">
        <v>88</v>
      </c>
      <c r="O2619" s="1" t="s">
        <v>22</v>
      </c>
    </row>
    <row r="2620" spans="1:15" x14ac:dyDescent="0.3">
      <c r="A2620" s="1" t="s">
        <v>6289</v>
      </c>
      <c r="B2620" s="2">
        <v>45785</v>
      </c>
      <c r="C2620" s="1" t="s">
        <v>6672</v>
      </c>
      <c r="D2620" s="1" t="s">
        <v>46</v>
      </c>
      <c r="E2620">
        <v>2025</v>
      </c>
      <c r="F2620" s="1" t="s">
        <v>285</v>
      </c>
      <c r="G2620" s="1" t="s">
        <v>286</v>
      </c>
      <c r="H2620" s="1" t="s">
        <v>1606</v>
      </c>
      <c r="I2620" s="1" t="s">
        <v>6214</v>
      </c>
      <c r="J2620" s="1" t="s">
        <v>20</v>
      </c>
      <c r="K2620" s="3">
        <v>16.75</v>
      </c>
      <c r="L2620">
        <v>5</v>
      </c>
      <c r="M2620" s="3">
        <v>83.75</v>
      </c>
      <c r="N2620" s="1" t="s">
        <v>21</v>
      </c>
      <c r="O2620" s="1" t="s">
        <v>22</v>
      </c>
    </row>
    <row r="2621" spans="1:15" x14ac:dyDescent="0.3">
      <c r="A2621" s="1" t="s">
        <v>6290</v>
      </c>
      <c r="B2621" s="2">
        <v>45628</v>
      </c>
      <c r="C2621" s="1" t="s">
        <v>6667</v>
      </c>
      <c r="D2621" s="1" t="s">
        <v>107</v>
      </c>
      <c r="E2621">
        <v>2024</v>
      </c>
      <c r="F2621" s="1" t="s">
        <v>4362</v>
      </c>
      <c r="G2621" s="1" t="s">
        <v>4363</v>
      </c>
      <c r="H2621" s="1" t="s">
        <v>3380</v>
      </c>
      <c r="I2621" s="1" t="s">
        <v>6291</v>
      </c>
      <c r="J2621" s="1" t="s">
        <v>87</v>
      </c>
      <c r="K2621" s="3">
        <v>27.82</v>
      </c>
      <c r="L2621">
        <v>2</v>
      </c>
      <c r="M2621" s="3">
        <v>55.64</v>
      </c>
      <c r="N2621" s="1" t="s">
        <v>6669</v>
      </c>
      <c r="O2621" s="1" t="s">
        <v>37</v>
      </c>
    </row>
    <row r="2622" spans="1:15" x14ac:dyDescent="0.3">
      <c r="A2622" s="1" t="s">
        <v>6292</v>
      </c>
      <c r="B2622" s="2">
        <v>45448</v>
      </c>
      <c r="C2622" s="1" t="s">
        <v>6670</v>
      </c>
      <c r="D2622" s="1" t="s">
        <v>24</v>
      </c>
      <c r="E2622">
        <v>2024</v>
      </c>
      <c r="F2622" s="1" t="s">
        <v>6198</v>
      </c>
      <c r="G2622" s="1" t="s">
        <v>6199</v>
      </c>
      <c r="H2622" s="1" t="s">
        <v>5205</v>
      </c>
      <c r="I2622" s="1" t="s">
        <v>5206</v>
      </c>
      <c r="J2622" s="1" t="s">
        <v>87</v>
      </c>
      <c r="K2622" s="3">
        <v>9.4600000000000009</v>
      </c>
      <c r="L2622">
        <v>3</v>
      </c>
      <c r="M2622" s="3">
        <v>28.38</v>
      </c>
      <c r="N2622" s="1" t="s">
        <v>88</v>
      </c>
      <c r="O2622" s="1" t="s">
        <v>44</v>
      </c>
    </row>
    <row r="2623" spans="1:15" x14ac:dyDescent="0.3">
      <c r="A2623" s="1" t="s">
        <v>6293</v>
      </c>
      <c r="B2623" s="2">
        <v>45247</v>
      </c>
      <c r="C2623" s="1" t="s">
        <v>6668</v>
      </c>
      <c r="D2623" s="1" t="s">
        <v>54</v>
      </c>
      <c r="E2623">
        <v>2023</v>
      </c>
      <c r="F2623" s="1" t="s">
        <v>4042</v>
      </c>
      <c r="G2623" s="1" t="s">
        <v>4043</v>
      </c>
      <c r="H2623" s="1" t="s">
        <v>2493</v>
      </c>
      <c r="I2623" s="1" t="s">
        <v>5492</v>
      </c>
      <c r="J2623" s="1" t="s">
        <v>87</v>
      </c>
      <c r="K2623" s="3">
        <v>23.71</v>
      </c>
      <c r="L2623">
        <v>1</v>
      </c>
      <c r="M2623" s="3">
        <v>23.71</v>
      </c>
      <c r="N2623" s="1" t="s">
        <v>6669</v>
      </c>
      <c r="O2623" s="1" t="s">
        <v>30</v>
      </c>
    </row>
    <row r="2624" spans="1:15" x14ac:dyDescent="0.3">
      <c r="A2624" s="1" t="s">
        <v>6294</v>
      </c>
      <c r="B2624" s="2">
        <v>44999</v>
      </c>
      <c r="C2624" s="1" t="s">
        <v>6671</v>
      </c>
      <c r="D2624" s="1" t="s">
        <v>15</v>
      </c>
      <c r="E2624">
        <v>2023</v>
      </c>
      <c r="F2624" s="1" t="s">
        <v>666</v>
      </c>
      <c r="G2624" s="1" t="s">
        <v>3335</v>
      </c>
      <c r="H2624" s="1" t="s">
        <v>2249</v>
      </c>
      <c r="I2624" s="1" t="s">
        <v>2250</v>
      </c>
      <c r="J2624" s="1" t="s">
        <v>70</v>
      </c>
      <c r="K2624" s="3">
        <v>39.97</v>
      </c>
      <c r="L2624">
        <v>2</v>
      </c>
      <c r="M2624" s="3">
        <v>79.94</v>
      </c>
      <c r="N2624" s="1" t="s">
        <v>29</v>
      </c>
      <c r="O2624" s="1" t="s">
        <v>30</v>
      </c>
    </row>
    <row r="2625" spans="1:15" x14ac:dyDescent="0.3">
      <c r="A2625" s="1" t="s">
        <v>6295</v>
      </c>
      <c r="B2625" s="2">
        <v>45637</v>
      </c>
      <c r="C2625" s="1" t="s">
        <v>6670</v>
      </c>
      <c r="D2625" s="1" t="s">
        <v>107</v>
      </c>
      <c r="E2625">
        <v>2024</v>
      </c>
      <c r="F2625" s="1" t="s">
        <v>1275</v>
      </c>
      <c r="G2625" s="1" t="s">
        <v>1276</v>
      </c>
      <c r="H2625" s="1" t="s">
        <v>6022</v>
      </c>
      <c r="I2625" s="1" t="s">
        <v>6023</v>
      </c>
      <c r="J2625" s="1" t="s">
        <v>51</v>
      </c>
      <c r="K2625" s="3">
        <v>32.75</v>
      </c>
      <c r="L2625">
        <v>5</v>
      </c>
      <c r="M2625" s="3">
        <v>163.75</v>
      </c>
      <c r="N2625" s="1" t="s">
        <v>21</v>
      </c>
      <c r="O2625" s="1" t="s">
        <v>193</v>
      </c>
    </row>
    <row r="2626" spans="1:15" x14ac:dyDescent="0.3">
      <c r="A2626" s="1" t="s">
        <v>6296</v>
      </c>
      <c r="B2626" s="2">
        <v>45615</v>
      </c>
      <c r="C2626" s="1" t="s">
        <v>6671</v>
      </c>
      <c r="D2626" s="1" t="s">
        <v>54</v>
      </c>
      <c r="E2626">
        <v>2024</v>
      </c>
      <c r="F2626" s="1" t="s">
        <v>1804</v>
      </c>
      <c r="G2626" s="1" t="s">
        <v>1805</v>
      </c>
      <c r="H2626" s="1" t="s">
        <v>2234</v>
      </c>
      <c r="I2626" s="1" t="s">
        <v>2235</v>
      </c>
      <c r="J2626" s="1" t="s">
        <v>70</v>
      </c>
      <c r="K2626" s="3">
        <v>11.87</v>
      </c>
      <c r="L2626">
        <v>3</v>
      </c>
      <c r="M2626" s="3">
        <v>35.61</v>
      </c>
      <c r="N2626" s="1" t="s">
        <v>21</v>
      </c>
      <c r="O2626" s="1" t="s">
        <v>80</v>
      </c>
    </row>
    <row r="2627" spans="1:15" x14ac:dyDescent="0.3">
      <c r="A2627" s="1" t="s">
        <v>6297</v>
      </c>
      <c r="B2627" s="2">
        <v>45006</v>
      </c>
      <c r="C2627" s="1" t="s">
        <v>6671</v>
      </c>
      <c r="D2627" s="1" t="s">
        <v>15</v>
      </c>
      <c r="E2627">
        <v>2023</v>
      </c>
      <c r="F2627" s="1" t="s">
        <v>2113</v>
      </c>
      <c r="G2627" s="1" t="s">
        <v>4395</v>
      </c>
      <c r="H2627" s="1" t="s">
        <v>2189</v>
      </c>
      <c r="I2627" s="1" t="s">
        <v>6298</v>
      </c>
      <c r="J2627" s="1" t="s">
        <v>20</v>
      </c>
      <c r="K2627" s="3">
        <v>31.73</v>
      </c>
      <c r="L2627">
        <v>1</v>
      </c>
      <c r="M2627" s="3">
        <v>31.73</v>
      </c>
      <c r="N2627" s="1" t="s">
        <v>21</v>
      </c>
      <c r="O2627" s="1" t="s">
        <v>52</v>
      </c>
    </row>
    <row r="2628" spans="1:15" x14ac:dyDescent="0.3">
      <c r="A2628" s="1" t="s">
        <v>6299</v>
      </c>
      <c r="B2628" s="2">
        <v>45690</v>
      </c>
      <c r="C2628" s="1" t="s">
        <v>6666</v>
      </c>
      <c r="D2628" s="1" t="s">
        <v>39</v>
      </c>
      <c r="E2628">
        <v>2025</v>
      </c>
      <c r="F2628" s="1" t="s">
        <v>5033</v>
      </c>
      <c r="G2628" s="1" t="s">
        <v>5034</v>
      </c>
      <c r="H2628" s="1" t="s">
        <v>125</v>
      </c>
      <c r="I2628" s="1" t="s">
        <v>3858</v>
      </c>
      <c r="J2628" s="1" t="s">
        <v>20</v>
      </c>
      <c r="K2628" s="3">
        <v>44.57</v>
      </c>
      <c r="L2628">
        <v>2</v>
      </c>
      <c r="M2628" s="3">
        <v>89.14</v>
      </c>
      <c r="N2628" s="1" t="s">
        <v>21</v>
      </c>
      <c r="O2628" s="1" t="s">
        <v>37</v>
      </c>
    </row>
    <row r="2629" spans="1:15" x14ac:dyDescent="0.3">
      <c r="A2629" s="1" t="s">
        <v>6300</v>
      </c>
      <c r="B2629" s="2">
        <v>45745</v>
      </c>
      <c r="C2629" s="1" t="s">
        <v>6673</v>
      </c>
      <c r="D2629" s="1" t="s">
        <v>15</v>
      </c>
      <c r="E2629">
        <v>2025</v>
      </c>
      <c r="F2629" s="1" t="s">
        <v>55</v>
      </c>
      <c r="G2629" s="1" t="s">
        <v>746</v>
      </c>
      <c r="H2629" s="1" t="s">
        <v>2208</v>
      </c>
      <c r="I2629" s="1" t="s">
        <v>2209</v>
      </c>
      <c r="J2629" s="1" t="s">
        <v>51</v>
      </c>
      <c r="K2629" s="3">
        <v>26.41</v>
      </c>
      <c r="L2629">
        <v>5</v>
      </c>
      <c r="M2629" s="3">
        <v>132.05000000000001</v>
      </c>
      <c r="N2629" s="1" t="s">
        <v>29</v>
      </c>
      <c r="O2629" s="1" t="s">
        <v>193</v>
      </c>
    </row>
    <row r="2630" spans="1:15" x14ac:dyDescent="0.3">
      <c r="A2630" s="1" t="s">
        <v>6301</v>
      </c>
      <c r="B2630" s="2">
        <v>45375</v>
      </c>
      <c r="C2630" s="1" t="s">
        <v>6666</v>
      </c>
      <c r="D2630" s="1" t="s">
        <v>15</v>
      </c>
      <c r="E2630">
        <v>2024</v>
      </c>
      <c r="F2630" s="1" t="s">
        <v>6302</v>
      </c>
      <c r="G2630" s="1" t="s">
        <v>6303</v>
      </c>
      <c r="H2630" s="1" t="s">
        <v>2877</v>
      </c>
      <c r="I2630" s="1" t="s">
        <v>3872</v>
      </c>
      <c r="J2630" s="1" t="s">
        <v>87</v>
      </c>
      <c r="K2630" s="3">
        <v>26.12</v>
      </c>
      <c r="L2630">
        <v>5</v>
      </c>
      <c r="M2630" s="3">
        <v>130.6</v>
      </c>
      <c r="N2630" s="1" t="s">
        <v>29</v>
      </c>
      <c r="O2630" s="1" t="s">
        <v>193</v>
      </c>
    </row>
    <row r="2631" spans="1:15" x14ac:dyDescent="0.3">
      <c r="A2631" s="1" t="s">
        <v>6304</v>
      </c>
      <c r="B2631" s="2">
        <v>45474</v>
      </c>
      <c r="C2631" s="1" t="s">
        <v>6667</v>
      </c>
      <c r="D2631" s="1" t="s">
        <v>32</v>
      </c>
      <c r="E2631">
        <v>2024</v>
      </c>
      <c r="F2631" s="1" t="s">
        <v>1596</v>
      </c>
      <c r="G2631" s="1" t="s">
        <v>1597</v>
      </c>
      <c r="H2631" s="1" t="s">
        <v>426</v>
      </c>
      <c r="I2631" s="1" t="s">
        <v>5134</v>
      </c>
      <c r="J2631" s="1" t="s">
        <v>87</v>
      </c>
      <c r="K2631" s="3">
        <v>10.71</v>
      </c>
      <c r="L2631">
        <v>2</v>
      </c>
      <c r="M2631" s="3">
        <v>21.42</v>
      </c>
      <c r="N2631" s="1" t="s">
        <v>21</v>
      </c>
      <c r="O2631" s="1" t="s">
        <v>44</v>
      </c>
    </row>
    <row r="2632" spans="1:15" x14ac:dyDescent="0.3">
      <c r="A2632" s="1" t="s">
        <v>6305</v>
      </c>
      <c r="B2632" s="2">
        <v>44806</v>
      </c>
      <c r="C2632" s="1" t="s">
        <v>6668</v>
      </c>
      <c r="D2632" s="1" t="s">
        <v>60</v>
      </c>
      <c r="E2632">
        <v>2022</v>
      </c>
      <c r="F2632" s="1" t="s">
        <v>529</v>
      </c>
      <c r="G2632" s="1" t="s">
        <v>935</v>
      </c>
      <c r="H2632" s="1" t="s">
        <v>1350</v>
      </c>
      <c r="I2632" s="1" t="s">
        <v>1351</v>
      </c>
      <c r="J2632" s="1" t="s">
        <v>20</v>
      </c>
      <c r="K2632" s="3">
        <v>28.65</v>
      </c>
      <c r="L2632">
        <v>5</v>
      </c>
      <c r="M2632" s="3">
        <v>143.25</v>
      </c>
      <c r="N2632" s="1" t="s">
        <v>6669</v>
      </c>
      <c r="O2632" s="1" t="s">
        <v>95</v>
      </c>
    </row>
    <row r="2633" spans="1:15" x14ac:dyDescent="0.3">
      <c r="A2633" s="1" t="s">
        <v>6306</v>
      </c>
      <c r="B2633" s="2">
        <v>45646</v>
      </c>
      <c r="C2633" s="1" t="s">
        <v>6668</v>
      </c>
      <c r="D2633" s="1" t="s">
        <v>107</v>
      </c>
      <c r="E2633">
        <v>2024</v>
      </c>
      <c r="F2633" s="1" t="s">
        <v>3429</v>
      </c>
      <c r="G2633" s="1" t="s">
        <v>3430</v>
      </c>
      <c r="H2633" s="1" t="s">
        <v>360</v>
      </c>
      <c r="I2633" s="1" t="s">
        <v>361</v>
      </c>
      <c r="J2633" s="1" t="s">
        <v>70</v>
      </c>
      <c r="K2633" s="3">
        <v>23.82</v>
      </c>
      <c r="L2633">
        <v>2</v>
      </c>
      <c r="M2633" s="3">
        <v>47.64</v>
      </c>
      <c r="N2633" s="1" t="s">
        <v>21</v>
      </c>
      <c r="O2633" s="1" t="s">
        <v>37</v>
      </c>
    </row>
    <row r="2634" spans="1:15" x14ac:dyDescent="0.3">
      <c r="A2634" s="1" t="s">
        <v>6307</v>
      </c>
      <c r="B2634" s="2">
        <v>45169</v>
      </c>
      <c r="C2634" s="1" t="s">
        <v>6672</v>
      </c>
      <c r="D2634" s="1" t="s">
        <v>90</v>
      </c>
      <c r="E2634">
        <v>2023</v>
      </c>
      <c r="F2634" s="1" t="s">
        <v>1225</v>
      </c>
      <c r="G2634" s="1" t="s">
        <v>5654</v>
      </c>
      <c r="H2634" s="1" t="s">
        <v>1948</v>
      </c>
      <c r="I2634" s="1" t="s">
        <v>3292</v>
      </c>
      <c r="J2634" s="1" t="s">
        <v>51</v>
      </c>
      <c r="K2634" s="3">
        <v>17.399999999999999</v>
      </c>
      <c r="L2634">
        <v>2</v>
      </c>
      <c r="M2634" s="3">
        <v>34.799999999999997</v>
      </c>
      <c r="N2634" s="1" t="s">
        <v>21</v>
      </c>
      <c r="O2634" s="1" t="s">
        <v>37</v>
      </c>
    </row>
    <row r="2635" spans="1:15" x14ac:dyDescent="0.3">
      <c r="A2635" s="1" t="s">
        <v>6308</v>
      </c>
      <c r="B2635" s="2">
        <v>45260</v>
      </c>
      <c r="C2635" s="1" t="s">
        <v>6672</v>
      </c>
      <c r="D2635" s="1" t="s">
        <v>54</v>
      </c>
      <c r="E2635">
        <v>2023</v>
      </c>
      <c r="F2635" s="1" t="s">
        <v>1777</v>
      </c>
      <c r="G2635" s="1" t="s">
        <v>1778</v>
      </c>
      <c r="H2635" s="1" t="s">
        <v>6309</v>
      </c>
      <c r="I2635" s="1" t="s">
        <v>6310</v>
      </c>
      <c r="J2635" s="1" t="s">
        <v>87</v>
      </c>
      <c r="K2635" s="3">
        <v>20.2</v>
      </c>
      <c r="L2635">
        <v>1</v>
      </c>
      <c r="M2635" s="3">
        <v>20.2</v>
      </c>
      <c r="N2635" s="1" t="s">
        <v>29</v>
      </c>
      <c r="O2635" s="1" t="s">
        <v>30</v>
      </c>
    </row>
    <row r="2636" spans="1:15" x14ac:dyDescent="0.3">
      <c r="A2636" s="1" t="s">
        <v>6311</v>
      </c>
      <c r="B2636" s="2">
        <v>44911</v>
      </c>
      <c r="C2636" s="1" t="s">
        <v>6668</v>
      </c>
      <c r="D2636" s="1" t="s">
        <v>107</v>
      </c>
      <c r="E2636">
        <v>2022</v>
      </c>
      <c r="F2636" s="1" t="s">
        <v>2884</v>
      </c>
      <c r="G2636" s="1" t="s">
        <v>2885</v>
      </c>
      <c r="H2636" s="1" t="s">
        <v>4914</v>
      </c>
      <c r="I2636" s="1" t="s">
        <v>4915</v>
      </c>
      <c r="J2636" s="1" t="s">
        <v>20</v>
      </c>
      <c r="K2636" s="3">
        <v>19.670000000000002</v>
      </c>
      <c r="L2636">
        <v>1</v>
      </c>
      <c r="M2636" s="3">
        <v>19.670000000000002</v>
      </c>
      <c r="N2636" s="1" t="s">
        <v>21</v>
      </c>
      <c r="O2636" s="1" t="s">
        <v>80</v>
      </c>
    </row>
    <row r="2637" spans="1:15" x14ac:dyDescent="0.3">
      <c r="A2637" s="1" t="s">
        <v>6312</v>
      </c>
      <c r="B2637" s="2">
        <v>45389</v>
      </c>
      <c r="C2637" s="1" t="s">
        <v>6666</v>
      </c>
      <c r="D2637" s="1" t="s">
        <v>82</v>
      </c>
      <c r="E2637">
        <v>2024</v>
      </c>
      <c r="F2637" s="1" t="s">
        <v>102</v>
      </c>
      <c r="G2637" s="1" t="s">
        <v>4319</v>
      </c>
      <c r="H2637" s="1" t="s">
        <v>923</v>
      </c>
      <c r="I2637" s="1" t="s">
        <v>4344</v>
      </c>
      <c r="J2637" s="1" t="s">
        <v>70</v>
      </c>
      <c r="K2637" s="3">
        <v>44.15</v>
      </c>
      <c r="L2637">
        <v>1</v>
      </c>
      <c r="M2637" s="3">
        <v>44.15</v>
      </c>
      <c r="N2637" s="1" t="s">
        <v>21</v>
      </c>
      <c r="O2637" s="1" t="s">
        <v>44</v>
      </c>
    </row>
    <row r="2638" spans="1:15" x14ac:dyDescent="0.3">
      <c r="A2638" s="1" t="s">
        <v>6313</v>
      </c>
      <c r="B2638" s="2">
        <v>45880</v>
      </c>
      <c r="C2638" s="1" t="s">
        <v>6667</v>
      </c>
      <c r="D2638" s="1" t="s">
        <v>90</v>
      </c>
      <c r="E2638">
        <v>2025</v>
      </c>
      <c r="F2638" s="1" t="s">
        <v>802</v>
      </c>
      <c r="G2638" s="1" t="s">
        <v>803</v>
      </c>
      <c r="H2638" s="1" t="s">
        <v>673</v>
      </c>
      <c r="I2638" s="1" t="s">
        <v>4458</v>
      </c>
      <c r="J2638" s="1" t="s">
        <v>70</v>
      </c>
      <c r="K2638" s="3">
        <v>18.37</v>
      </c>
      <c r="L2638">
        <v>1</v>
      </c>
      <c r="M2638" s="3">
        <v>18.37</v>
      </c>
      <c r="N2638" s="1" t="s">
        <v>6669</v>
      </c>
      <c r="O2638" s="1" t="s">
        <v>95</v>
      </c>
    </row>
    <row r="2639" spans="1:15" x14ac:dyDescent="0.3">
      <c r="A2639" s="1" t="s">
        <v>6314</v>
      </c>
      <c r="B2639" s="2">
        <v>45415</v>
      </c>
      <c r="C2639" s="1" t="s">
        <v>6668</v>
      </c>
      <c r="D2639" s="1" t="s">
        <v>46</v>
      </c>
      <c r="E2639">
        <v>2024</v>
      </c>
      <c r="F2639" s="1" t="s">
        <v>1043</v>
      </c>
      <c r="G2639" s="1" t="s">
        <v>1612</v>
      </c>
      <c r="H2639" s="1" t="s">
        <v>1986</v>
      </c>
      <c r="I2639" s="1" t="s">
        <v>6315</v>
      </c>
      <c r="J2639" s="1" t="s">
        <v>70</v>
      </c>
      <c r="K2639" s="3">
        <v>23.8</v>
      </c>
      <c r="L2639">
        <v>1</v>
      </c>
      <c r="M2639" s="3">
        <v>23.8</v>
      </c>
      <c r="N2639" s="1" t="s">
        <v>6669</v>
      </c>
      <c r="O2639" s="1" t="s">
        <v>44</v>
      </c>
    </row>
    <row r="2640" spans="1:15" x14ac:dyDescent="0.3">
      <c r="A2640" s="1" t="s">
        <v>6316</v>
      </c>
      <c r="B2640" s="2">
        <v>44870</v>
      </c>
      <c r="C2640" s="1" t="s">
        <v>6673</v>
      </c>
      <c r="D2640" s="1" t="s">
        <v>54</v>
      </c>
      <c r="E2640">
        <v>2022</v>
      </c>
      <c r="F2640" s="1" t="s">
        <v>3262</v>
      </c>
      <c r="G2640" s="1" t="s">
        <v>4171</v>
      </c>
      <c r="H2640" s="1" t="s">
        <v>1755</v>
      </c>
      <c r="I2640" s="1" t="s">
        <v>3940</v>
      </c>
      <c r="J2640" s="1" t="s">
        <v>51</v>
      </c>
      <c r="K2640" s="3">
        <v>22.22</v>
      </c>
      <c r="L2640">
        <v>3</v>
      </c>
      <c r="M2640" s="3">
        <v>66.66</v>
      </c>
      <c r="N2640" s="1" t="s">
        <v>29</v>
      </c>
      <c r="O2640" s="1" t="s">
        <v>44</v>
      </c>
    </row>
    <row r="2641" spans="1:15" x14ac:dyDescent="0.3">
      <c r="A2641" s="1" t="s">
        <v>6317</v>
      </c>
      <c r="B2641" s="2">
        <v>45384</v>
      </c>
      <c r="C2641" s="1" t="s">
        <v>6671</v>
      </c>
      <c r="D2641" s="1" t="s">
        <v>82</v>
      </c>
      <c r="E2641">
        <v>2024</v>
      </c>
      <c r="F2641" s="1" t="s">
        <v>3442</v>
      </c>
      <c r="G2641" s="1" t="s">
        <v>4073</v>
      </c>
      <c r="H2641" s="1" t="s">
        <v>3380</v>
      </c>
      <c r="I2641" s="1" t="s">
        <v>6291</v>
      </c>
      <c r="J2641" s="1" t="s">
        <v>51</v>
      </c>
      <c r="K2641" s="3">
        <v>23.43</v>
      </c>
      <c r="L2641">
        <v>3</v>
      </c>
      <c r="M2641" s="3">
        <v>70.290000000000006</v>
      </c>
      <c r="N2641" s="1" t="s">
        <v>29</v>
      </c>
      <c r="O2641" s="1" t="s">
        <v>30</v>
      </c>
    </row>
    <row r="2642" spans="1:15" x14ac:dyDescent="0.3">
      <c r="A2642" s="1" t="s">
        <v>6318</v>
      </c>
      <c r="B2642" s="2">
        <v>45849</v>
      </c>
      <c r="C2642" s="1" t="s">
        <v>6668</v>
      </c>
      <c r="D2642" s="1" t="s">
        <v>32</v>
      </c>
      <c r="E2642">
        <v>2025</v>
      </c>
      <c r="F2642" s="1" t="s">
        <v>1439</v>
      </c>
      <c r="G2642" s="1" t="s">
        <v>4035</v>
      </c>
      <c r="H2642" s="1" t="s">
        <v>633</v>
      </c>
      <c r="I2642" s="1" t="s">
        <v>634</v>
      </c>
      <c r="J2642" s="1" t="s">
        <v>20</v>
      </c>
      <c r="K2642" s="3">
        <v>10.62</v>
      </c>
      <c r="L2642">
        <v>4</v>
      </c>
      <c r="M2642" s="3">
        <v>42.48</v>
      </c>
      <c r="N2642" s="1" t="s">
        <v>6669</v>
      </c>
      <c r="O2642" s="1" t="s">
        <v>193</v>
      </c>
    </row>
    <row r="2643" spans="1:15" x14ac:dyDescent="0.3">
      <c r="A2643" s="1" t="s">
        <v>6319</v>
      </c>
      <c r="B2643" s="2">
        <v>45602</v>
      </c>
      <c r="C2643" s="1" t="s">
        <v>6670</v>
      </c>
      <c r="D2643" s="1" t="s">
        <v>54</v>
      </c>
      <c r="E2643">
        <v>2024</v>
      </c>
      <c r="F2643" s="1" t="s">
        <v>1413</v>
      </c>
      <c r="G2643" s="1" t="s">
        <v>1414</v>
      </c>
      <c r="H2643" s="1" t="s">
        <v>2182</v>
      </c>
      <c r="I2643" s="1" t="s">
        <v>2911</v>
      </c>
      <c r="J2643" s="1" t="s">
        <v>20</v>
      </c>
      <c r="K2643" s="3">
        <v>38.96</v>
      </c>
      <c r="L2643">
        <v>1</v>
      </c>
      <c r="M2643" s="3">
        <v>38.96</v>
      </c>
      <c r="N2643" s="1" t="s">
        <v>6669</v>
      </c>
      <c r="O2643" s="1" t="s">
        <v>22</v>
      </c>
    </row>
    <row r="2644" spans="1:15" x14ac:dyDescent="0.3">
      <c r="A2644" s="1" t="s">
        <v>6320</v>
      </c>
      <c r="B2644" s="2">
        <v>45613</v>
      </c>
      <c r="C2644" s="1" t="s">
        <v>6666</v>
      </c>
      <c r="D2644" s="1" t="s">
        <v>54</v>
      </c>
      <c r="E2644">
        <v>2024</v>
      </c>
      <c r="F2644" s="1" t="s">
        <v>814</v>
      </c>
      <c r="G2644" s="1" t="s">
        <v>815</v>
      </c>
      <c r="H2644" s="1" t="s">
        <v>3149</v>
      </c>
      <c r="I2644" s="1" t="s">
        <v>3454</v>
      </c>
      <c r="J2644" s="1" t="s">
        <v>87</v>
      </c>
      <c r="K2644" s="3">
        <v>31.88</v>
      </c>
      <c r="L2644">
        <v>1</v>
      </c>
      <c r="M2644" s="3">
        <v>31.88</v>
      </c>
      <c r="N2644" s="1" t="s">
        <v>29</v>
      </c>
      <c r="O2644" s="1" t="s">
        <v>22</v>
      </c>
    </row>
    <row r="2645" spans="1:15" x14ac:dyDescent="0.3">
      <c r="A2645" s="1" t="s">
        <v>6321</v>
      </c>
      <c r="B2645" s="2">
        <v>45128</v>
      </c>
      <c r="C2645" s="1" t="s">
        <v>6668</v>
      </c>
      <c r="D2645" s="1" t="s">
        <v>32</v>
      </c>
      <c r="E2645">
        <v>2023</v>
      </c>
      <c r="F2645" s="1" t="s">
        <v>1569</v>
      </c>
      <c r="G2645" s="1" t="s">
        <v>1698</v>
      </c>
      <c r="H2645" s="1" t="s">
        <v>1661</v>
      </c>
      <c r="I2645" s="1" t="s">
        <v>2255</v>
      </c>
      <c r="J2645" s="1" t="s">
        <v>87</v>
      </c>
      <c r="K2645" s="3">
        <v>43.89</v>
      </c>
      <c r="L2645">
        <v>1</v>
      </c>
      <c r="M2645" s="3">
        <v>43.89</v>
      </c>
      <c r="N2645" s="1" t="s">
        <v>88</v>
      </c>
      <c r="O2645" s="1" t="s">
        <v>30</v>
      </c>
    </row>
    <row r="2646" spans="1:15" x14ac:dyDescent="0.3">
      <c r="A2646" s="1" t="s">
        <v>6322</v>
      </c>
      <c r="B2646" s="2">
        <v>45582</v>
      </c>
      <c r="C2646" s="1" t="s">
        <v>6672</v>
      </c>
      <c r="D2646" s="1" t="s">
        <v>133</v>
      </c>
      <c r="E2646">
        <v>2024</v>
      </c>
      <c r="F2646" s="1" t="s">
        <v>4416</v>
      </c>
      <c r="G2646" s="1" t="s">
        <v>6259</v>
      </c>
      <c r="H2646" s="1" t="s">
        <v>3952</v>
      </c>
      <c r="I2646" s="1" t="s">
        <v>3953</v>
      </c>
      <c r="J2646" s="1" t="s">
        <v>20</v>
      </c>
      <c r="K2646" s="3">
        <v>36.020000000000003</v>
      </c>
      <c r="L2646">
        <v>2</v>
      </c>
      <c r="M2646" s="3">
        <v>72.040000000000006</v>
      </c>
      <c r="N2646" s="1" t="s">
        <v>21</v>
      </c>
      <c r="O2646" s="1" t="s">
        <v>37</v>
      </c>
    </row>
    <row r="2647" spans="1:15" x14ac:dyDescent="0.3">
      <c r="A2647" s="1" t="s">
        <v>6323</v>
      </c>
      <c r="B2647" s="2">
        <v>44982</v>
      </c>
      <c r="C2647" s="1" t="s">
        <v>6673</v>
      </c>
      <c r="D2647" s="1" t="s">
        <v>39</v>
      </c>
      <c r="E2647">
        <v>2023</v>
      </c>
      <c r="F2647" s="1" t="s">
        <v>3523</v>
      </c>
      <c r="G2647" s="1" t="s">
        <v>5004</v>
      </c>
      <c r="H2647" s="1" t="s">
        <v>156</v>
      </c>
      <c r="I2647" s="1" t="s">
        <v>157</v>
      </c>
      <c r="J2647" s="1" t="s">
        <v>20</v>
      </c>
      <c r="K2647" s="3">
        <v>24.56</v>
      </c>
      <c r="L2647">
        <v>3</v>
      </c>
      <c r="M2647" s="3">
        <v>73.680000000000007</v>
      </c>
      <c r="N2647" s="1" t="s">
        <v>6669</v>
      </c>
      <c r="O2647" s="1" t="s">
        <v>37</v>
      </c>
    </row>
    <row r="2648" spans="1:15" x14ac:dyDescent="0.3">
      <c r="A2648" s="1" t="s">
        <v>6324</v>
      </c>
      <c r="B2648" s="2">
        <v>45635</v>
      </c>
      <c r="C2648" s="1" t="s">
        <v>6667</v>
      </c>
      <c r="D2648" s="1" t="s">
        <v>107</v>
      </c>
      <c r="E2648">
        <v>2024</v>
      </c>
      <c r="F2648" s="1" t="s">
        <v>2661</v>
      </c>
      <c r="G2648" s="1" t="s">
        <v>2662</v>
      </c>
      <c r="H2648" s="1" t="s">
        <v>545</v>
      </c>
      <c r="I2648" s="1" t="s">
        <v>546</v>
      </c>
      <c r="J2648" s="1" t="s">
        <v>87</v>
      </c>
      <c r="K2648" s="3">
        <v>9.83</v>
      </c>
      <c r="L2648">
        <v>1</v>
      </c>
      <c r="M2648" s="3">
        <v>9.83</v>
      </c>
      <c r="N2648" s="1" t="s">
        <v>21</v>
      </c>
      <c r="O2648" s="1" t="s">
        <v>22</v>
      </c>
    </row>
    <row r="2649" spans="1:15" x14ac:dyDescent="0.3">
      <c r="A2649" s="1" t="s">
        <v>6325</v>
      </c>
      <c r="B2649" s="2">
        <v>45363</v>
      </c>
      <c r="C2649" s="1" t="s">
        <v>6671</v>
      </c>
      <c r="D2649" s="1" t="s">
        <v>15</v>
      </c>
      <c r="E2649">
        <v>2024</v>
      </c>
      <c r="F2649" s="1" t="s">
        <v>6117</v>
      </c>
      <c r="G2649" s="1" t="s">
        <v>6118</v>
      </c>
      <c r="H2649" s="1" t="s">
        <v>608</v>
      </c>
      <c r="I2649" s="1" t="s">
        <v>1174</v>
      </c>
      <c r="J2649" s="1" t="s">
        <v>70</v>
      </c>
      <c r="K2649" s="3">
        <v>55.9</v>
      </c>
      <c r="L2649">
        <v>4</v>
      </c>
      <c r="M2649" s="3">
        <v>223.6</v>
      </c>
      <c r="N2649" s="1" t="s">
        <v>29</v>
      </c>
      <c r="O2649" s="1" t="s">
        <v>30</v>
      </c>
    </row>
    <row r="2650" spans="1:15" x14ac:dyDescent="0.3">
      <c r="A2650" s="1" t="s">
        <v>6326</v>
      </c>
      <c r="B2650" s="2">
        <v>44972</v>
      </c>
      <c r="C2650" s="1" t="s">
        <v>6670</v>
      </c>
      <c r="D2650" s="1" t="s">
        <v>39</v>
      </c>
      <c r="E2650">
        <v>2023</v>
      </c>
      <c r="F2650" s="1" t="s">
        <v>2028</v>
      </c>
      <c r="G2650" s="1" t="s">
        <v>180</v>
      </c>
      <c r="H2650" s="1" t="s">
        <v>1497</v>
      </c>
      <c r="I2650" s="1" t="s">
        <v>2341</v>
      </c>
      <c r="J2650" s="1" t="s">
        <v>51</v>
      </c>
      <c r="K2650" s="3">
        <v>43.11</v>
      </c>
      <c r="L2650">
        <v>2</v>
      </c>
      <c r="M2650" s="3">
        <v>86.22</v>
      </c>
      <c r="N2650" s="1" t="s">
        <v>6669</v>
      </c>
      <c r="O2650" s="1" t="s">
        <v>95</v>
      </c>
    </row>
    <row r="2651" spans="1:15" x14ac:dyDescent="0.3">
      <c r="A2651" s="1" t="s">
        <v>6327</v>
      </c>
      <c r="B2651" s="2">
        <v>45467</v>
      </c>
      <c r="C2651" s="1" t="s">
        <v>6667</v>
      </c>
      <c r="D2651" s="1" t="s">
        <v>24</v>
      </c>
      <c r="E2651">
        <v>2024</v>
      </c>
      <c r="F2651" s="1" t="s">
        <v>1095</v>
      </c>
      <c r="G2651" s="1" t="s">
        <v>1151</v>
      </c>
      <c r="H2651" s="1" t="s">
        <v>5911</v>
      </c>
      <c r="I2651" s="1" t="s">
        <v>5912</v>
      </c>
      <c r="J2651" s="1" t="s">
        <v>20</v>
      </c>
      <c r="K2651" s="3">
        <v>32.01</v>
      </c>
      <c r="L2651">
        <v>4</v>
      </c>
      <c r="M2651" s="3">
        <v>128.04</v>
      </c>
      <c r="N2651" s="1" t="s">
        <v>29</v>
      </c>
      <c r="O2651" s="1" t="s">
        <v>37</v>
      </c>
    </row>
    <row r="2652" spans="1:15" x14ac:dyDescent="0.3">
      <c r="A2652" s="1" t="s">
        <v>6328</v>
      </c>
      <c r="B2652" s="2">
        <v>45023</v>
      </c>
      <c r="C2652" s="1" t="s">
        <v>6668</v>
      </c>
      <c r="D2652" s="1" t="s">
        <v>82</v>
      </c>
      <c r="E2652">
        <v>2023</v>
      </c>
      <c r="F2652" s="1" t="s">
        <v>396</v>
      </c>
      <c r="G2652" s="1" t="s">
        <v>6329</v>
      </c>
      <c r="H2652" s="1" t="s">
        <v>1590</v>
      </c>
      <c r="I2652" s="1" t="s">
        <v>1591</v>
      </c>
      <c r="J2652" s="1" t="s">
        <v>87</v>
      </c>
      <c r="K2652" s="3">
        <v>22.11</v>
      </c>
      <c r="L2652">
        <v>1</v>
      </c>
      <c r="M2652" s="3">
        <v>22.11</v>
      </c>
      <c r="N2652" s="1" t="s">
        <v>29</v>
      </c>
      <c r="O2652" s="1" t="s">
        <v>30</v>
      </c>
    </row>
    <row r="2653" spans="1:15" x14ac:dyDescent="0.3">
      <c r="A2653" s="1" t="s">
        <v>6330</v>
      </c>
      <c r="B2653" s="2">
        <v>44985</v>
      </c>
      <c r="C2653" s="1" t="s">
        <v>6671</v>
      </c>
      <c r="D2653" s="1" t="s">
        <v>39</v>
      </c>
      <c r="E2653">
        <v>2023</v>
      </c>
      <c r="F2653" s="1" t="s">
        <v>3216</v>
      </c>
      <c r="G2653" s="1" t="s">
        <v>6331</v>
      </c>
      <c r="H2653" s="1" t="s">
        <v>821</v>
      </c>
      <c r="I2653" s="1" t="s">
        <v>822</v>
      </c>
      <c r="J2653" s="1" t="s">
        <v>51</v>
      </c>
      <c r="K2653" s="3">
        <v>10.08</v>
      </c>
      <c r="L2653">
        <v>1</v>
      </c>
      <c r="M2653" s="3">
        <v>10.08</v>
      </c>
      <c r="N2653" s="1" t="s">
        <v>88</v>
      </c>
      <c r="O2653" s="1" t="s">
        <v>193</v>
      </c>
    </row>
    <row r="2654" spans="1:15" x14ac:dyDescent="0.3">
      <c r="A2654" s="1" t="s">
        <v>6332</v>
      </c>
      <c r="B2654" s="2">
        <v>45530</v>
      </c>
      <c r="C2654" s="1" t="s">
        <v>6667</v>
      </c>
      <c r="D2654" s="1" t="s">
        <v>90</v>
      </c>
      <c r="E2654">
        <v>2024</v>
      </c>
      <c r="F2654" s="1" t="s">
        <v>1503</v>
      </c>
      <c r="G2654" s="1" t="s">
        <v>1875</v>
      </c>
      <c r="H2654" s="1" t="s">
        <v>1282</v>
      </c>
      <c r="I2654" s="1" t="s">
        <v>2601</v>
      </c>
      <c r="J2654" s="1" t="s">
        <v>20</v>
      </c>
      <c r="K2654" s="3">
        <v>22.5</v>
      </c>
      <c r="L2654">
        <v>1</v>
      </c>
      <c r="M2654" s="3">
        <v>22.5</v>
      </c>
      <c r="N2654" s="1" t="s">
        <v>21</v>
      </c>
      <c r="O2654" s="1" t="s">
        <v>44</v>
      </c>
    </row>
    <row r="2655" spans="1:15" x14ac:dyDescent="0.3">
      <c r="A2655" s="1" t="s">
        <v>6333</v>
      </c>
      <c r="B2655" s="2">
        <v>45220</v>
      </c>
      <c r="C2655" s="1" t="s">
        <v>6673</v>
      </c>
      <c r="D2655" s="1" t="s">
        <v>133</v>
      </c>
      <c r="E2655">
        <v>2023</v>
      </c>
      <c r="F2655" s="1" t="s">
        <v>2593</v>
      </c>
      <c r="G2655" s="1" t="s">
        <v>2594</v>
      </c>
      <c r="H2655" s="1" t="s">
        <v>734</v>
      </c>
      <c r="I2655" s="1" t="s">
        <v>735</v>
      </c>
      <c r="J2655" s="1" t="s">
        <v>70</v>
      </c>
      <c r="K2655" s="3">
        <v>7.76</v>
      </c>
      <c r="L2655">
        <v>5</v>
      </c>
      <c r="M2655" s="3">
        <v>38.799999999999997</v>
      </c>
      <c r="N2655" s="1" t="s">
        <v>21</v>
      </c>
      <c r="O2655" s="1" t="s">
        <v>22</v>
      </c>
    </row>
    <row r="2656" spans="1:15" x14ac:dyDescent="0.3">
      <c r="A2656" s="1" t="s">
        <v>6334</v>
      </c>
      <c r="B2656" s="2">
        <v>45124</v>
      </c>
      <c r="C2656" s="1" t="s">
        <v>6667</v>
      </c>
      <c r="D2656" s="1" t="s">
        <v>32</v>
      </c>
      <c r="E2656">
        <v>2023</v>
      </c>
      <c r="F2656" s="1" t="s">
        <v>3463</v>
      </c>
      <c r="G2656" s="1" t="s">
        <v>3464</v>
      </c>
      <c r="H2656" s="1" t="s">
        <v>3829</v>
      </c>
      <c r="I2656" s="1" t="s">
        <v>3830</v>
      </c>
      <c r="J2656" s="1" t="s">
        <v>87</v>
      </c>
      <c r="K2656" s="3">
        <v>17.5</v>
      </c>
      <c r="L2656">
        <v>1</v>
      </c>
      <c r="M2656" s="3">
        <v>17.5</v>
      </c>
      <c r="N2656" s="1" t="s">
        <v>6669</v>
      </c>
      <c r="O2656" s="1" t="s">
        <v>37</v>
      </c>
    </row>
    <row r="2657" spans="1:15" x14ac:dyDescent="0.3">
      <c r="A2657" s="1" t="s">
        <v>6335</v>
      </c>
      <c r="B2657" s="2">
        <v>45121</v>
      </c>
      <c r="C2657" s="1" t="s">
        <v>6668</v>
      </c>
      <c r="D2657" s="1" t="s">
        <v>32</v>
      </c>
      <c r="E2657">
        <v>2023</v>
      </c>
      <c r="F2657" s="1" t="s">
        <v>1208</v>
      </c>
      <c r="G2657" s="1" t="s">
        <v>1209</v>
      </c>
      <c r="H2657" s="1" t="s">
        <v>1899</v>
      </c>
      <c r="I2657" s="1" t="s">
        <v>2000</v>
      </c>
      <c r="J2657" s="1" t="s">
        <v>51</v>
      </c>
      <c r="K2657" s="3">
        <v>35.1</v>
      </c>
      <c r="L2657">
        <v>1</v>
      </c>
      <c r="M2657" s="3">
        <v>35.1</v>
      </c>
      <c r="N2657" s="1" t="s">
        <v>88</v>
      </c>
      <c r="O2657" s="1" t="s">
        <v>193</v>
      </c>
    </row>
    <row r="2658" spans="1:15" x14ac:dyDescent="0.3">
      <c r="A2658" s="1" t="s">
        <v>6336</v>
      </c>
      <c r="B2658" s="2">
        <v>44936</v>
      </c>
      <c r="C2658" s="1" t="s">
        <v>6671</v>
      </c>
      <c r="D2658" s="1" t="s">
        <v>210</v>
      </c>
      <c r="E2658">
        <v>2023</v>
      </c>
      <c r="F2658" s="1" t="s">
        <v>285</v>
      </c>
      <c r="G2658" s="1" t="s">
        <v>286</v>
      </c>
      <c r="H2658" s="1" t="s">
        <v>4376</v>
      </c>
      <c r="I2658" s="1" t="s">
        <v>4377</v>
      </c>
      <c r="J2658" s="1" t="s">
        <v>20</v>
      </c>
      <c r="K2658" s="3">
        <v>34.15</v>
      </c>
      <c r="L2658">
        <v>1</v>
      </c>
      <c r="M2658" s="3">
        <v>34.15</v>
      </c>
      <c r="N2658" s="1" t="s">
        <v>21</v>
      </c>
      <c r="O2658" s="1" t="s">
        <v>193</v>
      </c>
    </row>
    <row r="2659" spans="1:15" x14ac:dyDescent="0.3">
      <c r="A2659" s="1" t="s">
        <v>6337</v>
      </c>
      <c r="B2659" s="2">
        <v>45378</v>
      </c>
      <c r="C2659" s="1" t="s">
        <v>6670</v>
      </c>
      <c r="D2659" s="1" t="s">
        <v>15</v>
      </c>
      <c r="E2659">
        <v>2024</v>
      </c>
      <c r="F2659" s="1" t="s">
        <v>481</v>
      </c>
      <c r="G2659" s="1" t="s">
        <v>926</v>
      </c>
      <c r="H2659" s="1" t="s">
        <v>2969</v>
      </c>
      <c r="I2659" s="1" t="s">
        <v>2970</v>
      </c>
      <c r="J2659" s="1" t="s">
        <v>51</v>
      </c>
      <c r="K2659" s="3">
        <v>34.07</v>
      </c>
      <c r="L2659">
        <v>4</v>
      </c>
      <c r="M2659" s="3">
        <v>136.28</v>
      </c>
      <c r="N2659" s="1" t="s">
        <v>29</v>
      </c>
      <c r="O2659" s="1" t="s">
        <v>37</v>
      </c>
    </row>
    <row r="2660" spans="1:15" x14ac:dyDescent="0.3">
      <c r="A2660" s="1" t="s">
        <v>6338</v>
      </c>
      <c r="B2660" s="2">
        <v>44802</v>
      </c>
      <c r="C2660" s="1" t="s">
        <v>6667</v>
      </c>
      <c r="D2660" s="1" t="s">
        <v>90</v>
      </c>
      <c r="E2660">
        <v>2022</v>
      </c>
      <c r="F2660" s="1" t="s">
        <v>3804</v>
      </c>
      <c r="G2660" s="1" t="s">
        <v>2109</v>
      </c>
      <c r="H2660" s="1" t="s">
        <v>1541</v>
      </c>
      <c r="I2660" s="1" t="s">
        <v>1542</v>
      </c>
      <c r="J2660" s="1" t="s">
        <v>70</v>
      </c>
      <c r="K2660" s="3">
        <v>32.58</v>
      </c>
      <c r="L2660">
        <v>5</v>
      </c>
      <c r="M2660" s="3">
        <v>162.9</v>
      </c>
      <c r="N2660" s="1" t="s">
        <v>21</v>
      </c>
      <c r="O2660" s="1" t="s">
        <v>37</v>
      </c>
    </row>
    <row r="2661" spans="1:15" x14ac:dyDescent="0.3">
      <c r="A2661" s="1" t="s">
        <v>6339</v>
      </c>
      <c r="B2661" s="2">
        <v>45027</v>
      </c>
      <c r="C2661" s="1" t="s">
        <v>6671</v>
      </c>
      <c r="D2661" s="1" t="s">
        <v>82</v>
      </c>
      <c r="E2661">
        <v>2023</v>
      </c>
      <c r="F2661" s="1" t="s">
        <v>3958</v>
      </c>
      <c r="G2661" s="1" t="s">
        <v>4976</v>
      </c>
      <c r="H2661" s="1" t="s">
        <v>1454</v>
      </c>
      <c r="I2661" s="1" t="s">
        <v>1455</v>
      </c>
      <c r="J2661" s="1" t="s">
        <v>51</v>
      </c>
      <c r="K2661" s="3">
        <v>32.950000000000003</v>
      </c>
      <c r="L2661">
        <v>1</v>
      </c>
      <c r="M2661" s="3">
        <v>32.950000000000003</v>
      </c>
      <c r="N2661" s="1" t="s">
        <v>6669</v>
      </c>
      <c r="O2661" s="1" t="s">
        <v>37</v>
      </c>
    </row>
    <row r="2662" spans="1:15" x14ac:dyDescent="0.3">
      <c r="A2662" s="1" t="s">
        <v>6340</v>
      </c>
      <c r="B2662" s="2">
        <v>45623</v>
      </c>
      <c r="C2662" s="1" t="s">
        <v>6670</v>
      </c>
      <c r="D2662" s="1" t="s">
        <v>54</v>
      </c>
      <c r="E2662">
        <v>2024</v>
      </c>
      <c r="F2662" s="1" t="s">
        <v>25</v>
      </c>
      <c r="G2662" s="1" t="s">
        <v>6011</v>
      </c>
      <c r="H2662" s="1" t="s">
        <v>2130</v>
      </c>
      <c r="I2662" s="1" t="s">
        <v>2725</v>
      </c>
      <c r="J2662" s="1" t="s">
        <v>51</v>
      </c>
      <c r="K2662" s="3">
        <v>17.27</v>
      </c>
      <c r="L2662">
        <v>1</v>
      </c>
      <c r="M2662" s="3">
        <v>17.27</v>
      </c>
      <c r="N2662" s="1" t="s">
        <v>88</v>
      </c>
      <c r="O2662" s="1" t="s">
        <v>193</v>
      </c>
    </row>
    <row r="2663" spans="1:15" x14ac:dyDescent="0.3">
      <c r="A2663" s="1" t="s">
        <v>6341</v>
      </c>
      <c r="B2663" s="2">
        <v>45138</v>
      </c>
      <c r="C2663" s="1" t="s">
        <v>6667</v>
      </c>
      <c r="D2663" s="1" t="s">
        <v>32</v>
      </c>
      <c r="E2663">
        <v>2023</v>
      </c>
      <c r="F2663" s="1" t="s">
        <v>6342</v>
      </c>
      <c r="G2663" s="1" t="s">
        <v>6343</v>
      </c>
      <c r="H2663" s="1" t="s">
        <v>2424</v>
      </c>
      <c r="I2663" s="1" t="s">
        <v>5040</v>
      </c>
      <c r="J2663" s="1" t="s">
        <v>87</v>
      </c>
      <c r="K2663" s="3">
        <v>16.260000000000002</v>
      </c>
      <c r="L2663">
        <v>1</v>
      </c>
      <c r="M2663" s="3">
        <v>16.260000000000002</v>
      </c>
      <c r="N2663" s="1" t="s">
        <v>21</v>
      </c>
      <c r="O2663" s="1" t="s">
        <v>193</v>
      </c>
    </row>
    <row r="2664" spans="1:15" x14ac:dyDescent="0.3">
      <c r="A2664" s="1" t="s">
        <v>6344</v>
      </c>
      <c r="B2664" s="2">
        <v>45742</v>
      </c>
      <c r="C2664" s="1" t="s">
        <v>6670</v>
      </c>
      <c r="D2664" s="1" t="s">
        <v>15</v>
      </c>
      <c r="E2664">
        <v>2025</v>
      </c>
      <c r="F2664" s="1" t="s">
        <v>1742</v>
      </c>
      <c r="G2664" s="1" t="s">
        <v>2452</v>
      </c>
      <c r="H2664" s="1" t="s">
        <v>1428</v>
      </c>
      <c r="I2664" s="1" t="s">
        <v>1429</v>
      </c>
      <c r="J2664" s="1" t="s">
        <v>20</v>
      </c>
      <c r="K2664" s="3">
        <v>35.93</v>
      </c>
      <c r="L2664">
        <v>2</v>
      </c>
      <c r="M2664" s="3">
        <v>71.86</v>
      </c>
      <c r="N2664" s="1" t="s">
        <v>6669</v>
      </c>
      <c r="O2664" s="1" t="s">
        <v>193</v>
      </c>
    </row>
    <row r="2665" spans="1:15" x14ac:dyDescent="0.3">
      <c r="A2665" s="1" t="s">
        <v>6345</v>
      </c>
      <c r="B2665" s="2">
        <v>45669</v>
      </c>
      <c r="C2665" s="1" t="s">
        <v>6666</v>
      </c>
      <c r="D2665" s="1" t="s">
        <v>210</v>
      </c>
      <c r="E2665">
        <v>2025</v>
      </c>
      <c r="F2665" s="1" t="s">
        <v>3804</v>
      </c>
      <c r="G2665" s="1" t="s">
        <v>2109</v>
      </c>
      <c r="H2665" s="1" t="s">
        <v>816</v>
      </c>
      <c r="I2665" s="1" t="s">
        <v>817</v>
      </c>
      <c r="J2665" s="1" t="s">
        <v>87</v>
      </c>
      <c r="K2665" s="3">
        <v>43.01</v>
      </c>
      <c r="L2665">
        <v>5</v>
      </c>
      <c r="M2665" s="3">
        <v>215.05</v>
      </c>
      <c r="N2665" s="1" t="s">
        <v>29</v>
      </c>
      <c r="O2665" s="1" t="s">
        <v>37</v>
      </c>
    </row>
    <row r="2666" spans="1:15" x14ac:dyDescent="0.3">
      <c r="A2666" s="1" t="s">
        <v>6346</v>
      </c>
      <c r="B2666" s="2">
        <v>45356</v>
      </c>
      <c r="C2666" s="1" t="s">
        <v>6671</v>
      </c>
      <c r="D2666" s="1" t="s">
        <v>15</v>
      </c>
      <c r="E2666">
        <v>2024</v>
      </c>
      <c r="F2666" s="1" t="s">
        <v>6347</v>
      </c>
      <c r="G2666" s="1" t="s">
        <v>6348</v>
      </c>
      <c r="H2666" s="1" t="s">
        <v>1361</v>
      </c>
      <c r="I2666" s="1" t="s">
        <v>3328</v>
      </c>
      <c r="J2666" s="1" t="s">
        <v>70</v>
      </c>
      <c r="K2666" s="3">
        <v>45.49</v>
      </c>
      <c r="L2666">
        <v>1</v>
      </c>
      <c r="M2666" s="3">
        <v>45.49</v>
      </c>
      <c r="N2666" s="1" t="s">
        <v>21</v>
      </c>
      <c r="O2666" s="1" t="s">
        <v>37</v>
      </c>
    </row>
    <row r="2667" spans="1:15" x14ac:dyDescent="0.3">
      <c r="A2667" s="1" t="s">
        <v>6349</v>
      </c>
      <c r="B2667" s="2">
        <v>45055</v>
      </c>
      <c r="C2667" s="1" t="s">
        <v>6671</v>
      </c>
      <c r="D2667" s="1" t="s">
        <v>46</v>
      </c>
      <c r="E2667">
        <v>2023</v>
      </c>
      <c r="F2667" s="1" t="s">
        <v>1280</v>
      </c>
      <c r="G2667" s="1" t="s">
        <v>1281</v>
      </c>
      <c r="H2667" s="1" t="s">
        <v>416</v>
      </c>
      <c r="I2667" s="1" t="s">
        <v>3820</v>
      </c>
      <c r="J2667" s="1" t="s">
        <v>70</v>
      </c>
      <c r="K2667" s="3">
        <v>31.41</v>
      </c>
      <c r="L2667">
        <v>4</v>
      </c>
      <c r="M2667" s="3">
        <v>125.64</v>
      </c>
      <c r="N2667" s="1" t="s">
        <v>6669</v>
      </c>
      <c r="O2667" s="1" t="s">
        <v>37</v>
      </c>
    </row>
    <row r="2668" spans="1:15" x14ac:dyDescent="0.3">
      <c r="A2668" s="1" t="s">
        <v>6350</v>
      </c>
      <c r="B2668" s="2">
        <v>45601</v>
      </c>
      <c r="C2668" s="1" t="s">
        <v>6671</v>
      </c>
      <c r="D2668" s="1" t="s">
        <v>54</v>
      </c>
      <c r="E2668">
        <v>2024</v>
      </c>
      <c r="F2668" s="1" t="s">
        <v>3987</v>
      </c>
      <c r="G2668" s="1" t="s">
        <v>4803</v>
      </c>
      <c r="H2668" s="1" t="s">
        <v>4269</v>
      </c>
      <c r="I2668" s="1" t="s">
        <v>6351</v>
      </c>
      <c r="J2668" s="1" t="s">
        <v>20</v>
      </c>
      <c r="K2668" s="3">
        <v>46.23</v>
      </c>
      <c r="L2668">
        <v>1</v>
      </c>
      <c r="M2668" s="3">
        <v>46.23</v>
      </c>
      <c r="N2668" s="1" t="s">
        <v>29</v>
      </c>
      <c r="O2668" s="1" t="s">
        <v>193</v>
      </c>
    </row>
    <row r="2669" spans="1:15" x14ac:dyDescent="0.3">
      <c r="A2669" s="1" t="s">
        <v>6352</v>
      </c>
      <c r="B2669" s="2">
        <v>45854</v>
      </c>
      <c r="C2669" s="1" t="s">
        <v>6670</v>
      </c>
      <c r="D2669" s="1" t="s">
        <v>32</v>
      </c>
      <c r="E2669">
        <v>2025</v>
      </c>
      <c r="F2669" s="1" t="s">
        <v>6216</v>
      </c>
      <c r="G2669" s="1" t="s">
        <v>6217</v>
      </c>
      <c r="H2669" s="1" t="s">
        <v>2166</v>
      </c>
      <c r="I2669" s="1" t="s">
        <v>2167</v>
      </c>
      <c r="J2669" s="1" t="s">
        <v>70</v>
      </c>
      <c r="K2669" s="3">
        <v>37.590000000000003</v>
      </c>
      <c r="L2669">
        <v>1</v>
      </c>
      <c r="M2669" s="3">
        <v>37.590000000000003</v>
      </c>
      <c r="N2669" s="1" t="s">
        <v>6669</v>
      </c>
      <c r="O2669" s="1" t="s">
        <v>37</v>
      </c>
    </row>
    <row r="2670" spans="1:15" x14ac:dyDescent="0.3">
      <c r="A2670" s="1" t="s">
        <v>6353</v>
      </c>
      <c r="B2670" s="2">
        <v>45025</v>
      </c>
      <c r="C2670" s="1" t="s">
        <v>6666</v>
      </c>
      <c r="D2670" s="1" t="s">
        <v>82</v>
      </c>
      <c r="E2670">
        <v>2023</v>
      </c>
      <c r="F2670" s="1" t="s">
        <v>1215</v>
      </c>
      <c r="G2670" s="1" t="s">
        <v>1977</v>
      </c>
      <c r="H2670" s="1" t="s">
        <v>5480</v>
      </c>
      <c r="I2670" s="1" t="s">
        <v>5481</v>
      </c>
      <c r="J2670" s="1" t="s">
        <v>70</v>
      </c>
      <c r="K2670" s="3">
        <v>39.86</v>
      </c>
      <c r="L2670">
        <v>4</v>
      </c>
      <c r="M2670" s="3">
        <v>159.44</v>
      </c>
      <c r="N2670" s="1" t="s">
        <v>29</v>
      </c>
      <c r="O2670" s="1" t="s">
        <v>37</v>
      </c>
    </row>
    <row r="2671" spans="1:15" x14ac:dyDescent="0.3">
      <c r="A2671" s="1" t="s">
        <v>6354</v>
      </c>
      <c r="B2671" s="2">
        <v>45394</v>
      </c>
      <c r="C2671" s="1" t="s">
        <v>6668</v>
      </c>
      <c r="D2671" s="1" t="s">
        <v>82</v>
      </c>
      <c r="E2671">
        <v>2024</v>
      </c>
      <c r="F2671" s="1" t="s">
        <v>2761</v>
      </c>
      <c r="G2671" s="1" t="s">
        <v>2803</v>
      </c>
      <c r="H2671" s="1" t="s">
        <v>608</v>
      </c>
      <c r="I2671" s="1" t="s">
        <v>1174</v>
      </c>
      <c r="J2671" s="1" t="s">
        <v>51</v>
      </c>
      <c r="K2671" s="3">
        <v>49.06</v>
      </c>
      <c r="L2671">
        <v>4</v>
      </c>
      <c r="M2671" s="3">
        <v>196.24</v>
      </c>
      <c r="N2671" s="1" t="s">
        <v>88</v>
      </c>
      <c r="O2671" s="1" t="s">
        <v>44</v>
      </c>
    </row>
    <row r="2672" spans="1:15" x14ac:dyDescent="0.3">
      <c r="A2672" s="1" t="s">
        <v>6355</v>
      </c>
      <c r="B2672" s="2">
        <v>45771</v>
      </c>
      <c r="C2672" s="1" t="s">
        <v>6672</v>
      </c>
      <c r="D2672" s="1" t="s">
        <v>82</v>
      </c>
      <c r="E2672">
        <v>2025</v>
      </c>
      <c r="F2672" s="1" t="s">
        <v>4301</v>
      </c>
      <c r="G2672" s="1" t="s">
        <v>5465</v>
      </c>
      <c r="H2672" s="1" t="s">
        <v>650</v>
      </c>
      <c r="I2672" s="1" t="s">
        <v>6356</v>
      </c>
      <c r="J2672" s="1" t="s">
        <v>20</v>
      </c>
      <c r="K2672" s="3">
        <v>9.77</v>
      </c>
      <c r="L2672">
        <v>2</v>
      </c>
      <c r="M2672" s="3">
        <v>19.54</v>
      </c>
      <c r="N2672" s="1" t="s">
        <v>6669</v>
      </c>
      <c r="O2672" s="1" t="s">
        <v>22</v>
      </c>
    </row>
    <row r="2673" spans="1:15" x14ac:dyDescent="0.3">
      <c r="A2673" s="1" t="s">
        <v>6357</v>
      </c>
      <c r="B2673" s="2">
        <v>45050</v>
      </c>
      <c r="C2673" s="1" t="s">
        <v>6672</v>
      </c>
      <c r="D2673" s="1" t="s">
        <v>46</v>
      </c>
      <c r="E2673">
        <v>2023</v>
      </c>
      <c r="F2673" s="1" t="s">
        <v>2113</v>
      </c>
      <c r="G2673" s="1" t="s">
        <v>2114</v>
      </c>
      <c r="H2673" s="1" t="s">
        <v>2872</v>
      </c>
      <c r="I2673" s="1" t="s">
        <v>2873</v>
      </c>
      <c r="J2673" s="1" t="s">
        <v>20</v>
      </c>
      <c r="K2673" s="3">
        <v>24.65</v>
      </c>
      <c r="L2673">
        <v>2</v>
      </c>
      <c r="M2673" s="3">
        <v>49.3</v>
      </c>
      <c r="N2673" s="1" t="s">
        <v>21</v>
      </c>
      <c r="O2673" s="1" t="s">
        <v>22</v>
      </c>
    </row>
    <row r="2674" spans="1:15" x14ac:dyDescent="0.3">
      <c r="A2674" s="1" t="s">
        <v>6358</v>
      </c>
      <c r="B2674" s="2">
        <v>45282</v>
      </c>
      <c r="C2674" s="1" t="s">
        <v>6668</v>
      </c>
      <c r="D2674" s="1" t="s">
        <v>107</v>
      </c>
      <c r="E2674">
        <v>2023</v>
      </c>
      <c r="F2674" s="1" t="s">
        <v>2644</v>
      </c>
      <c r="G2674" s="1" t="s">
        <v>3169</v>
      </c>
      <c r="H2674" s="1" t="s">
        <v>1301</v>
      </c>
      <c r="I2674" s="1" t="s">
        <v>1458</v>
      </c>
      <c r="J2674" s="1" t="s">
        <v>70</v>
      </c>
      <c r="K2674" s="3">
        <v>22.29</v>
      </c>
      <c r="L2674">
        <v>1</v>
      </c>
      <c r="M2674" s="3">
        <v>22.29</v>
      </c>
      <c r="N2674" s="1" t="s">
        <v>29</v>
      </c>
      <c r="O2674" s="1" t="s">
        <v>193</v>
      </c>
    </row>
    <row r="2675" spans="1:15" x14ac:dyDescent="0.3">
      <c r="A2675" s="1" t="s">
        <v>6359</v>
      </c>
      <c r="B2675" s="2">
        <v>44944</v>
      </c>
      <c r="C2675" s="1" t="s">
        <v>6670</v>
      </c>
      <c r="D2675" s="1" t="s">
        <v>210</v>
      </c>
      <c r="E2675">
        <v>2023</v>
      </c>
      <c r="F2675" s="1" t="s">
        <v>25</v>
      </c>
      <c r="G2675" s="1" t="s">
        <v>26</v>
      </c>
      <c r="H2675" s="1" t="s">
        <v>4774</v>
      </c>
      <c r="I2675" s="1" t="s">
        <v>6026</v>
      </c>
      <c r="J2675" s="1" t="s">
        <v>87</v>
      </c>
      <c r="K2675" s="3">
        <v>19.43</v>
      </c>
      <c r="L2675">
        <v>3</v>
      </c>
      <c r="M2675" s="3">
        <v>58.29</v>
      </c>
      <c r="N2675" s="1" t="s">
        <v>6669</v>
      </c>
      <c r="O2675" s="1" t="s">
        <v>22</v>
      </c>
    </row>
    <row r="2676" spans="1:15" x14ac:dyDescent="0.3">
      <c r="A2676" s="1" t="s">
        <v>6360</v>
      </c>
      <c r="B2676" s="2">
        <v>45876</v>
      </c>
      <c r="C2676" s="1" t="s">
        <v>6672</v>
      </c>
      <c r="D2676" s="1" t="s">
        <v>90</v>
      </c>
      <c r="E2676">
        <v>2025</v>
      </c>
      <c r="F2676" s="1" t="s">
        <v>2051</v>
      </c>
      <c r="G2676" s="1" t="s">
        <v>5222</v>
      </c>
      <c r="H2676" s="1" t="s">
        <v>3253</v>
      </c>
      <c r="I2676" s="1" t="s">
        <v>3254</v>
      </c>
      <c r="J2676" s="1" t="s">
        <v>51</v>
      </c>
      <c r="K2676" s="3">
        <v>20.89</v>
      </c>
      <c r="L2676">
        <v>3</v>
      </c>
      <c r="M2676" s="3">
        <v>62.67</v>
      </c>
      <c r="N2676" s="1" t="s">
        <v>6669</v>
      </c>
      <c r="O2676" s="1" t="s">
        <v>44</v>
      </c>
    </row>
    <row r="2677" spans="1:15" x14ac:dyDescent="0.3">
      <c r="A2677" s="1" t="s">
        <v>6361</v>
      </c>
      <c r="B2677" s="2">
        <v>45200</v>
      </c>
      <c r="C2677" s="1" t="s">
        <v>6666</v>
      </c>
      <c r="D2677" s="1" t="s">
        <v>133</v>
      </c>
      <c r="E2677">
        <v>2023</v>
      </c>
      <c r="F2677" s="1" t="s">
        <v>179</v>
      </c>
      <c r="G2677" s="1" t="s">
        <v>4827</v>
      </c>
      <c r="H2677" s="1" t="s">
        <v>1859</v>
      </c>
      <c r="I2677" s="1" t="s">
        <v>4569</v>
      </c>
      <c r="J2677" s="1" t="s">
        <v>20</v>
      </c>
      <c r="K2677" s="3">
        <v>34.64</v>
      </c>
      <c r="L2677">
        <v>1</v>
      </c>
      <c r="M2677" s="3">
        <v>34.64</v>
      </c>
      <c r="N2677" s="1" t="s">
        <v>6669</v>
      </c>
      <c r="O2677" s="1" t="s">
        <v>80</v>
      </c>
    </row>
    <row r="2678" spans="1:15" x14ac:dyDescent="0.3">
      <c r="A2678" s="1" t="s">
        <v>6362</v>
      </c>
      <c r="B2678" s="2">
        <v>45179</v>
      </c>
      <c r="C2678" s="1" t="s">
        <v>6666</v>
      </c>
      <c r="D2678" s="1" t="s">
        <v>60</v>
      </c>
      <c r="E2678">
        <v>2023</v>
      </c>
      <c r="F2678" s="1" t="s">
        <v>255</v>
      </c>
      <c r="G2678" s="1" t="s">
        <v>4006</v>
      </c>
      <c r="H2678" s="1" t="s">
        <v>1806</v>
      </c>
      <c r="I2678" s="1" t="s">
        <v>4672</v>
      </c>
      <c r="J2678" s="1" t="s">
        <v>87</v>
      </c>
      <c r="K2678" s="3">
        <v>18.38</v>
      </c>
      <c r="L2678">
        <v>3</v>
      </c>
      <c r="M2678" s="3">
        <v>55.14</v>
      </c>
      <c r="N2678" s="1" t="s">
        <v>29</v>
      </c>
      <c r="O2678" s="1" t="s">
        <v>37</v>
      </c>
    </row>
    <row r="2679" spans="1:15" x14ac:dyDescent="0.3">
      <c r="A2679" s="1" t="s">
        <v>6363</v>
      </c>
      <c r="B2679" s="2">
        <v>45035</v>
      </c>
      <c r="C2679" s="1" t="s">
        <v>6670</v>
      </c>
      <c r="D2679" s="1" t="s">
        <v>82</v>
      </c>
      <c r="E2679">
        <v>2023</v>
      </c>
      <c r="F2679" s="1" t="s">
        <v>616</v>
      </c>
      <c r="G2679" s="1" t="s">
        <v>3545</v>
      </c>
      <c r="H2679" s="1" t="s">
        <v>580</v>
      </c>
      <c r="I2679" s="1" t="s">
        <v>4243</v>
      </c>
      <c r="J2679" s="1" t="s">
        <v>51</v>
      </c>
      <c r="K2679" s="3">
        <v>6.41</v>
      </c>
      <c r="L2679">
        <v>4</v>
      </c>
      <c r="M2679" s="3">
        <v>25.64</v>
      </c>
      <c r="N2679" s="1" t="s">
        <v>21</v>
      </c>
      <c r="O2679" s="1" t="s">
        <v>37</v>
      </c>
    </row>
    <row r="2680" spans="1:15" x14ac:dyDescent="0.3">
      <c r="A2680" s="1" t="s">
        <v>6364</v>
      </c>
      <c r="B2680" s="2">
        <v>45655</v>
      </c>
      <c r="C2680" s="1" t="s">
        <v>6666</v>
      </c>
      <c r="D2680" s="1" t="s">
        <v>107</v>
      </c>
      <c r="E2680">
        <v>2024</v>
      </c>
      <c r="F2680" s="1" t="s">
        <v>2206</v>
      </c>
      <c r="G2680" s="1" t="s">
        <v>2207</v>
      </c>
      <c r="H2680" s="1" t="s">
        <v>68</v>
      </c>
      <c r="I2680" s="1" t="s">
        <v>3635</v>
      </c>
      <c r="J2680" s="1" t="s">
        <v>70</v>
      </c>
      <c r="K2680" s="3">
        <v>21</v>
      </c>
      <c r="L2680">
        <v>2</v>
      </c>
      <c r="M2680" s="3">
        <v>42</v>
      </c>
      <c r="N2680" s="1" t="s">
        <v>29</v>
      </c>
      <c r="O2680" s="1" t="s">
        <v>22</v>
      </c>
    </row>
    <row r="2681" spans="1:15" x14ac:dyDescent="0.3">
      <c r="A2681" s="1" t="s">
        <v>6365</v>
      </c>
      <c r="B2681" s="2">
        <v>44873</v>
      </c>
      <c r="C2681" s="1" t="s">
        <v>6671</v>
      </c>
      <c r="D2681" s="1" t="s">
        <v>54</v>
      </c>
      <c r="E2681">
        <v>2022</v>
      </c>
      <c r="F2681" s="1" t="s">
        <v>3027</v>
      </c>
      <c r="G2681" s="1" t="s">
        <v>3028</v>
      </c>
      <c r="H2681" s="1" t="s">
        <v>593</v>
      </c>
      <c r="I2681" s="1" t="s">
        <v>1269</v>
      </c>
      <c r="J2681" s="1" t="s">
        <v>70</v>
      </c>
      <c r="K2681" s="3">
        <v>36.39</v>
      </c>
      <c r="L2681">
        <v>4</v>
      </c>
      <c r="M2681" s="3">
        <v>145.56</v>
      </c>
      <c r="N2681" s="1" t="s">
        <v>6669</v>
      </c>
      <c r="O2681" s="1" t="s">
        <v>22</v>
      </c>
    </row>
    <row r="2682" spans="1:15" x14ac:dyDescent="0.3">
      <c r="A2682" s="1" t="s">
        <v>6366</v>
      </c>
      <c r="B2682" s="2">
        <v>45759</v>
      </c>
      <c r="C2682" s="1" t="s">
        <v>6673</v>
      </c>
      <c r="D2682" s="1" t="s">
        <v>82</v>
      </c>
      <c r="E2682">
        <v>2025</v>
      </c>
      <c r="F2682" s="1" t="s">
        <v>824</v>
      </c>
      <c r="G2682" s="1" t="s">
        <v>6367</v>
      </c>
      <c r="H2682" s="1" t="s">
        <v>5874</v>
      </c>
      <c r="I2682" s="1" t="s">
        <v>5875</v>
      </c>
      <c r="J2682" s="1" t="s">
        <v>70</v>
      </c>
      <c r="K2682" s="3">
        <v>14.25</v>
      </c>
      <c r="L2682">
        <v>2</v>
      </c>
      <c r="M2682" s="3">
        <v>28.5</v>
      </c>
      <c r="N2682" s="1" t="s">
        <v>6669</v>
      </c>
      <c r="O2682" s="1" t="s">
        <v>95</v>
      </c>
    </row>
    <row r="2683" spans="1:15" x14ac:dyDescent="0.3">
      <c r="A2683" s="1" t="s">
        <v>6368</v>
      </c>
      <c r="B2683" s="2">
        <v>45236</v>
      </c>
      <c r="C2683" s="1" t="s">
        <v>6667</v>
      </c>
      <c r="D2683" s="1" t="s">
        <v>54</v>
      </c>
      <c r="E2683">
        <v>2023</v>
      </c>
      <c r="F2683" s="1" t="s">
        <v>1106</v>
      </c>
      <c r="G2683" s="1" t="s">
        <v>5580</v>
      </c>
      <c r="H2683" s="1" t="s">
        <v>3834</v>
      </c>
      <c r="I2683" s="1" t="s">
        <v>3835</v>
      </c>
      <c r="J2683" s="1" t="s">
        <v>20</v>
      </c>
      <c r="K2683" s="3">
        <v>47.96</v>
      </c>
      <c r="L2683">
        <v>2</v>
      </c>
      <c r="M2683" s="3">
        <v>95.92</v>
      </c>
      <c r="N2683" s="1" t="s">
        <v>21</v>
      </c>
      <c r="O2683" s="1" t="s">
        <v>80</v>
      </c>
    </row>
    <row r="2684" spans="1:15" x14ac:dyDescent="0.3">
      <c r="A2684" s="1" t="s">
        <v>6369</v>
      </c>
      <c r="B2684" s="2">
        <v>45145</v>
      </c>
      <c r="C2684" s="1" t="s">
        <v>6667</v>
      </c>
      <c r="D2684" s="1" t="s">
        <v>90</v>
      </c>
      <c r="E2684">
        <v>2023</v>
      </c>
      <c r="F2684" s="1" t="s">
        <v>3177</v>
      </c>
      <c r="G2684" s="1" t="s">
        <v>3178</v>
      </c>
      <c r="H2684" s="1" t="s">
        <v>2249</v>
      </c>
      <c r="I2684" s="1" t="s">
        <v>4614</v>
      </c>
      <c r="J2684" s="1" t="s">
        <v>70</v>
      </c>
      <c r="K2684" s="3">
        <v>21.41</v>
      </c>
      <c r="L2684">
        <v>3</v>
      </c>
      <c r="M2684" s="3">
        <v>64.23</v>
      </c>
      <c r="N2684" s="1" t="s">
        <v>21</v>
      </c>
      <c r="O2684" s="1" t="s">
        <v>44</v>
      </c>
    </row>
    <row r="2685" spans="1:15" x14ac:dyDescent="0.3">
      <c r="A2685" s="1" t="s">
        <v>6370</v>
      </c>
      <c r="B2685" s="2">
        <v>45486</v>
      </c>
      <c r="C2685" s="1" t="s">
        <v>6673</v>
      </c>
      <c r="D2685" s="1" t="s">
        <v>32</v>
      </c>
      <c r="E2685">
        <v>2024</v>
      </c>
      <c r="F2685" s="1" t="s">
        <v>1560</v>
      </c>
      <c r="G2685" s="1" t="s">
        <v>1561</v>
      </c>
      <c r="H2685" s="1" t="s">
        <v>272</v>
      </c>
      <c r="I2685" s="1" t="s">
        <v>273</v>
      </c>
      <c r="J2685" s="1" t="s">
        <v>51</v>
      </c>
      <c r="K2685" s="3">
        <v>49.22</v>
      </c>
      <c r="L2685">
        <v>3</v>
      </c>
      <c r="M2685" s="3">
        <v>147.66</v>
      </c>
      <c r="N2685" s="1" t="s">
        <v>21</v>
      </c>
      <c r="O2685" s="1" t="s">
        <v>44</v>
      </c>
    </row>
    <row r="2686" spans="1:15" x14ac:dyDescent="0.3">
      <c r="A2686" s="1" t="s">
        <v>6371</v>
      </c>
      <c r="B2686" s="2">
        <v>45148</v>
      </c>
      <c r="C2686" s="1" t="s">
        <v>6672</v>
      </c>
      <c r="D2686" s="1" t="s">
        <v>90</v>
      </c>
      <c r="E2686">
        <v>2023</v>
      </c>
      <c r="F2686" s="1" t="s">
        <v>912</v>
      </c>
      <c r="G2686" s="1" t="s">
        <v>4451</v>
      </c>
      <c r="H2686" s="1" t="s">
        <v>585</v>
      </c>
      <c r="I2686" s="1" t="s">
        <v>586</v>
      </c>
      <c r="J2686" s="1" t="s">
        <v>70</v>
      </c>
      <c r="K2686" s="3">
        <v>5.28</v>
      </c>
      <c r="L2686">
        <v>5</v>
      </c>
      <c r="M2686" s="3">
        <v>26.4</v>
      </c>
      <c r="N2686" s="1" t="s">
        <v>21</v>
      </c>
      <c r="O2686" s="1" t="s">
        <v>37</v>
      </c>
    </row>
    <row r="2687" spans="1:15" x14ac:dyDescent="0.3">
      <c r="A2687" s="1" t="s">
        <v>6372</v>
      </c>
      <c r="B2687" s="2">
        <v>45720</v>
      </c>
      <c r="C2687" s="1" t="s">
        <v>6671</v>
      </c>
      <c r="D2687" s="1" t="s">
        <v>15</v>
      </c>
      <c r="E2687">
        <v>2025</v>
      </c>
      <c r="F2687" s="1" t="s">
        <v>3395</v>
      </c>
      <c r="G2687" s="1" t="s">
        <v>3396</v>
      </c>
      <c r="H2687" s="1" t="s">
        <v>6373</v>
      </c>
      <c r="I2687" s="1" t="s">
        <v>6374</v>
      </c>
      <c r="J2687" s="1" t="s">
        <v>70</v>
      </c>
      <c r="K2687" s="3">
        <v>26.04</v>
      </c>
      <c r="L2687">
        <v>4</v>
      </c>
      <c r="M2687" s="3">
        <v>104.16</v>
      </c>
      <c r="N2687" s="1" t="s">
        <v>21</v>
      </c>
      <c r="O2687" s="1" t="s">
        <v>37</v>
      </c>
    </row>
    <row r="2688" spans="1:15" x14ac:dyDescent="0.3">
      <c r="A2688" s="1" t="s">
        <v>6375</v>
      </c>
      <c r="B2688" s="2">
        <v>45834</v>
      </c>
      <c r="C2688" s="1" t="s">
        <v>6672</v>
      </c>
      <c r="D2688" s="1" t="s">
        <v>24</v>
      </c>
      <c r="E2688">
        <v>2025</v>
      </c>
      <c r="F2688" s="1" t="s">
        <v>270</v>
      </c>
      <c r="G2688" s="1" t="s">
        <v>1268</v>
      </c>
      <c r="H2688" s="1" t="s">
        <v>1974</v>
      </c>
      <c r="I2688" s="1" t="s">
        <v>6121</v>
      </c>
      <c r="J2688" s="1" t="s">
        <v>70</v>
      </c>
      <c r="K2688" s="3">
        <v>9.58</v>
      </c>
      <c r="L2688">
        <v>3</v>
      </c>
      <c r="M2688" s="3">
        <v>28.74</v>
      </c>
      <c r="N2688" s="1" t="s">
        <v>21</v>
      </c>
      <c r="O2688" s="1" t="s">
        <v>22</v>
      </c>
    </row>
    <row r="2689" spans="1:15" x14ac:dyDescent="0.3">
      <c r="A2689" s="1" t="s">
        <v>6376</v>
      </c>
      <c r="B2689" s="2">
        <v>45371</v>
      </c>
      <c r="C2689" s="1" t="s">
        <v>6670</v>
      </c>
      <c r="D2689" s="1" t="s">
        <v>15</v>
      </c>
      <c r="E2689">
        <v>2024</v>
      </c>
      <c r="F2689" s="1" t="s">
        <v>1688</v>
      </c>
      <c r="G2689" s="1" t="s">
        <v>1689</v>
      </c>
      <c r="H2689" s="1" t="s">
        <v>2779</v>
      </c>
      <c r="I2689" s="1" t="s">
        <v>3401</v>
      </c>
      <c r="J2689" s="1" t="s">
        <v>20</v>
      </c>
      <c r="K2689" s="3">
        <v>42.93</v>
      </c>
      <c r="L2689">
        <v>2</v>
      </c>
      <c r="M2689" s="3">
        <v>85.86</v>
      </c>
      <c r="N2689" s="1" t="s">
        <v>21</v>
      </c>
      <c r="O2689" s="1" t="s">
        <v>52</v>
      </c>
    </row>
    <row r="2690" spans="1:15" x14ac:dyDescent="0.3">
      <c r="A2690" s="1" t="s">
        <v>6377</v>
      </c>
      <c r="B2690" s="2">
        <v>45597</v>
      </c>
      <c r="C2690" s="1" t="s">
        <v>6668</v>
      </c>
      <c r="D2690" s="1" t="s">
        <v>54</v>
      </c>
      <c r="E2690">
        <v>2024</v>
      </c>
      <c r="F2690" s="1" t="s">
        <v>476</v>
      </c>
      <c r="G2690" s="1" t="s">
        <v>1768</v>
      </c>
      <c r="H2690" s="1" t="s">
        <v>3250</v>
      </c>
      <c r="I2690" s="1" t="s">
        <v>3251</v>
      </c>
      <c r="J2690" s="1" t="s">
        <v>70</v>
      </c>
      <c r="K2690" s="3">
        <v>21.53</v>
      </c>
      <c r="L2690">
        <v>1</v>
      </c>
      <c r="M2690" s="3">
        <v>21.53</v>
      </c>
      <c r="N2690" s="1" t="s">
        <v>21</v>
      </c>
      <c r="O2690" s="1" t="s">
        <v>37</v>
      </c>
    </row>
    <row r="2691" spans="1:15" x14ac:dyDescent="0.3">
      <c r="A2691" s="1" t="s">
        <v>6378</v>
      </c>
      <c r="B2691" s="2">
        <v>45270</v>
      </c>
      <c r="C2691" s="1" t="s">
        <v>6666</v>
      </c>
      <c r="D2691" s="1" t="s">
        <v>107</v>
      </c>
      <c r="E2691">
        <v>2023</v>
      </c>
      <c r="F2691" s="1" t="s">
        <v>322</v>
      </c>
      <c r="G2691" s="1" t="s">
        <v>323</v>
      </c>
      <c r="H2691" s="1" t="s">
        <v>5939</v>
      </c>
      <c r="I2691" s="1" t="s">
        <v>6379</v>
      </c>
      <c r="J2691" s="1" t="s">
        <v>51</v>
      </c>
      <c r="K2691" s="3">
        <v>32.869999999999997</v>
      </c>
      <c r="L2691">
        <v>1</v>
      </c>
      <c r="M2691" s="3">
        <v>32.869999999999997</v>
      </c>
      <c r="N2691" s="1" t="s">
        <v>29</v>
      </c>
      <c r="O2691" s="1" t="s">
        <v>30</v>
      </c>
    </row>
    <row r="2692" spans="1:15" x14ac:dyDescent="0.3">
      <c r="A2692" s="1" t="s">
        <v>6380</v>
      </c>
      <c r="B2692" s="2">
        <v>45617</v>
      </c>
      <c r="C2692" s="1" t="s">
        <v>6672</v>
      </c>
      <c r="D2692" s="1" t="s">
        <v>54</v>
      </c>
      <c r="E2692">
        <v>2024</v>
      </c>
      <c r="F2692" s="1" t="s">
        <v>2406</v>
      </c>
      <c r="G2692" s="1" t="s">
        <v>2407</v>
      </c>
      <c r="H2692" s="1" t="s">
        <v>2234</v>
      </c>
      <c r="I2692" s="1" t="s">
        <v>2235</v>
      </c>
      <c r="J2692" s="1" t="s">
        <v>70</v>
      </c>
      <c r="K2692" s="3">
        <v>9.65</v>
      </c>
      <c r="L2692">
        <v>2</v>
      </c>
      <c r="M2692" s="3">
        <v>19.3</v>
      </c>
      <c r="N2692" s="1" t="s">
        <v>6669</v>
      </c>
      <c r="O2692" s="1" t="s">
        <v>37</v>
      </c>
    </row>
    <row r="2693" spans="1:15" x14ac:dyDescent="0.3">
      <c r="A2693" s="1" t="s">
        <v>6381</v>
      </c>
      <c r="B2693" s="2">
        <v>45155</v>
      </c>
      <c r="C2693" s="1" t="s">
        <v>6672</v>
      </c>
      <c r="D2693" s="1" t="s">
        <v>90</v>
      </c>
      <c r="E2693">
        <v>2023</v>
      </c>
      <c r="F2693" s="1" t="s">
        <v>322</v>
      </c>
      <c r="G2693" s="1" t="s">
        <v>323</v>
      </c>
      <c r="H2693" s="1" t="s">
        <v>1378</v>
      </c>
      <c r="I2693" s="1" t="s">
        <v>4372</v>
      </c>
      <c r="J2693" s="1" t="s">
        <v>70</v>
      </c>
      <c r="K2693" s="3">
        <v>36.71</v>
      </c>
      <c r="L2693">
        <v>3</v>
      </c>
      <c r="M2693" s="3">
        <v>110.13</v>
      </c>
      <c r="N2693" s="1" t="s">
        <v>29</v>
      </c>
      <c r="O2693" s="1" t="s">
        <v>95</v>
      </c>
    </row>
    <row r="2694" spans="1:15" x14ac:dyDescent="0.3">
      <c r="A2694" s="1" t="s">
        <v>6382</v>
      </c>
      <c r="B2694" s="2">
        <v>45087</v>
      </c>
      <c r="C2694" s="1" t="s">
        <v>6673</v>
      </c>
      <c r="D2694" s="1" t="s">
        <v>24</v>
      </c>
      <c r="E2694">
        <v>2023</v>
      </c>
      <c r="F2694" s="1" t="s">
        <v>2136</v>
      </c>
      <c r="G2694" s="1" t="s">
        <v>2137</v>
      </c>
      <c r="H2694" s="1" t="s">
        <v>1919</v>
      </c>
      <c r="I2694" s="1" t="s">
        <v>1920</v>
      </c>
      <c r="J2694" s="1" t="s">
        <v>20</v>
      </c>
      <c r="K2694" s="3">
        <v>28.11</v>
      </c>
      <c r="L2694">
        <v>5</v>
      </c>
      <c r="M2694" s="3">
        <v>140.55000000000001</v>
      </c>
      <c r="N2694" s="1" t="s">
        <v>6669</v>
      </c>
      <c r="O2694" s="1" t="s">
        <v>37</v>
      </c>
    </row>
    <row r="2695" spans="1:15" x14ac:dyDescent="0.3">
      <c r="A2695" s="1" t="s">
        <v>6383</v>
      </c>
      <c r="B2695" s="2">
        <v>45397</v>
      </c>
      <c r="C2695" s="1" t="s">
        <v>6667</v>
      </c>
      <c r="D2695" s="1" t="s">
        <v>82</v>
      </c>
      <c r="E2695">
        <v>2024</v>
      </c>
      <c r="F2695" s="1" t="s">
        <v>737</v>
      </c>
      <c r="G2695" s="1" t="s">
        <v>738</v>
      </c>
      <c r="H2695" s="1" t="s">
        <v>2290</v>
      </c>
      <c r="I2695" s="1" t="s">
        <v>4985</v>
      </c>
      <c r="J2695" s="1" t="s">
        <v>70</v>
      </c>
      <c r="K2695" s="3">
        <v>45.86</v>
      </c>
      <c r="L2695">
        <v>2</v>
      </c>
      <c r="M2695" s="3">
        <v>91.72</v>
      </c>
      <c r="N2695" s="1" t="s">
        <v>21</v>
      </c>
      <c r="O2695" s="1" t="s">
        <v>37</v>
      </c>
    </row>
    <row r="2696" spans="1:15" x14ac:dyDescent="0.3">
      <c r="A2696" s="1" t="s">
        <v>6384</v>
      </c>
      <c r="B2696" s="2">
        <v>45833</v>
      </c>
      <c r="C2696" s="1" t="s">
        <v>6670</v>
      </c>
      <c r="D2696" s="1" t="s">
        <v>24</v>
      </c>
      <c r="E2696">
        <v>2025</v>
      </c>
      <c r="F2696" s="1" t="s">
        <v>3429</v>
      </c>
      <c r="G2696" s="1" t="s">
        <v>3430</v>
      </c>
      <c r="H2696" s="1" t="s">
        <v>262</v>
      </c>
      <c r="I2696" s="1" t="s">
        <v>263</v>
      </c>
      <c r="J2696" s="1" t="s">
        <v>87</v>
      </c>
      <c r="K2696" s="3">
        <v>48.88</v>
      </c>
      <c r="L2696">
        <v>2</v>
      </c>
      <c r="M2696" s="3">
        <v>97.76</v>
      </c>
      <c r="N2696" s="1" t="s">
        <v>21</v>
      </c>
      <c r="O2696" s="1" t="s">
        <v>22</v>
      </c>
    </row>
    <row r="2697" spans="1:15" x14ac:dyDescent="0.3">
      <c r="A2697" s="1" t="s">
        <v>6385</v>
      </c>
      <c r="B2697" s="2">
        <v>44952</v>
      </c>
      <c r="C2697" s="1" t="s">
        <v>6672</v>
      </c>
      <c r="D2697" s="1" t="s">
        <v>210</v>
      </c>
      <c r="E2697">
        <v>2023</v>
      </c>
      <c r="F2697" s="1" t="s">
        <v>1465</v>
      </c>
      <c r="G2697" s="1" t="s">
        <v>4352</v>
      </c>
      <c r="H2697" s="1" t="s">
        <v>3620</v>
      </c>
      <c r="I2697" s="1" t="s">
        <v>3621</v>
      </c>
      <c r="J2697" s="1" t="s">
        <v>51</v>
      </c>
      <c r="K2697" s="3">
        <v>10.199999999999999</v>
      </c>
      <c r="L2697">
        <v>3</v>
      </c>
      <c r="M2697" s="3">
        <v>30.6</v>
      </c>
      <c r="N2697" s="1" t="s">
        <v>6669</v>
      </c>
      <c r="O2697" s="1" t="s">
        <v>22</v>
      </c>
    </row>
    <row r="2698" spans="1:15" x14ac:dyDescent="0.3">
      <c r="A2698" s="1" t="s">
        <v>6386</v>
      </c>
      <c r="B2698" s="2">
        <v>45198</v>
      </c>
      <c r="C2698" s="1" t="s">
        <v>6668</v>
      </c>
      <c r="D2698" s="1" t="s">
        <v>60</v>
      </c>
      <c r="E2698">
        <v>2023</v>
      </c>
      <c r="F2698" s="1" t="s">
        <v>134</v>
      </c>
      <c r="G2698" s="1" t="s">
        <v>5398</v>
      </c>
      <c r="H2698" s="1" t="s">
        <v>6387</v>
      </c>
      <c r="I2698" s="1" t="s">
        <v>6388</v>
      </c>
      <c r="J2698" s="1" t="s">
        <v>70</v>
      </c>
      <c r="K2698" s="3">
        <v>48.36</v>
      </c>
      <c r="L2698">
        <v>4</v>
      </c>
      <c r="M2698" s="3">
        <v>193.44</v>
      </c>
      <c r="N2698" s="1" t="s">
        <v>21</v>
      </c>
      <c r="O2698" s="1" t="s">
        <v>22</v>
      </c>
    </row>
    <row r="2699" spans="1:15" x14ac:dyDescent="0.3">
      <c r="A2699" s="1" t="s">
        <v>6389</v>
      </c>
      <c r="B2699" s="2">
        <v>44948</v>
      </c>
      <c r="C2699" s="1" t="s">
        <v>6666</v>
      </c>
      <c r="D2699" s="1" t="s">
        <v>210</v>
      </c>
      <c r="E2699">
        <v>2023</v>
      </c>
      <c r="F2699" s="1" t="s">
        <v>3682</v>
      </c>
      <c r="G2699" s="1" t="s">
        <v>6390</v>
      </c>
      <c r="H2699" s="1" t="s">
        <v>1194</v>
      </c>
      <c r="I2699" s="1" t="s">
        <v>2704</v>
      </c>
      <c r="J2699" s="1" t="s">
        <v>70</v>
      </c>
      <c r="K2699" s="3">
        <v>45.37</v>
      </c>
      <c r="L2699">
        <v>4</v>
      </c>
      <c r="M2699" s="3">
        <v>181.48</v>
      </c>
      <c r="N2699" s="1" t="s">
        <v>88</v>
      </c>
      <c r="O2699" s="1" t="s">
        <v>30</v>
      </c>
    </row>
    <row r="2700" spans="1:15" x14ac:dyDescent="0.3">
      <c r="A2700" s="1" t="s">
        <v>6391</v>
      </c>
      <c r="B2700" s="2">
        <v>45169</v>
      </c>
      <c r="C2700" s="1" t="s">
        <v>6672</v>
      </c>
      <c r="D2700" s="1" t="s">
        <v>90</v>
      </c>
      <c r="E2700">
        <v>2023</v>
      </c>
      <c r="F2700" s="1" t="s">
        <v>2149</v>
      </c>
      <c r="G2700" s="1" t="s">
        <v>2916</v>
      </c>
      <c r="H2700" s="1" t="s">
        <v>6203</v>
      </c>
      <c r="I2700" s="1" t="s">
        <v>6204</v>
      </c>
      <c r="J2700" s="1" t="s">
        <v>70</v>
      </c>
      <c r="K2700" s="3">
        <v>25.3</v>
      </c>
      <c r="L2700">
        <v>1</v>
      </c>
      <c r="M2700" s="3">
        <v>25.3</v>
      </c>
      <c r="N2700" s="1" t="s">
        <v>6669</v>
      </c>
      <c r="O2700" s="1" t="s">
        <v>44</v>
      </c>
    </row>
    <row r="2701" spans="1:15" x14ac:dyDescent="0.3">
      <c r="A2701" s="1" t="s">
        <v>6392</v>
      </c>
      <c r="B2701" s="2">
        <v>45622</v>
      </c>
      <c r="C2701" s="1" t="s">
        <v>6671</v>
      </c>
      <c r="D2701" s="1" t="s">
        <v>54</v>
      </c>
      <c r="E2701">
        <v>2024</v>
      </c>
      <c r="F2701" s="1" t="s">
        <v>521</v>
      </c>
      <c r="G2701" s="1" t="s">
        <v>522</v>
      </c>
      <c r="H2701" s="1" t="s">
        <v>5102</v>
      </c>
      <c r="I2701" s="1" t="s">
        <v>5103</v>
      </c>
      <c r="J2701" s="1" t="s">
        <v>70</v>
      </c>
      <c r="K2701" s="3">
        <v>18.12</v>
      </c>
      <c r="L2701">
        <v>2</v>
      </c>
      <c r="M2701" s="3">
        <v>36.24</v>
      </c>
      <c r="N2701" s="1" t="s">
        <v>88</v>
      </c>
      <c r="O2701" s="1" t="s">
        <v>30</v>
      </c>
    </row>
    <row r="2702" spans="1:15" x14ac:dyDescent="0.3">
      <c r="A2702" s="1" t="s">
        <v>6393</v>
      </c>
      <c r="B2702" s="2">
        <v>45009</v>
      </c>
      <c r="C2702" s="1" t="s">
        <v>6668</v>
      </c>
      <c r="D2702" s="1" t="s">
        <v>15</v>
      </c>
      <c r="E2702">
        <v>2023</v>
      </c>
      <c r="F2702" s="1" t="s">
        <v>6347</v>
      </c>
      <c r="G2702" s="1" t="s">
        <v>6348</v>
      </c>
      <c r="H2702" s="1" t="s">
        <v>2900</v>
      </c>
      <c r="I2702" s="1" t="s">
        <v>5361</v>
      </c>
      <c r="J2702" s="1" t="s">
        <v>87</v>
      </c>
      <c r="K2702" s="3">
        <v>19.09</v>
      </c>
      <c r="L2702">
        <v>3</v>
      </c>
      <c r="M2702" s="3">
        <v>57.27</v>
      </c>
      <c r="N2702" s="1" t="s">
        <v>21</v>
      </c>
      <c r="O2702" s="1" t="s">
        <v>37</v>
      </c>
    </row>
    <row r="2703" spans="1:15" x14ac:dyDescent="0.3">
      <c r="A2703" s="1" t="s">
        <v>6394</v>
      </c>
      <c r="B2703" s="2">
        <v>44966</v>
      </c>
      <c r="C2703" s="1" t="s">
        <v>6672</v>
      </c>
      <c r="D2703" s="1" t="s">
        <v>39</v>
      </c>
      <c r="E2703">
        <v>2023</v>
      </c>
      <c r="F2703" s="1" t="s">
        <v>1092</v>
      </c>
      <c r="G2703" s="1" t="s">
        <v>1093</v>
      </c>
      <c r="H2703" s="1" t="s">
        <v>370</v>
      </c>
      <c r="I2703" s="1" t="s">
        <v>380</v>
      </c>
      <c r="J2703" s="1" t="s">
        <v>20</v>
      </c>
      <c r="K2703" s="3">
        <v>31.32</v>
      </c>
      <c r="L2703">
        <v>4</v>
      </c>
      <c r="M2703" s="3">
        <v>125.28</v>
      </c>
      <c r="N2703" s="1" t="s">
        <v>29</v>
      </c>
      <c r="O2703" s="1" t="s">
        <v>22</v>
      </c>
    </row>
    <row r="2704" spans="1:15" x14ac:dyDescent="0.3">
      <c r="A2704" s="1" t="s">
        <v>6395</v>
      </c>
      <c r="B2704" s="2">
        <v>45205</v>
      </c>
      <c r="C2704" s="1" t="s">
        <v>6668</v>
      </c>
      <c r="D2704" s="1" t="s">
        <v>133</v>
      </c>
      <c r="E2704">
        <v>2023</v>
      </c>
      <c r="F2704" s="1" t="s">
        <v>1313</v>
      </c>
      <c r="G2704" s="1" t="s">
        <v>341</v>
      </c>
      <c r="H2704" s="1" t="s">
        <v>1651</v>
      </c>
      <c r="I2704" s="1" t="s">
        <v>1652</v>
      </c>
      <c r="J2704" s="1" t="s">
        <v>20</v>
      </c>
      <c r="K2704" s="3">
        <v>55.53</v>
      </c>
      <c r="L2704">
        <v>4</v>
      </c>
      <c r="M2704" s="3">
        <v>222.12</v>
      </c>
      <c r="N2704" s="1" t="s">
        <v>21</v>
      </c>
      <c r="O2704" s="1" t="s">
        <v>193</v>
      </c>
    </row>
    <row r="2705" spans="1:15" x14ac:dyDescent="0.3">
      <c r="A2705" s="1" t="s">
        <v>6396</v>
      </c>
      <c r="B2705" s="2">
        <v>45698</v>
      </c>
      <c r="C2705" s="1" t="s">
        <v>6667</v>
      </c>
      <c r="D2705" s="1" t="s">
        <v>39</v>
      </c>
      <c r="E2705">
        <v>2025</v>
      </c>
      <c r="F2705" s="1" t="s">
        <v>2588</v>
      </c>
      <c r="G2705" s="1" t="s">
        <v>2589</v>
      </c>
      <c r="H2705" s="1" t="s">
        <v>1024</v>
      </c>
      <c r="I2705" s="1" t="s">
        <v>5346</v>
      </c>
      <c r="J2705" s="1" t="s">
        <v>70</v>
      </c>
      <c r="K2705" s="3">
        <v>45.1</v>
      </c>
      <c r="L2705">
        <v>4</v>
      </c>
      <c r="M2705" s="3">
        <v>180.4</v>
      </c>
      <c r="N2705" s="1" t="s">
        <v>6669</v>
      </c>
      <c r="O2705" s="1" t="s">
        <v>95</v>
      </c>
    </row>
    <row r="2706" spans="1:15" x14ac:dyDescent="0.3">
      <c r="A2706" s="1" t="s">
        <v>6397</v>
      </c>
      <c r="B2706" s="2">
        <v>45839</v>
      </c>
      <c r="C2706" s="1" t="s">
        <v>6671</v>
      </c>
      <c r="D2706" s="1" t="s">
        <v>32</v>
      </c>
      <c r="E2706">
        <v>2025</v>
      </c>
      <c r="F2706" s="1" t="s">
        <v>1095</v>
      </c>
      <c r="G2706" s="1" t="s">
        <v>4652</v>
      </c>
      <c r="H2706" s="1" t="s">
        <v>2701</v>
      </c>
      <c r="I2706" s="1" t="s">
        <v>2702</v>
      </c>
      <c r="J2706" s="1" t="s">
        <v>51</v>
      </c>
      <c r="K2706" s="3">
        <v>33.799999999999997</v>
      </c>
      <c r="L2706">
        <v>4</v>
      </c>
      <c r="M2706" s="3">
        <v>135.19999999999999</v>
      </c>
      <c r="N2706" s="1" t="s">
        <v>6669</v>
      </c>
      <c r="O2706" s="1" t="s">
        <v>44</v>
      </c>
    </row>
    <row r="2707" spans="1:15" x14ac:dyDescent="0.3">
      <c r="A2707" s="1" t="s">
        <v>6398</v>
      </c>
      <c r="B2707" s="2">
        <v>44990</v>
      </c>
      <c r="C2707" s="1" t="s">
        <v>6666</v>
      </c>
      <c r="D2707" s="1" t="s">
        <v>15</v>
      </c>
      <c r="E2707">
        <v>2023</v>
      </c>
      <c r="F2707" s="1" t="s">
        <v>898</v>
      </c>
      <c r="G2707" s="1" t="s">
        <v>2903</v>
      </c>
      <c r="H2707" s="1" t="s">
        <v>4851</v>
      </c>
      <c r="I2707" s="1" t="s">
        <v>4852</v>
      </c>
      <c r="J2707" s="1" t="s">
        <v>70</v>
      </c>
      <c r="K2707" s="3">
        <v>33.69</v>
      </c>
      <c r="L2707">
        <v>2</v>
      </c>
      <c r="M2707" s="3">
        <v>67.38</v>
      </c>
      <c r="N2707" s="1" t="s">
        <v>21</v>
      </c>
      <c r="O2707" s="1" t="s">
        <v>95</v>
      </c>
    </row>
    <row r="2708" spans="1:15" x14ac:dyDescent="0.3">
      <c r="A2708" s="1" t="s">
        <v>6399</v>
      </c>
      <c r="B2708" s="2">
        <v>44856</v>
      </c>
      <c r="C2708" s="1" t="s">
        <v>6673</v>
      </c>
      <c r="D2708" s="1" t="s">
        <v>133</v>
      </c>
      <c r="E2708">
        <v>2022</v>
      </c>
      <c r="F2708" s="1" t="s">
        <v>3832</v>
      </c>
      <c r="G2708" s="1" t="s">
        <v>3833</v>
      </c>
      <c r="H2708" s="1" t="s">
        <v>712</v>
      </c>
      <c r="I2708" s="1" t="s">
        <v>713</v>
      </c>
      <c r="J2708" s="1" t="s">
        <v>70</v>
      </c>
      <c r="K2708" s="3">
        <v>52.64</v>
      </c>
      <c r="L2708">
        <v>3</v>
      </c>
      <c r="M2708" s="3">
        <v>157.91999999999999</v>
      </c>
      <c r="N2708" s="1" t="s">
        <v>21</v>
      </c>
      <c r="O2708" s="1" t="s">
        <v>37</v>
      </c>
    </row>
    <row r="2709" spans="1:15" x14ac:dyDescent="0.3">
      <c r="A2709" s="1" t="s">
        <v>6400</v>
      </c>
      <c r="B2709" s="2">
        <v>45489</v>
      </c>
      <c r="C2709" s="1" t="s">
        <v>6671</v>
      </c>
      <c r="D2709" s="1" t="s">
        <v>32</v>
      </c>
      <c r="E2709">
        <v>2024</v>
      </c>
      <c r="F2709" s="1" t="s">
        <v>3088</v>
      </c>
      <c r="G2709" s="1" t="s">
        <v>3089</v>
      </c>
      <c r="H2709" s="1" t="s">
        <v>1782</v>
      </c>
      <c r="I2709" s="1" t="s">
        <v>5744</v>
      </c>
      <c r="J2709" s="1" t="s">
        <v>51</v>
      </c>
      <c r="K2709" s="3">
        <v>18.61</v>
      </c>
      <c r="L2709">
        <v>5</v>
      </c>
      <c r="M2709" s="3">
        <v>93.05</v>
      </c>
      <c r="N2709" s="1" t="s">
        <v>6669</v>
      </c>
      <c r="O2709" s="1" t="s">
        <v>52</v>
      </c>
    </row>
    <row r="2710" spans="1:15" x14ac:dyDescent="0.3">
      <c r="A2710" s="1" t="s">
        <v>6401</v>
      </c>
      <c r="B2710" s="2">
        <v>45071</v>
      </c>
      <c r="C2710" s="1" t="s">
        <v>6672</v>
      </c>
      <c r="D2710" s="1" t="s">
        <v>46</v>
      </c>
      <c r="E2710">
        <v>2023</v>
      </c>
      <c r="F2710" s="1" t="s">
        <v>3027</v>
      </c>
      <c r="G2710" s="1" t="s">
        <v>6402</v>
      </c>
      <c r="H2710" s="1" t="s">
        <v>282</v>
      </c>
      <c r="I2710" s="1" t="s">
        <v>283</v>
      </c>
      <c r="J2710" s="1" t="s">
        <v>70</v>
      </c>
      <c r="K2710" s="3">
        <v>25.63</v>
      </c>
      <c r="L2710">
        <v>5</v>
      </c>
      <c r="M2710" s="3">
        <v>128.15</v>
      </c>
      <c r="N2710" s="1" t="s">
        <v>21</v>
      </c>
      <c r="O2710" s="1" t="s">
        <v>22</v>
      </c>
    </row>
    <row r="2711" spans="1:15" x14ac:dyDescent="0.3">
      <c r="A2711" s="1" t="s">
        <v>6403</v>
      </c>
      <c r="B2711" s="2">
        <v>45449</v>
      </c>
      <c r="C2711" s="1" t="s">
        <v>6672</v>
      </c>
      <c r="D2711" s="1" t="s">
        <v>24</v>
      </c>
      <c r="E2711">
        <v>2024</v>
      </c>
      <c r="F2711" s="1" t="s">
        <v>40</v>
      </c>
      <c r="G2711" s="1" t="s">
        <v>3828</v>
      </c>
      <c r="H2711" s="1" t="s">
        <v>1646</v>
      </c>
      <c r="I2711" s="1" t="s">
        <v>1647</v>
      </c>
      <c r="J2711" s="1" t="s">
        <v>87</v>
      </c>
      <c r="K2711" s="3">
        <v>32.799999999999997</v>
      </c>
      <c r="L2711">
        <v>5</v>
      </c>
      <c r="M2711" s="3">
        <v>164</v>
      </c>
      <c r="N2711" s="1" t="s">
        <v>6669</v>
      </c>
      <c r="O2711" s="1" t="s">
        <v>30</v>
      </c>
    </row>
    <row r="2712" spans="1:15" x14ac:dyDescent="0.3">
      <c r="A2712" s="1" t="s">
        <v>6404</v>
      </c>
      <c r="B2712" s="2">
        <v>45197</v>
      </c>
      <c r="C2712" s="1" t="s">
        <v>6672</v>
      </c>
      <c r="D2712" s="1" t="s">
        <v>60</v>
      </c>
      <c r="E2712">
        <v>2023</v>
      </c>
      <c r="F2712" s="1" t="s">
        <v>640</v>
      </c>
      <c r="G2712" s="1" t="s">
        <v>641</v>
      </c>
      <c r="H2712" s="1" t="s">
        <v>3663</v>
      </c>
      <c r="I2712" s="1" t="s">
        <v>3664</v>
      </c>
      <c r="J2712" s="1" t="s">
        <v>70</v>
      </c>
      <c r="K2712" s="3">
        <v>18.489999999999998</v>
      </c>
      <c r="L2712">
        <v>2</v>
      </c>
      <c r="M2712" s="3">
        <v>36.979999999999997</v>
      </c>
      <c r="N2712" s="1" t="s">
        <v>21</v>
      </c>
      <c r="O2712" s="1" t="s">
        <v>37</v>
      </c>
    </row>
    <row r="2713" spans="1:15" x14ac:dyDescent="0.3">
      <c r="A2713" s="1" t="s">
        <v>6405</v>
      </c>
      <c r="B2713" s="2">
        <v>44991</v>
      </c>
      <c r="C2713" s="1" t="s">
        <v>6667</v>
      </c>
      <c r="D2713" s="1" t="s">
        <v>15</v>
      </c>
      <c r="E2713">
        <v>2023</v>
      </c>
      <c r="F2713" s="1" t="s">
        <v>295</v>
      </c>
      <c r="G2713" s="1" t="s">
        <v>4245</v>
      </c>
      <c r="H2713" s="1" t="s">
        <v>5317</v>
      </c>
      <c r="I2713" s="1" t="s">
        <v>5318</v>
      </c>
      <c r="J2713" s="1" t="s">
        <v>20</v>
      </c>
      <c r="K2713" s="3">
        <v>16.61</v>
      </c>
      <c r="L2713">
        <v>5</v>
      </c>
      <c r="M2713" s="3">
        <v>83.05</v>
      </c>
      <c r="N2713" s="1" t="s">
        <v>29</v>
      </c>
      <c r="O2713" s="1" t="s">
        <v>22</v>
      </c>
    </row>
    <row r="2714" spans="1:15" x14ac:dyDescent="0.3">
      <c r="A2714" s="1" t="s">
        <v>6406</v>
      </c>
      <c r="B2714" s="2">
        <v>45358</v>
      </c>
      <c r="C2714" s="1" t="s">
        <v>6672</v>
      </c>
      <c r="D2714" s="1" t="s">
        <v>15</v>
      </c>
      <c r="E2714">
        <v>2024</v>
      </c>
      <c r="F2714" s="1" t="s">
        <v>1066</v>
      </c>
      <c r="G2714" s="1" t="s">
        <v>5587</v>
      </c>
      <c r="H2714" s="1" t="s">
        <v>228</v>
      </c>
      <c r="I2714" s="1" t="s">
        <v>3510</v>
      </c>
      <c r="J2714" s="1" t="s">
        <v>70</v>
      </c>
      <c r="K2714" s="3">
        <v>34.880000000000003</v>
      </c>
      <c r="L2714">
        <v>5</v>
      </c>
      <c r="M2714" s="3">
        <v>174.4</v>
      </c>
      <c r="N2714" s="1" t="s">
        <v>21</v>
      </c>
      <c r="O2714" s="1" t="s">
        <v>95</v>
      </c>
    </row>
    <row r="2715" spans="1:15" x14ac:dyDescent="0.3">
      <c r="A2715" s="1" t="s">
        <v>6407</v>
      </c>
      <c r="B2715" s="2">
        <v>45237</v>
      </c>
      <c r="C2715" s="1" t="s">
        <v>6671</v>
      </c>
      <c r="D2715" s="1" t="s">
        <v>54</v>
      </c>
      <c r="E2715">
        <v>2023</v>
      </c>
      <c r="F2715" s="1" t="s">
        <v>2833</v>
      </c>
      <c r="G2715" s="1" t="s">
        <v>2834</v>
      </c>
      <c r="H2715" s="1" t="s">
        <v>1673</v>
      </c>
      <c r="I2715" s="1" t="s">
        <v>1674</v>
      </c>
      <c r="J2715" s="1" t="s">
        <v>51</v>
      </c>
      <c r="K2715" s="3">
        <v>44.24</v>
      </c>
      <c r="L2715">
        <v>3</v>
      </c>
      <c r="M2715" s="3">
        <v>132.72</v>
      </c>
      <c r="N2715" s="1" t="s">
        <v>6669</v>
      </c>
      <c r="O2715" s="1" t="s">
        <v>22</v>
      </c>
    </row>
    <row r="2716" spans="1:15" x14ac:dyDescent="0.3">
      <c r="A2716" s="1" t="s">
        <v>6408</v>
      </c>
      <c r="B2716" s="2">
        <v>45464</v>
      </c>
      <c r="C2716" s="1" t="s">
        <v>6668</v>
      </c>
      <c r="D2716" s="1" t="s">
        <v>24</v>
      </c>
      <c r="E2716">
        <v>2024</v>
      </c>
      <c r="F2716" s="1" t="s">
        <v>1742</v>
      </c>
      <c r="G2716" s="1" t="s">
        <v>2452</v>
      </c>
      <c r="H2716" s="1" t="s">
        <v>1365</v>
      </c>
      <c r="I2716" s="1" t="s">
        <v>2264</v>
      </c>
      <c r="J2716" s="1" t="s">
        <v>87</v>
      </c>
      <c r="K2716" s="3">
        <v>48.94</v>
      </c>
      <c r="L2716">
        <v>2</v>
      </c>
      <c r="M2716" s="3">
        <v>97.88</v>
      </c>
      <c r="N2716" s="1" t="s">
        <v>21</v>
      </c>
      <c r="O2716" s="1" t="s">
        <v>22</v>
      </c>
    </row>
    <row r="2717" spans="1:15" x14ac:dyDescent="0.3">
      <c r="A2717" s="1" t="s">
        <v>6409</v>
      </c>
      <c r="B2717" s="2">
        <v>45572</v>
      </c>
      <c r="C2717" s="1" t="s">
        <v>6667</v>
      </c>
      <c r="D2717" s="1" t="s">
        <v>133</v>
      </c>
      <c r="E2717">
        <v>2024</v>
      </c>
      <c r="F2717" s="1" t="s">
        <v>1942</v>
      </c>
      <c r="G2717" s="1" t="s">
        <v>2728</v>
      </c>
      <c r="H2717" s="1" t="s">
        <v>3280</v>
      </c>
      <c r="I2717" s="1" t="s">
        <v>3281</v>
      </c>
      <c r="J2717" s="1" t="s">
        <v>87</v>
      </c>
      <c r="K2717" s="3">
        <v>38.08</v>
      </c>
      <c r="L2717">
        <v>5</v>
      </c>
      <c r="M2717" s="3">
        <v>190.4</v>
      </c>
      <c r="N2717" s="1" t="s">
        <v>88</v>
      </c>
      <c r="O2717" s="1" t="s">
        <v>30</v>
      </c>
    </row>
    <row r="2718" spans="1:15" x14ac:dyDescent="0.3">
      <c r="A2718" s="1" t="s">
        <v>6410</v>
      </c>
      <c r="B2718" s="2">
        <v>44823</v>
      </c>
      <c r="C2718" s="1" t="s">
        <v>6667</v>
      </c>
      <c r="D2718" s="1" t="s">
        <v>60</v>
      </c>
      <c r="E2718">
        <v>2022</v>
      </c>
      <c r="F2718" s="1" t="s">
        <v>4670</v>
      </c>
      <c r="G2718" s="1" t="s">
        <v>4671</v>
      </c>
      <c r="H2718" s="1" t="s">
        <v>213</v>
      </c>
      <c r="I2718" s="1" t="s">
        <v>1774</v>
      </c>
      <c r="J2718" s="1" t="s">
        <v>20</v>
      </c>
      <c r="K2718" s="3">
        <v>28.94</v>
      </c>
      <c r="L2718">
        <v>3</v>
      </c>
      <c r="M2718" s="3">
        <v>86.82</v>
      </c>
      <c r="N2718" s="1" t="s">
        <v>21</v>
      </c>
      <c r="O2718" s="1" t="s">
        <v>30</v>
      </c>
    </row>
    <row r="2719" spans="1:15" x14ac:dyDescent="0.3">
      <c r="A2719" s="1" t="s">
        <v>6411</v>
      </c>
      <c r="B2719" s="2">
        <v>45027</v>
      </c>
      <c r="C2719" s="1" t="s">
        <v>6671</v>
      </c>
      <c r="D2719" s="1" t="s">
        <v>82</v>
      </c>
      <c r="E2719">
        <v>2023</v>
      </c>
      <c r="F2719" s="1" t="s">
        <v>1422</v>
      </c>
      <c r="G2719" s="1" t="s">
        <v>2466</v>
      </c>
      <c r="H2719" s="1" t="s">
        <v>5205</v>
      </c>
      <c r="I2719" s="1" t="s">
        <v>5206</v>
      </c>
      <c r="J2719" s="1" t="s">
        <v>20</v>
      </c>
      <c r="K2719" s="3">
        <v>10.35</v>
      </c>
      <c r="L2719">
        <v>3</v>
      </c>
      <c r="M2719" s="3">
        <v>31.05</v>
      </c>
      <c r="N2719" s="1" t="s">
        <v>29</v>
      </c>
      <c r="O2719" s="1" t="s">
        <v>44</v>
      </c>
    </row>
    <row r="2720" spans="1:15" x14ac:dyDescent="0.3">
      <c r="A2720" s="1" t="s">
        <v>6412</v>
      </c>
      <c r="B2720" s="2">
        <v>45580</v>
      </c>
      <c r="C2720" s="1" t="s">
        <v>6671</v>
      </c>
      <c r="D2720" s="1" t="s">
        <v>133</v>
      </c>
      <c r="E2720">
        <v>2024</v>
      </c>
      <c r="F2720" s="1" t="s">
        <v>930</v>
      </c>
      <c r="G2720" s="1" t="s">
        <v>1676</v>
      </c>
      <c r="H2720" s="1" t="s">
        <v>176</v>
      </c>
      <c r="I2720" s="1" t="s">
        <v>4206</v>
      </c>
      <c r="J2720" s="1" t="s">
        <v>87</v>
      </c>
      <c r="K2720" s="3">
        <v>24.12</v>
      </c>
      <c r="L2720">
        <v>2</v>
      </c>
      <c r="M2720" s="3">
        <v>48.24</v>
      </c>
      <c r="N2720" s="1" t="s">
        <v>21</v>
      </c>
      <c r="O2720" s="1" t="s">
        <v>95</v>
      </c>
    </row>
    <row r="2721" spans="1:15" x14ac:dyDescent="0.3">
      <c r="A2721" s="1" t="s">
        <v>6413</v>
      </c>
      <c r="B2721" s="2">
        <v>45298</v>
      </c>
      <c r="C2721" s="1" t="s">
        <v>6666</v>
      </c>
      <c r="D2721" s="1" t="s">
        <v>210</v>
      </c>
      <c r="E2721">
        <v>2024</v>
      </c>
      <c r="F2721" s="1" t="s">
        <v>2327</v>
      </c>
      <c r="G2721" s="1" t="s">
        <v>2328</v>
      </c>
      <c r="H2721" s="1" t="s">
        <v>6414</v>
      </c>
      <c r="I2721" s="1" t="s">
        <v>6415</v>
      </c>
      <c r="J2721" s="1" t="s">
        <v>70</v>
      </c>
      <c r="K2721" s="3">
        <v>25.84</v>
      </c>
      <c r="L2721">
        <v>5</v>
      </c>
      <c r="M2721" s="3">
        <v>129.19999999999999</v>
      </c>
      <c r="N2721" s="1" t="s">
        <v>88</v>
      </c>
      <c r="O2721" s="1" t="s">
        <v>30</v>
      </c>
    </row>
    <row r="2722" spans="1:15" x14ac:dyDescent="0.3">
      <c r="A2722" s="1" t="s">
        <v>6416</v>
      </c>
      <c r="B2722" s="2">
        <v>45600</v>
      </c>
      <c r="C2722" s="1" t="s">
        <v>6667</v>
      </c>
      <c r="D2722" s="1" t="s">
        <v>54</v>
      </c>
      <c r="E2722">
        <v>2024</v>
      </c>
      <c r="F2722" s="1" t="s">
        <v>285</v>
      </c>
      <c r="G2722" s="1" t="s">
        <v>286</v>
      </c>
      <c r="H2722" s="1" t="s">
        <v>4956</v>
      </c>
      <c r="I2722" s="1" t="s">
        <v>4957</v>
      </c>
      <c r="J2722" s="1" t="s">
        <v>51</v>
      </c>
      <c r="K2722" s="3">
        <v>20.52</v>
      </c>
      <c r="L2722">
        <v>5</v>
      </c>
      <c r="M2722" s="3">
        <v>102.6</v>
      </c>
      <c r="N2722" s="1" t="s">
        <v>29</v>
      </c>
      <c r="O2722" s="1" t="s">
        <v>22</v>
      </c>
    </row>
    <row r="2723" spans="1:15" x14ac:dyDescent="0.3">
      <c r="A2723" s="1" t="s">
        <v>6417</v>
      </c>
      <c r="B2723" s="2">
        <v>45176</v>
      </c>
      <c r="C2723" s="1" t="s">
        <v>6672</v>
      </c>
      <c r="D2723" s="1" t="s">
        <v>60</v>
      </c>
      <c r="E2723">
        <v>2023</v>
      </c>
      <c r="F2723" s="1" t="s">
        <v>1569</v>
      </c>
      <c r="G2723" s="1" t="s">
        <v>1698</v>
      </c>
      <c r="H2723" s="1" t="s">
        <v>3425</v>
      </c>
      <c r="I2723" s="1" t="s">
        <v>3426</v>
      </c>
      <c r="J2723" s="1" t="s">
        <v>20</v>
      </c>
      <c r="K2723" s="3">
        <v>14.87</v>
      </c>
      <c r="L2723">
        <v>1</v>
      </c>
      <c r="M2723" s="3">
        <v>14.87</v>
      </c>
      <c r="N2723" s="1" t="s">
        <v>21</v>
      </c>
      <c r="O2723" s="1" t="s">
        <v>95</v>
      </c>
    </row>
    <row r="2724" spans="1:15" x14ac:dyDescent="0.3">
      <c r="A2724" s="1" t="s">
        <v>6418</v>
      </c>
      <c r="B2724" s="2">
        <v>45156</v>
      </c>
      <c r="C2724" s="1" t="s">
        <v>6668</v>
      </c>
      <c r="D2724" s="1" t="s">
        <v>90</v>
      </c>
      <c r="E2724">
        <v>2023</v>
      </c>
      <c r="F2724" s="1" t="s">
        <v>419</v>
      </c>
      <c r="G2724" s="1" t="s">
        <v>420</v>
      </c>
      <c r="H2724" s="1" t="s">
        <v>2290</v>
      </c>
      <c r="I2724" s="1" t="s">
        <v>4985</v>
      </c>
      <c r="J2724" s="1" t="s">
        <v>70</v>
      </c>
      <c r="K2724" s="3">
        <v>35.770000000000003</v>
      </c>
      <c r="L2724">
        <v>4</v>
      </c>
      <c r="M2724" s="3">
        <v>143.08000000000001</v>
      </c>
      <c r="N2724" s="1" t="s">
        <v>21</v>
      </c>
      <c r="O2724" s="1" t="s">
        <v>95</v>
      </c>
    </row>
    <row r="2725" spans="1:15" x14ac:dyDescent="0.3">
      <c r="A2725" s="1" t="s">
        <v>6419</v>
      </c>
      <c r="B2725" s="2">
        <v>45678</v>
      </c>
      <c r="C2725" s="1" t="s">
        <v>6671</v>
      </c>
      <c r="D2725" s="1" t="s">
        <v>210</v>
      </c>
      <c r="E2725">
        <v>2025</v>
      </c>
      <c r="F2725" s="1" t="s">
        <v>6347</v>
      </c>
      <c r="G2725" s="1" t="s">
        <v>6348</v>
      </c>
      <c r="H2725" s="1" t="s">
        <v>3299</v>
      </c>
      <c r="I2725" s="1" t="s">
        <v>3300</v>
      </c>
      <c r="J2725" s="1" t="s">
        <v>70</v>
      </c>
      <c r="K2725" s="3">
        <v>17.82</v>
      </c>
      <c r="L2725">
        <v>4</v>
      </c>
      <c r="M2725" s="3">
        <v>71.28</v>
      </c>
      <c r="N2725" s="1" t="s">
        <v>29</v>
      </c>
      <c r="O2725" s="1" t="s">
        <v>95</v>
      </c>
    </row>
    <row r="2726" spans="1:15" x14ac:dyDescent="0.3">
      <c r="A2726" s="1" t="s">
        <v>6420</v>
      </c>
      <c r="B2726" s="2">
        <v>45465</v>
      </c>
      <c r="C2726" s="1" t="s">
        <v>6673</v>
      </c>
      <c r="D2726" s="1" t="s">
        <v>24</v>
      </c>
      <c r="E2726">
        <v>2024</v>
      </c>
      <c r="F2726" s="1" t="s">
        <v>992</v>
      </c>
      <c r="G2726" s="1" t="s">
        <v>2569</v>
      </c>
      <c r="H2726" s="1" t="s">
        <v>2234</v>
      </c>
      <c r="I2726" s="1" t="s">
        <v>4353</v>
      </c>
      <c r="J2726" s="1" t="s">
        <v>51</v>
      </c>
      <c r="K2726" s="3">
        <v>8.02</v>
      </c>
      <c r="L2726">
        <v>4</v>
      </c>
      <c r="M2726" s="3">
        <v>32.08</v>
      </c>
      <c r="N2726" s="1" t="s">
        <v>6669</v>
      </c>
      <c r="O2726" s="1" t="s">
        <v>44</v>
      </c>
    </row>
    <row r="2727" spans="1:15" x14ac:dyDescent="0.3">
      <c r="A2727" s="1" t="s">
        <v>6421</v>
      </c>
      <c r="B2727" s="2">
        <v>45260</v>
      </c>
      <c r="C2727" s="1" t="s">
        <v>6672</v>
      </c>
      <c r="D2727" s="1" t="s">
        <v>54</v>
      </c>
      <c r="E2727">
        <v>2023</v>
      </c>
      <c r="F2727" s="1" t="s">
        <v>3475</v>
      </c>
      <c r="G2727" s="1" t="s">
        <v>5277</v>
      </c>
      <c r="H2727" s="1" t="s">
        <v>668</v>
      </c>
      <c r="I2727" s="1" t="s">
        <v>2801</v>
      </c>
      <c r="J2727" s="1" t="s">
        <v>70</v>
      </c>
      <c r="K2727" s="3">
        <v>44.03</v>
      </c>
      <c r="L2727">
        <v>2</v>
      </c>
      <c r="M2727" s="3">
        <v>88.06</v>
      </c>
      <c r="N2727" s="1" t="s">
        <v>21</v>
      </c>
      <c r="O2727" s="1" t="s">
        <v>37</v>
      </c>
    </row>
    <row r="2728" spans="1:15" x14ac:dyDescent="0.3">
      <c r="A2728" s="1" t="s">
        <v>6422</v>
      </c>
      <c r="B2728" s="2">
        <v>45710</v>
      </c>
      <c r="C2728" s="1" t="s">
        <v>6673</v>
      </c>
      <c r="D2728" s="1" t="s">
        <v>39</v>
      </c>
      <c r="E2728">
        <v>2025</v>
      </c>
      <c r="F2728" s="1" t="s">
        <v>154</v>
      </c>
      <c r="G2728" s="1" t="s">
        <v>155</v>
      </c>
      <c r="H2728" s="1" t="s">
        <v>994</v>
      </c>
      <c r="I2728" s="1" t="s">
        <v>2949</v>
      </c>
      <c r="J2728" s="1" t="s">
        <v>20</v>
      </c>
      <c r="K2728" s="3">
        <v>28.95</v>
      </c>
      <c r="L2728">
        <v>1</v>
      </c>
      <c r="M2728" s="3">
        <v>28.95</v>
      </c>
      <c r="N2728" s="1" t="s">
        <v>21</v>
      </c>
      <c r="O2728" s="1" t="s">
        <v>37</v>
      </c>
    </row>
    <row r="2729" spans="1:15" x14ac:dyDescent="0.3">
      <c r="A2729" s="1" t="s">
        <v>6423</v>
      </c>
      <c r="B2729" s="2">
        <v>45419</v>
      </c>
      <c r="C2729" s="1" t="s">
        <v>6671</v>
      </c>
      <c r="D2729" s="1" t="s">
        <v>46</v>
      </c>
      <c r="E2729">
        <v>2024</v>
      </c>
      <c r="F2729" s="1" t="s">
        <v>583</v>
      </c>
      <c r="G2729" s="1" t="s">
        <v>3372</v>
      </c>
      <c r="H2729" s="1" t="s">
        <v>5833</v>
      </c>
      <c r="I2729" s="1" t="s">
        <v>5834</v>
      </c>
      <c r="J2729" s="1" t="s">
        <v>87</v>
      </c>
      <c r="K2729" s="3">
        <v>31.13</v>
      </c>
      <c r="L2729">
        <v>3</v>
      </c>
      <c r="M2729" s="3">
        <v>93.39</v>
      </c>
      <c r="N2729" s="1" t="s">
        <v>6669</v>
      </c>
      <c r="O2729" s="1" t="s">
        <v>193</v>
      </c>
    </row>
    <row r="2730" spans="1:15" x14ac:dyDescent="0.3">
      <c r="A2730" s="1" t="s">
        <v>6424</v>
      </c>
      <c r="B2730" s="2">
        <v>44805</v>
      </c>
      <c r="C2730" s="1" t="s">
        <v>6672</v>
      </c>
      <c r="D2730" s="1" t="s">
        <v>60</v>
      </c>
      <c r="E2730">
        <v>2022</v>
      </c>
      <c r="F2730" s="1" t="s">
        <v>3471</v>
      </c>
      <c r="G2730" s="1" t="s">
        <v>3472</v>
      </c>
      <c r="H2730" s="1" t="s">
        <v>3258</v>
      </c>
      <c r="I2730" s="1" t="s">
        <v>3259</v>
      </c>
      <c r="J2730" s="1" t="s">
        <v>70</v>
      </c>
      <c r="K2730" s="3">
        <v>40.78</v>
      </c>
      <c r="L2730">
        <v>5</v>
      </c>
      <c r="M2730" s="3">
        <v>203.9</v>
      </c>
      <c r="N2730" s="1" t="s">
        <v>21</v>
      </c>
      <c r="O2730" s="1" t="s">
        <v>80</v>
      </c>
    </row>
    <row r="2731" spans="1:15" x14ac:dyDescent="0.3">
      <c r="A2731" s="1" t="s">
        <v>6425</v>
      </c>
      <c r="B2731" s="2">
        <v>45315</v>
      </c>
      <c r="C2731" s="1" t="s">
        <v>6670</v>
      </c>
      <c r="D2731" s="1" t="s">
        <v>210</v>
      </c>
      <c r="E2731">
        <v>2024</v>
      </c>
      <c r="F2731" s="1" t="s">
        <v>1241</v>
      </c>
      <c r="G2731" s="1" t="s">
        <v>6068</v>
      </c>
      <c r="H2731" s="1" t="s">
        <v>1673</v>
      </c>
      <c r="I2731" s="1" t="s">
        <v>5595</v>
      </c>
      <c r="J2731" s="1" t="s">
        <v>70</v>
      </c>
      <c r="K2731" s="3">
        <v>32.840000000000003</v>
      </c>
      <c r="L2731">
        <v>5</v>
      </c>
      <c r="M2731" s="3">
        <v>164.2</v>
      </c>
      <c r="N2731" s="1" t="s">
        <v>88</v>
      </c>
      <c r="O2731" s="1" t="s">
        <v>37</v>
      </c>
    </row>
    <row r="2732" spans="1:15" x14ac:dyDescent="0.3">
      <c r="A2732" s="1" t="s">
        <v>6426</v>
      </c>
      <c r="B2732" s="2">
        <v>44980</v>
      </c>
      <c r="C2732" s="1" t="s">
        <v>6672</v>
      </c>
      <c r="D2732" s="1" t="s">
        <v>39</v>
      </c>
      <c r="E2732">
        <v>2023</v>
      </c>
      <c r="F2732" s="1" t="s">
        <v>195</v>
      </c>
      <c r="G2732" s="1" t="s">
        <v>3790</v>
      </c>
      <c r="H2732" s="1" t="s">
        <v>2415</v>
      </c>
      <c r="I2732" s="1" t="s">
        <v>2416</v>
      </c>
      <c r="J2732" s="1" t="s">
        <v>70</v>
      </c>
      <c r="K2732" s="3">
        <v>40.229999999999997</v>
      </c>
      <c r="L2732">
        <v>2</v>
      </c>
      <c r="M2732" s="3">
        <v>80.459999999999994</v>
      </c>
      <c r="N2732" s="1" t="s">
        <v>21</v>
      </c>
      <c r="O2732" s="1" t="s">
        <v>37</v>
      </c>
    </row>
    <row r="2733" spans="1:15" x14ac:dyDescent="0.3">
      <c r="A2733" s="1" t="s">
        <v>6427</v>
      </c>
      <c r="B2733" s="2">
        <v>44941</v>
      </c>
      <c r="C2733" s="1" t="s">
        <v>6666</v>
      </c>
      <c r="D2733" s="1" t="s">
        <v>210</v>
      </c>
      <c r="E2733">
        <v>2023</v>
      </c>
      <c r="F2733" s="1" t="s">
        <v>2688</v>
      </c>
      <c r="G2733" s="1" t="s">
        <v>6428</v>
      </c>
      <c r="H2733" s="1" t="s">
        <v>2166</v>
      </c>
      <c r="I2733" s="1" t="s">
        <v>2167</v>
      </c>
      <c r="J2733" s="1" t="s">
        <v>87</v>
      </c>
      <c r="K2733" s="3">
        <v>36.46</v>
      </c>
      <c r="L2733">
        <v>2</v>
      </c>
      <c r="M2733" s="3">
        <v>72.92</v>
      </c>
      <c r="N2733" s="1" t="s">
        <v>88</v>
      </c>
      <c r="O2733" s="1" t="s">
        <v>37</v>
      </c>
    </row>
    <row r="2734" spans="1:15" x14ac:dyDescent="0.3">
      <c r="A2734" s="1" t="s">
        <v>6429</v>
      </c>
      <c r="B2734" s="2">
        <v>45309</v>
      </c>
      <c r="C2734" s="1" t="s">
        <v>6672</v>
      </c>
      <c r="D2734" s="1" t="s">
        <v>210</v>
      </c>
      <c r="E2734">
        <v>2024</v>
      </c>
      <c r="F2734" s="1" t="s">
        <v>4813</v>
      </c>
      <c r="G2734" s="1" t="s">
        <v>4814</v>
      </c>
      <c r="H2734" s="1" t="s">
        <v>4276</v>
      </c>
      <c r="I2734" s="1" t="s">
        <v>6430</v>
      </c>
      <c r="J2734" s="1" t="s">
        <v>70</v>
      </c>
      <c r="K2734" s="3">
        <v>20.96</v>
      </c>
      <c r="L2734">
        <v>2</v>
      </c>
      <c r="M2734" s="3">
        <v>41.92</v>
      </c>
      <c r="N2734" s="1" t="s">
        <v>21</v>
      </c>
      <c r="O2734" s="1" t="s">
        <v>80</v>
      </c>
    </row>
    <row r="2735" spans="1:15" x14ac:dyDescent="0.3">
      <c r="A2735" s="1" t="s">
        <v>6431</v>
      </c>
      <c r="B2735" s="2">
        <v>45736</v>
      </c>
      <c r="C2735" s="1" t="s">
        <v>6672</v>
      </c>
      <c r="D2735" s="1" t="s">
        <v>15</v>
      </c>
      <c r="E2735">
        <v>2025</v>
      </c>
      <c r="F2735" s="1" t="s">
        <v>4052</v>
      </c>
      <c r="G2735" s="1" t="s">
        <v>4053</v>
      </c>
      <c r="H2735" s="1" t="s">
        <v>4553</v>
      </c>
      <c r="I2735" s="1" t="s">
        <v>4554</v>
      </c>
      <c r="J2735" s="1" t="s">
        <v>70</v>
      </c>
      <c r="K2735" s="3">
        <v>11.47</v>
      </c>
      <c r="L2735">
        <v>5</v>
      </c>
      <c r="M2735" s="3">
        <v>57.35</v>
      </c>
      <c r="N2735" s="1" t="s">
        <v>6669</v>
      </c>
      <c r="O2735" s="1" t="s">
        <v>80</v>
      </c>
    </row>
    <row r="2736" spans="1:15" x14ac:dyDescent="0.3">
      <c r="A2736" s="1" t="s">
        <v>6432</v>
      </c>
      <c r="B2736" s="2">
        <v>45836</v>
      </c>
      <c r="C2736" s="1" t="s">
        <v>6673</v>
      </c>
      <c r="D2736" s="1" t="s">
        <v>24</v>
      </c>
      <c r="E2736">
        <v>2025</v>
      </c>
      <c r="F2736" s="1" t="s">
        <v>195</v>
      </c>
      <c r="G2736" s="1" t="s">
        <v>196</v>
      </c>
      <c r="H2736" s="1" t="s">
        <v>2252</v>
      </c>
      <c r="I2736" s="1" t="s">
        <v>2253</v>
      </c>
      <c r="J2736" s="1" t="s">
        <v>51</v>
      </c>
      <c r="K2736" s="3">
        <v>24.14</v>
      </c>
      <c r="L2736">
        <v>3</v>
      </c>
      <c r="M2736" s="3">
        <v>72.42</v>
      </c>
      <c r="N2736" s="1" t="s">
        <v>6669</v>
      </c>
      <c r="O2736" s="1" t="s">
        <v>193</v>
      </c>
    </row>
    <row r="2737" spans="1:15" x14ac:dyDescent="0.3">
      <c r="A2737" s="1" t="s">
        <v>6433</v>
      </c>
      <c r="B2737" s="2">
        <v>45207</v>
      </c>
      <c r="C2737" s="1" t="s">
        <v>6666</v>
      </c>
      <c r="D2737" s="1" t="s">
        <v>133</v>
      </c>
      <c r="E2737">
        <v>2023</v>
      </c>
      <c r="F2737" s="1" t="s">
        <v>543</v>
      </c>
      <c r="G2737" s="1" t="s">
        <v>544</v>
      </c>
      <c r="H2737" s="1" t="s">
        <v>3557</v>
      </c>
      <c r="I2737" s="1" t="s">
        <v>3558</v>
      </c>
      <c r="J2737" s="1" t="s">
        <v>87</v>
      </c>
      <c r="K2737" s="3">
        <v>21.59</v>
      </c>
      <c r="L2737">
        <v>5</v>
      </c>
      <c r="M2737" s="3">
        <v>107.95</v>
      </c>
      <c r="N2737" s="1" t="s">
        <v>6669</v>
      </c>
      <c r="O2737" s="1" t="s">
        <v>95</v>
      </c>
    </row>
    <row r="2738" spans="1:15" x14ac:dyDescent="0.3">
      <c r="A2738" s="1" t="s">
        <v>6434</v>
      </c>
      <c r="B2738" s="2">
        <v>45311</v>
      </c>
      <c r="C2738" s="1" t="s">
        <v>6673</v>
      </c>
      <c r="D2738" s="1" t="s">
        <v>210</v>
      </c>
      <c r="E2738">
        <v>2024</v>
      </c>
      <c r="F2738" s="1" t="s">
        <v>1830</v>
      </c>
      <c r="G2738" s="1" t="s">
        <v>1831</v>
      </c>
      <c r="H2738" s="1" t="s">
        <v>3355</v>
      </c>
      <c r="I2738" s="1" t="s">
        <v>3356</v>
      </c>
      <c r="J2738" s="1" t="s">
        <v>70</v>
      </c>
      <c r="K2738" s="3">
        <v>38.090000000000003</v>
      </c>
      <c r="L2738">
        <v>5</v>
      </c>
      <c r="M2738" s="3">
        <v>190.45</v>
      </c>
      <c r="N2738" s="1" t="s">
        <v>21</v>
      </c>
      <c r="O2738" s="1" t="s">
        <v>30</v>
      </c>
    </row>
    <row r="2739" spans="1:15" x14ac:dyDescent="0.3">
      <c r="A2739" s="1" t="s">
        <v>6435</v>
      </c>
      <c r="B2739" s="2">
        <v>44960</v>
      </c>
      <c r="C2739" s="1" t="s">
        <v>6668</v>
      </c>
      <c r="D2739" s="1" t="s">
        <v>39</v>
      </c>
      <c r="E2739">
        <v>2023</v>
      </c>
      <c r="F2739" s="1" t="s">
        <v>2477</v>
      </c>
      <c r="G2739" s="1" t="s">
        <v>3036</v>
      </c>
      <c r="H2739" s="1" t="s">
        <v>2517</v>
      </c>
      <c r="I2739" s="1" t="s">
        <v>2518</v>
      </c>
      <c r="J2739" s="1" t="s">
        <v>20</v>
      </c>
      <c r="K2739" s="3">
        <v>49.7</v>
      </c>
      <c r="L2739">
        <v>2</v>
      </c>
      <c r="M2739" s="3">
        <v>99.4</v>
      </c>
      <c r="N2739" s="1" t="s">
        <v>29</v>
      </c>
      <c r="O2739" s="1" t="s">
        <v>37</v>
      </c>
    </row>
    <row r="2740" spans="1:15" x14ac:dyDescent="0.3">
      <c r="A2740" s="1" t="s">
        <v>6436</v>
      </c>
      <c r="B2740" s="2">
        <v>45055</v>
      </c>
      <c r="C2740" s="1" t="s">
        <v>6671</v>
      </c>
      <c r="D2740" s="1" t="s">
        <v>46</v>
      </c>
      <c r="E2740">
        <v>2023</v>
      </c>
      <c r="F2740" s="1" t="s">
        <v>2644</v>
      </c>
      <c r="G2740" s="1" t="s">
        <v>2645</v>
      </c>
      <c r="H2740" s="1" t="s">
        <v>2115</v>
      </c>
      <c r="I2740" s="1" t="s">
        <v>2257</v>
      </c>
      <c r="J2740" s="1" t="s">
        <v>51</v>
      </c>
      <c r="K2740" s="3">
        <v>45.93</v>
      </c>
      <c r="L2740">
        <v>4</v>
      </c>
      <c r="M2740" s="3">
        <v>183.72</v>
      </c>
      <c r="N2740" s="1" t="s">
        <v>21</v>
      </c>
      <c r="O2740" s="1" t="s">
        <v>22</v>
      </c>
    </row>
    <row r="2741" spans="1:15" x14ac:dyDescent="0.3">
      <c r="A2741" s="1" t="s">
        <v>6437</v>
      </c>
      <c r="B2741" s="2">
        <v>45368</v>
      </c>
      <c r="C2741" s="1" t="s">
        <v>6666</v>
      </c>
      <c r="D2741" s="1" t="s">
        <v>15</v>
      </c>
      <c r="E2741">
        <v>2024</v>
      </c>
      <c r="F2741" s="1" t="s">
        <v>1846</v>
      </c>
      <c r="G2741" s="1" t="s">
        <v>2031</v>
      </c>
      <c r="H2741" s="1" t="s">
        <v>1012</v>
      </c>
      <c r="I2741" s="1" t="s">
        <v>2322</v>
      </c>
      <c r="J2741" s="1" t="s">
        <v>20</v>
      </c>
      <c r="K2741" s="3">
        <v>12.96</v>
      </c>
      <c r="L2741">
        <v>1</v>
      </c>
      <c r="M2741" s="3">
        <v>12.96</v>
      </c>
      <c r="N2741" s="1" t="s">
        <v>6669</v>
      </c>
      <c r="O2741" s="1" t="s">
        <v>37</v>
      </c>
    </row>
    <row r="2742" spans="1:15" x14ac:dyDescent="0.3">
      <c r="A2742" s="1" t="s">
        <v>6438</v>
      </c>
      <c r="B2742" s="2">
        <v>44863</v>
      </c>
      <c r="C2742" s="1" t="s">
        <v>6673</v>
      </c>
      <c r="D2742" s="1" t="s">
        <v>133</v>
      </c>
      <c r="E2742">
        <v>2022</v>
      </c>
      <c r="F2742" s="1" t="s">
        <v>2906</v>
      </c>
      <c r="G2742" s="1" t="s">
        <v>4844</v>
      </c>
      <c r="H2742" s="1" t="s">
        <v>785</v>
      </c>
      <c r="I2742" s="1" t="s">
        <v>2665</v>
      </c>
      <c r="J2742" s="1" t="s">
        <v>51</v>
      </c>
      <c r="K2742" s="3">
        <v>36.03</v>
      </c>
      <c r="L2742">
        <v>1</v>
      </c>
      <c r="M2742" s="3">
        <v>36.03</v>
      </c>
      <c r="N2742" s="1" t="s">
        <v>29</v>
      </c>
      <c r="O2742" s="1" t="s">
        <v>193</v>
      </c>
    </row>
    <row r="2743" spans="1:15" x14ac:dyDescent="0.3">
      <c r="A2743" s="1" t="s">
        <v>6439</v>
      </c>
      <c r="B2743" s="2">
        <v>45041</v>
      </c>
      <c r="C2743" s="1" t="s">
        <v>6671</v>
      </c>
      <c r="D2743" s="1" t="s">
        <v>82</v>
      </c>
      <c r="E2743">
        <v>2023</v>
      </c>
      <c r="F2743" s="1" t="s">
        <v>169</v>
      </c>
      <c r="G2743" s="1" t="s">
        <v>170</v>
      </c>
      <c r="H2743" s="1" t="s">
        <v>4220</v>
      </c>
      <c r="I2743" s="1" t="s">
        <v>4221</v>
      </c>
      <c r="J2743" s="1" t="s">
        <v>87</v>
      </c>
      <c r="K2743" s="3">
        <v>17</v>
      </c>
      <c r="L2743">
        <v>3</v>
      </c>
      <c r="M2743" s="3">
        <v>51</v>
      </c>
      <c r="N2743" s="1" t="s">
        <v>6669</v>
      </c>
      <c r="O2743" s="1" t="s">
        <v>37</v>
      </c>
    </row>
    <row r="2744" spans="1:15" x14ac:dyDescent="0.3">
      <c r="A2744" s="1" t="s">
        <v>6440</v>
      </c>
      <c r="B2744" s="2">
        <v>45498</v>
      </c>
      <c r="C2744" s="1" t="s">
        <v>6672</v>
      </c>
      <c r="D2744" s="1" t="s">
        <v>32</v>
      </c>
      <c r="E2744">
        <v>2024</v>
      </c>
      <c r="F2744" s="1" t="s">
        <v>1180</v>
      </c>
      <c r="G2744" s="1" t="s">
        <v>1181</v>
      </c>
      <c r="H2744" s="1" t="s">
        <v>3878</v>
      </c>
      <c r="I2744" s="1" t="s">
        <v>3879</v>
      </c>
      <c r="J2744" s="1" t="s">
        <v>87</v>
      </c>
      <c r="K2744" s="3">
        <v>13.91</v>
      </c>
      <c r="L2744">
        <v>4</v>
      </c>
      <c r="M2744" s="3">
        <v>55.64</v>
      </c>
      <c r="N2744" s="1" t="s">
        <v>21</v>
      </c>
      <c r="O2744" s="1" t="s">
        <v>22</v>
      </c>
    </row>
    <row r="2745" spans="1:15" x14ac:dyDescent="0.3">
      <c r="A2745" s="1" t="s">
        <v>6441</v>
      </c>
      <c r="B2745" s="2">
        <v>45532</v>
      </c>
      <c r="C2745" s="1" t="s">
        <v>6670</v>
      </c>
      <c r="D2745" s="1" t="s">
        <v>90</v>
      </c>
      <c r="E2745">
        <v>2024</v>
      </c>
      <c r="F2745" s="1" t="s">
        <v>1511</v>
      </c>
      <c r="G2745" s="1" t="s">
        <v>6442</v>
      </c>
      <c r="H2745" s="1" t="s">
        <v>63</v>
      </c>
      <c r="I2745" s="1" t="s">
        <v>2475</v>
      </c>
      <c r="J2745" s="1" t="s">
        <v>87</v>
      </c>
      <c r="K2745" s="3">
        <v>6.09</v>
      </c>
      <c r="L2745">
        <v>3</v>
      </c>
      <c r="M2745" s="3">
        <v>18.27</v>
      </c>
      <c r="N2745" s="1" t="s">
        <v>88</v>
      </c>
      <c r="O2745" s="1" t="s">
        <v>22</v>
      </c>
    </row>
    <row r="2746" spans="1:15" x14ac:dyDescent="0.3">
      <c r="A2746" s="1" t="s">
        <v>6443</v>
      </c>
      <c r="B2746" s="2">
        <v>44863</v>
      </c>
      <c r="C2746" s="1" t="s">
        <v>6673</v>
      </c>
      <c r="D2746" s="1" t="s">
        <v>133</v>
      </c>
      <c r="E2746">
        <v>2022</v>
      </c>
      <c r="F2746" s="1" t="s">
        <v>1215</v>
      </c>
      <c r="G2746" s="1" t="s">
        <v>1216</v>
      </c>
      <c r="H2746" s="1" t="s">
        <v>2497</v>
      </c>
      <c r="I2746" s="1" t="s">
        <v>2769</v>
      </c>
      <c r="J2746" s="1" t="s">
        <v>70</v>
      </c>
      <c r="K2746" s="3">
        <v>37.92</v>
      </c>
      <c r="L2746">
        <v>4</v>
      </c>
      <c r="M2746" s="3">
        <v>151.68</v>
      </c>
      <c r="N2746" s="1" t="s">
        <v>21</v>
      </c>
      <c r="O2746" s="1" t="s">
        <v>80</v>
      </c>
    </row>
    <row r="2747" spans="1:15" x14ac:dyDescent="0.3">
      <c r="A2747" s="1" t="s">
        <v>6444</v>
      </c>
      <c r="B2747" s="2">
        <v>45594</v>
      </c>
      <c r="C2747" s="1" t="s">
        <v>6671</v>
      </c>
      <c r="D2747" s="1" t="s">
        <v>133</v>
      </c>
      <c r="E2747">
        <v>2024</v>
      </c>
      <c r="F2747" s="1" t="s">
        <v>3942</v>
      </c>
      <c r="G2747" s="1" t="s">
        <v>3943</v>
      </c>
      <c r="H2747" s="1" t="s">
        <v>1590</v>
      </c>
      <c r="I2747" s="1" t="s">
        <v>6445</v>
      </c>
      <c r="J2747" s="1" t="s">
        <v>20</v>
      </c>
      <c r="K2747" s="3">
        <v>10.29</v>
      </c>
      <c r="L2747">
        <v>1</v>
      </c>
      <c r="M2747" s="3">
        <v>10.29</v>
      </c>
      <c r="N2747" s="1" t="s">
        <v>88</v>
      </c>
      <c r="O2747" s="1" t="s">
        <v>30</v>
      </c>
    </row>
    <row r="2748" spans="1:15" x14ac:dyDescent="0.3">
      <c r="A2748" s="1" t="s">
        <v>6446</v>
      </c>
      <c r="B2748" s="2">
        <v>44809</v>
      </c>
      <c r="C2748" s="1" t="s">
        <v>6667</v>
      </c>
      <c r="D2748" s="1" t="s">
        <v>60</v>
      </c>
      <c r="E2748">
        <v>2022</v>
      </c>
      <c r="F2748" s="1" t="s">
        <v>658</v>
      </c>
      <c r="G2748" s="1" t="s">
        <v>3619</v>
      </c>
      <c r="H2748" s="1" t="s">
        <v>2252</v>
      </c>
      <c r="I2748" s="1" t="s">
        <v>2253</v>
      </c>
      <c r="J2748" s="1" t="s">
        <v>70</v>
      </c>
      <c r="K2748" s="3">
        <v>24.47</v>
      </c>
      <c r="L2748">
        <v>2</v>
      </c>
      <c r="M2748" s="3">
        <v>48.94</v>
      </c>
      <c r="N2748" s="1" t="s">
        <v>6669</v>
      </c>
      <c r="O2748" s="1" t="s">
        <v>95</v>
      </c>
    </row>
    <row r="2749" spans="1:15" x14ac:dyDescent="0.3">
      <c r="A2749" s="1" t="s">
        <v>6447</v>
      </c>
      <c r="B2749" s="2">
        <v>45582</v>
      </c>
      <c r="C2749" s="1" t="s">
        <v>6672</v>
      </c>
      <c r="D2749" s="1" t="s">
        <v>133</v>
      </c>
      <c r="E2749">
        <v>2024</v>
      </c>
      <c r="F2749" s="1" t="s">
        <v>2838</v>
      </c>
      <c r="G2749" s="1" t="s">
        <v>6448</v>
      </c>
      <c r="H2749" s="1" t="s">
        <v>2309</v>
      </c>
      <c r="I2749" s="1" t="s">
        <v>6449</v>
      </c>
      <c r="J2749" s="1" t="s">
        <v>87</v>
      </c>
      <c r="K2749" s="3">
        <v>9.43</v>
      </c>
      <c r="L2749">
        <v>1</v>
      </c>
      <c r="M2749" s="3">
        <v>9.43</v>
      </c>
      <c r="N2749" s="1" t="s">
        <v>21</v>
      </c>
      <c r="O2749" s="1" t="s">
        <v>52</v>
      </c>
    </row>
    <row r="2750" spans="1:15" x14ac:dyDescent="0.3">
      <c r="A2750" s="1" t="s">
        <v>6450</v>
      </c>
      <c r="B2750" s="2">
        <v>45694</v>
      </c>
      <c r="C2750" s="1" t="s">
        <v>6672</v>
      </c>
      <c r="D2750" s="1" t="s">
        <v>39</v>
      </c>
      <c r="E2750">
        <v>2025</v>
      </c>
      <c r="F2750" s="1" t="s">
        <v>448</v>
      </c>
      <c r="G2750" s="1" t="s">
        <v>449</v>
      </c>
      <c r="H2750" s="1" t="s">
        <v>1287</v>
      </c>
      <c r="I2750" s="1" t="s">
        <v>1288</v>
      </c>
      <c r="J2750" s="1" t="s">
        <v>20</v>
      </c>
      <c r="K2750" s="3">
        <v>11.86</v>
      </c>
      <c r="L2750">
        <v>3</v>
      </c>
      <c r="M2750" s="3">
        <v>35.58</v>
      </c>
      <c r="N2750" s="1" t="s">
        <v>21</v>
      </c>
      <c r="O2750" s="1" t="s">
        <v>37</v>
      </c>
    </row>
    <row r="2751" spans="1:15" x14ac:dyDescent="0.3">
      <c r="A2751" s="1" t="s">
        <v>6451</v>
      </c>
      <c r="B2751" s="2">
        <v>45554</v>
      </c>
      <c r="C2751" s="1" t="s">
        <v>6672</v>
      </c>
      <c r="D2751" s="1" t="s">
        <v>60</v>
      </c>
      <c r="E2751">
        <v>2024</v>
      </c>
      <c r="F2751" s="1" t="s">
        <v>4013</v>
      </c>
      <c r="G2751" s="1" t="s">
        <v>4014</v>
      </c>
      <c r="H2751" s="1" t="s">
        <v>900</v>
      </c>
      <c r="I2751" s="1" t="s">
        <v>5804</v>
      </c>
      <c r="J2751" s="1" t="s">
        <v>87</v>
      </c>
      <c r="K2751" s="3">
        <v>12.29</v>
      </c>
      <c r="L2751">
        <v>4</v>
      </c>
      <c r="M2751" s="3">
        <v>49.16</v>
      </c>
      <c r="N2751" s="1" t="s">
        <v>21</v>
      </c>
      <c r="O2751" s="1" t="s">
        <v>37</v>
      </c>
    </row>
    <row r="2752" spans="1:15" x14ac:dyDescent="0.3">
      <c r="A2752" s="1" t="s">
        <v>6452</v>
      </c>
      <c r="B2752" s="2">
        <v>45857</v>
      </c>
      <c r="C2752" s="1" t="s">
        <v>6673</v>
      </c>
      <c r="D2752" s="1" t="s">
        <v>32</v>
      </c>
      <c r="E2752">
        <v>2025</v>
      </c>
      <c r="F2752" s="1" t="s">
        <v>5375</v>
      </c>
      <c r="G2752" s="1" t="s">
        <v>5376</v>
      </c>
      <c r="H2752" s="1" t="s">
        <v>1337</v>
      </c>
      <c r="I2752" s="1" t="s">
        <v>6013</v>
      </c>
      <c r="J2752" s="1" t="s">
        <v>20</v>
      </c>
      <c r="K2752" s="3">
        <v>20.72</v>
      </c>
      <c r="L2752">
        <v>4</v>
      </c>
      <c r="M2752" s="3">
        <v>82.88</v>
      </c>
      <c r="N2752" s="1" t="s">
        <v>6669</v>
      </c>
      <c r="O2752" s="1" t="s">
        <v>37</v>
      </c>
    </row>
    <row r="2753" spans="1:15" x14ac:dyDescent="0.3">
      <c r="A2753" s="1" t="s">
        <v>6453</v>
      </c>
      <c r="B2753" s="2">
        <v>45855</v>
      </c>
      <c r="C2753" s="1" t="s">
        <v>6672</v>
      </c>
      <c r="D2753" s="1" t="s">
        <v>32</v>
      </c>
      <c r="E2753">
        <v>2025</v>
      </c>
      <c r="F2753" s="1" t="s">
        <v>2259</v>
      </c>
      <c r="G2753" s="1" t="s">
        <v>2260</v>
      </c>
      <c r="H2753" s="1" t="s">
        <v>5102</v>
      </c>
      <c r="I2753" s="1" t="s">
        <v>5103</v>
      </c>
      <c r="J2753" s="1" t="s">
        <v>20</v>
      </c>
      <c r="K2753" s="3">
        <v>16.48</v>
      </c>
      <c r="L2753">
        <v>4</v>
      </c>
      <c r="M2753" s="3">
        <v>65.92</v>
      </c>
      <c r="N2753" s="1" t="s">
        <v>6669</v>
      </c>
      <c r="O2753" s="1" t="s">
        <v>80</v>
      </c>
    </row>
    <row r="2754" spans="1:15" x14ac:dyDescent="0.3">
      <c r="A2754" s="1" t="s">
        <v>6454</v>
      </c>
      <c r="B2754" s="2">
        <v>45225</v>
      </c>
      <c r="C2754" s="1" t="s">
        <v>6672</v>
      </c>
      <c r="D2754" s="1" t="s">
        <v>133</v>
      </c>
      <c r="E2754">
        <v>2023</v>
      </c>
      <c r="F2754" s="1" t="s">
        <v>2838</v>
      </c>
      <c r="G2754" s="1" t="s">
        <v>3069</v>
      </c>
      <c r="H2754" s="1" t="s">
        <v>1365</v>
      </c>
      <c r="I2754" s="1" t="s">
        <v>6455</v>
      </c>
      <c r="J2754" s="1" t="s">
        <v>87</v>
      </c>
      <c r="K2754" s="3">
        <v>10.78</v>
      </c>
      <c r="L2754">
        <v>5</v>
      </c>
      <c r="M2754" s="3">
        <v>53.9</v>
      </c>
      <c r="N2754" s="1" t="s">
        <v>29</v>
      </c>
      <c r="O2754" s="1" t="s">
        <v>52</v>
      </c>
    </row>
    <row r="2755" spans="1:15" x14ac:dyDescent="0.3">
      <c r="A2755" s="1" t="s">
        <v>6456</v>
      </c>
      <c r="B2755" s="2">
        <v>45304</v>
      </c>
      <c r="C2755" s="1" t="s">
        <v>6673</v>
      </c>
      <c r="D2755" s="1" t="s">
        <v>210</v>
      </c>
      <c r="E2755">
        <v>2024</v>
      </c>
      <c r="F2755" s="1" t="s">
        <v>6457</v>
      </c>
      <c r="G2755" s="1" t="s">
        <v>6458</v>
      </c>
      <c r="H2755" s="1" t="s">
        <v>6459</v>
      </c>
      <c r="I2755" s="1" t="s">
        <v>6460</v>
      </c>
      <c r="J2755" s="1" t="s">
        <v>87</v>
      </c>
      <c r="K2755" s="3">
        <v>23.34</v>
      </c>
      <c r="L2755">
        <v>5</v>
      </c>
      <c r="M2755" s="3">
        <v>116.7</v>
      </c>
      <c r="N2755" s="1" t="s">
        <v>21</v>
      </c>
      <c r="O2755" s="1" t="s">
        <v>52</v>
      </c>
    </row>
    <row r="2756" spans="1:15" x14ac:dyDescent="0.3">
      <c r="A2756" s="1" t="s">
        <v>6461</v>
      </c>
      <c r="B2756" s="2">
        <v>45211</v>
      </c>
      <c r="C2756" s="1" t="s">
        <v>6672</v>
      </c>
      <c r="D2756" s="1" t="s">
        <v>133</v>
      </c>
      <c r="E2756">
        <v>2023</v>
      </c>
      <c r="F2756" s="1" t="s">
        <v>1917</v>
      </c>
      <c r="G2756" s="1" t="s">
        <v>6462</v>
      </c>
      <c r="H2756" s="1" t="s">
        <v>445</v>
      </c>
      <c r="I2756" s="1" t="s">
        <v>6039</v>
      </c>
      <c r="J2756" s="1" t="s">
        <v>51</v>
      </c>
      <c r="K2756" s="3">
        <v>6.73</v>
      </c>
      <c r="L2756">
        <v>1</v>
      </c>
      <c r="M2756" s="3">
        <v>6.73</v>
      </c>
      <c r="N2756" s="1" t="s">
        <v>29</v>
      </c>
      <c r="O2756" s="1" t="s">
        <v>44</v>
      </c>
    </row>
    <row r="2757" spans="1:15" x14ac:dyDescent="0.3">
      <c r="A2757" s="1" t="s">
        <v>6463</v>
      </c>
      <c r="B2757" s="2">
        <v>44971</v>
      </c>
      <c r="C2757" s="1" t="s">
        <v>6671</v>
      </c>
      <c r="D2757" s="1" t="s">
        <v>39</v>
      </c>
      <c r="E2757">
        <v>2023</v>
      </c>
      <c r="F2757" s="1" t="s">
        <v>1188</v>
      </c>
      <c r="G2757" s="1" t="s">
        <v>1189</v>
      </c>
      <c r="H2757" s="1" t="s">
        <v>2595</v>
      </c>
      <c r="I2757" s="1" t="s">
        <v>2596</v>
      </c>
      <c r="J2757" s="1" t="s">
        <v>20</v>
      </c>
      <c r="K2757" s="3">
        <v>16.05</v>
      </c>
      <c r="L2757">
        <v>2</v>
      </c>
      <c r="M2757" s="3">
        <v>32.1</v>
      </c>
      <c r="N2757" s="1" t="s">
        <v>6669</v>
      </c>
      <c r="O2757" s="1" t="s">
        <v>95</v>
      </c>
    </row>
    <row r="2758" spans="1:15" x14ac:dyDescent="0.3">
      <c r="A2758" s="1" t="s">
        <v>6464</v>
      </c>
      <c r="B2758" s="2">
        <v>45804</v>
      </c>
      <c r="C2758" s="1" t="s">
        <v>6671</v>
      </c>
      <c r="D2758" s="1" t="s">
        <v>46</v>
      </c>
      <c r="E2758">
        <v>2025</v>
      </c>
      <c r="F2758" s="1" t="s">
        <v>2277</v>
      </c>
      <c r="G2758" s="1" t="s">
        <v>5039</v>
      </c>
      <c r="H2758" s="1" t="s">
        <v>3377</v>
      </c>
      <c r="I2758" s="1" t="s">
        <v>3378</v>
      </c>
      <c r="J2758" s="1" t="s">
        <v>20</v>
      </c>
      <c r="K2758" s="3">
        <v>34.36</v>
      </c>
      <c r="L2758">
        <v>2</v>
      </c>
      <c r="M2758" s="3">
        <v>68.72</v>
      </c>
      <c r="N2758" s="1" t="s">
        <v>21</v>
      </c>
      <c r="O2758" s="1" t="s">
        <v>22</v>
      </c>
    </row>
    <row r="2759" spans="1:15" x14ac:dyDescent="0.3">
      <c r="A2759" s="1" t="s">
        <v>6465</v>
      </c>
      <c r="B2759" s="2">
        <v>45381</v>
      </c>
      <c r="C2759" s="1" t="s">
        <v>6673</v>
      </c>
      <c r="D2759" s="1" t="s">
        <v>15</v>
      </c>
      <c r="E2759">
        <v>2024</v>
      </c>
      <c r="F2759" s="1" t="s">
        <v>285</v>
      </c>
      <c r="G2759" s="1" t="s">
        <v>1922</v>
      </c>
      <c r="H2759" s="1" t="s">
        <v>508</v>
      </c>
      <c r="I2759" s="1" t="s">
        <v>509</v>
      </c>
      <c r="J2759" s="1" t="s">
        <v>70</v>
      </c>
      <c r="K2759" s="3">
        <v>22.84</v>
      </c>
      <c r="L2759">
        <v>4</v>
      </c>
      <c r="M2759" s="3">
        <v>91.36</v>
      </c>
      <c r="N2759" s="1" t="s">
        <v>21</v>
      </c>
      <c r="O2759" s="1" t="s">
        <v>37</v>
      </c>
    </row>
    <row r="2760" spans="1:15" x14ac:dyDescent="0.3">
      <c r="A2760" s="1" t="s">
        <v>6466</v>
      </c>
      <c r="B2760" s="2">
        <v>45479</v>
      </c>
      <c r="C2760" s="1" t="s">
        <v>6673</v>
      </c>
      <c r="D2760" s="1" t="s">
        <v>32</v>
      </c>
      <c r="E2760">
        <v>2024</v>
      </c>
      <c r="F2760" s="1" t="s">
        <v>2542</v>
      </c>
      <c r="G2760" s="1" t="s">
        <v>2543</v>
      </c>
      <c r="H2760" s="1" t="s">
        <v>2707</v>
      </c>
      <c r="I2760" s="1" t="s">
        <v>2708</v>
      </c>
      <c r="J2760" s="1" t="s">
        <v>51</v>
      </c>
      <c r="K2760" s="3">
        <v>52.31</v>
      </c>
      <c r="L2760">
        <v>1</v>
      </c>
      <c r="M2760" s="3">
        <v>52.31</v>
      </c>
      <c r="N2760" s="1" t="s">
        <v>6669</v>
      </c>
      <c r="O2760" s="1" t="s">
        <v>37</v>
      </c>
    </row>
    <row r="2761" spans="1:15" x14ac:dyDescent="0.3">
      <c r="A2761" s="1" t="s">
        <v>6467</v>
      </c>
      <c r="B2761" s="2">
        <v>45182</v>
      </c>
      <c r="C2761" s="1" t="s">
        <v>6670</v>
      </c>
      <c r="D2761" s="1" t="s">
        <v>60</v>
      </c>
      <c r="E2761">
        <v>2023</v>
      </c>
      <c r="F2761" s="1" t="s">
        <v>1705</v>
      </c>
      <c r="G2761" s="1" t="s">
        <v>1706</v>
      </c>
      <c r="H2761" s="1" t="s">
        <v>450</v>
      </c>
      <c r="I2761" s="1" t="s">
        <v>1447</v>
      </c>
      <c r="J2761" s="1" t="s">
        <v>87</v>
      </c>
      <c r="K2761" s="3">
        <v>47.27</v>
      </c>
      <c r="L2761">
        <v>3</v>
      </c>
      <c r="M2761" s="3">
        <v>141.81</v>
      </c>
      <c r="N2761" s="1" t="s">
        <v>6669</v>
      </c>
      <c r="O2761" s="1" t="s">
        <v>22</v>
      </c>
    </row>
    <row r="2762" spans="1:15" x14ac:dyDescent="0.3">
      <c r="A2762" s="1" t="s">
        <v>6468</v>
      </c>
      <c r="B2762" s="2">
        <v>45574</v>
      </c>
      <c r="C2762" s="1" t="s">
        <v>6670</v>
      </c>
      <c r="D2762" s="1" t="s">
        <v>133</v>
      </c>
      <c r="E2762">
        <v>2024</v>
      </c>
      <c r="F2762" s="1" t="s">
        <v>2089</v>
      </c>
      <c r="G2762" s="1" t="s">
        <v>2090</v>
      </c>
      <c r="H2762" s="1" t="s">
        <v>540</v>
      </c>
      <c r="I2762" s="1" t="s">
        <v>2857</v>
      </c>
      <c r="J2762" s="1" t="s">
        <v>70</v>
      </c>
      <c r="K2762" s="3">
        <v>48.21</v>
      </c>
      <c r="L2762">
        <v>3</v>
      </c>
      <c r="M2762" s="3">
        <v>144.63</v>
      </c>
      <c r="N2762" s="1" t="s">
        <v>21</v>
      </c>
      <c r="O2762" s="1" t="s">
        <v>44</v>
      </c>
    </row>
    <row r="2763" spans="1:15" x14ac:dyDescent="0.3">
      <c r="A2763" s="1" t="s">
        <v>6469</v>
      </c>
      <c r="B2763" s="2">
        <v>45509</v>
      </c>
      <c r="C2763" s="1" t="s">
        <v>6667</v>
      </c>
      <c r="D2763" s="1" t="s">
        <v>90</v>
      </c>
      <c r="E2763">
        <v>2024</v>
      </c>
      <c r="F2763" s="1" t="s">
        <v>1588</v>
      </c>
      <c r="G2763" s="1" t="s">
        <v>4732</v>
      </c>
      <c r="H2763" s="1" t="s">
        <v>1707</v>
      </c>
      <c r="I2763" s="1" t="s">
        <v>1708</v>
      </c>
      <c r="J2763" s="1" t="s">
        <v>20</v>
      </c>
      <c r="K2763" s="3">
        <v>30.83</v>
      </c>
      <c r="L2763">
        <v>5</v>
      </c>
      <c r="M2763" s="3">
        <v>154.15</v>
      </c>
      <c r="N2763" s="1" t="s">
        <v>88</v>
      </c>
      <c r="O2763" s="1" t="s">
        <v>30</v>
      </c>
    </row>
    <row r="2764" spans="1:15" x14ac:dyDescent="0.3">
      <c r="A2764" s="1" t="s">
        <v>6470</v>
      </c>
      <c r="B2764" s="2">
        <v>45020</v>
      </c>
      <c r="C2764" s="1" t="s">
        <v>6671</v>
      </c>
      <c r="D2764" s="1" t="s">
        <v>82</v>
      </c>
      <c r="E2764">
        <v>2023</v>
      </c>
      <c r="F2764" s="1" t="s">
        <v>3072</v>
      </c>
      <c r="G2764" s="1" t="s">
        <v>6471</v>
      </c>
      <c r="H2764" s="1" t="s">
        <v>3267</v>
      </c>
      <c r="I2764" s="1" t="s">
        <v>3268</v>
      </c>
      <c r="J2764" s="1" t="s">
        <v>20</v>
      </c>
      <c r="K2764" s="3">
        <v>15.78</v>
      </c>
      <c r="L2764">
        <v>1</v>
      </c>
      <c r="M2764" s="3">
        <v>15.78</v>
      </c>
      <c r="N2764" s="1" t="s">
        <v>88</v>
      </c>
      <c r="O2764" s="1" t="s">
        <v>22</v>
      </c>
    </row>
    <row r="2765" spans="1:15" x14ac:dyDescent="0.3">
      <c r="A2765" s="1" t="s">
        <v>6472</v>
      </c>
      <c r="B2765" s="2">
        <v>45045</v>
      </c>
      <c r="C2765" s="1" t="s">
        <v>6673</v>
      </c>
      <c r="D2765" s="1" t="s">
        <v>82</v>
      </c>
      <c r="E2765">
        <v>2023</v>
      </c>
      <c r="F2765" s="1" t="s">
        <v>2399</v>
      </c>
      <c r="G2765" s="1" t="s">
        <v>2724</v>
      </c>
      <c r="H2765" s="1" t="s">
        <v>1812</v>
      </c>
      <c r="I2765" s="1" t="s">
        <v>1813</v>
      </c>
      <c r="J2765" s="1" t="s">
        <v>87</v>
      </c>
      <c r="K2765" s="3">
        <v>46.38</v>
      </c>
      <c r="L2765">
        <v>1</v>
      </c>
      <c r="M2765" s="3">
        <v>46.38</v>
      </c>
      <c r="N2765" s="1" t="s">
        <v>88</v>
      </c>
      <c r="O2765" s="1" t="s">
        <v>52</v>
      </c>
    </row>
    <row r="2766" spans="1:15" x14ac:dyDescent="0.3">
      <c r="A2766" s="1" t="s">
        <v>6473</v>
      </c>
      <c r="B2766" s="2">
        <v>44947</v>
      </c>
      <c r="C2766" s="1" t="s">
        <v>6673</v>
      </c>
      <c r="D2766" s="1" t="s">
        <v>210</v>
      </c>
      <c r="E2766">
        <v>2023</v>
      </c>
      <c r="F2766" s="1" t="s">
        <v>3885</v>
      </c>
      <c r="G2766" s="1" t="s">
        <v>4758</v>
      </c>
      <c r="H2766" s="1" t="s">
        <v>5896</v>
      </c>
      <c r="I2766" s="1" t="s">
        <v>5897</v>
      </c>
      <c r="J2766" s="1" t="s">
        <v>87</v>
      </c>
      <c r="K2766" s="3">
        <v>38.299999999999997</v>
      </c>
      <c r="L2766">
        <v>2</v>
      </c>
      <c r="M2766" s="3">
        <v>76.599999999999994</v>
      </c>
      <c r="N2766" s="1" t="s">
        <v>6669</v>
      </c>
      <c r="O2766" s="1" t="s">
        <v>95</v>
      </c>
    </row>
    <row r="2767" spans="1:15" x14ac:dyDescent="0.3">
      <c r="A2767" s="1" t="s">
        <v>6474</v>
      </c>
      <c r="B2767" s="2">
        <v>45301</v>
      </c>
      <c r="C2767" s="1" t="s">
        <v>6670</v>
      </c>
      <c r="D2767" s="1" t="s">
        <v>210</v>
      </c>
      <c r="E2767">
        <v>2024</v>
      </c>
      <c r="F2767" s="1" t="s">
        <v>396</v>
      </c>
      <c r="G2767" s="1" t="s">
        <v>397</v>
      </c>
      <c r="H2767" s="1" t="s">
        <v>478</v>
      </c>
      <c r="I2767" s="1" t="s">
        <v>3704</v>
      </c>
      <c r="J2767" s="1" t="s">
        <v>70</v>
      </c>
      <c r="K2767" s="3">
        <v>13.58</v>
      </c>
      <c r="L2767">
        <v>2</v>
      </c>
      <c r="M2767" s="3">
        <v>27.16</v>
      </c>
      <c r="N2767" s="1" t="s">
        <v>29</v>
      </c>
      <c r="O2767" s="1" t="s">
        <v>193</v>
      </c>
    </row>
    <row r="2768" spans="1:15" x14ac:dyDescent="0.3">
      <c r="A2768" s="1" t="s">
        <v>6475</v>
      </c>
      <c r="B2768" s="2">
        <v>45156</v>
      </c>
      <c r="C2768" s="1" t="s">
        <v>6668</v>
      </c>
      <c r="D2768" s="1" t="s">
        <v>90</v>
      </c>
      <c r="E2768">
        <v>2023</v>
      </c>
      <c r="F2768" s="1" t="s">
        <v>616</v>
      </c>
      <c r="G2768" s="1" t="s">
        <v>3996</v>
      </c>
      <c r="H2768" s="1" t="s">
        <v>141</v>
      </c>
      <c r="I2768" s="1" t="s">
        <v>142</v>
      </c>
      <c r="J2768" s="1" t="s">
        <v>20</v>
      </c>
      <c r="K2768" s="3">
        <v>38.57</v>
      </c>
      <c r="L2768">
        <v>3</v>
      </c>
      <c r="M2768" s="3">
        <v>115.71</v>
      </c>
      <c r="N2768" s="1" t="s">
        <v>21</v>
      </c>
      <c r="O2768" s="1" t="s">
        <v>37</v>
      </c>
    </row>
    <row r="2769" spans="1:15" x14ac:dyDescent="0.3">
      <c r="A2769" s="1" t="s">
        <v>6476</v>
      </c>
      <c r="B2769" s="2">
        <v>45364</v>
      </c>
      <c r="C2769" s="1" t="s">
        <v>6670</v>
      </c>
      <c r="D2769" s="1" t="s">
        <v>15</v>
      </c>
      <c r="E2769">
        <v>2024</v>
      </c>
      <c r="F2769" s="1" t="s">
        <v>184</v>
      </c>
      <c r="G2769" s="1" t="s">
        <v>185</v>
      </c>
      <c r="H2769" s="1" t="s">
        <v>4636</v>
      </c>
      <c r="I2769" s="1" t="s">
        <v>4637</v>
      </c>
      <c r="J2769" s="1" t="s">
        <v>20</v>
      </c>
      <c r="K2769" s="3">
        <v>8.9</v>
      </c>
      <c r="L2769">
        <v>3</v>
      </c>
      <c r="M2769" s="3">
        <v>26.7</v>
      </c>
      <c r="N2769" s="1" t="s">
        <v>21</v>
      </c>
      <c r="O2769" s="1" t="s">
        <v>44</v>
      </c>
    </row>
    <row r="2770" spans="1:15" x14ac:dyDescent="0.3">
      <c r="A2770" s="1" t="s">
        <v>6477</v>
      </c>
      <c r="B2770" s="2">
        <v>45543</v>
      </c>
      <c r="C2770" s="1" t="s">
        <v>6666</v>
      </c>
      <c r="D2770" s="1" t="s">
        <v>60</v>
      </c>
      <c r="E2770">
        <v>2024</v>
      </c>
      <c r="F2770" s="1" t="s">
        <v>1203</v>
      </c>
      <c r="G2770" s="1" t="s">
        <v>1204</v>
      </c>
      <c r="H2770" s="1" t="s">
        <v>1158</v>
      </c>
      <c r="I2770" s="1" t="s">
        <v>3448</v>
      </c>
      <c r="J2770" s="1" t="s">
        <v>70</v>
      </c>
      <c r="K2770" s="3">
        <v>20.83</v>
      </c>
      <c r="L2770">
        <v>2</v>
      </c>
      <c r="M2770" s="3">
        <v>41.66</v>
      </c>
      <c r="N2770" s="1" t="s">
        <v>6669</v>
      </c>
      <c r="O2770" s="1" t="s">
        <v>37</v>
      </c>
    </row>
    <row r="2771" spans="1:15" x14ac:dyDescent="0.3">
      <c r="A2771" s="1" t="s">
        <v>6478</v>
      </c>
      <c r="B2771" s="2">
        <v>44951</v>
      </c>
      <c r="C2771" s="1" t="s">
        <v>6670</v>
      </c>
      <c r="D2771" s="1" t="s">
        <v>210</v>
      </c>
      <c r="E2771">
        <v>2023</v>
      </c>
      <c r="F2771" s="1" t="s">
        <v>3350</v>
      </c>
      <c r="G2771" s="1" t="s">
        <v>6479</v>
      </c>
      <c r="H2771" s="1" t="s">
        <v>2319</v>
      </c>
      <c r="I2771" s="1" t="s">
        <v>2332</v>
      </c>
      <c r="J2771" s="1" t="s">
        <v>70</v>
      </c>
      <c r="K2771" s="3">
        <v>38.25</v>
      </c>
      <c r="L2771">
        <v>1</v>
      </c>
      <c r="M2771" s="3">
        <v>38.25</v>
      </c>
      <c r="N2771" s="1" t="s">
        <v>29</v>
      </c>
      <c r="O2771" s="1" t="s">
        <v>30</v>
      </c>
    </row>
    <row r="2772" spans="1:15" x14ac:dyDescent="0.3">
      <c r="A2772" s="1" t="s">
        <v>6480</v>
      </c>
      <c r="B2772" s="2">
        <v>44896</v>
      </c>
      <c r="C2772" s="1" t="s">
        <v>6672</v>
      </c>
      <c r="D2772" s="1" t="s">
        <v>107</v>
      </c>
      <c r="E2772">
        <v>2022</v>
      </c>
      <c r="F2772" s="1" t="s">
        <v>1413</v>
      </c>
      <c r="G2772" s="1" t="s">
        <v>5463</v>
      </c>
      <c r="H2772" s="1" t="s">
        <v>3733</v>
      </c>
      <c r="I2772" s="1" t="s">
        <v>3734</v>
      </c>
      <c r="J2772" s="1" t="s">
        <v>20</v>
      </c>
      <c r="K2772" s="3">
        <v>16.37</v>
      </c>
      <c r="L2772">
        <v>2</v>
      </c>
      <c r="M2772" s="3">
        <v>32.74</v>
      </c>
      <c r="N2772" s="1" t="s">
        <v>6669</v>
      </c>
      <c r="O2772" s="1" t="s">
        <v>44</v>
      </c>
    </row>
    <row r="2773" spans="1:15" x14ac:dyDescent="0.3">
      <c r="A2773" s="1" t="s">
        <v>6481</v>
      </c>
      <c r="B2773" s="2">
        <v>45335</v>
      </c>
      <c r="C2773" s="1" t="s">
        <v>6671</v>
      </c>
      <c r="D2773" s="1" t="s">
        <v>39</v>
      </c>
      <c r="E2773">
        <v>2024</v>
      </c>
      <c r="F2773" s="1" t="s">
        <v>3490</v>
      </c>
      <c r="G2773" s="1" t="s">
        <v>3491</v>
      </c>
      <c r="H2773" s="1" t="s">
        <v>445</v>
      </c>
      <c r="I2773" s="1" t="s">
        <v>446</v>
      </c>
      <c r="J2773" s="1" t="s">
        <v>70</v>
      </c>
      <c r="K2773" s="3">
        <v>35.92</v>
      </c>
      <c r="L2773">
        <v>1</v>
      </c>
      <c r="M2773" s="3">
        <v>35.92</v>
      </c>
      <c r="N2773" s="1" t="s">
        <v>21</v>
      </c>
      <c r="O2773" s="1" t="s">
        <v>22</v>
      </c>
    </row>
    <row r="2774" spans="1:15" x14ac:dyDescent="0.3">
      <c r="A2774" s="1" t="s">
        <v>6482</v>
      </c>
      <c r="B2774" s="2">
        <v>45139</v>
      </c>
      <c r="C2774" s="1" t="s">
        <v>6671</v>
      </c>
      <c r="D2774" s="1" t="s">
        <v>90</v>
      </c>
      <c r="E2774">
        <v>2023</v>
      </c>
      <c r="F2774" s="1" t="s">
        <v>6198</v>
      </c>
      <c r="G2774" s="1" t="s">
        <v>6199</v>
      </c>
      <c r="H2774" s="1" t="s">
        <v>4474</v>
      </c>
      <c r="I2774" s="1" t="s">
        <v>4475</v>
      </c>
      <c r="J2774" s="1" t="s">
        <v>20</v>
      </c>
      <c r="K2774" s="3">
        <v>19.100000000000001</v>
      </c>
      <c r="L2774">
        <v>2</v>
      </c>
      <c r="M2774" s="3">
        <v>38.200000000000003</v>
      </c>
      <c r="N2774" s="1" t="s">
        <v>21</v>
      </c>
      <c r="O2774" s="1" t="s">
        <v>44</v>
      </c>
    </row>
    <row r="2775" spans="1:15" x14ac:dyDescent="0.3">
      <c r="A2775" s="1" t="s">
        <v>6483</v>
      </c>
      <c r="B2775" s="2">
        <v>45350</v>
      </c>
      <c r="C2775" s="1" t="s">
        <v>6670</v>
      </c>
      <c r="D2775" s="1" t="s">
        <v>39</v>
      </c>
      <c r="E2775">
        <v>2024</v>
      </c>
      <c r="F2775" s="1" t="s">
        <v>2281</v>
      </c>
      <c r="G2775" s="1" t="s">
        <v>2282</v>
      </c>
      <c r="H2775" s="1" t="s">
        <v>6459</v>
      </c>
      <c r="I2775" s="1" t="s">
        <v>6484</v>
      </c>
      <c r="J2775" s="1" t="s">
        <v>70</v>
      </c>
      <c r="K2775" s="3">
        <v>29.11</v>
      </c>
      <c r="L2775">
        <v>4</v>
      </c>
      <c r="M2775" s="3">
        <v>116.44</v>
      </c>
      <c r="N2775" s="1" t="s">
        <v>29</v>
      </c>
      <c r="O2775" s="1" t="s">
        <v>44</v>
      </c>
    </row>
    <row r="2776" spans="1:15" x14ac:dyDescent="0.3">
      <c r="A2776" s="1" t="s">
        <v>6485</v>
      </c>
      <c r="B2776" s="2">
        <v>45303</v>
      </c>
      <c r="C2776" s="1" t="s">
        <v>6668</v>
      </c>
      <c r="D2776" s="1" t="s">
        <v>210</v>
      </c>
      <c r="E2776">
        <v>2024</v>
      </c>
      <c r="F2776" s="1" t="s">
        <v>2884</v>
      </c>
      <c r="G2776" s="1" t="s">
        <v>3870</v>
      </c>
      <c r="H2776" s="1" t="s">
        <v>3687</v>
      </c>
      <c r="I2776" s="1" t="s">
        <v>5543</v>
      </c>
      <c r="J2776" s="1" t="s">
        <v>51</v>
      </c>
      <c r="K2776" s="3">
        <v>18.649999999999999</v>
      </c>
      <c r="L2776">
        <v>5</v>
      </c>
      <c r="M2776" s="3">
        <v>93.25</v>
      </c>
      <c r="N2776" s="1" t="s">
        <v>21</v>
      </c>
      <c r="O2776" s="1" t="s">
        <v>22</v>
      </c>
    </row>
    <row r="2777" spans="1:15" x14ac:dyDescent="0.3">
      <c r="A2777" s="1" t="s">
        <v>6486</v>
      </c>
      <c r="B2777" s="2">
        <v>45506</v>
      </c>
      <c r="C2777" s="1" t="s">
        <v>6668</v>
      </c>
      <c r="D2777" s="1" t="s">
        <v>90</v>
      </c>
      <c r="E2777">
        <v>2024</v>
      </c>
      <c r="F2777" s="1" t="s">
        <v>1917</v>
      </c>
      <c r="G2777" s="1" t="s">
        <v>6462</v>
      </c>
      <c r="H2777" s="1" t="s">
        <v>588</v>
      </c>
      <c r="I2777" s="1" t="s">
        <v>1744</v>
      </c>
      <c r="J2777" s="1" t="s">
        <v>20</v>
      </c>
      <c r="K2777" s="3">
        <v>43.32</v>
      </c>
      <c r="L2777">
        <v>1</v>
      </c>
      <c r="M2777" s="3">
        <v>43.32</v>
      </c>
      <c r="N2777" s="1" t="s">
        <v>21</v>
      </c>
      <c r="O2777" s="1" t="s">
        <v>44</v>
      </c>
    </row>
    <row r="2778" spans="1:15" x14ac:dyDescent="0.3">
      <c r="A2778" s="1" t="s">
        <v>6487</v>
      </c>
      <c r="B2778" s="2">
        <v>45158</v>
      </c>
      <c r="C2778" s="1" t="s">
        <v>6666</v>
      </c>
      <c r="D2778" s="1" t="s">
        <v>90</v>
      </c>
      <c r="E2778">
        <v>2023</v>
      </c>
      <c r="F2778" s="1" t="s">
        <v>463</v>
      </c>
      <c r="G2778" s="1" t="s">
        <v>5354</v>
      </c>
      <c r="H2778" s="1" t="s">
        <v>478</v>
      </c>
      <c r="I2778" s="1" t="s">
        <v>3704</v>
      </c>
      <c r="J2778" s="1" t="s">
        <v>20</v>
      </c>
      <c r="K2778" s="3">
        <v>12.84</v>
      </c>
      <c r="L2778">
        <v>3</v>
      </c>
      <c r="M2778" s="3">
        <v>38.520000000000003</v>
      </c>
      <c r="N2778" s="1" t="s">
        <v>29</v>
      </c>
      <c r="O2778" s="1" t="s">
        <v>193</v>
      </c>
    </row>
    <row r="2779" spans="1:15" x14ac:dyDescent="0.3">
      <c r="A2779" s="1" t="s">
        <v>6488</v>
      </c>
      <c r="B2779" s="2">
        <v>45351</v>
      </c>
      <c r="C2779" s="1" t="s">
        <v>6672</v>
      </c>
      <c r="D2779" s="1" t="s">
        <v>39</v>
      </c>
      <c r="E2779">
        <v>2024</v>
      </c>
      <c r="F2779" s="1" t="s">
        <v>1215</v>
      </c>
      <c r="G2779" s="1" t="s">
        <v>1977</v>
      </c>
      <c r="H2779" s="1" t="s">
        <v>3299</v>
      </c>
      <c r="I2779" s="1" t="s">
        <v>3300</v>
      </c>
      <c r="J2779" s="1" t="s">
        <v>51</v>
      </c>
      <c r="K2779" s="3">
        <v>14.75</v>
      </c>
      <c r="L2779">
        <v>2</v>
      </c>
      <c r="M2779" s="3">
        <v>29.5</v>
      </c>
      <c r="N2779" s="1" t="s">
        <v>21</v>
      </c>
      <c r="O2779" s="1" t="s">
        <v>30</v>
      </c>
    </row>
    <row r="2780" spans="1:15" x14ac:dyDescent="0.3">
      <c r="A2780" s="1" t="s">
        <v>6489</v>
      </c>
      <c r="B2780" s="2">
        <v>45697</v>
      </c>
      <c r="C2780" s="1" t="s">
        <v>6666</v>
      </c>
      <c r="D2780" s="1" t="s">
        <v>39</v>
      </c>
      <c r="E2780">
        <v>2025</v>
      </c>
      <c r="F2780" s="1" t="s">
        <v>2875</v>
      </c>
      <c r="G2780" s="1" t="s">
        <v>4791</v>
      </c>
      <c r="H2780" s="1" t="s">
        <v>767</v>
      </c>
      <c r="I2780" s="1" t="s">
        <v>1017</v>
      </c>
      <c r="J2780" s="1" t="s">
        <v>87</v>
      </c>
      <c r="K2780" s="3">
        <v>30.52</v>
      </c>
      <c r="L2780">
        <v>1</v>
      </c>
      <c r="M2780" s="3">
        <v>30.52</v>
      </c>
      <c r="N2780" s="1" t="s">
        <v>21</v>
      </c>
      <c r="O2780" s="1" t="s">
        <v>95</v>
      </c>
    </row>
    <row r="2781" spans="1:15" x14ac:dyDescent="0.3">
      <c r="A2781" s="1" t="s">
        <v>6490</v>
      </c>
      <c r="B2781" s="2">
        <v>45257</v>
      </c>
      <c r="C2781" s="1" t="s">
        <v>6667</v>
      </c>
      <c r="D2781" s="1" t="s">
        <v>54</v>
      </c>
      <c r="E2781">
        <v>2023</v>
      </c>
      <c r="F2781" s="1" t="s">
        <v>611</v>
      </c>
      <c r="G2781" s="1" t="s">
        <v>6491</v>
      </c>
      <c r="H2781" s="1" t="s">
        <v>6492</v>
      </c>
      <c r="I2781" s="1" t="s">
        <v>6493</v>
      </c>
      <c r="J2781" s="1" t="s">
        <v>51</v>
      </c>
      <c r="K2781" s="3">
        <v>8.32</v>
      </c>
      <c r="L2781">
        <v>3</v>
      </c>
      <c r="M2781" s="3">
        <v>24.96</v>
      </c>
      <c r="N2781" s="1" t="s">
        <v>21</v>
      </c>
      <c r="O2781" s="1" t="s">
        <v>52</v>
      </c>
    </row>
    <row r="2782" spans="1:15" x14ac:dyDescent="0.3">
      <c r="A2782" s="1" t="s">
        <v>6494</v>
      </c>
      <c r="B2782" s="2">
        <v>45198</v>
      </c>
      <c r="C2782" s="1" t="s">
        <v>6668</v>
      </c>
      <c r="D2782" s="1" t="s">
        <v>60</v>
      </c>
      <c r="E2782">
        <v>2023</v>
      </c>
      <c r="F2782" s="1" t="s">
        <v>3632</v>
      </c>
      <c r="G2782" s="1" t="s">
        <v>5682</v>
      </c>
      <c r="H2782" s="1" t="s">
        <v>5215</v>
      </c>
      <c r="I2782" s="1" t="s">
        <v>5216</v>
      </c>
      <c r="J2782" s="1" t="s">
        <v>70</v>
      </c>
      <c r="K2782" s="3">
        <v>29.05</v>
      </c>
      <c r="L2782">
        <v>2</v>
      </c>
      <c r="M2782" s="3">
        <v>58.1</v>
      </c>
      <c r="N2782" s="1" t="s">
        <v>21</v>
      </c>
      <c r="O2782" s="1" t="s">
        <v>44</v>
      </c>
    </row>
    <row r="2783" spans="1:15" x14ac:dyDescent="0.3">
      <c r="A2783" s="1" t="s">
        <v>6495</v>
      </c>
      <c r="B2783" s="2">
        <v>44979</v>
      </c>
      <c r="C2783" s="1" t="s">
        <v>6670</v>
      </c>
      <c r="D2783" s="1" t="s">
        <v>39</v>
      </c>
      <c r="E2783">
        <v>2023</v>
      </c>
      <c r="F2783" s="1" t="s">
        <v>1555</v>
      </c>
      <c r="G2783" s="1" t="s">
        <v>6021</v>
      </c>
      <c r="H2783" s="1" t="s">
        <v>2535</v>
      </c>
      <c r="I2783" s="1" t="s">
        <v>2536</v>
      </c>
      <c r="J2783" s="1" t="s">
        <v>20</v>
      </c>
      <c r="K2783" s="3">
        <v>20.77</v>
      </c>
      <c r="L2783">
        <v>3</v>
      </c>
      <c r="M2783" s="3">
        <v>62.31</v>
      </c>
      <c r="N2783" s="1" t="s">
        <v>21</v>
      </c>
      <c r="O2783" s="1" t="s">
        <v>52</v>
      </c>
    </row>
    <row r="2784" spans="1:15" x14ac:dyDescent="0.3">
      <c r="A2784" s="1" t="s">
        <v>6496</v>
      </c>
      <c r="B2784" s="2">
        <v>44885</v>
      </c>
      <c r="C2784" s="1" t="s">
        <v>6666</v>
      </c>
      <c r="D2784" s="1" t="s">
        <v>54</v>
      </c>
      <c r="E2784">
        <v>2022</v>
      </c>
      <c r="F2784" s="1" t="s">
        <v>1043</v>
      </c>
      <c r="G2784" s="1" t="s">
        <v>2348</v>
      </c>
      <c r="H2784" s="1" t="s">
        <v>4355</v>
      </c>
      <c r="I2784" s="1" t="s">
        <v>4356</v>
      </c>
      <c r="J2784" s="1" t="s">
        <v>70</v>
      </c>
      <c r="K2784" s="3">
        <v>28.33</v>
      </c>
      <c r="L2784">
        <v>5</v>
      </c>
      <c r="M2784" s="3">
        <v>141.65</v>
      </c>
      <c r="N2784" s="1" t="s">
        <v>21</v>
      </c>
      <c r="O2784" s="1" t="s">
        <v>30</v>
      </c>
    </row>
    <row r="2785" spans="1:15" x14ac:dyDescent="0.3">
      <c r="A2785" s="1" t="s">
        <v>6497</v>
      </c>
      <c r="B2785" s="2">
        <v>45464</v>
      </c>
      <c r="C2785" s="1" t="s">
        <v>6668</v>
      </c>
      <c r="D2785" s="1" t="s">
        <v>24</v>
      </c>
      <c r="E2785">
        <v>2024</v>
      </c>
      <c r="F2785" s="1" t="s">
        <v>5741</v>
      </c>
      <c r="G2785" s="1" t="s">
        <v>5742</v>
      </c>
      <c r="H2785" s="1" t="s">
        <v>2678</v>
      </c>
      <c r="I2785" s="1" t="s">
        <v>2679</v>
      </c>
      <c r="J2785" s="1" t="s">
        <v>70</v>
      </c>
      <c r="K2785" s="3">
        <v>46.8</v>
      </c>
      <c r="L2785">
        <v>4</v>
      </c>
      <c r="M2785" s="3">
        <v>187.2</v>
      </c>
      <c r="N2785" s="1" t="s">
        <v>21</v>
      </c>
      <c r="O2785" s="1" t="s">
        <v>95</v>
      </c>
    </row>
    <row r="2786" spans="1:15" x14ac:dyDescent="0.3">
      <c r="A2786" s="1" t="s">
        <v>6498</v>
      </c>
      <c r="B2786" s="2">
        <v>45426</v>
      </c>
      <c r="C2786" s="1" t="s">
        <v>6671</v>
      </c>
      <c r="D2786" s="1" t="s">
        <v>46</v>
      </c>
      <c r="E2786">
        <v>2024</v>
      </c>
      <c r="F2786" s="1" t="s">
        <v>401</v>
      </c>
      <c r="G2786" s="1" t="s">
        <v>2118</v>
      </c>
      <c r="H2786" s="1" t="s">
        <v>2120</v>
      </c>
      <c r="I2786" s="1" t="s">
        <v>4729</v>
      </c>
      <c r="J2786" s="1" t="s">
        <v>51</v>
      </c>
      <c r="K2786" s="3">
        <v>40.880000000000003</v>
      </c>
      <c r="L2786">
        <v>5</v>
      </c>
      <c r="M2786" s="3">
        <v>204.4</v>
      </c>
      <c r="N2786" s="1" t="s">
        <v>29</v>
      </c>
      <c r="O2786" s="1" t="s">
        <v>37</v>
      </c>
    </row>
    <row r="2787" spans="1:15" x14ac:dyDescent="0.3">
      <c r="A2787" s="1" t="s">
        <v>6499</v>
      </c>
      <c r="B2787" s="2">
        <v>45509</v>
      </c>
      <c r="C2787" s="1" t="s">
        <v>6667</v>
      </c>
      <c r="D2787" s="1" t="s">
        <v>90</v>
      </c>
      <c r="E2787">
        <v>2024</v>
      </c>
      <c r="F2787" s="1" t="s">
        <v>2671</v>
      </c>
      <c r="G2787" s="1" t="s">
        <v>6500</v>
      </c>
      <c r="H2787" s="1" t="s">
        <v>806</v>
      </c>
      <c r="I2787" s="1" t="s">
        <v>3717</v>
      </c>
      <c r="J2787" s="1" t="s">
        <v>51</v>
      </c>
      <c r="K2787" s="3">
        <v>7.7</v>
      </c>
      <c r="L2787">
        <v>3</v>
      </c>
      <c r="M2787" s="3">
        <v>23.1</v>
      </c>
      <c r="N2787" s="1" t="s">
        <v>6669</v>
      </c>
      <c r="O2787" s="1" t="s">
        <v>37</v>
      </c>
    </row>
    <row r="2788" spans="1:15" x14ac:dyDescent="0.3">
      <c r="A2788" s="1" t="s">
        <v>6501</v>
      </c>
      <c r="B2788" s="2">
        <v>45347</v>
      </c>
      <c r="C2788" s="1" t="s">
        <v>6666</v>
      </c>
      <c r="D2788" s="1" t="s">
        <v>39</v>
      </c>
      <c r="E2788">
        <v>2024</v>
      </c>
      <c r="F2788" s="1" t="s">
        <v>728</v>
      </c>
      <c r="G2788" s="1" t="s">
        <v>729</v>
      </c>
      <c r="H2788" s="1" t="s">
        <v>375</v>
      </c>
      <c r="I2788" s="1" t="s">
        <v>376</v>
      </c>
      <c r="J2788" s="1" t="s">
        <v>20</v>
      </c>
      <c r="K2788" s="3">
        <v>14.56</v>
      </c>
      <c r="L2788">
        <v>5</v>
      </c>
      <c r="M2788" s="3">
        <v>72.8</v>
      </c>
      <c r="N2788" s="1" t="s">
        <v>21</v>
      </c>
      <c r="O2788" s="1" t="s">
        <v>22</v>
      </c>
    </row>
    <row r="2789" spans="1:15" x14ac:dyDescent="0.3">
      <c r="A2789" s="1" t="s">
        <v>6502</v>
      </c>
      <c r="B2789" s="2">
        <v>45530</v>
      </c>
      <c r="C2789" s="1" t="s">
        <v>6667</v>
      </c>
      <c r="D2789" s="1" t="s">
        <v>90</v>
      </c>
      <c r="E2789">
        <v>2024</v>
      </c>
      <c r="F2789" s="1" t="s">
        <v>2406</v>
      </c>
      <c r="G2789" s="1" t="s">
        <v>2700</v>
      </c>
      <c r="H2789" s="1" t="s">
        <v>3755</v>
      </c>
      <c r="I2789" s="1" t="s">
        <v>3756</v>
      </c>
      <c r="J2789" s="1" t="s">
        <v>87</v>
      </c>
      <c r="K2789" s="3">
        <v>13.37</v>
      </c>
      <c r="L2789">
        <v>1</v>
      </c>
      <c r="M2789" s="3">
        <v>13.37</v>
      </c>
      <c r="N2789" s="1" t="s">
        <v>21</v>
      </c>
      <c r="O2789" s="1" t="s">
        <v>37</v>
      </c>
    </row>
    <row r="2790" spans="1:15" x14ac:dyDescent="0.3">
      <c r="A2790" s="1" t="s">
        <v>6503</v>
      </c>
      <c r="B2790" s="2">
        <v>45094</v>
      </c>
      <c r="C2790" s="1" t="s">
        <v>6673</v>
      </c>
      <c r="D2790" s="1" t="s">
        <v>24</v>
      </c>
      <c r="E2790">
        <v>2023</v>
      </c>
      <c r="F2790" s="1" t="s">
        <v>3475</v>
      </c>
      <c r="G2790" s="1" t="s">
        <v>5277</v>
      </c>
      <c r="H2790" s="1" t="s">
        <v>660</v>
      </c>
      <c r="I2790" s="1" t="s">
        <v>6504</v>
      </c>
      <c r="J2790" s="1" t="s">
        <v>87</v>
      </c>
      <c r="K2790" s="3">
        <v>11.11</v>
      </c>
      <c r="L2790">
        <v>3</v>
      </c>
      <c r="M2790" s="3">
        <v>33.33</v>
      </c>
      <c r="N2790" s="1" t="s">
        <v>88</v>
      </c>
      <c r="O2790" s="1" t="s">
        <v>30</v>
      </c>
    </row>
    <row r="2791" spans="1:15" x14ac:dyDescent="0.3">
      <c r="A2791" s="1" t="s">
        <v>6505</v>
      </c>
      <c r="B2791" s="2">
        <v>44947</v>
      </c>
      <c r="C2791" s="1" t="s">
        <v>6673</v>
      </c>
      <c r="D2791" s="1" t="s">
        <v>210</v>
      </c>
      <c r="E2791">
        <v>2023</v>
      </c>
      <c r="F2791" s="1" t="s">
        <v>378</v>
      </c>
      <c r="G2791" s="1" t="s">
        <v>4712</v>
      </c>
      <c r="H2791" s="1" t="s">
        <v>5854</v>
      </c>
      <c r="I2791" s="1" t="s">
        <v>5855</v>
      </c>
      <c r="J2791" s="1" t="s">
        <v>70</v>
      </c>
      <c r="K2791" s="3">
        <v>7.05</v>
      </c>
      <c r="L2791">
        <v>2</v>
      </c>
      <c r="M2791" s="3">
        <v>14.1</v>
      </c>
      <c r="N2791" s="1" t="s">
        <v>88</v>
      </c>
      <c r="O2791" s="1" t="s">
        <v>52</v>
      </c>
    </row>
    <row r="2792" spans="1:15" x14ac:dyDescent="0.3">
      <c r="A2792" s="1" t="s">
        <v>6506</v>
      </c>
      <c r="B2792" s="2">
        <v>45647</v>
      </c>
      <c r="C2792" s="1" t="s">
        <v>6673</v>
      </c>
      <c r="D2792" s="1" t="s">
        <v>107</v>
      </c>
      <c r="E2792">
        <v>2024</v>
      </c>
      <c r="F2792" s="1" t="s">
        <v>308</v>
      </c>
      <c r="G2792" s="1" t="s">
        <v>6507</v>
      </c>
      <c r="H2792" s="1" t="s">
        <v>1518</v>
      </c>
      <c r="I2792" s="1" t="s">
        <v>1519</v>
      </c>
      <c r="J2792" s="1" t="s">
        <v>87</v>
      </c>
      <c r="K2792" s="3">
        <v>28.91</v>
      </c>
      <c r="L2792">
        <v>3</v>
      </c>
      <c r="M2792" s="3">
        <v>86.73</v>
      </c>
      <c r="N2792" s="1" t="s">
        <v>88</v>
      </c>
      <c r="O2792" s="1" t="s">
        <v>22</v>
      </c>
    </row>
    <row r="2793" spans="1:15" x14ac:dyDescent="0.3">
      <c r="A2793" s="1" t="s">
        <v>6508</v>
      </c>
      <c r="B2793" s="2">
        <v>44997</v>
      </c>
      <c r="C2793" s="1" t="s">
        <v>6666</v>
      </c>
      <c r="D2793" s="1" t="s">
        <v>15</v>
      </c>
      <c r="E2793">
        <v>2023</v>
      </c>
      <c r="F2793" s="1" t="s">
        <v>2227</v>
      </c>
      <c r="G2793" s="1" t="s">
        <v>2228</v>
      </c>
      <c r="H2793" s="1" t="s">
        <v>1580</v>
      </c>
      <c r="I2793" s="1" t="s">
        <v>1581</v>
      </c>
      <c r="J2793" s="1" t="s">
        <v>70</v>
      </c>
      <c r="K2793" s="3">
        <v>39.39</v>
      </c>
      <c r="L2793">
        <v>4</v>
      </c>
      <c r="M2793" s="3">
        <v>157.56</v>
      </c>
      <c r="N2793" s="1" t="s">
        <v>6669</v>
      </c>
      <c r="O2793" s="1" t="s">
        <v>52</v>
      </c>
    </row>
    <row r="2794" spans="1:15" x14ac:dyDescent="0.3">
      <c r="A2794" s="1" t="s">
        <v>6509</v>
      </c>
      <c r="B2794" s="2">
        <v>45180</v>
      </c>
      <c r="C2794" s="1" t="s">
        <v>6667</v>
      </c>
      <c r="D2794" s="1" t="s">
        <v>60</v>
      </c>
      <c r="E2794">
        <v>2023</v>
      </c>
      <c r="F2794" s="1" t="s">
        <v>3446</v>
      </c>
      <c r="G2794" s="1" t="s">
        <v>3447</v>
      </c>
      <c r="H2794" s="1" t="s">
        <v>3116</v>
      </c>
      <c r="I2794" s="1" t="s">
        <v>3117</v>
      </c>
      <c r="J2794" s="1" t="s">
        <v>87</v>
      </c>
      <c r="K2794" s="3">
        <v>24.46</v>
      </c>
      <c r="L2794">
        <v>2</v>
      </c>
      <c r="M2794" s="3">
        <v>48.92</v>
      </c>
      <c r="N2794" s="1" t="s">
        <v>6669</v>
      </c>
      <c r="O2794" s="1" t="s">
        <v>30</v>
      </c>
    </row>
    <row r="2795" spans="1:15" x14ac:dyDescent="0.3">
      <c r="A2795" s="1" t="s">
        <v>6510</v>
      </c>
      <c r="B2795" s="2">
        <v>44861</v>
      </c>
      <c r="C2795" s="1" t="s">
        <v>6672</v>
      </c>
      <c r="D2795" s="1" t="s">
        <v>133</v>
      </c>
      <c r="E2795">
        <v>2022</v>
      </c>
      <c r="F2795" s="1" t="s">
        <v>245</v>
      </c>
      <c r="G2795" s="1" t="s">
        <v>246</v>
      </c>
      <c r="H2795" s="1" t="s">
        <v>93</v>
      </c>
      <c r="I2795" s="1" t="s">
        <v>3844</v>
      </c>
      <c r="J2795" s="1" t="s">
        <v>87</v>
      </c>
      <c r="K2795" s="3">
        <v>39.119999999999997</v>
      </c>
      <c r="L2795">
        <v>3</v>
      </c>
      <c r="M2795" s="3">
        <v>117.36</v>
      </c>
      <c r="N2795" s="1" t="s">
        <v>21</v>
      </c>
      <c r="O2795" s="1" t="s">
        <v>22</v>
      </c>
    </row>
    <row r="2796" spans="1:15" x14ac:dyDescent="0.3">
      <c r="A2796" s="1" t="s">
        <v>6511</v>
      </c>
      <c r="B2796" s="2">
        <v>45408</v>
      </c>
      <c r="C2796" s="1" t="s">
        <v>6668</v>
      </c>
      <c r="D2796" s="1" t="s">
        <v>82</v>
      </c>
      <c r="E2796">
        <v>2024</v>
      </c>
      <c r="F2796" s="1" t="s">
        <v>3605</v>
      </c>
      <c r="G2796" s="1" t="s">
        <v>3606</v>
      </c>
      <c r="H2796" s="1" t="s">
        <v>3253</v>
      </c>
      <c r="I2796" s="1" t="s">
        <v>3254</v>
      </c>
      <c r="J2796" s="1" t="s">
        <v>20</v>
      </c>
      <c r="K2796" s="3">
        <v>22.54</v>
      </c>
      <c r="L2796">
        <v>5</v>
      </c>
      <c r="M2796" s="3">
        <v>112.7</v>
      </c>
      <c r="N2796" s="1" t="s">
        <v>29</v>
      </c>
      <c r="O2796" s="1" t="s">
        <v>37</v>
      </c>
    </row>
    <row r="2797" spans="1:15" x14ac:dyDescent="0.3">
      <c r="A2797" s="1" t="s">
        <v>6512</v>
      </c>
      <c r="B2797" s="2">
        <v>45402</v>
      </c>
      <c r="C2797" s="1" t="s">
        <v>6673</v>
      </c>
      <c r="D2797" s="1" t="s">
        <v>82</v>
      </c>
      <c r="E2797">
        <v>2024</v>
      </c>
      <c r="F2797" s="1" t="s">
        <v>1482</v>
      </c>
      <c r="G2797" s="1" t="s">
        <v>1483</v>
      </c>
      <c r="H2797" s="1" t="s">
        <v>1806</v>
      </c>
      <c r="I2797" s="1" t="s">
        <v>4672</v>
      </c>
      <c r="J2797" s="1" t="s">
        <v>20</v>
      </c>
      <c r="K2797" s="3">
        <v>17.02</v>
      </c>
      <c r="L2797">
        <v>5</v>
      </c>
      <c r="M2797" s="3">
        <v>85.1</v>
      </c>
      <c r="N2797" s="1" t="s">
        <v>21</v>
      </c>
      <c r="O2797" s="1" t="s">
        <v>30</v>
      </c>
    </row>
    <row r="2798" spans="1:15" x14ac:dyDescent="0.3">
      <c r="A2798" s="1" t="s">
        <v>6513</v>
      </c>
      <c r="B2798" s="2">
        <v>45091</v>
      </c>
      <c r="C2798" s="1" t="s">
        <v>6670</v>
      </c>
      <c r="D2798" s="1" t="s">
        <v>24</v>
      </c>
      <c r="E2798">
        <v>2023</v>
      </c>
      <c r="F2798" s="1" t="s">
        <v>898</v>
      </c>
      <c r="G2798" s="1" t="s">
        <v>5508</v>
      </c>
      <c r="H2798" s="1" t="s">
        <v>2174</v>
      </c>
      <c r="I2798" s="1" t="s">
        <v>2573</v>
      </c>
      <c r="J2798" s="1" t="s">
        <v>87</v>
      </c>
      <c r="K2798" s="3">
        <v>28.88</v>
      </c>
      <c r="L2798">
        <v>5</v>
      </c>
      <c r="M2798" s="3">
        <v>144.4</v>
      </c>
      <c r="N2798" s="1" t="s">
        <v>6669</v>
      </c>
      <c r="O2798" s="1" t="s">
        <v>22</v>
      </c>
    </row>
    <row r="2799" spans="1:15" x14ac:dyDescent="0.3">
      <c r="A2799" s="1" t="s">
        <v>6514</v>
      </c>
      <c r="B2799" s="2">
        <v>45269</v>
      </c>
      <c r="C2799" s="1" t="s">
        <v>6673</v>
      </c>
      <c r="D2799" s="1" t="s">
        <v>107</v>
      </c>
      <c r="E2799">
        <v>2023</v>
      </c>
      <c r="F2799" s="1" t="s">
        <v>1035</v>
      </c>
      <c r="G2799" s="1" t="s">
        <v>5130</v>
      </c>
      <c r="H2799" s="1" t="s">
        <v>2093</v>
      </c>
      <c r="I2799" s="1" t="s">
        <v>4881</v>
      </c>
      <c r="J2799" s="1" t="s">
        <v>20</v>
      </c>
      <c r="K2799" s="3">
        <v>10.44</v>
      </c>
      <c r="L2799">
        <v>3</v>
      </c>
      <c r="M2799" s="3">
        <v>31.32</v>
      </c>
      <c r="N2799" s="1" t="s">
        <v>29</v>
      </c>
      <c r="O2799" s="1" t="s">
        <v>22</v>
      </c>
    </row>
    <row r="2800" spans="1:15" x14ac:dyDescent="0.3">
      <c r="A2800" s="1" t="s">
        <v>6515</v>
      </c>
      <c r="B2800" s="2">
        <v>45808</v>
      </c>
      <c r="C2800" s="1" t="s">
        <v>6673</v>
      </c>
      <c r="D2800" s="1" t="s">
        <v>46</v>
      </c>
      <c r="E2800">
        <v>2025</v>
      </c>
      <c r="F2800" s="1" t="s">
        <v>438</v>
      </c>
      <c r="G2800" s="1" t="s">
        <v>439</v>
      </c>
      <c r="H2800" s="1" t="s">
        <v>2792</v>
      </c>
      <c r="I2800" s="1" t="s">
        <v>2793</v>
      </c>
      <c r="J2800" s="1" t="s">
        <v>20</v>
      </c>
      <c r="K2800" s="3">
        <v>19.71</v>
      </c>
      <c r="L2800">
        <v>5</v>
      </c>
      <c r="M2800" s="3">
        <v>98.55</v>
      </c>
      <c r="N2800" s="1" t="s">
        <v>21</v>
      </c>
      <c r="O2800" s="1" t="s">
        <v>30</v>
      </c>
    </row>
    <row r="2801" spans="1:15" x14ac:dyDescent="0.3">
      <c r="A2801" s="1" t="s">
        <v>6516</v>
      </c>
      <c r="B2801" s="2">
        <v>44995</v>
      </c>
      <c r="C2801" s="1" t="s">
        <v>6668</v>
      </c>
      <c r="D2801" s="1" t="s">
        <v>15</v>
      </c>
      <c r="E2801">
        <v>2023</v>
      </c>
      <c r="F2801" s="1" t="s">
        <v>2932</v>
      </c>
      <c r="G2801" s="1" t="s">
        <v>2200</v>
      </c>
      <c r="H2801" s="1" t="s">
        <v>645</v>
      </c>
      <c r="I2801" s="1" t="s">
        <v>646</v>
      </c>
      <c r="J2801" s="1" t="s">
        <v>87</v>
      </c>
      <c r="K2801" s="3">
        <v>39.57</v>
      </c>
      <c r="L2801">
        <v>4</v>
      </c>
      <c r="M2801" s="3">
        <v>158.28</v>
      </c>
      <c r="N2801" s="1" t="s">
        <v>6669</v>
      </c>
      <c r="O2801" s="1" t="s">
        <v>193</v>
      </c>
    </row>
    <row r="2802" spans="1:15" x14ac:dyDescent="0.3">
      <c r="A2802" s="1" t="s">
        <v>6517</v>
      </c>
      <c r="B2802" s="2">
        <v>45122</v>
      </c>
      <c r="C2802" s="1" t="s">
        <v>6673</v>
      </c>
      <c r="D2802" s="1" t="s">
        <v>32</v>
      </c>
      <c r="E2802">
        <v>2023</v>
      </c>
      <c r="F2802" s="1" t="s">
        <v>1275</v>
      </c>
      <c r="G2802" s="1" t="s">
        <v>6154</v>
      </c>
      <c r="H2802" s="1" t="s">
        <v>4266</v>
      </c>
      <c r="I2802" s="1" t="s">
        <v>6196</v>
      </c>
      <c r="J2802" s="1" t="s">
        <v>87</v>
      </c>
      <c r="K2802" s="3">
        <v>40.049999999999997</v>
      </c>
      <c r="L2802">
        <v>4</v>
      </c>
      <c r="M2802" s="3">
        <v>160.19999999999999</v>
      </c>
      <c r="N2802" s="1" t="s">
        <v>29</v>
      </c>
      <c r="O2802" s="1" t="s">
        <v>44</v>
      </c>
    </row>
    <row r="2803" spans="1:15" x14ac:dyDescent="0.3">
      <c r="A2803" s="1" t="s">
        <v>6518</v>
      </c>
      <c r="B2803" s="2">
        <v>44933</v>
      </c>
      <c r="C2803" s="1" t="s">
        <v>6673</v>
      </c>
      <c r="D2803" s="1" t="s">
        <v>210</v>
      </c>
      <c r="E2803">
        <v>2023</v>
      </c>
      <c r="F2803" s="1" t="s">
        <v>6519</v>
      </c>
      <c r="G2803" s="1" t="s">
        <v>6520</v>
      </c>
      <c r="H2803" s="1" t="s">
        <v>3798</v>
      </c>
      <c r="I2803" s="1" t="s">
        <v>6521</v>
      </c>
      <c r="J2803" s="1" t="s">
        <v>20</v>
      </c>
      <c r="K2803" s="3">
        <v>12.67</v>
      </c>
      <c r="L2803">
        <v>1</v>
      </c>
      <c r="M2803" s="3">
        <v>12.67</v>
      </c>
      <c r="N2803" s="1" t="s">
        <v>29</v>
      </c>
      <c r="O2803" s="1" t="s">
        <v>30</v>
      </c>
    </row>
    <row r="2804" spans="1:15" x14ac:dyDescent="0.3">
      <c r="A2804" s="1" t="s">
        <v>6522</v>
      </c>
      <c r="B2804" s="2">
        <v>45811</v>
      </c>
      <c r="C2804" s="1" t="s">
        <v>6671</v>
      </c>
      <c r="D2804" s="1" t="s">
        <v>24</v>
      </c>
      <c r="E2804">
        <v>2025</v>
      </c>
      <c r="F2804" s="1" t="s">
        <v>205</v>
      </c>
      <c r="G2804" s="1" t="s">
        <v>3497</v>
      </c>
      <c r="H2804" s="1" t="s">
        <v>93</v>
      </c>
      <c r="I2804" s="1" t="s">
        <v>315</v>
      </c>
      <c r="J2804" s="1" t="s">
        <v>70</v>
      </c>
      <c r="K2804" s="3">
        <v>12.3</v>
      </c>
      <c r="L2804">
        <v>1</v>
      </c>
      <c r="M2804" s="3">
        <v>12.3</v>
      </c>
      <c r="N2804" s="1" t="s">
        <v>21</v>
      </c>
      <c r="O2804" s="1" t="s">
        <v>95</v>
      </c>
    </row>
    <row r="2805" spans="1:15" x14ac:dyDescent="0.3">
      <c r="A2805" s="1" t="s">
        <v>6523</v>
      </c>
      <c r="B2805" s="2">
        <v>44931</v>
      </c>
      <c r="C2805" s="1" t="s">
        <v>6672</v>
      </c>
      <c r="D2805" s="1" t="s">
        <v>210</v>
      </c>
      <c r="E2805">
        <v>2023</v>
      </c>
      <c r="F2805" s="1" t="s">
        <v>2919</v>
      </c>
      <c r="G2805" s="1" t="s">
        <v>3745</v>
      </c>
      <c r="H2805" s="1" t="s">
        <v>1566</v>
      </c>
      <c r="I2805" s="1" t="s">
        <v>1567</v>
      </c>
      <c r="J2805" s="1" t="s">
        <v>20</v>
      </c>
      <c r="K2805" s="3">
        <v>10.33</v>
      </c>
      <c r="L2805">
        <v>1</v>
      </c>
      <c r="M2805" s="3">
        <v>10.33</v>
      </c>
      <c r="N2805" s="1" t="s">
        <v>21</v>
      </c>
      <c r="O2805" s="1" t="s">
        <v>37</v>
      </c>
    </row>
    <row r="2806" spans="1:15" x14ac:dyDescent="0.3">
      <c r="A2806" s="1" t="s">
        <v>6524</v>
      </c>
      <c r="B2806" s="2">
        <v>45334</v>
      </c>
      <c r="C2806" s="1" t="s">
        <v>6667</v>
      </c>
      <c r="D2806" s="1" t="s">
        <v>39</v>
      </c>
      <c r="E2806">
        <v>2024</v>
      </c>
      <c r="F2806" s="1" t="s">
        <v>2406</v>
      </c>
      <c r="G2806" s="1" t="s">
        <v>3182</v>
      </c>
      <c r="H2806" s="1" t="s">
        <v>247</v>
      </c>
      <c r="I2806" s="1" t="s">
        <v>483</v>
      </c>
      <c r="J2806" s="1" t="s">
        <v>70</v>
      </c>
      <c r="K2806" s="3">
        <v>7.81</v>
      </c>
      <c r="L2806">
        <v>4</v>
      </c>
      <c r="M2806" s="3">
        <v>31.24</v>
      </c>
      <c r="N2806" s="1" t="s">
        <v>6669</v>
      </c>
      <c r="O2806" s="1" t="s">
        <v>193</v>
      </c>
    </row>
    <row r="2807" spans="1:15" x14ac:dyDescent="0.3">
      <c r="A2807" s="1" t="s">
        <v>6525</v>
      </c>
      <c r="B2807" s="2">
        <v>45059</v>
      </c>
      <c r="C2807" s="1" t="s">
        <v>6673</v>
      </c>
      <c r="D2807" s="1" t="s">
        <v>46</v>
      </c>
      <c r="E2807">
        <v>2023</v>
      </c>
      <c r="F2807" s="1" t="s">
        <v>2136</v>
      </c>
      <c r="G2807" s="1" t="s">
        <v>2137</v>
      </c>
      <c r="H2807" s="1" t="s">
        <v>310</v>
      </c>
      <c r="I2807" s="1" t="s">
        <v>744</v>
      </c>
      <c r="J2807" s="1" t="s">
        <v>70</v>
      </c>
      <c r="K2807" s="3">
        <v>26.13</v>
      </c>
      <c r="L2807">
        <v>5</v>
      </c>
      <c r="M2807" s="3">
        <v>130.65</v>
      </c>
      <c r="N2807" s="1" t="s">
        <v>29</v>
      </c>
      <c r="O2807" s="1" t="s">
        <v>44</v>
      </c>
    </row>
    <row r="2808" spans="1:15" x14ac:dyDescent="0.3">
      <c r="A2808" s="1" t="s">
        <v>6526</v>
      </c>
      <c r="B2808" s="2">
        <v>44994</v>
      </c>
      <c r="C2808" s="1" t="s">
        <v>6672</v>
      </c>
      <c r="D2808" s="1" t="s">
        <v>15</v>
      </c>
      <c r="E2808">
        <v>2023</v>
      </c>
      <c r="F2808" s="1" t="s">
        <v>1846</v>
      </c>
      <c r="G2808" s="1" t="s">
        <v>1847</v>
      </c>
      <c r="H2808" s="1" t="s">
        <v>2037</v>
      </c>
      <c r="I2808" s="1" t="s">
        <v>2038</v>
      </c>
      <c r="J2808" s="1" t="s">
        <v>87</v>
      </c>
      <c r="K2808" s="3">
        <v>37.11</v>
      </c>
      <c r="L2808">
        <v>1</v>
      </c>
      <c r="M2808" s="3">
        <v>37.11</v>
      </c>
      <c r="N2808" s="1" t="s">
        <v>6669</v>
      </c>
      <c r="O2808" s="1" t="s">
        <v>44</v>
      </c>
    </row>
    <row r="2809" spans="1:15" x14ac:dyDescent="0.3">
      <c r="A2809" s="1" t="s">
        <v>6527</v>
      </c>
      <c r="B2809" s="2">
        <v>44946</v>
      </c>
      <c r="C2809" s="1" t="s">
        <v>6668</v>
      </c>
      <c r="D2809" s="1" t="s">
        <v>210</v>
      </c>
      <c r="E2809">
        <v>2023</v>
      </c>
      <c r="F2809" s="1" t="s">
        <v>419</v>
      </c>
      <c r="G2809" s="1" t="s">
        <v>2512</v>
      </c>
      <c r="H2809" s="1" t="s">
        <v>2650</v>
      </c>
      <c r="I2809" s="1" t="s">
        <v>2651</v>
      </c>
      <c r="J2809" s="1" t="s">
        <v>70</v>
      </c>
      <c r="K2809" s="3">
        <v>13.43</v>
      </c>
      <c r="L2809">
        <v>5</v>
      </c>
      <c r="M2809" s="3">
        <v>67.150000000000006</v>
      </c>
      <c r="N2809" s="1" t="s">
        <v>21</v>
      </c>
      <c r="O2809" s="1" t="s">
        <v>193</v>
      </c>
    </row>
    <row r="2810" spans="1:15" x14ac:dyDescent="0.3">
      <c r="A2810" s="1" t="s">
        <v>6528</v>
      </c>
      <c r="B2810" s="2">
        <v>45370</v>
      </c>
      <c r="C2810" s="1" t="s">
        <v>6671</v>
      </c>
      <c r="D2810" s="1" t="s">
        <v>15</v>
      </c>
      <c r="E2810">
        <v>2024</v>
      </c>
      <c r="F2810" s="1" t="s">
        <v>3987</v>
      </c>
      <c r="G2810" s="1" t="s">
        <v>4803</v>
      </c>
      <c r="H2810" s="1" t="s">
        <v>2161</v>
      </c>
      <c r="I2810" s="1" t="s">
        <v>2162</v>
      </c>
      <c r="J2810" s="1" t="s">
        <v>70</v>
      </c>
      <c r="K2810" s="3">
        <v>28.29</v>
      </c>
      <c r="L2810">
        <v>2</v>
      </c>
      <c r="M2810" s="3">
        <v>56.58</v>
      </c>
      <c r="N2810" s="1" t="s">
        <v>21</v>
      </c>
      <c r="O2810" s="1" t="s">
        <v>193</v>
      </c>
    </row>
    <row r="2811" spans="1:15" x14ac:dyDescent="0.3">
      <c r="A2811" s="1" t="s">
        <v>6529</v>
      </c>
      <c r="B2811" s="2">
        <v>45712</v>
      </c>
      <c r="C2811" s="1" t="s">
        <v>6667</v>
      </c>
      <c r="D2811" s="1" t="s">
        <v>39</v>
      </c>
      <c r="E2811">
        <v>2025</v>
      </c>
      <c r="F2811" s="1" t="s">
        <v>2180</v>
      </c>
      <c r="G2811" s="1" t="s">
        <v>5839</v>
      </c>
      <c r="H2811" s="1" t="s">
        <v>1024</v>
      </c>
      <c r="I2811" s="1" t="s">
        <v>1904</v>
      </c>
      <c r="J2811" s="1" t="s">
        <v>87</v>
      </c>
      <c r="K2811" s="3">
        <v>28.26</v>
      </c>
      <c r="L2811">
        <v>3</v>
      </c>
      <c r="M2811" s="3">
        <v>84.78</v>
      </c>
      <c r="N2811" s="1" t="s">
        <v>21</v>
      </c>
      <c r="O2811" s="1" t="s">
        <v>22</v>
      </c>
    </row>
    <row r="2812" spans="1:15" x14ac:dyDescent="0.3">
      <c r="A2812" s="1" t="s">
        <v>6530</v>
      </c>
      <c r="B2812" s="2">
        <v>45049</v>
      </c>
      <c r="C2812" s="1" t="s">
        <v>6670</v>
      </c>
      <c r="D2812" s="1" t="s">
        <v>46</v>
      </c>
      <c r="E2812">
        <v>2023</v>
      </c>
      <c r="F2812" s="1" t="s">
        <v>755</v>
      </c>
      <c r="G2812" s="1" t="s">
        <v>756</v>
      </c>
      <c r="H2812" s="1" t="s">
        <v>228</v>
      </c>
      <c r="I2812" s="1" t="s">
        <v>229</v>
      </c>
      <c r="J2812" s="1" t="s">
        <v>70</v>
      </c>
      <c r="K2812" s="3">
        <v>19.89</v>
      </c>
      <c r="L2812">
        <v>2</v>
      </c>
      <c r="M2812" s="3">
        <v>39.78</v>
      </c>
      <c r="N2812" s="1" t="s">
        <v>88</v>
      </c>
      <c r="O2812" s="1" t="s">
        <v>22</v>
      </c>
    </row>
    <row r="2813" spans="1:15" x14ac:dyDescent="0.3">
      <c r="A2813" s="1" t="s">
        <v>6531</v>
      </c>
      <c r="B2813" s="2">
        <v>45403</v>
      </c>
      <c r="C2813" s="1" t="s">
        <v>6666</v>
      </c>
      <c r="D2813" s="1" t="s">
        <v>82</v>
      </c>
      <c r="E2813">
        <v>2024</v>
      </c>
      <c r="F2813" s="1" t="s">
        <v>6532</v>
      </c>
      <c r="G2813" s="1" t="s">
        <v>6533</v>
      </c>
      <c r="H2813" s="1" t="s">
        <v>836</v>
      </c>
      <c r="I2813" s="1" t="s">
        <v>6534</v>
      </c>
      <c r="J2813" s="1" t="s">
        <v>70</v>
      </c>
      <c r="K2813" s="3">
        <v>48.86</v>
      </c>
      <c r="L2813">
        <v>4</v>
      </c>
      <c r="M2813" s="3">
        <v>195.44</v>
      </c>
      <c r="N2813" s="1" t="s">
        <v>88</v>
      </c>
      <c r="O2813" s="1" t="s">
        <v>22</v>
      </c>
    </row>
    <row r="2814" spans="1:15" x14ac:dyDescent="0.3">
      <c r="A2814" s="1" t="s">
        <v>6535</v>
      </c>
      <c r="B2814" s="2">
        <v>45853</v>
      </c>
      <c r="C2814" s="1" t="s">
        <v>6671</v>
      </c>
      <c r="D2814" s="1" t="s">
        <v>32</v>
      </c>
      <c r="E2814">
        <v>2025</v>
      </c>
      <c r="F2814" s="1" t="s">
        <v>1511</v>
      </c>
      <c r="G2814" s="1" t="s">
        <v>1512</v>
      </c>
      <c r="H2814" s="1" t="s">
        <v>282</v>
      </c>
      <c r="I2814" s="1" t="s">
        <v>1577</v>
      </c>
      <c r="J2814" s="1" t="s">
        <v>20</v>
      </c>
      <c r="K2814" s="3">
        <v>28.54</v>
      </c>
      <c r="L2814">
        <v>5</v>
      </c>
      <c r="M2814" s="3">
        <v>142.69999999999999</v>
      </c>
      <c r="N2814" s="1" t="s">
        <v>21</v>
      </c>
      <c r="O2814" s="1" t="s">
        <v>22</v>
      </c>
    </row>
    <row r="2815" spans="1:15" x14ac:dyDescent="0.3">
      <c r="A2815" s="1" t="s">
        <v>6536</v>
      </c>
      <c r="B2815" s="2">
        <v>45057</v>
      </c>
      <c r="C2815" s="1" t="s">
        <v>6672</v>
      </c>
      <c r="D2815" s="1" t="s">
        <v>46</v>
      </c>
      <c r="E2815">
        <v>2023</v>
      </c>
      <c r="F2815" s="1" t="s">
        <v>2932</v>
      </c>
      <c r="G2815" s="1" t="s">
        <v>3406</v>
      </c>
      <c r="H2815" s="1" t="s">
        <v>4166</v>
      </c>
      <c r="I2815" s="1" t="s">
        <v>5567</v>
      </c>
      <c r="J2815" s="1" t="s">
        <v>70</v>
      </c>
      <c r="K2815" s="3">
        <v>18.55</v>
      </c>
      <c r="L2815">
        <v>2</v>
      </c>
      <c r="M2815" s="3">
        <v>37.1</v>
      </c>
      <c r="N2815" s="1" t="s">
        <v>6669</v>
      </c>
      <c r="O2815" s="1" t="s">
        <v>37</v>
      </c>
    </row>
    <row r="2816" spans="1:15" x14ac:dyDescent="0.3">
      <c r="A2816" s="1" t="s">
        <v>6537</v>
      </c>
      <c r="B2816" s="2">
        <v>45535</v>
      </c>
      <c r="C2816" s="1" t="s">
        <v>6673</v>
      </c>
      <c r="D2816" s="1" t="s">
        <v>90</v>
      </c>
      <c r="E2816">
        <v>2024</v>
      </c>
      <c r="F2816" s="1" t="s">
        <v>1917</v>
      </c>
      <c r="G2816" s="1" t="s">
        <v>1918</v>
      </c>
      <c r="H2816" s="1" t="s">
        <v>1530</v>
      </c>
      <c r="I2816" s="1" t="s">
        <v>4424</v>
      </c>
      <c r="J2816" s="1" t="s">
        <v>51</v>
      </c>
      <c r="K2816" s="3">
        <v>52.93</v>
      </c>
      <c r="L2816">
        <v>2</v>
      </c>
      <c r="M2816" s="3">
        <v>105.86</v>
      </c>
      <c r="N2816" s="1" t="s">
        <v>21</v>
      </c>
      <c r="O2816" s="1" t="s">
        <v>30</v>
      </c>
    </row>
    <row r="2817" spans="1:15" x14ac:dyDescent="0.3">
      <c r="A2817" s="1" t="s">
        <v>6538</v>
      </c>
      <c r="B2817" s="2">
        <v>45307</v>
      </c>
      <c r="C2817" s="1" t="s">
        <v>6671</v>
      </c>
      <c r="D2817" s="1" t="s">
        <v>210</v>
      </c>
      <c r="E2817">
        <v>2024</v>
      </c>
      <c r="F2817" s="1" t="s">
        <v>4622</v>
      </c>
      <c r="G2817" s="1" t="s">
        <v>5887</v>
      </c>
      <c r="H2817" s="1" t="s">
        <v>1251</v>
      </c>
      <c r="I2817" s="1" t="s">
        <v>3658</v>
      </c>
      <c r="J2817" s="1" t="s">
        <v>20</v>
      </c>
      <c r="K2817" s="3">
        <v>15.23</v>
      </c>
      <c r="L2817">
        <v>2</v>
      </c>
      <c r="M2817" s="3">
        <v>30.46</v>
      </c>
      <c r="N2817" s="1" t="s">
        <v>21</v>
      </c>
      <c r="O2817" s="1" t="s">
        <v>37</v>
      </c>
    </row>
    <row r="2818" spans="1:15" x14ac:dyDescent="0.3">
      <c r="A2818" s="1" t="s">
        <v>6539</v>
      </c>
      <c r="B2818" s="2">
        <v>45509</v>
      </c>
      <c r="C2818" s="1" t="s">
        <v>6667</v>
      </c>
      <c r="D2818" s="1" t="s">
        <v>90</v>
      </c>
      <c r="E2818">
        <v>2024</v>
      </c>
      <c r="F2818" s="1" t="s">
        <v>3033</v>
      </c>
      <c r="G2818" s="1" t="s">
        <v>3391</v>
      </c>
      <c r="H2818" s="1" t="s">
        <v>3332</v>
      </c>
      <c r="I2818" s="1" t="s">
        <v>3333</v>
      </c>
      <c r="J2818" s="1" t="s">
        <v>20</v>
      </c>
      <c r="K2818" s="3">
        <v>26.55</v>
      </c>
      <c r="L2818">
        <v>1</v>
      </c>
      <c r="M2818" s="3">
        <v>26.55</v>
      </c>
      <c r="N2818" s="1" t="s">
        <v>21</v>
      </c>
      <c r="O2818" s="1" t="s">
        <v>37</v>
      </c>
    </row>
    <row r="2819" spans="1:15" x14ac:dyDescent="0.3">
      <c r="A2819" s="1" t="s">
        <v>6540</v>
      </c>
      <c r="B2819" s="2">
        <v>45574</v>
      </c>
      <c r="C2819" s="1" t="s">
        <v>6670</v>
      </c>
      <c r="D2819" s="1" t="s">
        <v>133</v>
      </c>
      <c r="E2819">
        <v>2024</v>
      </c>
      <c r="F2819" s="1" t="s">
        <v>1971</v>
      </c>
      <c r="G2819" s="1" t="s">
        <v>1972</v>
      </c>
      <c r="H2819" s="1" t="s">
        <v>6541</v>
      </c>
      <c r="I2819" s="1" t="s">
        <v>6542</v>
      </c>
      <c r="J2819" s="1" t="s">
        <v>51</v>
      </c>
      <c r="K2819" s="3">
        <v>26.14</v>
      </c>
      <c r="L2819">
        <v>4</v>
      </c>
      <c r="M2819" s="3">
        <v>104.56</v>
      </c>
      <c r="N2819" s="1" t="s">
        <v>88</v>
      </c>
      <c r="O2819" s="1" t="s">
        <v>37</v>
      </c>
    </row>
    <row r="2820" spans="1:15" x14ac:dyDescent="0.3">
      <c r="A2820" s="1" t="s">
        <v>6543</v>
      </c>
      <c r="B2820" s="2">
        <v>45043</v>
      </c>
      <c r="C2820" s="1" t="s">
        <v>6672</v>
      </c>
      <c r="D2820" s="1" t="s">
        <v>82</v>
      </c>
      <c r="E2820">
        <v>2023</v>
      </c>
      <c r="F2820" s="1" t="s">
        <v>5033</v>
      </c>
      <c r="G2820" s="1" t="s">
        <v>5034</v>
      </c>
      <c r="H2820" s="1" t="s">
        <v>3762</v>
      </c>
      <c r="I2820" s="1" t="s">
        <v>3763</v>
      </c>
      <c r="J2820" s="1" t="s">
        <v>70</v>
      </c>
      <c r="K2820" s="3">
        <v>45.95</v>
      </c>
      <c r="L2820">
        <v>5</v>
      </c>
      <c r="M2820" s="3">
        <v>229.75</v>
      </c>
      <c r="N2820" s="1" t="s">
        <v>29</v>
      </c>
      <c r="O2820" s="1" t="s">
        <v>22</v>
      </c>
    </row>
    <row r="2821" spans="1:15" x14ac:dyDescent="0.3">
      <c r="A2821" s="1" t="s">
        <v>6544</v>
      </c>
      <c r="B2821" s="2">
        <v>45271</v>
      </c>
      <c r="C2821" s="1" t="s">
        <v>6667</v>
      </c>
      <c r="D2821" s="1" t="s">
        <v>107</v>
      </c>
      <c r="E2821">
        <v>2023</v>
      </c>
      <c r="F2821" s="1" t="s">
        <v>476</v>
      </c>
      <c r="G2821" s="1" t="s">
        <v>5256</v>
      </c>
      <c r="H2821" s="1" t="s">
        <v>5223</v>
      </c>
      <c r="I2821" s="1" t="s">
        <v>5224</v>
      </c>
      <c r="J2821" s="1" t="s">
        <v>70</v>
      </c>
      <c r="K2821" s="3">
        <v>27.11</v>
      </c>
      <c r="L2821">
        <v>3</v>
      </c>
      <c r="M2821" s="3">
        <v>81.33</v>
      </c>
      <c r="N2821" s="1" t="s">
        <v>6669</v>
      </c>
      <c r="O2821" s="1" t="s">
        <v>44</v>
      </c>
    </row>
    <row r="2822" spans="1:15" x14ac:dyDescent="0.3">
      <c r="A2822" s="1" t="s">
        <v>6545</v>
      </c>
      <c r="B2822" s="2">
        <v>45434</v>
      </c>
      <c r="C2822" s="1" t="s">
        <v>6670</v>
      </c>
      <c r="D2822" s="1" t="s">
        <v>46</v>
      </c>
      <c r="E2822">
        <v>2024</v>
      </c>
      <c r="F2822" s="1" t="s">
        <v>3881</v>
      </c>
      <c r="G2822" s="1" t="s">
        <v>3882</v>
      </c>
      <c r="H2822" s="1" t="s">
        <v>1080</v>
      </c>
      <c r="I2822" s="1" t="s">
        <v>2343</v>
      </c>
      <c r="J2822" s="1" t="s">
        <v>70</v>
      </c>
      <c r="K2822" s="3">
        <v>45.49</v>
      </c>
      <c r="L2822">
        <v>4</v>
      </c>
      <c r="M2822" s="3">
        <v>181.96</v>
      </c>
      <c r="N2822" s="1" t="s">
        <v>6669</v>
      </c>
      <c r="O2822" s="1" t="s">
        <v>30</v>
      </c>
    </row>
    <row r="2823" spans="1:15" x14ac:dyDescent="0.3">
      <c r="A2823" s="1" t="s">
        <v>6546</v>
      </c>
      <c r="B2823" s="2">
        <v>45867</v>
      </c>
      <c r="C2823" s="1" t="s">
        <v>6671</v>
      </c>
      <c r="D2823" s="1" t="s">
        <v>32</v>
      </c>
      <c r="E2823">
        <v>2025</v>
      </c>
      <c r="F2823" s="1" t="s">
        <v>1002</v>
      </c>
      <c r="G2823" s="1" t="s">
        <v>1003</v>
      </c>
      <c r="H2823" s="1" t="s">
        <v>1021</v>
      </c>
      <c r="I2823" s="1" t="s">
        <v>3154</v>
      </c>
      <c r="J2823" s="1" t="s">
        <v>70</v>
      </c>
      <c r="K2823" s="3">
        <v>14.41</v>
      </c>
      <c r="L2823">
        <v>3</v>
      </c>
      <c r="M2823" s="3">
        <v>43.23</v>
      </c>
      <c r="N2823" s="1" t="s">
        <v>21</v>
      </c>
      <c r="O2823" s="1" t="s">
        <v>44</v>
      </c>
    </row>
    <row r="2824" spans="1:15" x14ac:dyDescent="0.3">
      <c r="A2824" s="1" t="s">
        <v>6547</v>
      </c>
      <c r="B2824" s="2">
        <v>45187</v>
      </c>
      <c r="C2824" s="1" t="s">
        <v>6667</v>
      </c>
      <c r="D2824" s="1" t="s">
        <v>60</v>
      </c>
      <c r="E2824">
        <v>2023</v>
      </c>
      <c r="F2824" s="1" t="s">
        <v>326</v>
      </c>
      <c r="G2824" s="1" t="s">
        <v>1851</v>
      </c>
      <c r="H2824" s="1" t="s">
        <v>623</v>
      </c>
      <c r="I2824" s="1" t="s">
        <v>2232</v>
      </c>
      <c r="J2824" s="1" t="s">
        <v>70</v>
      </c>
      <c r="K2824" s="3">
        <v>13.03</v>
      </c>
      <c r="L2824">
        <v>5</v>
      </c>
      <c r="M2824" s="3">
        <v>65.150000000000006</v>
      </c>
      <c r="N2824" s="1" t="s">
        <v>29</v>
      </c>
      <c r="O2824" s="1" t="s">
        <v>37</v>
      </c>
    </row>
    <row r="2825" spans="1:15" x14ac:dyDescent="0.3">
      <c r="A2825" s="1" t="s">
        <v>6548</v>
      </c>
      <c r="B2825" s="2">
        <v>45306</v>
      </c>
      <c r="C2825" s="1" t="s">
        <v>6667</v>
      </c>
      <c r="D2825" s="1" t="s">
        <v>210</v>
      </c>
      <c r="E2825">
        <v>2024</v>
      </c>
      <c r="F2825" s="1" t="s">
        <v>2828</v>
      </c>
      <c r="G2825" s="1" t="s">
        <v>6147</v>
      </c>
      <c r="H2825" s="1" t="s">
        <v>3505</v>
      </c>
      <c r="I2825" s="1" t="s">
        <v>3862</v>
      </c>
      <c r="J2825" s="1" t="s">
        <v>20</v>
      </c>
      <c r="K2825" s="3">
        <v>6.21</v>
      </c>
      <c r="L2825">
        <v>2</v>
      </c>
      <c r="M2825" s="3">
        <v>12.42</v>
      </c>
      <c r="N2825" s="1" t="s">
        <v>6669</v>
      </c>
      <c r="O2825" s="1" t="s">
        <v>22</v>
      </c>
    </row>
    <row r="2826" spans="1:15" x14ac:dyDescent="0.3">
      <c r="A2826" s="1" t="s">
        <v>6549</v>
      </c>
      <c r="B2826" s="2">
        <v>45614</v>
      </c>
      <c r="C2826" s="1" t="s">
        <v>6667</v>
      </c>
      <c r="D2826" s="1" t="s">
        <v>54</v>
      </c>
      <c r="E2826">
        <v>2024</v>
      </c>
      <c r="F2826" s="1" t="s">
        <v>616</v>
      </c>
      <c r="G2826" s="1" t="s">
        <v>617</v>
      </c>
      <c r="H2826" s="1" t="s">
        <v>389</v>
      </c>
      <c r="I2826" s="1" t="s">
        <v>390</v>
      </c>
      <c r="J2826" s="1" t="s">
        <v>70</v>
      </c>
      <c r="K2826" s="3">
        <v>37.61</v>
      </c>
      <c r="L2826">
        <v>2</v>
      </c>
      <c r="M2826" s="3">
        <v>75.22</v>
      </c>
      <c r="N2826" s="1" t="s">
        <v>21</v>
      </c>
      <c r="O2826" s="1" t="s">
        <v>193</v>
      </c>
    </row>
    <row r="2827" spans="1:15" x14ac:dyDescent="0.3">
      <c r="A2827" s="1" t="s">
        <v>6550</v>
      </c>
      <c r="B2827" s="2">
        <v>45020</v>
      </c>
      <c r="C2827" s="1" t="s">
        <v>6671</v>
      </c>
      <c r="D2827" s="1" t="s">
        <v>82</v>
      </c>
      <c r="E2827">
        <v>2023</v>
      </c>
      <c r="F2827" s="1" t="s">
        <v>1192</v>
      </c>
      <c r="G2827" s="1" t="s">
        <v>1193</v>
      </c>
      <c r="H2827" s="1" t="s">
        <v>4355</v>
      </c>
      <c r="I2827" s="1" t="s">
        <v>4356</v>
      </c>
      <c r="J2827" s="1" t="s">
        <v>20</v>
      </c>
      <c r="K2827" s="3">
        <v>29.78</v>
      </c>
      <c r="L2827">
        <v>3</v>
      </c>
      <c r="M2827" s="3">
        <v>89.34</v>
      </c>
      <c r="N2827" s="1" t="s">
        <v>6669</v>
      </c>
      <c r="O2827" s="1" t="s">
        <v>22</v>
      </c>
    </row>
    <row r="2828" spans="1:15" x14ac:dyDescent="0.3">
      <c r="A2828" s="1" t="s">
        <v>6551</v>
      </c>
      <c r="B2828" s="2">
        <v>45490</v>
      </c>
      <c r="C2828" s="1" t="s">
        <v>6670</v>
      </c>
      <c r="D2828" s="1" t="s">
        <v>32</v>
      </c>
      <c r="E2828">
        <v>2024</v>
      </c>
      <c r="F2828" s="1" t="s">
        <v>742</v>
      </c>
      <c r="G2828" s="1" t="s">
        <v>743</v>
      </c>
      <c r="H2828" s="1" t="s">
        <v>2627</v>
      </c>
      <c r="I2828" s="1" t="s">
        <v>2628</v>
      </c>
      <c r="J2828" s="1" t="s">
        <v>70</v>
      </c>
      <c r="K2828" s="3">
        <v>28.73</v>
      </c>
      <c r="L2828">
        <v>2</v>
      </c>
      <c r="M2828" s="3">
        <v>57.46</v>
      </c>
      <c r="N2828" s="1" t="s">
        <v>88</v>
      </c>
      <c r="O2828" s="1" t="s">
        <v>193</v>
      </c>
    </row>
    <row r="2829" spans="1:15" x14ac:dyDescent="0.3">
      <c r="A2829" s="1" t="s">
        <v>6552</v>
      </c>
      <c r="B2829" s="2">
        <v>44814</v>
      </c>
      <c r="C2829" s="1" t="s">
        <v>6673</v>
      </c>
      <c r="D2829" s="1" t="s">
        <v>60</v>
      </c>
      <c r="E2829">
        <v>2022</v>
      </c>
      <c r="F2829" s="1" t="s">
        <v>1203</v>
      </c>
      <c r="G2829" s="1" t="s">
        <v>3651</v>
      </c>
      <c r="H2829" s="1" t="s">
        <v>197</v>
      </c>
      <c r="I2829" s="1" t="s">
        <v>198</v>
      </c>
      <c r="J2829" s="1" t="s">
        <v>20</v>
      </c>
      <c r="K2829" s="3">
        <v>7.67</v>
      </c>
      <c r="L2829">
        <v>1</v>
      </c>
      <c r="M2829" s="3">
        <v>7.67</v>
      </c>
      <c r="N2829" s="1" t="s">
        <v>6669</v>
      </c>
      <c r="O2829" s="1" t="s">
        <v>95</v>
      </c>
    </row>
    <row r="2830" spans="1:15" x14ac:dyDescent="0.3">
      <c r="A2830" s="1" t="s">
        <v>6553</v>
      </c>
      <c r="B2830" s="2">
        <v>45267</v>
      </c>
      <c r="C2830" s="1" t="s">
        <v>6672</v>
      </c>
      <c r="D2830" s="1" t="s">
        <v>107</v>
      </c>
      <c r="E2830">
        <v>2023</v>
      </c>
      <c r="F2830" s="1" t="s">
        <v>1388</v>
      </c>
      <c r="G2830" s="1" t="s">
        <v>1389</v>
      </c>
      <c r="H2830" s="1" t="s">
        <v>5606</v>
      </c>
      <c r="I2830" s="1" t="s">
        <v>5607</v>
      </c>
      <c r="J2830" s="1" t="s">
        <v>70</v>
      </c>
      <c r="K2830" s="3">
        <v>44.06</v>
      </c>
      <c r="L2830">
        <v>1</v>
      </c>
      <c r="M2830" s="3">
        <v>44.06</v>
      </c>
      <c r="N2830" s="1" t="s">
        <v>6669</v>
      </c>
      <c r="O2830" s="1" t="s">
        <v>95</v>
      </c>
    </row>
    <row r="2831" spans="1:15" x14ac:dyDescent="0.3">
      <c r="A2831" s="1" t="s">
        <v>6554</v>
      </c>
      <c r="B2831" s="2">
        <v>45084</v>
      </c>
      <c r="C2831" s="1" t="s">
        <v>6670</v>
      </c>
      <c r="D2831" s="1" t="s">
        <v>24</v>
      </c>
      <c r="E2831">
        <v>2023</v>
      </c>
      <c r="F2831" s="1" t="s">
        <v>5383</v>
      </c>
      <c r="G2831" s="1" t="s">
        <v>5384</v>
      </c>
      <c r="H2831" s="1" t="s">
        <v>540</v>
      </c>
      <c r="I2831" s="1" t="s">
        <v>541</v>
      </c>
      <c r="J2831" s="1" t="s">
        <v>20</v>
      </c>
      <c r="K2831" s="3">
        <v>29.22</v>
      </c>
      <c r="L2831">
        <v>4</v>
      </c>
      <c r="M2831" s="3">
        <v>116.88</v>
      </c>
      <c r="N2831" s="1" t="s">
        <v>21</v>
      </c>
      <c r="O2831" s="1" t="s">
        <v>37</v>
      </c>
    </row>
    <row r="2832" spans="1:15" x14ac:dyDescent="0.3">
      <c r="A2832" s="1" t="s">
        <v>6555</v>
      </c>
      <c r="B2832" s="2">
        <v>44968</v>
      </c>
      <c r="C2832" s="1" t="s">
        <v>6673</v>
      </c>
      <c r="D2832" s="1" t="s">
        <v>39</v>
      </c>
      <c r="E2832">
        <v>2023</v>
      </c>
      <c r="F2832" s="1" t="s">
        <v>930</v>
      </c>
      <c r="G2832" s="1" t="s">
        <v>931</v>
      </c>
      <c r="H2832" s="1" t="s">
        <v>663</v>
      </c>
      <c r="I2832" s="1" t="s">
        <v>2315</v>
      </c>
      <c r="J2832" s="1" t="s">
        <v>70</v>
      </c>
      <c r="K2832" s="3">
        <v>9.2799999999999994</v>
      </c>
      <c r="L2832">
        <v>5</v>
      </c>
      <c r="M2832" s="3">
        <v>46.4</v>
      </c>
      <c r="N2832" s="1" t="s">
        <v>21</v>
      </c>
      <c r="O2832" s="1" t="s">
        <v>80</v>
      </c>
    </row>
    <row r="2833" spans="1:15" x14ac:dyDescent="0.3">
      <c r="A2833" s="1" t="s">
        <v>6556</v>
      </c>
      <c r="B2833" s="2">
        <v>44943</v>
      </c>
      <c r="C2833" s="1" t="s">
        <v>6671</v>
      </c>
      <c r="D2833" s="1" t="s">
        <v>210</v>
      </c>
      <c r="E2833">
        <v>2023</v>
      </c>
      <c r="F2833" s="1" t="s">
        <v>5089</v>
      </c>
      <c r="G2833" s="1" t="s">
        <v>5660</v>
      </c>
      <c r="H2833" s="1" t="s">
        <v>2359</v>
      </c>
      <c r="I2833" s="1" t="s">
        <v>2408</v>
      </c>
      <c r="J2833" s="1" t="s">
        <v>51</v>
      </c>
      <c r="K2833" s="3">
        <v>19.690000000000001</v>
      </c>
      <c r="L2833">
        <v>2</v>
      </c>
      <c r="M2833" s="3">
        <v>39.380000000000003</v>
      </c>
      <c r="N2833" s="1" t="s">
        <v>6669</v>
      </c>
      <c r="O2833" s="1" t="s">
        <v>37</v>
      </c>
    </row>
    <row r="2834" spans="1:15" x14ac:dyDescent="0.3">
      <c r="A2834" s="1" t="s">
        <v>6557</v>
      </c>
      <c r="B2834" s="2">
        <v>44896</v>
      </c>
      <c r="C2834" s="1" t="s">
        <v>6672</v>
      </c>
      <c r="D2834" s="1" t="s">
        <v>107</v>
      </c>
      <c r="E2834">
        <v>2022</v>
      </c>
      <c r="F2834" s="1" t="s">
        <v>552</v>
      </c>
      <c r="G2834" s="1" t="s">
        <v>5360</v>
      </c>
      <c r="H2834" s="1" t="s">
        <v>1301</v>
      </c>
      <c r="I2834" s="1" t="s">
        <v>1458</v>
      </c>
      <c r="J2834" s="1" t="s">
        <v>20</v>
      </c>
      <c r="K2834" s="3">
        <v>21.62</v>
      </c>
      <c r="L2834">
        <v>5</v>
      </c>
      <c r="M2834" s="3">
        <v>108.1</v>
      </c>
      <c r="N2834" s="1" t="s">
        <v>6669</v>
      </c>
      <c r="O2834" s="1" t="s">
        <v>95</v>
      </c>
    </row>
    <row r="2835" spans="1:15" x14ac:dyDescent="0.3">
      <c r="A2835" s="1" t="s">
        <v>6558</v>
      </c>
      <c r="B2835" s="2">
        <v>45880</v>
      </c>
      <c r="C2835" s="1" t="s">
        <v>6667</v>
      </c>
      <c r="D2835" s="1" t="s">
        <v>90</v>
      </c>
      <c r="E2835">
        <v>2025</v>
      </c>
      <c r="F2835" s="1" t="s">
        <v>1040</v>
      </c>
      <c r="G2835" s="1" t="s">
        <v>3571</v>
      </c>
      <c r="H2835" s="1" t="s">
        <v>2133</v>
      </c>
      <c r="I2835" s="1" t="s">
        <v>2134</v>
      </c>
      <c r="J2835" s="1" t="s">
        <v>87</v>
      </c>
      <c r="K2835" s="3">
        <v>36.31</v>
      </c>
      <c r="L2835">
        <v>1</v>
      </c>
      <c r="M2835" s="3">
        <v>36.31</v>
      </c>
      <c r="N2835" s="1" t="s">
        <v>21</v>
      </c>
      <c r="O2835" s="1" t="s">
        <v>80</v>
      </c>
    </row>
    <row r="2836" spans="1:15" x14ac:dyDescent="0.3">
      <c r="A2836" s="1" t="s">
        <v>6559</v>
      </c>
      <c r="B2836" s="2">
        <v>45237</v>
      </c>
      <c r="C2836" s="1" t="s">
        <v>6671</v>
      </c>
      <c r="D2836" s="1" t="s">
        <v>54</v>
      </c>
      <c r="E2836">
        <v>2023</v>
      </c>
      <c r="F2836" s="1" t="s">
        <v>2644</v>
      </c>
      <c r="G2836" s="1" t="s">
        <v>2645</v>
      </c>
      <c r="H2836" s="1" t="s">
        <v>2290</v>
      </c>
      <c r="I2836" s="1" t="s">
        <v>4985</v>
      </c>
      <c r="J2836" s="1" t="s">
        <v>20</v>
      </c>
      <c r="K2836" s="3">
        <v>43.78</v>
      </c>
      <c r="L2836">
        <v>3</v>
      </c>
      <c r="M2836" s="3">
        <v>131.34</v>
      </c>
      <c r="N2836" s="1" t="s">
        <v>88</v>
      </c>
      <c r="O2836" s="1" t="s">
        <v>193</v>
      </c>
    </row>
    <row r="2837" spans="1:15" x14ac:dyDescent="0.3">
      <c r="A2837" s="1" t="s">
        <v>6560</v>
      </c>
      <c r="B2837" s="2">
        <v>45624</v>
      </c>
      <c r="C2837" s="1" t="s">
        <v>6672</v>
      </c>
      <c r="D2837" s="1" t="s">
        <v>54</v>
      </c>
      <c r="E2837">
        <v>2024</v>
      </c>
      <c r="F2837" s="1" t="s">
        <v>216</v>
      </c>
      <c r="G2837" s="1" t="s">
        <v>3201</v>
      </c>
      <c r="H2837" s="1" t="s">
        <v>430</v>
      </c>
      <c r="I2837" s="1" t="s">
        <v>431</v>
      </c>
      <c r="J2837" s="1" t="s">
        <v>20</v>
      </c>
      <c r="K2837" s="3">
        <v>33.29</v>
      </c>
      <c r="L2837">
        <v>3</v>
      </c>
      <c r="M2837" s="3">
        <v>99.87</v>
      </c>
      <c r="N2837" s="1" t="s">
        <v>6669</v>
      </c>
      <c r="O2837" s="1" t="s">
        <v>30</v>
      </c>
    </row>
    <row r="2838" spans="1:15" x14ac:dyDescent="0.3">
      <c r="A2838" s="1" t="s">
        <v>6561</v>
      </c>
      <c r="B2838" s="2">
        <v>44827</v>
      </c>
      <c r="C2838" s="1" t="s">
        <v>6668</v>
      </c>
      <c r="D2838" s="1" t="s">
        <v>60</v>
      </c>
      <c r="E2838">
        <v>2022</v>
      </c>
      <c r="F2838" s="1" t="s">
        <v>235</v>
      </c>
      <c r="G2838" s="1" t="s">
        <v>877</v>
      </c>
      <c r="H2838" s="1" t="s">
        <v>3565</v>
      </c>
      <c r="I2838" s="1" t="s">
        <v>3566</v>
      </c>
      <c r="J2838" s="1" t="s">
        <v>70</v>
      </c>
      <c r="K2838" s="3">
        <v>25.81</v>
      </c>
      <c r="L2838">
        <v>4</v>
      </c>
      <c r="M2838" s="3">
        <v>103.24</v>
      </c>
      <c r="N2838" s="1" t="s">
        <v>6669</v>
      </c>
      <c r="O2838" s="1" t="s">
        <v>37</v>
      </c>
    </row>
    <row r="2839" spans="1:15" x14ac:dyDescent="0.3">
      <c r="A2839" s="1" t="s">
        <v>6562</v>
      </c>
      <c r="B2839" s="2">
        <v>44838</v>
      </c>
      <c r="C2839" s="1" t="s">
        <v>6671</v>
      </c>
      <c r="D2839" s="1" t="s">
        <v>133</v>
      </c>
      <c r="E2839">
        <v>2022</v>
      </c>
      <c r="F2839" s="1" t="s">
        <v>2149</v>
      </c>
      <c r="G2839" s="1" t="s">
        <v>2444</v>
      </c>
      <c r="H2839" s="1" t="s">
        <v>1530</v>
      </c>
      <c r="I2839" s="1" t="s">
        <v>3608</v>
      </c>
      <c r="J2839" s="1" t="s">
        <v>70</v>
      </c>
      <c r="K2839" s="3">
        <v>37.6</v>
      </c>
      <c r="L2839">
        <v>3</v>
      </c>
      <c r="M2839" s="3">
        <v>112.8</v>
      </c>
      <c r="N2839" s="1" t="s">
        <v>21</v>
      </c>
      <c r="O2839" s="1" t="s">
        <v>30</v>
      </c>
    </row>
    <row r="2840" spans="1:15" x14ac:dyDescent="0.3">
      <c r="A2840" s="1" t="s">
        <v>6563</v>
      </c>
      <c r="B2840" s="2">
        <v>45455</v>
      </c>
      <c r="C2840" s="1" t="s">
        <v>6670</v>
      </c>
      <c r="D2840" s="1" t="s">
        <v>24</v>
      </c>
      <c r="E2840">
        <v>2024</v>
      </c>
      <c r="F2840" s="1" t="s">
        <v>4032</v>
      </c>
      <c r="G2840" s="1" t="s">
        <v>4033</v>
      </c>
      <c r="H2840" s="1" t="s">
        <v>747</v>
      </c>
      <c r="I2840" s="1" t="s">
        <v>748</v>
      </c>
      <c r="J2840" s="1" t="s">
        <v>70</v>
      </c>
      <c r="K2840" s="3">
        <v>12.53</v>
      </c>
      <c r="L2840">
        <v>2</v>
      </c>
      <c r="M2840" s="3">
        <v>25.06</v>
      </c>
      <c r="N2840" s="1" t="s">
        <v>29</v>
      </c>
      <c r="O2840" s="1" t="s">
        <v>193</v>
      </c>
    </row>
    <row r="2841" spans="1:15" x14ac:dyDescent="0.3">
      <c r="A2841" s="1" t="s">
        <v>6564</v>
      </c>
      <c r="B2841" s="2">
        <v>45543</v>
      </c>
      <c r="C2841" s="1" t="s">
        <v>6666</v>
      </c>
      <c r="D2841" s="1" t="s">
        <v>60</v>
      </c>
      <c r="E2841">
        <v>2024</v>
      </c>
      <c r="F2841" s="1" t="s">
        <v>179</v>
      </c>
      <c r="G2841" s="1" t="s">
        <v>180</v>
      </c>
      <c r="H2841" s="1" t="s">
        <v>2246</v>
      </c>
      <c r="I2841" s="1" t="s">
        <v>5791</v>
      </c>
      <c r="J2841" s="1" t="s">
        <v>70</v>
      </c>
      <c r="K2841" s="3">
        <v>16.440000000000001</v>
      </c>
      <c r="L2841">
        <v>2</v>
      </c>
      <c r="M2841" s="3">
        <v>32.880000000000003</v>
      </c>
      <c r="N2841" s="1" t="s">
        <v>29</v>
      </c>
      <c r="O2841" s="1" t="s">
        <v>37</v>
      </c>
    </row>
    <row r="2842" spans="1:15" x14ac:dyDescent="0.3">
      <c r="A2842" s="1" t="s">
        <v>6565</v>
      </c>
      <c r="B2842" s="2">
        <v>44934</v>
      </c>
      <c r="C2842" s="1" t="s">
        <v>6666</v>
      </c>
      <c r="D2842" s="1" t="s">
        <v>210</v>
      </c>
      <c r="E2842">
        <v>2023</v>
      </c>
      <c r="F2842" s="1" t="s">
        <v>1897</v>
      </c>
      <c r="G2842" s="1" t="s">
        <v>1898</v>
      </c>
      <c r="H2842" s="1" t="s">
        <v>1130</v>
      </c>
      <c r="I2842" s="1" t="s">
        <v>5128</v>
      </c>
      <c r="J2842" s="1" t="s">
        <v>51</v>
      </c>
      <c r="K2842" s="3">
        <v>23.35</v>
      </c>
      <c r="L2842">
        <v>4</v>
      </c>
      <c r="M2842" s="3">
        <v>93.4</v>
      </c>
      <c r="N2842" s="1" t="s">
        <v>21</v>
      </c>
      <c r="O2842" s="1" t="s">
        <v>193</v>
      </c>
    </row>
    <row r="2843" spans="1:15" x14ac:dyDescent="0.3">
      <c r="A2843" s="1" t="s">
        <v>6566</v>
      </c>
      <c r="B2843" s="2">
        <v>45302</v>
      </c>
      <c r="C2843" s="1" t="s">
        <v>6672</v>
      </c>
      <c r="D2843" s="1" t="s">
        <v>210</v>
      </c>
      <c r="E2843">
        <v>2024</v>
      </c>
      <c r="F2843" s="1" t="s">
        <v>438</v>
      </c>
      <c r="G2843" s="1" t="s">
        <v>1790</v>
      </c>
      <c r="H2843" s="1" t="s">
        <v>252</v>
      </c>
      <c r="I2843" s="1" t="s">
        <v>253</v>
      </c>
      <c r="J2843" s="1" t="s">
        <v>70</v>
      </c>
      <c r="K2843" s="3">
        <v>31.18</v>
      </c>
      <c r="L2843">
        <v>5</v>
      </c>
      <c r="M2843" s="3">
        <v>155.9</v>
      </c>
      <c r="N2843" s="1" t="s">
        <v>6669</v>
      </c>
      <c r="O2843" s="1" t="s">
        <v>44</v>
      </c>
    </row>
    <row r="2844" spans="1:15" x14ac:dyDescent="0.3">
      <c r="A2844" s="1" t="s">
        <v>6567</v>
      </c>
      <c r="B2844" s="2">
        <v>45699</v>
      </c>
      <c r="C2844" s="1" t="s">
        <v>6671</v>
      </c>
      <c r="D2844" s="1" t="s">
        <v>39</v>
      </c>
      <c r="E2844">
        <v>2025</v>
      </c>
      <c r="F2844" s="1" t="s">
        <v>1176</v>
      </c>
      <c r="G2844" s="1" t="s">
        <v>1177</v>
      </c>
      <c r="H2844" s="1" t="s">
        <v>4233</v>
      </c>
      <c r="I2844" s="1" t="s">
        <v>4234</v>
      </c>
      <c r="J2844" s="1" t="s">
        <v>70</v>
      </c>
      <c r="K2844" s="3">
        <v>22.44</v>
      </c>
      <c r="L2844">
        <v>3</v>
      </c>
      <c r="M2844" s="3">
        <v>67.319999999999993</v>
      </c>
      <c r="N2844" s="1" t="s">
        <v>21</v>
      </c>
      <c r="O2844" s="1" t="s">
        <v>37</v>
      </c>
    </row>
    <row r="2845" spans="1:15" x14ac:dyDescent="0.3">
      <c r="A2845" s="1" t="s">
        <v>6568</v>
      </c>
      <c r="B2845" s="2">
        <v>45626</v>
      </c>
      <c r="C2845" s="1" t="s">
        <v>6673</v>
      </c>
      <c r="D2845" s="1" t="s">
        <v>54</v>
      </c>
      <c r="E2845">
        <v>2024</v>
      </c>
      <c r="F2845" s="1" t="s">
        <v>2089</v>
      </c>
      <c r="G2845" s="1" t="s">
        <v>2649</v>
      </c>
      <c r="H2845" s="1" t="s">
        <v>6387</v>
      </c>
      <c r="I2845" s="1" t="s">
        <v>6388</v>
      </c>
      <c r="J2845" s="1" t="s">
        <v>20</v>
      </c>
      <c r="K2845" s="3">
        <v>56.66</v>
      </c>
      <c r="L2845">
        <v>1</v>
      </c>
      <c r="M2845" s="3">
        <v>56.66</v>
      </c>
      <c r="N2845" s="1" t="s">
        <v>21</v>
      </c>
      <c r="O2845" s="1" t="s">
        <v>95</v>
      </c>
    </row>
    <row r="2846" spans="1:15" x14ac:dyDescent="0.3">
      <c r="A2846" s="1" t="s">
        <v>6569</v>
      </c>
      <c r="B2846" s="2">
        <v>45540</v>
      </c>
      <c r="C2846" s="1" t="s">
        <v>6672</v>
      </c>
      <c r="D2846" s="1" t="s">
        <v>60</v>
      </c>
      <c r="E2846">
        <v>2024</v>
      </c>
      <c r="F2846" s="1" t="s">
        <v>802</v>
      </c>
      <c r="G2846" s="1" t="s">
        <v>803</v>
      </c>
      <c r="H2846" s="1" t="s">
        <v>6570</v>
      </c>
      <c r="I2846" s="1" t="s">
        <v>6571</v>
      </c>
      <c r="J2846" s="1" t="s">
        <v>20</v>
      </c>
      <c r="K2846" s="3">
        <v>12.43</v>
      </c>
      <c r="L2846">
        <v>4</v>
      </c>
      <c r="M2846" s="3">
        <v>49.72</v>
      </c>
      <c r="N2846" s="1" t="s">
        <v>6669</v>
      </c>
      <c r="O2846" s="1" t="s">
        <v>44</v>
      </c>
    </row>
    <row r="2847" spans="1:15" x14ac:dyDescent="0.3">
      <c r="A2847" s="1" t="s">
        <v>6572</v>
      </c>
      <c r="B2847" s="2">
        <v>45059</v>
      </c>
      <c r="C2847" s="1" t="s">
        <v>6673</v>
      </c>
      <c r="D2847" s="1" t="s">
        <v>46</v>
      </c>
      <c r="E2847">
        <v>2023</v>
      </c>
      <c r="F2847" s="1" t="s">
        <v>686</v>
      </c>
      <c r="G2847" s="1" t="s">
        <v>1696</v>
      </c>
      <c r="H2847" s="1" t="s">
        <v>1479</v>
      </c>
      <c r="I2847" s="1" t="s">
        <v>5947</v>
      </c>
      <c r="J2847" s="1" t="s">
        <v>87</v>
      </c>
      <c r="K2847" s="3">
        <v>12.65</v>
      </c>
      <c r="L2847">
        <v>5</v>
      </c>
      <c r="M2847" s="3">
        <v>63.25</v>
      </c>
      <c r="N2847" s="1" t="s">
        <v>21</v>
      </c>
      <c r="O2847" s="1" t="s">
        <v>80</v>
      </c>
    </row>
    <row r="2848" spans="1:15" x14ac:dyDescent="0.3">
      <c r="A2848" s="1" t="s">
        <v>6573</v>
      </c>
      <c r="B2848" s="2">
        <v>45392</v>
      </c>
      <c r="C2848" s="1" t="s">
        <v>6670</v>
      </c>
      <c r="D2848" s="1" t="s">
        <v>82</v>
      </c>
      <c r="E2848">
        <v>2024</v>
      </c>
      <c r="F2848" s="1" t="s">
        <v>1511</v>
      </c>
      <c r="G2848" s="1" t="s">
        <v>1512</v>
      </c>
      <c r="H2848" s="1" t="s">
        <v>292</v>
      </c>
      <c r="I2848" s="1" t="s">
        <v>293</v>
      </c>
      <c r="J2848" s="1" t="s">
        <v>20</v>
      </c>
      <c r="K2848" s="3">
        <v>11.49</v>
      </c>
      <c r="L2848">
        <v>1</v>
      </c>
      <c r="M2848" s="3">
        <v>11.49</v>
      </c>
      <c r="N2848" s="1" t="s">
        <v>29</v>
      </c>
      <c r="O2848" s="1" t="s">
        <v>37</v>
      </c>
    </row>
    <row r="2849" spans="1:15" x14ac:dyDescent="0.3">
      <c r="A2849" s="1" t="s">
        <v>6574</v>
      </c>
      <c r="B2849" s="2">
        <v>45189</v>
      </c>
      <c r="C2849" s="1" t="s">
        <v>6670</v>
      </c>
      <c r="D2849" s="1" t="s">
        <v>60</v>
      </c>
      <c r="E2849">
        <v>2023</v>
      </c>
      <c r="F2849" s="1" t="s">
        <v>611</v>
      </c>
      <c r="G2849" s="1" t="s">
        <v>6575</v>
      </c>
      <c r="H2849" s="1" t="s">
        <v>3638</v>
      </c>
      <c r="I2849" s="1" t="s">
        <v>6576</v>
      </c>
      <c r="J2849" s="1" t="s">
        <v>70</v>
      </c>
      <c r="K2849" s="3">
        <v>33.81</v>
      </c>
      <c r="L2849">
        <v>1</v>
      </c>
      <c r="M2849" s="3">
        <v>33.81</v>
      </c>
      <c r="N2849" s="1" t="s">
        <v>6669</v>
      </c>
      <c r="O2849" s="1" t="s">
        <v>22</v>
      </c>
    </row>
    <row r="2850" spans="1:15" x14ac:dyDescent="0.3">
      <c r="A2850" s="1" t="s">
        <v>6577</v>
      </c>
      <c r="B2850" s="2">
        <v>45882</v>
      </c>
      <c r="C2850" s="1" t="s">
        <v>6670</v>
      </c>
      <c r="D2850" s="1" t="s">
        <v>90</v>
      </c>
      <c r="E2850">
        <v>2025</v>
      </c>
      <c r="F2850" s="1" t="s">
        <v>765</v>
      </c>
      <c r="G2850" s="1" t="s">
        <v>5258</v>
      </c>
      <c r="H2850" s="1" t="s">
        <v>2690</v>
      </c>
      <c r="I2850" s="1" t="s">
        <v>2691</v>
      </c>
      <c r="J2850" s="1" t="s">
        <v>70</v>
      </c>
      <c r="K2850" s="3">
        <v>37.68</v>
      </c>
      <c r="L2850">
        <v>1</v>
      </c>
      <c r="M2850" s="3">
        <v>37.68</v>
      </c>
      <c r="N2850" s="1" t="s">
        <v>21</v>
      </c>
      <c r="O2850" s="1" t="s">
        <v>37</v>
      </c>
    </row>
    <row r="2851" spans="1:15" x14ac:dyDescent="0.3">
      <c r="A2851" s="1" t="s">
        <v>6578</v>
      </c>
      <c r="B2851" s="2">
        <v>45079</v>
      </c>
      <c r="C2851" s="1" t="s">
        <v>6668</v>
      </c>
      <c r="D2851" s="1" t="s">
        <v>24</v>
      </c>
      <c r="E2851">
        <v>2023</v>
      </c>
      <c r="F2851" s="1" t="s">
        <v>1751</v>
      </c>
      <c r="G2851" s="1" t="s">
        <v>1752</v>
      </c>
      <c r="H2851" s="1" t="s">
        <v>5735</v>
      </c>
      <c r="I2851" s="1" t="s">
        <v>5846</v>
      </c>
      <c r="J2851" s="1" t="s">
        <v>20</v>
      </c>
      <c r="K2851" s="3">
        <v>32.18</v>
      </c>
      <c r="L2851">
        <v>4</v>
      </c>
      <c r="M2851" s="3">
        <v>128.72</v>
      </c>
      <c r="N2851" s="1" t="s">
        <v>21</v>
      </c>
      <c r="O2851" s="1" t="s">
        <v>193</v>
      </c>
    </row>
    <row r="2852" spans="1:15" x14ac:dyDescent="0.3">
      <c r="A2852" s="1" t="s">
        <v>6579</v>
      </c>
      <c r="B2852" s="2">
        <v>45193</v>
      </c>
      <c r="C2852" s="1" t="s">
        <v>6666</v>
      </c>
      <c r="D2852" s="1" t="s">
        <v>60</v>
      </c>
      <c r="E2852">
        <v>2023</v>
      </c>
      <c r="F2852" s="1" t="s">
        <v>2017</v>
      </c>
      <c r="G2852" s="1" t="s">
        <v>4654</v>
      </c>
      <c r="H2852" s="1" t="s">
        <v>1140</v>
      </c>
      <c r="I2852" s="1" t="s">
        <v>3193</v>
      </c>
      <c r="J2852" s="1" t="s">
        <v>51</v>
      </c>
      <c r="K2852" s="3">
        <v>46.44</v>
      </c>
      <c r="L2852">
        <v>3</v>
      </c>
      <c r="M2852" s="3">
        <v>139.32</v>
      </c>
      <c r="N2852" s="1" t="s">
        <v>29</v>
      </c>
      <c r="O2852" s="1" t="s">
        <v>52</v>
      </c>
    </row>
    <row r="2853" spans="1:15" x14ac:dyDescent="0.3">
      <c r="A2853" s="1" t="s">
        <v>6580</v>
      </c>
      <c r="B2853" s="2">
        <v>45481</v>
      </c>
      <c r="C2853" s="1" t="s">
        <v>6667</v>
      </c>
      <c r="D2853" s="1" t="s">
        <v>32</v>
      </c>
      <c r="E2853">
        <v>2024</v>
      </c>
      <c r="F2853" s="1" t="s">
        <v>671</v>
      </c>
      <c r="G2853" s="1" t="s">
        <v>672</v>
      </c>
      <c r="H2853" s="1" t="s">
        <v>5603</v>
      </c>
      <c r="I2853" s="1" t="s">
        <v>5604</v>
      </c>
      <c r="J2853" s="1" t="s">
        <v>70</v>
      </c>
      <c r="K2853" s="3">
        <v>19.89</v>
      </c>
      <c r="L2853">
        <v>5</v>
      </c>
      <c r="M2853" s="3">
        <v>99.45</v>
      </c>
      <c r="N2853" s="1" t="s">
        <v>21</v>
      </c>
      <c r="O2853" s="1" t="s">
        <v>193</v>
      </c>
    </row>
    <row r="2854" spans="1:15" x14ac:dyDescent="0.3">
      <c r="A2854" s="1" t="s">
        <v>6581</v>
      </c>
      <c r="B2854" s="2">
        <v>45243</v>
      </c>
      <c r="C2854" s="1" t="s">
        <v>6667</v>
      </c>
      <c r="D2854" s="1" t="s">
        <v>54</v>
      </c>
      <c r="E2854">
        <v>2023</v>
      </c>
      <c r="F2854" s="1" t="s">
        <v>2266</v>
      </c>
      <c r="G2854" s="1" t="s">
        <v>2267</v>
      </c>
      <c r="H2854" s="1" t="s">
        <v>2844</v>
      </c>
      <c r="I2854" s="1" t="s">
        <v>2845</v>
      </c>
      <c r="J2854" s="1" t="s">
        <v>51</v>
      </c>
      <c r="K2854" s="3">
        <v>40.380000000000003</v>
      </c>
      <c r="L2854">
        <v>5</v>
      </c>
      <c r="M2854" s="3">
        <v>201.9</v>
      </c>
      <c r="N2854" s="1" t="s">
        <v>21</v>
      </c>
      <c r="O2854" s="1" t="s">
        <v>22</v>
      </c>
    </row>
    <row r="2855" spans="1:15" x14ac:dyDescent="0.3">
      <c r="A2855" s="1" t="s">
        <v>6582</v>
      </c>
      <c r="B2855" s="2">
        <v>45730</v>
      </c>
      <c r="C2855" s="1" t="s">
        <v>6668</v>
      </c>
      <c r="D2855" s="1" t="s">
        <v>15</v>
      </c>
      <c r="E2855">
        <v>2025</v>
      </c>
      <c r="F2855" s="1" t="s">
        <v>1932</v>
      </c>
      <c r="G2855" s="1" t="s">
        <v>2263</v>
      </c>
      <c r="H2855" s="1" t="s">
        <v>613</v>
      </c>
      <c r="I2855" s="1" t="s">
        <v>614</v>
      </c>
      <c r="J2855" s="1" t="s">
        <v>87</v>
      </c>
      <c r="K2855" s="3">
        <v>29.19</v>
      </c>
      <c r="L2855">
        <v>4</v>
      </c>
      <c r="M2855" s="3">
        <v>116.76</v>
      </c>
      <c r="N2855" s="1" t="s">
        <v>6669</v>
      </c>
      <c r="O2855" s="1" t="s">
        <v>22</v>
      </c>
    </row>
    <row r="2856" spans="1:15" x14ac:dyDescent="0.3">
      <c r="A2856" s="1" t="s">
        <v>6583</v>
      </c>
      <c r="B2856" s="2">
        <v>44933</v>
      </c>
      <c r="C2856" s="1" t="s">
        <v>6673</v>
      </c>
      <c r="D2856" s="1" t="s">
        <v>210</v>
      </c>
      <c r="E2856">
        <v>2023</v>
      </c>
      <c r="F2856" s="1" t="s">
        <v>1040</v>
      </c>
      <c r="G2856" s="1" t="s">
        <v>3143</v>
      </c>
      <c r="H2856" s="1" t="s">
        <v>104</v>
      </c>
      <c r="I2856" s="1" t="s">
        <v>6584</v>
      </c>
      <c r="J2856" s="1" t="s">
        <v>87</v>
      </c>
      <c r="K2856" s="3">
        <v>34.19</v>
      </c>
      <c r="L2856">
        <v>5</v>
      </c>
      <c r="M2856" s="3">
        <v>170.95</v>
      </c>
      <c r="N2856" s="1" t="s">
        <v>21</v>
      </c>
      <c r="O2856" s="1" t="s">
        <v>44</v>
      </c>
    </row>
    <row r="2857" spans="1:15" x14ac:dyDescent="0.3">
      <c r="A2857" s="1" t="s">
        <v>6585</v>
      </c>
      <c r="B2857" s="2">
        <v>45535</v>
      </c>
      <c r="C2857" s="1" t="s">
        <v>6673</v>
      </c>
      <c r="D2857" s="1" t="s">
        <v>90</v>
      </c>
      <c r="E2857">
        <v>2024</v>
      </c>
      <c r="F2857" s="1" t="s">
        <v>4929</v>
      </c>
      <c r="G2857" s="1" t="s">
        <v>4930</v>
      </c>
      <c r="H2857" s="1" t="s">
        <v>342</v>
      </c>
      <c r="I2857" s="1" t="s">
        <v>4878</v>
      </c>
      <c r="J2857" s="1" t="s">
        <v>20</v>
      </c>
      <c r="K2857" s="3">
        <v>42.94</v>
      </c>
      <c r="L2857">
        <v>3</v>
      </c>
      <c r="M2857" s="3">
        <v>128.82</v>
      </c>
      <c r="N2857" s="1" t="s">
        <v>6669</v>
      </c>
      <c r="O2857" s="1" t="s">
        <v>193</v>
      </c>
    </row>
    <row r="2858" spans="1:15" x14ac:dyDescent="0.3">
      <c r="A2858" s="1" t="s">
        <v>6586</v>
      </c>
      <c r="B2858" s="2">
        <v>44836</v>
      </c>
      <c r="C2858" s="1" t="s">
        <v>6666</v>
      </c>
      <c r="D2858" s="1" t="s">
        <v>133</v>
      </c>
      <c r="E2858">
        <v>2022</v>
      </c>
      <c r="F2858" s="1" t="s">
        <v>1691</v>
      </c>
      <c r="G2858" s="1" t="s">
        <v>1692</v>
      </c>
      <c r="H2858" s="1" t="s">
        <v>1497</v>
      </c>
      <c r="I2858" s="1" t="s">
        <v>1498</v>
      </c>
      <c r="J2858" s="1" t="s">
        <v>20</v>
      </c>
      <c r="K2858" s="3">
        <v>46.12</v>
      </c>
      <c r="L2858">
        <v>5</v>
      </c>
      <c r="M2858" s="3">
        <v>230.6</v>
      </c>
      <c r="N2858" s="1" t="s">
        <v>6669</v>
      </c>
      <c r="O2858" s="1" t="s">
        <v>37</v>
      </c>
    </row>
    <row r="2859" spans="1:15" x14ac:dyDescent="0.3">
      <c r="A2859" s="1" t="s">
        <v>6587</v>
      </c>
      <c r="B2859" s="2">
        <v>45394</v>
      </c>
      <c r="C2859" s="1" t="s">
        <v>6668</v>
      </c>
      <c r="D2859" s="1" t="s">
        <v>82</v>
      </c>
      <c r="E2859">
        <v>2024</v>
      </c>
      <c r="F2859" s="1" t="s">
        <v>1993</v>
      </c>
      <c r="G2859" s="1" t="s">
        <v>4779</v>
      </c>
      <c r="H2859" s="1" t="s">
        <v>2319</v>
      </c>
      <c r="I2859" s="1" t="s">
        <v>2320</v>
      </c>
      <c r="J2859" s="1" t="s">
        <v>70</v>
      </c>
      <c r="K2859" s="3">
        <v>28.64</v>
      </c>
      <c r="L2859">
        <v>1</v>
      </c>
      <c r="M2859" s="3">
        <v>28.64</v>
      </c>
      <c r="N2859" s="1" t="s">
        <v>21</v>
      </c>
      <c r="O2859" s="1" t="s">
        <v>95</v>
      </c>
    </row>
    <row r="2860" spans="1:15" x14ac:dyDescent="0.3">
      <c r="A2860" s="1" t="s">
        <v>6588</v>
      </c>
      <c r="B2860" s="2">
        <v>45404</v>
      </c>
      <c r="C2860" s="1" t="s">
        <v>6667</v>
      </c>
      <c r="D2860" s="1" t="s">
        <v>82</v>
      </c>
      <c r="E2860">
        <v>2024</v>
      </c>
      <c r="F2860" s="1" t="s">
        <v>3605</v>
      </c>
      <c r="G2860" s="1" t="s">
        <v>3606</v>
      </c>
      <c r="H2860" s="1" t="s">
        <v>1024</v>
      </c>
      <c r="I2860" s="1" t="s">
        <v>1025</v>
      </c>
      <c r="J2860" s="1" t="s">
        <v>20</v>
      </c>
      <c r="K2860" s="3">
        <v>27.85</v>
      </c>
      <c r="L2860">
        <v>4</v>
      </c>
      <c r="M2860" s="3">
        <v>111.4</v>
      </c>
      <c r="N2860" s="1" t="s">
        <v>29</v>
      </c>
      <c r="O2860" s="1" t="s">
        <v>30</v>
      </c>
    </row>
    <row r="2861" spans="1:15" x14ac:dyDescent="0.3">
      <c r="A2861" s="1" t="s">
        <v>6589</v>
      </c>
      <c r="B2861" s="2">
        <v>45102</v>
      </c>
      <c r="C2861" s="1" t="s">
        <v>6666</v>
      </c>
      <c r="D2861" s="1" t="s">
        <v>24</v>
      </c>
      <c r="E2861">
        <v>2023</v>
      </c>
      <c r="F2861" s="1" t="s">
        <v>6590</v>
      </c>
      <c r="G2861" s="1" t="s">
        <v>6591</v>
      </c>
      <c r="H2861" s="1" t="s">
        <v>2438</v>
      </c>
      <c r="I2861" s="1" t="s">
        <v>2439</v>
      </c>
      <c r="J2861" s="1" t="s">
        <v>20</v>
      </c>
      <c r="K2861" s="3">
        <v>10.34</v>
      </c>
      <c r="L2861">
        <v>3</v>
      </c>
      <c r="M2861" s="3">
        <v>31.02</v>
      </c>
      <c r="N2861" s="1" t="s">
        <v>88</v>
      </c>
      <c r="O2861" s="1" t="s">
        <v>22</v>
      </c>
    </row>
    <row r="2862" spans="1:15" x14ac:dyDescent="0.3">
      <c r="A2862" s="1" t="s">
        <v>6592</v>
      </c>
      <c r="B2862" s="2">
        <v>45805</v>
      </c>
      <c r="C2862" s="1" t="s">
        <v>6670</v>
      </c>
      <c r="D2862" s="1" t="s">
        <v>46</v>
      </c>
      <c r="E2862">
        <v>2025</v>
      </c>
      <c r="F2862" s="1" t="s">
        <v>1388</v>
      </c>
      <c r="G2862" s="1" t="s">
        <v>1389</v>
      </c>
      <c r="H2862" s="1" t="s">
        <v>4036</v>
      </c>
      <c r="I2862" s="1" t="s">
        <v>4037</v>
      </c>
      <c r="J2862" s="1" t="s">
        <v>87</v>
      </c>
      <c r="K2862" s="3">
        <v>16.809999999999999</v>
      </c>
      <c r="L2862">
        <v>1</v>
      </c>
      <c r="M2862" s="3">
        <v>16.809999999999999</v>
      </c>
      <c r="N2862" s="1" t="s">
        <v>6669</v>
      </c>
      <c r="O2862" s="1" t="s">
        <v>37</v>
      </c>
    </row>
    <row r="2863" spans="1:15" x14ac:dyDescent="0.3">
      <c r="A2863" s="1" t="s">
        <v>6593</v>
      </c>
      <c r="B2863" s="2">
        <v>45241</v>
      </c>
      <c r="C2863" s="1" t="s">
        <v>6673</v>
      </c>
      <c r="D2863" s="1" t="s">
        <v>54</v>
      </c>
      <c r="E2863">
        <v>2023</v>
      </c>
      <c r="F2863" s="1" t="s">
        <v>967</v>
      </c>
      <c r="G2863" s="1" t="s">
        <v>968</v>
      </c>
      <c r="H2863" s="1" t="s">
        <v>1021</v>
      </c>
      <c r="I2863" s="1" t="s">
        <v>3154</v>
      </c>
      <c r="J2863" s="1" t="s">
        <v>70</v>
      </c>
      <c r="K2863" s="3">
        <v>15.99</v>
      </c>
      <c r="L2863">
        <v>3</v>
      </c>
      <c r="M2863" s="3">
        <v>47.97</v>
      </c>
      <c r="N2863" s="1" t="s">
        <v>6669</v>
      </c>
      <c r="O2863" s="1" t="s">
        <v>37</v>
      </c>
    </row>
    <row r="2864" spans="1:15" x14ac:dyDescent="0.3">
      <c r="A2864" s="1" t="s">
        <v>6594</v>
      </c>
      <c r="B2864" s="2">
        <v>45056</v>
      </c>
      <c r="C2864" s="1" t="s">
        <v>6670</v>
      </c>
      <c r="D2864" s="1" t="s">
        <v>46</v>
      </c>
      <c r="E2864">
        <v>2023</v>
      </c>
      <c r="F2864" s="1" t="s">
        <v>4933</v>
      </c>
      <c r="G2864" s="1" t="s">
        <v>4934</v>
      </c>
      <c r="H2864" s="1" t="s">
        <v>1513</v>
      </c>
      <c r="I2864" s="1" t="s">
        <v>4733</v>
      </c>
      <c r="J2864" s="1" t="s">
        <v>87</v>
      </c>
      <c r="K2864" s="3">
        <v>6.22</v>
      </c>
      <c r="L2864">
        <v>5</v>
      </c>
      <c r="M2864" s="3">
        <v>31.1</v>
      </c>
      <c r="N2864" s="1" t="s">
        <v>6669</v>
      </c>
      <c r="O2864" s="1" t="s">
        <v>44</v>
      </c>
    </row>
    <row r="2865" spans="1:15" x14ac:dyDescent="0.3">
      <c r="A2865" s="1" t="s">
        <v>6595</v>
      </c>
      <c r="B2865" s="2">
        <v>45166</v>
      </c>
      <c r="C2865" s="1" t="s">
        <v>6667</v>
      </c>
      <c r="D2865" s="1" t="s">
        <v>90</v>
      </c>
      <c r="E2865">
        <v>2023</v>
      </c>
      <c r="F2865" s="1" t="s">
        <v>1249</v>
      </c>
      <c r="G2865" s="1" t="s">
        <v>1710</v>
      </c>
      <c r="H2865" s="1" t="s">
        <v>4276</v>
      </c>
      <c r="I2865" s="1" t="s">
        <v>6430</v>
      </c>
      <c r="J2865" s="1" t="s">
        <v>20</v>
      </c>
      <c r="K2865" s="3">
        <v>22.46</v>
      </c>
      <c r="L2865">
        <v>3</v>
      </c>
      <c r="M2865" s="3">
        <v>67.38</v>
      </c>
      <c r="N2865" s="1" t="s">
        <v>88</v>
      </c>
      <c r="O2865" s="1" t="s">
        <v>37</v>
      </c>
    </row>
    <row r="2866" spans="1:15" x14ac:dyDescent="0.3">
      <c r="A2866" s="1" t="s">
        <v>6596</v>
      </c>
      <c r="B2866" s="2">
        <v>45359</v>
      </c>
      <c r="C2866" s="1" t="s">
        <v>6668</v>
      </c>
      <c r="D2866" s="1" t="s">
        <v>15</v>
      </c>
      <c r="E2866">
        <v>2024</v>
      </c>
      <c r="F2866" s="1" t="s">
        <v>164</v>
      </c>
      <c r="G2866" s="1" t="s">
        <v>165</v>
      </c>
      <c r="H2866" s="1" t="s">
        <v>6597</v>
      </c>
      <c r="I2866" s="1" t="s">
        <v>6598</v>
      </c>
      <c r="J2866" s="1" t="s">
        <v>20</v>
      </c>
      <c r="K2866" s="3">
        <v>41.27</v>
      </c>
      <c r="L2866">
        <v>2</v>
      </c>
      <c r="M2866" s="3">
        <v>82.54</v>
      </c>
      <c r="N2866" s="1" t="s">
        <v>29</v>
      </c>
      <c r="O2866" s="1" t="s">
        <v>193</v>
      </c>
    </row>
    <row r="2867" spans="1:15" x14ac:dyDescent="0.3">
      <c r="A2867" s="1" t="s">
        <v>6599</v>
      </c>
      <c r="B2867" s="2">
        <v>45733</v>
      </c>
      <c r="C2867" s="1" t="s">
        <v>6667</v>
      </c>
      <c r="D2867" s="1" t="s">
        <v>15</v>
      </c>
      <c r="E2867">
        <v>2025</v>
      </c>
      <c r="F2867" s="1" t="s">
        <v>2906</v>
      </c>
      <c r="G2867" s="1" t="s">
        <v>4844</v>
      </c>
      <c r="H2867" s="1" t="s">
        <v>2627</v>
      </c>
      <c r="I2867" s="1" t="s">
        <v>2628</v>
      </c>
      <c r="J2867" s="1" t="s">
        <v>20</v>
      </c>
      <c r="K2867" s="3">
        <v>23.53</v>
      </c>
      <c r="L2867">
        <v>4</v>
      </c>
      <c r="M2867" s="3">
        <v>94.12</v>
      </c>
      <c r="N2867" s="1" t="s">
        <v>6669</v>
      </c>
      <c r="O2867" s="1" t="s">
        <v>80</v>
      </c>
    </row>
    <row r="2868" spans="1:15" x14ac:dyDescent="0.3">
      <c r="A2868" s="1" t="s">
        <v>6600</v>
      </c>
      <c r="B2868" s="2">
        <v>45619</v>
      </c>
      <c r="C2868" s="1" t="s">
        <v>6673</v>
      </c>
      <c r="D2868" s="1" t="s">
        <v>54</v>
      </c>
      <c r="E2868">
        <v>2024</v>
      </c>
      <c r="F2868" s="1" t="s">
        <v>2140</v>
      </c>
      <c r="G2868" s="1" t="s">
        <v>6601</v>
      </c>
      <c r="H2868" s="1" t="s">
        <v>6140</v>
      </c>
      <c r="I2868" s="1" t="s">
        <v>6141</v>
      </c>
      <c r="J2868" s="1" t="s">
        <v>20</v>
      </c>
      <c r="K2868" s="3">
        <v>7.9</v>
      </c>
      <c r="L2868">
        <v>1</v>
      </c>
      <c r="M2868" s="3">
        <v>7.9</v>
      </c>
      <c r="N2868" s="1" t="s">
        <v>21</v>
      </c>
      <c r="O2868" s="1" t="s">
        <v>44</v>
      </c>
    </row>
    <row r="2869" spans="1:15" x14ac:dyDescent="0.3">
      <c r="A2869" s="1" t="s">
        <v>6602</v>
      </c>
      <c r="B2869" s="2">
        <v>45152</v>
      </c>
      <c r="C2869" s="1" t="s">
        <v>6667</v>
      </c>
      <c r="D2869" s="1" t="s">
        <v>90</v>
      </c>
      <c r="E2869">
        <v>2023</v>
      </c>
      <c r="F2869" s="1" t="s">
        <v>2855</v>
      </c>
      <c r="G2869" s="1" t="s">
        <v>2856</v>
      </c>
      <c r="H2869" s="1" t="s">
        <v>984</v>
      </c>
      <c r="I2869" s="1" t="s">
        <v>1711</v>
      </c>
      <c r="J2869" s="1" t="s">
        <v>70</v>
      </c>
      <c r="K2869" s="3">
        <v>22.24</v>
      </c>
      <c r="L2869">
        <v>2</v>
      </c>
      <c r="M2869" s="3">
        <v>44.48</v>
      </c>
      <c r="N2869" s="1" t="s">
        <v>29</v>
      </c>
      <c r="O2869" s="1" t="s">
        <v>37</v>
      </c>
    </row>
    <row r="2870" spans="1:15" x14ac:dyDescent="0.3">
      <c r="A2870" s="1" t="s">
        <v>6603</v>
      </c>
      <c r="B2870" s="2">
        <v>45071</v>
      </c>
      <c r="C2870" s="1" t="s">
        <v>6672</v>
      </c>
      <c r="D2870" s="1" t="s">
        <v>46</v>
      </c>
      <c r="E2870">
        <v>2023</v>
      </c>
      <c r="F2870" s="1" t="s">
        <v>658</v>
      </c>
      <c r="G2870" s="1" t="s">
        <v>3619</v>
      </c>
      <c r="H2870" s="1" t="s">
        <v>5148</v>
      </c>
      <c r="I2870" s="1" t="s">
        <v>5149</v>
      </c>
      <c r="J2870" s="1" t="s">
        <v>51</v>
      </c>
      <c r="K2870" s="3">
        <v>8.75</v>
      </c>
      <c r="L2870">
        <v>1</v>
      </c>
      <c r="M2870" s="3">
        <v>8.75</v>
      </c>
      <c r="N2870" s="1" t="s">
        <v>29</v>
      </c>
      <c r="O2870" s="1" t="s">
        <v>37</v>
      </c>
    </row>
    <row r="2871" spans="1:15" x14ac:dyDescent="0.3">
      <c r="A2871" s="1" t="s">
        <v>6604</v>
      </c>
      <c r="B2871" s="2">
        <v>45518</v>
      </c>
      <c r="C2871" s="1" t="s">
        <v>6670</v>
      </c>
      <c r="D2871" s="1" t="s">
        <v>90</v>
      </c>
      <c r="E2871">
        <v>2024</v>
      </c>
      <c r="F2871" s="1" t="s">
        <v>1459</v>
      </c>
      <c r="G2871" s="1" t="s">
        <v>1460</v>
      </c>
      <c r="H2871" s="1" t="s">
        <v>3762</v>
      </c>
      <c r="I2871" s="1" t="s">
        <v>3763</v>
      </c>
      <c r="J2871" s="1" t="s">
        <v>20</v>
      </c>
      <c r="K2871" s="3">
        <v>50.25</v>
      </c>
      <c r="L2871">
        <v>3</v>
      </c>
      <c r="M2871" s="3">
        <v>150.75</v>
      </c>
      <c r="N2871" s="1" t="s">
        <v>29</v>
      </c>
      <c r="O2871" s="1" t="s">
        <v>22</v>
      </c>
    </row>
    <row r="2872" spans="1:15" x14ac:dyDescent="0.3">
      <c r="A2872" s="1" t="s">
        <v>6605</v>
      </c>
      <c r="B2872" s="2">
        <v>45534</v>
      </c>
      <c r="C2872" s="1" t="s">
        <v>6668</v>
      </c>
      <c r="D2872" s="1" t="s">
        <v>90</v>
      </c>
      <c r="E2872">
        <v>2024</v>
      </c>
      <c r="F2872" s="1" t="s">
        <v>2169</v>
      </c>
      <c r="G2872" s="1" t="s">
        <v>5922</v>
      </c>
      <c r="H2872" s="1" t="s">
        <v>2174</v>
      </c>
      <c r="I2872" s="1" t="s">
        <v>3048</v>
      </c>
      <c r="J2872" s="1" t="s">
        <v>70</v>
      </c>
      <c r="K2872" s="3">
        <v>19.22</v>
      </c>
      <c r="L2872">
        <v>2</v>
      </c>
      <c r="M2872" s="3">
        <v>38.44</v>
      </c>
      <c r="N2872" s="1" t="s">
        <v>6669</v>
      </c>
      <c r="O2872" s="1" t="s">
        <v>37</v>
      </c>
    </row>
    <row r="2873" spans="1:15" x14ac:dyDescent="0.3">
      <c r="A2873" s="1" t="s">
        <v>6606</v>
      </c>
      <c r="B2873" s="2">
        <v>45390</v>
      </c>
      <c r="C2873" s="1" t="s">
        <v>6667</v>
      </c>
      <c r="D2873" s="1" t="s">
        <v>82</v>
      </c>
      <c r="E2873">
        <v>2024</v>
      </c>
      <c r="F2873" s="1" t="s">
        <v>1495</v>
      </c>
      <c r="G2873" s="1" t="s">
        <v>1496</v>
      </c>
      <c r="H2873" s="1" t="s">
        <v>2779</v>
      </c>
      <c r="I2873" s="1" t="s">
        <v>3514</v>
      </c>
      <c r="J2873" s="1" t="s">
        <v>20</v>
      </c>
      <c r="K2873" s="3">
        <v>16.91</v>
      </c>
      <c r="L2873">
        <v>4</v>
      </c>
      <c r="M2873" s="3">
        <v>67.64</v>
      </c>
      <c r="N2873" s="1" t="s">
        <v>21</v>
      </c>
      <c r="O2873" s="1" t="s">
        <v>44</v>
      </c>
    </row>
    <row r="2874" spans="1:15" x14ac:dyDescent="0.3">
      <c r="A2874" s="1" t="s">
        <v>6607</v>
      </c>
      <c r="B2874" s="2">
        <v>45201</v>
      </c>
      <c r="C2874" s="1" t="s">
        <v>6667</v>
      </c>
      <c r="D2874" s="1" t="s">
        <v>133</v>
      </c>
      <c r="E2874">
        <v>2023</v>
      </c>
      <c r="F2874" s="1" t="s">
        <v>2967</v>
      </c>
      <c r="G2874" s="1" t="s">
        <v>2968</v>
      </c>
      <c r="H2874" s="1" t="s">
        <v>2356</v>
      </c>
      <c r="I2874" s="1" t="s">
        <v>3010</v>
      </c>
      <c r="J2874" s="1" t="s">
        <v>70</v>
      </c>
      <c r="K2874" s="3">
        <v>25.23</v>
      </c>
      <c r="L2874">
        <v>2</v>
      </c>
      <c r="M2874" s="3">
        <v>50.46</v>
      </c>
      <c r="N2874" s="1" t="s">
        <v>21</v>
      </c>
      <c r="O2874" s="1" t="s">
        <v>22</v>
      </c>
    </row>
    <row r="2875" spans="1:15" x14ac:dyDescent="0.3">
      <c r="A2875" s="1" t="s">
        <v>6608</v>
      </c>
      <c r="B2875" s="2">
        <v>45179</v>
      </c>
      <c r="C2875" s="1" t="s">
        <v>6666</v>
      </c>
      <c r="D2875" s="1" t="s">
        <v>60</v>
      </c>
      <c r="E2875">
        <v>2023</v>
      </c>
      <c r="F2875" s="1" t="s">
        <v>765</v>
      </c>
      <c r="G2875" s="1" t="s">
        <v>5258</v>
      </c>
      <c r="H2875" s="1" t="s">
        <v>1497</v>
      </c>
      <c r="I2875" s="1" t="s">
        <v>1498</v>
      </c>
      <c r="J2875" s="1" t="s">
        <v>87</v>
      </c>
      <c r="K2875" s="3">
        <v>34.4</v>
      </c>
      <c r="L2875">
        <v>1</v>
      </c>
      <c r="M2875" s="3">
        <v>34.4</v>
      </c>
      <c r="N2875" s="1" t="s">
        <v>6669</v>
      </c>
      <c r="O2875" s="1" t="s">
        <v>30</v>
      </c>
    </row>
    <row r="2876" spans="1:15" x14ac:dyDescent="0.3">
      <c r="A2876" s="1" t="s">
        <v>6609</v>
      </c>
      <c r="B2876" s="2">
        <v>45454</v>
      </c>
      <c r="C2876" s="1" t="s">
        <v>6671</v>
      </c>
      <c r="D2876" s="1" t="s">
        <v>24</v>
      </c>
      <c r="E2876">
        <v>2024</v>
      </c>
      <c r="F2876" s="1" t="s">
        <v>2637</v>
      </c>
      <c r="G2876" s="1" t="s">
        <v>2638</v>
      </c>
      <c r="H2876" s="1" t="s">
        <v>683</v>
      </c>
      <c r="I2876" s="1" t="s">
        <v>684</v>
      </c>
      <c r="J2876" s="1" t="s">
        <v>51</v>
      </c>
      <c r="K2876" s="3">
        <v>22.64</v>
      </c>
      <c r="L2876">
        <v>5</v>
      </c>
      <c r="M2876" s="3">
        <v>113.2</v>
      </c>
      <c r="N2876" s="1" t="s">
        <v>21</v>
      </c>
      <c r="O2876" s="1" t="s">
        <v>52</v>
      </c>
    </row>
    <row r="2877" spans="1:15" x14ac:dyDescent="0.3">
      <c r="A2877" s="1" t="s">
        <v>6610</v>
      </c>
      <c r="B2877" s="2">
        <v>45630</v>
      </c>
      <c r="C2877" s="1" t="s">
        <v>6670</v>
      </c>
      <c r="D2877" s="1" t="s">
        <v>107</v>
      </c>
      <c r="E2877">
        <v>2024</v>
      </c>
      <c r="F2877" s="1" t="s">
        <v>3409</v>
      </c>
      <c r="G2877" s="1" t="s">
        <v>3410</v>
      </c>
      <c r="H2877" s="1" t="s">
        <v>3221</v>
      </c>
      <c r="I2877" s="1" t="s">
        <v>5550</v>
      </c>
      <c r="J2877" s="1" t="s">
        <v>51</v>
      </c>
      <c r="K2877" s="3">
        <v>17.41</v>
      </c>
      <c r="L2877">
        <v>4</v>
      </c>
      <c r="M2877" s="3">
        <v>69.64</v>
      </c>
      <c r="N2877" s="1" t="s">
        <v>21</v>
      </c>
      <c r="O2877" s="1" t="s">
        <v>22</v>
      </c>
    </row>
    <row r="2878" spans="1:15" x14ac:dyDescent="0.3">
      <c r="A2878" s="1" t="s">
        <v>6611</v>
      </c>
      <c r="B2878" s="2">
        <v>45222</v>
      </c>
      <c r="C2878" s="1" t="s">
        <v>6667</v>
      </c>
      <c r="D2878" s="1" t="s">
        <v>133</v>
      </c>
      <c r="E2878">
        <v>2023</v>
      </c>
      <c r="F2878" s="1" t="s">
        <v>5601</v>
      </c>
      <c r="G2878" s="1" t="s">
        <v>5602</v>
      </c>
      <c r="H2878" s="1" t="s">
        <v>4998</v>
      </c>
      <c r="I2878" s="1" t="s">
        <v>4999</v>
      </c>
      <c r="J2878" s="1" t="s">
        <v>51</v>
      </c>
      <c r="K2878" s="3">
        <v>24.63</v>
      </c>
      <c r="L2878">
        <v>2</v>
      </c>
      <c r="M2878" s="3">
        <v>49.26</v>
      </c>
      <c r="N2878" s="1" t="s">
        <v>6669</v>
      </c>
      <c r="O2878" s="1" t="s">
        <v>44</v>
      </c>
    </row>
    <row r="2879" spans="1:15" x14ac:dyDescent="0.3">
      <c r="A2879" s="1" t="s">
        <v>6612</v>
      </c>
      <c r="B2879" s="2">
        <v>45089</v>
      </c>
      <c r="C2879" s="1" t="s">
        <v>6667</v>
      </c>
      <c r="D2879" s="1" t="s">
        <v>24</v>
      </c>
      <c r="E2879">
        <v>2023</v>
      </c>
      <c r="F2879" s="1" t="s">
        <v>414</v>
      </c>
      <c r="G2879" s="1" t="s">
        <v>1824</v>
      </c>
      <c r="H2879" s="1" t="s">
        <v>99</v>
      </c>
      <c r="I2879" s="1" t="s">
        <v>100</v>
      </c>
      <c r="J2879" s="1" t="s">
        <v>20</v>
      </c>
      <c r="K2879" s="3">
        <v>25.1</v>
      </c>
      <c r="L2879">
        <v>3</v>
      </c>
      <c r="M2879" s="3">
        <v>75.3</v>
      </c>
      <c r="N2879" s="1" t="s">
        <v>6669</v>
      </c>
      <c r="O2879" s="1" t="s">
        <v>95</v>
      </c>
    </row>
    <row r="2880" spans="1:15" x14ac:dyDescent="0.3">
      <c r="A2880" s="1" t="s">
        <v>6613</v>
      </c>
      <c r="B2880" s="2">
        <v>45848</v>
      </c>
      <c r="C2880" s="1" t="s">
        <v>6672</v>
      </c>
      <c r="D2880" s="1" t="s">
        <v>32</v>
      </c>
      <c r="E2880">
        <v>2025</v>
      </c>
      <c r="F2880" s="1" t="s">
        <v>5537</v>
      </c>
      <c r="G2880" s="1" t="s">
        <v>5538</v>
      </c>
      <c r="H2880" s="1" t="s">
        <v>593</v>
      </c>
      <c r="I2880" s="1" t="s">
        <v>2923</v>
      </c>
      <c r="J2880" s="1" t="s">
        <v>70</v>
      </c>
      <c r="K2880" s="3">
        <v>44.39</v>
      </c>
      <c r="L2880">
        <v>2</v>
      </c>
      <c r="M2880" s="3">
        <v>88.78</v>
      </c>
      <c r="N2880" s="1" t="s">
        <v>21</v>
      </c>
      <c r="O2880" s="1" t="s">
        <v>37</v>
      </c>
    </row>
    <row r="2881" spans="1:15" x14ac:dyDescent="0.3">
      <c r="A2881" s="1" t="s">
        <v>6614</v>
      </c>
      <c r="B2881" s="2">
        <v>45034</v>
      </c>
      <c r="C2881" s="1" t="s">
        <v>6671</v>
      </c>
      <c r="D2881" s="1" t="s">
        <v>82</v>
      </c>
      <c r="E2881">
        <v>2023</v>
      </c>
      <c r="F2881" s="1" t="s">
        <v>3698</v>
      </c>
      <c r="G2881" s="1" t="s">
        <v>3699</v>
      </c>
      <c r="H2881" s="1" t="s">
        <v>4655</v>
      </c>
      <c r="I2881" s="1" t="s">
        <v>4656</v>
      </c>
      <c r="J2881" s="1" t="s">
        <v>87</v>
      </c>
      <c r="K2881" s="3">
        <v>32.21</v>
      </c>
      <c r="L2881">
        <v>5</v>
      </c>
      <c r="M2881" s="3">
        <v>161.05000000000001</v>
      </c>
      <c r="N2881" s="1" t="s">
        <v>29</v>
      </c>
      <c r="O2881" s="1" t="s">
        <v>95</v>
      </c>
    </row>
    <row r="2882" spans="1:15" x14ac:dyDescent="0.3">
      <c r="A2882" s="1" t="s">
        <v>6615</v>
      </c>
      <c r="B2882" s="2">
        <v>45019</v>
      </c>
      <c r="C2882" s="1" t="s">
        <v>6667</v>
      </c>
      <c r="D2882" s="1" t="s">
        <v>82</v>
      </c>
      <c r="E2882">
        <v>2023</v>
      </c>
      <c r="F2882" s="1" t="s">
        <v>611</v>
      </c>
      <c r="G2882" s="1" t="s">
        <v>612</v>
      </c>
      <c r="H2882" s="1" t="s">
        <v>3565</v>
      </c>
      <c r="I2882" s="1" t="s">
        <v>3566</v>
      </c>
      <c r="J2882" s="1" t="s">
        <v>87</v>
      </c>
      <c r="K2882" s="3">
        <v>29.25</v>
      </c>
      <c r="L2882">
        <v>4</v>
      </c>
      <c r="M2882" s="3">
        <v>117</v>
      </c>
      <c r="N2882" s="1" t="s">
        <v>29</v>
      </c>
      <c r="O2882" s="1" t="s">
        <v>52</v>
      </c>
    </row>
    <row r="2883" spans="1:15" x14ac:dyDescent="0.3">
      <c r="A2883" s="1" t="s">
        <v>6616</v>
      </c>
      <c r="B2883" s="2">
        <v>45379</v>
      </c>
      <c r="C2883" s="1" t="s">
        <v>6672</v>
      </c>
      <c r="D2883" s="1" t="s">
        <v>15</v>
      </c>
      <c r="E2883">
        <v>2024</v>
      </c>
      <c r="F2883" s="1" t="s">
        <v>2549</v>
      </c>
      <c r="G2883" s="1" t="s">
        <v>2550</v>
      </c>
      <c r="H2883" s="1" t="s">
        <v>4253</v>
      </c>
      <c r="I2883" s="1" t="s">
        <v>4254</v>
      </c>
      <c r="J2883" s="1" t="s">
        <v>70</v>
      </c>
      <c r="K2883" s="3">
        <v>11.44</v>
      </c>
      <c r="L2883">
        <v>3</v>
      </c>
      <c r="M2883" s="3">
        <v>34.32</v>
      </c>
      <c r="N2883" s="1" t="s">
        <v>21</v>
      </c>
      <c r="O2883" s="1" t="s">
        <v>193</v>
      </c>
    </row>
    <row r="2884" spans="1:15" x14ac:dyDescent="0.3">
      <c r="A2884" s="1" t="s">
        <v>6617</v>
      </c>
      <c r="B2884" s="2">
        <v>45847</v>
      </c>
      <c r="C2884" s="1" t="s">
        <v>6670</v>
      </c>
      <c r="D2884" s="1" t="s">
        <v>32</v>
      </c>
      <c r="E2884">
        <v>2025</v>
      </c>
      <c r="F2884" s="1" t="s">
        <v>118</v>
      </c>
      <c r="G2884" s="1" t="s">
        <v>4770</v>
      </c>
      <c r="H2884" s="1" t="s">
        <v>1505</v>
      </c>
      <c r="I2884" s="1" t="s">
        <v>1506</v>
      </c>
      <c r="J2884" s="1" t="s">
        <v>20</v>
      </c>
      <c r="K2884" s="3">
        <v>12.79</v>
      </c>
      <c r="L2884">
        <v>3</v>
      </c>
      <c r="M2884" s="3">
        <v>38.369999999999997</v>
      </c>
      <c r="N2884" s="1" t="s">
        <v>21</v>
      </c>
      <c r="O2884" s="1" t="s">
        <v>193</v>
      </c>
    </row>
    <row r="2885" spans="1:15" x14ac:dyDescent="0.3">
      <c r="A2885" s="1" t="s">
        <v>6618</v>
      </c>
      <c r="B2885" s="2">
        <v>45436</v>
      </c>
      <c r="C2885" s="1" t="s">
        <v>6668</v>
      </c>
      <c r="D2885" s="1" t="s">
        <v>46</v>
      </c>
      <c r="E2885">
        <v>2024</v>
      </c>
      <c r="F2885" s="1" t="s">
        <v>6619</v>
      </c>
      <c r="G2885" s="1" t="s">
        <v>6620</v>
      </c>
      <c r="H2885" s="1" t="s">
        <v>932</v>
      </c>
      <c r="I2885" s="1" t="s">
        <v>933</v>
      </c>
      <c r="J2885" s="1" t="s">
        <v>51</v>
      </c>
      <c r="K2885" s="3">
        <v>18.47</v>
      </c>
      <c r="L2885">
        <v>4</v>
      </c>
      <c r="M2885" s="3">
        <v>73.88</v>
      </c>
      <c r="N2885" s="1" t="s">
        <v>29</v>
      </c>
      <c r="O2885" s="1" t="s">
        <v>44</v>
      </c>
    </row>
    <row r="2886" spans="1:15" x14ac:dyDescent="0.3">
      <c r="A2886" s="1" t="s">
        <v>6621</v>
      </c>
      <c r="B2886" s="2">
        <v>45038</v>
      </c>
      <c r="C2886" s="1" t="s">
        <v>6673</v>
      </c>
      <c r="D2886" s="1" t="s">
        <v>82</v>
      </c>
      <c r="E2886">
        <v>2023</v>
      </c>
      <c r="F2886" s="1" t="s">
        <v>3094</v>
      </c>
      <c r="G2886" s="1" t="s">
        <v>3095</v>
      </c>
      <c r="H2886" s="1" t="s">
        <v>3380</v>
      </c>
      <c r="I2886" s="1" t="s">
        <v>6291</v>
      </c>
      <c r="J2886" s="1" t="s">
        <v>70</v>
      </c>
      <c r="K2886" s="3">
        <v>19.28</v>
      </c>
      <c r="L2886">
        <v>5</v>
      </c>
      <c r="M2886" s="3">
        <v>96.4</v>
      </c>
      <c r="N2886" s="1" t="s">
        <v>6669</v>
      </c>
      <c r="O2886" s="1" t="s">
        <v>37</v>
      </c>
    </row>
    <row r="2887" spans="1:15" x14ac:dyDescent="0.3">
      <c r="A2887" s="1" t="s">
        <v>6622</v>
      </c>
      <c r="B2887" s="2">
        <v>44881</v>
      </c>
      <c r="C2887" s="1" t="s">
        <v>6670</v>
      </c>
      <c r="D2887" s="1" t="s">
        <v>54</v>
      </c>
      <c r="E2887">
        <v>2022</v>
      </c>
      <c r="F2887" s="1" t="s">
        <v>1680</v>
      </c>
      <c r="G2887" s="1" t="s">
        <v>1681</v>
      </c>
      <c r="H2887" s="1" t="s">
        <v>1068</v>
      </c>
      <c r="I2887" s="1" t="s">
        <v>1069</v>
      </c>
      <c r="J2887" s="1" t="s">
        <v>51</v>
      </c>
      <c r="K2887" s="3">
        <v>25.85</v>
      </c>
      <c r="L2887">
        <v>5</v>
      </c>
      <c r="M2887" s="3">
        <v>129.25</v>
      </c>
      <c r="N2887" s="1" t="s">
        <v>6669</v>
      </c>
      <c r="O2887" s="1" t="s">
        <v>37</v>
      </c>
    </row>
    <row r="2888" spans="1:15" x14ac:dyDescent="0.3">
      <c r="A2888" s="1" t="s">
        <v>6623</v>
      </c>
      <c r="B2888" s="2">
        <v>45470</v>
      </c>
      <c r="C2888" s="1" t="s">
        <v>6672</v>
      </c>
      <c r="D2888" s="1" t="s">
        <v>24</v>
      </c>
      <c r="E2888">
        <v>2024</v>
      </c>
      <c r="F2888" s="1" t="s">
        <v>134</v>
      </c>
      <c r="G2888" s="1" t="s">
        <v>135</v>
      </c>
      <c r="H2888" s="1" t="s">
        <v>6624</v>
      </c>
      <c r="I2888" s="1" t="s">
        <v>6625</v>
      </c>
      <c r="J2888" s="1" t="s">
        <v>70</v>
      </c>
      <c r="K2888" s="3">
        <v>23.59</v>
      </c>
      <c r="L2888">
        <v>2</v>
      </c>
      <c r="M2888" s="3">
        <v>47.18</v>
      </c>
      <c r="N2888" s="1" t="s">
        <v>29</v>
      </c>
      <c r="O2888" s="1" t="s">
        <v>193</v>
      </c>
    </row>
    <row r="2889" spans="1:15" x14ac:dyDescent="0.3">
      <c r="A2889" s="1" t="s">
        <v>6626</v>
      </c>
      <c r="B2889" s="2">
        <v>45264</v>
      </c>
      <c r="C2889" s="1" t="s">
        <v>6667</v>
      </c>
      <c r="D2889" s="1" t="s">
        <v>107</v>
      </c>
      <c r="E2889">
        <v>2023</v>
      </c>
      <c r="F2889" s="1" t="s">
        <v>2644</v>
      </c>
      <c r="G2889" s="1" t="s">
        <v>3169</v>
      </c>
      <c r="H2889" s="1" t="s">
        <v>1685</v>
      </c>
      <c r="I2889" s="1" t="s">
        <v>5468</v>
      </c>
      <c r="J2889" s="1" t="s">
        <v>87</v>
      </c>
      <c r="K2889" s="3">
        <v>9.5</v>
      </c>
      <c r="L2889">
        <v>2</v>
      </c>
      <c r="M2889" s="3">
        <v>19</v>
      </c>
      <c r="N2889" s="1" t="s">
        <v>21</v>
      </c>
      <c r="O2889" s="1" t="s">
        <v>37</v>
      </c>
    </row>
    <row r="2890" spans="1:15" x14ac:dyDescent="0.3">
      <c r="A2890" s="1" t="s">
        <v>6627</v>
      </c>
      <c r="B2890" s="2">
        <v>45273</v>
      </c>
      <c r="C2890" s="1" t="s">
        <v>6670</v>
      </c>
      <c r="D2890" s="1" t="s">
        <v>107</v>
      </c>
      <c r="E2890">
        <v>2023</v>
      </c>
      <c r="F2890" s="1" t="s">
        <v>3463</v>
      </c>
      <c r="G2890" s="1" t="s">
        <v>3464</v>
      </c>
      <c r="H2890" s="1" t="s">
        <v>2539</v>
      </c>
      <c r="I2890" s="1" t="s">
        <v>4017</v>
      </c>
      <c r="J2890" s="1" t="s">
        <v>51</v>
      </c>
      <c r="K2890" s="3">
        <v>39.69</v>
      </c>
      <c r="L2890">
        <v>2</v>
      </c>
      <c r="M2890" s="3">
        <v>79.38</v>
      </c>
      <c r="N2890" s="1" t="s">
        <v>6669</v>
      </c>
      <c r="O2890" s="1" t="s">
        <v>193</v>
      </c>
    </row>
    <row r="2891" spans="1:15" x14ac:dyDescent="0.3">
      <c r="A2891" s="1" t="s">
        <v>6628</v>
      </c>
      <c r="B2891" s="2">
        <v>45231</v>
      </c>
      <c r="C2891" s="1" t="s">
        <v>6670</v>
      </c>
      <c r="D2891" s="1" t="s">
        <v>54</v>
      </c>
      <c r="E2891">
        <v>2023</v>
      </c>
      <c r="F2891" s="1" t="s">
        <v>3216</v>
      </c>
      <c r="G2891" s="1" t="s">
        <v>5393</v>
      </c>
      <c r="H2891" s="1" t="s">
        <v>1165</v>
      </c>
      <c r="I2891" s="1" t="s">
        <v>6629</v>
      </c>
      <c r="J2891" s="1" t="s">
        <v>70</v>
      </c>
      <c r="K2891" s="3">
        <v>30.08</v>
      </c>
      <c r="L2891">
        <v>3</v>
      </c>
      <c r="M2891" s="3">
        <v>90.24</v>
      </c>
      <c r="N2891" s="1" t="s">
        <v>21</v>
      </c>
      <c r="O2891" s="1" t="s">
        <v>30</v>
      </c>
    </row>
    <row r="2892" spans="1:15" x14ac:dyDescent="0.3">
      <c r="A2892" s="1" t="s">
        <v>6630</v>
      </c>
      <c r="B2892" s="2">
        <v>45048</v>
      </c>
      <c r="C2892" s="1" t="s">
        <v>6671</v>
      </c>
      <c r="D2892" s="1" t="s">
        <v>46</v>
      </c>
      <c r="E2892">
        <v>2023</v>
      </c>
      <c r="F2892" s="1" t="s">
        <v>260</v>
      </c>
      <c r="G2892" s="1" t="s">
        <v>261</v>
      </c>
      <c r="H2892" s="1" t="s">
        <v>1518</v>
      </c>
      <c r="I2892" s="1" t="s">
        <v>2946</v>
      </c>
      <c r="J2892" s="1" t="s">
        <v>51</v>
      </c>
      <c r="K2892" s="3">
        <v>42.43</v>
      </c>
      <c r="L2892">
        <v>2</v>
      </c>
      <c r="M2892" s="3">
        <v>84.86</v>
      </c>
      <c r="N2892" s="1" t="s">
        <v>6669</v>
      </c>
      <c r="O2892" s="1" t="s">
        <v>95</v>
      </c>
    </row>
    <row r="2893" spans="1:15" x14ac:dyDescent="0.3">
      <c r="A2893" s="1" t="s">
        <v>6631</v>
      </c>
      <c r="B2893" s="2">
        <v>45699</v>
      </c>
      <c r="C2893" s="1" t="s">
        <v>6671</v>
      </c>
      <c r="D2893" s="1" t="s">
        <v>39</v>
      </c>
      <c r="E2893">
        <v>2025</v>
      </c>
      <c r="F2893" s="1" t="s">
        <v>578</v>
      </c>
      <c r="G2893" s="1" t="s">
        <v>579</v>
      </c>
      <c r="H2893" s="1" t="s">
        <v>3360</v>
      </c>
      <c r="I2893" s="1" t="s">
        <v>4438</v>
      </c>
      <c r="J2893" s="1" t="s">
        <v>70</v>
      </c>
      <c r="K2893" s="3">
        <v>40.07</v>
      </c>
      <c r="L2893">
        <v>4</v>
      </c>
      <c r="M2893" s="3">
        <v>160.28</v>
      </c>
      <c r="N2893" s="1" t="s">
        <v>21</v>
      </c>
      <c r="O2893" s="1" t="s">
        <v>80</v>
      </c>
    </row>
    <row r="2894" spans="1:15" x14ac:dyDescent="0.3">
      <c r="A2894" s="1" t="s">
        <v>6632</v>
      </c>
      <c r="B2894" s="2">
        <v>45707</v>
      </c>
      <c r="C2894" s="1" t="s">
        <v>6670</v>
      </c>
      <c r="D2894" s="1" t="s">
        <v>39</v>
      </c>
      <c r="E2894">
        <v>2025</v>
      </c>
      <c r="F2894" s="1" t="s">
        <v>2671</v>
      </c>
      <c r="G2894" s="1" t="s">
        <v>2672</v>
      </c>
      <c r="H2894" s="1" t="s">
        <v>3829</v>
      </c>
      <c r="I2894" s="1" t="s">
        <v>3830</v>
      </c>
      <c r="J2894" s="1" t="s">
        <v>70</v>
      </c>
      <c r="K2894" s="3">
        <v>16.75</v>
      </c>
      <c r="L2894">
        <v>1</v>
      </c>
      <c r="M2894" s="3">
        <v>16.75</v>
      </c>
      <c r="N2894" s="1" t="s">
        <v>6669</v>
      </c>
      <c r="O2894" s="1" t="s">
        <v>95</v>
      </c>
    </row>
    <row r="2895" spans="1:15" x14ac:dyDescent="0.3">
      <c r="A2895" s="1" t="s">
        <v>6633</v>
      </c>
      <c r="B2895" s="2">
        <v>45471</v>
      </c>
      <c r="C2895" s="1" t="s">
        <v>6668</v>
      </c>
      <c r="D2895" s="1" t="s">
        <v>24</v>
      </c>
      <c r="E2895">
        <v>2024</v>
      </c>
      <c r="F2895" s="1" t="s">
        <v>3248</v>
      </c>
      <c r="G2895" s="1" t="s">
        <v>3249</v>
      </c>
      <c r="H2895" s="1" t="s">
        <v>2627</v>
      </c>
      <c r="I2895" s="1" t="s">
        <v>2628</v>
      </c>
      <c r="J2895" s="1" t="s">
        <v>70</v>
      </c>
      <c r="K2895" s="3">
        <v>26.82</v>
      </c>
      <c r="L2895">
        <v>5</v>
      </c>
      <c r="M2895" s="3">
        <v>134.1</v>
      </c>
      <c r="N2895" s="1" t="s">
        <v>21</v>
      </c>
      <c r="O2895" s="1" t="s">
        <v>193</v>
      </c>
    </row>
    <row r="2896" spans="1:15" x14ac:dyDescent="0.3">
      <c r="A2896" s="1" t="s">
        <v>6634</v>
      </c>
      <c r="B2896" s="2">
        <v>45511</v>
      </c>
      <c r="C2896" s="1" t="s">
        <v>6670</v>
      </c>
      <c r="D2896" s="1" t="s">
        <v>90</v>
      </c>
      <c r="E2896">
        <v>2024</v>
      </c>
      <c r="F2896" s="1" t="s">
        <v>3022</v>
      </c>
      <c r="G2896" s="1" t="s">
        <v>6635</v>
      </c>
      <c r="H2896" s="1" t="s">
        <v>191</v>
      </c>
      <c r="I2896" s="1" t="s">
        <v>4296</v>
      </c>
      <c r="J2896" s="1" t="s">
        <v>70</v>
      </c>
      <c r="K2896" s="3">
        <v>17.29</v>
      </c>
      <c r="L2896">
        <v>2</v>
      </c>
      <c r="M2896" s="3">
        <v>34.58</v>
      </c>
      <c r="N2896" s="1" t="s">
        <v>88</v>
      </c>
      <c r="O2896" s="1" t="s">
        <v>52</v>
      </c>
    </row>
    <row r="2897" spans="1:15" x14ac:dyDescent="0.3">
      <c r="A2897" s="1" t="s">
        <v>6636</v>
      </c>
      <c r="B2897" s="2">
        <v>45197</v>
      </c>
      <c r="C2897" s="1" t="s">
        <v>6672</v>
      </c>
      <c r="D2897" s="1" t="s">
        <v>60</v>
      </c>
      <c r="E2897">
        <v>2023</v>
      </c>
      <c r="F2897" s="1" t="s">
        <v>728</v>
      </c>
      <c r="G2897" s="1" t="s">
        <v>729</v>
      </c>
      <c r="H2897" s="1" t="s">
        <v>93</v>
      </c>
      <c r="I2897" s="1" t="s">
        <v>315</v>
      </c>
      <c r="J2897" s="1" t="s">
        <v>87</v>
      </c>
      <c r="K2897" s="3">
        <v>11.35</v>
      </c>
      <c r="L2897">
        <v>3</v>
      </c>
      <c r="M2897" s="3">
        <v>34.049999999999997</v>
      </c>
      <c r="N2897" s="1" t="s">
        <v>29</v>
      </c>
      <c r="O2897" s="1" t="s">
        <v>44</v>
      </c>
    </row>
    <row r="2898" spans="1:15" x14ac:dyDescent="0.3">
      <c r="A2898" s="1" t="s">
        <v>6637</v>
      </c>
      <c r="B2898" s="2">
        <v>45047</v>
      </c>
      <c r="C2898" s="1" t="s">
        <v>6667</v>
      </c>
      <c r="D2898" s="1" t="s">
        <v>46</v>
      </c>
      <c r="E2898">
        <v>2023</v>
      </c>
      <c r="F2898" s="1" t="s">
        <v>2515</v>
      </c>
      <c r="G2898" s="1" t="s">
        <v>2516</v>
      </c>
      <c r="H2898" s="1" t="s">
        <v>896</v>
      </c>
      <c r="I2898" s="1" t="s">
        <v>897</v>
      </c>
      <c r="J2898" s="1" t="s">
        <v>87</v>
      </c>
      <c r="K2898" s="3">
        <v>14.44</v>
      </c>
      <c r="L2898">
        <v>3</v>
      </c>
      <c r="M2898" s="3">
        <v>43.32</v>
      </c>
      <c r="N2898" s="1" t="s">
        <v>29</v>
      </c>
      <c r="O2898" s="1" t="s">
        <v>37</v>
      </c>
    </row>
    <row r="2899" spans="1:15" x14ac:dyDescent="0.3">
      <c r="A2899" s="1" t="s">
        <v>6638</v>
      </c>
      <c r="B2899" s="2">
        <v>45505</v>
      </c>
      <c r="C2899" s="1" t="s">
        <v>6672</v>
      </c>
      <c r="D2899" s="1" t="s">
        <v>90</v>
      </c>
      <c r="E2899">
        <v>2024</v>
      </c>
      <c r="F2899" s="1" t="s">
        <v>3480</v>
      </c>
      <c r="G2899" s="1" t="s">
        <v>3481</v>
      </c>
      <c r="H2899" s="1" t="s">
        <v>1748</v>
      </c>
      <c r="I2899" s="1" t="s">
        <v>1749</v>
      </c>
      <c r="J2899" s="1" t="s">
        <v>20</v>
      </c>
      <c r="K2899" s="3">
        <v>54.34</v>
      </c>
      <c r="L2899">
        <v>4</v>
      </c>
      <c r="M2899" s="3">
        <v>217.36</v>
      </c>
      <c r="N2899" s="1" t="s">
        <v>29</v>
      </c>
      <c r="O2899" s="1" t="s">
        <v>80</v>
      </c>
    </row>
    <row r="2900" spans="1:15" x14ac:dyDescent="0.3">
      <c r="A2900" s="1" t="s">
        <v>6639</v>
      </c>
      <c r="B2900" s="2">
        <v>45585</v>
      </c>
      <c r="C2900" s="1" t="s">
        <v>6666</v>
      </c>
      <c r="D2900" s="1" t="s">
        <v>133</v>
      </c>
      <c r="E2900">
        <v>2024</v>
      </c>
      <c r="F2900" s="1" t="s">
        <v>1040</v>
      </c>
      <c r="G2900" s="1" t="s">
        <v>1041</v>
      </c>
      <c r="H2900" s="1" t="s">
        <v>4074</v>
      </c>
      <c r="I2900" s="1" t="s">
        <v>4075</v>
      </c>
      <c r="J2900" s="1" t="s">
        <v>20</v>
      </c>
      <c r="K2900" s="3">
        <v>12.52</v>
      </c>
      <c r="L2900">
        <v>4</v>
      </c>
      <c r="M2900" s="3">
        <v>50.08</v>
      </c>
      <c r="N2900" s="1" t="s">
        <v>6669</v>
      </c>
      <c r="O2900" s="1" t="s">
        <v>22</v>
      </c>
    </row>
    <row r="2901" spans="1:15" x14ac:dyDescent="0.3">
      <c r="A2901" s="1" t="s">
        <v>6640</v>
      </c>
      <c r="B2901" s="2">
        <v>45421</v>
      </c>
      <c r="C2901" s="1" t="s">
        <v>6672</v>
      </c>
      <c r="D2901" s="1" t="s">
        <v>46</v>
      </c>
      <c r="E2901">
        <v>2024</v>
      </c>
      <c r="F2901" s="1" t="s">
        <v>4433</v>
      </c>
      <c r="G2901" s="1" t="s">
        <v>5769</v>
      </c>
      <c r="H2901" s="1" t="s">
        <v>811</v>
      </c>
      <c r="I2901" s="1" t="s">
        <v>812</v>
      </c>
      <c r="J2901" s="1" t="s">
        <v>20</v>
      </c>
      <c r="K2901" s="3">
        <v>6.8</v>
      </c>
      <c r="L2901">
        <v>5</v>
      </c>
      <c r="M2901" s="3">
        <v>34</v>
      </c>
      <c r="N2901" s="1" t="s">
        <v>88</v>
      </c>
      <c r="O2901" s="1" t="s">
        <v>37</v>
      </c>
    </row>
    <row r="2902" spans="1:15" x14ac:dyDescent="0.3">
      <c r="A2902" s="1" t="s">
        <v>6641</v>
      </c>
      <c r="B2902" s="2">
        <v>45258</v>
      </c>
      <c r="C2902" s="1" t="s">
        <v>6671</v>
      </c>
      <c r="D2902" s="1" t="s">
        <v>54</v>
      </c>
      <c r="E2902">
        <v>2023</v>
      </c>
      <c r="F2902" s="1" t="s">
        <v>1015</v>
      </c>
      <c r="G2902" s="1" t="s">
        <v>6642</v>
      </c>
      <c r="H2902" s="1" t="s">
        <v>3525</v>
      </c>
      <c r="I2902" s="1" t="s">
        <v>3526</v>
      </c>
      <c r="J2902" s="1" t="s">
        <v>20</v>
      </c>
      <c r="K2902" s="3">
        <v>23.9</v>
      </c>
      <c r="L2902">
        <v>5</v>
      </c>
      <c r="M2902" s="3">
        <v>119.5</v>
      </c>
      <c r="N2902" s="1" t="s">
        <v>29</v>
      </c>
      <c r="O2902" s="1" t="s">
        <v>193</v>
      </c>
    </row>
    <row r="2903" spans="1:15" x14ac:dyDescent="0.3">
      <c r="A2903" s="1" t="s">
        <v>6643</v>
      </c>
      <c r="B2903" s="2">
        <v>44955</v>
      </c>
      <c r="C2903" s="1" t="s">
        <v>6666</v>
      </c>
      <c r="D2903" s="1" t="s">
        <v>210</v>
      </c>
      <c r="E2903">
        <v>2023</v>
      </c>
      <c r="F2903" s="1" t="s">
        <v>1299</v>
      </c>
      <c r="G2903" s="1" t="s">
        <v>1300</v>
      </c>
      <c r="H2903" s="1" t="s">
        <v>3912</v>
      </c>
      <c r="I2903" s="1" t="s">
        <v>5949</v>
      </c>
      <c r="J2903" s="1" t="s">
        <v>70</v>
      </c>
      <c r="K2903" s="3">
        <v>19.25</v>
      </c>
      <c r="L2903">
        <v>3</v>
      </c>
      <c r="M2903" s="3">
        <v>57.75</v>
      </c>
      <c r="N2903" s="1" t="s">
        <v>21</v>
      </c>
      <c r="O2903" s="1" t="s">
        <v>22</v>
      </c>
    </row>
    <row r="2904" spans="1:15" x14ac:dyDescent="0.3">
      <c r="A2904" s="1" t="s">
        <v>6644</v>
      </c>
      <c r="B2904" s="2">
        <v>45485</v>
      </c>
      <c r="C2904" s="1" t="s">
        <v>6668</v>
      </c>
      <c r="D2904" s="1" t="s">
        <v>32</v>
      </c>
      <c r="E2904">
        <v>2024</v>
      </c>
      <c r="F2904" s="1" t="s">
        <v>3706</v>
      </c>
      <c r="G2904" s="1" t="s">
        <v>3707</v>
      </c>
      <c r="H2904" s="1" t="s">
        <v>878</v>
      </c>
      <c r="I2904" s="1" t="s">
        <v>6209</v>
      </c>
      <c r="J2904" s="1" t="s">
        <v>87</v>
      </c>
      <c r="K2904" s="3">
        <v>41.91</v>
      </c>
      <c r="L2904">
        <v>2</v>
      </c>
      <c r="M2904" s="3">
        <v>83.82</v>
      </c>
      <c r="N2904" s="1" t="s">
        <v>6669</v>
      </c>
      <c r="O2904" s="1" t="s">
        <v>52</v>
      </c>
    </row>
    <row r="2905" spans="1:15" x14ac:dyDescent="0.3">
      <c r="A2905" s="1" t="s">
        <v>6645</v>
      </c>
      <c r="B2905" s="2">
        <v>44936</v>
      </c>
      <c r="C2905" s="1" t="s">
        <v>6671</v>
      </c>
      <c r="D2905" s="1" t="s">
        <v>210</v>
      </c>
      <c r="E2905">
        <v>2023</v>
      </c>
      <c r="F2905" s="1" t="s">
        <v>824</v>
      </c>
      <c r="G2905" s="1" t="s">
        <v>6367</v>
      </c>
      <c r="H2905" s="1" t="s">
        <v>4010</v>
      </c>
      <c r="I2905" s="1" t="s">
        <v>4011</v>
      </c>
      <c r="J2905" s="1" t="s">
        <v>20</v>
      </c>
      <c r="K2905" s="3">
        <v>20.52</v>
      </c>
      <c r="L2905">
        <v>2</v>
      </c>
      <c r="M2905" s="3">
        <v>41.04</v>
      </c>
      <c r="N2905" s="1" t="s">
        <v>6669</v>
      </c>
      <c r="O2905" s="1" t="s">
        <v>193</v>
      </c>
    </row>
    <row r="2906" spans="1:15" x14ac:dyDescent="0.3">
      <c r="A2906" s="1" t="s">
        <v>6646</v>
      </c>
      <c r="B2906" s="2">
        <v>44830</v>
      </c>
      <c r="C2906" s="1" t="s">
        <v>6667</v>
      </c>
      <c r="D2906" s="1" t="s">
        <v>60</v>
      </c>
      <c r="E2906">
        <v>2022</v>
      </c>
      <c r="F2906" s="1" t="s">
        <v>814</v>
      </c>
      <c r="G2906" s="1" t="s">
        <v>815</v>
      </c>
      <c r="H2906" s="1" t="s">
        <v>1075</v>
      </c>
      <c r="I2906" s="1" t="s">
        <v>5793</v>
      </c>
      <c r="J2906" s="1" t="s">
        <v>70</v>
      </c>
      <c r="K2906" s="3">
        <v>39.35</v>
      </c>
      <c r="L2906">
        <v>2</v>
      </c>
      <c r="M2906" s="3">
        <v>78.7</v>
      </c>
      <c r="N2906" s="1" t="s">
        <v>21</v>
      </c>
      <c r="O2906" s="1" t="s">
        <v>44</v>
      </c>
    </row>
    <row r="2907" spans="1:15" x14ac:dyDescent="0.3">
      <c r="A2907" s="1" t="s">
        <v>6647</v>
      </c>
      <c r="B2907" s="2">
        <v>45271</v>
      </c>
      <c r="C2907" s="1" t="s">
        <v>6667</v>
      </c>
      <c r="D2907" s="1" t="s">
        <v>107</v>
      </c>
      <c r="E2907">
        <v>2023</v>
      </c>
      <c r="F2907" s="1" t="s">
        <v>4062</v>
      </c>
      <c r="G2907" s="1" t="s">
        <v>4063</v>
      </c>
      <c r="H2907" s="1" t="s">
        <v>816</v>
      </c>
      <c r="I2907" s="1" t="s">
        <v>817</v>
      </c>
      <c r="J2907" s="1" t="s">
        <v>20</v>
      </c>
      <c r="K2907" s="3">
        <v>38.770000000000003</v>
      </c>
      <c r="L2907">
        <v>5</v>
      </c>
      <c r="M2907" s="3">
        <v>193.85</v>
      </c>
      <c r="N2907" s="1" t="s">
        <v>6669</v>
      </c>
      <c r="O2907" s="1" t="s">
        <v>44</v>
      </c>
    </row>
    <row r="2908" spans="1:15" x14ac:dyDescent="0.3">
      <c r="A2908" s="1" t="s">
        <v>6648</v>
      </c>
      <c r="B2908" s="2">
        <v>45509</v>
      </c>
      <c r="C2908" s="1" t="s">
        <v>6667</v>
      </c>
      <c r="D2908" s="1" t="s">
        <v>90</v>
      </c>
      <c r="E2908">
        <v>2024</v>
      </c>
      <c r="F2908" s="1" t="s">
        <v>912</v>
      </c>
      <c r="G2908" s="1" t="s">
        <v>3537</v>
      </c>
      <c r="H2908" s="1" t="s">
        <v>941</v>
      </c>
      <c r="I2908" s="1" t="s">
        <v>942</v>
      </c>
      <c r="J2908" s="1" t="s">
        <v>20</v>
      </c>
      <c r="K2908" s="3">
        <v>18.89</v>
      </c>
      <c r="L2908">
        <v>1</v>
      </c>
      <c r="M2908" s="3">
        <v>18.89</v>
      </c>
      <c r="N2908" s="1" t="s">
        <v>6669</v>
      </c>
      <c r="O2908" s="1" t="s">
        <v>37</v>
      </c>
    </row>
    <row r="2909" spans="1:15" x14ac:dyDescent="0.3">
      <c r="A2909" s="1" t="s">
        <v>6649</v>
      </c>
      <c r="B2909" s="2">
        <v>44961</v>
      </c>
      <c r="C2909" s="1" t="s">
        <v>6673</v>
      </c>
      <c r="D2909" s="1" t="s">
        <v>39</v>
      </c>
      <c r="E2909">
        <v>2023</v>
      </c>
      <c r="F2909" s="1" t="s">
        <v>144</v>
      </c>
      <c r="G2909" s="1" t="s">
        <v>145</v>
      </c>
      <c r="H2909" s="1" t="s">
        <v>1859</v>
      </c>
      <c r="I2909" s="1" t="s">
        <v>4569</v>
      </c>
      <c r="J2909" s="1" t="s">
        <v>70</v>
      </c>
      <c r="K2909" s="3">
        <v>43.4</v>
      </c>
      <c r="L2909">
        <v>2</v>
      </c>
      <c r="M2909" s="3">
        <v>86.8</v>
      </c>
      <c r="N2909" s="1" t="s">
        <v>6669</v>
      </c>
      <c r="O2909" s="1" t="s">
        <v>95</v>
      </c>
    </row>
    <row r="2910" spans="1:15" x14ac:dyDescent="0.3">
      <c r="A2910" s="1" t="s">
        <v>6650</v>
      </c>
      <c r="B2910" s="2">
        <v>45172</v>
      </c>
      <c r="C2910" s="1" t="s">
        <v>6666</v>
      </c>
      <c r="D2910" s="1" t="s">
        <v>60</v>
      </c>
      <c r="E2910">
        <v>2023</v>
      </c>
      <c r="F2910" s="1" t="s">
        <v>1549</v>
      </c>
      <c r="G2910" s="1" t="s">
        <v>5946</v>
      </c>
      <c r="H2910" s="1" t="s">
        <v>2535</v>
      </c>
      <c r="I2910" s="1" t="s">
        <v>4784</v>
      </c>
      <c r="J2910" s="1" t="s">
        <v>20</v>
      </c>
      <c r="K2910" s="3">
        <v>25.89</v>
      </c>
      <c r="L2910">
        <v>3</v>
      </c>
      <c r="M2910" s="3">
        <v>77.67</v>
      </c>
      <c r="N2910" s="1" t="s">
        <v>6669</v>
      </c>
      <c r="O2910" s="1" t="s">
        <v>22</v>
      </c>
    </row>
    <row r="2911" spans="1:15" x14ac:dyDescent="0.3">
      <c r="A2911" s="1" t="s">
        <v>6651</v>
      </c>
      <c r="B2911" s="2">
        <v>45206</v>
      </c>
      <c r="C2911" s="1" t="s">
        <v>6673</v>
      </c>
      <c r="D2911" s="1" t="s">
        <v>133</v>
      </c>
      <c r="E2911">
        <v>2023</v>
      </c>
      <c r="F2911" s="1" t="s">
        <v>538</v>
      </c>
      <c r="G2911" s="1" t="s">
        <v>539</v>
      </c>
      <c r="H2911" s="1" t="s">
        <v>6373</v>
      </c>
      <c r="I2911" s="1" t="s">
        <v>6374</v>
      </c>
      <c r="J2911" s="1" t="s">
        <v>20</v>
      </c>
      <c r="K2911" s="3">
        <v>30.66</v>
      </c>
      <c r="L2911">
        <v>3</v>
      </c>
      <c r="M2911" s="3">
        <v>91.98</v>
      </c>
      <c r="N2911" s="1" t="s">
        <v>29</v>
      </c>
      <c r="O2911" s="1" t="s">
        <v>37</v>
      </c>
    </row>
    <row r="2912" spans="1:15" x14ac:dyDescent="0.3">
      <c r="A2912" s="1" t="s">
        <v>6652</v>
      </c>
      <c r="B2912" s="2">
        <v>45066</v>
      </c>
      <c r="C2912" s="1" t="s">
        <v>6673</v>
      </c>
      <c r="D2912" s="1" t="s">
        <v>46</v>
      </c>
      <c r="E2912">
        <v>2023</v>
      </c>
      <c r="F2912" s="1" t="s">
        <v>6117</v>
      </c>
      <c r="G2912" s="1" t="s">
        <v>6118</v>
      </c>
      <c r="H2912" s="1" t="s">
        <v>421</v>
      </c>
      <c r="I2912" s="1" t="s">
        <v>3742</v>
      </c>
      <c r="J2912" s="1" t="s">
        <v>51</v>
      </c>
      <c r="K2912" s="3">
        <v>8.93</v>
      </c>
      <c r="L2912">
        <v>2</v>
      </c>
      <c r="M2912" s="3">
        <v>17.86</v>
      </c>
      <c r="N2912" s="1" t="s">
        <v>6669</v>
      </c>
      <c r="O2912" s="1" t="s">
        <v>22</v>
      </c>
    </row>
    <row r="2913" spans="1:15" x14ac:dyDescent="0.3">
      <c r="A2913" s="1" t="s">
        <v>6653</v>
      </c>
      <c r="B2913" s="2">
        <v>45480</v>
      </c>
      <c r="C2913" s="1" t="s">
        <v>6666</v>
      </c>
      <c r="D2913" s="1" t="s">
        <v>32</v>
      </c>
      <c r="E2913">
        <v>2024</v>
      </c>
      <c r="F2913" s="1" t="s">
        <v>463</v>
      </c>
      <c r="G2913" s="1" t="s">
        <v>3228</v>
      </c>
      <c r="H2913" s="1" t="s">
        <v>1373</v>
      </c>
      <c r="I2913" s="1" t="s">
        <v>1374</v>
      </c>
      <c r="J2913" s="1" t="s">
        <v>70</v>
      </c>
      <c r="K2913" s="3">
        <v>37.75</v>
      </c>
      <c r="L2913">
        <v>4</v>
      </c>
      <c r="M2913" s="3">
        <v>151</v>
      </c>
      <c r="N2913" s="1" t="s">
        <v>21</v>
      </c>
      <c r="O2913" s="1" t="s">
        <v>80</v>
      </c>
    </row>
    <row r="2914" spans="1:15" x14ac:dyDescent="0.3">
      <c r="A2914" s="1" t="s">
        <v>6654</v>
      </c>
      <c r="B2914" s="2">
        <v>45197</v>
      </c>
      <c r="C2914" s="1" t="s">
        <v>6672</v>
      </c>
      <c r="D2914" s="1" t="s">
        <v>60</v>
      </c>
      <c r="E2914">
        <v>2023</v>
      </c>
      <c r="F2914" s="1" t="s">
        <v>3018</v>
      </c>
      <c r="G2914" s="1" t="s">
        <v>5582</v>
      </c>
      <c r="H2914" s="1" t="s">
        <v>1337</v>
      </c>
      <c r="I2914" s="1" t="s">
        <v>6013</v>
      </c>
      <c r="J2914" s="1" t="s">
        <v>20</v>
      </c>
      <c r="K2914" s="3">
        <v>22.81</v>
      </c>
      <c r="L2914">
        <v>5</v>
      </c>
      <c r="M2914" s="3">
        <v>114.05</v>
      </c>
      <c r="N2914" s="1" t="s">
        <v>29</v>
      </c>
      <c r="O2914" s="1" t="s">
        <v>37</v>
      </c>
    </row>
    <row r="2915" spans="1:15" x14ac:dyDescent="0.3">
      <c r="A2915" s="1" t="s">
        <v>6655</v>
      </c>
      <c r="B2915" s="2">
        <v>44985</v>
      </c>
      <c r="C2915" s="1" t="s">
        <v>6671</v>
      </c>
      <c r="D2915" s="1" t="s">
        <v>39</v>
      </c>
      <c r="E2915">
        <v>2023</v>
      </c>
      <c r="F2915" s="1" t="s">
        <v>2477</v>
      </c>
      <c r="G2915" s="1" t="s">
        <v>2478</v>
      </c>
      <c r="H2915" s="1" t="s">
        <v>2566</v>
      </c>
      <c r="I2915" s="1" t="s">
        <v>2567</v>
      </c>
      <c r="J2915" s="1" t="s">
        <v>70</v>
      </c>
      <c r="K2915" s="3">
        <v>7.4</v>
      </c>
      <c r="L2915">
        <v>3</v>
      </c>
      <c r="M2915" s="3">
        <v>22.2</v>
      </c>
      <c r="N2915" s="1" t="s">
        <v>21</v>
      </c>
      <c r="O2915" s="1" t="s">
        <v>44</v>
      </c>
    </row>
    <row r="2916" spans="1:15" x14ac:dyDescent="0.3">
      <c r="A2916" s="1" t="s">
        <v>6656</v>
      </c>
      <c r="B2916" s="2">
        <v>44989</v>
      </c>
      <c r="C2916" s="1" t="s">
        <v>6673</v>
      </c>
      <c r="D2916" s="1" t="s">
        <v>15</v>
      </c>
      <c r="E2916">
        <v>2023</v>
      </c>
      <c r="F2916" s="1" t="s">
        <v>834</v>
      </c>
      <c r="G2916" s="1" t="s">
        <v>835</v>
      </c>
      <c r="H2916" s="1" t="s">
        <v>6657</v>
      </c>
      <c r="I2916" s="1" t="s">
        <v>6658</v>
      </c>
      <c r="J2916" s="1" t="s">
        <v>70</v>
      </c>
      <c r="K2916" s="3">
        <v>22.88</v>
      </c>
      <c r="L2916">
        <v>3</v>
      </c>
      <c r="M2916" s="3">
        <v>68.64</v>
      </c>
      <c r="N2916" s="1" t="s">
        <v>29</v>
      </c>
      <c r="O2916" s="1" t="s">
        <v>52</v>
      </c>
    </row>
    <row r="2917" spans="1:15" x14ac:dyDescent="0.3">
      <c r="A2917" s="1" t="s">
        <v>6659</v>
      </c>
      <c r="B2917" s="2">
        <v>45888</v>
      </c>
      <c r="C2917" s="1" t="s">
        <v>6671</v>
      </c>
      <c r="D2917" s="1" t="s">
        <v>90</v>
      </c>
      <c r="E2917">
        <v>2025</v>
      </c>
      <c r="F2917" s="1" t="s">
        <v>1477</v>
      </c>
      <c r="G2917" s="1" t="s">
        <v>1478</v>
      </c>
      <c r="H2917" s="1" t="s">
        <v>3666</v>
      </c>
      <c r="I2917" s="1" t="s">
        <v>3667</v>
      </c>
      <c r="J2917" s="1" t="s">
        <v>20</v>
      </c>
      <c r="K2917" s="3">
        <v>48.16</v>
      </c>
      <c r="L2917">
        <v>4</v>
      </c>
      <c r="M2917" s="3">
        <v>192.64</v>
      </c>
      <c r="N2917" s="1" t="s">
        <v>21</v>
      </c>
      <c r="O2917" s="1" t="s">
        <v>80</v>
      </c>
    </row>
    <row r="2918" spans="1:15" x14ac:dyDescent="0.3">
      <c r="A2918" s="1" t="s">
        <v>6660</v>
      </c>
      <c r="B2918" s="2">
        <v>45324</v>
      </c>
      <c r="C2918" s="1" t="s">
        <v>6668</v>
      </c>
      <c r="D2918" s="1" t="s">
        <v>39</v>
      </c>
      <c r="E2918">
        <v>2024</v>
      </c>
      <c r="F2918" s="1" t="s">
        <v>2637</v>
      </c>
      <c r="G2918" s="1" t="s">
        <v>3002</v>
      </c>
      <c r="H2918" s="1" t="s">
        <v>1024</v>
      </c>
      <c r="I2918" s="1" t="s">
        <v>5346</v>
      </c>
      <c r="J2918" s="1" t="s">
        <v>87</v>
      </c>
      <c r="K2918" s="3">
        <v>50.25</v>
      </c>
      <c r="L2918">
        <v>5</v>
      </c>
      <c r="M2918" s="3">
        <v>251.25</v>
      </c>
      <c r="N2918" s="1" t="s">
        <v>29</v>
      </c>
      <c r="O2918" s="1" t="s">
        <v>95</v>
      </c>
    </row>
    <row r="2919" spans="1:15" x14ac:dyDescent="0.3">
      <c r="A2919" s="1" t="s">
        <v>6661</v>
      </c>
      <c r="B2919" s="2">
        <v>45607</v>
      </c>
      <c r="C2919" s="1" t="s">
        <v>6667</v>
      </c>
      <c r="D2919" s="1" t="s">
        <v>54</v>
      </c>
      <c r="E2919">
        <v>2024</v>
      </c>
      <c r="F2919" s="1" t="s">
        <v>1555</v>
      </c>
      <c r="G2919" s="1" t="s">
        <v>6021</v>
      </c>
      <c r="H2919" s="1" t="s">
        <v>6597</v>
      </c>
      <c r="I2919" s="1" t="s">
        <v>6598</v>
      </c>
      <c r="J2919" s="1" t="s">
        <v>20</v>
      </c>
      <c r="K2919" s="3">
        <v>36.43</v>
      </c>
      <c r="L2919">
        <v>5</v>
      </c>
      <c r="M2919" s="3">
        <v>182.15</v>
      </c>
      <c r="N2919" s="1" t="s">
        <v>21</v>
      </c>
      <c r="O2919" s="1" t="s">
        <v>22</v>
      </c>
    </row>
    <row r="2920" spans="1:15" x14ac:dyDescent="0.3">
      <c r="A2920" s="1" t="s">
        <v>6662</v>
      </c>
      <c r="B2920" s="2">
        <v>45191</v>
      </c>
      <c r="C2920" s="1" t="s">
        <v>6668</v>
      </c>
      <c r="D2920" s="1" t="s">
        <v>60</v>
      </c>
      <c r="E2920">
        <v>2023</v>
      </c>
      <c r="F2920" s="1" t="s">
        <v>1225</v>
      </c>
      <c r="G2920" s="1" t="s">
        <v>5654</v>
      </c>
      <c r="H2920" s="1" t="s">
        <v>2382</v>
      </c>
      <c r="I2920" s="1" t="s">
        <v>2383</v>
      </c>
      <c r="J2920" s="1" t="s">
        <v>51</v>
      </c>
      <c r="K2920" s="3">
        <v>41.74</v>
      </c>
      <c r="L2920">
        <v>1</v>
      </c>
      <c r="M2920" s="3">
        <v>41.74</v>
      </c>
      <c r="N2920" s="1" t="s">
        <v>88</v>
      </c>
      <c r="O2920" s="1" t="s">
        <v>193</v>
      </c>
    </row>
    <row r="2921" spans="1:15" x14ac:dyDescent="0.3">
      <c r="A2921" s="1" t="s">
        <v>6663</v>
      </c>
      <c r="B2921" s="2">
        <v>44892</v>
      </c>
      <c r="C2921" s="1" t="s">
        <v>6666</v>
      </c>
      <c r="D2921" s="1" t="s">
        <v>54</v>
      </c>
      <c r="E2921">
        <v>2022</v>
      </c>
      <c r="F2921" s="1" t="s">
        <v>2967</v>
      </c>
      <c r="G2921" s="1" t="s">
        <v>2968</v>
      </c>
      <c r="H2921" s="1" t="s">
        <v>3565</v>
      </c>
      <c r="I2921" s="1" t="s">
        <v>3566</v>
      </c>
      <c r="J2921" s="1" t="s">
        <v>87</v>
      </c>
      <c r="K2921" s="3">
        <v>25.27</v>
      </c>
      <c r="L2921">
        <v>2</v>
      </c>
      <c r="M2921" s="3">
        <v>50.54</v>
      </c>
      <c r="N2921" s="1" t="s">
        <v>21</v>
      </c>
      <c r="O2921" s="1" t="s">
        <v>37</v>
      </c>
    </row>
    <row r="2922" spans="1:15" x14ac:dyDescent="0.3">
      <c r="A2922" s="1" t="s">
        <v>6664</v>
      </c>
      <c r="B2922" s="2">
        <v>45243</v>
      </c>
      <c r="C2922" s="1" t="s">
        <v>6667</v>
      </c>
      <c r="D2922" s="1" t="s">
        <v>54</v>
      </c>
      <c r="E2922">
        <v>2023</v>
      </c>
      <c r="F2922" s="1" t="s">
        <v>2136</v>
      </c>
      <c r="G2922" s="1" t="s">
        <v>2137</v>
      </c>
      <c r="H2922" s="1" t="s">
        <v>5223</v>
      </c>
      <c r="I2922" s="1" t="s">
        <v>5224</v>
      </c>
      <c r="J2922" s="1" t="s">
        <v>70</v>
      </c>
      <c r="K2922" s="3">
        <v>27.27</v>
      </c>
      <c r="L2922">
        <v>2</v>
      </c>
      <c r="M2922" s="3">
        <v>54.54</v>
      </c>
      <c r="N2922" s="1" t="s">
        <v>29</v>
      </c>
      <c r="O2922" s="1" t="s">
        <v>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710A7-AF99-4BDD-816B-E7189FFDF310}">
  <dimension ref="B2:G11"/>
  <sheetViews>
    <sheetView workbookViewId="0">
      <selection activeCell="P18" sqref="P18"/>
    </sheetView>
  </sheetViews>
  <sheetFormatPr defaultRowHeight="14.4" x14ac:dyDescent="0.3"/>
  <cols>
    <col min="2" max="2" width="11.44140625" customWidth="1"/>
    <col min="3" max="3" width="12.5546875" customWidth="1"/>
    <col min="4" max="4" width="12.88671875" customWidth="1"/>
    <col min="6" max="6" width="12.44140625" bestFit="1" customWidth="1"/>
    <col min="7" max="7" width="16.33203125" bestFit="1" customWidth="1"/>
    <col min="8" max="8" width="10" bestFit="1" customWidth="1"/>
  </cols>
  <sheetData>
    <row r="2" spans="2:7" ht="15" thickBot="1" x14ac:dyDescent="0.35"/>
    <row r="3" spans="2:7" x14ac:dyDescent="0.3">
      <c r="B3" s="71" t="s">
        <v>6696</v>
      </c>
      <c r="C3" s="72" t="s">
        <v>6674</v>
      </c>
      <c r="D3" s="73" t="s">
        <v>6675</v>
      </c>
      <c r="F3" s="15" t="s">
        <v>6679</v>
      </c>
      <c r="G3" t="s">
        <v>6681</v>
      </c>
    </row>
    <row r="4" spans="2:7" x14ac:dyDescent="0.3">
      <c r="B4" s="69" t="s">
        <v>6666</v>
      </c>
      <c r="C4" s="4">
        <f>COUNTIF(orders[OrderDay],B4)</f>
        <v>394</v>
      </c>
      <c r="D4" s="51">
        <f>SUMIF(orders[OrderDay],B4,orders[TotalSales])</f>
        <v>33795.449999999997</v>
      </c>
      <c r="F4" s="16" t="s">
        <v>6666</v>
      </c>
      <c r="G4" s="17">
        <v>7959.17</v>
      </c>
    </row>
    <row r="5" spans="2:7" x14ac:dyDescent="0.3">
      <c r="B5" s="69" t="s">
        <v>6667</v>
      </c>
      <c r="C5" s="4">
        <f>COUNTIF(orders[OrderDay],B5)</f>
        <v>455</v>
      </c>
      <c r="D5" s="51">
        <f>SUMIF(orders[OrderDay],B5,orders[TotalSales])</f>
        <v>37274.420000000042</v>
      </c>
      <c r="F5" s="16" t="s">
        <v>6667</v>
      </c>
      <c r="G5" s="17">
        <v>7220.6699999999992</v>
      </c>
    </row>
    <row r="6" spans="2:7" x14ac:dyDescent="0.3">
      <c r="B6" s="69" t="s">
        <v>6671</v>
      </c>
      <c r="C6" s="4">
        <f>COUNTIF(orders[OrderDay],B6)</f>
        <v>384</v>
      </c>
      <c r="D6" s="51">
        <f>SUMIF(orders[OrderDay],B6,orders[TotalSales])</f>
        <v>32036.230000000007</v>
      </c>
      <c r="F6" s="16" t="s">
        <v>6671</v>
      </c>
      <c r="G6" s="17">
        <v>6564.6799999999985</v>
      </c>
    </row>
    <row r="7" spans="2:7" x14ac:dyDescent="0.3">
      <c r="B7" s="69" t="s">
        <v>6670</v>
      </c>
      <c r="C7" s="4">
        <f>COUNTIF(orders[OrderDay],B7)</f>
        <v>423</v>
      </c>
      <c r="D7" s="51">
        <f>SUMIF(orders[OrderDay],B7,orders[TotalSales])</f>
        <v>36105.300000000003</v>
      </c>
      <c r="F7" s="16" t="s">
        <v>6670</v>
      </c>
      <c r="G7" s="17">
        <v>7790.6400000000012</v>
      </c>
    </row>
    <row r="8" spans="2:7" x14ac:dyDescent="0.3">
      <c r="B8" s="69" t="s">
        <v>6672</v>
      </c>
      <c r="C8" s="4">
        <f>COUNTIF(orders[OrderDay],B8)</f>
        <v>423</v>
      </c>
      <c r="D8" s="51">
        <f>SUMIF(orders[OrderDay],B8,orders[TotalSales])</f>
        <v>33847.159999999996</v>
      </c>
      <c r="F8" s="16" t="s">
        <v>6672</v>
      </c>
      <c r="G8" s="17">
        <v>7105.2999999999975</v>
      </c>
    </row>
    <row r="9" spans="2:7" x14ac:dyDescent="0.3">
      <c r="B9" s="69" t="s">
        <v>6668</v>
      </c>
      <c r="C9" s="4">
        <f>COUNTIF(orders[OrderDay],B9)</f>
        <v>402</v>
      </c>
      <c r="D9" s="51">
        <f>SUMIF(orders[OrderDay],B9,orders[TotalSales])</f>
        <v>33805.98000000001</v>
      </c>
      <c r="F9" s="16" t="s">
        <v>6668</v>
      </c>
      <c r="G9" s="17">
        <v>5468.5000000000009</v>
      </c>
    </row>
    <row r="10" spans="2:7" ht="15" thickBot="1" x14ac:dyDescent="0.35">
      <c r="B10" s="70" t="s">
        <v>6673</v>
      </c>
      <c r="C10" s="8">
        <f>COUNTIF(orders[OrderDay],B10)</f>
        <v>440</v>
      </c>
      <c r="D10" s="10">
        <f>SUMIF(orders[OrderDay],B10,orders[TotalSales])</f>
        <v>33950.670000000027</v>
      </c>
      <c r="F10" s="16" t="s">
        <v>6673</v>
      </c>
      <c r="G10" s="17">
        <v>5616.3900000000031</v>
      </c>
    </row>
    <row r="11" spans="2:7" x14ac:dyDescent="0.3">
      <c r="F11" s="16" t="s">
        <v>6680</v>
      </c>
      <c r="G11" s="17">
        <v>47725.349999999991</v>
      </c>
    </row>
  </sheetData>
  <sortState xmlns:xlrd2="http://schemas.microsoft.com/office/spreadsheetml/2017/richdata2" ref="B4:B10">
    <sortCondition ref="B4:B10" customList="Sunday,Monday,Tuesday,Wednesday,Thursday,Friday,Saturday"/>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21DF-D9FE-400E-A70A-042BBF93E49F}">
  <dimension ref="A1"/>
  <sheetViews>
    <sheetView showGridLines="0" showRowColHeaders="0" tabSelected="1" topLeftCell="A9" workbookViewId="0">
      <selection activeCell="V30" sqref="V30"/>
    </sheetView>
  </sheetViews>
  <sheetFormatPr defaultRowHeight="14.4" x14ac:dyDescent="0.3"/>
  <sheetData/>
  <sheetProtection sheet="1" objects="1" scenarios="1"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4D3B9-02F4-46BC-88FD-72F6F963BC6C}">
  <dimension ref="B2:L32"/>
  <sheetViews>
    <sheetView zoomScaleNormal="100" workbookViewId="0">
      <selection activeCell="D10" sqref="D10"/>
    </sheetView>
  </sheetViews>
  <sheetFormatPr defaultRowHeight="14.4" x14ac:dyDescent="0.3"/>
  <cols>
    <col min="2" max="2" width="16.33203125" bestFit="1" customWidth="1"/>
    <col min="3" max="3" width="11.88671875" bestFit="1" customWidth="1"/>
    <col min="4" max="4" width="14.77734375" bestFit="1" customWidth="1"/>
    <col min="5" max="5" width="18" bestFit="1" customWidth="1"/>
    <col min="6" max="6" width="16.33203125" bestFit="1" customWidth="1"/>
    <col min="7" max="7" width="11.88671875" bestFit="1" customWidth="1"/>
    <col min="8" max="8" width="12.44140625" bestFit="1" customWidth="1"/>
    <col min="9" max="9" width="16.33203125" bestFit="1" customWidth="1"/>
    <col min="12" max="12" width="18.33203125" customWidth="1"/>
  </cols>
  <sheetData>
    <row r="2" spans="2:12" x14ac:dyDescent="0.3">
      <c r="B2" s="75" t="s">
        <v>6697</v>
      </c>
      <c r="C2" s="75"/>
      <c r="E2" s="75" t="s">
        <v>6698</v>
      </c>
      <c r="F2" s="75"/>
      <c r="H2" s="75" t="s">
        <v>6703</v>
      </c>
      <c r="I2" s="75"/>
    </row>
    <row r="3" spans="2:12" x14ac:dyDescent="0.3">
      <c r="B3" s="15" t="s">
        <v>6679</v>
      </c>
      <c r="C3" t="s">
        <v>6681</v>
      </c>
      <c r="E3" s="15" t="s">
        <v>6679</v>
      </c>
      <c r="F3" t="s">
        <v>6681</v>
      </c>
      <c r="H3" s="15" t="s">
        <v>6679</v>
      </c>
      <c r="I3" t="s">
        <v>6681</v>
      </c>
    </row>
    <row r="4" spans="2:12" x14ac:dyDescent="0.3">
      <c r="B4" s="16" t="s">
        <v>637</v>
      </c>
      <c r="C4" s="17">
        <v>689.22</v>
      </c>
      <c r="E4" s="16">
        <v>2022</v>
      </c>
      <c r="F4" s="17">
        <v>6540.7200000000039</v>
      </c>
      <c r="H4" s="16" t="s">
        <v>20</v>
      </c>
      <c r="I4" s="17">
        <v>78543.839999999967</v>
      </c>
    </row>
    <row r="5" spans="2:12" x14ac:dyDescent="0.3">
      <c r="B5" s="16" t="s">
        <v>2267</v>
      </c>
      <c r="C5" s="17">
        <v>706.81000000000006</v>
      </c>
      <c r="E5" s="16">
        <v>2023</v>
      </c>
      <c r="F5" s="17">
        <v>32455.249999999982</v>
      </c>
      <c r="H5" s="16" t="s">
        <v>70</v>
      </c>
      <c r="I5" s="17">
        <v>77529.409999999916</v>
      </c>
    </row>
    <row r="6" spans="2:12" x14ac:dyDescent="0.3">
      <c r="B6" s="16" t="s">
        <v>2803</v>
      </c>
      <c r="C6" s="17">
        <v>742.73</v>
      </c>
      <c r="E6" s="16">
        <v>2024</v>
      </c>
      <c r="F6" s="17">
        <v>31419.230000000021</v>
      </c>
      <c r="H6" s="16" t="s">
        <v>51</v>
      </c>
      <c r="I6" s="17">
        <v>42666.189999999995</v>
      </c>
    </row>
    <row r="7" spans="2:12" x14ac:dyDescent="0.3">
      <c r="B7" s="16" t="s">
        <v>261</v>
      </c>
      <c r="C7" s="17">
        <v>802.58999999999992</v>
      </c>
      <c r="E7" s="16">
        <v>2025</v>
      </c>
      <c r="F7" s="17">
        <v>10790.359999999999</v>
      </c>
      <c r="H7" s="16" t="s">
        <v>87</v>
      </c>
      <c r="I7" s="17">
        <v>42075.769999999982</v>
      </c>
    </row>
    <row r="8" spans="2:12" x14ac:dyDescent="0.3">
      <c r="B8" s="16" t="s">
        <v>341</v>
      </c>
      <c r="C8" s="17">
        <v>1099.69</v>
      </c>
      <c r="E8" s="16" t="s">
        <v>6680</v>
      </c>
      <c r="F8" s="17">
        <v>81205.560000000012</v>
      </c>
      <c r="H8" s="16" t="s">
        <v>6680</v>
      </c>
      <c r="I8" s="17">
        <v>240815.20999999985</v>
      </c>
    </row>
    <row r="9" spans="2:12" x14ac:dyDescent="0.3">
      <c r="B9" s="16" t="s">
        <v>6680</v>
      </c>
      <c r="C9" s="17">
        <v>4041.04</v>
      </c>
    </row>
    <row r="10" spans="2:12" ht="15" thickBot="1" x14ac:dyDescent="0.35">
      <c r="E10" s="75" t="s">
        <v>6701</v>
      </c>
      <c r="F10" s="75"/>
      <c r="H10" s="75" t="s">
        <v>6700</v>
      </c>
      <c r="I10" s="75"/>
    </row>
    <row r="11" spans="2:12" x14ac:dyDescent="0.3">
      <c r="E11" s="15" t="s">
        <v>6679</v>
      </c>
      <c r="F11" t="s">
        <v>6681</v>
      </c>
      <c r="H11" s="15" t="s">
        <v>6679</v>
      </c>
      <c r="I11" t="s">
        <v>6681</v>
      </c>
      <c r="K11" s="80" t="s">
        <v>6699</v>
      </c>
      <c r="L11" s="81" t="s">
        <v>6681</v>
      </c>
    </row>
    <row r="12" spans="2:12" x14ac:dyDescent="0.3">
      <c r="B12" t="s">
        <v>6681</v>
      </c>
      <c r="C12" t="s">
        <v>6674</v>
      </c>
      <c r="E12" s="16" t="s">
        <v>2335</v>
      </c>
      <c r="F12" s="17">
        <v>773.51</v>
      </c>
      <c r="H12" s="16" t="s">
        <v>52</v>
      </c>
      <c r="I12" s="17">
        <v>15190.720000000001</v>
      </c>
      <c r="K12" s="76" t="str" cm="1">
        <f t="array" ref="K12:L19">H12:I19</f>
        <v>Canada</v>
      </c>
      <c r="L12" s="77">
        <v>15190.720000000001</v>
      </c>
    </row>
    <row r="13" spans="2:12" x14ac:dyDescent="0.3">
      <c r="B13" s="74">
        <v>240815.20999999976</v>
      </c>
      <c r="C13" s="1">
        <v>2921</v>
      </c>
      <c r="E13" s="16" t="s">
        <v>817</v>
      </c>
      <c r="F13" s="17">
        <v>780.98</v>
      </c>
      <c r="H13" s="16" t="s">
        <v>30</v>
      </c>
      <c r="I13" s="17">
        <v>29731.26000000002</v>
      </c>
      <c r="K13" s="76" t="str">
        <v>France</v>
      </c>
      <c r="L13" s="77">
        <v>29731.26000000002</v>
      </c>
    </row>
    <row r="14" spans="2:12" x14ac:dyDescent="0.3">
      <c r="E14" s="16" t="s">
        <v>3667</v>
      </c>
      <c r="F14" s="17">
        <v>791.8599999999999</v>
      </c>
      <c r="H14" s="16" t="s">
        <v>44</v>
      </c>
      <c r="I14" s="17">
        <v>32358.319999999989</v>
      </c>
      <c r="K14" s="76" t="str">
        <v>Germany</v>
      </c>
      <c r="L14" s="77">
        <v>32358.319999999989</v>
      </c>
    </row>
    <row r="15" spans="2:12" x14ac:dyDescent="0.3">
      <c r="E15" s="16" t="s">
        <v>224</v>
      </c>
      <c r="F15" s="17">
        <v>824.71</v>
      </c>
      <c r="H15" s="16" t="s">
        <v>80</v>
      </c>
      <c r="I15" s="17">
        <v>15497.159999999991</v>
      </c>
      <c r="K15" s="76" t="str">
        <v>Italy</v>
      </c>
      <c r="L15" s="77">
        <v>15497.159999999991</v>
      </c>
    </row>
    <row r="16" spans="2:12" x14ac:dyDescent="0.3">
      <c r="B16" s="24">
        <f>GETPIVOTDATA("Total Sales ($USD)",$B$12)</f>
        <v>240815.20999999976</v>
      </c>
      <c r="C16">
        <f>GETPIVOTDATA("Orders Count",$B$12)</f>
        <v>2921</v>
      </c>
      <c r="E16" s="16" t="s">
        <v>116</v>
      </c>
      <c r="F16" s="17">
        <v>833.8599999999999</v>
      </c>
      <c r="H16" s="16" t="s">
        <v>193</v>
      </c>
      <c r="I16" s="17">
        <v>28151.139999999996</v>
      </c>
      <c r="K16" s="76" t="str">
        <v>Lebanon</v>
      </c>
      <c r="L16" s="77">
        <v>28151.139999999996</v>
      </c>
    </row>
    <row r="17" spans="2:12" x14ac:dyDescent="0.3">
      <c r="E17" s="16" t="s">
        <v>837</v>
      </c>
      <c r="F17" s="17">
        <v>896.82</v>
      </c>
      <c r="H17" s="16" t="s">
        <v>95</v>
      </c>
      <c r="I17" s="17">
        <v>14262.550000000003</v>
      </c>
      <c r="K17" s="76" t="str">
        <v>Spain</v>
      </c>
      <c r="L17" s="77">
        <v>14262.550000000003</v>
      </c>
    </row>
    <row r="18" spans="2:12" x14ac:dyDescent="0.3">
      <c r="B18" s="75" t="s">
        <v>6702</v>
      </c>
      <c r="C18" s="75"/>
      <c r="E18" s="16" t="s">
        <v>2218</v>
      </c>
      <c r="F18" s="17">
        <v>899.51</v>
      </c>
      <c r="H18" s="16" t="s">
        <v>22</v>
      </c>
      <c r="I18" s="17">
        <v>47725.35000000002</v>
      </c>
      <c r="K18" s="76" t="str">
        <v>UK</v>
      </c>
      <c r="L18" s="77">
        <v>47725.35000000002</v>
      </c>
    </row>
    <row r="19" spans="2:12" ht="15" thickBot="1" x14ac:dyDescent="0.35">
      <c r="B19" s="15" t="s">
        <v>6679</v>
      </c>
      <c r="C19" t="s">
        <v>6681</v>
      </c>
      <c r="E19" s="16" t="s">
        <v>1116</v>
      </c>
      <c r="F19" s="17">
        <v>921.64</v>
      </c>
      <c r="H19" s="16" t="s">
        <v>37</v>
      </c>
      <c r="I19" s="17">
        <v>57898.709999999912</v>
      </c>
      <c r="K19" s="78" t="str">
        <v>USA</v>
      </c>
      <c r="L19" s="79">
        <v>57898.709999999912</v>
      </c>
    </row>
    <row r="20" spans="2:12" x14ac:dyDescent="0.3">
      <c r="B20" s="16" t="s">
        <v>210</v>
      </c>
      <c r="C20" s="17">
        <v>19982.990000000002</v>
      </c>
      <c r="E20" s="16" t="s">
        <v>2461</v>
      </c>
      <c r="F20" s="17">
        <v>938.91000000000008</v>
      </c>
      <c r="H20" s="16" t="s">
        <v>6680</v>
      </c>
      <c r="I20" s="17">
        <v>240815.20999999996</v>
      </c>
    </row>
    <row r="21" spans="2:12" x14ac:dyDescent="0.3">
      <c r="B21" s="16" t="s">
        <v>39</v>
      </c>
      <c r="C21" s="17">
        <v>20282.940000000013</v>
      </c>
      <c r="E21" s="16" t="s">
        <v>2350</v>
      </c>
      <c r="F21" s="17">
        <v>1066.47</v>
      </c>
    </row>
    <row r="22" spans="2:12" x14ac:dyDescent="0.3">
      <c r="B22" s="16" t="s">
        <v>15</v>
      </c>
      <c r="C22" s="17">
        <v>21788.699999999993</v>
      </c>
      <c r="E22" s="16" t="s">
        <v>6680</v>
      </c>
      <c r="F22" s="17">
        <v>8728.2699999999986</v>
      </c>
    </row>
    <row r="23" spans="2:12" x14ac:dyDescent="0.3">
      <c r="B23" s="16" t="s">
        <v>82</v>
      </c>
      <c r="C23" s="17">
        <v>18186.999999999996</v>
      </c>
    </row>
    <row r="24" spans="2:12" x14ac:dyDescent="0.3">
      <c r="B24" s="16" t="s">
        <v>46</v>
      </c>
      <c r="C24" s="17">
        <v>19607.009999999995</v>
      </c>
    </row>
    <row r="25" spans="2:12" x14ac:dyDescent="0.3">
      <c r="B25" s="16" t="s">
        <v>24</v>
      </c>
      <c r="C25" s="17">
        <v>20442.280000000002</v>
      </c>
    </row>
    <row r="26" spans="2:12" x14ac:dyDescent="0.3">
      <c r="B26" s="16" t="s">
        <v>32</v>
      </c>
      <c r="C26" s="17">
        <v>20111.909999999993</v>
      </c>
    </row>
    <row r="27" spans="2:12" x14ac:dyDescent="0.3">
      <c r="B27" s="16" t="s">
        <v>90</v>
      </c>
      <c r="C27" s="17">
        <v>17844.650000000005</v>
      </c>
    </row>
    <row r="28" spans="2:12" x14ac:dyDescent="0.3">
      <c r="B28" s="16" t="s">
        <v>60</v>
      </c>
      <c r="C28" s="17">
        <v>20698.490000000005</v>
      </c>
    </row>
    <row r="29" spans="2:12" x14ac:dyDescent="0.3">
      <c r="B29" s="16" t="s">
        <v>133</v>
      </c>
      <c r="C29" s="17">
        <v>22562.639999999992</v>
      </c>
    </row>
    <row r="30" spans="2:12" x14ac:dyDescent="0.3">
      <c r="B30" s="16" t="s">
        <v>54</v>
      </c>
      <c r="C30" s="17">
        <v>23510.790000000008</v>
      </c>
    </row>
    <row r="31" spans="2:12" x14ac:dyDescent="0.3">
      <c r="B31" s="16" t="s">
        <v>107</v>
      </c>
      <c r="C31" s="17">
        <v>15795.80999999999</v>
      </c>
    </row>
    <row r="32" spans="2:12" x14ac:dyDescent="0.3">
      <c r="B32" s="16" t="s">
        <v>6680</v>
      </c>
      <c r="C32" s="17">
        <v>240815.20999999996</v>
      </c>
    </row>
  </sheetData>
  <mergeCells count="6">
    <mergeCell ref="B2:C2"/>
    <mergeCell ref="E2:F2"/>
    <mergeCell ref="H10:I10"/>
    <mergeCell ref="E10:F10"/>
    <mergeCell ref="B18:C18"/>
    <mergeCell ref="H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77B07-F94D-4F10-9C8F-C7AB1BF35A8F}">
  <dimension ref="B2:S8"/>
  <sheetViews>
    <sheetView zoomScale="85" zoomScaleNormal="85" workbookViewId="0">
      <selection activeCell="H30" sqref="H30"/>
    </sheetView>
  </sheetViews>
  <sheetFormatPr defaultRowHeight="14.4" x14ac:dyDescent="0.3"/>
  <cols>
    <col min="2" max="2" width="10.88671875" customWidth="1"/>
    <col min="3" max="3" width="11.6640625" bestFit="1" customWidth="1"/>
    <col min="4" max="4" width="12.21875" bestFit="1" customWidth="1"/>
    <col min="5" max="5" width="8.6640625" bestFit="1" customWidth="1"/>
    <col min="6" max="6" width="11.6640625" bestFit="1" customWidth="1"/>
    <col min="7" max="7" width="8.6640625" bestFit="1" customWidth="1"/>
    <col min="8" max="8" width="10.21875" bestFit="1" customWidth="1"/>
    <col min="9" max="9" width="23.33203125" customWidth="1"/>
    <col min="10" max="11" width="12.44140625" bestFit="1" customWidth="1"/>
    <col min="12" max="12" width="10" bestFit="1" customWidth="1"/>
    <col min="13" max="13" width="8.77734375" bestFit="1" customWidth="1"/>
    <col min="14" max="14" width="8.88671875" bestFit="1" customWidth="1"/>
    <col min="15" max="15" width="9.21875" bestFit="1" customWidth="1"/>
    <col min="16" max="16" width="21.109375" customWidth="1"/>
    <col min="18" max="18" width="11.109375" customWidth="1"/>
    <col min="19" max="19" width="9.5546875" customWidth="1"/>
  </cols>
  <sheetData>
    <row r="2" spans="2:19" ht="15" thickBot="1" x14ac:dyDescent="0.35"/>
    <row r="3" spans="2:19" x14ac:dyDescent="0.3">
      <c r="B3" s="19" t="s">
        <v>8</v>
      </c>
      <c r="C3" s="27" t="s">
        <v>6674</v>
      </c>
      <c r="D3" s="27" t="s">
        <v>6675</v>
      </c>
      <c r="E3" s="27" t="s">
        <v>6677</v>
      </c>
      <c r="F3" s="27" t="s">
        <v>6678</v>
      </c>
      <c r="G3" s="27" t="s">
        <v>6685</v>
      </c>
      <c r="H3" s="27" t="s">
        <v>6686</v>
      </c>
      <c r="I3" s="28" t="s">
        <v>6688</v>
      </c>
      <c r="K3" s="15" t="s">
        <v>6679</v>
      </c>
      <c r="L3" t="s">
        <v>6675</v>
      </c>
      <c r="M3" t="s">
        <v>6677</v>
      </c>
      <c r="N3" t="s">
        <v>6685</v>
      </c>
      <c r="O3" t="s">
        <v>6686</v>
      </c>
      <c r="P3" t="s">
        <v>6688</v>
      </c>
      <c r="R3" s="25" t="s">
        <v>6686</v>
      </c>
      <c r="S3" s="25" t="s">
        <v>6685</v>
      </c>
    </row>
    <row r="4" spans="2:19" x14ac:dyDescent="0.3">
      <c r="B4" s="13" t="str" cm="1">
        <f t="array" ref="B4:B7">_xlfn.UNIQUE(orders[Category])</f>
        <v>Fiction</v>
      </c>
      <c r="C4" s="4">
        <f>COUNTIF(orders[Category],B4)</f>
        <v>970</v>
      </c>
      <c r="D4" s="5">
        <f>SUMIF(orders[Category],B4,orders[TotalSales])</f>
        <v>78543.839999999967</v>
      </c>
      <c r="E4" s="6">
        <f>AVERAGEIF(orders[Category],B4,orders[TotalSales])</f>
        <v>80.973030927835012</v>
      </c>
      <c r="F4" s="6" cm="1">
        <f t="array" ref="F4">MEDIAN(IF( orders[Category]=B4,orders[TotalSales]))</f>
        <v>68.180000000000007</v>
      </c>
      <c r="G4" s="6">
        <f>_xlfn.MINIFS(orders[TotalSales],orders[Category],B4)</f>
        <v>5.23</v>
      </c>
      <c r="H4" s="6">
        <f>_xlfn.MAXIFS(orders[TotalSales],orders[Category],B4)</f>
        <v>267.60000000000002</v>
      </c>
      <c r="I4" s="42">
        <f>(D4/$D$8) * 100</f>
        <v>32.615813594166255</v>
      </c>
      <c r="K4" s="16" t="s">
        <v>87</v>
      </c>
      <c r="L4" s="17">
        <v>42075.769999999982</v>
      </c>
      <c r="M4" s="18">
        <v>80.604923371647473</v>
      </c>
      <c r="N4" s="18">
        <v>5.14</v>
      </c>
      <c r="O4" s="18">
        <v>279.5</v>
      </c>
      <c r="P4" s="41">
        <v>0.17472222788585481</v>
      </c>
      <c r="R4" t="str">
        <f>_xlfn.XLOOKUP(MAX(orders[TotalSales]),orders[TotalSales],orders[Category])</f>
        <v>Non-Fiction</v>
      </c>
      <c r="S4" t="str">
        <f>_xlfn.XLOOKUP(MIN(orders[TotalSales]),orders[TotalSales],orders[PaymentMethod])</f>
        <v>Paypal</v>
      </c>
    </row>
    <row r="5" spans="2:19" x14ac:dyDescent="0.3">
      <c r="B5" s="13" t="str">
        <v>Educational</v>
      </c>
      <c r="C5" s="4">
        <f>COUNTIF(orders[Category],B5)</f>
        <v>506</v>
      </c>
      <c r="D5" s="5">
        <f>SUMIF(orders[Category],B5,orders[TotalSales])</f>
        <v>42666.189999999995</v>
      </c>
      <c r="E5" s="6">
        <f>AVERAGEIF(orders[Category],B5,orders[TotalSales])</f>
        <v>84.320533596837933</v>
      </c>
      <c r="F5" s="6" cm="1">
        <f t="array" ref="F5">MEDIAN(IF( orders[Category]=B5,orders[TotalSales]))</f>
        <v>68.180000000000007</v>
      </c>
      <c r="G5" s="6">
        <f>_xlfn.MINIFS(orders[TotalSales],orders[Category],B5)</f>
        <v>5.56</v>
      </c>
      <c r="H5" s="6">
        <f>_xlfn.MAXIFS(orders[TotalSales],orders[Category],B5)</f>
        <v>273.89999999999998</v>
      </c>
      <c r="I5" s="42">
        <f t="shared" ref="I5:I7" si="0">(D5/$D$8) * 100</f>
        <v>17.71739833210702</v>
      </c>
      <c r="K5" s="16" t="s">
        <v>51</v>
      </c>
      <c r="L5" s="17">
        <v>42666.189999999995</v>
      </c>
      <c r="M5" s="18">
        <v>84.320533596837933</v>
      </c>
      <c r="N5" s="18">
        <v>5.56</v>
      </c>
      <c r="O5" s="18">
        <v>273.89999999999998</v>
      </c>
      <c r="P5" s="41">
        <v>0.17717398332107012</v>
      </c>
    </row>
    <row r="6" spans="2:19" x14ac:dyDescent="0.3">
      <c r="B6" s="13" t="str">
        <v>Non-Fiction</v>
      </c>
      <c r="C6" s="4">
        <f>COUNTIF(orders[Category],B6)</f>
        <v>923</v>
      </c>
      <c r="D6" s="5">
        <f>SUMIF(orders[Category],B6,orders[TotalSales])</f>
        <v>77529.409999999916</v>
      </c>
      <c r="E6" s="6">
        <f>AVERAGEIF(orders[Category],B6,orders[TotalSales])</f>
        <v>83.997193932827642</v>
      </c>
      <c r="F6" s="6" cm="1">
        <f t="array" ref="F6">MEDIAN(IF( orders[Category]=B6,orders[TotalSales]))</f>
        <v>68.680000000000007</v>
      </c>
      <c r="G6" s="6">
        <f>_xlfn.MINIFS(orders[TotalSales],orders[Category],B6)</f>
        <v>5.66</v>
      </c>
      <c r="H6" s="6">
        <f>_xlfn.MAXIFS(orders[TotalSales],orders[Category],B6)</f>
        <v>284.95</v>
      </c>
      <c r="I6" s="42">
        <f t="shared" si="0"/>
        <v>32.194565285141231</v>
      </c>
      <c r="K6" s="16" t="s">
        <v>20</v>
      </c>
      <c r="L6" s="17">
        <v>78543.839999999967</v>
      </c>
      <c r="M6" s="18">
        <v>80.973030927835012</v>
      </c>
      <c r="N6" s="18">
        <v>5.23</v>
      </c>
      <c r="O6" s="18">
        <v>267.60000000000002</v>
      </c>
      <c r="P6" s="41">
        <v>0.32615813594166237</v>
      </c>
    </row>
    <row r="7" spans="2:19" ht="15" thickBot="1" x14ac:dyDescent="0.35">
      <c r="B7" s="31" t="str">
        <v>Comics</v>
      </c>
      <c r="C7" s="32">
        <f>COUNTIF(orders[Category],B7)</f>
        <v>522</v>
      </c>
      <c r="D7" s="33">
        <f>SUMIF(orders[Category],B7,orders[TotalSales])</f>
        <v>42075.769999999982</v>
      </c>
      <c r="E7" s="34">
        <f>AVERAGEIF(orders[Category],B7,orders[TotalSales])</f>
        <v>80.604923371647473</v>
      </c>
      <c r="F7" s="34" cm="1">
        <f t="array" ref="F7">MEDIAN(IF( orders[Category]=B7,orders[TotalSales]))</f>
        <v>69.704999999999998</v>
      </c>
      <c r="G7" s="34">
        <f>_xlfn.MINIFS(orders[TotalSales],orders[Category],B7)</f>
        <v>5.14</v>
      </c>
      <c r="H7" s="34">
        <f>_xlfn.MAXIFS(orders[TotalSales],orders[Category],B7)</f>
        <v>279.5</v>
      </c>
      <c r="I7" s="43">
        <f t="shared" si="0"/>
        <v>17.472222788585491</v>
      </c>
      <c r="K7" s="16" t="s">
        <v>70</v>
      </c>
      <c r="L7" s="17">
        <v>77529.409999999916</v>
      </c>
      <c r="M7" s="18">
        <v>83.997193932827642</v>
      </c>
      <c r="N7" s="18">
        <v>5.66</v>
      </c>
      <c r="O7" s="18">
        <v>284.95</v>
      </c>
      <c r="P7" s="41">
        <v>0.32194565285141219</v>
      </c>
    </row>
    <row r="8" spans="2:19" ht="15" thickBot="1" x14ac:dyDescent="0.35">
      <c r="B8" s="36" t="s">
        <v>6687</v>
      </c>
      <c r="C8" s="37">
        <f>SUM(C4:C7)</f>
        <v>2921</v>
      </c>
      <c r="D8" s="38">
        <f t="shared" ref="D8:I8" si="1">SUM(D4:D7)</f>
        <v>240815.20999999988</v>
      </c>
      <c r="E8" s="39">
        <f t="shared" si="1"/>
        <v>329.89568182914809</v>
      </c>
      <c r="F8" s="39">
        <f t="shared" si="1"/>
        <v>274.745</v>
      </c>
      <c r="G8" s="39">
        <f t="shared" si="1"/>
        <v>21.59</v>
      </c>
      <c r="H8" s="39">
        <f t="shared" si="1"/>
        <v>1105.95</v>
      </c>
      <c r="I8" s="45">
        <f t="shared" si="1"/>
        <v>100</v>
      </c>
      <c r="K8" s="16" t="s">
        <v>6680</v>
      </c>
      <c r="L8" s="17">
        <v>240815.21</v>
      </c>
      <c r="M8" s="18">
        <v>82.44272851763094</v>
      </c>
      <c r="N8" s="18">
        <v>5.14</v>
      </c>
      <c r="O8" s="18">
        <v>284.95</v>
      </c>
      <c r="P8" s="4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C7F0-54C5-4FD4-A3D5-312A6C3DB8CE}">
  <dimension ref="B4:I18"/>
  <sheetViews>
    <sheetView zoomScale="85" zoomScaleNormal="85" workbookViewId="0">
      <selection activeCell="H1" sqref="H1:I1048576"/>
    </sheetView>
  </sheetViews>
  <sheetFormatPr defaultRowHeight="14.4" x14ac:dyDescent="0.3"/>
  <cols>
    <col min="2" max="2" width="12.33203125" customWidth="1"/>
    <col min="3" max="3" width="14.21875" customWidth="1"/>
    <col min="4" max="4" width="16.21875" customWidth="1"/>
    <col min="5" max="5" width="12" customWidth="1"/>
    <col min="6" max="6" width="12.6640625" customWidth="1"/>
    <col min="8" max="8" width="13" bestFit="1" customWidth="1"/>
    <col min="9" max="9" width="16.88671875" bestFit="1" customWidth="1"/>
    <col min="10" max="10" width="15.77734375" customWidth="1"/>
    <col min="11" max="12" width="10" bestFit="1" customWidth="1"/>
  </cols>
  <sheetData>
    <row r="4" spans="2:9" ht="15" thickBot="1" x14ac:dyDescent="0.35"/>
    <row r="5" spans="2:9" x14ac:dyDescent="0.3">
      <c r="B5" s="19" t="s">
        <v>6682</v>
      </c>
      <c r="C5" s="11" t="s">
        <v>6674</v>
      </c>
      <c r="D5" s="11" t="s">
        <v>6675</v>
      </c>
      <c r="E5" s="11" t="s">
        <v>6677</v>
      </c>
      <c r="F5" s="12" t="s">
        <v>6678</v>
      </c>
      <c r="H5" s="15" t="s">
        <v>6679</v>
      </c>
      <c r="I5" t="s">
        <v>6681</v>
      </c>
    </row>
    <row r="6" spans="2:9" x14ac:dyDescent="0.3">
      <c r="B6" s="13" t="s">
        <v>210</v>
      </c>
      <c r="C6" s="4">
        <f>COUNTIF(orders[OrderMonth],monthly_sales!B6)</f>
        <v>242</v>
      </c>
      <c r="D6" s="5">
        <f>SUMIF(orders[OrderMonth],B6,orders[TotalSales])</f>
        <v>19982.990000000002</v>
      </c>
      <c r="E6" s="6">
        <f>AVERAGEIF(orders[OrderMonth],B6,orders[TotalSales])</f>
        <v>82.574338842975209</v>
      </c>
      <c r="F6" s="7" cm="1">
        <f t="array" ref="F6">MEDIAN(IF(orders[OrderMonth]=B6,orders[TotalSales]))</f>
        <v>72.210000000000008</v>
      </c>
      <c r="H6" s="16" t="s">
        <v>210</v>
      </c>
      <c r="I6" s="17">
        <v>19982.990000000002</v>
      </c>
    </row>
    <row r="7" spans="2:9" x14ac:dyDescent="0.3">
      <c r="B7" s="13" t="s">
        <v>39</v>
      </c>
      <c r="C7" s="4">
        <f>COUNTIF(orders[OrderMonth],monthly_sales!B7)</f>
        <v>232</v>
      </c>
      <c r="D7" s="5">
        <f>SUMIF(orders[OrderMonth],B7,orders[TotalSales])</f>
        <v>20282.940000000013</v>
      </c>
      <c r="E7" s="6">
        <f>AVERAGEIF(orders[OrderMonth],B7,orders[TotalSales])</f>
        <v>87.426465517241439</v>
      </c>
      <c r="F7" s="7" cm="1">
        <f t="array" ref="F7">MEDIAN(IF(orders[OrderMonth]=B7,orders[TotalSales]))</f>
        <v>74.564999999999998</v>
      </c>
      <c r="H7" s="16" t="s">
        <v>39</v>
      </c>
      <c r="I7" s="17">
        <v>20282.940000000013</v>
      </c>
    </row>
    <row r="8" spans="2:9" x14ac:dyDescent="0.3">
      <c r="B8" s="13" t="s">
        <v>15</v>
      </c>
      <c r="C8" s="4">
        <f>COUNTIF(orders[OrderMonth],monthly_sales!B8)</f>
        <v>236</v>
      </c>
      <c r="D8" s="5">
        <f>SUMIF(orders[OrderMonth],B8,orders[TotalSales])</f>
        <v>21788.699999999993</v>
      </c>
      <c r="E8" s="6">
        <f>AVERAGEIF(orders[OrderMonth],B8,orders[TotalSales])</f>
        <v>92.324999999999974</v>
      </c>
      <c r="F8" s="7" cm="1">
        <f t="array" ref="F8">MEDIAN(IF(orders[OrderMonth]=B8,orders[TotalSales]))</f>
        <v>82.1</v>
      </c>
      <c r="H8" s="16" t="s">
        <v>15</v>
      </c>
      <c r="I8" s="17">
        <v>21788.699999999993</v>
      </c>
    </row>
    <row r="9" spans="2:9" x14ac:dyDescent="0.3">
      <c r="B9" s="13" t="s">
        <v>82</v>
      </c>
      <c r="C9" s="4">
        <f>COUNTIF(orders[OrderMonth],monthly_sales!B9)</f>
        <v>211</v>
      </c>
      <c r="D9" s="5">
        <f>SUMIF(orders[OrderMonth],B9,orders[TotalSales])</f>
        <v>18186.999999999996</v>
      </c>
      <c r="E9" s="6">
        <f>AVERAGEIF(orders[OrderMonth],B9,orders[TotalSales])</f>
        <v>86.194312796208507</v>
      </c>
      <c r="F9" s="7" cm="1">
        <f t="array" ref="F9">MEDIAN(IF(orders[OrderMonth]=B9,orders[TotalSales]))</f>
        <v>70.02</v>
      </c>
      <c r="H9" s="16" t="s">
        <v>82</v>
      </c>
      <c r="I9" s="17">
        <v>18186.999999999996</v>
      </c>
    </row>
    <row r="10" spans="2:9" x14ac:dyDescent="0.3">
      <c r="B10" s="13" t="s">
        <v>46</v>
      </c>
      <c r="C10" s="4">
        <f>COUNTIF(orders[OrderMonth],monthly_sales!B10)</f>
        <v>244</v>
      </c>
      <c r="D10" s="5">
        <f>SUMIF(orders[OrderMonth],B10,orders[TotalSales])</f>
        <v>19607.009999999995</v>
      </c>
      <c r="E10" s="6">
        <f>AVERAGEIF(orders[OrderMonth],B10,orders[TotalSales])</f>
        <v>80.35659836065571</v>
      </c>
      <c r="F10" s="7" cm="1">
        <f t="array" ref="F10">MEDIAN(IF(orders[OrderMonth]=B10,orders[TotalSales]))</f>
        <v>68.89</v>
      </c>
      <c r="H10" s="16" t="s">
        <v>46</v>
      </c>
      <c r="I10" s="17">
        <v>19607.009999999995</v>
      </c>
    </row>
    <row r="11" spans="2:9" x14ac:dyDescent="0.3">
      <c r="B11" s="13" t="s">
        <v>24</v>
      </c>
      <c r="C11" s="4">
        <f>COUNTIF(orders[OrderMonth],monthly_sales!B11)</f>
        <v>236</v>
      </c>
      <c r="D11" s="5">
        <f>SUMIF(orders[OrderMonth],B11,orders[TotalSales])</f>
        <v>20442.280000000002</v>
      </c>
      <c r="E11" s="6">
        <f>AVERAGEIF(orders[OrderMonth],B11,orders[TotalSales])</f>
        <v>86.619830508474593</v>
      </c>
      <c r="F11" s="7" cm="1">
        <f t="array" ref="F11">MEDIAN(IF(orders[OrderMonth]=B11,orders[TotalSales]))</f>
        <v>76.75</v>
      </c>
      <c r="H11" s="16" t="s">
        <v>24</v>
      </c>
      <c r="I11" s="17">
        <v>20442.280000000002</v>
      </c>
    </row>
    <row r="12" spans="2:9" x14ac:dyDescent="0.3">
      <c r="B12" s="13" t="s">
        <v>32</v>
      </c>
      <c r="C12" s="4">
        <f>COUNTIF(orders[OrderMonth],monthly_sales!B12)</f>
        <v>256</v>
      </c>
      <c r="D12" s="5">
        <f>SUMIF(orders[OrderMonth],B12,orders[TotalSales])</f>
        <v>20111.909999999993</v>
      </c>
      <c r="E12" s="6">
        <f>AVERAGEIF(orders[OrderMonth],B12,orders[TotalSales])</f>
        <v>78.562148437499971</v>
      </c>
      <c r="F12" s="7" cm="1">
        <f t="array" ref="F12">MEDIAN(IF(orders[OrderMonth]=B12,orders[TotalSales]))</f>
        <v>62.555</v>
      </c>
      <c r="H12" s="16" t="s">
        <v>32</v>
      </c>
      <c r="I12" s="17">
        <v>20111.909999999993</v>
      </c>
    </row>
    <row r="13" spans="2:9" x14ac:dyDescent="0.3">
      <c r="B13" s="13" t="s">
        <v>90</v>
      </c>
      <c r="C13" s="4">
        <f>COUNTIF(orders[OrderMonth],monthly_sales!B13)</f>
        <v>246</v>
      </c>
      <c r="D13" s="5">
        <f>SUMIF(orders[OrderMonth],B13,orders[TotalSales])</f>
        <v>17844.650000000005</v>
      </c>
      <c r="E13" s="6">
        <f>AVERAGEIF(orders[OrderMonth],B13,orders[TotalSales])</f>
        <v>72.539227642276444</v>
      </c>
      <c r="F13" s="7" cm="1">
        <f t="array" ref="F13">MEDIAN(IF(orders[OrderMonth]=B13,orders[TotalSales]))</f>
        <v>56.59</v>
      </c>
      <c r="H13" s="16" t="s">
        <v>90</v>
      </c>
      <c r="I13" s="17">
        <v>17844.650000000005</v>
      </c>
    </row>
    <row r="14" spans="2:9" x14ac:dyDescent="0.3">
      <c r="B14" s="13" t="s">
        <v>60</v>
      </c>
      <c r="C14" s="4">
        <f>COUNTIF(orders[OrderMonth],monthly_sales!B14)</f>
        <v>257</v>
      </c>
      <c r="D14" s="5">
        <f>SUMIF(orders[OrderMonth],B14,orders[TotalSales])</f>
        <v>20698.490000000005</v>
      </c>
      <c r="E14" s="6">
        <f>AVERAGEIF(orders[OrderMonth],B14,orders[TotalSales])</f>
        <v>80.538871595330761</v>
      </c>
      <c r="F14" s="7" cm="1">
        <f t="array" ref="F14">MEDIAN(IF(orders[OrderMonth]=B14,orders[TotalSales]))</f>
        <v>68.61</v>
      </c>
      <c r="H14" s="16" t="s">
        <v>60</v>
      </c>
      <c r="I14" s="17">
        <v>20698.490000000005</v>
      </c>
    </row>
    <row r="15" spans="2:9" x14ac:dyDescent="0.3">
      <c r="B15" s="13" t="s">
        <v>133</v>
      </c>
      <c r="C15" s="4">
        <f>COUNTIF(orders[OrderMonth],monthly_sales!B15)</f>
        <v>281</v>
      </c>
      <c r="D15" s="5">
        <f>SUMIF(orders[OrderMonth],B15,orders[TotalSales])</f>
        <v>22562.639999999992</v>
      </c>
      <c r="E15" s="6">
        <f>AVERAGEIF(orders[OrderMonth],B15,orders[TotalSales])</f>
        <v>80.294092526690363</v>
      </c>
      <c r="F15" s="7" cm="1">
        <f t="array" ref="F15">MEDIAN(IF(orders[OrderMonth]=B15,orders[TotalSales]))</f>
        <v>63.32</v>
      </c>
      <c r="H15" s="16" t="s">
        <v>133</v>
      </c>
      <c r="I15" s="17">
        <v>22562.639999999992</v>
      </c>
    </row>
    <row r="16" spans="2:9" x14ac:dyDescent="0.3">
      <c r="B16" s="13" t="s">
        <v>54</v>
      </c>
      <c r="C16" s="4">
        <f>COUNTIF(orders[OrderMonth],monthly_sales!B16)</f>
        <v>270</v>
      </c>
      <c r="D16" s="5">
        <f>SUMIF(orders[OrderMonth],B16,orders[TotalSales])</f>
        <v>23510.790000000008</v>
      </c>
      <c r="E16" s="6">
        <f>AVERAGEIF(orders[OrderMonth],B16,orders[TotalSales])</f>
        <v>87.077000000000027</v>
      </c>
      <c r="F16" s="7" cm="1">
        <f t="array" ref="F16">MEDIAN(IF(orders[OrderMonth]=B16,orders[TotalSales]))</f>
        <v>75.585000000000008</v>
      </c>
      <c r="H16" s="16" t="s">
        <v>54</v>
      </c>
      <c r="I16" s="17">
        <v>23510.790000000008</v>
      </c>
    </row>
    <row r="17" spans="2:9" ht="15" thickBot="1" x14ac:dyDescent="0.35">
      <c r="B17" s="31" t="s">
        <v>107</v>
      </c>
      <c r="C17" s="32">
        <f>COUNTIF(orders[OrderMonth],monthly_sales!B17)</f>
        <v>210</v>
      </c>
      <c r="D17" s="33">
        <f>SUMIF(orders[OrderMonth],B17,orders[TotalSales])</f>
        <v>15795.80999999999</v>
      </c>
      <c r="E17" s="34">
        <f>AVERAGEIF(orders[OrderMonth],B17,orders[TotalSales])</f>
        <v>75.218142857142809</v>
      </c>
      <c r="F17" s="35" cm="1">
        <f t="array" ref="F17">MEDIAN(IF(orders[OrderMonth]=B17,orders[TotalSales]))</f>
        <v>56.984999999999999</v>
      </c>
      <c r="H17" s="16" t="s">
        <v>107</v>
      </c>
      <c r="I17" s="17">
        <v>15795.80999999999</v>
      </c>
    </row>
    <row r="18" spans="2:9" ht="15" thickBot="1" x14ac:dyDescent="0.35">
      <c r="B18" s="36" t="s">
        <v>6676</v>
      </c>
      <c r="C18" s="37">
        <f>SUM(C6:C17)</f>
        <v>2921</v>
      </c>
      <c r="D18" s="38">
        <f>SUM(D6:D17)</f>
        <v>240815.20999999996</v>
      </c>
      <c r="E18" s="38">
        <f>SUM(E6:E17)</f>
        <v>989.72602908449585</v>
      </c>
      <c r="F18" s="40">
        <f>SUM(F6:F17)</f>
        <v>828.18000000000006</v>
      </c>
      <c r="H18" s="16" t="s">
        <v>6680</v>
      </c>
      <c r="I18" s="17">
        <v>240815.20999999996</v>
      </c>
    </row>
  </sheetData>
  <sortState xmlns:xlrd2="http://schemas.microsoft.com/office/spreadsheetml/2017/richdata2" ref="B6:B17">
    <sortCondition ref="B6:B17" customList="January,February,March,April,May,June,July,August,September,October,November,December"/>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308E4-E9E0-486A-BAC8-8BB26F5968CF}">
  <dimension ref="B1:M15"/>
  <sheetViews>
    <sheetView zoomScale="85" zoomScaleNormal="85" workbookViewId="0">
      <selection activeCell="F28" sqref="F28"/>
    </sheetView>
  </sheetViews>
  <sheetFormatPr defaultRowHeight="14.4" x14ac:dyDescent="0.3"/>
  <cols>
    <col min="2" max="2" width="13.109375" customWidth="1"/>
    <col min="3" max="3" width="11.6640625" bestFit="1" customWidth="1"/>
    <col min="4" max="4" width="11.21875" bestFit="1" customWidth="1"/>
    <col min="5" max="5" width="10.44140625" customWidth="1"/>
    <col min="6" max="6" width="13" customWidth="1"/>
    <col min="7" max="7" width="12.33203125" customWidth="1"/>
    <col min="10" max="10" width="12.44140625" bestFit="1" customWidth="1"/>
    <col min="11" max="11" width="11.88671875" bestFit="1" customWidth="1"/>
    <col min="12" max="12" width="10" bestFit="1" customWidth="1"/>
    <col min="13" max="14" width="8.77734375" bestFit="1" customWidth="1"/>
  </cols>
  <sheetData>
    <row r="1" spans="2:13" ht="15" thickBot="1" x14ac:dyDescent="0.35"/>
    <row r="2" spans="2:13" x14ac:dyDescent="0.3">
      <c r="B2" s="22" t="s">
        <v>4644</v>
      </c>
      <c r="C2" s="11" t="s">
        <v>6674</v>
      </c>
      <c r="D2" s="11" t="s">
        <v>6675</v>
      </c>
      <c r="E2" s="11" t="s">
        <v>6677</v>
      </c>
      <c r="F2" s="11" t="s">
        <v>6678</v>
      </c>
      <c r="G2" s="12" t="s">
        <v>6695</v>
      </c>
      <c r="J2" s="15" t="s">
        <v>6679</v>
      </c>
      <c r="K2" t="s">
        <v>6674</v>
      </c>
      <c r="L2" t="s">
        <v>6675</v>
      </c>
      <c r="M2" t="s">
        <v>6677</v>
      </c>
    </row>
    <row r="3" spans="2:13" x14ac:dyDescent="0.3">
      <c r="B3" s="13" cm="1">
        <f t="array" ref="B3:B6">_xlfn._xlws.SORT(_xlfn.UNIQUE(orders[OrderYear]))</f>
        <v>2022</v>
      </c>
      <c r="C3" s="4">
        <f>COUNTIF(orders[OrderYear],B3)</f>
        <v>229</v>
      </c>
      <c r="D3" s="5">
        <f>SUMIF(orders[OrderYear],B3,orders[TotalSales])</f>
        <v>19043.510000000002</v>
      </c>
      <c r="E3" s="20">
        <f>AVERAGEIF(orders[OrderYear],B3,orders[TotalSales])</f>
        <v>83.159432314410495</v>
      </c>
      <c r="F3" s="6" cm="1">
        <f t="array" ref="F3">MEDIAN(IF(orders[OrderYear]=B3,orders[TotalSales]))</f>
        <v>61.64</v>
      </c>
      <c r="G3" s="52" t="str">
        <f>INDEX(_xlfn.ANCHORARRAY($B$12),MATCH(MAX($C$12:$C$15),$C$12:$C$15,0))</f>
        <v>Non-Fiction</v>
      </c>
      <c r="J3" s="16">
        <v>2022</v>
      </c>
      <c r="K3" s="1">
        <v>229</v>
      </c>
      <c r="L3" s="17">
        <v>19043.510000000002</v>
      </c>
      <c r="M3" s="18">
        <v>83.159432314410495</v>
      </c>
    </row>
    <row r="4" spans="2:13" x14ac:dyDescent="0.3">
      <c r="B4" s="13">
        <v>2023</v>
      </c>
      <c r="C4" s="4">
        <f>COUNTIF(orders[OrderYear],B4)</f>
        <v>1186</v>
      </c>
      <c r="D4" s="5">
        <f>SUMIF(orders[OrderYear],B4,orders[TotalSales])</f>
        <v>95481.19999999991</v>
      </c>
      <c r="E4" s="20">
        <f>AVERAGEIF(orders[OrderYear],B4,orders[TotalSales])</f>
        <v>80.506913996627247</v>
      </c>
      <c r="F4" s="6" cm="1">
        <f t="array" ref="F4">MEDIAN(IF(orders[OrderYear]=B4,orders[TotalSales]))</f>
        <v>68.28</v>
      </c>
      <c r="G4" s="52" t="str">
        <f>INDEX(_xlfn.ANCHORARRAY($B$12),MATCH(MAX($D$12:$D$15),$D$12:$D$15,0))</f>
        <v>Non-Fiction</v>
      </c>
      <c r="J4" s="16">
        <v>2023</v>
      </c>
      <c r="K4" s="1">
        <v>1186</v>
      </c>
      <c r="L4" s="17">
        <v>95481.19999999991</v>
      </c>
      <c r="M4" s="18">
        <v>80.506913996627247</v>
      </c>
    </row>
    <row r="5" spans="2:13" x14ac:dyDescent="0.3">
      <c r="B5" s="13">
        <v>2024</v>
      </c>
      <c r="C5" s="4">
        <f>COUNTIF(orders[OrderYear],B5)</f>
        <v>1136</v>
      </c>
      <c r="D5" s="5">
        <f>SUMIF(orders[OrderYear],B5,orders[TotalSales])</f>
        <v>93758.330000000118</v>
      </c>
      <c r="E5" s="20">
        <f>AVERAGEIF(orders[OrderYear],B5,orders[TotalSales])</f>
        <v>82.533741197183204</v>
      </c>
      <c r="F5" s="6" cm="1">
        <f t="array" ref="F5">MEDIAN(IF(orders[OrderYear]=B5,orders[TotalSales]))</f>
        <v>68.28</v>
      </c>
      <c r="G5" s="52" t="str">
        <f>INDEX(_xlfn.ANCHORARRAY($B$12),MATCH(MAX($E$12:$E$15),$E$12:$E$15,0))</f>
        <v>Fiction</v>
      </c>
      <c r="J5" s="16">
        <v>2024</v>
      </c>
      <c r="K5" s="1">
        <v>1136</v>
      </c>
      <c r="L5" s="17">
        <v>93758.330000000118</v>
      </c>
      <c r="M5" s="18">
        <v>82.533741197183204</v>
      </c>
    </row>
    <row r="6" spans="2:13" ht="15" thickBot="1" x14ac:dyDescent="0.35">
      <c r="B6" s="14">
        <v>2025</v>
      </c>
      <c r="C6" s="8">
        <f>COUNTIF(orders[OrderYear],B6)</f>
        <v>370</v>
      </c>
      <c r="D6" s="9">
        <f>SUMIF(orders[OrderYear],B6,orders[TotalSales])</f>
        <v>32532.17</v>
      </c>
      <c r="E6" s="21">
        <f>AVERAGEIF(orders[OrderYear],B6,orders[TotalSales])</f>
        <v>87.924783783783781</v>
      </c>
      <c r="F6" s="30" cm="1">
        <f t="array" ref="F6">MEDIAN(IF(orders[OrderYear]=B6,orders[TotalSales]))</f>
        <v>76.289999999999992</v>
      </c>
      <c r="G6" s="29" t="str">
        <f>INDEX(_xlfn.ANCHORARRAY($B$12),MATCH(MAX($F$12:$F$15),$F$12:$F$15,0))</f>
        <v>Fiction</v>
      </c>
      <c r="J6" s="16">
        <v>2025</v>
      </c>
      <c r="K6" s="1">
        <v>370</v>
      </c>
      <c r="L6" s="17">
        <v>32532.17</v>
      </c>
      <c r="M6" s="18">
        <v>87.924783783783781</v>
      </c>
    </row>
    <row r="7" spans="2:13" x14ac:dyDescent="0.3">
      <c r="J7" s="16" t="s">
        <v>6680</v>
      </c>
      <c r="K7" s="1">
        <v>2921</v>
      </c>
      <c r="L7" s="17">
        <v>240815.21000000002</v>
      </c>
      <c r="M7" s="18">
        <v>82.442728517630954</v>
      </c>
    </row>
    <row r="11" spans="2:13" x14ac:dyDescent="0.3">
      <c r="C11" cm="1">
        <f t="array" ref="C11:F11">TRANSPOSE(_xlfn.ANCHORARRAY(B3))</f>
        <v>2022</v>
      </c>
      <c r="D11">
        <v>2023</v>
      </c>
      <c r="E11">
        <v>2024</v>
      </c>
      <c r="F11">
        <v>2025</v>
      </c>
    </row>
    <row r="12" spans="2:13" x14ac:dyDescent="0.3">
      <c r="B12" t="str" cm="1">
        <f t="array" ref="B12:B15">_xlfn.UNIQUE(orders[Category])</f>
        <v>Fiction</v>
      </c>
      <c r="C12" s="24">
        <f>SUMIFS(orders[TotalSales],orders[OrderYear],C$11,orders[Category],$B12)</f>
        <v>6635.38</v>
      </c>
      <c r="D12" s="24">
        <f>SUMIFS(orders[TotalSales],orders[OrderYear],D$11,orders[Category],$B12)</f>
        <v>29766.450000000008</v>
      </c>
      <c r="E12" s="24">
        <f>SUMIFS(orders[TotalSales],orders[OrderYear],E$11,orders[Category],$B12)</f>
        <v>30003.069999999982</v>
      </c>
      <c r="F12" s="24">
        <f>SUMIFS(orders[TotalSales],orders[OrderYear],F$11,orders[Category],$B12)</f>
        <v>12138.939999999999</v>
      </c>
    </row>
    <row r="13" spans="2:13" x14ac:dyDescent="0.3">
      <c r="B13" t="str">
        <v>Educational</v>
      </c>
      <c r="C13" s="24">
        <f>SUMIFS(orders[TotalSales],orders[OrderYear],C$11,orders[Category],$B13)</f>
        <v>3001.1200000000008</v>
      </c>
      <c r="D13" s="24">
        <f>SUMIFS(orders[TotalSales],orders[OrderYear],D$11,orders[Category],$B13)</f>
        <v>17871.390000000014</v>
      </c>
      <c r="E13" s="24">
        <f>SUMIFS(orders[TotalSales],orders[OrderYear],E$11,orders[Category],$B13)</f>
        <v>17229.319999999996</v>
      </c>
      <c r="F13" s="24">
        <f>SUMIFS(orders[TotalSales],orders[OrderYear],F$11,orders[Category],$B13)</f>
        <v>4564.3599999999988</v>
      </c>
    </row>
    <row r="14" spans="2:13" x14ac:dyDescent="0.3">
      <c r="B14" t="str">
        <v>Non-Fiction</v>
      </c>
      <c r="C14" s="24">
        <f>SUMIFS(orders[TotalSales],orders[OrderYear],C$11,orders[Category],$B14)</f>
        <v>7258.8999999999987</v>
      </c>
      <c r="D14" s="24">
        <f>SUMIFS(orders[TotalSales],orders[OrderYear],D$11,orders[Category],$B14)</f>
        <v>30173.500000000033</v>
      </c>
      <c r="E14" s="24">
        <f>SUMIFS(orders[TotalSales],orders[OrderYear],E$11,orders[Category],$B14)</f>
        <v>28199.130000000005</v>
      </c>
      <c r="F14" s="24">
        <f>SUMIFS(orders[TotalSales],orders[OrderYear],F$11,orders[Category],$B14)</f>
        <v>11897.88</v>
      </c>
    </row>
    <row r="15" spans="2:13" x14ac:dyDescent="0.3">
      <c r="B15" t="str">
        <v>Comics</v>
      </c>
      <c r="C15" s="24">
        <f>SUMIFS(orders[TotalSales],orders[OrderYear],C$11,orders[Category],$B15)</f>
        <v>2148.1099999999997</v>
      </c>
      <c r="D15" s="24">
        <f>SUMIFS(orders[TotalSales],orders[OrderYear],D$11,orders[Category],$B15)</f>
        <v>17669.859999999993</v>
      </c>
      <c r="E15" s="24">
        <f>SUMIFS(orders[TotalSales],orders[OrderYear],E$11,orders[Category],$B15)</f>
        <v>18326.809999999998</v>
      </c>
      <c r="F15" s="24">
        <f>SUMIFS(orders[TotalSales],orders[OrderYear],F$11,orders[Category],$B15)</f>
        <v>3930.9900000000007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9562D-4C80-4EA6-AFD2-58B57D2BD5A1}">
  <dimension ref="B1:T1177"/>
  <sheetViews>
    <sheetView zoomScale="85" zoomScaleNormal="85" workbookViewId="0">
      <selection activeCell="N24" sqref="N23:N24"/>
    </sheetView>
  </sheetViews>
  <sheetFormatPr defaultRowHeight="14.4" x14ac:dyDescent="0.3"/>
  <cols>
    <col min="2" max="2" width="18" bestFit="1" customWidth="1"/>
    <col min="3" max="3" width="10" bestFit="1" customWidth="1"/>
    <col min="4" max="4" width="11.88671875" bestFit="1" customWidth="1"/>
    <col min="5" max="5" width="15.33203125" customWidth="1"/>
    <col min="6" max="6" width="13.21875" hidden="1" customWidth="1"/>
    <col min="7" max="7" width="10.6640625" hidden="1" customWidth="1"/>
    <col min="8" max="8" width="10.109375" hidden="1" customWidth="1"/>
    <col min="9" max="9" width="20.44140625" style="24" customWidth="1"/>
    <col min="14" max="14" width="22.44140625" bestFit="1" customWidth="1"/>
    <col min="15" max="15" width="11.33203125" customWidth="1"/>
    <col min="18" max="18" width="12.5546875" customWidth="1"/>
    <col min="19" max="19" width="10.5546875" customWidth="1"/>
    <col min="20" max="20" width="12.33203125" customWidth="1"/>
  </cols>
  <sheetData>
    <row r="1" spans="2:20" x14ac:dyDescent="0.3">
      <c r="B1" s="64" t="s">
        <v>6683</v>
      </c>
      <c r="C1" s="64"/>
      <c r="D1" s="64"/>
    </row>
    <row r="2" spans="2:20" ht="15" thickBot="1" x14ac:dyDescent="0.35">
      <c r="B2" s="15" t="s">
        <v>6679</v>
      </c>
      <c r="C2" t="s">
        <v>6675</v>
      </c>
      <c r="D2" t="s">
        <v>6674</v>
      </c>
      <c r="F2" t="str" cm="1">
        <f t="array" ref="F2:F1177">_xlfn._xlws.SORT(_xlfn.UNIQUE(orders[BookTitle]))</f>
        <v>A music per deal</v>
      </c>
      <c r="G2" s="24">
        <f>SUMIF(orders[BookTitle],F2,orders[TotalSales])</f>
        <v>82</v>
      </c>
      <c r="H2">
        <f>COUNTIF(orders[BookTitle],F2)</f>
        <v>2</v>
      </c>
      <c r="N2" s="64" t="s">
        <v>6684</v>
      </c>
      <c r="O2" s="64"/>
    </row>
    <row r="3" spans="2:20" ht="15" thickBot="1" x14ac:dyDescent="0.35">
      <c r="B3" s="16" t="s">
        <v>2335</v>
      </c>
      <c r="C3" s="17">
        <v>773.51</v>
      </c>
      <c r="D3" s="1">
        <v>4</v>
      </c>
      <c r="F3" t="str">
        <v>Ability rise</v>
      </c>
      <c r="G3" s="24">
        <f>SUMIF(orders[BookTitle],F3,orders[TotalSales])</f>
        <v>299.8</v>
      </c>
      <c r="H3">
        <f>COUNTIF(orders[BookTitle],F3)</f>
        <v>3</v>
      </c>
      <c r="I3" s="25" t="str" cm="1">
        <f t="array" ref="I3:K12">_xlfn.TAKE(_xlfn._xlws.SORT(F2:H1177,2,-1),10)</f>
        <v>Table huge</v>
      </c>
      <c r="J3" s="24">
        <v>1066.47</v>
      </c>
      <c r="K3">
        <v>6</v>
      </c>
      <c r="N3" s="15" t="s">
        <v>6679</v>
      </c>
      <c r="O3" t="s">
        <v>6675</v>
      </c>
      <c r="Q3" s="65" t="s">
        <v>4493</v>
      </c>
      <c r="R3" s="66"/>
      <c r="S3" s="66"/>
      <c r="T3" s="67"/>
    </row>
    <row r="4" spans="2:20" ht="15.6" thickTop="1" thickBot="1" x14ac:dyDescent="0.35">
      <c r="B4" s="16" t="s">
        <v>817</v>
      </c>
      <c r="C4" s="17">
        <v>780.98</v>
      </c>
      <c r="D4" s="1">
        <v>6</v>
      </c>
      <c r="F4" t="str">
        <v>About nature social above</v>
      </c>
      <c r="G4" s="24">
        <f>SUMIF(orders[BookTitle],F4,orders[TotalSales])</f>
        <v>92.850000000000009</v>
      </c>
      <c r="H4">
        <f>COUNTIF(orders[BookTitle],F4)</f>
        <v>4</v>
      </c>
      <c r="I4" s="25" t="str">
        <v>Police include dream</v>
      </c>
      <c r="J4" s="24">
        <v>938.91000000000008</v>
      </c>
      <c r="K4">
        <v>5</v>
      </c>
      <c r="N4" s="16">
        <v>2022</v>
      </c>
      <c r="O4" s="17">
        <v>428.44</v>
      </c>
      <c r="Q4" s="46" t="s">
        <v>6689</v>
      </c>
      <c r="R4" s="47" t="s">
        <v>6690</v>
      </c>
      <c r="S4" s="47" t="s">
        <v>6675</v>
      </c>
      <c r="T4" s="47" t="s">
        <v>6674</v>
      </c>
    </row>
    <row r="5" spans="2:20" ht="15.6" thickTop="1" thickBot="1" x14ac:dyDescent="0.35">
      <c r="B5" s="16" t="s">
        <v>3667</v>
      </c>
      <c r="C5" s="17">
        <v>791.8599999999999</v>
      </c>
      <c r="D5" s="1">
        <v>4</v>
      </c>
      <c r="F5" t="str">
        <v>Account assume</v>
      </c>
      <c r="G5" s="24">
        <f>SUMIF(orders[BookTitle],F5,orders[TotalSales])</f>
        <v>79.64</v>
      </c>
      <c r="H5">
        <f>COUNTIF(orders[BookTitle],F5)</f>
        <v>4</v>
      </c>
      <c r="I5" s="25" t="str">
        <v>Budget season</v>
      </c>
      <c r="J5" s="24">
        <v>921.64</v>
      </c>
      <c r="K5">
        <v>5</v>
      </c>
      <c r="N5" s="23" t="s">
        <v>2350</v>
      </c>
      <c r="O5" s="17">
        <v>428.44</v>
      </c>
      <c r="Q5" s="48">
        <f>_xlfn.MAXIFS(orders[TotalSales],orders[BookTitle],Q3)</f>
        <v>202.9</v>
      </c>
      <c r="R5" s="48">
        <f>_xlfn.MINIFS(orders[TotalSales],orders[BookTitle],Q3)</f>
        <v>69.42</v>
      </c>
      <c r="S5" s="49">
        <f>SUMIF(orders[BookTitle],Q3,orders[TotalSales])</f>
        <v>475.36</v>
      </c>
      <c r="T5" s="50">
        <f>COUNTIF(orders[BookTitle],Q3)</f>
        <v>4</v>
      </c>
    </row>
    <row r="6" spans="2:20" ht="15" thickTop="1" x14ac:dyDescent="0.3">
      <c r="B6" s="16" t="s">
        <v>224</v>
      </c>
      <c r="C6" s="17">
        <v>824.71</v>
      </c>
      <c r="D6" s="1">
        <v>6</v>
      </c>
      <c r="F6" t="str">
        <v>Account million result</v>
      </c>
      <c r="G6" s="24">
        <f>SUMIF(orders[BookTitle],F6,orders[TotalSales])</f>
        <v>318.73</v>
      </c>
      <c r="H6">
        <f>COUNTIF(orders[BookTitle],F6)</f>
        <v>4</v>
      </c>
      <c r="I6" s="25" t="str">
        <v>Nice effort surface</v>
      </c>
      <c r="J6" s="24">
        <v>899.51</v>
      </c>
      <c r="K6">
        <v>6</v>
      </c>
      <c r="N6" s="16">
        <v>2023</v>
      </c>
      <c r="O6" s="17">
        <v>580.44000000000005</v>
      </c>
      <c r="Q6" s="26"/>
    </row>
    <row r="7" spans="2:20" x14ac:dyDescent="0.3">
      <c r="B7" s="16" t="s">
        <v>116</v>
      </c>
      <c r="C7" s="17">
        <v>833.8599999999999</v>
      </c>
      <c r="D7" s="1">
        <v>5</v>
      </c>
      <c r="F7" t="str">
        <v>Account year movement</v>
      </c>
      <c r="G7" s="24">
        <f>SUMIF(orders[BookTitle],F7,orders[TotalSales])</f>
        <v>339.4</v>
      </c>
      <c r="H7">
        <f>COUNTIF(orders[BookTitle],F7)</f>
        <v>2</v>
      </c>
      <c r="I7" s="25" t="str">
        <v>Part attorney</v>
      </c>
      <c r="J7" s="24">
        <v>896.82</v>
      </c>
      <c r="K7">
        <v>5</v>
      </c>
      <c r="N7" s="23" t="s">
        <v>1116</v>
      </c>
      <c r="O7" s="17">
        <v>580.44000000000005</v>
      </c>
      <c r="Q7" s="26"/>
    </row>
    <row r="8" spans="2:20" x14ac:dyDescent="0.3">
      <c r="B8" s="16" t="s">
        <v>837</v>
      </c>
      <c r="C8" s="17">
        <v>896.82</v>
      </c>
      <c r="D8" s="1">
        <v>5</v>
      </c>
      <c r="F8" t="str">
        <v>Act exist argue</v>
      </c>
      <c r="G8" s="24">
        <f>SUMIF(orders[BookTitle],F8,orders[TotalSales])</f>
        <v>354.04</v>
      </c>
      <c r="H8">
        <f>COUNTIF(orders[BookTitle],F8)</f>
        <v>3</v>
      </c>
      <c r="I8" s="25" t="str">
        <v>Large minute appear</v>
      </c>
      <c r="J8" s="24">
        <v>833.8599999999999</v>
      </c>
      <c r="K8">
        <v>5</v>
      </c>
      <c r="N8" s="16">
        <v>2024</v>
      </c>
      <c r="O8" s="17">
        <v>651.68000000000006</v>
      </c>
    </row>
    <row r="9" spans="2:20" x14ac:dyDescent="0.3">
      <c r="B9" s="16" t="s">
        <v>2218</v>
      </c>
      <c r="C9" s="17">
        <v>899.51</v>
      </c>
      <c r="D9" s="1">
        <v>6</v>
      </c>
      <c r="F9" t="str">
        <v>Act feeling</v>
      </c>
      <c r="G9" s="24">
        <f>SUMIF(orders[BookTitle],F9,orders[TotalSales])</f>
        <v>21.57</v>
      </c>
      <c r="H9">
        <f>COUNTIF(orders[BookTitle],F9)</f>
        <v>1</v>
      </c>
      <c r="I9" s="25" t="str">
        <v>Agree suddenly</v>
      </c>
      <c r="J9" s="24">
        <v>824.71</v>
      </c>
      <c r="K9">
        <v>6</v>
      </c>
      <c r="N9" s="23" t="s">
        <v>1174</v>
      </c>
      <c r="O9" s="17">
        <v>651.68000000000006</v>
      </c>
    </row>
    <row r="10" spans="2:20" x14ac:dyDescent="0.3">
      <c r="B10" s="16" t="s">
        <v>1116</v>
      </c>
      <c r="C10" s="17">
        <v>921.64</v>
      </c>
      <c r="D10" s="1">
        <v>5</v>
      </c>
      <c r="F10" t="str">
        <v>Act service place</v>
      </c>
      <c r="G10" s="24">
        <f>SUMIF(orders[BookTitle],F10,orders[TotalSales])</f>
        <v>79.37</v>
      </c>
      <c r="H10">
        <f>COUNTIF(orders[BookTitle],F10)</f>
        <v>2</v>
      </c>
      <c r="I10" s="25" t="str">
        <v>Factor buy</v>
      </c>
      <c r="J10" s="24">
        <v>791.8599999999999</v>
      </c>
      <c r="K10">
        <v>4</v>
      </c>
      <c r="N10" s="16">
        <v>2025</v>
      </c>
      <c r="O10" s="17">
        <v>515.95000000000005</v>
      </c>
    </row>
    <row r="11" spans="2:20" x14ac:dyDescent="0.3">
      <c r="B11" s="16" t="s">
        <v>2461</v>
      </c>
      <c r="C11" s="17">
        <v>938.91000000000008</v>
      </c>
      <c r="D11" s="1">
        <v>5</v>
      </c>
      <c r="F11" t="str">
        <v>Action mother game</v>
      </c>
      <c r="G11" s="24">
        <f>SUMIF(orders[BookTitle],F11,orders[TotalSales])</f>
        <v>475.36</v>
      </c>
      <c r="H11">
        <f>COUNTIF(orders[BookTitle],F11)</f>
        <v>4</v>
      </c>
      <c r="I11" s="25" t="str">
        <v>Mention own</v>
      </c>
      <c r="J11" s="24">
        <v>780.98</v>
      </c>
      <c r="K11">
        <v>6</v>
      </c>
      <c r="N11" s="23" t="s">
        <v>1447</v>
      </c>
      <c r="O11" s="17">
        <v>515.95000000000005</v>
      </c>
    </row>
    <row r="12" spans="2:20" x14ac:dyDescent="0.3">
      <c r="B12" s="16" t="s">
        <v>2350</v>
      </c>
      <c r="C12" s="17">
        <v>1066.47</v>
      </c>
      <c r="D12" s="1">
        <v>6</v>
      </c>
      <c r="F12" t="str">
        <v>Activity field weight</v>
      </c>
      <c r="G12" s="24">
        <f>SUMIF(orders[BookTitle],F12,orders[TotalSales])</f>
        <v>15.14</v>
      </c>
      <c r="H12">
        <f>COUNTIF(orders[BookTitle],F12)</f>
        <v>1</v>
      </c>
      <c r="I12" s="25" t="str">
        <v>Our deal record</v>
      </c>
      <c r="J12" s="24">
        <v>773.51</v>
      </c>
      <c r="K12">
        <v>4</v>
      </c>
      <c r="N12" s="16" t="s">
        <v>6680</v>
      </c>
      <c r="O12" s="17">
        <v>2176.5100000000002</v>
      </c>
    </row>
    <row r="13" spans="2:20" x14ac:dyDescent="0.3">
      <c r="B13" s="16" t="s">
        <v>6680</v>
      </c>
      <c r="C13" s="17">
        <v>8728.27</v>
      </c>
      <c r="D13" s="1">
        <v>52</v>
      </c>
      <c r="F13" t="str">
        <v>Activity little</v>
      </c>
      <c r="G13" s="24">
        <f>SUMIF(orders[BookTitle],F13,orders[TotalSales])</f>
        <v>630.64</v>
      </c>
      <c r="H13">
        <f>COUNTIF(orders[BookTitle],F13)</f>
        <v>4</v>
      </c>
    </row>
    <row r="14" spans="2:20" x14ac:dyDescent="0.3">
      <c r="F14" t="str">
        <v>Activity past</v>
      </c>
      <c r="G14" s="24">
        <f>SUMIF(orders[BookTitle],F14,orders[TotalSales])</f>
        <v>53.47</v>
      </c>
      <c r="H14">
        <f>COUNTIF(orders[BookTitle],F14)</f>
        <v>2</v>
      </c>
    </row>
    <row r="15" spans="2:20" x14ac:dyDescent="0.3">
      <c r="F15" t="str">
        <v>Activity system</v>
      </c>
      <c r="G15" s="24">
        <f>SUMIF(orders[BookTitle],F15,orders[TotalSales])</f>
        <v>145.49</v>
      </c>
      <c r="H15">
        <f>COUNTIF(orders[BookTitle],F15)</f>
        <v>2</v>
      </c>
    </row>
    <row r="16" spans="2:20" x14ac:dyDescent="0.3">
      <c r="F16" t="str">
        <v>Actually again lot</v>
      </c>
      <c r="G16" s="24">
        <f>SUMIF(orders[BookTitle],F16,orders[TotalSales])</f>
        <v>168.48000000000002</v>
      </c>
      <c r="H16">
        <f>COUNTIF(orders[BookTitle],F16)</f>
        <v>3</v>
      </c>
    </row>
    <row r="17" spans="6:8" x14ac:dyDescent="0.3">
      <c r="F17" t="str">
        <v>Actually west</v>
      </c>
      <c r="G17" s="24">
        <f>SUMIF(orders[BookTitle],F17,orders[TotalSales])</f>
        <v>72.3</v>
      </c>
      <c r="H17">
        <f>COUNTIF(orders[BookTitle],F17)</f>
        <v>1</v>
      </c>
    </row>
    <row r="18" spans="6:8" x14ac:dyDescent="0.3">
      <c r="F18" t="str">
        <v>Administration</v>
      </c>
      <c r="G18" s="24">
        <f>SUMIF(orders[BookTitle],F18,orders[TotalSales])</f>
        <v>638.44000000000005</v>
      </c>
      <c r="H18">
        <f>COUNTIF(orders[BookTitle],F18)</f>
        <v>3</v>
      </c>
    </row>
    <row r="19" spans="6:8" x14ac:dyDescent="0.3">
      <c r="F19" t="str">
        <v>Administration despite everyone</v>
      </c>
      <c r="G19" s="24">
        <f>SUMIF(orders[BookTitle],F19,orders[TotalSales])</f>
        <v>463.45000000000005</v>
      </c>
      <c r="H19">
        <f>COUNTIF(orders[BookTitle],F19)</f>
        <v>4</v>
      </c>
    </row>
    <row r="20" spans="6:8" x14ac:dyDescent="0.3">
      <c r="F20" t="str">
        <v>Admit his</v>
      </c>
      <c r="G20" s="24">
        <f>SUMIF(orders[BookTitle],F20,orders[TotalSales])</f>
        <v>34.15</v>
      </c>
      <c r="H20">
        <f>COUNTIF(orders[BookTitle],F20)</f>
        <v>1</v>
      </c>
    </row>
    <row r="21" spans="6:8" x14ac:dyDescent="0.3">
      <c r="F21" t="str">
        <v>Admit smile</v>
      </c>
      <c r="G21" s="24">
        <f>SUMIF(orders[BookTitle],F21,orders[TotalSales])</f>
        <v>194.45</v>
      </c>
      <c r="H21">
        <f>COUNTIF(orders[BookTitle],F21)</f>
        <v>4</v>
      </c>
    </row>
    <row r="22" spans="6:8" x14ac:dyDescent="0.3">
      <c r="F22" t="str">
        <v>Adult</v>
      </c>
      <c r="G22" s="24">
        <f>SUMIF(orders[BookTitle],F22,orders[TotalSales])</f>
        <v>340.54</v>
      </c>
      <c r="H22">
        <f>COUNTIF(orders[BookTitle],F22)</f>
        <v>3</v>
      </c>
    </row>
    <row r="23" spans="6:8" x14ac:dyDescent="0.3">
      <c r="F23" t="str">
        <v>Affect a coach</v>
      </c>
      <c r="G23" s="24">
        <f>SUMIF(orders[BookTitle],F23,orders[TotalSales])</f>
        <v>109.19999999999999</v>
      </c>
      <c r="H23">
        <f>COUNTIF(orders[BookTitle],F23)</f>
        <v>2</v>
      </c>
    </row>
    <row r="24" spans="6:8" x14ac:dyDescent="0.3">
      <c r="F24" t="str">
        <v>Affect son sister</v>
      </c>
      <c r="G24" s="24">
        <f>SUMIF(orders[BookTitle],F24,orders[TotalSales])</f>
        <v>359.93</v>
      </c>
      <c r="H24">
        <f>COUNTIF(orders[BookTitle],F24)</f>
        <v>2</v>
      </c>
    </row>
    <row r="25" spans="6:8" x14ac:dyDescent="0.3">
      <c r="F25" t="str">
        <v>After</v>
      </c>
      <c r="G25" s="24">
        <f>SUMIF(orders[BookTitle],F25,orders[TotalSales])</f>
        <v>211.66000000000003</v>
      </c>
      <c r="H25">
        <f>COUNTIF(orders[BookTitle],F25)</f>
        <v>3</v>
      </c>
    </row>
    <row r="26" spans="6:8" x14ac:dyDescent="0.3">
      <c r="F26" t="str">
        <v>Agency modern travel</v>
      </c>
      <c r="G26" s="24">
        <f>SUMIF(orders[BookTitle],F26,orders[TotalSales])</f>
        <v>15.32</v>
      </c>
      <c r="H26">
        <f>COUNTIF(orders[BookTitle],F26)</f>
        <v>2</v>
      </c>
    </row>
    <row r="27" spans="6:8" x14ac:dyDescent="0.3">
      <c r="F27" t="str">
        <v>Ago event history</v>
      </c>
      <c r="G27" s="24">
        <f>SUMIF(orders[BookTitle],F27,orders[TotalSales])</f>
        <v>108.17</v>
      </c>
      <c r="H27">
        <f>COUNTIF(orders[BookTitle],F27)</f>
        <v>2</v>
      </c>
    </row>
    <row r="28" spans="6:8" x14ac:dyDescent="0.3">
      <c r="F28" t="str">
        <v>Agree suddenly</v>
      </c>
      <c r="G28" s="24">
        <f>SUMIF(orders[BookTitle],F28,orders[TotalSales])</f>
        <v>824.71</v>
      </c>
      <c r="H28">
        <f>COUNTIF(orders[BookTitle],F28)</f>
        <v>6</v>
      </c>
    </row>
    <row r="29" spans="6:8" x14ac:dyDescent="0.3">
      <c r="F29" t="str">
        <v>Agreement tree</v>
      </c>
      <c r="G29" s="24">
        <f>SUMIF(orders[BookTitle],F29,orders[TotalSales])</f>
        <v>88.96</v>
      </c>
      <c r="H29">
        <f>COUNTIF(orders[BookTitle],F29)</f>
        <v>1</v>
      </c>
    </row>
    <row r="30" spans="6:8" x14ac:dyDescent="0.3">
      <c r="F30" t="str">
        <v>All often growth friend</v>
      </c>
      <c r="G30" s="24">
        <f>SUMIF(orders[BookTitle],F30,orders[TotalSales])</f>
        <v>61.24</v>
      </c>
      <c r="H30">
        <f>COUNTIF(orders[BookTitle],F30)</f>
        <v>1</v>
      </c>
    </row>
    <row r="31" spans="6:8" x14ac:dyDescent="0.3">
      <c r="F31" t="str">
        <v>All why</v>
      </c>
      <c r="G31" s="24">
        <f>SUMIF(orders[BookTitle],F31,orders[TotalSales])</f>
        <v>139.80000000000001</v>
      </c>
      <c r="H31">
        <f>COUNTIF(orders[BookTitle],F31)</f>
        <v>2</v>
      </c>
    </row>
    <row r="32" spans="6:8" x14ac:dyDescent="0.3">
      <c r="F32" t="str">
        <v>Allow</v>
      </c>
      <c r="G32" s="24">
        <f>SUMIF(orders[BookTitle],F32,orders[TotalSales])</f>
        <v>265.45</v>
      </c>
      <c r="H32">
        <f>COUNTIF(orders[BookTitle],F32)</f>
        <v>3</v>
      </c>
    </row>
    <row r="33" spans="6:8" x14ac:dyDescent="0.3">
      <c r="F33" t="str">
        <v>Allow page indicate</v>
      </c>
      <c r="G33" s="24">
        <f>SUMIF(orders[BookTitle],F33,orders[TotalSales])</f>
        <v>197.17000000000002</v>
      </c>
      <c r="H33">
        <f>COUNTIF(orders[BookTitle],F33)</f>
        <v>3</v>
      </c>
    </row>
    <row r="34" spans="6:8" x14ac:dyDescent="0.3">
      <c r="F34" t="str">
        <v>Allow personal</v>
      </c>
      <c r="G34" s="24">
        <f>SUMIF(orders[BookTitle],F34,orders[TotalSales])</f>
        <v>40.57</v>
      </c>
      <c r="H34">
        <f>COUNTIF(orders[BookTitle],F34)</f>
        <v>1</v>
      </c>
    </row>
    <row r="35" spans="6:8" x14ac:dyDescent="0.3">
      <c r="F35" t="str">
        <v>Allow trip military</v>
      </c>
      <c r="G35" s="24">
        <f>SUMIF(orders[BookTitle],F35,orders[TotalSales])</f>
        <v>76.489999999999995</v>
      </c>
      <c r="H35">
        <f>COUNTIF(orders[BookTitle],F35)</f>
        <v>2</v>
      </c>
    </row>
    <row r="36" spans="6:8" x14ac:dyDescent="0.3">
      <c r="F36" t="str">
        <v>Almost suggest behind</v>
      </c>
      <c r="G36" s="24">
        <f>SUMIF(orders[BookTitle],F36,orders[TotalSales])</f>
        <v>284.74</v>
      </c>
      <c r="H36">
        <f>COUNTIF(orders[BookTitle],F36)</f>
        <v>2</v>
      </c>
    </row>
    <row r="37" spans="6:8" x14ac:dyDescent="0.3">
      <c r="F37" t="str">
        <v>Already both</v>
      </c>
      <c r="G37" s="24">
        <f>SUMIF(orders[BookTitle],F37,orders[TotalSales])</f>
        <v>138.81</v>
      </c>
      <c r="H37">
        <f>COUNTIF(orders[BookTitle],F37)</f>
        <v>2</v>
      </c>
    </row>
    <row r="38" spans="6:8" x14ac:dyDescent="0.3">
      <c r="F38" t="str">
        <v>Already could</v>
      </c>
      <c r="G38" s="24">
        <f>SUMIF(orders[BookTitle],F38,orders[TotalSales])</f>
        <v>138.57</v>
      </c>
      <c r="H38">
        <f>COUNTIF(orders[BookTitle],F38)</f>
        <v>2</v>
      </c>
    </row>
    <row r="39" spans="6:8" x14ac:dyDescent="0.3">
      <c r="F39" t="str">
        <v>Already natural fine share</v>
      </c>
      <c r="G39" s="24">
        <f>SUMIF(orders[BookTitle],F39,orders[TotalSales])</f>
        <v>248.65</v>
      </c>
      <c r="H39">
        <f>COUNTIF(orders[BookTitle],F39)</f>
        <v>1</v>
      </c>
    </row>
    <row r="40" spans="6:8" x14ac:dyDescent="0.3">
      <c r="F40" t="str">
        <v>Although goal</v>
      </c>
      <c r="G40" s="24">
        <f>SUMIF(orders[BookTitle],F40,orders[TotalSales])</f>
        <v>323.42</v>
      </c>
      <c r="H40">
        <f>COUNTIF(orders[BookTitle],F40)</f>
        <v>3</v>
      </c>
    </row>
    <row r="41" spans="6:8" x14ac:dyDescent="0.3">
      <c r="F41" t="str">
        <v>Although physical some clear</v>
      </c>
      <c r="G41" s="24">
        <f>SUMIF(orders[BookTitle],F41,orders[TotalSales])</f>
        <v>45.99</v>
      </c>
      <c r="H41">
        <f>COUNTIF(orders[BookTitle],F41)</f>
        <v>1</v>
      </c>
    </row>
    <row r="42" spans="6:8" x14ac:dyDescent="0.3">
      <c r="F42" t="str">
        <v>Although police</v>
      </c>
      <c r="G42" s="24">
        <f>SUMIF(orders[BookTitle],F42,orders[TotalSales])</f>
        <v>257.26</v>
      </c>
      <c r="H42">
        <f>COUNTIF(orders[BookTitle],F42)</f>
        <v>2</v>
      </c>
    </row>
    <row r="43" spans="6:8" x14ac:dyDescent="0.3">
      <c r="F43" t="str">
        <v>Always</v>
      </c>
      <c r="G43" s="24">
        <f>SUMIF(orders[BookTitle],F43,orders[TotalSales])</f>
        <v>556.95999999999992</v>
      </c>
      <c r="H43">
        <f>COUNTIF(orders[BookTitle],F43)</f>
        <v>5</v>
      </c>
    </row>
    <row r="44" spans="6:8" x14ac:dyDescent="0.3">
      <c r="F44" t="str">
        <v>Always lot</v>
      </c>
      <c r="G44" s="24">
        <f>SUMIF(orders[BookTitle],F44,orders[TotalSales])</f>
        <v>73.56</v>
      </c>
      <c r="H44">
        <f>COUNTIF(orders[BookTitle],F44)</f>
        <v>3</v>
      </c>
    </row>
    <row r="45" spans="6:8" x14ac:dyDescent="0.3">
      <c r="F45" t="str">
        <v>American list</v>
      </c>
      <c r="G45" s="24">
        <f>SUMIF(orders[BookTitle],F45,orders[TotalSales])</f>
        <v>104.66</v>
      </c>
      <c r="H45">
        <f>COUNTIF(orders[BookTitle],F45)</f>
        <v>2</v>
      </c>
    </row>
    <row r="46" spans="6:8" x14ac:dyDescent="0.3">
      <c r="F46" t="str">
        <v>American mother</v>
      </c>
      <c r="G46" s="24">
        <f>SUMIF(orders[BookTitle],F46,orders[TotalSales])</f>
        <v>269.59999999999997</v>
      </c>
      <c r="H46">
        <f>COUNTIF(orders[BookTitle],F46)</f>
        <v>4</v>
      </c>
    </row>
    <row r="47" spans="6:8" x14ac:dyDescent="0.3">
      <c r="F47" t="str">
        <v>Among</v>
      </c>
      <c r="G47" s="24">
        <f>SUMIF(orders[BookTitle],F47,orders[TotalSales])</f>
        <v>221.95</v>
      </c>
      <c r="H47">
        <f>COUNTIF(orders[BookTitle],F47)</f>
        <v>1</v>
      </c>
    </row>
    <row r="48" spans="6:8" x14ac:dyDescent="0.3">
      <c r="F48" t="str">
        <v>Among after value</v>
      </c>
      <c r="G48" s="24">
        <f>SUMIF(orders[BookTitle],F48,orders[TotalSales])</f>
        <v>181.8</v>
      </c>
      <c r="H48">
        <f>COUNTIF(orders[BookTitle],F48)</f>
        <v>1</v>
      </c>
    </row>
    <row r="49" spans="6:8" x14ac:dyDescent="0.3">
      <c r="F49" t="str">
        <v>Amount finish</v>
      </c>
      <c r="G49" s="24">
        <f>SUMIF(orders[BookTitle],F49,orders[TotalSales])</f>
        <v>314.13</v>
      </c>
      <c r="H49">
        <f>COUNTIF(orders[BookTitle],F49)</f>
        <v>2</v>
      </c>
    </row>
    <row r="50" spans="6:8" x14ac:dyDescent="0.3">
      <c r="F50" t="str">
        <v>Analysis per</v>
      </c>
      <c r="G50" s="24">
        <f>SUMIF(orders[BookTitle],F50,orders[TotalSales])</f>
        <v>184.19</v>
      </c>
      <c r="H50">
        <f>COUNTIF(orders[BookTitle],F50)</f>
        <v>2</v>
      </c>
    </row>
    <row r="51" spans="6:8" x14ac:dyDescent="0.3">
      <c r="F51" t="str">
        <v>And fine</v>
      </c>
      <c r="G51" s="24">
        <f>SUMIF(orders[BookTitle],F51,orders[TotalSales])</f>
        <v>62.46</v>
      </c>
      <c r="H51">
        <f>COUNTIF(orders[BookTitle],F51)</f>
        <v>1</v>
      </c>
    </row>
    <row r="52" spans="6:8" x14ac:dyDescent="0.3">
      <c r="F52" t="str">
        <v>Animal firm stand</v>
      </c>
      <c r="G52" s="24">
        <f>SUMIF(orders[BookTitle],F52,orders[TotalSales])</f>
        <v>68.7</v>
      </c>
      <c r="H52">
        <f>COUNTIF(orders[BookTitle],F52)</f>
        <v>1</v>
      </c>
    </row>
    <row r="53" spans="6:8" x14ac:dyDescent="0.3">
      <c r="F53" t="str">
        <v>Answer accept</v>
      </c>
      <c r="G53" s="24">
        <f>SUMIF(orders[BookTitle],F53,orders[TotalSales])</f>
        <v>36.119999999999997</v>
      </c>
      <c r="H53">
        <f>COUNTIF(orders[BookTitle],F53)</f>
        <v>1</v>
      </c>
    </row>
    <row r="54" spans="6:8" x14ac:dyDescent="0.3">
      <c r="F54" t="str">
        <v>Any body region</v>
      </c>
      <c r="G54" s="24">
        <f>SUMIF(orders[BookTitle],F54,orders[TotalSales])</f>
        <v>179.14999999999998</v>
      </c>
      <c r="H54">
        <f>COUNTIF(orders[BookTitle],F54)</f>
        <v>2</v>
      </c>
    </row>
    <row r="55" spans="6:8" x14ac:dyDescent="0.3">
      <c r="F55" t="str">
        <v>Anything skill blood</v>
      </c>
      <c r="G55" s="24">
        <f>SUMIF(orders[BookTitle],F55,orders[TotalSales])</f>
        <v>567.26</v>
      </c>
      <c r="H55">
        <f>COUNTIF(orders[BookTitle],F55)</f>
        <v>4</v>
      </c>
    </row>
    <row r="56" spans="6:8" x14ac:dyDescent="0.3">
      <c r="F56" t="str">
        <v>Appear factor possible</v>
      </c>
      <c r="G56" s="24">
        <f>SUMIF(orders[BookTitle],F56,orders[TotalSales])</f>
        <v>541.22</v>
      </c>
      <c r="H56">
        <f>COUNTIF(orders[BookTitle],F56)</f>
        <v>4</v>
      </c>
    </row>
    <row r="57" spans="6:8" x14ac:dyDescent="0.3">
      <c r="F57" t="str">
        <v>Appear interview would another</v>
      </c>
      <c r="G57" s="24">
        <f>SUMIF(orders[BookTitle],F57,orders[TotalSales])</f>
        <v>233.32</v>
      </c>
      <c r="H57">
        <f>COUNTIF(orders[BookTitle],F57)</f>
        <v>3</v>
      </c>
    </row>
    <row r="58" spans="6:8" x14ac:dyDescent="0.3">
      <c r="F58" t="str">
        <v>Apply</v>
      </c>
      <c r="G58" s="24">
        <f>SUMIF(orders[BookTitle],F58,orders[TotalSales])</f>
        <v>173.66</v>
      </c>
      <c r="H58">
        <f>COUNTIF(orders[BookTitle],F58)</f>
        <v>3</v>
      </c>
    </row>
    <row r="59" spans="6:8" x14ac:dyDescent="0.3">
      <c r="F59" t="str">
        <v>Apply government method suddenly</v>
      </c>
      <c r="G59" s="24">
        <f>SUMIF(orders[BookTitle],F59,orders[TotalSales])</f>
        <v>427.15999999999997</v>
      </c>
      <c r="H59">
        <f>COUNTIF(orders[BookTitle],F59)</f>
        <v>2</v>
      </c>
    </row>
    <row r="60" spans="6:8" x14ac:dyDescent="0.3">
      <c r="F60" t="str">
        <v>Apply pattern</v>
      </c>
      <c r="G60" s="24">
        <f>SUMIF(orders[BookTitle],F60,orders[TotalSales])</f>
        <v>235.82</v>
      </c>
      <c r="H60">
        <f>COUNTIF(orders[BookTitle],F60)</f>
        <v>2</v>
      </c>
    </row>
    <row r="61" spans="6:8" x14ac:dyDescent="0.3">
      <c r="F61" t="str">
        <v>Approach</v>
      </c>
      <c r="G61" s="24">
        <f>SUMIF(orders[BookTitle],F61,orders[TotalSales])</f>
        <v>431.25</v>
      </c>
      <c r="H61">
        <f>COUNTIF(orders[BookTitle],F61)</f>
        <v>3</v>
      </c>
    </row>
    <row r="62" spans="6:8" x14ac:dyDescent="0.3">
      <c r="F62" t="str">
        <v>Argue sort</v>
      </c>
      <c r="G62" s="24">
        <f>SUMIF(orders[BookTitle],F62,orders[TotalSales])</f>
        <v>124.77</v>
      </c>
      <c r="H62">
        <f>COUNTIF(orders[BookTitle],F62)</f>
        <v>1</v>
      </c>
    </row>
    <row r="63" spans="6:8" x14ac:dyDescent="0.3">
      <c r="F63" t="str">
        <v>Arm once</v>
      </c>
      <c r="G63" s="24">
        <f>SUMIF(orders[BookTitle],F63,orders[TotalSales])</f>
        <v>126.68</v>
      </c>
      <c r="H63">
        <f>COUNTIF(orders[BookTitle],F63)</f>
        <v>2</v>
      </c>
    </row>
    <row r="64" spans="6:8" x14ac:dyDescent="0.3">
      <c r="F64" t="str">
        <v>Arm third</v>
      </c>
      <c r="G64" s="24">
        <f>SUMIF(orders[BookTitle],F64,orders[TotalSales])</f>
        <v>26.09</v>
      </c>
      <c r="H64">
        <f>COUNTIF(orders[BookTitle],F64)</f>
        <v>1</v>
      </c>
    </row>
    <row r="65" spans="6:8" x14ac:dyDescent="0.3">
      <c r="F65" t="str">
        <v>Around</v>
      </c>
      <c r="G65" s="24">
        <f>SUMIF(orders[BookTitle],F65,orders[TotalSales])</f>
        <v>284.77</v>
      </c>
      <c r="H65">
        <f>COUNTIF(orders[BookTitle],F65)</f>
        <v>3</v>
      </c>
    </row>
    <row r="66" spans="6:8" x14ac:dyDescent="0.3">
      <c r="F66" t="str">
        <v>Around garden</v>
      </c>
      <c r="G66" s="24">
        <f>SUMIF(orders[BookTitle],F66,orders[TotalSales])</f>
        <v>580.31999999999994</v>
      </c>
      <c r="H66">
        <f>COUNTIF(orders[BookTitle],F66)</f>
        <v>5</v>
      </c>
    </row>
    <row r="67" spans="6:8" x14ac:dyDescent="0.3">
      <c r="F67" t="str">
        <v>Around today</v>
      </c>
      <c r="G67" s="24">
        <f>SUMIF(orders[BookTitle],F67,orders[TotalSales])</f>
        <v>562.22</v>
      </c>
      <c r="H67">
        <f>COUNTIF(orders[BookTitle],F67)</f>
        <v>4</v>
      </c>
    </row>
    <row r="68" spans="6:8" x14ac:dyDescent="0.3">
      <c r="F68" t="str">
        <v>Arrive</v>
      </c>
      <c r="G68" s="24">
        <f>SUMIF(orders[BookTitle],F68,orders[TotalSales])</f>
        <v>171.21</v>
      </c>
      <c r="H68">
        <f>COUNTIF(orders[BookTitle],F68)</f>
        <v>3</v>
      </c>
    </row>
    <row r="69" spans="6:8" x14ac:dyDescent="0.3">
      <c r="F69" t="str">
        <v>Art allow</v>
      </c>
      <c r="G69" s="24">
        <f>SUMIF(orders[BookTitle],F69,orders[TotalSales])</f>
        <v>79.94</v>
      </c>
      <c r="H69">
        <f>COUNTIF(orders[BookTitle],F69)</f>
        <v>2</v>
      </c>
    </row>
    <row r="70" spans="6:8" x14ac:dyDescent="0.3">
      <c r="F70" t="str">
        <v>Art position staff</v>
      </c>
      <c r="G70" s="24">
        <f>SUMIF(orders[BookTitle],F70,orders[TotalSales])</f>
        <v>186.31</v>
      </c>
      <c r="H70">
        <f>COUNTIF(orders[BookTitle],F70)</f>
        <v>2</v>
      </c>
    </row>
    <row r="71" spans="6:8" x14ac:dyDescent="0.3">
      <c r="F71" t="str">
        <v>Artist glass</v>
      </c>
      <c r="G71" s="24">
        <f>SUMIF(orders[BookTitle],F71,orders[TotalSales])</f>
        <v>158.19999999999999</v>
      </c>
      <c r="H71">
        <f>COUNTIF(orders[BookTitle],F71)</f>
        <v>1</v>
      </c>
    </row>
    <row r="72" spans="6:8" x14ac:dyDescent="0.3">
      <c r="F72" t="str">
        <v>As name manager</v>
      </c>
      <c r="G72" s="24">
        <f>SUMIF(orders[BookTitle],F72,orders[TotalSales])</f>
        <v>207.76</v>
      </c>
      <c r="H72">
        <f>COUNTIF(orders[BookTitle],F72)</f>
        <v>2</v>
      </c>
    </row>
    <row r="73" spans="6:8" x14ac:dyDescent="0.3">
      <c r="F73" t="str">
        <v>As value recently</v>
      </c>
      <c r="G73" s="24">
        <f>SUMIF(orders[BookTitle],F73,orders[TotalSales])</f>
        <v>21.75</v>
      </c>
      <c r="H73">
        <f>COUNTIF(orders[BookTitle],F73)</f>
        <v>1</v>
      </c>
    </row>
    <row r="74" spans="6:8" x14ac:dyDescent="0.3">
      <c r="F74" t="str">
        <v>Ask house produce</v>
      </c>
      <c r="G74" s="24">
        <f>SUMIF(orders[BookTitle],F74,orders[TotalSales])</f>
        <v>154.76999999999998</v>
      </c>
      <c r="H74">
        <f>COUNTIF(orders[BookTitle],F74)</f>
        <v>3</v>
      </c>
    </row>
    <row r="75" spans="6:8" x14ac:dyDescent="0.3">
      <c r="F75" t="str">
        <v>Assume</v>
      </c>
      <c r="G75" s="24">
        <f>SUMIF(orders[BookTitle],F75,orders[TotalSales])</f>
        <v>333.35</v>
      </c>
      <c r="H75">
        <f>COUNTIF(orders[BookTitle],F75)</f>
        <v>2</v>
      </c>
    </row>
    <row r="76" spans="6:8" x14ac:dyDescent="0.3">
      <c r="F76" t="str">
        <v>At must your</v>
      </c>
      <c r="G76" s="24">
        <f>SUMIF(orders[BookTitle],F76,orders[TotalSales])</f>
        <v>43.12</v>
      </c>
      <c r="H76">
        <f>COUNTIF(orders[BookTitle],F76)</f>
        <v>1</v>
      </c>
    </row>
    <row r="77" spans="6:8" x14ac:dyDescent="0.3">
      <c r="F77" t="str">
        <v>At two early company</v>
      </c>
      <c r="G77" s="24">
        <f>SUMIF(orders[BookTitle],F77,orders[TotalSales])</f>
        <v>259.14</v>
      </c>
      <c r="H77">
        <f>COUNTIF(orders[BookTitle],F77)</f>
        <v>4</v>
      </c>
    </row>
    <row r="78" spans="6:8" x14ac:dyDescent="0.3">
      <c r="F78" t="str">
        <v>Attention teacher</v>
      </c>
      <c r="G78" s="24">
        <f>SUMIF(orders[BookTitle],F78,orders[TotalSales])</f>
        <v>17.61</v>
      </c>
      <c r="H78">
        <f>COUNTIF(orders[BookTitle],F78)</f>
        <v>1</v>
      </c>
    </row>
    <row r="79" spans="6:8" x14ac:dyDescent="0.3">
      <c r="F79" t="str">
        <v>Attorney</v>
      </c>
      <c r="G79" s="24">
        <f>SUMIF(orders[BookTitle],F79,orders[TotalSales])</f>
        <v>61.68</v>
      </c>
      <c r="H79">
        <f>COUNTIF(orders[BookTitle],F79)</f>
        <v>1</v>
      </c>
    </row>
    <row r="80" spans="6:8" x14ac:dyDescent="0.3">
      <c r="F80" t="str">
        <v>Audience into think</v>
      </c>
      <c r="G80" s="24">
        <f>SUMIF(orders[BookTitle],F80,orders[TotalSales])</f>
        <v>447.75</v>
      </c>
      <c r="H80">
        <f>COUNTIF(orders[BookTitle],F80)</f>
        <v>3</v>
      </c>
    </row>
    <row r="81" spans="6:8" x14ac:dyDescent="0.3">
      <c r="F81" t="str">
        <v>Audience million strategy</v>
      </c>
      <c r="G81" s="24">
        <f>SUMIF(orders[BookTitle],F81,orders[TotalSales])</f>
        <v>323.90999999999997</v>
      </c>
      <c r="H81">
        <f>COUNTIF(orders[BookTitle],F81)</f>
        <v>4</v>
      </c>
    </row>
    <row r="82" spans="6:8" x14ac:dyDescent="0.3">
      <c r="F82" t="str">
        <v>Audience new although</v>
      </c>
      <c r="G82" s="24">
        <f>SUMIF(orders[BookTitle],F82,orders[TotalSales])</f>
        <v>23.65</v>
      </c>
      <c r="H82">
        <f>COUNTIF(orders[BookTitle],F82)</f>
        <v>1</v>
      </c>
    </row>
    <row r="83" spans="6:8" x14ac:dyDescent="0.3">
      <c r="F83" t="str">
        <v>Author</v>
      </c>
      <c r="G83" s="24">
        <f>SUMIF(orders[BookTitle],F83,orders[TotalSales])</f>
        <v>69.78</v>
      </c>
      <c r="H83">
        <f>COUNTIF(orders[BookTitle],F83)</f>
        <v>2</v>
      </c>
    </row>
    <row r="84" spans="6:8" x14ac:dyDescent="0.3">
      <c r="F84" t="str">
        <v>Authority music writer</v>
      </c>
      <c r="G84" s="24">
        <f>SUMIF(orders[BookTitle],F84,orders[TotalSales])</f>
        <v>192.56</v>
      </c>
      <c r="H84">
        <f>COUNTIF(orders[BookTitle],F84)</f>
        <v>3</v>
      </c>
    </row>
    <row r="85" spans="6:8" x14ac:dyDescent="0.3">
      <c r="F85" t="str">
        <v>Authority open</v>
      </c>
      <c r="G85" s="24">
        <f>SUMIF(orders[BookTitle],F85,orders[TotalSales])</f>
        <v>80.48</v>
      </c>
      <c r="H85">
        <f>COUNTIF(orders[BookTitle],F85)</f>
        <v>1</v>
      </c>
    </row>
    <row r="86" spans="6:8" x14ac:dyDescent="0.3">
      <c r="F86" t="str">
        <v>Avoid financial career</v>
      </c>
      <c r="G86" s="24">
        <f>SUMIF(orders[BookTitle],F86,orders[TotalSales])</f>
        <v>345.32</v>
      </c>
      <c r="H86">
        <f>COUNTIF(orders[BookTitle],F86)</f>
        <v>5</v>
      </c>
    </row>
    <row r="87" spans="6:8" x14ac:dyDescent="0.3">
      <c r="F87" t="str">
        <v>Avoid pay</v>
      </c>
      <c r="G87" s="24">
        <f>SUMIF(orders[BookTitle],F87,orders[TotalSales])</f>
        <v>445.46000000000004</v>
      </c>
      <c r="H87">
        <f>COUNTIF(orders[BookTitle],F87)</f>
        <v>3</v>
      </c>
    </row>
    <row r="88" spans="6:8" x14ac:dyDescent="0.3">
      <c r="F88" t="str">
        <v>Away social</v>
      </c>
      <c r="G88" s="24">
        <f>SUMIF(orders[BookTitle],F88,orders[TotalSales])</f>
        <v>130.19999999999999</v>
      </c>
      <c r="H88">
        <f>COUNTIF(orders[BookTitle],F88)</f>
        <v>1</v>
      </c>
    </row>
    <row r="89" spans="6:8" x14ac:dyDescent="0.3">
      <c r="F89" t="str">
        <v>Away specific</v>
      </c>
      <c r="G89" s="24">
        <f>SUMIF(orders[BookTitle],F89,orders[TotalSales])</f>
        <v>78.89</v>
      </c>
      <c r="H89">
        <f>COUNTIF(orders[BookTitle],F89)</f>
        <v>3</v>
      </c>
    </row>
    <row r="90" spans="6:8" x14ac:dyDescent="0.3">
      <c r="F90" t="str">
        <v>Baby</v>
      </c>
      <c r="G90" s="24">
        <f>SUMIF(orders[BookTitle],F90,orders[TotalSales])</f>
        <v>277.02999999999997</v>
      </c>
      <c r="H90">
        <f>COUNTIF(orders[BookTitle],F90)</f>
        <v>2</v>
      </c>
    </row>
    <row r="91" spans="6:8" x14ac:dyDescent="0.3">
      <c r="F91" t="str">
        <v>Baby realize</v>
      </c>
      <c r="G91" s="24">
        <f>SUMIF(orders[BookTitle],F91,orders[TotalSales])</f>
        <v>437.09</v>
      </c>
      <c r="H91">
        <f>COUNTIF(orders[BookTitle],F91)</f>
        <v>4</v>
      </c>
    </row>
    <row r="92" spans="6:8" x14ac:dyDescent="0.3">
      <c r="F92" t="str">
        <v>Back present</v>
      </c>
      <c r="G92" s="24">
        <f>SUMIF(orders[BookTitle],F92,orders[TotalSales])</f>
        <v>193.32999999999998</v>
      </c>
      <c r="H92">
        <f>COUNTIF(orders[BookTitle],F92)</f>
        <v>4</v>
      </c>
    </row>
    <row r="93" spans="6:8" x14ac:dyDescent="0.3">
      <c r="F93" t="str">
        <v>Back professor because own</v>
      </c>
      <c r="G93" s="24">
        <f>SUMIF(orders[BookTitle],F93,orders[TotalSales])</f>
        <v>104.56</v>
      </c>
      <c r="H93">
        <f>COUNTIF(orders[BookTitle],F93)</f>
        <v>1</v>
      </c>
    </row>
    <row r="94" spans="6:8" x14ac:dyDescent="0.3">
      <c r="F94" t="str">
        <v>Back wonder follow</v>
      </c>
      <c r="G94" s="24">
        <f>SUMIF(orders[BookTitle],F94,orders[TotalSales])</f>
        <v>288.79000000000002</v>
      </c>
      <c r="H94">
        <f>COUNTIF(orders[BookTitle],F94)</f>
        <v>2</v>
      </c>
    </row>
    <row r="95" spans="6:8" x14ac:dyDescent="0.3">
      <c r="F95" t="str">
        <v>Bad knowledge already</v>
      </c>
      <c r="G95" s="24">
        <f>SUMIF(orders[BookTitle],F95,orders[TotalSales])</f>
        <v>40.270000000000003</v>
      </c>
      <c r="H95">
        <f>COUNTIF(orders[BookTitle],F95)</f>
        <v>2</v>
      </c>
    </row>
    <row r="96" spans="6:8" x14ac:dyDescent="0.3">
      <c r="F96" t="str">
        <v>Bank able</v>
      </c>
      <c r="G96" s="24">
        <f>SUMIF(orders[BookTitle],F96,orders[TotalSales])</f>
        <v>194.22</v>
      </c>
      <c r="H96">
        <f>COUNTIF(orders[BookTitle],F96)</f>
        <v>3</v>
      </c>
    </row>
    <row r="97" spans="6:8" x14ac:dyDescent="0.3">
      <c r="F97" t="str">
        <v>Base Mrs various</v>
      </c>
      <c r="G97" s="24">
        <f>SUMIF(orders[BookTitle],F97,orders[TotalSales])</f>
        <v>20.2</v>
      </c>
      <c r="H97">
        <f>COUNTIF(orders[BookTitle],F97)</f>
        <v>1</v>
      </c>
    </row>
    <row r="98" spans="6:8" x14ac:dyDescent="0.3">
      <c r="F98" t="str">
        <v>Be</v>
      </c>
      <c r="G98" s="24">
        <f>SUMIF(orders[BookTitle],F98,orders[TotalSales])</f>
        <v>134.55000000000001</v>
      </c>
      <c r="H98">
        <f>COUNTIF(orders[BookTitle],F98)</f>
        <v>4</v>
      </c>
    </row>
    <row r="99" spans="6:8" x14ac:dyDescent="0.3">
      <c r="F99" t="str">
        <v>Be entire phone actually</v>
      </c>
      <c r="G99" s="24">
        <f>SUMIF(orders[BookTitle],F99,orders[TotalSales])</f>
        <v>180.19</v>
      </c>
      <c r="H99">
        <f>COUNTIF(orders[BookTitle],F99)</f>
        <v>4</v>
      </c>
    </row>
    <row r="100" spans="6:8" x14ac:dyDescent="0.3">
      <c r="F100" t="str">
        <v>Be task manager</v>
      </c>
      <c r="G100" s="24">
        <f>SUMIF(orders[BookTitle],F100,orders[TotalSales])</f>
        <v>79.349999999999994</v>
      </c>
      <c r="H100">
        <f>COUNTIF(orders[BookTitle],F100)</f>
        <v>1</v>
      </c>
    </row>
    <row r="101" spans="6:8" x14ac:dyDescent="0.3">
      <c r="F101" t="str">
        <v>Beat maintain</v>
      </c>
      <c r="G101" s="24">
        <f>SUMIF(orders[BookTitle],F101,orders[TotalSales])</f>
        <v>229.75</v>
      </c>
      <c r="H101">
        <f>COUNTIF(orders[BookTitle],F101)</f>
        <v>3</v>
      </c>
    </row>
    <row r="102" spans="6:8" x14ac:dyDescent="0.3">
      <c r="F102" t="str">
        <v>Become medical</v>
      </c>
      <c r="G102" s="24">
        <f>SUMIF(orders[BookTitle],F102,orders[TotalSales])</f>
        <v>135.46</v>
      </c>
      <c r="H102">
        <f>COUNTIF(orders[BookTitle],F102)</f>
        <v>2</v>
      </c>
    </row>
    <row r="103" spans="6:8" x14ac:dyDescent="0.3">
      <c r="F103" t="str">
        <v>Become option marriage</v>
      </c>
      <c r="G103" s="24">
        <f>SUMIF(orders[BookTitle],F103,orders[TotalSales])</f>
        <v>700.65</v>
      </c>
      <c r="H103">
        <f>COUNTIF(orders[BookTitle],F103)</f>
        <v>5</v>
      </c>
    </row>
    <row r="104" spans="6:8" x14ac:dyDescent="0.3">
      <c r="F104" t="str">
        <v>Become them new</v>
      </c>
      <c r="G104" s="24">
        <f>SUMIF(orders[BookTitle],F104,orders[TotalSales])</f>
        <v>116.44</v>
      </c>
      <c r="H104">
        <f>COUNTIF(orders[BookTitle],F104)</f>
        <v>1</v>
      </c>
    </row>
    <row r="105" spans="6:8" x14ac:dyDescent="0.3">
      <c r="F105" t="str">
        <v>Become wide onto</v>
      </c>
      <c r="G105" s="24">
        <f>SUMIF(orders[BookTitle],F105,orders[TotalSales])</f>
        <v>217.79999999999998</v>
      </c>
      <c r="H105">
        <f>COUNTIF(orders[BookTitle],F105)</f>
        <v>2</v>
      </c>
    </row>
    <row r="106" spans="6:8" x14ac:dyDescent="0.3">
      <c r="F106" t="str">
        <v>Before station</v>
      </c>
      <c r="G106" s="24">
        <f>SUMIF(orders[BookTitle],F106,orders[TotalSales])</f>
        <v>206.81</v>
      </c>
      <c r="H106">
        <f>COUNTIF(orders[BookTitle],F106)</f>
        <v>3</v>
      </c>
    </row>
    <row r="107" spans="6:8" x14ac:dyDescent="0.3">
      <c r="F107" t="str">
        <v>Begin that wind</v>
      </c>
      <c r="G107" s="24">
        <f>SUMIF(orders[BookTitle],F107,orders[TotalSales])</f>
        <v>143.07</v>
      </c>
      <c r="H107">
        <f>COUNTIF(orders[BookTitle],F107)</f>
        <v>2</v>
      </c>
    </row>
    <row r="108" spans="6:8" x14ac:dyDescent="0.3">
      <c r="F108" t="str">
        <v>Behavior</v>
      </c>
      <c r="G108" s="24">
        <f>SUMIF(orders[BookTitle],F108,orders[TotalSales])</f>
        <v>179.48</v>
      </c>
      <c r="H108">
        <f>COUNTIF(orders[BookTitle],F108)</f>
        <v>1</v>
      </c>
    </row>
    <row r="109" spans="6:8" x14ac:dyDescent="0.3">
      <c r="F109" t="str">
        <v>Behavior available</v>
      </c>
      <c r="G109" s="24">
        <f>SUMIF(orders[BookTitle],F109,orders[TotalSales])</f>
        <v>181.7</v>
      </c>
      <c r="H109">
        <f>COUNTIF(orders[BookTitle],F109)</f>
        <v>2</v>
      </c>
    </row>
    <row r="110" spans="6:8" x14ac:dyDescent="0.3">
      <c r="F110" t="str">
        <v>Behind staff</v>
      </c>
      <c r="G110" s="24">
        <f>SUMIF(orders[BookTitle],F110,orders[TotalSales])</f>
        <v>290.56</v>
      </c>
      <c r="H110">
        <f>COUNTIF(orders[BookTitle],F110)</f>
        <v>3</v>
      </c>
    </row>
    <row r="111" spans="6:8" x14ac:dyDescent="0.3">
      <c r="F111" t="str">
        <v>Benefit modern</v>
      </c>
      <c r="G111" s="24">
        <f>SUMIF(orders[BookTitle],F111,orders[TotalSales])</f>
        <v>195.76</v>
      </c>
      <c r="H111">
        <f>COUNTIF(orders[BookTitle],F111)</f>
        <v>3</v>
      </c>
    </row>
    <row r="112" spans="6:8" x14ac:dyDescent="0.3">
      <c r="F112" t="str">
        <v>Benefit tax</v>
      </c>
      <c r="G112" s="24">
        <f>SUMIF(orders[BookTitle],F112,orders[TotalSales])</f>
        <v>384.55</v>
      </c>
      <c r="H112">
        <f>COUNTIF(orders[BookTitle],F112)</f>
        <v>4</v>
      </c>
    </row>
    <row r="113" spans="6:8" x14ac:dyDescent="0.3">
      <c r="F113" t="str">
        <v>Best but</v>
      </c>
      <c r="G113" s="24">
        <f>SUMIF(orders[BookTitle],F113,orders[TotalSales])</f>
        <v>46.23</v>
      </c>
      <c r="H113">
        <f>COUNTIF(orders[BookTitle],F113)</f>
        <v>1</v>
      </c>
    </row>
    <row r="114" spans="6:8" x14ac:dyDescent="0.3">
      <c r="F114" t="str">
        <v>Best weight yeah</v>
      </c>
      <c r="G114" s="24">
        <f>SUMIF(orders[BookTitle],F114,orders[TotalSales])</f>
        <v>643.69000000000005</v>
      </c>
      <c r="H114">
        <f>COUNTIF(orders[BookTitle],F114)</f>
        <v>5</v>
      </c>
    </row>
    <row r="115" spans="6:8" x14ac:dyDescent="0.3">
      <c r="F115" t="str">
        <v>Better</v>
      </c>
      <c r="G115" s="24">
        <f>SUMIF(orders[BookTitle],F115,orders[TotalSales])</f>
        <v>191.07</v>
      </c>
      <c r="H115">
        <f>COUNTIF(orders[BookTitle],F115)</f>
        <v>4</v>
      </c>
    </row>
    <row r="116" spans="6:8" x14ac:dyDescent="0.3">
      <c r="F116" t="str">
        <v>Better company</v>
      </c>
      <c r="G116" s="24">
        <f>SUMIF(orders[BookTitle],F116,orders[TotalSales])</f>
        <v>262</v>
      </c>
      <c r="H116">
        <f>COUNTIF(orders[BookTitle],F116)</f>
        <v>4</v>
      </c>
    </row>
    <row r="117" spans="6:8" x14ac:dyDescent="0.3">
      <c r="F117" t="str">
        <v>Beyond but</v>
      </c>
      <c r="G117" s="24">
        <f>SUMIF(orders[BookTitle],F117,orders[TotalSales])</f>
        <v>312.7</v>
      </c>
      <c r="H117">
        <f>COUNTIF(orders[BookTitle],F117)</f>
        <v>3</v>
      </c>
    </row>
    <row r="118" spans="6:8" x14ac:dyDescent="0.3">
      <c r="F118" t="str">
        <v>Beyond each teacher</v>
      </c>
      <c r="G118" s="24">
        <f>SUMIF(orders[BookTitle],F118,orders[TotalSales])</f>
        <v>479.3</v>
      </c>
      <c r="H118">
        <f>COUNTIF(orders[BookTitle],F118)</f>
        <v>6</v>
      </c>
    </row>
    <row r="119" spans="6:8" x14ac:dyDescent="0.3">
      <c r="F119" t="str">
        <v>Beyond may official</v>
      </c>
      <c r="G119" s="24">
        <f>SUMIF(orders[BookTitle],F119,orders[TotalSales])</f>
        <v>105.51</v>
      </c>
      <c r="H119">
        <f>COUNTIF(orders[BookTitle],F119)</f>
        <v>1</v>
      </c>
    </row>
    <row r="120" spans="6:8" x14ac:dyDescent="0.3">
      <c r="F120" t="str">
        <v>Big strong above</v>
      </c>
      <c r="G120" s="24">
        <f>SUMIF(orders[BookTitle],F120,orders[TotalSales])</f>
        <v>479.25</v>
      </c>
      <c r="H120">
        <f>COUNTIF(orders[BookTitle],F120)</f>
        <v>3</v>
      </c>
    </row>
    <row r="121" spans="6:8" x14ac:dyDescent="0.3">
      <c r="F121" t="str">
        <v>Bill fly</v>
      </c>
      <c r="G121" s="24">
        <f>SUMIF(orders[BookTitle],F121,orders[TotalSales])</f>
        <v>122.28999999999999</v>
      </c>
      <c r="H121">
        <f>COUNTIF(orders[BookTitle],F121)</f>
        <v>3</v>
      </c>
    </row>
    <row r="122" spans="6:8" x14ac:dyDescent="0.3">
      <c r="F122" t="str">
        <v>Billion similar</v>
      </c>
      <c r="G122" s="24">
        <f>SUMIF(orders[BookTitle],F122,orders[TotalSales])</f>
        <v>54.03</v>
      </c>
      <c r="H122">
        <f>COUNTIF(orders[BookTitle],F122)</f>
        <v>1</v>
      </c>
    </row>
    <row r="123" spans="6:8" x14ac:dyDescent="0.3">
      <c r="F123" t="str">
        <v>Bit bed</v>
      </c>
      <c r="G123" s="24">
        <f>SUMIF(orders[BookTitle],F123,orders[TotalSales])</f>
        <v>309.70999999999998</v>
      </c>
      <c r="H123">
        <f>COUNTIF(orders[BookTitle],F123)</f>
        <v>3</v>
      </c>
    </row>
    <row r="124" spans="6:8" x14ac:dyDescent="0.3">
      <c r="F124" t="str">
        <v>Black commercial</v>
      </c>
      <c r="G124" s="24">
        <f>SUMIF(orders[BookTitle],F124,orders[TotalSales])</f>
        <v>15.66</v>
      </c>
      <c r="H124">
        <f>COUNTIF(orders[BookTitle],F124)</f>
        <v>1</v>
      </c>
    </row>
    <row r="125" spans="6:8" x14ac:dyDescent="0.3">
      <c r="F125" t="str">
        <v>Black tree</v>
      </c>
      <c r="G125" s="24">
        <f>SUMIF(orders[BookTitle],F125,orders[TotalSales])</f>
        <v>258.51</v>
      </c>
      <c r="H125">
        <f>COUNTIF(orders[BookTitle],F125)</f>
        <v>2</v>
      </c>
    </row>
    <row r="126" spans="6:8" x14ac:dyDescent="0.3">
      <c r="F126" t="str">
        <v>Board player</v>
      </c>
      <c r="G126" s="24">
        <f>SUMIF(orders[BookTitle],F126,orders[TotalSales])</f>
        <v>152.49</v>
      </c>
      <c r="H126">
        <f>COUNTIF(orders[BookTitle],F126)</f>
        <v>2</v>
      </c>
    </row>
    <row r="127" spans="6:8" x14ac:dyDescent="0.3">
      <c r="F127" t="str">
        <v>Both agency shoulder</v>
      </c>
      <c r="G127" s="24">
        <f>SUMIF(orders[BookTitle],F127,orders[TotalSales])</f>
        <v>310.87</v>
      </c>
      <c r="H127">
        <f>COUNTIF(orders[BookTitle],F127)</f>
        <v>2</v>
      </c>
    </row>
    <row r="128" spans="6:8" x14ac:dyDescent="0.3">
      <c r="F128" t="str">
        <v>Box foreign deal whom</v>
      </c>
      <c r="G128" s="24">
        <f>SUMIF(orders[BookTitle],F128,orders[TotalSales])</f>
        <v>111.82999999999998</v>
      </c>
      <c r="H128">
        <f>COUNTIF(orders[BookTitle],F128)</f>
        <v>4</v>
      </c>
    </row>
    <row r="129" spans="6:8" x14ac:dyDescent="0.3">
      <c r="F129" t="str">
        <v>Bring cut</v>
      </c>
      <c r="G129" s="24">
        <f>SUMIF(orders[BookTitle],F129,orders[TotalSales])</f>
        <v>23.08</v>
      </c>
      <c r="H129">
        <f>COUNTIF(orders[BookTitle],F129)</f>
        <v>1</v>
      </c>
    </row>
    <row r="130" spans="6:8" x14ac:dyDescent="0.3">
      <c r="F130" t="str">
        <v>Bring picture</v>
      </c>
      <c r="G130" s="24">
        <f>SUMIF(orders[BookTitle],F130,orders[TotalSales])</f>
        <v>176.08</v>
      </c>
      <c r="H130">
        <f>COUNTIF(orders[BookTitle],F130)</f>
        <v>1</v>
      </c>
    </row>
    <row r="131" spans="6:8" x14ac:dyDescent="0.3">
      <c r="F131" t="str">
        <v>Bring stuff adult</v>
      </c>
      <c r="G131" s="24">
        <f>SUMIF(orders[BookTitle],F131,orders[TotalSales])</f>
        <v>120</v>
      </c>
      <c r="H131">
        <f>COUNTIF(orders[BookTitle],F131)</f>
        <v>1</v>
      </c>
    </row>
    <row r="132" spans="6:8" x14ac:dyDescent="0.3">
      <c r="F132" t="str">
        <v>Brother old</v>
      </c>
      <c r="G132" s="24">
        <f>SUMIF(orders[BookTitle],F132,orders[TotalSales])</f>
        <v>231.9</v>
      </c>
      <c r="H132">
        <f>COUNTIF(orders[BookTitle],F132)</f>
        <v>2</v>
      </c>
    </row>
    <row r="133" spans="6:8" x14ac:dyDescent="0.3">
      <c r="F133" t="str">
        <v>Budget</v>
      </c>
      <c r="G133" s="24">
        <f>SUMIF(orders[BookTitle],F133,orders[TotalSales])</f>
        <v>253.39999999999998</v>
      </c>
      <c r="H133">
        <f>COUNTIF(orders[BookTitle],F133)</f>
        <v>4</v>
      </c>
    </row>
    <row r="134" spans="6:8" x14ac:dyDescent="0.3">
      <c r="F134" t="str">
        <v>Budget season</v>
      </c>
      <c r="G134" s="24">
        <f>SUMIF(orders[BookTitle],F134,orders[TotalSales])</f>
        <v>921.64</v>
      </c>
      <c r="H134">
        <f>COUNTIF(orders[BookTitle],F134)</f>
        <v>5</v>
      </c>
    </row>
    <row r="135" spans="6:8" x14ac:dyDescent="0.3">
      <c r="F135" t="str">
        <v>Building pay</v>
      </c>
      <c r="G135" s="24">
        <f>SUMIF(orders[BookTitle],F135,orders[TotalSales])</f>
        <v>375.08000000000004</v>
      </c>
      <c r="H135">
        <f>COUNTIF(orders[BookTitle],F135)</f>
        <v>2</v>
      </c>
    </row>
    <row r="136" spans="6:8" x14ac:dyDescent="0.3">
      <c r="F136" t="str">
        <v>Business new public</v>
      </c>
      <c r="G136" s="24">
        <f>SUMIF(orders[BookTitle],F136,orders[TotalSales])</f>
        <v>142.30000000000001</v>
      </c>
      <c r="H136">
        <f>COUNTIF(orders[BookTitle],F136)</f>
        <v>1</v>
      </c>
    </row>
    <row r="137" spans="6:8" x14ac:dyDescent="0.3">
      <c r="F137" t="str">
        <v>Business success</v>
      </c>
      <c r="G137" s="24">
        <f>SUMIF(orders[BookTitle],F137,orders[TotalSales])</f>
        <v>307.2</v>
      </c>
      <c r="H137">
        <f>COUNTIF(orders[BookTitle],F137)</f>
        <v>5</v>
      </c>
    </row>
    <row r="138" spans="6:8" x14ac:dyDescent="0.3">
      <c r="F138" t="str">
        <v>Call artist through</v>
      </c>
      <c r="G138" s="24">
        <f>SUMIF(orders[BookTitle],F138,orders[TotalSales])</f>
        <v>536.65</v>
      </c>
      <c r="H138">
        <f>COUNTIF(orders[BookTitle],F138)</f>
        <v>5</v>
      </c>
    </row>
    <row r="139" spans="6:8" x14ac:dyDescent="0.3">
      <c r="F139" t="str">
        <v>Call religious score strong</v>
      </c>
      <c r="G139" s="24">
        <f>SUMIF(orders[BookTitle],F139,orders[TotalSales])</f>
        <v>144.88000000000002</v>
      </c>
      <c r="H139">
        <f>COUNTIF(orders[BookTitle],F139)</f>
        <v>3</v>
      </c>
    </row>
    <row r="140" spans="6:8" x14ac:dyDescent="0.3">
      <c r="F140" t="str">
        <v>Camera despite</v>
      </c>
      <c r="G140" s="24">
        <f>SUMIF(orders[BookTitle],F140,orders[TotalSales])</f>
        <v>223.95999999999998</v>
      </c>
      <c r="H140">
        <f>COUNTIF(orders[BookTitle],F140)</f>
        <v>3</v>
      </c>
    </row>
    <row r="141" spans="6:8" x14ac:dyDescent="0.3">
      <c r="F141" t="str">
        <v>Campaign</v>
      </c>
      <c r="G141" s="24">
        <f>SUMIF(orders[BookTitle],F141,orders[TotalSales])</f>
        <v>45.76</v>
      </c>
      <c r="H141">
        <f>COUNTIF(orders[BookTitle],F141)</f>
        <v>1</v>
      </c>
    </row>
    <row r="142" spans="6:8" x14ac:dyDescent="0.3">
      <c r="F142" t="str">
        <v>Campaign take mention</v>
      </c>
      <c r="G142" s="24">
        <f>SUMIF(orders[BookTitle],F142,orders[TotalSales])</f>
        <v>158.91</v>
      </c>
      <c r="H142">
        <f>COUNTIF(orders[BookTitle],F142)</f>
        <v>4</v>
      </c>
    </row>
    <row r="143" spans="6:8" x14ac:dyDescent="0.3">
      <c r="F143" t="str">
        <v>Can</v>
      </c>
      <c r="G143" s="24">
        <f>SUMIF(orders[BookTitle],F143,orders[TotalSales])</f>
        <v>109.36</v>
      </c>
      <c r="H143">
        <f>COUNTIF(orders[BookTitle],F143)</f>
        <v>1</v>
      </c>
    </row>
    <row r="144" spans="6:8" x14ac:dyDescent="0.3">
      <c r="F144" t="str">
        <v>Can section</v>
      </c>
      <c r="G144" s="24">
        <f>SUMIF(orders[BookTitle],F144,orders[TotalSales])</f>
        <v>297.36</v>
      </c>
      <c r="H144">
        <f>COUNTIF(orders[BookTitle],F144)</f>
        <v>2</v>
      </c>
    </row>
    <row r="145" spans="6:8" x14ac:dyDescent="0.3">
      <c r="F145" t="str">
        <v>Candidate pressure</v>
      </c>
      <c r="G145" s="24">
        <f>SUMIF(orders[BookTitle],F145,orders[TotalSales])</f>
        <v>158.68</v>
      </c>
      <c r="H145">
        <f>COUNTIF(orders[BookTitle],F145)</f>
        <v>1</v>
      </c>
    </row>
    <row r="146" spans="6:8" x14ac:dyDescent="0.3">
      <c r="F146" t="str">
        <v>Capital art</v>
      </c>
      <c r="G146" s="24">
        <f>SUMIF(orders[BookTitle],F146,orders[TotalSales])</f>
        <v>49.46</v>
      </c>
      <c r="H146">
        <f>COUNTIF(orders[BookTitle],F146)</f>
        <v>2</v>
      </c>
    </row>
    <row r="147" spans="6:8" x14ac:dyDescent="0.3">
      <c r="F147" t="str">
        <v>Capital soldier situation</v>
      </c>
      <c r="G147" s="24">
        <f>SUMIF(orders[BookTitle],F147,orders[TotalSales])</f>
        <v>285.14999999999998</v>
      </c>
      <c r="H147">
        <f>COUNTIF(orders[BookTitle],F147)</f>
        <v>2</v>
      </c>
    </row>
    <row r="148" spans="6:8" x14ac:dyDescent="0.3">
      <c r="F148" t="str">
        <v>Car rock billion</v>
      </c>
      <c r="G148" s="24">
        <f>SUMIF(orders[BookTitle],F148,orders[TotalSales])</f>
        <v>258.12</v>
      </c>
      <c r="H148">
        <f>COUNTIF(orders[BookTitle],F148)</f>
        <v>6</v>
      </c>
    </row>
    <row r="149" spans="6:8" x14ac:dyDescent="0.3">
      <c r="F149" t="str">
        <v>Car they</v>
      </c>
      <c r="G149" s="24">
        <f>SUMIF(orders[BookTitle],F149,orders[TotalSales])</f>
        <v>211.14</v>
      </c>
      <c r="H149">
        <f>COUNTIF(orders[BookTitle],F149)</f>
        <v>2</v>
      </c>
    </row>
    <row r="150" spans="6:8" x14ac:dyDescent="0.3">
      <c r="F150" t="str">
        <v>Card</v>
      </c>
      <c r="G150" s="24">
        <f>SUMIF(orders[BookTitle],F150,orders[TotalSales])</f>
        <v>148.84</v>
      </c>
      <c r="H150">
        <f>COUNTIF(orders[BookTitle],F150)</f>
        <v>3</v>
      </c>
    </row>
    <row r="151" spans="6:8" x14ac:dyDescent="0.3">
      <c r="F151" t="str">
        <v>Card throughout across</v>
      </c>
      <c r="G151" s="24">
        <f>SUMIF(orders[BookTitle],F151,orders[TotalSales])</f>
        <v>216.13</v>
      </c>
      <c r="H151">
        <f>COUNTIF(orders[BookTitle],F151)</f>
        <v>2</v>
      </c>
    </row>
    <row r="152" spans="6:8" x14ac:dyDescent="0.3">
      <c r="F152" t="str">
        <v>Care edge</v>
      </c>
      <c r="G152" s="24">
        <f>SUMIF(orders[BookTitle],F152,orders[TotalSales])</f>
        <v>45.02</v>
      </c>
      <c r="H152">
        <f>COUNTIF(orders[BookTitle],F152)</f>
        <v>1</v>
      </c>
    </row>
    <row r="153" spans="6:8" x14ac:dyDescent="0.3">
      <c r="F153" t="str">
        <v>Care interest themselves</v>
      </c>
      <c r="G153" s="24">
        <f>SUMIF(orders[BookTitle],F153,orders[TotalSales])</f>
        <v>153.93</v>
      </c>
      <c r="H153">
        <f>COUNTIF(orders[BookTitle],F153)</f>
        <v>3</v>
      </c>
    </row>
    <row r="154" spans="6:8" x14ac:dyDescent="0.3">
      <c r="F154" t="str">
        <v>Care soon</v>
      </c>
      <c r="G154" s="24">
        <f>SUMIF(orders[BookTitle],F154,orders[TotalSales])</f>
        <v>229.08</v>
      </c>
      <c r="H154">
        <f>COUNTIF(orders[BookTitle],F154)</f>
        <v>2</v>
      </c>
    </row>
    <row r="155" spans="6:8" x14ac:dyDescent="0.3">
      <c r="F155" t="str">
        <v>Career his</v>
      </c>
      <c r="G155" s="24">
        <f>SUMIF(orders[BookTitle],F155,orders[TotalSales])</f>
        <v>127.86</v>
      </c>
      <c r="H155">
        <f>COUNTIF(orders[BookTitle],F155)</f>
        <v>2</v>
      </c>
    </row>
    <row r="156" spans="6:8" x14ac:dyDescent="0.3">
      <c r="F156" t="str">
        <v>Career hot</v>
      </c>
      <c r="G156" s="24">
        <f>SUMIF(orders[BookTitle],F156,orders[TotalSales])</f>
        <v>181.11</v>
      </c>
      <c r="H156">
        <f>COUNTIF(orders[BookTitle],F156)</f>
        <v>3</v>
      </c>
    </row>
    <row r="157" spans="6:8" x14ac:dyDescent="0.3">
      <c r="F157" t="str">
        <v>Career second</v>
      </c>
      <c r="G157" s="24">
        <f>SUMIF(orders[BookTitle],F157,orders[TotalSales])</f>
        <v>500.4</v>
      </c>
      <c r="H157">
        <f>COUNTIF(orders[BookTitle],F157)</f>
        <v>4</v>
      </c>
    </row>
    <row r="158" spans="6:8" x14ac:dyDescent="0.3">
      <c r="F158" t="str">
        <v>Carry movie</v>
      </c>
      <c r="G158" s="24">
        <f>SUMIF(orders[BookTitle],F158,orders[TotalSales])</f>
        <v>54.379999999999995</v>
      </c>
      <c r="H158">
        <f>COUNTIF(orders[BookTitle],F158)</f>
        <v>3</v>
      </c>
    </row>
    <row r="159" spans="6:8" x14ac:dyDescent="0.3">
      <c r="F159" t="str">
        <v>Carry part</v>
      </c>
      <c r="G159" s="24">
        <f>SUMIF(orders[BookTitle],F159,orders[TotalSales])</f>
        <v>124.22</v>
      </c>
      <c r="H159">
        <f>COUNTIF(orders[BookTitle],F159)</f>
        <v>2</v>
      </c>
    </row>
    <row r="160" spans="6:8" x14ac:dyDescent="0.3">
      <c r="F160" t="str">
        <v>Case</v>
      </c>
      <c r="G160" s="24">
        <f>SUMIF(orders[BookTitle],F160,orders[TotalSales])</f>
        <v>29.37</v>
      </c>
      <c r="H160">
        <f>COUNTIF(orders[BookTitle],F160)</f>
        <v>1</v>
      </c>
    </row>
    <row r="161" spans="6:8" x14ac:dyDescent="0.3">
      <c r="F161" t="str">
        <v>Catch practice</v>
      </c>
      <c r="G161" s="24">
        <f>SUMIF(orders[BookTitle],F161,orders[TotalSales])</f>
        <v>175.17</v>
      </c>
      <c r="H161">
        <f>COUNTIF(orders[BookTitle],F161)</f>
        <v>2</v>
      </c>
    </row>
    <row r="162" spans="6:8" x14ac:dyDescent="0.3">
      <c r="F162" t="str">
        <v>Catch work summer explain</v>
      </c>
      <c r="G162" s="24">
        <f>SUMIF(orders[BookTitle],F162,orders[TotalSales])</f>
        <v>233.01999999999998</v>
      </c>
      <c r="H162">
        <f>COUNTIF(orders[BookTitle],F162)</f>
        <v>3</v>
      </c>
    </row>
    <row r="163" spans="6:8" x14ac:dyDescent="0.3">
      <c r="F163" t="str">
        <v>Cause official</v>
      </c>
      <c r="G163" s="24">
        <f>SUMIF(orders[BookTitle],F163,orders[TotalSales])</f>
        <v>760.5</v>
      </c>
      <c r="H163">
        <f>COUNTIF(orders[BookTitle],F163)</f>
        <v>5</v>
      </c>
    </row>
    <row r="164" spans="6:8" x14ac:dyDescent="0.3">
      <c r="F164" t="str">
        <v>Center</v>
      </c>
      <c r="G164" s="24">
        <f>SUMIF(orders[BookTitle],F164,orders[TotalSales])</f>
        <v>46.9</v>
      </c>
      <c r="H164">
        <f>COUNTIF(orders[BookTitle],F164)</f>
        <v>1</v>
      </c>
    </row>
    <row r="165" spans="6:8" x14ac:dyDescent="0.3">
      <c r="F165" t="str">
        <v>Center color</v>
      </c>
      <c r="G165" s="24">
        <f>SUMIF(orders[BookTitle],F165,orders[TotalSales])</f>
        <v>132.57</v>
      </c>
      <c r="H165">
        <f>COUNTIF(orders[BookTitle],F165)</f>
        <v>1</v>
      </c>
    </row>
    <row r="166" spans="6:8" x14ac:dyDescent="0.3">
      <c r="F166" t="str">
        <v>Central professional sort</v>
      </c>
      <c r="G166" s="24">
        <f>SUMIF(orders[BookTitle],F166,orders[TotalSales])</f>
        <v>512.18000000000006</v>
      </c>
      <c r="H166">
        <f>COUNTIF(orders[BookTitle],F166)</f>
        <v>3</v>
      </c>
    </row>
    <row r="167" spans="6:8" x14ac:dyDescent="0.3">
      <c r="F167" t="str">
        <v>Central small commercial</v>
      </c>
      <c r="G167" s="24">
        <f>SUMIF(orders[BookTitle],F167,orders[TotalSales])</f>
        <v>8.8000000000000007</v>
      </c>
      <c r="H167">
        <f>COUNTIF(orders[BookTitle],F167)</f>
        <v>1</v>
      </c>
    </row>
    <row r="168" spans="6:8" x14ac:dyDescent="0.3">
      <c r="F168" t="str">
        <v>Certain option</v>
      </c>
      <c r="G168" s="24">
        <f>SUMIF(orders[BookTitle],F168,orders[TotalSales])</f>
        <v>215.88</v>
      </c>
      <c r="H168">
        <f>COUNTIF(orders[BookTitle],F168)</f>
        <v>3</v>
      </c>
    </row>
    <row r="169" spans="6:8" x14ac:dyDescent="0.3">
      <c r="F169" t="str">
        <v>Chair</v>
      </c>
      <c r="G169" s="24">
        <f>SUMIF(orders[BookTitle],F169,orders[TotalSales])</f>
        <v>111.93</v>
      </c>
      <c r="H169">
        <f>COUNTIF(orders[BookTitle],F169)</f>
        <v>2</v>
      </c>
    </row>
    <row r="170" spans="6:8" x14ac:dyDescent="0.3">
      <c r="F170" t="str">
        <v>Chair Mrs</v>
      </c>
      <c r="G170" s="24">
        <f>SUMIF(orders[BookTitle],F170,orders[TotalSales])</f>
        <v>356.88</v>
      </c>
      <c r="H170">
        <f>COUNTIF(orders[BookTitle],F170)</f>
        <v>4</v>
      </c>
    </row>
    <row r="171" spans="6:8" x14ac:dyDescent="0.3">
      <c r="F171" t="str">
        <v>Challenge federal</v>
      </c>
      <c r="G171" s="24">
        <f>SUMIF(orders[BookTitle],F171,orders[TotalSales])</f>
        <v>143.66</v>
      </c>
      <c r="H171">
        <f>COUNTIF(orders[BookTitle],F171)</f>
        <v>2</v>
      </c>
    </row>
    <row r="172" spans="6:8" x14ac:dyDescent="0.3">
      <c r="F172" t="str">
        <v>Chance Democrat college</v>
      </c>
      <c r="G172" s="24">
        <f>SUMIF(orders[BookTitle],F172,orders[TotalSales])</f>
        <v>138.44999999999999</v>
      </c>
      <c r="H172">
        <f>COUNTIF(orders[BookTitle],F172)</f>
        <v>3</v>
      </c>
    </row>
    <row r="173" spans="6:8" x14ac:dyDescent="0.3">
      <c r="F173" t="str">
        <v>Change cultural</v>
      </c>
      <c r="G173" s="24">
        <f>SUMIF(orders[BookTitle],F173,orders[TotalSales])</f>
        <v>266.43</v>
      </c>
      <c r="H173">
        <f>COUNTIF(orders[BookTitle],F173)</f>
        <v>2</v>
      </c>
    </row>
    <row r="174" spans="6:8" x14ac:dyDescent="0.3">
      <c r="F174" t="str">
        <v>Child pick artist clear</v>
      </c>
      <c r="G174" s="24">
        <f>SUMIF(orders[BookTitle],F174,orders[TotalSales])</f>
        <v>81.28</v>
      </c>
      <c r="H174">
        <f>COUNTIF(orders[BookTitle],F174)</f>
        <v>1</v>
      </c>
    </row>
    <row r="175" spans="6:8" x14ac:dyDescent="0.3">
      <c r="F175" t="str">
        <v>Choice yard list</v>
      </c>
      <c r="G175" s="24">
        <f>SUMIF(orders[BookTitle],F175,orders[TotalSales])</f>
        <v>43.92</v>
      </c>
      <c r="H175">
        <f>COUNTIF(orders[BookTitle],F175)</f>
        <v>2</v>
      </c>
    </row>
    <row r="176" spans="6:8" x14ac:dyDescent="0.3">
      <c r="F176" t="str">
        <v>Choose consider draw</v>
      </c>
      <c r="G176" s="24">
        <f>SUMIF(orders[BookTitle],F176,orders[TotalSales])</f>
        <v>55.96</v>
      </c>
      <c r="H176">
        <f>COUNTIF(orders[BookTitle],F176)</f>
        <v>1</v>
      </c>
    </row>
    <row r="177" spans="6:8" x14ac:dyDescent="0.3">
      <c r="F177" t="str">
        <v>Choose ground staff</v>
      </c>
      <c r="G177" s="24">
        <f>SUMIF(orders[BookTitle],F177,orders[TotalSales])</f>
        <v>299.57</v>
      </c>
      <c r="H177">
        <f>COUNTIF(orders[BookTitle],F177)</f>
        <v>2</v>
      </c>
    </row>
    <row r="178" spans="6:8" x14ac:dyDescent="0.3">
      <c r="F178" t="str">
        <v>Choose mission ten</v>
      </c>
      <c r="G178" s="24">
        <f>SUMIF(orders[BookTitle],F178,orders[TotalSales])</f>
        <v>149.13999999999999</v>
      </c>
      <c r="H178">
        <f>COUNTIF(orders[BookTitle],F178)</f>
        <v>2</v>
      </c>
    </row>
    <row r="179" spans="6:8" x14ac:dyDescent="0.3">
      <c r="F179" t="str">
        <v>Church discover ago</v>
      </c>
      <c r="G179" s="24">
        <f>SUMIF(orders[BookTitle],F179,orders[TotalSales])</f>
        <v>415.37</v>
      </c>
      <c r="H179">
        <f>COUNTIF(orders[BookTitle],F179)</f>
        <v>4</v>
      </c>
    </row>
    <row r="180" spans="6:8" x14ac:dyDescent="0.3">
      <c r="F180" t="str">
        <v>Church if</v>
      </c>
      <c r="G180" s="24">
        <f>SUMIF(orders[BookTitle],F180,orders[TotalSales])</f>
        <v>169.2</v>
      </c>
      <c r="H180">
        <f>COUNTIF(orders[BookTitle],F180)</f>
        <v>2</v>
      </c>
    </row>
    <row r="181" spans="6:8" x14ac:dyDescent="0.3">
      <c r="F181" t="str">
        <v>Church on</v>
      </c>
      <c r="G181" s="24">
        <f>SUMIF(orders[BookTitle],F181,orders[TotalSales])</f>
        <v>34.119999999999997</v>
      </c>
      <c r="H181">
        <f>COUNTIF(orders[BookTitle],F181)</f>
        <v>1</v>
      </c>
    </row>
    <row r="182" spans="6:8" x14ac:dyDescent="0.3">
      <c r="F182" t="str">
        <v>City if</v>
      </c>
      <c r="G182" s="24">
        <f>SUMIF(orders[BookTitle],F182,orders[TotalSales])</f>
        <v>173.74</v>
      </c>
      <c r="H182">
        <f>COUNTIF(orders[BookTitle],F182)</f>
        <v>3</v>
      </c>
    </row>
    <row r="183" spans="6:8" x14ac:dyDescent="0.3">
      <c r="F183" t="str">
        <v>Claim clear</v>
      </c>
      <c r="G183" s="24">
        <f>SUMIF(orders[BookTitle],F183,orders[TotalSales])</f>
        <v>274.94</v>
      </c>
      <c r="H183">
        <f>COUNTIF(orders[BookTitle],F183)</f>
        <v>2</v>
      </c>
    </row>
    <row r="184" spans="6:8" x14ac:dyDescent="0.3">
      <c r="F184" t="str">
        <v>Claim need speak</v>
      </c>
      <c r="G184" s="24">
        <f>SUMIF(orders[BookTitle],F184,orders[TotalSales])</f>
        <v>485.49</v>
      </c>
      <c r="H184">
        <f>COUNTIF(orders[BookTitle],F184)</f>
        <v>5</v>
      </c>
    </row>
    <row r="185" spans="6:8" x14ac:dyDescent="0.3">
      <c r="F185" t="str">
        <v>Claim particular</v>
      </c>
      <c r="G185" s="24">
        <f>SUMIF(orders[BookTitle],F185,orders[TotalSales])</f>
        <v>55.319999999999993</v>
      </c>
      <c r="H185">
        <f>COUNTIF(orders[BookTitle],F185)</f>
        <v>2</v>
      </c>
    </row>
    <row r="186" spans="6:8" x14ac:dyDescent="0.3">
      <c r="F186" t="str">
        <v>Claim run measure tax</v>
      </c>
      <c r="G186" s="24">
        <f>SUMIF(orders[BookTitle],F186,orders[TotalSales])</f>
        <v>278.88</v>
      </c>
      <c r="H186">
        <f>COUNTIF(orders[BookTitle],F186)</f>
        <v>2</v>
      </c>
    </row>
    <row r="187" spans="6:8" x14ac:dyDescent="0.3">
      <c r="F187" t="str">
        <v>Class argue</v>
      </c>
      <c r="G187" s="24">
        <f>SUMIF(orders[BookTitle],F187,orders[TotalSales])</f>
        <v>132.68</v>
      </c>
      <c r="H187">
        <f>COUNTIF(orders[BookTitle],F187)</f>
        <v>3</v>
      </c>
    </row>
    <row r="188" spans="6:8" x14ac:dyDescent="0.3">
      <c r="F188" t="str">
        <v>Clear resource follow</v>
      </c>
      <c r="G188" s="24">
        <f>SUMIF(orders[BookTitle],F188,orders[TotalSales])</f>
        <v>253.34</v>
      </c>
      <c r="H188">
        <f>COUNTIF(orders[BookTitle],F188)</f>
        <v>2</v>
      </c>
    </row>
    <row r="189" spans="6:8" x14ac:dyDescent="0.3">
      <c r="F189" t="str">
        <v>Clearly</v>
      </c>
      <c r="G189" s="24">
        <f>SUMIF(orders[BookTitle],F189,orders[TotalSales])</f>
        <v>92.52</v>
      </c>
      <c r="H189">
        <f>COUNTIF(orders[BookTitle],F189)</f>
        <v>2</v>
      </c>
    </row>
    <row r="190" spans="6:8" x14ac:dyDescent="0.3">
      <c r="F190" t="str">
        <v>Clearly day</v>
      </c>
      <c r="G190" s="24">
        <f>SUMIF(orders[BookTitle],F190,orders[TotalSales])</f>
        <v>250.49</v>
      </c>
      <c r="H190">
        <f>COUNTIF(orders[BookTitle],F190)</f>
        <v>6</v>
      </c>
    </row>
    <row r="191" spans="6:8" x14ac:dyDescent="0.3">
      <c r="F191" t="str">
        <v>Close free mention</v>
      </c>
      <c r="G191" s="24">
        <f>SUMIF(orders[BookTitle],F191,orders[TotalSales])</f>
        <v>346.02</v>
      </c>
      <c r="H191">
        <f>COUNTIF(orders[BookTitle],F191)</f>
        <v>4</v>
      </c>
    </row>
    <row r="192" spans="6:8" x14ac:dyDescent="0.3">
      <c r="F192" t="str">
        <v>Coach by</v>
      </c>
      <c r="G192" s="24">
        <f>SUMIF(orders[BookTitle],F192,orders[TotalSales])</f>
        <v>508.35999999999996</v>
      </c>
      <c r="H192">
        <f>COUNTIF(orders[BookTitle],F192)</f>
        <v>4</v>
      </c>
    </row>
    <row r="193" spans="6:8" x14ac:dyDescent="0.3">
      <c r="F193" t="str">
        <v>Coach recognize majority</v>
      </c>
      <c r="G193" s="24">
        <f>SUMIF(orders[BookTitle],F193,orders[TotalSales])</f>
        <v>169.72000000000003</v>
      </c>
      <c r="H193">
        <f>COUNTIF(orders[BookTitle],F193)</f>
        <v>2</v>
      </c>
    </row>
    <row r="194" spans="6:8" x14ac:dyDescent="0.3">
      <c r="F194" t="str">
        <v>Cold push country</v>
      </c>
      <c r="G194" s="24">
        <f>SUMIF(orders[BookTitle],F194,orders[TotalSales])</f>
        <v>359.33</v>
      </c>
      <c r="H194">
        <f>COUNTIF(orders[BookTitle],F194)</f>
        <v>5</v>
      </c>
    </row>
    <row r="195" spans="6:8" x14ac:dyDescent="0.3">
      <c r="F195" t="str">
        <v>Color</v>
      </c>
      <c r="G195" s="24">
        <f>SUMIF(orders[BookTitle],F195,orders[TotalSales])</f>
        <v>474.81</v>
      </c>
      <c r="H195">
        <f>COUNTIF(orders[BookTitle],F195)</f>
        <v>3</v>
      </c>
    </row>
    <row r="196" spans="6:8" x14ac:dyDescent="0.3">
      <c r="F196" t="str">
        <v>Commercial more</v>
      </c>
      <c r="G196" s="24">
        <f>SUMIF(orders[BookTitle],F196,orders[TotalSales])</f>
        <v>42.19</v>
      </c>
      <c r="H196">
        <f>COUNTIF(orders[BookTitle],F196)</f>
        <v>1</v>
      </c>
    </row>
    <row r="197" spans="6:8" x14ac:dyDescent="0.3">
      <c r="F197" t="str">
        <v>Commercial move finally</v>
      </c>
      <c r="G197" s="24">
        <f>SUMIF(orders[BookTitle],F197,orders[TotalSales])</f>
        <v>269.11</v>
      </c>
      <c r="H197">
        <f>COUNTIF(orders[BookTitle],F197)</f>
        <v>2</v>
      </c>
    </row>
    <row r="198" spans="6:8" x14ac:dyDescent="0.3">
      <c r="F198" t="str">
        <v>Common adult</v>
      </c>
      <c r="G198" s="24">
        <f>SUMIF(orders[BookTitle],F198,orders[TotalSales])</f>
        <v>177.25</v>
      </c>
      <c r="H198">
        <f>COUNTIF(orders[BookTitle],F198)</f>
        <v>1</v>
      </c>
    </row>
    <row r="199" spans="6:8" x14ac:dyDescent="0.3">
      <c r="F199" t="str">
        <v>Common hear simple</v>
      </c>
      <c r="G199" s="24">
        <f>SUMIF(orders[BookTitle],F199,orders[TotalSales])</f>
        <v>71.959999999999994</v>
      </c>
      <c r="H199">
        <f>COUNTIF(orders[BookTitle],F199)</f>
        <v>1</v>
      </c>
    </row>
    <row r="200" spans="6:8" x14ac:dyDescent="0.3">
      <c r="F200" t="str">
        <v>Compare community now red</v>
      </c>
      <c r="G200" s="24">
        <f>SUMIF(orders[BookTitle],F200,orders[TotalSales])</f>
        <v>49.72</v>
      </c>
      <c r="H200">
        <f>COUNTIF(orders[BookTitle],F200)</f>
        <v>1</v>
      </c>
    </row>
    <row r="201" spans="6:8" x14ac:dyDescent="0.3">
      <c r="F201" t="str">
        <v>Compare two hand</v>
      </c>
      <c r="G201" s="24">
        <f>SUMIF(orders[BookTitle],F201,orders[TotalSales])</f>
        <v>118.84</v>
      </c>
      <c r="H201">
        <f>COUNTIF(orders[BookTitle],F201)</f>
        <v>2</v>
      </c>
    </row>
    <row r="202" spans="6:8" x14ac:dyDescent="0.3">
      <c r="F202" t="str">
        <v>Computer again cup</v>
      </c>
      <c r="G202" s="24">
        <f>SUMIF(orders[BookTitle],F202,orders[TotalSales])</f>
        <v>163.30999999999997</v>
      </c>
      <c r="H202">
        <f>COUNTIF(orders[BookTitle],F202)</f>
        <v>3</v>
      </c>
    </row>
    <row r="203" spans="6:8" x14ac:dyDescent="0.3">
      <c r="F203" t="str">
        <v>Computer alone</v>
      </c>
      <c r="G203" s="24">
        <f>SUMIF(orders[BookTitle],F203,orders[TotalSales])</f>
        <v>198.09</v>
      </c>
      <c r="H203">
        <f>COUNTIF(orders[BookTitle],F203)</f>
        <v>2</v>
      </c>
    </row>
    <row r="204" spans="6:8" x14ac:dyDescent="0.3">
      <c r="F204" t="str">
        <v>Computer word</v>
      </c>
      <c r="G204" s="24">
        <f>SUMIF(orders[BookTitle],F204,orders[TotalSales])</f>
        <v>156.38999999999999</v>
      </c>
      <c r="H204">
        <f>COUNTIF(orders[BookTitle],F204)</f>
        <v>3</v>
      </c>
    </row>
    <row r="205" spans="6:8" x14ac:dyDescent="0.3">
      <c r="F205" t="str">
        <v>Concern capital</v>
      </c>
      <c r="G205" s="24">
        <f>SUMIF(orders[BookTitle],F205,orders[TotalSales])</f>
        <v>147.41</v>
      </c>
      <c r="H205">
        <f>COUNTIF(orders[BookTitle],F205)</f>
        <v>3</v>
      </c>
    </row>
    <row r="206" spans="6:8" x14ac:dyDescent="0.3">
      <c r="F206" t="str">
        <v>Congress by old nature</v>
      </c>
      <c r="G206" s="24">
        <f>SUMIF(orders[BookTitle],F206,orders[TotalSales])</f>
        <v>161.6</v>
      </c>
      <c r="H206">
        <f>COUNTIF(orders[BookTitle],F206)</f>
        <v>1</v>
      </c>
    </row>
    <row r="207" spans="6:8" x14ac:dyDescent="0.3">
      <c r="F207" t="str">
        <v>Consider box</v>
      </c>
      <c r="G207" s="24">
        <f>SUMIF(orders[BookTitle],F207,orders[TotalSales])</f>
        <v>218.19000000000003</v>
      </c>
      <c r="H207">
        <f>COUNTIF(orders[BookTitle],F207)</f>
        <v>3</v>
      </c>
    </row>
    <row r="208" spans="6:8" x14ac:dyDescent="0.3">
      <c r="F208" t="str">
        <v>Consider myself</v>
      </c>
      <c r="G208" s="24">
        <f>SUMIF(orders[BookTitle],F208,orders[TotalSales])</f>
        <v>300.76</v>
      </c>
      <c r="H208">
        <f>COUNTIF(orders[BookTitle],F208)</f>
        <v>2</v>
      </c>
    </row>
    <row r="209" spans="6:8" x14ac:dyDescent="0.3">
      <c r="F209" t="str">
        <v>Consider or</v>
      </c>
      <c r="G209" s="24">
        <f>SUMIF(orders[BookTitle],F209,orders[TotalSales])</f>
        <v>190.89999999999998</v>
      </c>
      <c r="H209">
        <f>COUNTIF(orders[BookTitle],F209)</f>
        <v>2</v>
      </c>
    </row>
    <row r="210" spans="6:8" x14ac:dyDescent="0.3">
      <c r="F210" t="str">
        <v>Contain letter reflect</v>
      </c>
      <c r="G210" s="24">
        <f>SUMIF(orders[BookTitle],F210,orders[TotalSales])</f>
        <v>129.19999999999999</v>
      </c>
      <c r="H210">
        <f>COUNTIF(orders[BookTitle],F210)</f>
        <v>1</v>
      </c>
    </row>
    <row r="211" spans="6:8" x14ac:dyDescent="0.3">
      <c r="F211" t="str">
        <v>Continue citizen whatever</v>
      </c>
      <c r="G211" s="24">
        <f>SUMIF(orders[BookTitle],F211,orders[TotalSales])</f>
        <v>396.48</v>
      </c>
      <c r="H211">
        <f>COUNTIF(orders[BookTitle],F211)</f>
        <v>2</v>
      </c>
    </row>
    <row r="212" spans="6:8" x14ac:dyDescent="0.3">
      <c r="F212" t="str">
        <v>Control cultural</v>
      </c>
      <c r="G212" s="24">
        <f>SUMIF(orders[BookTitle],F212,orders[TotalSales])</f>
        <v>172.77</v>
      </c>
      <c r="H212">
        <f>COUNTIF(orders[BookTitle],F212)</f>
        <v>2</v>
      </c>
    </row>
    <row r="213" spans="6:8" x14ac:dyDescent="0.3">
      <c r="F213" t="str">
        <v>Cost edge</v>
      </c>
      <c r="G213" s="24">
        <f>SUMIF(orders[BookTitle],F213,orders[TotalSales])</f>
        <v>246.49</v>
      </c>
      <c r="H213">
        <f>COUNTIF(orders[BookTitle],F213)</f>
        <v>3</v>
      </c>
    </row>
    <row r="214" spans="6:8" x14ac:dyDescent="0.3">
      <c r="F214" t="str">
        <v>Country country</v>
      </c>
      <c r="G214" s="24">
        <f>SUMIF(orders[BookTitle],F214,orders[TotalSales])</f>
        <v>20.48</v>
      </c>
      <c r="H214">
        <f>COUNTIF(orders[BookTitle],F214)</f>
        <v>1</v>
      </c>
    </row>
    <row r="215" spans="6:8" x14ac:dyDescent="0.3">
      <c r="F215" t="str">
        <v>Country kid environment</v>
      </c>
      <c r="G215" s="24">
        <f>SUMIF(orders[BookTitle],F215,orders[TotalSales])</f>
        <v>84.449999999999989</v>
      </c>
      <c r="H215">
        <f>COUNTIF(orders[BookTitle],F215)</f>
        <v>3</v>
      </c>
    </row>
    <row r="216" spans="6:8" x14ac:dyDescent="0.3">
      <c r="F216" t="str">
        <v>Course</v>
      </c>
      <c r="G216" s="24">
        <f>SUMIF(orders[BookTitle],F216,orders[TotalSales])</f>
        <v>123.95</v>
      </c>
      <c r="H216">
        <f>COUNTIF(orders[BookTitle],F216)</f>
        <v>2</v>
      </c>
    </row>
    <row r="217" spans="6:8" x14ac:dyDescent="0.3">
      <c r="F217" t="str">
        <v>Course plant</v>
      </c>
      <c r="G217" s="24">
        <f>SUMIF(orders[BookTitle],F217,orders[TotalSales])</f>
        <v>123.44</v>
      </c>
      <c r="H217">
        <f>COUNTIF(orders[BookTitle],F217)</f>
        <v>3</v>
      </c>
    </row>
    <row r="218" spans="6:8" x14ac:dyDescent="0.3">
      <c r="F218" t="str">
        <v>Course turn also</v>
      </c>
      <c r="G218" s="24">
        <f>SUMIF(orders[BookTitle],F218,orders[TotalSales])</f>
        <v>281.46000000000004</v>
      </c>
      <c r="H218">
        <f>COUNTIF(orders[BookTitle],F218)</f>
        <v>3</v>
      </c>
    </row>
    <row r="219" spans="6:8" x14ac:dyDescent="0.3">
      <c r="F219" t="str">
        <v>Court answer task</v>
      </c>
      <c r="G219" s="24">
        <f>SUMIF(orders[BookTitle],F219,orders[TotalSales])</f>
        <v>96.45</v>
      </c>
      <c r="H219">
        <f>COUNTIF(orders[BookTitle],F219)</f>
        <v>1</v>
      </c>
    </row>
    <row r="220" spans="6:8" x14ac:dyDescent="0.3">
      <c r="F220" t="str">
        <v>Court break hear</v>
      </c>
      <c r="G220" s="24">
        <f>SUMIF(orders[BookTitle],F220,orders[TotalSales])</f>
        <v>648.79999999999995</v>
      </c>
      <c r="H220">
        <f>COUNTIF(orders[BookTitle],F220)</f>
        <v>3</v>
      </c>
    </row>
    <row r="221" spans="6:8" x14ac:dyDescent="0.3">
      <c r="F221" t="str">
        <v>Create issue</v>
      </c>
      <c r="G221" s="24">
        <f>SUMIF(orders[BookTitle],F221,orders[TotalSales])</f>
        <v>374.26</v>
      </c>
      <c r="H221">
        <f>COUNTIF(orders[BookTitle],F221)</f>
        <v>5</v>
      </c>
    </row>
    <row r="222" spans="6:8" x14ac:dyDescent="0.3">
      <c r="F222" t="str">
        <v>Crime hospital others</v>
      </c>
      <c r="G222" s="24">
        <f>SUMIF(orders[BookTitle],F222,orders[TotalSales])</f>
        <v>47.37</v>
      </c>
      <c r="H222">
        <f>COUNTIF(orders[BookTitle],F222)</f>
        <v>1</v>
      </c>
    </row>
    <row r="223" spans="6:8" x14ac:dyDescent="0.3">
      <c r="F223" t="str">
        <v>Crime hour</v>
      </c>
      <c r="G223" s="24">
        <f>SUMIF(orders[BookTitle],F223,orders[TotalSales])</f>
        <v>280.63</v>
      </c>
      <c r="H223">
        <f>COUNTIF(orders[BookTitle],F223)</f>
        <v>2</v>
      </c>
    </row>
    <row r="224" spans="6:8" x14ac:dyDescent="0.3">
      <c r="F224" t="str">
        <v>Crime market</v>
      </c>
      <c r="G224" s="24">
        <f>SUMIF(orders[BookTitle],F224,orders[TotalSales])</f>
        <v>76.740000000000009</v>
      </c>
      <c r="H224">
        <f>COUNTIF(orders[BookTitle],F224)</f>
        <v>3</v>
      </c>
    </row>
    <row r="225" spans="6:8" x14ac:dyDescent="0.3">
      <c r="F225" t="str">
        <v>Cultural put buy</v>
      </c>
      <c r="G225" s="24">
        <f>SUMIF(orders[BookTitle],F225,orders[TotalSales])</f>
        <v>239.01</v>
      </c>
      <c r="H225">
        <f>COUNTIF(orders[BookTitle],F225)</f>
        <v>3</v>
      </c>
    </row>
    <row r="226" spans="6:8" x14ac:dyDescent="0.3">
      <c r="F226" t="str">
        <v>Culture argue</v>
      </c>
      <c r="G226" s="24">
        <f>SUMIF(orders[BookTitle],F226,orders[TotalSales])</f>
        <v>412.14</v>
      </c>
      <c r="H226">
        <f>COUNTIF(orders[BookTitle],F226)</f>
        <v>4</v>
      </c>
    </row>
    <row r="227" spans="6:8" x14ac:dyDescent="0.3">
      <c r="F227" t="str">
        <v>Cup player population</v>
      </c>
      <c r="G227" s="24">
        <f>SUMIF(orders[BookTitle],F227,orders[TotalSales])</f>
        <v>359.62</v>
      </c>
      <c r="H227">
        <f>COUNTIF(orders[BookTitle],F227)</f>
        <v>4</v>
      </c>
    </row>
    <row r="228" spans="6:8" x14ac:dyDescent="0.3">
      <c r="F228" t="str">
        <v>Cut admit</v>
      </c>
      <c r="G228" s="24">
        <f>SUMIF(orders[BookTitle],F228,orders[TotalSales])</f>
        <v>235.67000000000002</v>
      </c>
      <c r="H228">
        <f>COUNTIF(orders[BookTitle],F228)</f>
        <v>2</v>
      </c>
    </row>
    <row r="229" spans="6:8" x14ac:dyDescent="0.3">
      <c r="F229" t="str">
        <v>Dark hope</v>
      </c>
      <c r="G229" s="24">
        <f>SUMIF(orders[BookTitle],F229,orders[TotalSales])</f>
        <v>446.65</v>
      </c>
      <c r="H229">
        <f>COUNTIF(orders[BookTitle],F229)</f>
        <v>3</v>
      </c>
    </row>
    <row r="230" spans="6:8" x14ac:dyDescent="0.3">
      <c r="F230" t="str">
        <v>Data happy</v>
      </c>
      <c r="G230" s="24">
        <f>SUMIF(orders[BookTitle],F230,orders[TotalSales])</f>
        <v>33.1</v>
      </c>
      <c r="H230">
        <f>COUNTIF(orders[BookTitle],F230)</f>
        <v>2</v>
      </c>
    </row>
    <row r="231" spans="6:8" x14ac:dyDescent="0.3">
      <c r="F231" t="str">
        <v>Day relationship than buy</v>
      </c>
      <c r="G231" s="24">
        <f>SUMIF(orders[BookTitle],F231,orders[TotalSales])</f>
        <v>117.80000000000001</v>
      </c>
      <c r="H231">
        <f>COUNTIF(orders[BookTitle],F231)</f>
        <v>3</v>
      </c>
    </row>
    <row r="232" spans="6:8" x14ac:dyDescent="0.3">
      <c r="F232" t="str">
        <v>Day worry</v>
      </c>
      <c r="G232" s="24">
        <f>SUMIF(orders[BookTitle],F232,orders[TotalSales])</f>
        <v>107.25</v>
      </c>
      <c r="H232">
        <f>COUNTIF(orders[BookTitle],F232)</f>
        <v>2</v>
      </c>
    </row>
    <row r="233" spans="6:8" x14ac:dyDescent="0.3">
      <c r="F233" t="str">
        <v>Deal conference director</v>
      </c>
      <c r="G233" s="24">
        <f>SUMIF(orders[BookTitle],F233,orders[TotalSales])</f>
        <v>156.72</v>
      </c>
      <c r="H233">
        <f>COUNTIF(orders[BookTitle],F233)</f>
        <v>2</v>
      </c>
    </row>
    <row r="234" spans="6:8" x14ac:dyDescent="0.3">
      <c r="F234" t="str">
        <v>Debate deep</v>
      </c>
      <c r="G234" s="24">
        <f>SUMIF(orders[BookTitle],F234,orders[TotalSales])</f>
        <v>205.64</v>
      </c>
      <c r="H234">
        <f>COUNTIF(orders[BookTitle],F234)</f>
        <v>4</v>
      </c>
    </row>
    <row r="235" spans="6:8" x14ac:dyDescent="0.3">
      <c r="F235" t="str">
        <v>Decade section gun including</v>
      </c>
      <c r="G235" s="24">
        <f>SUMIF(orders[BookTitle],F235,orders[TotalSales])</f>
        <v>281.52000000000004</v>
      </c>
      <c r="H235">
        <f>COUNTIF(orders[BookTitle],F235)</f>
        <v>4</v>
      </c>
    </row>
    <row r="236" spans="6:8" x14ac:dyDescent="0.3">
      <c r="F236" t="str">
        <v>Decade step</v>
      </c>
      <c r="G236" s="24">
        <f>SUMIF(orders[BookTitle],F236,orders[TotalSales])</f>
        <v>136.51999999999998</v>
      </c>
      <c r="H236">
        <f>COUNTIF(orders[BookTitle],F236)</f>
        <v>3</v>
      </c>
    </row>
    <row r="237" spans="6:8" x14ac:dyDescent="0.3">
      <c r="F237" t="str">
        <v>Decide</v>
      </c>
      <c r="G237" s="24">
        <f>SUMIF(orders[BookTitle],F237,orders[TotalSales])</f>
        <v>113</v>
      </c>
      <c r="H237">
        <f>COUNTIF(orders[BookTitle],F237)</f>
        <v>1</v>
      </c>
    </row>
    <row r="238" spans="6:8" x14ac:dyDescent="0.3">
      <c r="F238" t="str">
        <v>Decide ok wish</v>
      </c>
      <c r="G238" s="24">
        <f>SUMIF(orders[BookTitle],F238,orders[TotalSales])</f>
        <v>72.48</v>
      </c>
      <c r="H238">
        <f>COUNTIF(orders[BookTitle],F238)</f>
        <v>2</v>
      </c>
    </row>
    <row r="239" spans="6:8" x14ac:dyDescent="0.3">
      <c r="F239" t="str">
        <v>Decision edge</v>
      </c>
      <c r="G239" s="24">
        <f>SUMIF(orders[BookTitle],F239,orders[TotalSales])</f>
        <v>544.17999999999995</v>
      </c>
      <c r="H239">
        <f>COUNTIF(orders[BookTitle],F239)</f>
        <v>4</v>
      </c>
    </row>
    <row r="240" spans="6:8" x14ac:dyDescent="0.3">
      <c r="F240" t="str">
        <v>Deep for rule</v>
      </c>
      <c r="G240" s="24">
        <f>SUMIF(orders[BookTitle],F240,orders[TotalSales])</f>
        <v>173.66000000000003</v>
      </c>
      <c r="H240">
        <f>COUNTIF(orders[BookTitle],F240)</f>
        <v>3</v>
      </c>
    </row>
    <row r="241" spans="6:8" x14ac:dyDescent="0.3">
      <c r="F241" t="str">
        <v>Deep lay</v>
      </c>
      <c r="G241" s="24">
        <f>SUMIF(orders[BookTitle],F241,orders[TotalSales])</f>
        <v>61.92</v>
      </c>
      <c r="H241">
        <f>COUNTIF(orders[BookTitle],F241)</f>
        <v>2</v>
      </c>
    </row>
    <row r="242" spans="6:8" x14ac:dyDescent="0.3">
      <c r="F242" t="str">
        <v>Defense enjoy newspaper</v>
      </c>
      <c r="G242" s="24">
        <f>SUMIF(orders[BookTitle],F242,orders[TotalSales])</f>
        <v>55.17</v>
      </c>
      <c r="H242">
        <f>COUNTIF(orders[BookTitle],F242)</f>
        <v>2</v>
      </c>
    </row>
    <row r="243" spans="6:8" x14ac:dyDescent="0.3">
      <c r="F243" t="str">
        <v>Defense identify</v>
      </c>
      <c r="G243" s="24">
        <f>SUMIF(orders[BookTitle],F243,orders[TotalSales])</f>
        <v>69.260000000000005</v>
      </c>
      <c r="H243">
        <f>COUNTIF(orders[BookTitle],F243)</f>
        <v>1</v>
      </c>
    </row>
    <row r="244" spans="6:8" x14ac:dyDescent="0.3">
      <c r="F244" t="str">
        <v>Defense result</v>
      </c>
      <c r="G244" s="24">
        <f>SUMIF(orders[BookTitle],F244,orders[TotalSales])</f>
        <v>8.84</v>
      </c>
      <c r="H244">
        <f>COUNTIF(orders[BookTitle],F244)</f>
        <v>1</v>
      </c>
    </row>
    <row r="245" spans="6:8" x14ac:dyDescent="0.3">
      <c r="F245" t="str">
        <v>Democrat air chair</v>
      </c>
      <c r="G245" s="24">
        <f>SUMIF(orders[BookTitle],F245,orders[TotalSales])</f>
        <v>23.8</v>
      </c>
      <c r="H245">
        <f>COUNTIF(orders[BookTitle],F245)</f>
        <v>1</v>
      </c>
    </row>
    <row r="246" spans="6:8" x14ac:dyDescent="0.3">
      <c r="F246" t="str">
        <v>Democratic</v>
      </c>
      <c r="G246" s="24">
        <f>SUMIF(orders[BookTitle],F246,orders[TotalSales])</f>
        <v>159.48000000000002</v>
      </c>
      <c r="H246">
        <f>COUNTIF(orders[BookTitle],F246)</f>
        <v>2</v>
      </c>
    </row>
    <row r="247" spans="6:8" x14ac:dyDescent="0.3">
      <c r="F247" t="str">
        <v>Democratic mother</v>
      </c>
      <c r="G247" s="24">
        <f>SUMIF(orders[BookTitle],F247,orders[TotalSales])</f>
        <v>191.2</v>
      </c>
      <c r="H247">
        <f>COUNTIF(orders[BookTitle],F247)</f>
        <v>1</v>
      </c>
    </row>
    <row r="248" spans="6:8" x14ac:dyDescent="0.3">
      <c r="F248" t="str">
        <v>Describe</v>
      </c>
      <c r="G248" s="24">
        <f>SUMIF(orders[BookTitle],F248,orders[TotalSales])</f>
        <v>138.42000000000002</v>
      </c>
      <c r="H248">
        <f>COUNTIF(orders[BookTitle],F248)</f>
        <v>2</v>
      </c>
    </row>
    <row r="249" spans="6:8" x14ac:dyDescent="0.3">
      <c r="F249" t="str">
        <v>Design while</v>
      </c>
      <c r="G249" s="24">
        <f>SUMIF(orders[BookTitle],F249,orders[TotalSales])</f>
        <v>306.65999999999997</v>
      </c>
      <c r="H249">
        <f>COUNTIF(orders[BookTitle],F249)</f>
        <v>2</v>
      </c>
    </row>
    <row r="250" spans="6:8" x14ac:dyDescent="0.3">
      <c r="F250" t="str">
        <v>Despite animal</v>
      </c>
      <c r="G250" s="24">
        <f>SUMIF(orders[BookTitle],F250,orders[TotalSales])</f>
        <v>125.01</v>
      </c>
      <c r="H250">
        <f>COUNTIF(orders[BookTitle],F250)</f>
        <v>3</v>
      </c>
    </row>
    <row r="251" spans="6:8" x14ac:dyDescent="0.3">
      <c r="F251" t="str">
        <v>Despite easy there</v>
      </c>
      <c r="G251" s="24">
        <f>SUMIF(orders[BookTitle],F251,orders[TotalSales])</f>
        <v>103.5</v>
      </c>
      <c r="H251">
        <f>COUNTIF(orders[BookTitle],F251)</f>
        <v>2</v>
      </c>
    </row>
    <row r="252" spans="6:8" x14ac:dyDescent="0.3">
      <c r="F252" t="str">
        <v>Difference back</v>
      </c>
      <c r="G252" s="24">
        <f>SUMIF(orders[BookTitle],F252,orders[TotalSales])</f>
        <v>380.6</v>
      </c>
      <c r="H252">
        <f>COUNTIF(orders[BookTitle],F252)</f>
        <v>2</v>
      </c>
    </row>
    <row r="253" spans="6:8" x14ac:dyDescent="0.3">
      <c r="F253" t="str">
        <v>Difference on</v>
      </c>
      <c r="G253" s="24">
        <f>SUMIF(orders[BookTitle],F253,orders[TotalSales])</f>
        <v>191.99</v>
      </c>
      <c r="H253">
        <f>COUNTIF(orders[BookTitle],F253)</f>
        <v>3</v>
      </c>
    </row>
    <row r="254" spans="6:8" x14ac:dyDescent="0.3">
      <c r="F254" t="str">
        <v>Different although wall</v>
      </c>
      <c r="G254" s="24">
        <f>SUMIF(orders[BookTitle],F254,orders[TotalSales])</f>
        <v>405.86</v>
      </c>
      <c r="H254">
        <f>COUNTIF(orders[BookTitle],F254)</f>
        <v>2</v>
      </c>
    </row>
    <row r="255" spans="6:8" x14ac:dyDescent="0.3">
      <c r="F255" t="str">
        <v>Different imagine down</v>
      </c>
      <c r="G255" s="24">
        <f>SUMIF(orders[BookTitle],F255,orders[TotalSales])</f>
        <v>214.78</v>
      </c>
      <c r="H255">
        <f>COUNTIF(orders[BookTitle],F255)</f>
        <v>6</v>
      </c>
    </row>
    <row r="256" spans="6:8" x14ac:dyDescent="0.3">
      <c r="F256" t="str">
        <v>Difficult doctor</v>
      </c>
      <c r="G256" s="24">
        <f>SUMIF(orders[BookTitle],F256,orders[TotalSales])</f>
        <v>68.22</v>
      </c>
      <c r="H256">
        <f>COUNTIF(orders[BookTitle],F256)</f>
        <v>2</v>
      </c>
    </row>
    <row r="257" spans="6:8" x14ac:dyDescent="0.3">
      <c r="F257" t="str">
        <v>Difficult others</v>
      </c>
      <c r="G257" s="24">
        <f>SUMIF(orders[BookTitle],F257,orders[TotalSales])</f>
        <v>344.45</v>
      </c>
      <c r="H257">
        <f>COUNTIF(orders[BookTitle],F257)</f>
        <v>3</v>
      </c>
    </row>
    <row r="258" spans="6:8" x14ac:dyDescent="0.3">
      <c r="F258" t="str">
        <v>Difficult personal film</v>
      </c>
      <c r="G258" s="24">
        <f>SUMIF(orders[BookTitle],F258,orders[TotalSales])</f>
        <v>96.5</v>
      </c>
      <c r="H258">
        <f>COUNTIF(orders[BookTitle],F258)</f>
        <v>1</v>
      </c>
    </row>
    <row r="259" spans="6:8" x14ac:dyDescent="0.3">
      <c r="F259" t="str">
        <v>Dinner side</v>
      </c>
      <c r="G259" s="24">
        <f>SUMIF(orders[BookTitle],F259,orders[TotalSales])</f>
        <v>256.04000000000002</v>
      </c>
      <c r="H259">
        <f>COUNTIF(orders[BookTitle],F259)</f>
        <v>5</v>
      </c>
    </row>
    <row r="260" spans="6:8" x14ac:dyDescent="0.3">
      <c r="F260" t="str">
        <v>Dinner usually</v>
      </c>
      <c r="G260" s="24">
        <f>SUMIF(orders[BookTitle],F260,orders[TotalSales])</f>
        <v>88.33</v>
      </c>
      <c r="H260">
        <f>COUNTIF(orders[BookTitle],F260)</f>
        <v>2</v>
      </c>
    </row>
    <row r="261" spans="6:8" x14ac:dyDescent="0.3">
      <c r="F261" t="str">
        <v>Director</v>
      </c>
      <c r="G261" s="24">
        <f>SUMIF(orders[BookTitle],F261,orders[TotalSales])</f>
        <v>112.84</v>
      </c>
      <c r="H261">
        <f>COUNTIF(orders[BookTitle],F261)</f>
        <v>3</v>
      </c>
    </row>
    <row r="262" spans="6:8" x14ac:dyDescent="0.3">
      <c r="F262" t="str">
        <v>Director position reason across</v>
      </c>
      <c r="G262" s="24">
        <f>SUMIF(orders[BookTitle],F262,orders[TotalSales])</f>
        <v>660.99</v>
      </c>
      <c r="H262">
        <f>COUNTIF(orders[BookTitle],F262)</f>
        <v>4</v>
      </c>
    </row>
    <row r="263" spans="6:8" x14ac:dyDescent="0.3">
      <c r="F263" t="str">
        <v>Discover truth about</v>
      </c>
      <c r="G263" s="24">
        <f>SUMIF(orders[BookTitle],F263,orders[TotalSales])</f>
        <v>192.46</v>
      </c>
      <c r="H263">
        <f>COUNTIF(orders[BookTitle],F263)</f>
        <v>3</v>
      </c>
    </row>
    <row r="264" spans="6:8" x14ac:dyDescent="0.3">
      <c r="F264" t="str">
        <v>Discuss bad article</v>
      </c>
      <c r="G264" s="24">
        <f>SUMIF(orders[BookTitle],F264,orders[TotalSales])</f>
        <v>470.69</v>
      </c>
      <c r="H264">
        <f>COUNTIF(orders[BookTitle],F264)</f>
        <v>3</v>
      </c>
    </row>
    <row r="265" spans="6:8" x14ac:dyDescent="0.3">
      <c r="F265" t="str">
        <v>Discussion skill</v>
      </c>
      <c r="G265" s="24">
        <f>SUMIF(orders[BookTitle],F265,orders[TotalSales])</f>
        <v>33.229999999999997</v>
      </c>
      <c r="H265">
        <f>COUNTIF(orders[BookTitle],F265)</f>
        <v>1</v>
      </c>
    </row>
    <row r="266" spans="6:8" x14ac:dyDescent="0.3">
      <c r="F266" t="str">
        <v>Do help</v>
      </c>
      <c r="G266" s="24">
        <f>SUMIF(orders[BookTitle],F266,orders[TotalSales])</f>
        <v>35.99</v>
      </c>
      <c r="H266">
        <f>COUNTIF(orders[BookTitle],F266)</f>
        <v>1</v>
      </c>
    </row>
    <row r="267" spans="6:8" x14ac:dyDescent="0.3">
      <c r="F267" t="str">
        <v>Doctor maybe campaign</v>
      </c>
      <c r="G267" s="24">
        <f>SUMIF(orders[BookTitle],F267,orders[TotalSales])</f>
        <v>245.74</v>
      </c>
      <c r="H267">
        <f>COUNTIF(orders[BookTitle],F267)</f>
        <v>3</v>
      </c>
    </row>
    <row r="268" spans="6:8" x14ac:dyDescent="0.3">
      <c r="F268" t="str">
        <v>Door my respond</v>
      </c>
      <c r="G268" s="24">
        <f>SUMIF(orders[BookTitle],F268,orders[TotalSales])</f>
        <v>97.93</v>
      </c>
      <c r="H268">
        <f>COUNTIF(orders[BookTitle],F268)</f>
        <v>2</v>
      </c>
    </row>
    <row r="269" spans="6:8" x14ac:dyDescent="0.3">
      <c r="F269" t="str">
        <v>Door receive</v>
      </c>
      <c r="G269" s="24">
        <f>SUMIF(orders[BookTitle],F269,orders[TotalSales])</f>
        <v>81.099999999999994</v>
      </c>
      <c r="H269">
        <f>COUNTIF(orders[BookTitle],F269)</f>
        <v>2</v>
      </c>
    </row>
    <row r="270" spans="6:8" x14ac:dyDescent="0.3">
      <c r="F270" t="str">
        <v>Down</v>
      </c>
      <c r="G270" s="24">
        <f>SUMIF(orders[BookTitle],F270,orders[TotalSales])</f>
        <v>198.61999999999998</v>
      </c>
      <c r="H270">
        <f>COUNTIF(orders[BookTitle],F270)</f>
        <v>3</v>
      </c>
    </row>
    <row r="271" spans="6:8" x14ac:dyDescent="0.3">
      <c r="F271" t="str">
        <v>Draw able</v>
      </c>
      <c r="G271" s="24">
        <f>SUMIF(orders[BookTitle],F271,orders[TotalSales])</f>
        <v>55.730000000000004</v>
      </c>
      <c r="H271">
        <f>COUNTIF(orders[BookTitle],F271)</f>
        <v>3</v>
      </c>
    </row>
    <row r="272" spans="6:8" x14ac:dyDescent="0.3">
      <c r="F272" t="str">
        <v>Draw public</v>
      </c>
      <c r="G272" s="24">
        <f>SUMIF(orders[BookTitle],F272,orders[TotalSales])</f>
        <v>478.72</v>
      </c>
      <c r="H272">
        <f>COUNTIF(orders[BookTitle],F272)</f>
        <v>4</v>
      </c>
    </row>
    <row r="273" spans="6:8" x14ac:dyDescent="0.3">
      <c r="F273" t="str">
        <v>Draw study</v>
      </c>
      <c r="G273" s="24">
        <f>SUMIF(orders[BookTitle],F273,orders[TotalSales])</f>
        <v>318.76</v>
      </c>
      <c r="H273">
        <f>COUNTIF(orders[BookTitle],F273)</f>
        <v>4</v>
      </c>
    </row>
    <row r="274" spans="6:8" x14ac:dyDescent="0.3">
      <c r="F274" t="str">
        <v>Dream agree</v>
      </c>
      <c r="G274" s="24">
        <f>SUMIF(orders[BookTitle],F274,orders[TotalSales])</f>
        <v>514.9</v>
      </c>
      <c r="H274">
        <f>COUNTIF(orders[BookTitle],F274)</f>
        <v>3</v>
      </c>
    </row>
    <row r="275" spans="6:8" x14ac:dyDescent="0.3">
      <c r="F275" t="str">
        <v>Drive food</v>
      </c>
      <c r="G275" s="24">
        <f>SUMIF(orders[BookTitle],F275,orders[TotalSales])</f>
        <v>86.09</v>
      </c>
      <c r="H275">
        <f>COUNTIF(orders[BookTitle],F275)</f>
        <v>2</v>
      </c>
    </row>
    <row r="276" spans="6:8" x14ac:dyDescent="0.3">
      <c r="F276" t="str">
        <v>Drive put</v>
      </c>
      <c r="G276" s="24">
        <f>SUMIF(orders[BookTitle],F276,orders[TotalSales])</f>
        <v>477.97</v>
      </c>
      <c r="H276">
        <f>COUNTIF(orders[BookTitle],F276)</f>
        <v>3</v>
      </c>
    </row>
    <row r="277" spans="6:8" x14ac:dyDescent="0.3">
      <c r="F277" t="str">
        <v>Drive recognize accept</v>
      </c>
      <c r="G277" s="24">
        <f>SUMIF(orders[BookTitle],F277,orders[TotalSales])</f>
        <v>371.40000000000003</v>
      </c>
      <c r="H277">
        <f>COUNTIF(orders[BookTitle],F277)</f>
        <v>4</v>
      </c>
    </row>
    <row r="278" spans="6:8" x14ac:dyDescent="0.3">
      <c r="F278" t="str">
        <v>Drop necessary course</v>
      </c>
      <c r="G278" s="24">
        <f>SUMIF(orders[BookTitle],F278,orders[TotalSales])</f>
        <v>419.81</v>
      </c>
      <c r="H278">
        <f>COUNTIF(orders[BookTitle],F278)</f>
        <v>3</v>
      </c>
    </row>
    <row r="279" spans="6:8" x14ac:dyDescent="0.3">
      <c r="F279" t="str">
        <v>Drug economic</v>
      </c>
      <c r="G279" s="24">
        <f>SUMIF(orders[BookTitle],F279,orders[TotalSales])</f>
        <v>64.16</v>
      </c>
      <c r="H279">
        <f>COUNTIF(orders[BookTitle],F279)</f>
        <v>1</v>
      </c>
    </row>
    <row r="280" spans="6:8" x14ac:dyDescent="0.3">
      <c r="F280" t="str">
        <v>Drug might</v>
      </c>
      <c r="G280" s="24">
        <f>SUMIF(orders[BookTitle],F280,orders[TotalSales])</f>
        <v>289.55</v>
      </c>
      <c r="H280">
        <f>COUNTIF(orders[BookTitle],F280)</f>
        <v>2</v>
      </c>
    </row>
    <row r="281" spans="6:8" x14ac:dyDescent="0.3">
      <c r="F281" t="str">
        <v>During final into</v>
      </c>
      <c r="G281" s="24">
        <f>SUMIF(orders[BookTitle],F281,orders[TotalSales])</f>
        <v>268.93</v>
      </c>
      <c r="H281">
        <f>COUNTIF(orders[BookTitle],F281)</f>
        <v>4</v>
      </c>
    </row>
    <row r="282" spans="6:8" x14ac:dyDescent="0.3">
      <c r="F282" t="str">
        <v>Each agent</v>
      </c>
      <c r="G282" s="24">
        <f>SUMIF(orders[BookTitle],F282,orders[TotalSales])</f>
        <v>120.91</v>
      </c>
      <c r="H282">
        <f>COUNTIF(orders[BookTitle],F282)</f>
        <v>3</v>
      </c>
    </row>
    <row r="283" spans="6:8" x14ac:dyDescent="0.3">
      <c r="F283" t="str">
        <v>Early garden position</v>
      </c>
      <c r="G283" s="24">
        <f>SUMIF(orders[BookTitle],F283,orders[TotalSales])</f>
        <v>30.38</v>
      </c>
      <c r="H283">
        <f>COUNTIF(orders[BookTitle],F283)</f>
        <v>1</v>
      </c>
    </row>
    <row r="284" spans="6:8" x14ac:dyDescent="0.3">
      <c r="F284" t="str">
        <v>Early prepare</v>
      </c>
      <c r="G284" s="24">
        <f>SUMIF(orders[BookTitle],F284,orders[TotalSales])</f>
        <v>176.62</v>
      </c>
      <c r="H284">
        <f>COUNTIF(orders[BookTitle],F284)</f>
        <v>3</v>
      </c>
    </row>
    <row r="285" spans="6:8" x14ac:dyDescent="0.3">
      <c r="F285" t="str">
        <v>Easy bar</v>
      </c>
      <c r="G285" s="24">
        <f>SUMIF(orders[BookTitle],F285,orders[TotalSales])</f>
        <v>517.40000000000009</v>
      </c>
      <c r="H285">
        <f>COUNTIF(orders[BookTitle],F285)</f>
        <v>5</v>
      </c>
    </row>
    <row r="286" spans="6:8" x14ac:dyDescent="0.3">
      <c r="F286" t="str">
        <v>Easy ever</v>
      </c>
      <c r="G286" s="24">
        <f>SUMIF(orders[BookTitle],F286,orders[TotalSales])</f>
        <v>32.869999999999997</v>
      </c>
      <c r="H286">
        <f>COUNTIF(orders[BookTitle],F286)</f>
        <v>1</v>
      </c>
    </row>
    <row r="287" spans="6:8" x14ac:dyDescent="0.3">
      <c r="F287" t="str">
        <v>Easy stock</v>
      </c>
      <c r="G287" s="24">
        <f>SUMIF(orders[BookTitle],F287,orders[TotalSales])</f>
        <v>283.31</v>
      </c>
      <c r="H287">
        <f>COUNTIF(orders[BookTitle],F287)</f>
        <v>3</v>
      </c>
    </row>
    <row r="288" spans="6:8" x14ac:dyDescent="0.3">
      <c r="F288" t="str">
        <v>Eat</v>
      </c>
      <c r="G288" s="24">
        <f>SUMIF(orders[BookTitle],F288,orders[TotalSales])</f>
        <v>17.760000000000002</v>
      </c>
      <c r="H288">
        <f>COUNTIF(orders[BookTitle],F288)</f>
        <v>1</v>
      </c>
    </row>
    <row r="289" spans="6:8" x14ac:dyDescent="0.3">
      <c r="F289" t="str">
        <v>Eat any</v>
      </c>
      <c r="G289" s="24">
        <f>SUMIF(orders[BookTitle],F289,orders[TotalSales])</f>
        <v>139.12</v>
      </c>
      <c r="H289">
        <f>COUNTIF(orders[BookTitle],F289)</f>
        <v>2</v>
      </c>
    </row>
    <row r="290" spans="6:8" x14ac:dyDescent="0.3">
      <c r="F290" t="str">
        <v>Eat best</v>
      </c>
      <c r="G290" s="24">
        <f>SUMIF(orders[BookTitle],F290,orders[TotalSales])</f>
        <v>140.01</v>
      </c>
      <c r="H290">
        <f>COUNTIF(orders[BookTitle],F290)</f>
        <v>2</v>
      </c>
    </row>
    <row r="291" spans="6:8" x14ac:dyDescent="0.3">
      <c r="F291" t="str">
        <v>Eat certainly way</v>
      </c>
      <c r="G291" s="24">
        <f>SUMIF(orders[BookTitle],F291,orders[TotalSales])</f>
        <v>217.59</v>
      </c>
      <c r="H291">
        <f>COUNTIF(orders[BookTitle],F291)</f>
        <v>2</v>
      </c>
    </row>
    <row r="292" spans="6:8" x14ac:dyDescent="0.3">
      <c r="F292" t="str">
        <v>Economic likely determine newspaper</v>
      </c>
      <c r="G292" s="24">
        <f>SUMIF(orders[BookTitle],F292,orders[TotalSales])</f>
        <v>60.12</v>
      </c>
      <c r="H292">
        <f>COUNTIF(orders[BookTitle],F292)</f>
        <v>1</v>
      </c>
    </row>
    <row r="293" spans="6:8" x14ac:dyDescent="0.3">
      <c r="F293" t="str">
        <v>Economic ok</v>
      </c>
      <c r="G293" s="24">
        <f>SUMIF(orders[BookTitle],F293,orders[TotalSales])</f>
        <v>16.239999999999998</v>
      </c>
      <c r="H293">
        <f>COUNTIF(orders[BookTitle],F293)</f>
        <v>1</v>
      </c>
    </row>
    <row r="294" spans="6:8" x14ac:dyDescent="0.3">
      <c r="F294" t="str">
        <v>Economic open</v>
      </c>
      <c r="G294" s="24">
        <f>SUMIF(orders[BookTitle],F294,orders[TotalSales])</f>
        <v>251.17000000000002</v>
      </c>
      <c r="H294">
        <f>COUNTIF(orders[BookTitle],F294)</f>
        <v>2</v>
      </c>
    </row>
    <row r="295" spans="6:8" x14ac:dyDescent="0.3">
      <c r="F295" t="str">
        <v>Edge fact</v>
      </c>
      <c r="G295" s="24">
        <f>SUMIF(orders[BookTitle],F295,orders[TotalSales])</f>
        <v>371.93</v>
      </c>
      <c r="H295">
        <f>COUNTIF(orders[BookTitle],F295)</f>
        <v>2</v>
      </c>
    </row>
    <row r="296" spans="6:8" x14ac:dyDescent="0.3">
      <c r="F296" t="str">
        <v>Education fear difficult</v>
      </c>
      <c r="G296" s="24">
        <f>SUMIF(orders[BookTitle],F296,orders[TotalSales])</f>
        <v>122.82</v>
      </c>
      <c r="H296">
        <f>COUNTIF(orders[BookTitle],F296)</f>
        <v>1</v>
      </c>
    </row>
    <row r="297" spans="6:8" x14ac:dyDescent="0.3">
      <c r="F297" t="str">
        <v>Effect challenge kitchen</v>
      </c>
      <c r="G297" s="24">
        <f>SUMIF(orders[BookTitle],F297,orders[TotalSales])</f>
        <v>138.65</v>
      </c>
      <c r="H297">
        <f>COUNTIF(orders[BookTitle],F297)</f>
        <v>2</v>
      </c>
    </row>
    <row r="298" spans="6:8" x14ac:dyDescent="0.3">
      <c r="F298" t="str">
        <v>Effort white any majority</v>
      </c>
      <c r="G298" s="24">
        <f>SUMIF(orders[BookTitle],F298,orders[TotalSales])</f>
        <v>231.53</v>
      </c>
      <c r="H298">
        <f>COUNTIF(orders[BookTitle],F298)</f>
        <v>2</v>
      </c>
    </row>
    <row r="299" spans="6:8" x14ac:dyDescent="0.3">
      <c r="F299" t="str">
        <v>Eight</v>
      </c>
      <c r="G299" s="24">
        <f>SUMIF(orders[BookTitle],F299,orders[TotalSales])</f>
        <v>334.89</v>
      </c>
      <c r="H299">
        <f>COUNTIF(orders[BookTitle],F299)</f>
        <v>5</v>
      </c>
    </row>
    <row r="300" spans="6:8" x14ac:dyDescent="0.3">
      <c r="F300" t="str">
        <v>Eight ability section</v>
      </c>
      <c r="G300" s="24">
        <f>SUMIF(orders[BookTitle],F300,orders[TotalSales])</f>
        <v>434.47</v>
      </c>
      <c r="H300">
        <f>COUNTIF(orders[BookTitle],F300)</f>
        <v>4</v>
      </c>
    </row>
    <row r="301" spans="6:8" x14ac:dyDescent="0.3">
      <c r="F301" t="str">
        <v>Election gun</v>
      </c>
      <c r="G301" s="24">
        <f>SUMIF(orders[BookTitle],F301,orders[TotalSales])</f>
        <v>429.2</v>
      </c>
      <c r="H301">
        <f>COUNTIF(orders[BookTitle],F301)</f>
        <v>2</v>
      </c>
    </row>
    <row r="302" spans="6:8" x14ac:dyDescent="0.3">
      <c r="F302" t="str">
        <v>Employee wonder scene</v>
      </c>
      <c r="G302" s="24">
        <f>SUMIF(orders[BookTitle],F302,orders[TotalSales])</f>
        <v>396.27</v>
      </c>
      <c r="H302">
        <f>COUNTIF(orders[BookTitle],F302)</f>
        <v>4</v>
      </c>
    </row>
    <row r="303" spans="6:8" x14ac:dyDescent="0.3">
      <c r="F303" t="str">
        <v>Employee would</v>
      </c>
      <c r="G303" s="24">
        <f>SUMIF(orders[BookTitle],F303,orders[TotalSales])</f>
        <v>133.63</v>
      </c>
      <c r="H303">
        <f>COUNTIF(orders[BookTitle],F303)</f>
        <v>4</v>
      </c>
    </row>
    <row r="304" spans="6:8" x14ac:dyDescent="0.3">
      <c r="F304" t="str">
        <v>Enjoy also</v>
      </c>
      <c r="G304" s="24">
        <f>SUMIF(orders[BookTitle],F304,orders[TotalSales])</f>
        <v>107.28</v>
      </c>
      <c r="H304">
        <f>COUNTIF(orders[BookTitle],F304)</f>
        <v>1</v>
      </c>
    </row>
    <row r="305" spans="6:8" x14ac:dyDescent="0.3">
      <c r="F305" t="str">
        <v>Enjoy couple herself cultural</v>
      </c>
      <c r="G305" s="24">
        <f>SUMIF(orders[BookTitle],F305,orders[TotalSales])</f>
        <v>213.9</v>
      </c>
      <c r="H305">
        <f>COUNTIF(orders[BookTitle],F305)</f>
        <v>1</v>
      </c>
    </row>
    <row r="306" spans="6:8" x14ac:dyDescent="0.3">
      <c r="F306" t="str">
        <v>Enter dream</v>
      </c>
      <c r="G306" s="24">
        <f>SUMIF(orders[BookTitle],F306,orders[TotalSales])</f>
        <v>210.4</v>
      </c>
      <c r="H306">
        <f>COUNTIF(orders[BookTitle],F306)</f>
        <v>2</v>
      </c>
    </row>
    <row r="307" spans="6:8" x14ac:dyDescent="0.3">
      <c r="F307" t="str">
        <v>Entire couple</v>
      </c>
      <c r="G307" s="24">
        <f>SUMIF(orders[BookTitle],F307,orders[TotalSales])</f>
        <v>88.12</v>
      </c>
      <c r="H307">
        <f>COUNTIF(orders[BookTitle],F307)</f>
        <v>3</v>
      </c>
    </row>
    <row r="308" spans="6:8" x14ac:dyDescent="0.3">
      <c r="F308" t="str">
        <v>Entire far admit</v>
      </c>
      <c r="G308" s="24">
        <f>SUMIF(orders[BookTitle],F308,orders[TotalSales])</f>
        <v>63.519999999999996</v>
      </c>
      <c r="H308">
        <f>COUNTIF(orders[BookTitle],F308)</f>
        <v>2</v>
      </c>
    </row>
    <row r="309" spans="6:8" x14ac:dyDescent="0.3">
      <c r="F309" t="str">
        <v>Entire month</v>
      </c>
      <c r="G309" s="24">
        <f>SUMIF(orders[BookTitle],F309,orders[TotalSales])</f>
        <v>145.48000000000002</v>
      </c>
      <c r="H309">
        <f>COUNTIF(orders[BookTitle],F309)</f>
        <v>2</v>
      </c>
    </row>
    <row r="310" spans="6:8" x14ac:dyDescent="0.3">
      <c r="F310" t="str">
        <v>Environment what executive</v>
      </c>
      <c r="G310" s="24">
        <f>SUMIF(orders[BookTitle],F310,orders[TotalSales])</f>
        <v>284.01</v>
      </c>
      <c r="H310">
        <f>COUNTIF(orders[BookTitle],F310)</f>
        <v>3</v>
      </c>
    </row>
    <row r="311" spans="6:8" x14ac:dyDescent="0.3">
      <c r="F311" t="str">
        <v>Environmental such tonight</v>
      </c>
      <c r="G311" s="24">
        <f>SUMIF(orders[BookTitle],F311,orders[TotalSales])</f>
        <v>31.92</v>
      </c>
      <c r="H311">
        <f>COUNTIF(orders[BookTitle],F311)</f>
        <v>1</v>
      </c>
    </row>
    <row r="312" spans="6:8" x14ac:dyDescent="0.3">
      <c r="F312" t="str">
        <v>Especially improve seek</v>
      </c>
      <c r="G312" s="24">
        <f>SUMIF(orders[BookTitle],F312,orders[TotalSales])</f>
        <v>347.32</v>
      </c>
      <c r="H312">
        <f>COUNTIF(orders[BookTitle],F312)</f>
        <v>4</v>
      </c>
    </row>
    <row r="313" spans="6:8" x14ac:dyDescent="0.3">
      <c r="F313" t="str">
        <v>Establish</v>
      </c>
      <c r="G313" s="24">
        <f>SUMIF(orders[BookTitle],F313,orders[TotalSales])</f>
        <v>586.33000000000004</v>
      </c>
      <c r="H313">
        <f>COUNTIF(orders[BookTitle],F313)</f>
        <v>4</v>
      </c>
    </row>
    <row r="314" spans="6:8" x14ac:dyDescent="0.3">
      <c r="F314" t="str">
        <v>Even specific</v>
      </c>
      <c r="G314" s="24">
        <f>SUMIF(orders[BookTitle],F314,orders[TotalSales])</f>
        <v>33.200000000000003</v>
      </c>
      <c r="H314">
        <f>COUNTIF(orders[BookTitle],F314)</f>
        <v>1</v>
      </c>
    </row>
    <row r="315" spans="6:8" x14ac:dyDescent="0.3">
      <c r="F315" t="str">
        <v>Even structure</v>
      </c>
      <c r="G315" s="24">
        <f>SUMIF(orders[BookTitle],F315,orders[TotalSales])</f>
        <v>144.38999999999999</v>
      </c>
      <c r="H315">
        <f>COUNTIF(orders[BookTitle],F315)</f>
        <v>3</v>
      </c>
    </row>
    <row r="316" spans="6:8" x14ac:dyDescent="0.3">
      <c r="F316" t="str">
        <v>Evening deal public</v>
      </c>
      <c r="G316" s="24">
        <f>SUMIF(orders[BookTitle],F316,orders[TotalSales])</f>
        <v>385.03999999999996</v>
      </c>
      <c r="H316">
        <f>COUNTIF(orders[BookTitle],F316)</f>
        <v>3</v>
      </c>
    </row>
    <row r="317" spans="6:8" x14ac:dyDescent="0.3">
      <c r="F317" t="str">
        <v>Evening detail under</v>
      </c>
      <c r="G317" s="24">
        <f>SUMIF(orders[BookTitle],F317,orders[TotalSales])</f>
        <v>183.74999999999997</v>
      </c>
      <c r="H317">
        <f>COUNTIF(orders[BookTitle],F317)</f>
        <v>3</v>
      </c>
    </row>
    <row r="318" spans="6:8" x14ac:dyDescent="0.3">
      <c r="F318" t="str">
        <v>Event spend buy</v>
      </c>
      <c r="G318" s="24">
        <f>SUMIF(orders[BookTitle],F318,orders[TotalSales])</f>
        <v>240.73000000000002</v>
      </c>
      <c r="H318">
        <f>COUNTIF(orders[BookTitle],F318)</f>
        <v>2</v>
      </c>
    </row>
    <row r="319" spans="6:8" x14ac:dyDescent="0.3">
      <c r="F319" t="str">
        <v>Ever</v>
      </c>
      <c r="G319" s="24">
        <f>SUMIF(orders[BookTitle],F319,orders[TotalSales])</f>
        <v>29.56</v>
      </c>
      <c r="H319">
        <f>COUNTIF(orders[BookTitle],F319)</f>
        <v>1</v>
      </c>
    </row>
    <row r="320" spans="6:8" x14ac:dyDescent="0.3">
      <c r="F320" t="str">
        <v>Every bill</v>
      </c>
      <c r="G320" s="24">
        <f>SUMIF(orders[BookTitle],F320,orders[TotalSales])</f>
        <v>109.34</v>
      </c>
      <c r="H320">
        <f>COUNTIF(orders[BookTitle],F320)</f>
        <v>2</v>
      </c>
    </row>
    <row r="321" spans="6:8" x14ac:dyDescent="0.3">
      <c r="F321" t="str">
        <v>Everyone window</v>
      </c>
      <c r="G321" s="24">
        <f>SUMIF(orders[BookTitle],F321,orders[TotalSales])</f>
        <v>325.20999999999998</v>
      </c>
      <c r="H321">
        <f>COUNTIF(orders[BookTitle],F321)</f>
        <v>3</v>
      </c>
    </row>
    <row r="322" spans="6:8" x14ac:dyDescent="0.3">
      <c r="F322" t="str">
        <v>Everything everyone enter</v>
      </c>
      <c r="G322" s="24">
        <f>SUMIF(orders[BookTitle],F322,orders[TotalSales])</f>
        <v>114.07</v>
      </c>
      <c r="H322">
        <f>COUNTIF(orders[BookTitle],F322)</f>
        <v>2</v>
      </c>
    </row>
    <row r="323" spans="6:8" x14ac:dyDescent="0.3">
      <c r="F323" t="str">
        <v>Exactly however choice green</v>
      </c>
      <c r="G323" s="24">
        <f>SUMIF(orders[BookTitle],F323,orders[TotalSales])</f>
        <v>225.06</v>
      </c>
      <c r="H323">
        <f>COUNTIF(orders[BookTitle],F323)</f>
        <v>3</v>
      </c>
    </row>
    <row r="324" spans="6:8" x14ac:dyDescent="0.3">
      <c r="F324" t="str">
        <v>Exactly range believe</v>
      </c>
      <c r="G324" s="24">
        <f>SUMIF(orders[BookTitle],F324,orders[TotalSales])</f>
        <v>254.13</v>
      </c>
      <c r="H324">
        <f>COUNTIF(orders[BookTitle],F324)</f>
        <v>2</v>
      </c>
    </row>
    <row r="325" spans="6:8" x14ac:dyDescent="0.3">
      <c r="F325" t="str">
        <v>Exactly Republican</v>
      </c>
      <c r="G325" s="24">
        <f>SUMIF(orders[BookTitle],F325,orders[TotalSales])</f>
        <v>89.32</v>
      </c>
      <c r="H325">
        <f>COUNTIF(orders[BookTitle],F325)</f>
        <v>1</v>
      </c>
    </row>
    <row r="326" spans="6:8" x14ac:dyDescent="0.3">
      <c r="F326" t="str">
        <v>Exactly unit visit</v>
      </c>
      <c r="G326" s="24">
        <f>SUMIF(orders[BookTitle],F326,orders[TotalSales])</f>
        <v>129.30000000000001</v>
      </c>
      <c r="H326">
        <f>COUNTIF(orders[BookTitle],F326)</f>
        <v>1</v>
      </c>
    </row>
    <row r="327" spans="6:8" x14ac:dyDescent="0.3">
      <c r="F327" t="str">
        <v>Exactly while rich</v>
      </c>
      <c r="G327" s="24">
        <f>SUMIF(orders[BookTitle],F327,orders[TotalSales])</f>
        <v>220.18</v>
      </c>
      <c r="H327">
        <f>COUNTIF(orders[BookTitle],F327)</f>
        <v>3</v>
      </c>
    </row>
    <row r="328" spans="6:8" x14ac:dyDescent="0.3">
      <c r="F328" t="str">
        <v>Example relate break</v>
      </c>
      <c r="G328" s="24">
        <f>SUMIF(orders[BookTitle],F328,orders[TotalSales])</f>
        <v>327.31</v>
      </c>
      <c r="H328">
        <f>COUNTIF(orders[BookTitle],F328)</f>
        <v>3</v>
      </c>
    </row>
    <row r="329" spans="6:8" x14ac:dyDescent="0.3">
      <c r="F329" t="str">
        <v>Expect itself involve study</v>
      </c>
      <c r="G329" s="24">
        <f>SUMIF(orders[BookTitle],F329,orders[TotalSales])</f>
        <v>182.8</v>
      </c>
      <c r="H329">
        <f>COUNTIF(orders[BookTitle],F329)</f>
        <v>4</v>
      </c>
    </row>
    <row r="330" spans="6:8" x14ac:dyDescent="0.3">
      <c r="F330" t="str">
        <v>Experience cell</v>
      </c>
      <c r="G330" s="24">
        <f>SUMIF(orders[BookTitle],F330,orders[TotalSales])</f>
        <v>93.63</v>
      </c>
      <c r="H330">
        <f>COUNTIF(orders[BookTitle],F330)</f>
        <v>1</v>
      </c>
    </row>
    <row r="331" spans="6:8" x14ac:dyDescent="0.3">
      <c r="F331" t="str">
        <v>Experience let</v>
      </c>
      <c r="G331" s="24">
        <f>SUMIF(orders[BookTitle],F331,orders[TotalSales])</f>
        <v>576.07000000000005</v>
      </c>
      <c r="H331">
        <f>COUNTIF(orders[BookTitle],F331)</f>
        <v>4</v>
      </c>
    </row>
    <row r="332" spans="6:8" x14ac:dyDescent="0.3">
      <c r="F332" t="str">
        <v>Experience suggest</v>
      </c>
      <c r="G332" s="24">
        <f>SUMIF(orders[BookTitle],F332,orders[TotalSales])</f>
        <v>759.06999999999994</v>
      </c>
      <c r="H332">
        <f>COUNTIF(orders[BookTitle],F332)</f>
        <v>4</v>
      </c>
    </row>
    <row r="333" spans="6:8" x14ac:dyDescent="0.3">
      <c r="F333" t="str">
        <v>Expert at health</v>
      </c>
      <c r="G333" s="24">
        <f>SUMIF(orders[BookTitle],F333,orders[TotalSales])</f>
        <v>21.03</v>
      </c>
      <c r="H333">
        <f>COUNTIF(orders[BookTitle],F333)</f>
        <v>1</v>
      </c>
    </row>
    <row r="334" spans="6:8" x14ac:dyDescent="0.3">
      <c r="F334" t="str">
        <v>Explain discover</v>
      </c>
      <c r="G334" s="24">
        <f>SUMIF(orders[BookTitle],F334,orders[TotalSales])</f>
        <v>180.07</v>
      </c>
      <c r="H334">
        <f>COUNTIF(orders[BookTitle],F334)</f>
        <v>2</v>
      </c>
    </row>
    <row r="335" spans="6:8" x14ac:dyDescent="0.3">
      <c r="F335" t="str">
        <v>Face happen employee</v>
      </c>
      <c r="G335" s="24">
        <f>SUMIF(orders[BookTitle],F335,orders[TotalSales])</f>
        <v>333.28</v>
      </c>
      <c r="H335">
        <f>COUNTIF(orders[BookTitle],F335)</f>
        <v>2</v>
      </c>
    </row>
    <row r="336" spans="6:8" x14ac:dyDescent="0.3">
      <c r="F336" t="str">
        <v>Factor buy</v>
      </c>
      <c r="G336" s="24">
        <f>SUMIF(orders[BookTitle],F336,orders[TotalSales])</f>
        <v>791.8599999999999</v>
      </c>
      <c r="H336">
        <f>COUNTIF(orders[BookTitle],F336)</f>
        <v>4</v>
      </c>
    </row>
    <row r="337" spans="6:8" x14ac:dyDescent="0.3">
      <c r="F337" t="str">
        <v>Far happy fight</v>
      </c>
      <c r="G337" s="24">
        <f>SUMIF(orders[BookTitle],F337,orders[TotalSales])</f>
        <v>88.32</v>
      </c>
      <c r="H337">
        <f>COUNTIF(orders[BookTitle],F337)</f>
        <v>1</v>
      </c>
    </row>
    <row r="338" spans="6:8" x14ac:dyDescent="0.3">
      <c r="F338" t="str">
        <v>Fast foot whom</v>
      </c>
      <c r="G338" s="24">
        <f>SUMIF(orders[BookTitle],F338,orders[TotalSales])</f>
        <v>235.62</v>
      </c>
      <c r="H338">
        <f>COUNTIF(orders[BookTitle],F338)</f>
        <v>4</v>
      </c>
    </row>
    <row r="339" spans="6:8" x14ac:dyDescent="0.3">
      <c r="F339" t="str">
        <v>Fast forward appear</v>
      </c>
      <c r="G339" s="24">
        <f>SUMIF(orders[BookTitle],F339,orders[TotalSales])</f>
        <v>338.41999999999996</v>
      </c>
      <c r="H339">
        <f>COUNTIF(orders[BookTitle],F339)</f>
        <v>4</v>
      </c>
    </row>
    <row r="340" spans="6:8" x14ac:dyDescent="0.3">
      <c r="F340" t="str">
        <v>Father center</v>
      </c>
      <c r="G340" s="24">
        <f>SUMIF(orders[BookTitle],F340,orders[TotalSales])</f>
        <v>187.91000000000003</v>
      </c>
      <c r="H340">
        <f>COUNTIF(orders[BookTitle],F340)</f>
        <v>5</v>
      </c>
    </row>
    <row r="341" spans="6:8" x14ac:dyDescent="0.3">
      <c r="F341" t="str">
        <v>Father if</v>
      </c>
      <c r="G341" s="24">
        <f>SUMIF(orders[BookTitle],F341,orders[TotalSales])</f>
        <v>48.88</v>
      </c>
      <c r="H341">
        <f>COUNTIF(orders[BookTitle],F341)</f>
        <v>1</v>
      </c>
    </row>
    <row r="342" spans="6:8" x14ac:dyDescent="0.3">
      <c r="F342" t="str">
        <v>Father pass debate</v>
      </c>
      <c r="G342" s="24">
        <f>SUMIF(orders[BookTitle],F342,orders[TotalSales])</f>
        <v>213.55999999999997</v>
      </c>
      <c r="H342">
        <f>COUNTIF(orders[BookTitle],F342)</f>
        <v>3</v>
      </c>
    </row>
    <row r="343" spans="6:8" x14ac:dyDescent="0.3">
      <c r="F343" t="str">
        <v>Few remain</v>
      </c>
      <c r="G343" s="24">
        <f>SUMIF(orders[BookTitle],F343,orders[TotalSales])</f>
        <v>413.01000000000005</v>
      </c>
      <c r="H343">
        <f>COUNTIF(orders[BookTitle],F343)</f>
        <v>4</v>
      </c>
    </row>
    <row r="344" spans="6:8" x14ac:dyDescent="0.3">
      <c r="F344" t="str">
        <v>Field better</v>
      </c>
      <c r="G344" s="24">
        <f>SUMIF(orders[BookTitle],F344,orders[TotalSales])</f>
        <v>480.36999999999995</v>
      </c>
      <c r="H344">
        <f>COUNTIF(orders[BookTitle],F344)</f>
        <v>4</v>
      </c>
    </row>
    <row r="345" spans="6:8" x14ac:dyDescent="0.3">
      <c r="F345" t="str">
        <v>Field growth</v>
      </c>
      <c r="G345" s="24">
        <f>SUMIF(orders[BookTitle],F345,orders[TotalSales])</f>
        <v>68.16</v>
      </c>
      <c r="H345">
        <f>COUNTIF(orders[BookTitle],F345)</f>
        <v>1</v>
      </c>
    </row>
    <row r="346" spans="6:8" x14ac:dyDescent="0.3">
      <c r="F346" t="str">
        <v>Figure as</v>
      </c>
      <c r="G346" s="24">
        <f>SUMIF(orders[BookTitle],F346,orders[TotalSales])</f>
        <v>21.28</v>
      </c>
      <c r="H346">
        <f>COUNTIF(orders[BookTitle],F346)</f>
        <v>1</v>
      </c>
    </row>
    <row r="347" spans="6:8" x14ac:dyDescent="0.3">
      <c r="F347" t="str">
        <v>Fill</v>
      </c>
      <c r="G347" s="24">
        <f>SUMIF(orders[BookTitle],F347,orders[TotalSales])</f>
        <v>124.7</v>
      </c>
      <c r="H347">
        <f>COUNTIF(orders[BookTitle],F347)</f>
        <v>1</v>
      </c>
    </row>
    <row r="348" spans="6:8" x14ac:dyDescent="0.3">
      <c r="F348" t="str">
        <v>Fill customer off</v>
      </c>
      <c r="G348" s="24">
        <f>SUMIF(orders[BookTitle],F348,orders[TotalSales])</f>
        <v>41.64</v>
      </c>
      <c r="H348">
        <f>COUNTIF(orders[BookTitle],F348)</f>
        <v>1</v>
      </c>
    </row>
    <row r="349" spans="6:8" x14ac:dyDescent="0.3">
      <c r="F349" t="str">
        <v>Final key evening</v>
      </c>
      <c r="G349" s="24">
        <f>SUMIF(orders[BookTitle],F349,orders[TotalSales])</f>
        <v>90.84</v>
      </c>
      <c r="H349">
        <f>COUNTIF(orders[BookTitle],F349)</f>
        <v>2</v>
      </c>
    </row>
    <row r="350" spans="6:8" x14ac:dyDescent="0.3">
      <c r="F350" t="str">
        <v>Final responsibility</v>
      </c>
      <c r="G350" s="24">
        <f>SUMIF(orders[BookTitle],F350,orders[TotalSales])</f>
        <v>435.8</v>
      </c>
      <c r="H350">
        <f>COUNTIF(orders[BookTitle],F350)</f>
        <v>3</v>
      </c>
    </row>
    <row r="351" spans="6:8" x14ac:dyDescent="0.3">
      <c r="F351" t="str">
        <v>Final usually former</v>
      </c>
      <c r="G351" s="24">
        <f>SUMIF(orders[BookTitle],F351,orders[TotalSales])</f>
        <v>68.759999999999991</v>
      </c>
      <c r="H351">
        <f>COUNTIF(orders[BookTitle],F351)</f>
        <v>3</v>
      </c>
    </row>
    <row r="352" spans="6:8" x14ac:dyDescent="0.3">
      <c r="F352" t="str">
        <v>Finally note work</v>
      </c>
      <c r="G352" s="24">
        <f>SUMIF(orders[BookTitle],F352,orders[TotalSales])</f>
        <v>18.3</v>
      </c>
      <c r="H352">
        <f>COUNTIF(orders[BookTitle],F352)</f>
        <v>1</v>
      </c>
    </row>
    <row r="353" spans="6:8" x14ac:dyDescent="0.3">
      <c r="F353" t="str">
        <v>Finally protect</v>
      </c>
      <c r="G353" s="24">
        <f>SUMIF(orders[BookTitle],F353,orders[TotalSales])</f>
        <v>162.24</v>
      </c>
      <c r="H353">
        <f>COUNTIF(orders[BookTitle],F353)</f>
        <v>1</v>
      </c>
    </row>
    <row r="354" spans="6:8" x14ac:dyDescent="0.3">
      <c r="F354" t="str">
        <v>Finally remember</v>
      </c>
      <c r="G354" s="24">
        <f>SUMIF(orders[BookTitle],F354,orders[TotalSales])</f>
        <v>5.91</v>
      </c>
      <c r="H354">
        <f>COUNTIF(orders[BookTitle],F354)</f>
        <v>1</v>
      </c>
    </row>
    <row r="355" spans="6:8" x14ac:dyDescent="0.3">
      <c r="F355" t="str">
        <v>Finally too enough onto</v>
      </c>
      <c r="G355" s="24">
        <f>SUMIF(orders[BookTitle],F355,orders[TotalSales])</f>
        <v>202.01999999999998</v>
      </c>
      <c r="H355">
        <f>COUNTIF(orders[BookTitle],F355)</f>
        <v>2</v>
      </c>
    </row>
    <row r="356" spans="6:8" x14ac:dyDescent="0.3">
      <c r="F356" t="str">
        <v>Financial service ten</v>
      </c>
      <c r="G356" s="24">
        <f>SUMIF(orders[BookTitle],F356,orders[TotalSales])</f>
        <v>176.62</v>
      </c>
      <c r="H356">
        <f>COUNTIF(orders[BookTitle],F356)</f>
        <v>3</v>
      </c>
    </row>
    <row r="357" spans="6:8" x14ac:dyDescent="0.3">
      <c r="F357" t="str">
        <v>Find available your prove</v>
      </c>
      <c r="G357" s="24">
        <f>SUMIF(orders[BookTitle],F357,orders[TotalSales])</f>
        <v>41.16</v>
      </c>
      <c r="H357">
        <f>COUNTIF(orders[BookTitle],F357)</f>
        <v>1</v>
      </c>
    </row>
    <row r="358" spans="6:8" x14ac:dyDescent="0.3">
      <c r="F358" t="str">
        <v>Find reveal</v>
      </c>
      <c r="G358" s="24">
        <f>SUMIF(orders[BookTitle],F358,orders[TotalSales])</f>
        <v>284.42</v>
      </c>
      <c r="H358">
        <f>COUNTIF(orders[BookTitle],F358)</f>
        <v>4</v>
      </c>
    </row>
    <row r="359" spans="6:8" x14ac:dyDescent="0.3">
      <c r="F359" t="str">
        <v>Fine move</v>
      </c>
      <c r="G359" s="24">
        <f>SUMIF(orders[BookTitle],F359,orders[TotalSales])</f>
        <v>77.959999999999994</v>
      </c>
      <c r="H359">
        <f>COUNTIF(orders[BookTitle],F359)</f>
        <v>3</v>
      </c>
    </row>
    <row r="360" spans="6:8" x14ac:dyDescent="0.3">
      <c r="F360" t="str">
        <v>Fine way probably</v>
      </c>
      <c r="G360" s="24">
        <f>SUMIF(orders[BookTitle],F360,orders[TotalSales])</f>
        <v>109.3</v>
      </c>
      <c r="H360">
        <f>COUNTIF(orders[BookTitle],F360)</f>
        <v>2</v>
      </c>
    </row>
    <row r="361" spans="6:8" x14ac:dyDescent="0.3">
      <c r="F361" t="str">
        <v>Finish recent each</v>
      </c>
      <c r="G361" s="24">
        <f>SUMIF(orders[BookTitle],F361,orders[TotalSales])</f>
        <v>211.14</v>
      </c>
      <c r="H361">
        <f>COUNTIF(orders[BookTitle],F361)</f>
        <v>3</v>
      </c>
    </row>
    <row r="362" spans="6:8" x14ac:dyDescent="0.3">
      <c r="F362" t="str">
        <v>Fire stock</v>
      </c>
      <c r="G362" s="24">
        <f>SUMIF(orders[BookTitle],F362,orders[TotalSales])</f>
        <v>68.819999999999993</v>
      </c>
      <c r="H362">
        <f>COUNTIF(orders[BookTitle],F362)</f>
        <v>1</v>
      </c>
    </row>
    <row r="363" spans="6:8" x14ac:dyDescent="0.3">
      <c r="F363" t="str">
        <v>First newspaper stock nation</v>
      </c>
      <c r="G363" s="24">
        <f>SUMIF(orders[BookTitle],F363,orders[TotalSales])</f>
        <v>78.400000000000006</v>
      </c>
      <c r="H363">
        <f>COUNTIF(orders[BookTitle],F363)</f>
        <v>1</v>
      </c>
    </row>
    <row r="364" spans="6:8" x14ac:dyDescent="0.3">
      <c r="F364" t="str">
        <v>First wind view</v>
      </c>
      <c r="G364" s="24">
        <f>SUMIF(orders[BookTitle],F364,orders[TotalSales])</f>
        <v>82.8</v>
      </c>
      <c r="H364">
        <f>COUNTIF(orders[BookTitle],F364)</f>
        <v>1</v>
      </c>
    </row>
    <row r="365" spans="6:8" x14ac:dyDescent="0.3">
      <c r="F365" t="str">
        <v>Fish question lay</v>
      </c>
      <c r="G365" s="24">
        <f>SUMIF(orders[BookTitle],F365,orders[TotalSales])</f>
        <v>148.66999999999999</v>
      </c>
      <c r="H365">
        <f>COUNTIF(orders[BookTitle],F365)</f>
        <v>4</v>
      </c>
    </row>
    <row r="366" spans="6:8" x14ac:dyDescent="0.3">
      <c r="F366" t="str">
        <v>Five PM glass</v>
      </c>
      <c r="G366" s="24">
        <f>SUMIF(orders[BookTitle],F366,orders[TotalSales])</f>
        <v>413.38</v>
      </c>
      <c r="H366">
        <f>COUNTIF(orders[BookTitle],F366)</f>
        <v>3</v>
      </c>
    </row>
    <row r="367" spans="6:8" x14ac:dyDescent="0.3">
      <c r="F367" t="str">
        <v>Fly ground measure</v>
      </c>
      <c r="G367" s="24">
        <f>SUMIF(orders[BookTitle],F367,orders[TotalSales])</f>
        <v>102.44</v>
      </c>
      <c r="H367">
        <f>COUNTIF(orders[BookTitle],F367)</f>
        <v>3</v>
      </c>
    </row>
    <row r="368" spans="6:8" x14ac:dyDescent="0.3">
      <c r="F368" t="str">
        <v>Focus politics major</v>
      </c>
      <c r="G368" s="24">
        <f>SUMIF(orders[BookTitle],F368,orders[TotalSales])</f>
        <v>369.77</v>
      </c>
      <c r="H368">
        <f>COUNTIF(orders[BookTitle],F368)</f>
        <v>3</v>
      </c>
    </row>
    <row r="369" spans="6:8" x14ac:dyDescent="0.3">
      <c r="F369" t="str">
        <v>Foot American</v>
      </c>
      <c r="G369" s="24">
        <f>SUMIF(orders[BookTitle],F369,orders[TotalSales])</f>
        <v>358.78</v>
      </c>
      <c r="H369">
        <f>COUNTIF(orders[BookTitle],F369)</f>
        <v>2</v>
      </c>
    </row>
    <row r="370" spans="6:8" x14ac:dyDescent="0.3">
      <c r="F370" t="str">
        <v>Foot blood member</v>
      </c>
      <c r="G370" s="24">
        <f>SUMIF(orders[BookTitle],F370,orders[TotalSales])</f>
        <v>172.4</v>
      </c>
      <c r="H370">
        <f>COUNTIF(orders[BookTitle],F370)</f>
        <v>2</v>
      </c>
    </row>
    <row r="371" spans="6:8" x14ac:dyDescent="0.3">
      <c r="F371" t="str">
        <v>For art modern</v>
      </c>
      <c r="G371" s="24">
        <f>SUMIF(orders[BookTitle],F371,orders[TotalSales])</f>
        <v>103.94</v>
      </c>
      <c r="H371">
        <f>COUNTIF(orders[BookTitle],F371)</f>
        <v>2</v>
      </c>
    </row>
    <row r="372" spans="6:8" x14ac:dyDescent="0.3">
      <c r="F372" t="str">
        <v>For tonight allow</v>
      </c>
      <c r="G372" s="24">
        <f>SUMIF(orders[BookTitle],F372,orders[TotalSales])</f>
        <v>241.65</v>
      </c>
      <c r="H372">
        <f>COUNTIF(orders[BookTitle],F372)</f>
        <v>2</v>
      </c>
    </row>
    <row r="373" spans="6:8" x14ac:dyDescent="0.3">
      <c r="F373" t="str">
        <v>Force may</v>
      </c>
      <c r="G373" s="24">
        <f>SUMIF(orders[BookTitle],F373,orders[TotalSales])</f>
        <v>42.52</v>
      </c>
      <c r="H373">
        <f>COUNTIF(orders[BookTitle],F373)</f>
        <v>1</v>
      </c>
    </row>
    <row r="374" spans="6:8" x14ac:dyDescent="0.3">
      <c r="F374" t="str">
        <v>Force road</v>
      </c>
      <c r="G374" s="24">
        <f>SUMIF(orders[BookTitle],F374,orders[TotalSales])</f>
        <v>28.76</v>
      </c>
      <c r="H374">
        <f>COUNTIF(orders[BookTitle],F374)</f>
        <v>1</v>
      </c>
    </row>
    <row r="375" spans="6:8" x14ac:dyDescent="0.3">
      <c r="F375" t="str">
        <v>Foreign consumer arrive</v>
      </c>
      <c r="G375" s="24">
        <f>SUMIF(orders[BookTitle],F375,orders[TotalSales])</f>
        <v>187.4</v>
      </c>
      <c r="H375">
        <f>COUNTIF(orders[BookTitle],F375)</f>
        <v>1</v>
      </c>
    </row>
    <row r="376" spans="6:8" x14ac:dyDescent="0.3">
      <c r="F376" t="str">
        <v>Forget scene</v>
      </c>
      <c r="G376" s="24">
        <f>SUMIF(orders[BookTitle],F376,orders[TotalSales])</f>
        <v>9.43</v>
      </c>
      <c r="H376">
        <f>COUNTIF(orders[BookTitle],F376)</f>
        <v>1</v>
      </c>
    </row>
    <row r="377" spans="6:8" x14ac:dyDescent="0.3">
      <c r="F377" t="str">
        <v>Forward</v>
      </c>
      <c r="G377" s="24">
        <f>SUMIF(orders[BookTitle],F377,orders[TotalSales])</f>
        <v>136.19999999999999</v>
      </c>
      <c r="H377">
        <f>COUNTIF(orders[BookTitle],F377)</f>
        <v>3</v>
      </c>
    </row>
    <row r="378" spans="6:8" x14ac:dyDescent="0.3">
      <c r="F378" t="str">
        <v>Forward city direction</v>
      </c>
      <c r="G378" s="24">
        <f>SUMIF(orders[BookTitle],F378,orders[TotalSales])</f>
        <v>499.97</v>
      </c>
      <c r="H378">
        <f>COUNTIF(orders[BookTitle],F378)</f>
        <v>3</v>
      </c>
    </row>
    <row r="379" spans="6:8" x14ac:dyDescent="0.3">
      <c r="F379" t="str">
        <v>Forward trial</v>
      </c>
      <c r="G379" s="24">
        <f>SUMIF(orders[BookTitle],F379,orders[TotalSales])</f>
        <v>193.66000000000003</v>
      </c>
      <c r="H379">
        <f>COUNTIF(orders[BookTitle],F379)</f>
        <v>4</v>
      </c>
    </row>
    <row r="380" spans="6:8" x14ac:dyDescent="0.3">
      <c r="F380" t="str">
        <v>Four leg</v>
      </c>
      <c r="G380" s="24">
        <f>SUMIF(orders[BookTitle],F380,orders[TotalSales])</f>
        <v>210.68</v>
      </c>
      <c r="H380">
        <f>COUNTIF(orders[BookTitle],F380)</f>
        <v>2</v>
      </c>
    </row>
    <row r="381" spans="6:8" x14ac:dyDescent="0.3">
      <c r="F381" t="str">
        <v>Four set</v>
      </c>
      <c r="G381" s="24">
        <f>SUMIF(orders[BookTitle],F381,orders[TotalSales])</f>
        <v>276.20999999999998</v>
      </c>
      <c r="H381">
        <f>COUNTIF(orders[BookTitle],F381)</f>
        <v>2</v>
      </c>
    </row>
    <row r="382" spans="6:8" x14ac:dyDescent="0.3">
      <c r="F382" t="str">
        <v>Free</v>
      </c>
      <c r="G382" s="24">
        <f>SUMIF(orders[BookTitle],F382,orders[TotalSales])</f>
        <v>346.59</v>
      </c>
      <c r="H382">
        <f>COUNTIF(orders[BookTitle],F382)</f>
        <v>2</v>
      </c>
    </row>
    <row r="383" spans="6:8" x14ac:dyDescent="0.3">
      <c r="F383" t="str">
        <v>Free assume position</v>
      </c>
      <c r="G383" s="24">
        <f>SUMIF(orders[BookTitle],F383,orders[TotalSales])</f>
        <v>107.65</v>
      </c>
      <c r="H383">
        <f>COUNTIF(orders[BookTitle],F383)</f>
        <v>2</v>
      </c>
    </row>
    <row r="384" spans="6:8" x14ac:dyDescent="0.3">
      <c r="F384" t="str">
        <v>Free when recently</v>
      </c>
      <c r="G384" s="24">
        <f>SUMIF(orders[BookTitle],F384,orders[TotalSales])</f>
        <v>120.3</v>
      </c>
      <c r="H384">
        <f>COUNTIF(orders[BookTitle],F384)</f>
        <v>3</v>
      </c>
    </row>
    <row r="385" spans="6:8" x14ac:dyDescent="0.3">
      <c r="F385" t="str">
        <v>Friend clearly</v>
      </c>
      <c r="G385" s="24">
        <f>SUMIF(orders[BookTitle],F385,orders[TotalSales])</f>
        <v>376.03999999999996</v>
      </c>
      <c r="H385">
        <f>COUNTIF(orders[BookTitle],F385)</f>
        <v>2</v>
      </c>
    </row>
    <row r="386" spans="6:8" x14ac:dyDescent="0.3">
      <c r="F386" t="str">
        <v>Friend pass</v>
      </c>
      <c r="G386" s="24">
        <f>SUMIF(orders[BookTitle],F386,orders[TotalSales])</f>
        <v>32.82</v>
      </c>
      <c r="H386">
        <f>COUNTIF(orders[BookTitle],F386)</f>
        <v>1</v>
      </c>
    </row>
    <row r="387" spans="6:8" x14ac:dyDescent="0.3">
      <c r="F387" t="str">
        <v>Friend reveal no</v>
      </c>
      <c r="G387" s="24">
        <f>SUMIF(orders[BookTitle],F387,orders[TotalSales])</f>
        <v>113.72999999999999</v>
      </c>
      <c r="H387">
        <f>COUNTIF(orders[BookTitle],F387)</f>
        <v>4</v>
      </c>
    </row>
    <row r="388" spans="6:8" x14ac:dyDescent="0.3">
      <c r="F388" t="str">
        <v>Friend style agent</v>
      </c>
      <c r="G388" s="24">
        <f>SUMIF(orders[BookTitle],F388,orders[TotalSales])</f>
        <v>69.459999999999994</v>
      </c>
      <c r="H388">
        <f>COUNTIF(orders[BookTitle],F388)</f>
        <v>2</v>
      </c>
    </row>
    <row r="389" spans="6:8" x14ac:dyDescent="0.3">
      <c r="F389" t="str">
        <v>From house push stuff</v>
      </c>
      <c r="G389" s="24">
        <f>SUMIF(orders[BookTitle],F389,orders[TotalSales])</f>
        <v>121.47</v>
      </c>
      <c r="H389">
        <f>COUNTIF(orders[BookTitle],F389)</f>
        <v>2</v>
      </c>
    </row>
    <row r="390" spans="6:8" x14ac:dyDescent="0.3">
      <c r="F390" t="str">
        <v>From son account little</v>
      </c>
      <c r="G390" s="24">
        <f>SUMIF(orders[BookTitle],F390,orders[TotalSales])</f>
        <v>62.730000000000004</v>
      </c>
      <c r="H390">
        <f>COUNTIF(orders[BookTitle],F390)</f>
        <v>2</v>
      </c>
    </row>
    <row r="391" spans="6:8" x14ac:dyDescent="0.3">
      <c r="F391" t="str">
        <v>Front action</v>
      </c>
      <c r="G391" s="24">
        <f>SUMIF(orders[BookTitle],F391,orders[TotalSales])</f>
        <v>174.76</v>
      </c>
      <c r="H391">
        <f>COUNTIF(orders[BookTitle],F391)</f>
        <v>2</v>
      </c>
    </row>
    <row r="392" spans="6:8" x14ac:dyDescent="0.3">
      <c r="F392" t="str">
        <v>Full after wear</v>
      </c>
      <c r="G392" s="24">
        <f>SUMIF(orders[BookTitle],F392,orders[TotalSales])</f>
        <v>280.24</v>
      </c>
      <c r="H392">
        <f>COUNTIF(orders[BookTitle],F392)</f>
        <v>3</v>
      </c>
    </row>
    <row r="393" spans="6:8" x14ac:dyDescent="0.3">
      <c r="F393" t="str">
        <v>Fund</v>
      </c>
      <c r="G393" s="24">
        <f>SUMIF(orders[BookTitle],F393,orders[TotalSales])</f>
        <v>259.76</v>
      </c>
      <c r="H393">
        <f>COUNTIF(orders[BookTitle],F393)</f>
        <v>2</v>
      </c>
    </row>
    <row r="394" spans="6:8" x14ac:dyDescent="0.3">
      <c r="F394" t="str">
        <v>Future look</v>
      </c>
      <c r="G394" s="24">
        <f>SUMIF(orders[BookTitle],F394,orders[TotalSales])</f>
        <v>118.24000000000001</v>
      </c>
      <c r="H394">
        <f>COUNTIF(orders[BookTitle],F394)</f>
        <v>3</v>
      </c>
    </row>
    <row r="395" spans="6:8" x14ac:dyDescent="0.3">
      <c r="F395" t="str">
        <v>Future treatment last</v>
      </c>
      <c r="G395" s="24">
        <f>SUMIF(orders[BookTitle],F395,orders[TotalSales])</f>
        <v>191.23</v>
      </c>
      <c r="H395">
        <f>COUNTIF(orders[BookTitle],F395)</f>
        <v>3</v>
      </c>
    </row>
    <row r="396" spans="6:8" x14ac:dyDescent="0.3">
      <c r="F396" t="str">
        <v>Game side</v>
      </c>
      <c r="G396" s="24">
        <f>SUMIF(orders[BookTitle],F396,orders[TotalSales])</f>
        <v>127.47999999999999</v>
      </c>
      <c r="H396">
        <f>COUNTIF(orders[BookTitle],F396)</f>
        <v>3</v>
      </c>
    </row>
    <row r="397" spans="6:8" x14ac:dyDescent="0.3">
      <c r="F397" t="str">
        <v>Garden company</v>
      </c>
      <c r="G397" s="24">
        <f>SUMIF(orders[BookTitle],F397,orders[TotalSales])</f>
        <v>170.2</v>
      </c>
      <c r="H397">
        <f>COUNTIF(orders[BookTitle],F397)</f>
        <v>3</v>
      </c>
    </row>
    <row r="398" spans="6:8" x14ac:dyDescent="0.3">
      <c r="F398" t="str">
        <v>Generation behind</v>
      </c>
      <c r="G398" s="24">
        <f>SUMIF(orders[BookTitle],F398,orders[TotalSales])</f>
        <v>505.13</v>
      </c>
      <c r="H398">
        <f>COUNTIF(orders[BookTitle],F398)</f>
        <v>3</v>
      </c>
    </row>
    <row r="399" spans="6:8" x14ac:dyDescent="0.3">
      <c r="F399" t="str">
        <v>Girl happy quickly</v>
      </c>
      <c r="G399" s="24">
        <f>SUMIF(orders[BookTitle],F399,orders[TotalSales])</f>
        <v>611.14</v>
      </c>
      <c r="H399">
        <f>COUNTIF(orders[BookTitle],F399)</f>
        <v>4</v>
      </c>
    </row>
    <row r="400" spans="6:8" x14ac:dyDescent="0.3">
      <c r="F400" t="str">
        <v>Girl kind</v>
      </c>
      <c r="G400" s="24">
        <f>SUMIF(orders[BookTitle],F400,orders[TotalSales])</f>
        <v>222.87</v>
      </c>
      <c r="H400">
        <f>COUNTIF(orders[BookTitle],F400)</f>
        <v>3</v>
      </c>
    </row>
    <row r="401" spans="6:8" x14ac:dyDescent="0.3">
      <c r="F401" t="str">
        <v>Girl last say</v>
      </c>
      <c r="G401" s="24">
        <f>SUMIF(orders[BookTitle],F401,orders[TotalSales])</f>
        <v>30.68</v>
      </c>
      <c r="H401">
        <f>COUNTIF(orders[BookTitle],F401)</f>
        <v>2</v>
      </c>
    </row>
    <row r="402" spans="6:8" x14ac:dyDescent="0.3">
      <c r="F402" t="str">
        <v>Girl ready</v>
      </c>
      <c r="G402" s="24">
        <f>SUMIF(orders[BookTitle],F402,orders[TotalSales])</f>
        <v>419.38</v>
      </c>
      <c r="H402">
        <f>COUNTIF(orders[BookTitle],F402)</f>
        <v>4</v>
      </c>
    </row>
    <row r="403" spans="6:8" x14ac:dyDescent="0.3">
      <c r="F403" t="str">
        <v>Glass trip though</v>
      </c>
      <c r="G403" s="24">
        <f>SUMIF(orders[BookTitle],F403,orders[TotalSales])</f>
        <v>552.4</v>
      </c>
      <c r="H403">
        <f>COUNTIF(orders[BookTitle],F403)</f>
        <v>3</v>
      </c>
    </row>
    <row r="404" spans="6:8" x14ac:dyDescent="0.3">
      <c r="F404" t="str">
        <v>Go society interest</v>
      </c>
      <c r="G404" s="24">
        <f>SUMIF(orders[BookTitle],F404,orders[TotalSales])</f>
        <v>148.18</v>
      </c>
      <c r="H404">
        <f>COUNTIF(orders[BookTitle],F404)</f>
        <v>3</v>
      </c>
    </row>
    <row r="405" spans="6:8" x14ac:dyDescent="0.3">
      <c r="F405" t="str">
        <v>Goal bit alone wife</v>
      </c>
      <c r="G405" s="24">
        <f>SUMIF(orders[BookTitle],F405,orders[TotalSales])</f>
        <v>74.760000000000005</v>
      </c>
      <c r="H405">
        <f>COUNTIF(orders[BookTitle],F405)</f>
        <v>3</v>
      </c>
    </row>
    <row r="406" spans="6:8" x14ac:dyDescent="0.3">
      <c r="F406" t="str">
        <v>Goal child development</v>
      </c>
      <c r="G406" s="24">
        <f>SUMIF(orders[BookTitle],F406,orders[TotalSales])</f>
        <v>189.25</v>
      </c>
      <c r="H406">
        <f>COUNTIF(orders[BookTitle],F406)</f>
        <v>2</v>
      </c>
    </row>
    <row r="407" spans="6:8" x14ac:dyDescent="0.3">
      <c r="F407" t="str">
        <v>Goal eat discussion</v>
      </c>
      <c r="G407" s="24">
        <f>SUMIF(orders[BookTitle],F407,orders[TotalSales])</f>
        <v>191.88</v>
      </c>
      <c r="H407">
        <f>COUNTIF(orders[BookTitle],F407)</f>
        <v>2</v>
      </c>
    </row>
    <row r="408" spans="6:8" x14ac:dyDescent="0.3">
      <c r="F408" t="str">
        <v>Goal girl culture</v>
      </c>
      <c r="G408" s="24">
        <f>SUMIF(orders[BookTitle],F408,orders[TotalSales])</f>
        <v>74.12</v>
      </c>
      <c r="H408">
        <f>COUNTIF(orders[BookTitle],F408)</f>
        <v>4</v>
      </c>
    </row>
    <row r="409" spans="6:8" x14ac:dyDescent="0.3">
      <c r="F409" t="str">
        <v>Goal thank</v>
      </c>
      <c r="G409" s="24">
        <f>SUMIF(orders[BookTitle],F409,orders[TotalSales])</f>
        <v>183.56</v>
      </c>
      <c r="H409">
        <f>COUNTIF(orders[BookTitle],F409)</f>
        <v>1</v>
      </c>
    </row>
    <row r="410" spans="6:8" x14ac:dyDescent="0.3">
      <c r="F410" t="str">
        <v>Good simply</v>
      </c>
      <c r="G410" s="24">
        <f>SUMIF(orders[BookTitle],F410,orders[TotalSales])</f>
        <v>84.06</v>
      </c>
      <c r="H410">
        <f>COUNTIF(orders[BookTitle],F410)</f>
        <v>1</v>
      </c>
    </row>
    <row r="411" spans="6:8" x14ac:dyDescent="0.3">
      <c r="F411" t="str">
        <v>Government decade citizen avoid</v>
      </c>
      <c r="G411" s="24">
        <f>SUMIF(orders[BookTitle],F411,orders[TotalSales])</f>
        <v>91.58</v>
      </c>
      <c r="H411">
        <f>COUNTIF(orders[BookTitle],F411)</f>
        <v>1</v>
      </c>
    </row>
    <row r="412" spans="6:8" x14ac:dyDescent="0.3">
      <c r="F412" t="str">
        <v>Government far</v>
      </c>
      <c r="G412" s="24">
        <f>SUMIF(orders[BookTitle],F412,orders[TotalSales])</f>
        <v>204.70999999999998</v>
      </c>
      <c r="H412">
        <f>COUNTIF(orders[BookTitle],F412)</f>
        <v>3</v>
      </c>
    </row>
    <row r="413" spans="6:8" x14ac:dyDescent="0.3">
      <c r="F413" t="str">
        <v>Great couple enjoy</v>
      </c>
      <c r="G413" s="24">
        <f>SUMIF(orders[BookTitle],F413,orders[TotalSales])</f>
        <v>20.350000000000001</v>
      </c>
      <c r="H413">
        <f>COUNTIF(orders[BookTitle],F413)</f>
        <v>2</v>
      </c>
    </row>
    <row r="414" spans="6:8" x14ac:dyDescent="0.3">
      <c r="F414" t="str">
        <v>Great firm</v>
      </c>
      <c r="G414" s="24">
        <f>SUMIF(orders[BookTitle],F414,orders[TotalSales])</f>
        <v>224.49</v>
      </c>
      <c r="H414">
        <f>COUNTIF(orders[BookTitle],F414)</f>
        <v>2</v>
      </c>
    </row>
    <row r="415" spans="6:8" x14ac:dyDescent="0.3">
      <c r="F415" t="str">
        <v>Great forward</v>
      </c>
      <c r="G415" s="24">
        <f>SUMIF(orders[BookTitle],F415,orders[TotalSales])</f>
        <v>150.94</v>
      </c>
      <c r="H415">
        <f>COUNTIF(orders[BookTitle],F415)</f>
        <v>2</v>
      </c>
    </row>
    <row r="416" spans="6:8" x14ac:dyDescent="0.3">
      <c r="F416" t="str">
        <v>Great rise</v>
      </c>
      <c r="G416" s="24">
        <f>SUMIF(orders[BookTitle],F416,orders[TotalSales])</f>
        <v>688.20999999999992</v>
      </c>
      <c r="H416">
        <f>COUNTIF(orders[BookTitle],F416)</f>
        <v>5</v>
      </c>
    </row>
    <row r="417" spans="6:8" x14ac:dyDescent="0.3">
      <c r="F417" t="str">
        <v>Green level</v>
      </c>
      <c r="G417" s="24">
        <f>SUMIF(orders[BookTitle],F417,orders[TotalSales])</f>
        <v>188.03000000000003</v>
      </c>
      <c r="H417">
        <f>COUNTIF(orders[BookTitle],F417)</f>
        <v>3</v>
      </c>
    </row>
    <row r="418" spans="6:8" x14ac:dyDescent="0.3">
      <c r="F418" t="str">
        <v>Green treat speech</v>
      </c>
      <c r="G418" s="24">
        <f>SUMIF(orders[BookTitle],F418,orders[TotalSales])</f>
        <v>395.74</v>
      </c>
      <c r="H418">
        <f>COUNTIF(orders[BookTitle],F418)</f>
        <v>4</v>
      </c>
    </row>
    <row r="419" spans="6:8" x14ac:dyDescent="0.3">
      <c r="F419" t="str">
        <v>Green while early</v>
      </c>
      <c r="G419" s="24">
        <f>SUMIF(orders[BookTitle],F419,orders[TotalSales])</f>
        <v>143.19999999999999</v>
      </c>
      <c r="H419">
        <f>COUNTIF(orders[BookTitle],F419)</f>
        <v>2</v>
      </c>
    </row>
    <row r="420" spans="6:8" x14ac:dyDescent="0.3">
      <c r="F420" t="str">
        <v>Group imagine PM</v>
      </c>
      <c r="G420" s="24">
        <f>SUMIF(orders[BookTitle],F420,orders[TotalSales])</f>
        <v>19.18</v>
      </c>
      <c r="H420">
        <f>COUNTIF(orders[BookTitle],F420)</f>
        <v>1</v>
      </c>
    </row>
    <row r="421" spans="6:8" x14ac:dyDescent="0.3">
      <c r="F421" t="str">
        <v>Grow magazine</v>
      </c>
      <c r="G421" s="24">
        <f>SUMIF(orders[BookTitle],F421,orders[TotalSales])</f>
        <v>429.72</v>
      </c>
      <c r="H421">
        <f>COUNTIF(orders[BookTitle],F421)</f>
        <v>2</v>
      </c>
    </row>
    <row r="422" spans="6:8" x14ac:dyDescent="0.3">
      <c r="F422" t="str">
        <v>Guess growth</v>
      </c>
      <c r="G422" s="24">
        <f>SUMIF(orders[BookTitle],F422,orders[TotalSales])</f>
        <v>203.36</v>
      </c>
      <c r="H422">
        <f>COUNTIF(orders[BookTitle],F422)</f>
        <v>2</v>
      </c>
    </row>
    <row r="423" spans="6:8" x14ac:dyDescent="0.3">
      <c r="F423" t="str">
        <v>Gun area</v>
      </c>
      <c r="G423" s="24">
        <f>SUMIF(orders[BookTitle],F423,orders[TotalSales])</f>
        <v>309.98</v>
      </c>
      <c r="H423">
        <f>COUNTIF(orders[BookTitle],F423)</f>
        <v>3</v>
      </c>
    </row>
    <row r="424" spans="6:8" x14ac:dyDescent="0.3">
      <c r="F424" t="str">
        <v>Gun mother paper</v>
      </c>
      <c r="G424" s="24">
        <f>SUMIF(orders[BookTitle],F424,orders[TotalSales])</f>
        <v>75.84</v>
      </c>
      <c r="H424">
        <f>COUNTIF(orders[BookTitle],F424)</f>
        <v>1</v>
      </c>
    </row>
    <row r="425" spans="6:8" x14ac:dyDescent="0.3">
      <c r="F425" t="str">
        <v>Gun watch culture identify</v>
      </c>
      <c r="G425" s="24">
        <f>SUMIF(orders[BookTitle],F425,orders[TotalSales])</f>
        <v>43.85</v>
      </c>
      <c r="H425">
        <f>COUNTIF(orders[BookTitle],F425)</f>
        <v>1</v>
      </c>
    </row>
    <row r="426" spans="6:8" x14ac:dyDescent="0.3">
      <c r="F426" t="str">
        <v>Half bad the</v>
      </c>
      <c r="G426" s="24">
        <f>SUMIF(orders[BookTitle],F426,orders[TotalSales])</f>
        <v>389.27</v>
      </c>
      <c r="H426">
        <f>COUNTIF(orders[BookTitle],F426)</f>
        <v>3</v>
      </c>
    </row>
    <row r="427" spans="6:8" x14ac:dyDescent="0.3">
      <c r="F427" t="str">
        <v>Half energy smile</v>
      </c>
      <c r="G427" s="24">
        <f>SUMIF(orders[BookTitle],F427,orders[TotalSales])</f>
        <v>64.990000000000009</v>
      </c>
      <c r="H427">
        <f>COUNTIF(orders[BookTitle],F427)</f>
        <v>3</v>
      </c>
    </row>
    <row r="428" spans="6:8" x14ac:dyDescent="0.3">
      <c r="F428" t="str">
        <v>Half three board</v>
      </c>
      <c r="G428" s="24">
        <f>SUMIF(orders[BookTitle],F428,orders[TotalSales])</f>
        <v>325.16000000000003</v>
      </c>
      <c r="H428">
        <f>COUNTIF(orders[BookTitle],F428)</f>
        <v>3</v>
      </c>
    </row>
    <row r="429" spans="6:8" x14ac:dyDescent="0.3">
      <c r="F429" t="str">
        <v>Happen network represent</v>
      </c>
      <c r="G429" s="24">
        <f>SUMIF(orders[BookTitle],F429,orders[TotalSales])</f>
        <v>100.36</v>
      </c>
      <c r="H429">
        <f>COUNTIF(orders[BookTitle],F429)</f>
        <v>1</v>
      </c>
    </row>
    <row r="430" spans="6:8" x14ac:dyDescent="0.3">
      <c r="F430" t="str">
        <v>Happy</v>
      </c>
      <c r="G430" s="24">
        <f>SUMIF(orders[BookTitle],F430,orders[TotalSales])</f>
        <v>107.6</v>
      </c>
      <c r="H430">
        <f>COUNTIF(orders[BookTitle],F430)</f>
        <v>1</v>
      </c>
    </row>
    <row r="431" spans="6:8" x14ac:dyDescent="0.3">
      <c r="F431" t="str">
        <v>Happy behavior white</v>
      </c>
      <c r="G431" s="24">
        <f>SUMIF(orders[BookTitle],F431,orders[TotalSales])</f>
        <v>128.35</v>
      </c>
      <c r="H431">
        <f>COUNTIF(orders[BookTitle],F431)</f>
        <v>2</v>
      </c>
    </row>
    <row r="432" spans="6:8" x14ac:dyDescent="0.3">
      <c r="F432" t="str">
        <v>He almost health light</v>
      </c>
      <c r="G432" s="24">
        <f>SUMIF(orders[BookTitle],F432,orders[TotalSales])</f>
        <v>123.42</v>
      </c>
      <c r="H432">
        <f>COUNTIF(orders[BookTitle],F432)</f>
        <v>3</v>
      </c>
    </row>
    <row r="433" spans="6:8" x14ac:dyDescent="0.3">
      <c r="F433" t="str">
        <v>He kid budget</v>
      </c>
      <c r="G433" s="24">
        <f>SUMIF(orders[BookTitle],F433,orders[TotalSales])</f>
        <v>94.56</v>
      </c>
      <c r="H433">
        <f>COUNTIF(orders[BookTitle],F433)</f>
        <v>4</v>
      </c>
    </row>
    <row r="434" spans="6:8" x14ac:dyDescent="0.3">
      <c r="F434" t="str">
        <v>Head total sell program</v>
      </c>
      <c r="G434" s="24">
        <f>SUMIF(orders[BookTitle],F434,orders[TotalSales])</f>
        <v>452.04999999999995</v>
      </c>
      <c r="H434">
        <f>COUNTIF(orders[BookTitle],F434)</f>
        <v>4</v>
      </c>
    </row>
    <row r="435" spans="6:8" x14ac:dyDescent="0.3">
      <c r="F435" t="str">
        <v>Health recognize</v>
      </c>
      <c r="G435" s="24">
        <f>SUMIF(orders[BookTitle],F435,orders[TotalSales])</f>
        <v>40.200000000000003</v>
      </c>
      <c r="H435">
        <f>COUNTIF(orders[BookTitle],F435)</f>
        <v>1</v>
      </c>
    </row>
    <row r="436" spans="6:8" x14ac:dyDescent="0.3">
      <c r="F436" t="str">
        <v>Health sell</v>
      </c>
      <c r="G436" s="24">
        <f>SUMIF(orders[BookTitle],F436,orders[TotalSales])</f>
        <v>206.46</v>
      </c>
      <c r="H436">
        <f>COUNTIF(orders[BookTitle],F436)</f>
        <v>2</v>
      </c>
    </row>
    <row r="437" spans="6:8" x14ac:dyDescent="0.3">
      <c r="F437" t="str">
        <v>Hear black writer</v>
      </c>
      <c r="G437" s="24">
        <f>SUMIF(orders[BookTitle],F437,orders[TotalSales])</f>
        <v>166.60000000000002</v>
      </c>
      <c r="H437">
        <f>COUNTIF(orders[BookTitle],F437)</f>
        <v>5</v>
      </c>
    </row>
    <row r="438" spans="6:8" x14ac:dyDescent="0.3">
      <c r="F438" t="str">
        <v>Hear camera</v>
      </c>
      <c r="G438" s="24">
        <f>SUMIF(orders[BookTitle],F438,orders[TotalSales])</f>
        <v>137.82</v>
      </c>
      <c r="H438">
        <f>COUNTIF(orders[BookTitle],F438)</f>
        <v>1</v>
      </c>
    </row>
    <row r="439" spans="6:8" x14ac:dyDescent="0.3">
      <c r="F439" t="str">
        <v>Hear its</v>
      </c>
      <c r="G439" s="24">
        <f>SUMIF(orders[BookTitle],F439,orders[TotalSales])</f>
        <v>302.61</v>
      </c>
      <c r="H439">
        <f>COUNTIF(orders[BookTitle],F439)</f>
        <v>2</v>
      </c>
    </row>
    <row r="440" spans="6:8" x14ac:dyDescent="0.3">
      <c r="F440" t="str">
        <v>Heart issue top</v>
      </c>
      <c r="G440" s="24">
        <f>SUMIF(orders[BookTitle],F440,orders[TotalSales])</f>
        <v>239.43</v>
      </c>
      <c r="H440">
        <f>COUNTIF(orders[BookTitle],F440)</f>
        <v>5</v>
      </c>
    </row>
    <row r="441" spans="6:8" x14ac:dyDescent="0.3">
      <c r="F441" t="str">
        <v>Heart score beautiful</v>
      </c>
      <c r="G441" s="24">
        <f>SUMIF(orders[BookTitle],F441,orders[TotalSales])</f>
        <v>184.56000000000003</v>
      </c>
      <c r="H441">
        <f>COUNTIF(orders[BookTitle],F441)</f>
        <v>4</v>
      </c>
    </row>
    <row r="442" spans="6:8" x14ac:dyDescent="0.3">
      <c r="F442" t="str">
        <v>Heavy issue</v>
      </c>
      <c r="G442" s="24">
        <f>SUMIF(orders[BookTitle],F442,orders[TotalSales])</f>
        <v>92.639999999999986</v>
      </c>
      <c r="H442">
        <f>COUNTIF(orders[BookTitle],F442)</f>
        <v>2</v>
      </c>
    </row>
    <row r="443" spans="6:8" x14ac:dyDescent="0.3">
      <c r="F443" t="str">
        <v>Help cause</v>
      </c>
      <c r="G443" s="24">
        <f>SUMIF(orders[BookTitle],F443,orders[TotalSales])</f>
        <v>349.36</v>
      </c>
      <c r="H443">
        <f>COUNTIF(orders[BookTitle],F443)</f>
        <v>3</v>
      </c>
    </row>
    <row r="444" spans="6:8" x14ac:dyDescent="0.3">
      <c r="F444" t="str">
        <v>Help executive arrive</v>
      </c>
      <c r="G444" s="24">
        <f>SUMIF(orders[BookTitle],F444,orders[TotalSales])</f>
        <v>65.75</v>
      </c>
      <c r="H444">
        <f>COUNTIF(orders[BookTitle],F444)</f>
        <v>3</v>
      </c>
    </row>
    <row r="445" spans="6:8" x14ac:dyDescent="0.3">
      <c r="F445" t="str">
        <v>Her structure</v>
      </c>
      <c r="G445" s="24">
        <f>SUMIF(orders[BookTitle],F445,orders[TotalSales])</f>
        <v>368.49</v>
      </c>
      <c r="H445">
        <f>COUNTIF(orders[BookTitle],F445)</f>
        <v>2</v>
      </c>
    </row>
    <row r="446" spans="6:8" x14ac:dyDescent="0.3">
      <c r="F446" t="str">
        <v>Here level</v>
      </c>
      <c r="G446" s="24">
        <f>SUMIF(orders[BookTitle],F446,orders[TotalSales])</f>
        <v>161.36000000000001</v>
      </c>
      <c r="H446">
        <f>COUNTIF(orders[BookTitle],F446)</f>
        <v>3</v>
      </c>
    </row>
    <row r="447" spans="6:8" x14ac:dyDescent="0.3">
      <c r="F447" t="str">
        <v>Here positive necessary</v>
      </c>
      <c r="G447" s="24">
        <f>SUMIF(orders[BookTitle],F447,orders[TotalSales])</f>
        <v>39.690000000000005</v>
      </c>
      <c r="H447">
        <f>COUNTIF(orders[BookTitle],F447)</f>
        <v>2</v>
      </c>
    </row>
    <row r="448" spans="6:8" x14ac:dyDescent="0.3">
      <c r="F448" t="str">
        <v>Herself</v>
      </c>
      <c r="G448" s="24">
        <f>SUMIF(orders[BookTitle],F448,orders[TotalSales])</f>
        <v>307.83</v>
      </c>
      <c r="H448">
        <f>COUNTIF(orders[BookTitle],F448)</f>
        <v>2</v>
      </c>
    </row>
    <row r="449" spans="6:8" x14ac:dyDescent="0.3">
      <c r="F449" t="str">
        <v>Herself wrong deal brother</v>
      </c>
      <c r="G449" s="24">
        <f>SUMIF(orders[BookTitle],F449,orders[TotalSales])</f>
        <v>199.39999999999998</v>
      </c>
      <c r="H449">
        <f>COUNTIF(orders[BookTitle],F449)</f>
        <v>4</v>
      </c>
    </row>
    <row r="450" spans="6:8" x14ac:dyDescent="0.3">
      <c r="F450" t="str">
        <v>High</v>
      </c>
      <c r="G450" s="24">
        <f>SUMIF(orders[BookTitle],F450,orders[TotalSales])</f>
        <v>38.06</v>
      </c>
      <c r="H450">
        <f>COUNTIF(orders[BookTitle],F450)</f>
        <v>1</v>
      </c>
    </row>
    <row r="451" spans="6:8" x14ac:dyDescent="0.3">
      <c r="F451" t="str">
        <v>High alone without</v>
      </c>
      <c r="G451" s="24">
        <f>SUMIF(orders[BookTitle],F451,orders[TotalSales])</f>
        <v>92.65</v>
      </c>
      <c r="H451">
        <f>COUNTIF(orders[BookTitle],F451)</f>
        <v>2</v>
      </c>
    </row>
    <row r="452" spans="6:8" x14ac:dyDescent="0.3">
      <c r="F452" t="str">
        <v>Him truth seem</v>
      </c>
      <c r="G452" s="24">
        <f>SUMIF(orders[BookTitle],F452,orders[TotalSales])</f>
        <v>43.510000000000005</v>
      </c>
      <c r="H452">
        <f>COUNTIF(orders[BookTitle],F452)</f>
        <v>2</v>
      </c>
    </row>
    <row r="453" spans="6:8" x14ac:dyDescent="0.3">
      <c r="F453" t="str">
        <v>Himself pattern environment admit</v>
      </c>
      <c r="G453" s="24">
        <f>SUMIF(orders[BookTitle],F453,orders[TotalSales])</f>
        <v>166.95</v>
      </c>
      <c r="H453">
        <f>COUNTIF(orders[BookTitle],F453)</f>
        <v>3</v>
      </c>
    </row>
    <row r="454" spans="6:8" x14ac:dyDescent="0.3">
      <c r="F454" t="str">
        <v>Himself resource fall</v>
      </c>
      <c r="G454" s="24">
        <f>SUMIF(orders[BookTitle],F454,orders[TotalSales])</f>
        <v>134.08000000000001</v>
      </c>
      <c r="H454">
        <f>COUNTIF(orders[BookTitle],F454)</f>
        <v>3</v>
      </c>
    </row>
    <row r="455" spans="6:8" x14ac:dyDescent="0.3">
      <c r="F455" t="str">
        <v>His population factor</v>
      </c>
      <c r="G455" s="24">
        <f>SUMIF(orders[BookTitle],F455,orders[TotalSales])</f>
        <v>63.319999999999993</v>
      </c>
      <c r="H455">
        <f>COUNTIF(orders[BookTitle],F455)</f>
        <v>2</v>
      </c>
    </row>
    <row r="456" spans="6:8" x14ac:dyDescent="0.3">
      <c r="F456" t="str">
        <v>History daughter movement</v>
      </c>
      <c r="G456" s="24">
        <f>SUMIF(orders[BookTitle],F456,orders[TotalSales])</f>
        <v>31.8</v>
      </c>
      <c r="H456">
        <f>COUNTIF(orders[BookTitle],F456)</f>
        <v>1</v>
      </c>
    </row>
    <row r="457" spans="6:8" x14ac:dyDescent="0.3">
      <c r="F457" t="str">
        <v>Hit store</v>
      </c>
      <c r="G457" s="24">
        <f>SUMIF(orders[BookTitle],F457,orders[TotalSales])</f>
        <v>63.55</v>
      </c>
      <c r="H457">
        <f>COUNTIF(orders[BookTitle],F457)</f>
        <v>1</v>
      </c>
    </row>
    <row r="458" spans="6:8" x14ac:dyDescent="0.3">
      <c r="F458" t="str">
        <v>Home material the</v>
      </c>
      <c r="G458" s="24">
        <f>SUMIF(orders[BookTitle],F458,orders[TotalSales])</f>
        <v>58.84</v>
      </c>
      <c r="H458">
        <f>COUNTIF(orders[BookTitle],F458)</f>
        <v>2</v>
      </c>
    </row>
    <row r="459" spans="6:8" x14ac:dyDescent="0.3">
      <c r="F459" t="str">
        <v>Home part</v>
      </c>
      <c r="G459" s="24">
        <f>SUMIF(orders[BookTitle],F459,orders[TotalSales])</f>
        <v>35.97</v>
      </c>
      <c r="H459">
        <f>COUNTIF(orders[BookTitle],F459)</f>
        <v>2</v>
      </c>
    </row>
    <row r="460" spans="6:8" x14ac:dyDescent="0.3">
      <c r="F460" t="str">
        <v>Home study</v>
      </c>
      <c r="G460" s="24">
        <f>SUMIF(orders[BookTitle],F460,orders[TotalSales])</f>
        <v>120.31999999999998</v>
      </c>
      <c r="H460">
        <f>COUNTIF(orders[BookTitle],F460)</f>
        <v>5</v>
      </c>
    </row>
    <row r="461" spans="6:8" x14ac:dyDescent="0.3">
      <c r="F461" t="str">
        <v>Hope these</v>
      </c>
      <c r="G461" s="24">
        <f>SUMIF(orders[BookTitle],F461,orders[TotalSales])</f>
        <v>214.09</v>
      </c>
      <c r="H461">
        <f>COUNTIF(orders[BookTitle],F461)</f>
        <v>2</v>
      </c>
    </row>
    <row r="462" spans="6:8" x14ac:dyDescent="0.3">
      <c r="F462" t="str">
        <v>Hospital goal present</v>
      </c>
      <c r="G462" s="24">
        <f>SUMIF(orders[BookTitle],F462,orders[TotalSales])</f>
        <v>290.90999999999997</v>
      </c>
      <c r="H462">
        <f>COUNTIF(orders[BookTitle],F462)</f>
        <v>4</v>
      </c>
    </row>
    <row r="463" spans="6:8" x14ac:dyDescent="0.3">
      <c r="F463" t="str">
        <v>Hot meet list</v>
      </c>
      <c r="G463" s="24">
        <f>SUMIF(orders[BookTitle],F463,orders[TotalSales])</f>
        <v>101.99</v>
      </c>
      <c r="H463">
        <f>COUNTIF(orders[BookTitle],F463)</f>
        <v>3</v>
      </c>
    </row>
    <row r="464" spans="6:8" x14ac:dyDescent="0.3">
      <c r="F464" t="str">
        <v>Hot tree cost</v>
      </c>
      <c r="G464" s="24">
        <f>SUMIF(orders[BookTitle],F464,orders[TotalSales])</f>
        <v>44.43</v>
      </c>
      <c r="H464">
        <f>COUNTIF(orders[BookTitle],F464)</f>
        <v>1</v>
      </c>
    </row>
    <row r="465" spans="6:8" x14ac:dyDescent="0.3">
      <c r="F465" t="str">
        <v>Hotel imagine sign</v>
      </c>
      <c r="G465" s="24">
        <f>SUMIF(orders[BookTitle],F465,orders[TotalSales])</f>
        <v>387.06</v>
      </c>
      <c r="H465">
        <f>COUNTIF(orders[BookTitle],F465)</f>
        <v>2</v>
      </c>
    </row>
    <row r="466" spans="6:8" x14ac:dyDescent="0.3">
      <c r="F466" t="str">
        <v>Hour however</v>
      </c>
      <c r="G466" s="24">
        <f>SUMIF(orders[BookTitle],F466,orders[TotalSales])</f>
        <v>170.42000000000002</v>
      </c>
      <c r="H466">
        <f>COUNTIF(orders[BookTitle],F466)</f>
        <v>4</v>
      </c>
    </row>
    <row r="467" spans="6:8" x14ac:dyDescent="0.3">
      <c r="F467" t="str">
        <v>Hour indeed</v>
      </c>
      <c r="G467" s="24">
        <f>SUMIF(orders[BookTitle],F467,orders[TotalSales])</f>
        <v>75.28</v>
      </c>
      <c r="H467">
        <f>COUNTIF(orders[BookTitle],F467)</f>
        <v>2</v>
      </c>
    </row>
    <row r="468" spans="6:8" x14ac:dyDescent="0.3">
      <c r="F468" t="str">
        <v>House attention check</v>
      </c>
      <c r="G468" s="24">
        <f>SUMIF(orders[BookTitle],F468,orders[TotalSales])</f>
        <v>621.45000000000005</v>
      </c>
      <c r="H468">
        <f>COUNTIF(orders[BookTitle],F468)</f>
        <v>5</v>
      </c>
    </row>
    <row r="469" spans="6:8" x14ac:dyDescent="0.3">
      <c r="F469" t="str">
        <v>House chair occur</v>
      </c>
      <c r="G469" s="24">
        <f>SUMIF(orders[BookTitle],F469,orders[TotalSales])</f>
        <v>76.239999999999995</v>
      </c>
      <c r="H469">
        <f>COUNTIF(orders[BookTitle],F469)</f>
        <v>1</v>
      </c>
    </row>
    <row r="470" spans="6:8" x14ac:dyDescent="0.3">
      <c r="F470" t="str">
        <v>House food</v>
      </c>
      <c r="G470" s="24">
        <f>SUMIF(orders[BookTitle],F470,orders[TotalSales])</f>
        <v>257.34000000000003</v>
      </c>
      <c r="H470">
        <f>COUNTIF(orders[BookTitle],F470)</f>
        <v>2</v>
      </c>
    </row>
    <row r="471" spans="6:8" x14ac:dyDescent="0.3">
      <c r="F471" t="str">
        <v>House political</v>
      </c>
      <c r="G471" s="24">
        <f>SUMIF(orders[BookTitle],F471,orders[TotalSales])</f>
        <v>211.28</v>
      </c>
      <c r="H471">
        <f>COUNTIF(orders[BookTitle],F471)</f>
        <v>3</v>
      </c>
    </row>
    <row r="472" spans="6:8" x14ac:dyDescent="0.3">
      <c r="F472" t="str">
        <v>House significant forget war</v>
      </c>
      <c r="G472" s="24">
        <f>SUMIF(orders[BookTitle],F472,orders[TotalSales])</f>
        <v>217.4</v>
      </c>
      <c r="H472">
        <f>COUNTIF(orders[BookTitle],F472)</f>
        <v>2</v>
      </c>
    </row>
    <row r="473" spans="6:8" x14ac:dyDescent="0.3">
      <c r="F473" t="str">
        <v>How</v>
      </c>
      <c r="G473" s="24">
        <f>SUMIF(orders[BookTitle],F473,orders[TotalSales])</f>
        <v>186.8</v>
      </c>
      <c r="H473">
        <f>COUNTIF(orders[BookTitle],F473)</f>
        <v>2</v>
      </c>
    </row>
    <row r="474" spans="6:8" x14ac:dyDescent="0.3">
      <c r="F474" t="str">
        <v>However member let</v>
      </c>
      <c r="G474" s="24">
        <f>SUMIF(orders[BookTitle],F474,orders[TotalSales])</f>
        <v>60.129999999999995</v>
      </c>
      <c r="H474">
        <f>COUNTIF(orders[BookTitle],F474)</f>
        <v>2</v>
      </c>
    </row>
    <row r="475" spans="6:8" x14ac:dyDescent="0.3">
      <c r="F475" t="str">
        <v>Hundred owner baby</v>
      </c>
      <c r="G475" s="24">
        <f>SUMIF(orders[BookTitle],F475,orders[TotalSales])</f>
        <v>416.23</v>
      </c>
      <c r="H475">
        <f>COUNTIF(orders[BookTitle],F475)</f>
        <v>5</v>
      </c>
    </row>
    <row r="476" spans="6:8" x14ac:dyDescent="0.3">
      <c r="F476" t="str">
        <v>Hundred your</v>
      </c>
      <c r="G476" s="24">
        <f>SUMIF(orders[BookTitle],F476,orders[TotalSales])</f>
        <v>44.56</v>
      </c>
      <c r="H476">
        <f>COUNTIF(orders[BookTitle],F476)</f>
        <v>1</v>
      </c>
    </row>
    <row r="477" spans="6:8" x14ac:dyDescent="0.3">
      <c r="F477" t="str">
        <v>Husband throughout pattern</v>
      </c>
      <c r="G477" s="24">
        <f>SUMIF(orders[BookTitle],F477,orders[TotalSales])</f>
        <v>310.5</v>
      </c>
      <c r="H477">
        <f>COUNTIF(orders[BookTitle],F477)</f>
        <v>2</v>
      </c>
    </row>
    <row r="478" spans="6:8" x14ac:dyDescent="0.3">
      <c r="F478" t="str">
        <v>Idea direction</v>
      </c>
      <c r="G478" s="24">
        <f>SUMIF(orders[BookTitle],F478,orders[TotalSales])</f>
        <v>258.61</v>
      </c>
      <c r="H478">
        <f>COUNTIF(orders[BookTitle],F478)</f>
        <v>3</v>
      </c>
    </row>
    <row r="479" spans="6:8" x14ac:dyDescent="0.3">
      <c r="F479" t="str">
        <v>Idea each south</v>
      </c>
      <c r="G479" s="24">
        <f>SUMIF(orders[BookTitle],F479,orders[TotalSales])</f>
        <v>182.36</v>
      </c>
      <c r="H479">
        <f>COUNTIF(orders[BookTitle],F479)</f>
        <v>1</v>
      </c>
    </row>
    <row r="480" spans="6:8" x14ac:dyDescent="0.3">
      <c r="F480" t="str">
        <v>If</v>
      </c>
      <c r="G480" s="24">
        <f>SUMIF(orders[BookTitle],F480,orders[TotalSales])</f>
        <v>57.519999999999996</v>
      </c>
      <c r="H480">
        <f>COUNTIF(orders[BookTitle],F480)</f>
        <v>2</v>
      </c>
    </row>
    <row r="481" spans="6:8" x14ac:dyDescent="0.3">
      <c r="F481" t="str">
        <v>Image Mrs</v>
      </c>
      <c r="G481" s="24">
        <f>SUMIF(orders[BookTitle],F481,orders[TotalSales])</f>
        <v>99.289999999999992</v>
      </c>
      <c r="H481">
        <f>COUNTIF(orders[BookTitle],F481)</f>
        <v>2</v>
      </c>
    </row>
    <row r="482" spans="6:8" x14ac:dyDescent="0.3">
      <c r="F482" t="str">
        <v>Image opportunity</v>
      </c>
      <c r="G482" s="24">
        <f>SUMIF(orders[BookTitle],F482,orders[TotalSales])</f>
        <v>130.97</v>
      </c>
      <c r="H482">
        <f>COUNTIF(orders[BookTitle],F482)</f>
        <v>2</v>
      </c>
    </row>
    <row r="483" spans="6:8" x14ac:dyDescent="0.3">
      <c r="F483" t="str">
        <v>Image process machine</v>
      </c>
      <c r="G483" s="24">
        <f>SUMIF(orders[BookTitle],F483,orders[TotalSales])</f>
        <v>459.46000000000004</v>
      </c>
      <c r="H483">
        <f>COUNTIF(orders[BookTitle],F483)</f>
        <v>4</v>
      </c>
    </row>
    <row r="484" spans="6:8" x14ac:dyDescent="0.3">
      <c r="F484" t="str">
        <v>Image purpose notice</v>
      </c>
      <c r="G484" s="24">
        <f>SUMIF(orders[BookTitle],F484,orders[TotalSales])</f>
        <v>237.76999999999998</v>
      </c>
      <c r="H484">
        <f>COUNTIF(orders[BookTitle],F484)</f>
        <v>3</v>
      </c>
    </row>
    <row r="485" spans="6:8" x14ac:dyDescent="0.3">
      <c r="F485" t="str">
        <v>Impact could</v>
      </c>
      <c r="G485" s="24">
        <f>SUMIF(orders[BookTitle],F485,orders[TotalSales])</f>
        <v>131.1</v>
      </c>
      <c r="H485">
        <f>COUNTIF(orders[BookTitle],F485)</f>
        <v>2</v>
      </c>
    </row>
    <row r="486" spans="6:8" x14ac:dyDescent="0.3">
      <c r="F486" t="str">
        <v>Impact else born</v>
      </c>
      <c r="G486" s="24">
        <f>SUMIF(orders[BookTitle],F486,orders[TotalSales])</f>
        <v>272.62</v>
      </c>
      <c r="H486">
        <f>COUNTIF(orders[BookTitle],F486)</f>
        <v>2</v>
      </c>
    </row>
    <row r="487" spans="6:8" x14ac:dyDescent="0.3">
      <c r="F487" t="str">
        <v>Impact family</v>
      </c>
      <c r="G487" s="24">
        <f>SUMIF(orders[BookTitle],F487,orders[TotalSales])</f>
        <v>25.7</v>
      </c>
      <c r="H487">
        <f>COUNTIF(orders[BookTitle],F487)</f>
        <v>2</v>
      </c>
    </row>
    <row r="488" spans="6:8" x14ac:dyDescent="0.3">
      <c r="F488" t="str">
        <v>Improve become price against</v>
      </c>
      <c r="G488" s="24">
        <f>SUMIF(orders[BookTitle],F488,orders[TotalSales])</f>
        <v>49.24</v>
      </c>
      <c r="H488">
        <f>COUNTIF(orders[BookTitle],F488)</f>
        <v>1</v>
      </c>
    </row>
    <row r="489" spans="6:8" x14ac:dyDescent="0.3">
      <c r="F489" t="str">
        <v>Improve eye</v>
      </c>
      <c r="G489" s="24">
        <f>SUMIF(orders[BookTitle],F489,orders[TotalSales])</f>
        <v>210.91000000000003</v>
      </c>
      <c r="H489">
        <f>COUNTIF(orders[BookTitle],F489)</f>
        <v>4</v>
      </c>
    </row>
    <row r="490" spans="6:8" x14ac:dyDescent="0.3">
      <c r="F490" t="str">
        <v>In</v>
      </c>
      <c r="G490" s="24">
        <f>SUMIF(orders[BookTitle],F490,orders[TotalSales])</f>
        <v>414</v>
      </c>
      <c r="H490">
        <f>COUNTIF(orders[BookTitle],F490)</f>
        <v>2</v>
      </c>
    </row>
    <row r="491" spans="6:8" x14ac:dyDescent="0.3">
      <c r="F491" t="str">
        <v>Include form</v>
      </c>
      <c r="G491" s="24">
        <f>SUMIF(orders[BookTitle],F491,orders[TotalSales])</f>
        <v>436.24</v>
      </c>
      <c r="H491">
        <f>COUNTIF(orders[BookTitle],F491)</f>
        <v>3</v>
      </c>
    </row>
    <row r="492" spans="6:8" x14ac:dyDescent="0.3">
      <c r="F492" t="str">
        <v>Include know</v>
      </c>
      <c r="G492" s="24">
        <f>SUMIF(orders[BookTitle],F492,orders[TotalSales])</f>
        <v>248.10000000000002</v>
      </c>
      <c r="H492">
        <f>COUNTIF(orders[BookTitle],F492)</f>
        <v>2</v>
      </c>
    </row>
    <row r="493" spans="6:8" x14ac:dyDescent="0.3">
      <c r="F493" t="str">
        <v>Including news vote</v>
      </c>
      <c r="G493" s="24">
        <f>SUMIF(orders[BookTitle],F493,orders[TotalSales])</f>
        <v>235.54000000000002</v>
      </c>
      <c r="H493">
        <f>COUNTIF(orders[BookTitle],F493)</f>
        <v>5</v>
      </c>
    </row>
    <row r="494" spans="6:8" x14ac:dyDescent="0.3">
      <c r="F494" t="str">
        <v>Increase about catch hold</v>
      </c>
      <c r="G494" s="24">
        <f>SUMIF(orders[BookTitle],F494,orders[TotalSales])</f>
        <v>571.6400000000001</v>
      </c>
      <c r="H494">
        <f>COUNTIF(orders[BookTitle],F494)</f>
        <v>4</v>
      </c>
    </row>
    <row r="495" spans="6:8" x14ac:dyDescent="0.3">
      <c r="F495" t="str">
        <v>Increase behind movie</v>
      </c>
      <c r="G495" s="24">
        <f>SUMIF(orders[BookTitle],F495,orders[TotalSales])</f>
        <v>212.4</v>
      </c>
      <c r="H495">
        <f>COUNTIF(orders[BookTitle],F495)</f>
        <v>1</v>
      </c>
    </row>
    <row r="496" spans="6:8" x14ac:dyDescent="0.3">
      <c r="F496" t="str">
        <v>Indeed fast too</v>
      </c>
      <c r="G496" s="24">
        <f>SUMIF(orders[BookTitle],F496,orders[TotalSales])</f>
        <v>69.33</v>
      </c>
      <c r="H496">
        <f>COUNTIF(orders[BookTitle],F496)</f>
        <v>2</v>
      </c>
    </row>
    <row r="497" spans="6:8" x14ac:dyDescent="0.3">
      <c r="F497" t="str">
        <v>Indeed trade main</v>
      </c>
      <c r="G497" s="24">
        <f>SUMIF(orders[BookTitle],F497,orders[TotalSales])</f>
        <v>434.27</v>
      </c>
      <c r="H497">
        <f>COUNTIF(orders[BookTitle],F497)</f>
        <v>4</v>
      </c>
    </row>
    <row r="498" spans="6:8" x14ac:dyDescent="0.3">
      <c r="F498" t="str">
        <v>Indicate rich</v>
      </c>
      <c r="G498" s="24">
        <f>SUMIF(orders[BookTitle],F498,orders[TotalSales])</f>
        <v>153.44</v>
      </c>
      <c r="H498">
        <f>COUNTIF(orders[BookTitle],F498)</f>
        <v>3</v>
      </c>
    </row>
    <row r="499" spans="6:8" x14ac:dyDescent="0.3">
      <c r="F499" t="str">
        <v>Information central</v>
      </c>
      <c r="G499" s="24">
        <f>SUMIF(orders[BookTitle],F499,orders[TotalSales])</f>
        <v>319.8</v>
      </c>
      <c r="H499">
        <f>COUNTIF(orders[BookTitle],F499)</f>
        <v>4</v>
      </c>
    </row>
    <row r="500" spans="6:8" x14ac:dyDescent="0.3">
      <c r="F500" t="str">
        <v>Information once affect</v>
      </c>
      <c r="G500" s="24">
        <f>SUMIF(orders[BookTitle],F500,orders[TotalSales])</f>
        <v>357.15000000000003</v>
      </c>
      <c r="H500">
        <f>COUNTIF(orders[BookTitle],F500)</f>
        <v>3</v>
      </c>
    </row>
    <row r="501" spans="6:8" x14ac:dyDescent="0.3">
      <c r="F501" t="str">
        <v>Inside green</v>
      </c>
      <c r="G501" s="24">
        <f>SUMIF(orders[BookTitle],F501,orders[TotalSales])</f>
        <v>210.68</v>
      </c>
      <c r="H501">
        <f>COUNTIF(orders[BookTitle],F501)</f>
        <v>3</v>
      </c>
    </row>
    <row r="502" spans="6:8" x14ac:dyDescent="0.3">
      <c r="F502" t="str">
        <v>Inside section figure</v>
      </c>
      <c r="G502" s="24">
        <f>SUMIF(orders[BookTitle],F502,orders[TotalSales])</f>
        <v>68.64</v>
      </c>
      <c r="H502">
        <f>COUNTIF(orders[BookTitle],F502)</f>
        <v>1</v>
      </c>
    </row>
    <row r="503" spans="6:8" x14ac:dyDescent="0.3">
      <c r="F503" t="str">
        <v>Instead resource</v>
      </c>
      <c r="G503" s="24">
        <f>SUMIF(orders[BookTitle],F503,orders[TotalSales])</f>
        <v>185.95</v>
      </c>
      <c r="H503">
        <f>COUNTIF(orders[BookTitle],F503)</f>
        <v>2</v>
      </c>
    </row>
    <row r="504" spans="6:8" x14ac:dyDescent="0.3">
      <c r="F504" t="str">
        <v>Instead sea</v>
      </c>
      <c r="G504" s="24">
        <f>SUMIF(orders[BookTitle],F504,orders[TotalSales])</f>
        <v>130.38999999999999</v>
      </c>
      <c r="H504">
        <f>COUNTIF(orders[BookTitle],F504)</f>
        <v>3</v>
      </c>
    </row>
    <row r="505" spans="6:8" x14ac:dyDescent="0.3">
      <c r="F505" t="str">
        <v>Institution night pull</v>
      </c>
      <c r="G505" s="24">
        <f>SUMIF(orders[BookTitle],F505,orders[TotalSales])</f>
        <v>404.13</v>
      </c>
      <c r="H505">
        <f>COUNTIF(orders[BookTitle],F505)</f>
        <v>3</v>
      </c>
    </row>
    <row r="506" spans="6:8" x14ac:dyDescent="0.3">
      <c r="F506" t="str">
        <v>Interesting either</v>
      </c>
      <c r="G506" s="24">
        <f>SUMIF(orders[BookTitle],F506,orders[TotalSales])</f>
        <v>102.27000000000001</v>
      </c>
      <c r="H506">
        <f>COUNTIF(orders[BookTitle],F506)</f>
        <v>3</v>
      </c>
    </row>
    <row r="507" spans="6:8" x14ac:dyDescent="0.3">
      <c r="F507" t="str">
        <v>International college</v>
      </c>
      <c r="G507" s="24">
        <f>SUMIF(orders[BookTitle],F507,orders[TotalSales])</f>
        <v>228.07</v>
      </c>
      <c r="H507">
        <f>COUNTIF(orders[BookTitle],F507)</f>
        <v>5</v>
      </c>
    </row>
    <row r="508" spans="6:8" x14ac:dyDescent="0.3">
      <c r="F508" t="str">
        <v>International play</v>
      </c>
      <c r="G508" s="24">
        <f>SUMIF(orders[BookTitle],F508,orders[TotalSales])</f>
        <v>446.64000000000004</v>
      </c>
      <c r="H508">
        <f>COUNTIF(orders[BookTitle],F508)</f>
        <v>3</v>
      </c>
    </row>
    <row r="509" spans="6:8" x14ac:dyDescent="0.3">
      <c r="F509" t="str">
        <v>International their</v>
      </c>
      <c r="G509" s="24">
        <f>SUMIF(orders[BookTitle],F509,orders[TotalSales])</f>
        <v>265.69</v>
      </c>
      <c r="H509">
        <f>COUNTIF(orders[BookTitle],F509)</f>
        <v>3</v>
      </c>
    </row>
    <row r="510" spans="6:8" x14ac:dyDescent="0.3">
      <c r="F510" t="str">
        <v>Interview professor per</v>
      </c>
      <c r="G510" s="24">
        <f>SUMIF(orders[BookTitle],F510,orders[TotalSales])</f>
        <v>241.29000000000002</v>
      </c>
      <c r="H510">
        <f>COUNTIF(orders[BookTitle],F510)</f>
        <v>3</v>
      </c>
    </row>
    <row r="511" spans="6:8" x14ac:dyDescent="0.3">
      <c r="F511" t="str">
        <v>Interview quickly central</v>
      </c>
      <c r="G511" s="24">
        <f>SUMIF(orders[BookTitle],F511,orders[TotalSales])</f>
        <v>70.77</v>
      </c>
      <c r="H511">
        <f>COUNTIF(orders[BookTitle],F511)</f>
        <v>1</v>
      </c>
    </row>
    <row r="512" spans="6:8" x14ac:dyDescent="0.3">
      <c r="F512" t="str">
        <v>Interview say</v>
      </c>
      <c r="G512" s="24">
        <f>SUMIF(orders[BookTitle],F512,orders[TotalSales])</f>
        <v>165.78</v>
      </c>
      <c r="H512">
        <f>COUNTIF(orders[BookTitle],F512)</f>
        <v>2</v>
      </c>
    </row>
    <row r="513" spans="6:8" x14ac:dyDescent="0.3">
      <c r="F513" t="str">
        <v>Interview sound</v>
      </c>
      <c r="G513" s="24">
        <f>SUMIF(orders[BookTitle],F513,orders[TotalSales])</f>
        <v>35.24</v>
      </c>
      <c r="H513">
        <f>COUNTIF(orders[BookTitle],F513)</f>
        <v>2</v>
      </c>
    </row>
    <row r="514" spans="6:8" x14ac:dyDescent="0.3">
      <c r="F514" t="str">
        <v>Interview worry edge</v>
      </c>
      <c r="G514" s="24">
        <f>SUMIF(orders[BookTitle],F514,orders[TotalSales])</f>
        <v>433</v>
      </c>
      <c r="H514">
        <f>COUNTIF(orders[BookTitle],F514)</f>
        <v>5</v>
      </c>
    </row>
    <row r="515" spans="6:8" x14ac:dyDescent="0.3">
      <c r="F515" t="str">
        <v>Investment figure sing</v>
      </c>
      <c r="G515" s="24">
        <f>SUMIF(orders[BookTitle],F515,orders[TotalSales])</f>
        <v>441.22</v>
      </c>
      <c r="H515">
        <f>COUNTIF(orders[BookTitle],F515)</f>
        <v>4</v>
      </c>
    </row>
    <row r="516" spans="6:8" x14ac:dyDescent="0.3">
      <c r="F516" t="str">
        <v>It sit</v>
      </c>
      <c r="G516" s="24">
        <f>SUMIF(orders[BookTitle],F516,orders[TotalSales])</f>
        <v>63.08</v>
      </c>
      <c r="H516">
        <f>COUNTIF(orders[BookTitle],F516)</f>
        <v>2</v>
      </c>
    </row>
    <row r="517" spans="6:8" x14ac:dyDescent="0.3">
      <c r="F517" t="str">
        <v>It wish</v>
      </c>
      <c r="G517" s="24">
        <f>SUMIF(orders[BookTitle],F517,orders[TotalSales])</f>
        <v>242.06</v>
      </c>
      <c r="H517">
        <f>COUNTIF(orders[BookTitle],F517)</f>
        <v>2</v>
      </c>
    </row>
    <row r="518" spans="6:8" x14ac:dyDescent="0.3">
      <c r="F518" t="str">
        <v>It worker</v>
      </c>
      <c r="G518" s="24">
        <f>SUMIF(orders[BookTitle],F518,orders[TotalSales])</f>
        <v>86.22</v>
      </c>
      <c r="H518">
        <f>COUNTIF(orders[BookTitle],F518)</f>
        <v>1</v>
      </c>
    </row>
    <row r="519" spans="6:8" x14ac:dyDescent="0.3">
      <c r="F519" t="str">
        <v>Item how</v>
      </c>
      <c r="G519" s="24">
        <f>SUMIF(orders[BookTitle],F519,orders[TotalSales])</f>
        <v>283.79999999999995</v>
      </c>
      <c r="H519">
        <f>COUNTIF(orders[BookTitle],F519)</f>
        <v>2</v>
      </c>
    </row>
    <row r="520" spans="6:8" x14ac:dyDescent="0.3">
      <c r="F520" t="str">
        <v>Item morning</v>
      </c>
      <c r="G520" s="24">
        <f>SUMIF(orders[BookTitle],F520,orders[TotalSales])</f>
        <v>224</v>
      </c>
      <c r="H520">
        <f>COUNTIF(orders[BookTitle],F520)</f>
        <v>1</v>
      </c>
    </row>
    <row r="521" spans="6:8" x14ac:dyDescent="0.3">
      <c r="F521" t="str">
        <v>Itself physical</v>
      </c>
      <c r="G521" s="24">
        <f>SUMIF(orders[BookTitle],F521,orders[TotalSales])</f>
        <v>93.67</v>
      </c>
      <c r="H521">
        <f>COUNTIF(orders[BookTitle],F521)</f>
        <v>3</v>
      </c>
    </row>
    <row r="522" spans="6:8" x14ac:dyDescent="0.3">
      <c r="F522" t="str">
        <v>Itself thought</v>
      </c>
      <c r="G522" s="24">
        <f>SUMIF(orders[BookTitle],F522,orders[TotalSales])</f>
        <v>33.81</v>
      </c>
      <c r="H522">
        <f>COUNTIF(orders[BookTitle],F522)</f>
        <v>1</v>
      </c>
    </row>
    <row r="523" spans="6:8" x14ac:dyDescent="0.3">
      <c r="F523" t="str">
        <v>Itself TV</v>
      </c>
      <c r="G523" s="24">
        <f>SUMIF(orders[BookTitle],F523,orders[TotalSales])</f>
        <v>124.12</v>
      </c>
      <c r="H523">
        <f>COUNTIF(orders[BookTitle],F523)</f>
        <v>2</v>
      </c>
    </row>
    <row r="524" spans="6:8" x14ac:dyDescent="0.3">
      <c r="F524" t="str">
        <v>Job somebody</v>
      </c>
      <c r="G524" s="24">
        <f>SUMIF(orders[BookTitle],F524,orders[TotalSales])</f>
        <v>169.26999999999998</v>
      </c>
      <c r="H524">
        <f>COUNTIF(orders[BookTitle],F524)</f>
        <v>4</v>
      </c>
    </row>
    <row r="525" spans="6:8" x14ac:dyDescent="0.3">
      <c r="F525" t="str">
        <v>Join source successful</v>
      </c>
      <c r="G525" s="24">
        <f>SUMIF(orders[BookTitle],F525,orders[TotalSales])</f>
        <v>309.33999999999997</v>
      </c>
      <c r="H525">
        <f>COUNTIF(orders[BookTitle],F525)</f>
        <v>4</v>
      </c>
    </row>
    <row r="526" spans="6:8" x14ac:dyDescent="0.3">
      <c r="F526" t="str">
        <v>Just list</v>
      </c>
      <c r="G526" s="24">
        <f>SUMIF(orders[BookTitle],F526,orders[TotalSales])</f>
        <v>403.45</v>
      </c>
      <c r="H526">
        <f>COUNTIF(orders[BookTitle],F526)</f>
        <v>5</v>
      </c>
    </row>
    <row r="527" spans="6:8" x14ac:dyDescent="0.3">
      <c r="F527" t="str">
        <v>Just machine participant account</v>
      </c>
      <c r="G527" s="24">
        <f>SUMIF(orders[BookTitle],F527,orders[TotalSales])</f>
        <v>166.6</v>
      </c>
      <c r="H527">
        <f>COUNTIF(orders[BookTitle],F527)</f>
        <v>1</v>
      </c>
    </row>
    <row r="528" spans="6:8" x14ac:dyDescent="0.3">
      <c r="F528" t="str">
        <v>Just speech whom</v>
      </c>
      <c r="G528" s="24">
        <f>SUMIF(orders[BookTitle],F528,orders[TotalSales])</f>
        <v>158.13999999999999</v>
      </c>
      <c r="H528">
        <f>COUNTIF(orders[BookTitle],F528)</f>
        <v>3</v>
      </c>
    </row>
    <row r="529" spans="6:8" x14ac:dyDescent="0.3">
      <c r="F529" t="str">
        <v>Key send make</v>
      </c>
      <c r="G529" s="24">
        <f>SUMIF(orders[BookTitle],F529,orders[TotalSales])</f>
        <v>253.24</v>
      </c>
      <c r="H529">
        <f>COUNTIF(orders[BookTitle],F529)</f>
        <v>2</v>
      </c>
    </row>
    <row r="530" spans="6:8" x14ac:dyDescent="0.3">
      <c r="F530" t="str">
        <v>Kitchen think evening environmental</v>
      </c>
      <c r="G530" s="24">
        <f>SUMIF(orders[BookTitle],F530,orders[TotalSales])</f>
        <v>67.11</v>
      </c>
      <c r="H530">
        <f>COUNTIF(orders[BookTitle],F530)</f>
        <v>1</v>
      </c>
    </row>
    <row r="531" spans="6:8" x14ac:dyDescent="0.3">
      <c r="F531" t="str">
        <v>Know democratic still</v>
      </c>
      <c r="G531" s="24">
        <f>SUMIF(orders[BookTitle],F531,orders[TotalSales])</f>
        <v>92.8</v>
      </c>
      <c r="H531">
        <f>COUNTIF(orders[BookTitle],F531)</f>
        <v>3</v>
      </c>
    </row>
    <row r="532" spans="6:8" x14ac:dyDescent="0.3">
      <c r="F532" t="str">
        <v>Know space against safe</v>
      </c>
      <c r="G532" s="24">
        <f>SUMIF(orders[BookTitle],F532,orders[TotalSales])</f>
        <v>414.72</v>
      </c>
      <c r="H532">
        <f>COUNTIF(orders[BookTitle],F532)</f>
        <v>4</v>
      </c>
    </row>
    <row r="533" spans="6:8" x14ac:dyDescent="0.3">
      <c r="F533" t="str">
        <v>Know water</v>
      </c>
      <c r="G533" s="24">
        <f>SUMIF(orders[BookTitle],F533,orders[TotalSales])</f>
        <v>206.48000000000002</v>
      </c>
      <c r="H533">
        <f>COUNTIF(orders[BookTitle],F533)</f>
        <v>6</v>
      </c>
    </row>
    <row r="534" spans="6:8" x14ac:dyDescent="0.3">
      <c r="F534" t="str">
        <v>Knowledge beyond lot</v>
      </c>
      <c r="G534" s="24">
        <f>SUMIF(orders[BookTitle],F534,orders[TotalSales])</f>
        <v>73.61</v>
      </c>
      <c r="H534">
        <f>COUNTIF(orders[BookTitle],F534)</f>
        <v>2</v>
      </c>
    </row>
    <row r="535" spans="6:8" x14ac:dyDescent="0.3">
      <c r="F535" t="str">
        <v>Knowledge establish</v>
      </c>
      <c r="G535" s="24">
        <f>SUMIF(orders[BookTitle],F535,orders[TotalSales])</f>
        <v>212.86</v>
      </c>
      <c r="H535">
        <f>COUNTIF(orders[BookTitle],F535)</f>
        <v>3</v>
      </c>
    </row>
    <row r="536" spans="6:8" x14ac:dyDescent="0.3">
      <c r="F536" t="str">
        <v>Knowledge other ground</v>
      </c>
      <c r="G536" s="24">
        <f>SUMIF(orders[BookTitle],F536,orders[TotalSales])</f>
        <v>415.28</v>
      </c>
      <c r="H536">
        <f>COUNTIF(orders[BookTitle],F536)</f>
        <v>5</v>
      </c>
    </row>
    <row r="537" spans="6:8" x14ac:dyDescent="0.3">
      <c r="F537" t="str">
        <v>Knowledge white</v>
      </c>
      <c r="G537" s="24">
        <f>SUMIF(orders[BookTitle],F537,orders[TotalSales])</f>
        <v>417.21</v>
      </c>
      <c r="H537">
        <f>COUNTIF(orders[BookTitle],F537)</f>
        <v>3</v>
      </c>
    </row>
    <row r="538" spans="6:8" x14ac:dyDescent="0.3">
      <c r="F538" t="str">
        <v>Land rate treat</v>
      </c>
      <c r="G538" s="24">
        <f>SUMIF(orders[BookTitle],F538,orders[TotalSales])</f>
        <v>16.850000000000001</v>
      </c>
      <c r="H538">
        <f>COUNTIF(orders[BookTitle],F538)</f>
        <v>3</v>
      </c>
    </row>
    <row r="539" spans="6:8" x14ac:dyDescent="0.3">
      <c r="F539" t="str">
        <v>Language</v>
      </c>
      <c r="G539" s="24">
        <f>SUMIF(orders[BookTitle],F539,orders[TotalSales])</f>
        <v>210.26999999999998</v>
      </c>
      <c r="H539">
        <f>COUNTIF(orders[BookTitle],F539)</f>
        <v>2</v>
      </c>
    </row>
    <row r="540" spans="6:8" x14ac:dyDescent="0.3">
      <c r="F540" t="str">
        <v>Language current</v>
      </c>
      <c r="G540" s="24">
        <f>SUMIF(orders[BookTitle],F540,orders[TotalSales])</f>
        <v>89.72</v>
      </c>
      <c r="H540">
        <f>COUNTIF(orders[BookTitle],F540)</f>
        <v>1</v>
      </c>
    </row>
    <row r="541" spans="6:8" x14ac:dyDescent="0.3">
      <c r="F541" t="str">
        <v>Language serve</v>
      </c>
      <c r="G541" s="24">
        <f>SUMIF(orders[BookTitle],F541,orders[TotalSales])</f>
        <v>21.52</v>
      </c>
      <c r="H541">
        <f>COUNTIF(orders[BookTitle],F541)</f>
        <v>1</v>
      </c>
    </row>
    <row r="542" spans="6:8" x14ac:dyDescent="0.3">
      <c r="F542" t="str">
        <v>Large history same</v>
      </c>
      <c r="G542" s="24">
        <f>SUMIF(orders[BookTitle],F542,orders[TotalSales])</f>
        <v>176.97</v>
      </c>
      <c r="H542">
        <f>COUNTIF(orders[BookTitle],F542)</f>
        <v>4</v>
      </c>
    </row>
    <row r="543" spans="6:8" x14ac:dyDescent="0.3">
      <c r="F543" t="str">
        <v>Large minute appear</v>
      </c>
      <c r="G543" s="24">
        <f>SUMIF(orders[BookTitle],F543,orders[TotalSales])</f>
        <v>833.8599999999999</v>
      </c>
      <c r="H543">
        <f>COUNTIF(orders[BookTitle],F543)</f>
        <v>5</v>
      </c>
    </row>
    <row r="544" spans="6:8" x14ac:dyDescent="0.3">
      <c r="F544" t="str">
        <v>Late</v>
      </c>
      <c r="G544" s="24">
        <f>SUMIF(orders[BookTitle],F544,orders[TotalSales])</f>
        <v>153.1</v>
      </c>
      <c r="H544">
        <f>COUNTIF(orders[BookTitle],F544)</f>
        <v>2</v>
      </c>
    </row>
    <row r="545" spans="6:8" x14ac:dyDescent="0.3">
      <c r="F545" t="str">
        <v>Late begin</v>
      </c>
      <c r="G545" s="24">
        <f>SUMIF(orders[BookTitle],F545,orders[TotalSales])</f>
        <v>581.04999999999995</v>
      </c>
      <c r="H545">
        <f>COUNTIF(orders[BookTitle],F545)</f>
        <v>5</v>
      </c>
    </row>
    <row r="546" spans="6:8" x14ac:dyDescent="0.3">
      <c r="F546" t="str">
        <v>Late watch read</v>
      </c>
      <c r="G546" s="24">
        <f>SUMIF(orders[BookTitle],F546,orders[TotalSales])</f>
        <v>117.73</v>
      </c>
      <c r="H546">
        <f>COUNTIF(orders[BookTitle],F546)</f>
        <v>4</v>
      </c>
    </row>
    <row r="547" spans="6:8" x14ac:dyDescent="0.3">
      <c r="F547" t="str">
        <v>Later</v>
      </c>
      <c r="G547" s="24">
        <f>SUMIF(orders[BookTitle],F547,orders[TotalSales])</f>
        <v>355.74</v>
      </c>
      <c r="H547">
        <f>COUNTIF(orders[BookTitle],F547)</f>
        <v>3</v>
      </c>
    </row>
    <row r="548" spans="6:8" x14ac:dyDescent="0.3">
      <c r="F548" t="str">
        <v>Later baby everybody</v>
      </c>
      <c r="G548" s="24">
        <f>SUMIF(orders[BookTitle],F548,orders[TotalSales])</f>
        <v>18.809999999999999</v>
      </c>
      <c r="H548">
        <f>COUNTIF(orders[BookTitle],F548)</f>
        <v>1</v>
      </c>
    </row>
    <row r="549" spans="6:8" x14ac:dyDescent="0.3">
      <c r="F549" t="str">
        <v>Later brother</v>
      </c>
      <c r="G549" s="24">
        <f>SUMIF(orders[BookTitle],F549,orders[TotalSales])</f>
        <v>46.25</v>
      </c>
      <c r="H549">
        <f>COUNTIF(orders[BookTitle],F549)</f>
        <v>2</v>
      </c>
    </row>
    <row r="550" spans="6:8" x14ac:dyDescent="0.3">
      <c r="F550" t="str">
        <v>Later light avoid</v>
      </c>
      <c r="G550" s="24">
        <f>SUMIF(orders[BookTitle],F550,orders[TotalSales])</f>
        <v>37.39</v>
      </c>
      <c r="H550">
        <f>COUNTIF(orders[BookTitle],F550)</f>
        <v>3</v>
      </c>
    </row>
    <row r="551" spans="6:8" x14ac:dyDescent="0.3">
      <c r="F551" t="str">
        <v>Laugh</v>
      </c>
      <c r="G551" s="24">
        <f>SUMIF(orders[BookTitle],F551,orders[TotalSales])</f>
        <v>92.38</v>
      </c>
      <c r="H551">
        <f>COUNTIF(orders[BookTitle],F551)</f>
        <v>2</v>
      </c>
    </row>
    <row r="552" spans="6:8" x14ac:dyDescent="0.3">
      <c r="F552" t="str">
        <v>Lawyer modern south somebody</v>
      </c>
      <c r="G552" s="24">
        <f>SUMIF(orders[BookTitle],F552,orders[TotalSales])</f>
        <v>10.42</v>
      </c>
      <c r="H552">
        <f>COUNTIF(orders[BookTitle],F552)</f>
        <v>1</v>
      </c>
    </row>
    <row r="553" spans="6:8" x14ac:dyDescent="0.3">
      <c r="F553" t="str">
        <v>Lay agent account</v>
      </c>
      <c r="G553" s="24">
        <f>SUMIF(orders[BookTitle],F553,orders[TotalSales])</f>
        <v>124.16</v>
      </c>
      <c r="H553">
        <f>COUNTIF(orders[BookTitle],F553)</f>
        <v>2</v>
      </c>
    </row>
    <row r="554" spans="6:8" x14ac:dyDescent="0.3">
      <c r="F554" t="str">
        <v>Lay arm</v>
      </c>
      <c r="G554" s="24">
        <f>SUMIF(orders[BookTitle],F554,orders[TotalSales])</f>
        <v>282.14000000000004</v>
      </c>
      <c r="H554">
        <f>COUNTIF(orders[BookTitle],F554)</f>
        <v>4</v>
      </c>
    </row>
    <row r="555" spans="6:8" x14ac:dyDescent="0.3">
      <c r="F555" t="str">
        <v>Lay form everyone</v>
      </c>
      <c r="G555" s="24">
        <f>SUMIF(orders[BookTitle],F555,orders[TotalSales])</f>
        <v>37.78</v>
      </c>
      <c r="H555">
        <f>COUNTIF(orders[BookTitle],F555)</f>
        <v>1</v>
      </c>
    </row>
    <row r="556" spans="6:8" x14ac:dyDescent="0.3">
      <c r="F556" t="str">
        <v>Lay region</v>
      </c>
      <c r="G556" s="24">
        <f>SUMIF(orders[BookTitle],F556,orders[TotalSales])</f>
        <v>345.2</v>
      </c>
      <c r="H556">
        <f>COUNTIF(orders[BookTitle],F556)</f>
        <v>3</v>
      </c>
    </row>
    <row r="557" spans="6:8" x14ac:dyDescent="0.3">
      <c r="F557" t="str">
        <v>Leader computer one</v>
      </c>
      <c r="G557" s="24">
        <f>SUMIF(orders[BookTitle],F557,orders[TotalSales])</f>
        <v>270.37</v>
      </c>
      <c r="H557">
        <f>COUNTIF(orders[BookTitle],F557)</f>
        <v>2</v>
      </c>
    </row>
    <row r="558" spans="6:8" x14ac:dyDescent="0.3">
      <c r="F558" t="str">
        <v>Leader well they most</v>
      </c>
      <c r="G558" s="24">
        <f>SUMIF(orders[BookTitle],F558,orders[TotalSales])</f>
        <v>567.83000000000004</v>
      </c>
      <c r="H558">
        <f>COUNTIF(orders[BookTitle],F558)</f>
        <v>3</v>
      </c>
    </row>
    <row r="559" spans="6:8" x14ac:dyDescent="0.3">
      <c r="F559" t="str">
        <v>Learn</v>
      </c>
      <c r="G559" s="24">
        <f>SUMIF(orders[BookTitle],F559,orders[TotalSales])</f>
        <v>183.28</v>
      </c>
      <c r="H559">
        <f>COUNTIF(orders[BookTitle],F559)</f>
        <v>1</v>
      </c>
    </row>
    <row r="560" spans="6:8" x14ac:dyDescent="0.3">
      <c r="F560" t="str">
        <v>Learn enter military</v>
      </c>
      <c r="G560" s="24">
        <f>SUMIF(orders[BookTitle],F560,orders[TotalSales])</f>
        <v>240.82</v>
      </c>
      <c r="H560">
        <f>COUNTIF(orders[BookTitle],F560)</f>
        <v>4</v>
      </c>
    </row>
    <row r="561" spans="6:8" x14ac:dyDescent="0.3">
      <c r="F561" t="str">
        <v>Learn have culture</v>
      </c>
      <c r="G561" s="24">
        <f>SUMIF(orders[BookTitle],F561,orders[TotalSales])</f>
        <v>119.46000000000001</v>
      </c>
      <c r="H561">
        <f>COUNTIF(orders[BookTitle],F561)</f>
        <v>3</v>
      </c>
    </row>
    <row r="562" spans="6:8" x14ac:dyDescent="0.3">
      <c r="F562" t="str">
        <v>Least current</v>
      </c>
      <c r="G562" s="24">
        <f>SUMIF(orders[BookTitle],F562,orders[TotalSales])</f>
        <v>331.98</v>
      </c>
      <c r="H562">
        <f>COUNTIF(orders[BookTitle],F562)</f>
        <v>3</v>
      </c>
    </row>
    <row r="563" spans="6:8" x14ac:dyDescent="0.3">
      <c r="F563" t="str">
        <v>Leave while</v>
      </c>
      <c r="G563" s="24">
        <f>SUMIF(orders[BookTitle],F563,orders[TotalSales])</f>
        <v>45.8</v>
      </c>
      <c r="H563">
        <f>COUNTIF(orders[BookTitle],F563)</f>
        <v>2</v>
      </c>
    </row>
    <row r="564" spans="6:8" x14ac:dyDescent="0.3">
      <c r="F564" t="str">
        <v>Leg close discuss</v>
      </c>
      <c r="G564" s="24">
        <f>SUMIF(orders[BookTitle],F564,orders[TotalSales])</f>
        <v>244.54000000000002</v>
      </c>
      <c r="H564">
        <f>COUNTIF(orders[BookTitle],F564)</f>
        <v>2</v>
      </c>
    </row>
    <row r="565" spans="6:8" x14ac:dyDescent="0.3">
      <c r="F565" t="str">
        <v>Leg see low true</v>
      </c>
      <c r="G565" s="24">
        <f>SUMIF(orders[BookTitle],F565,orders[TotalSales])</f>
        <v>617.4</v>
      </c>
      <c r="H565">
        <f>COUNTIF(orders[BookTitle],F565)</f>
        <v>5</v>
      </c>
    </row>
    <row r="566" spans="6:8" x14ac:dyDescent="0.3">
      <c r="F566" t="str">
        <v>Less national</v>
      </c>
      <c r="G566" s="24">
        <f>SUMIF(orders[BookTitle],F566,orders[TotalSales])</f>
        <v>609.20999999999992</v>
      </c>
      <c r="H566">
        <f>COUNTIF(orders[BookTitle],F566)</f>
        <v>4</v>
      </c>
    </row>
    <row r="567" spans="6:8" x14ac:dyDescent="0.3">
      <c r="F567" t="str">
        <v>Letter possible</v>
      </c>
      <c r="G567" s="24">
        <f>SUMIF(orders[BookTitle],F567,orders[TotalSales])</f>
        <v>406.99</v>
      </c>
      <c r="H567">
        <f>COUNTIF(orders[BookTitle],F567)</f>
        <v>3</v>
      </c>
    </row>
    <row r="568" spans="6:8" x14ac:dyDescent="0.3">
      <c r="F568" t="str">
        <v>Letter process cause</v>
      </c>
      <c r="G568" s="24">
        <f>SUMIF(orders[BookTitle],F568,orders[TotalSales])</f>
        <v>159.32</v>
      </c>
      <c r="H568">
        <f>COUNTIF(orders[BookTitle],F568)</f>
        <v>2</v>
      </c>
    </row>
    <row r="569" spans="6:8" x14ac:dyDescent="0.3">
      <c r="F569" t="str">
        <v>Life policy run three</v>
      </c>
      <c r="G569" s="24">
        <f>SUMIF(orders[BookTitle],F569,orders[TotalSales])</f>
        <v>47.18</v>
      </c>
      <c r="H569">
        <f>COUNTIF(orders[BookTitle],F569)</f>
        <v>1</v>
      </c>
    </row>
    <row r="570" spans="6:8" x14ac:dyDescent="0.3">
      <c r="F570" t="str">
        <v>Life she fire</v>
      </c>
      <c r="G570" s="24">
        <f>SUMIF(orders[BookTitle],F570,orders[TotalSales])</f>
        <v>171.27</v>
      </c>
      <c r="H570">
        <f>COUNTIF(orders[BookTitle],F570)</f>
        <v>2</v>
      </c>
    </row>
    <row r="571" spans="6:8" x14ac:dyDescent="0.3">
      <c r="F571" t="str">
        <v>Light term</v>
      </c>
      <c r="G571" s="24">
        <f>SUMIF(orders[BookTitle],F571,orders[TotalSales])</f>
        <v>160.63</v>
      </c>
      <c r="H571">
        <f>COUNTIF(orders[BookTitle],F571)</f>
        <v>2</v>
      </c>
    </row>
    <row r="572" spans="6:8" x14ac:dyDescent="0.3">
      <c r="F572" t="str">
        <v>Likely red</v>
      </c>
      <c r="G572" s="24">
        <f>SUMIF(orders[BookTitle],F572,orders[TotalSales])</f>
        <v>172.2</v>
      </c>
      <c r="H572">
        <f>COUNTIF(orders[BookTitle],F572)</f>
        <v>3</v>
      </c>
    </row>
    <row r="573" spans="6:8" x14ac:dyDescent="0.3">
      <c r="F573" t="str">
        <v>Line board</v>
      </c>
      <c r="G573" s="24">
        <f>SUMIF(orders[BookTitle],F573,orders[TotalSales])</f>
        <v>61.41</v>
      </c>
      <c r="H573">
        <f>COUNTIF(orders[BookTitle],F573)</f>
        <v>3</v>
      </c>
    </row>
    <row r="574" spans="6:8" x14ac:dyDescent="0.3">
      <c r="F574" t="str">
        <v>Line perhaps enjoy</v>
      </c>
      <c r="G574" s="24">
        <f>SUMIF(orders[BookTitle],F574,orders[TotalSales])</f>
        <v>97.15</v>
      </c>
      <c r="H574">
        <f>COUNTIF(orders[BookTitle],F574)</f>
        <v>2</v>
      </c>
    </row>
    <row r="575" spans="6:8" x14ac:dyDescent="0.3">
      <c r="F575" t="str">
        <v>Line prepare some</v>
      </c>
      <c r="G575" s="24">
        <f>SUMIF(orders[BookTitle],F575,orders[TotalSales])</f>
        <v>88.59</v>
      </c>
      <c r="H575">
        <f>COUNTIF(orders[BookTitle],F575)</f>
        <v>1</v>
      </c>
    </row>
    <row r="576" spans="6:8" x14ac:dyDescent="0.3">
      <c r="F576" t="str">
        <v>Listen</v>
      </c>
      <c r="G576" s="24">
        <f>SUMIF(orders[BookTitle],F576,orders[TotalSales])</f>
        <v>207.23</v>
      </c>
      <c r="H576">
        <f>COUNTIF(orders[BookTitle],F576)</f>
        <v>5</v>
      </c>
    </row>
    <row r="577" spans="6:8" x14ac:dyDescent="0.3">
      <c r="F577" t="str">
        <v>Little eight campaign</v>
      </c>
      <c r="G577" s="24">
        <f>SUMIF(orders[BookTitle],F577,orders[TotalSales])</f>
        <v>250.1</v>
      </c>
      <c r="H577">
        <f>COUNTIF(orders[BookTitle],F577)</f>
        <v>2</v>
      </c>
    </row>
    <row r="578" spans="6:8" x14ac:dyDescent="0.3">
      <c r="F578" t="str">
        <v>Live</v>
      </c>
      <c r="G578" s="24">
        <f>SUMIF(orders[BookTitle],F578,orders[TotalSales])</f>
        <v>75.83</v>
      </c>
      <c r="H578">
        <f>COUNTIF(orders[BookTitle],F578)</f>
        <v>4</v>
      </c>
    </row>
    <row r="579" spans="6:8" x14ac:dyDescent="0.3">
      <c r="F579" t="str">
        <v>Live method girl visit</v>
      </c>
      <c r="G579" s="24">
        <f>SUMIF(orders[BookTitle],F579,orders[TotalSales])</f>
        <v>148.52000000000001</v>
      </c>
      <c r="H579">
        <f>COUNTIF(orders[BookTitle],F579)</f>
        <v>1</v>
      </c>
    </row>
    <row r="580" spans="6:8" x14ac:dyDescent="0.3">
      <c r="F580" t="str">
        <v>Local citizen</v>
      </c>
      <c r="G580" s="24">
        <f>SUMIF(orders[BookTitle],F580,orders[TotalSales])</f>
        <v>182</v>
      </c>
      <c r="H580">
        <f>COUNTIF(orders[BookTitle],F580)</f>
        <v>3</v>
      </c>
    </row>
    <row r="581" spans="6:8" x14ac:dyDescent="0.3">
      <c r="F581" t="str">
        <v>Local difficult feeling</v>
      </c>
      <c r="G581" s="24">
        <f>SUMIF(orders[BookTitle],F581,orders[TotalSales])</f>
        <v>39.33</v>
      </c>
      <c r="H581">
        <f>COUNTIF(orders[BookTitle],F581)</f>
        <v>1</v>
      </c>
    </row>
    <row r="582" spans="6:8" x14ac:dyDescent="0.3">
      <c r="F582" t="str">
        <v>Long fire</v>
      </c>
      <c r="G582" s="24">
        <f>SUMIF(orders[BookTitle],F582,orders[TotalSales])</f>
        <v>167.07999999999998</v>
      </c>
      <c r="H582">
        <f>COUNTIF(orders[BookTitle],F582)</f>
        <v>2</v>
      </c>
    </row>
    <row r="583" spans="6:8" x14ac:dyDescent="0.3">
      <c r="F583" t="str">
        <v>Long yes PM</v>
      </c>
      <c r="G583" s="24">
        <f>SUMIF(orders[BookTitle],F583,orders[TotalSales])</f>
        <v>170.95</v>
      </c>
      <c r="H583">
        <f>COUNTIF(orders[BookTitle],F583)</f>
        <v>1</v>
      </c>
    </row>
    <row r="584" spans="6:8" x14ac:dyDescent="0.3">
      <c r="F584" t="str">
        <v>Look every</v>
      </c>
      <c r="G584" s="24">
        <f>SUMIF(orders[BookTitle],F584,orders[TotalSales])</f>
        <v>610.65</v>
      </c>
      <c r="H584">
        <f>COUNTIF(orders[BookTitle],F584)</f>
        <v>4</v>
      </c>
    </row>
    <row r="585" spans="6:8" x14ac:dyDescent="0.3">
      <c r="F585" t="str">
        <v>Look fall trip</v>
      </c>
      <c r="G585" s="24">
        <f>SUMIF(orders[BookTitle],F585,orders[TotalSales])</f>
        <v>47.8</v>
      </c>
      <c r="H585">
        <f>COUNTIF(orders[BookTitle],F585)</f>
        <v>1</v>
      </c>
    </row>
    <row r="586" spans="6:8" x14ac:dyDescent="0.3">
      <c r="F586" t="str">
        <v>Loss magazine</v>
      </c>
      <c r="G586" s="24">
        <f>SUMIF(orders[BookTitle],F586,orders[TotalSales])</f>
        <v>246.44</v>
      </c>
      <c r="H586">
        <f>COUNTIF(orders[BookTitle],F586)</f>
        <v>2</v>
      </c>
    </row>
    <row r="587" spans="6:8" x14ac:dyDescent="0.3">
      <c r="F587" t="str">
        <v>Loss test word produce</v>
      </c>
      <c r="G587" s="24">
        <f>SUMIF(orders[BookTitle],F587,orders[TotalSales])</f>
        <v>526.51</v>
      </c>
      <c r="H587">
        <f>COUNTIF(orders[BookTitle],F587)</f>
        <v>3</v>
      </c>
    </row>
    <row r="588" spans="6:8" x14ac:dyDescent="0.3">
      <c r="F588" t="str">
        <v>Low machine</v>
      </c>
      <c r="G588" s="24">
        <f>SUMIF(orders[BookTitle],F588,orders[TotalSales])</f>
        <v>84.9</v>
      </c>
      <c r="H588">
        <f>COUNTIF(orders[BookTitle],F588)</f>
        <v>1</v>
      </c>
    </row>
    <row r="589" spans="6:8" x14ac:dyDescent="0.3">
      <c r="F589" t="str">
        <v>Main</v>
      </c>
      <c r="G589" s="24">
        <f>SUMIF(orders[BookTitle],F589,orders[TotalSales])</f>
        <v>333.18</v>
      </c>
      <c r="H589">
        <f>COUNTIF(orders[BookTitle],F589)</f>
        <v>2</v>
      </c>
    </row>
    <row r="590" spans="6:8" x14ac:dyDescent="0.3">
      <c r="F590" t="str">
        <v>Maintain some lose</v>
      </c>
      <c r="G590" s="24">
        <f>SUMIF(orders[BookTitle],F590,orders[TotalSales])</f>
        <v>318.52000000000004</v>
      </c>
      <c r="H590">
        <f>COUNTIF(orders[BookTitle],F590)</f>
        <v>4</v>
      </c>
    </row>
    <row r="591" spans="6:8" x14ac:dyDescent="0.3">
      <c r="F591" t="str">
        <v>Major business single</v>
      </c>
      <c r="G591" s="24">
        <f>SUMIF(orders[BookTitle],F591,orders[TotalSales])</f>
        <v>31.73</v>
      </c>
      <c r="H591">
        <f>COUNTIF(orders[BookTitle],F591)</f>
        <v>1</v>
      </c>
    </row>
    <row r="592" spans="6:8" x14ac:dyDescent="0.3">
      <c r="F592" t="str">
        <v>Major of determine</v>
      </c>
      <c r="G592" s="24">
        <f>SUMIF(orders[BookTitle],F592,orders[TotalSales])</f>
        <v>103.23</v>
      </c>
      <c r="H592">
        <f>COUNTIF(orders[BookTitle],F592)</f>
        <v>1</v>
      </c>
    </row>
    <row r="593" spans="6:8" x14ac:dyDescent="0.3">
      <c r="F593" t="str">
        <v>Majority reduce</v>
      </c>
      <c r="G593" s="24">
        <f>SUMIF(orders[BookTitle],F593,orders[TotalSales])</f>
        <v>382.96999999999997</v>
      </c>
      <c r="H593">
        <f>COUNTIF(orders[BookTitle],F593)</f>
        <v>5</v>
      </c>
    </row>
    <row r="594" spans="6:8" x14ac:dyDescent="0.3">
      <c r="F594" t="str">
        <v>Make machine budget</v>
      </c>
      <c r="G594" s="24">
        <f>SUMIF(orders[BookTitle],F594,orders[TotalSales])</f>
        <v>313.62</v>
      </c>
      <c r="H594">
        <f>COUNTIF(orders[BookTitle],F594)</f>
        <v>4</v>
      </c>
    </row>
    <row r="595" spans="6:8" x14ac:dyDescent="0.3">
      <c r="F595" t="str">
        <v>Man direction door</v>
      </c>
      <c r="G595" s="24">
        <f>SUMIF(orders[BookTitle],F595,orders[TotalSales])</f>
        <v>130.88</v>
      </c>
      <c r="H595">
        <f>COUNTIF(orders[BookTitle],F595)</f>
        <v>1</v>
      </c>
    </row>
    <row r="596" spans="6:8" x14ac:dyDescent="0.3">
      <c r="F596" t="str">
        <v>Manage catch maybe</v>
      </c>
      <c r="G596" s="24">
        <f>SUMIF(orders[BookTitle],F596,orders[TotalSales])</f>
        <v>166.12</v>
      </c>
      <c r="H596">
        <f>COUNTIF(orders[BookTitle],F596)</f>
        <v>3</v>
      </c>
    </row>
    <row r="597" spans="6:8" x14ac:dyDescent="0.3">
      <c r="F597" t="str">
        <v>Manage piece</v>
      </c>
      <c r="G597" s="24">
        <f>SUMIF(orders[BookTitle],F597,orders[TotalSales])</f>
        <v>498.72999999999996</v>
      </c>
      <c r="H597">
        <f>COUNTIF(orders[BookTitle],F597)</f>
        <v>4</v>
      </c>
    </row>
    <row r="598" spans="6:8" x14ac:dyDescent="0.3">
      <c r="F598" t="str">
        <v>Manage wish condition</v>
      </c>
      <c r="G598" s="24">
        <f>SUMIF(orders[BookTitle],F598,orders[TotalSales])</f>
        <v>99</v>
      </c>
      <c r="H598">
        <f>COUNTIF(orders[BookTitle],F598)</f>
        <v>1</v>
      </c>
    </row>
    <row r="599" spans="6:8" x14ac:dyDescent="0.3">
      <c r="F599" t="str">
        <v>Market</v>
      </c>
      <c r="G599" s="24">
        <f>SUMIF(orders[BookTitle],F599,orders[TotalSales])</f>
        <v>522.97</v>
      </c>
      <c r="H599">
        <f>COUNTIF(orders[BookTitle],F599)</f>
        <v>6</v>
      </c>
    </row>
    <row r="600" spans="6:8" x14ac:dyDescent="0.3">
      <c r="F600" t="str">
        <v>Market region issue</v>
      </c>
      <c r="G600" s="24">
        <f>SUMIF(orders[BookTitle],F600,orders[TotalSales])</f>
        <v>64.78</v>
      </c>
      <c r="H600">
        <f>COUNTIF(orders[BookTitle],F600)</f>
        <v>2</v>
      </c>
    </row>
    <row r="601" spans="6:8" x14ac:dyDescent="0.3">
      <c r="F601" t="str">
        <v>Marriage have</v>
      </c>
      <c r="G601" s="24">
        <f>SUMIF(orders[BookTitle],F601,orders[TotalSales])</f>
        <v>251.68</v>
      </c>
      <c r="H601">
        <f>COUNTIF(orders[BookTitle],F601)</f>
        <v>2</v>
      </c>
    </row>
    <row r="602" spans="6:8" x14ac:dyDescent="0.3">
      <c r="F602" t="str">
        <v>Material economy</v>
      </c>
      <c r="G602" s="24">
        <f>SUMIF(orders[BookTitle],F602,orders[TotalSales])</f>
        <v>365.51</v>
      </c>
      <c r="H602">
        <f>COUNTIF(orders[BookTitle],F602)</f>
        <v>4</v>
      </c>
    </row>
    <row r="603" spans="6:8" x14ac:dyDescent="0.3">
      <c r="F603" t="str">
        <v>Material word</v>
      </c>
      <c r="G603" s="24">
        <f>SUMIF(orders[BookTitle],F603,orders[TotalSales])</f>
        <v>60.660000000000004</v>
      </c>
      <c r="H603">
        <f>COUNTIF(orders[BookTitle],F603)</f>
        <v>3</v>
      </c>
    </row>
    <row r="604" spans="6:8" x14ac:dyDescent="0.3">
      <c r="F604" t="str">
        <v>Matter community fund</v>
      </c>
      <c r="G604" s="24">
        <f>SUMIF(orders[BookTitle],F604,orders[TotalSales])</f>
        <v>9.57</v>
      </c>
      <c r="H604">
        <f>COUNTIF(orders[BookTitle],F604)</f>
        <v>1</v>
      </c>
    </row>
    <row r="605" spans="6:8" x14ac:dyDescent="0.3">
      <c r="F605" t="str">
        <v>May able bar</v>
      </c>
      <c r="G605" s="24">
        <f>SUMIF(orders[BookTitle],F605,orders[TotalSales])</f>
        <v>123.64</v>
      </c>
      <c r="H605">
        <f>COUNTIF(orders[BookTitle],F605)</f>
        <v>1</v>
      </c>
    </row>
    <row r="606" spans="6:8" x14ac:dyDescent="0.3">
      <c r="F606" t="str">
        <v>May agent</v>
      </c>
      <c r="G606" s="24">
        <f>SUMIF(orders[BookTitle],F606,orders[TotalSales])</f>
        <v>166.07999999999998</v>
      </c>
      <c r="H606">
        <f>COUNTIF(orders[BookTitle],F606)</f>
        <v>4</v>
      </c>
    </row>
    <row r="607" spans="6:8" x14ac:dyDescent="0.3">
      <c r="F607" t="str">
        <v>Me over stock practice</v>
      </c>
      <c r="G607" s="24">
        <f>SUMIF(orders[BookTitle],F607,orders[TotalSales])</f>
        <v>131.09</v>
      </c>
      <c r="H607">
        <f>COUNTIF(orders[BookTitle],F607)</f>
        <v>3</v>
      </c>
    </row>
    <row r="608" spans="6:8" x14ac:dyDescent="0.3">
      <c r="F608" t="str">
        <v>Mean</v>
      </c>
      <c r="G608" s="24">
        <f>SUMIF(orders[BookTitle],F608,orders[TotalSales])</f>
        <v>88.25</v>
      </c>
      <c r="H608">
        <f>COUNTIF(orders[BookTitle],F608)</f>
        <v>1</v>
      </c>
    </row>
    <row r="609" spans="6:8" x14ac:dyDescent="0.3">
      <c r="F609" t="str">
        <v>Mean forward</v>
      </c>
      <c r="G609" s="24">
        <f>SUMIF(orders[BookTitle],F609,orders[TotalSales])</f>
        <v>147.38</v>
      </c>
      <c r="H609">
        <f>COUNTIF(orders[BookTitle],F609)</f>
        <v>4</v>
      </c>
    </row>
    <row r="610" spans="6:8" x14ac:dyDescent="0.3">
      <c r="F610" t="str">
        <v>Mean fund</v>
      </c>
      <c r="G610" s="24">
        <f>SUMIF(orders[BookTitle],F610,orders[TotalSales])</f>
        <v>485.80999999999995</v>
      </c>
      <c r="H610">
        <f>COUNTIF(orders[BookTitle],F610)</f>
        <v>4</v>
      </c>
    </row>
    <row r="611" spans="6:8" x14ac:dyDescent="0.3">
      <c r="F611" t="str">
        <v>Mean sing</v>
      </c>
      <c r="G611" s="24">
        <f>SUMIF(orders[BookTitle],F611,orders[TotalSales])</f>
        <v>232.55</v>
      </c>
      <c r="H611">
        <f>COUNTIF(orders[BookTitle],F611)</f>
        <v>1</v>
      </c>
    </row>
    <row r="612" spans="6:8" x14ac:dyDescent="0.3">
      <c r="F612" t="str">
        <v>Measure suggest possible</v>
      </c>
      <c r="G612" s="24">
        <f>SUMIF(orders[BookTitle],F612,orders[TotalSales])</f>
        <v>116.28</v>
      </c>
      <c r="H612">
        <f>COUNTIF(orders[BookTitle],F612)</f>
        <v>1</v>
      </c>
    </row>
    <row r="613" spans="6:8" x14ac:dyDescent="0.3">
      <c r="F613" t="str">
        <v>Media suddenly</v>
      </c>
      <c r="G613" s="24">
        <f>SUMIF(orders[BookTitle],F613,orders[TotalSales])</f>
        <v>220.55</v>
      </c>
      <c r="H613">
        <f>COUNTIF(orders[BookTitle],F613)</f>
        <v>3</v>
      </c>
    </row>
    <row r="614" spans="6:8" x14ac:dyDescent="0.3">
      <c r="F614" t="str">
        <v>Media without who</v>
      </c>
      <c r="G614" s="24">
        <f>SUMIF(orders[BookTitle],F614,orders[TotalSales])</f>
        <v>246.42000000000002</v>
      </c>
      <c r="H614">
        <f>COUNTIF(orders[BookTitle],F614)</f>
        <v>2</v>
      </c>
    </row>
    <row r="615" spans="6:8" x14ac:dyDescent="0.3">
      <c r="F615" t="str">
        <v>Member movement market</v>
      </c>
      <c r="G615" s="24">
        <f>SUMIF(orders[BookTitle],F615,orders[TotalSales])</f>
        <v>211.22</v>
      </c>
      <c r="H615">
        <f>COUNTIF(orders[BookTitle],F615)</f>
        <v>3</v>
      </c>
    </row>
    <row r="616" spans="6:8" x14ac:dyDescent="0.3">
      <c r="F616" t="str">
        <v>Mention marriage</v>
      </c>
      <c r="G616" s="24">
        <f>SUMIF(orders[BookTitle],F616,orders[TotalSales])</f>
        <v>396.01</v>
      </c>
      <c r="H616">
        <f>COUNTIF(orders[BookTitle],F616)</f>
        <v>3</v>
      </c>
    </row>
    <row r="617" spans="6:8" x14ac:dyDescent="0.3">
      <c r="F617" t="str">
        <v>Mention own</v>
      </c>
      <c r="G617" s="24">
        <f>SUMIF(orders[BookTitle],F617,orders[TotalSales])</f>
        <v>780.98</v>
      </c>
      <c r="H617">
        <f>COUNTIF(orders[BookTitle],F617)</f>
        <v>6</v>
      </c>
    </row>
    <row r="618" spans="6:8" x14ac:dyDescent="0.3">
      <c r="F618" t="str">
        <v>Mention smile</v>
      </c>
      <c r="G618" s="24">
        <f>SUMIF(orders[BookTitle],F618,orders[TotalSales])</f>
        <v>64.09</v>
      </c>
      <c r="H618">
        <f>COUNTIF(orders[BookTitle],F618)</f>
        <v>2</v>
      </c>
    </row>
    <row r="619" spans="6:8" x14ac:dyDescent="0.3">
      <c r="F619" t="str">
        <v>Message hotel</v>
      </c>
      <c r="G619" s="24">
        <f>SUMIF(orders[BookTitle],F619,orders[TotalSales])</f>
        <v>324.23</v>
      </c>
      <c r="H619">
        <f>COUNTIF(orders[BookTitle],F619)</f>
        <v>4</v>
      </c>
    </row>
    <row r="620" spans="6:8" x14ac:dyDescent="0.3">
      <c r="F620" t="str">
        <v>Message pay race</v>
      </c>
      <c r="G620" s="24">
        <f>SUMIF(orders[BookTitle],F620,orders[TotalSales])</f>
        <v>33.69</v>
      </c>
      <c r="H620">
        <f>COUNTIF(orders[BookTitle],F620)</f>
        <v>1</v>
      </c>
    </row>
    <row r="621" spans="6:8" x14ac:dyDescent="0.3">
      <c r="F621" t="str">
        <v>Method building</v>
      </c>
      <c r="G621" s="24">
        <f>SUMIF(orders[BookTitle],F621,orders[TotalSales])</f>
        <v>199.36</v>
      </c>
      <c r="H621">
        <f>COUNTIF(orders[BookTitle],F621)</f>
        <v>2</v>
      </c>
    </row>
    <row r="622" spans="6:8" x14ac:dyDescent="0.3">
      <c r="F622" t="str">
        <v>Middle serve understand</v>
      </c>
      <c r="G622" s="24">
        <f>SUMIF(orders[BookTitle],F622,orders[TotalSales])</f>
        <v>592.78</v>
      </c>
      <c r="H622">
        <f>COUNTIF(orders[BookTitle],F622)</f>
        <v>3</v>
      </c>
    </row>
    <row r="623" spans="6:8" x14ac:dyDescent="0.3">
      <c r="F623" t="str">
        <v>Might free standard</v>
      </c>
      <c r="G623" s="24">
        <f>SUMIF(orders[BookTitle],F623,orders[TotalSales])</f>
        <v>16.920000000000002</v>
      </c>
      <c r="H623">
        <f>COUNTIF(orders[BookTitle],F623)</f>
        <v>1</v>
      </c>
    </row>
    <row r="624" spans="6:8" x14ac:dyDescent="0.3">
      <c r="F624" t="str">
        <v>Might win pay</v>
      </c>
      <c r="G624" s="24">
        <f>SUMIF(orders[BookTitle],F624,orders[TotalSales])</f>
        <v>127.55000000000001</v>
      </c>
      <c r="H624">
        <f>COUNTIF(orders[BookTitle],F624)</f>
        <v>6</v>
      </c>
    </row>
    <row r="625" spans="6:8" x14ac:dyDescent="0.3">
      <c r="F625" t="str">
        <v>Mind beyond result</v>
      </c>
      <c r="G625" s="24">
        <f>SUMIF(orders[BookTitle],F625,orders[TotalSales])</f>
        <v>760.15000000000009</v>
      </c>
      <c r="H625">
        <f>COUNTIF(orders[BookTitle],F625)</f>
        <v>5</v>
      </c>
    </row>
    <row r="626" spans="6:8" x14ac:dyDescent="0.3">
      <c r="F626" t="str">
        <v>Mind either need</v>
      </c>
      <c r="G626" s="24">
        <f>SUMIF(orders[BookTitle],F626,orders[TotalSales])</f>
        <v>86.22</v>
      </c>
      <c r="H626">
        <f>COUNTIF(orders[BookTitle],F626)</f>
        <v>1</v>
      </c>
    </row>
    <row r="627" spans="6:8" x14ac:dyDescent="0.3">
      <c r="F627" t="str">
        <v>Mind morning</v>
      </c>
      <c r="G627" s="24">
        <f>SUMIF(orders[BookTitle],F627,orders[TotalSales])</f>
        <v>73.72</v>
      </c>
      <c r="H627">
        <f>COUNTIF(orders[BookTitle],F627)</f>
        <v>2</v>
      </c>
    </row>
    <row r="628" spans="6:8" x14ac:dyDescent="0.3">
      <c r="F628" t="str">
        <v>Minute their likely</v>
      </c>
      <c r="G628" s="24">
        <f>SUMIF(orders[BookTitle],F628,orders[TotalSales])</f>
        <v>594.86</v>
      </c>
      <c r="H628">
        <f>COUNTIF(orders[BookTitle],F628)</f>
        <v>4</v>
      </c>
    </row>
    <row r="629" spans="6:8" x14ac:dyDescent="0.3">
      <c r="F629" t="str">
        <v>Miss decade</v>
      </c>
      <c r="G629" s="24">
        <f>SUMIF(orders[BookTitle],F629,orders[TotalSales])</f>
        <v>377.43</v>
      </c>
      <c r="H629">
        <f>COUNTIF(orders[BookTitle],F629)</f>
        <v>3</v>
      </c>
    </row>
    <row r="630" spans="6:8" x14ac:dyDescent="0.3">
      <c r="F630" t="str">
        <v>Mission bit</v>
      </c>
      <c r="G630" s="24">
        <f>SUMIF(orders[BookTitle],F630,orders[TotalSales])</f>
        <v>48.04</v>
      </c>
      <c r="H630">
        <f>COUNTIF(orders[BookTitle],F630)</f>
        <v>1</v>
      </c>
    </row>
    <row r="631" spans="6:8" x14ac:dyDescent="0.3">
      <c r="F631" t="str">
        <v>Moment customer</v>
      </c>
      <c r="G631" s="24">
        <f>SUMIF(orders[BookTitle],F631,orders[TotalSales])</f>
        <v>125.22</v>
      </c>
      <c r="H631">
        <f>COUNTIF(orders[BookTitle],F631)</f>
        <v>1</v>
      </c>
    </row>
    <row r="632" spans="6:8" x14ac:dyDescent="0.3">
      <c r="F632" t="str">
        <v>Month whole</v>
      </c>
      <c r="G632" s="24">
        <f>SUMIF(orders[BookTitle],F632,orders[TotalSales])</f>
        <v>32.299999999999997</v>
      </c>
      <c r="H632">
        <f>COUNTIF(orders[BookTitle],F632)</f>
        <v>1</v>
      </c>
    </row>
    <row r="633" spans="6:8" x14ac:dyDescent="0.3">
      <c r="F633" t="str">
        <v>More discussion democratic</v>
      </c>
      <c r="G633" s="24">
        <f>SUMIF(orders[BookTitle],F633,orders[TotalSales])</f>
        <v>17.100000000000001</v>
      </c>
      <c r="H633">
        <f>COUNTIF(orders[BookTitle],F633)</f>
        <v>1</v>
      </c>
    </row>
    <row r="634" spans="6:8" x14ac:dyDescent="0.3">
      <c r="F634" t="str">
        <v>More least low</v>
      </c>
      <c r="G634" s="24">
        <f>SUMIF(orders[BookTitle],F634,orders[TotalSales])</f>
        <v>194.86</v>
      </c>
      <c r="H634">
        <f>COUNTIF(orders[BookTitle],F634)</f>
        <v>3</v>
      </c>
    </row>
    <row r="635" spans="6:8" x14ac:dyDescent="0.3">
      <c r="F635" t="str">
        <v>More natural commercial</v>
      </c>
      <c r="G635" s="24">
        <f>SUMIF(orders[BookTitle],F635,orders[TotalSales])</f>
        <v>176.57999999999998</v>
      </c>
      <c r="H635">
        <f>COUNTIF(orders[BookTitle],F635)</f>
        <v>3</v>
      </c>
    </row>
    <row r="636" spans="6:8" x14ac:dyDescent="0.3">
      <c r="F636" t="str">
        <v>Morning past</v>
      </c>
      <c r="G636" s="24">
        <f>SUMIF(orders[BookTitle],F636,orders[TotalSales])</f>
        <v>104.74000000000001</v>
      </c>
      <c r="H636">
        <f>COUNTIF(orders[BookTitle],F636)</f>
        <v>3</v>
      </c>
    </row>
    <row r="637" spans="6:8" x14ac:dyDescent="0.3">
      <c r="F637" t="str">
        <v>Mother ball</v>
      </c>
      <c r="G637" s="24">
        <f>SUMIF(orders[BookTitle],F637,orders[TotalSales])</f>
        <v>61.94</v>
      </c>
      <c r="H637">
        <f>COUNTIF(orders[BookTitle],F637)</f>
        <v>2</v>
      </c>
    </row>
    <row r="638" spans="6:8" x14ac:dyDescent="0.3">
      <c r="F638" t="str">
        <v>Mouth young simply</v>
      </c>
      <c r="G638" s="24">
        <f>SUMIF(orders[BookTitle],F638,orders[TotalSales])</f>
        <v>109.75</v>
      </c>
      <c r="H638">
        <f>COUNTIF(orders[BookTitle],F638)</f>
        <v>2</v>
      </c>
    </row>
    <row r="639" spans="6:8" x14ac:dyDescent="0.3">
      <c r="F639" t="str">
        <v>Move term</v>
      </c>
      <c r="G639" s="24">
        <f>SUMIF(orders[BookTitle],F639,orders[TotalSales])</f>
        <v>33.36</v>
      </c>
      <c r="H639">
        <f>COUNTIF(orders[BookTitle],F639)</f>
        <v>1</v>
      </c>
    </row>
    <row r="640" spans="6:8" x14ac:dyDescent="0.3">
      <c r="F640" t="str">
        <v>Mrs collection</v>
      </c>
      <c r="G640" s="24">
        <f>SUMIF(orders[BookTitle],F640,orders[TotalSales])</f>
        <v>66.400000000000006</v>
      </c>
      <c r="H640">
        <f>COUNTIF(orders[BookTitle],F640)</f>
        <v>1</v>
      </c>
    </row>
    <row r="641" spans="6:8" x14ac:dyDescent="0.3">
      <c r="F641" t="str">
        <v>Much evidence</v>
      </c>
      <c r="G641" s="24">
        <f>SUMIF(orders[BookTitle],F641,orders[TotalSales])</f>
        <v>80.099999999999994</v>
      </c>
      <c r="H641">
        <f>COUNTIF(orders[BookTitle],F641)</f>
        <v>2</v>
      </c>
    </row>
    <row r="642" spans="6:8" x14ac:dyDescent="0.3">
      <c r="F642" t="str">
        <v>Music human</v>
      </c>
      <c r="G642" s="24">
        <f>SUMIF(orders[BookTitle],F642,orders[TotalSales])</f>
        <v>511.67</v>
      </c>
      <c r="H642">
        <f>COUNTIF(orders[BookTitle],F642)</f>
        <v>4</v>
      </c>
    </row>
    <row r="643" spans="6:8" x14ac:dyDescent="0.3">
      <c r="F643" t="str">
        <v>Music large</v>
      </c>
      <c r="G643" s="24">
        <f>SUMIF(orders[BookTitle],F643,orders[TotalSales])</f>
        <v>103.85999999999999</v>
      </c>
      <c r="H643">
        <f>COUNTIF(orders[BookTitle],F643)</f>
        <v>2</v>
      </c>
    </row>
    <row r="644" spans="6:8" x14ac:dyDescent="0.3">
      <c r="F644" t="str">
        <v>Music thought</v>
      </c>
      <c r="G644" s="24">
        <f>SUMIF(orders[BookTitle],F644,orders[TotalSales])</f>
        <v>193.71</v>
      </c>
      <c r="H644">
        <f>COUNTIF(orders[BookTitle],F644)</f>
        <v>5</v>
      </c>
    </row>
    <row r="645" spans="6:8" x14ac:dyDescent="0.3">
      <c r="F645" t="str">
        <v>Must government</v>
      </c>
      <c r="G645" s="24">
        <f>SUMIF(orders[BookTitle],F645,orders[TotalSales])</f>
        <v>463.06</v>
      </c>
      <c r="H645">
        <f>COUNTIF(orders[BookTitle],F645)</f>
        <v>3</v>
      </c>
    </row>
    <row r="646" spans="6:8" x14ac:dyDescent="0.3">
      <c r="F646" t="str">
        <v>Must notice million</v>
      </c>
      <c r="G646" s="24">
        <f>SUMIF(orders[BookTitle],F646,orders[TotalSales])</f>
        <v>204.82</v>
      </c>
      <c r="H646">
        <f>COUNTIF(orders[BookTitle],F646)</f>
        <v>3</v>
      </c>
    </row>
    <row r="647" spans="6:8" x14ac:dyDescent="0.3">
      <c r="F647" t="str">
        <v>My establish indeed let</v>
      </c>
      <c r="G647" s="24">
        <f>SUMIF(orders[BookTitle],F647,orders[TotalSales])</f>
        <v>108.61</v>
      </c>
      <c r="H647">
        <f>COUNTIF(orders[BookTitle],F647)</f>
        <v>4</v>
      </c>
    </row>
    <row r="648" spans="6:8" x14ac:dyDescent="0.3">
      <c r="F648" t="str">
        <v>Myself number hold</v>
      </c>
      <c r="G648" s="24">
        <f>SUMIF(orders[BookTitle],F648,orders[TotalSales])</f>
        <v>57.67</v>
      </c>
      <c r="H648">
        <f>COUNTIF(orders[BookTitle],F648)</f>
        <v>3</v>
      </c>
    </row>
    <row r="649" spans="6:8" x14ac:dyDescent="0.3">
      <c r="F649" t="str">
        <v>Name third</v>
      </c>
      <c r="G649" s="24">
        <f>SUMIF(orders[BookTitle],F649,orders[TotalSales])</f>
        <v>36</v>
      </c>
      <c r="H649">
        <f>COUNTIF(orders[BookTitle],F649)</f>
        <v>1</v>
      </c>
    </row>
    <row r="650" spans="6:8" x14ac:dyDescent="0.3">
      <c r="F650" t="str">
        <v>Nation do price</v>
      </c>
      <c r="G650" s="24">
        <f>SUMIF(orders[BookTitle],F650,orders[TotalSales])</f>
        <v>35.659999999999997</v>
      </c>
      <c r="H650">
        <f>COUNTIF(orders[BookTitle],F650)</f>
        <v>1</v>
      </c>
    </row>
    <row r="651" spans="6:8" x14ac:dyDescent="0.3">
      <c r="F651" t="str">
        <v>Nation reduce lot</v>
      </c>
      <c r="G651" s="24">
        <f>SUMIF(orders[BookTitle],F651,orders[TotalSales])</f>
        <v>407.6</v>
      </c>
      <c r="H651">
        <f>COUNTIF(orders[BookTitle],F651)</f>
        <v>3</v>
      </c>
    </row>
    <row r="652" spans="6:8" x14ac:dyDescent="0.3">
      <c r="F652" t="str">
        <v>Nation somebody far</v>
      </c>
      <c r="G652" s="24">
        <f>SUMIF(orders[BookTitle],F652,orders[TotalSales])</f>
        <v>74.760000000000005</v>
      </c>
      <c r="H652">
        <f>COUNTIF(orders[BookTitle],F652)</f>
        <v>1</v>
      </c>
    </row>
    <row r="653" spans="6:8" x14ac:dyDescent="0.3">
      <c r="F653" t="str">
        <v>National feeling</v>
      </c>
      <c r="G653" s="24">
        <f>SUMIF(orders[BookTitle],F653,orders[TotalSales])</f>
        <v>152.76</v>
      </c>
      <c r="H653">
        <f>COUNTIF(orders[BookTitle],F653)</f>
        <v>5</v>
      </c>
    </row>
    <row r="654" spans="6:8" x14ac:dyDescent="0.3">
      <c r="F654" t="str">
        <v>Near condition cost</v>
      </c>
      <c r="G654" s="24">
        <f>SUMIF(orders[BookTitle],F654,orders[TotalSales])</f>
        <v>215.23000000000002</v>
      </c>
      <c r="H654">
        <f>COUNTIF(orders[BookTitle],F654)</f>
        <v>2</v>
      </c>
    </row>
    <row r="655" spans="6:8" x14ac:dyDescent="0.3">
      <c r="F655" t="str">
        <v>Near lay</v>
      </c>
      <c r="G655" s="24">
        <f>SUMIF(orders[BookTitle],F655,orders[TotalSales])</f>
        <v>59.67</v>
      </c>
      <c r="H655">
        <f>COUNTIF(orders[BookTitle],F655)</f>
        <v>1</v>
      </c>
    </row>
    <row r="656" spans="6:8" x14ac:dyDescent="0.3">
      <c r="F656" t="str">
        <v>Nearly western into</v>
      </c>
      <c r="G656" s="24">
        <f>SUMIF(orders[BookTitle],F656,orders[TotalSales])</f>
        <v>120.36</v>
      </c>
      <c r="H656">
        <f>COUNTIF(orders[BookTitle],F656)</f>
        <v>1</v>
      </c>
    </row>
    <row r="657" spans="6:8" x14ac:dyDescent="0.3">
      <c r="F657" t="str">
        <v>Need meeting hope</v>
      </c>
      <c r="G657" s="24">
        <f>SUMIF(orders[BookTitle],F657,orders[TotalSales])</f>
        <v>193.4</v>
      </c>
      <c r="H657">
        <f>COUNTIF(orders[BookTitle],F657)</f>
        <v>1</v>
      </c>
    </row>
    <row r="658" spans="6:8" x14ac:dyDescent="0.3">
      <c r="F658" t="str">
        <v>Need red</v>
      </c>
      <c r="G658" s="24">
        <f>SUMIF(orders[BookTitle],F658,orders[TotalSales])</f>
        <v>230.64000000000004</v>
      </c>
      <c r="H658">
        <f>COUNTIF(orders[BookTitle],F658)</f>
        <v>5</v>
      </c>
    </row>
    <row r="659" spans="6:8" x14ac:dyDescent="0.3">
      <c r="F659" t="str">
        <v>Need wrong benefit</v>
      </c>
      <c r="G659" s="24">
        <f>SUMIF(orders[BookTitle],F659,orders[TotalSales])</f>
        <v>203.8</v>
      </c>
      <c r="H659">
        <f>COUNTIF(orders[BookTitle],F659)</f>
        <v>1</v>
      </c>
    </row>
    <row r="660" spans="6:8" x14ac:dyDescent="0.3">
      <c r="F660" t="str">
        <v>Never day</v>
      </c>
      <c r="G660" s="24">
        <f>SUMIF(orders[BookTitle],F660,orders[TotalSales])</f>
        <v>506.51</v>
      </c>
      <c r="H660">
        <f>COUNTIF(orders[BookTitle],F660)</f>
        <v>3</v>
      </c>
    </row>
    <row r="661" spans="6:8" x14ac:dyDescent="0.3">
      <c r="F661" t="str">
        <v>New hotel</v>
      </c>
      <c r="G661" s="24">
        <f>SUMIF(orders[BookTitle],F661,orders[TotalSales])</f>
        <v>165.71</v>
      </c>
      <c r="H661">
        <f>COUNTIF(orders[BookTitle],F661)</f>
        <v>4</v>
      </c>
    </row>
    <row r="662" spans="6:8" x14ac:dyDescent="0.3">
      <c r="F662" t="str">
        <v>New they ever long</v>
      </c>
      <c r="G662" s="24">
        <f>SUMIF(orders[BookTitle],F662,orders[TotalSales])</f>
        <v>158.85000000000002</v>
      </c>
      <c r="H662">
        <f>COUNTIF(orders[BookTitle],F662)</f>
        <v>2</v>
      </c>
    </row>
    <row r="663" spans="6:8" x14ac:dyDescent="0.3">
      <c r="F663" t="str">
        <v>News</v>
      </c>
      <c r="G663" s="24">
        <f>SUMIF(orders[BookTitle],F663,orders[TotalSales])</f>
        <v>354.97</v>
      </c>
      <c r="H663">
        <f>COUNTIF(orders[BookTitle],F663)</f>
        <v>3</v>
      </c>
    </row>
    <row r="664" spans="6:8" x14ac:dyDescent="0.3">
      <c r="F664" t="str">
        <v>News air</v>
      </c>
      <c r="G664" s="24">
        <f>SUMIF(orders[BookTitle],F664,orders[TotalSales])</f>
        <v>286.94</v>
      </c>
      <c r="H664">
        <f>COUNTIF(orders[BookTitle],F664)</f>
        <v>2</v>
      </c>
    </row>
    <row r="665" spans="6:8" x14ac:dyDescent="0.3">
      <c r="F665" t="str">
        <v>News better</v>
      </c>
      <c r="G665" s="24">
        <f>SUMIF(orders[BookTitle],F665,orders[TotalSales])</f>
        <v>186</v>
      </c>
      <c r="H665">
        <f>COUNTIF(orders[BookTitle],F665)</f>
        <v>3</v>
      </c>
    </row>
    <row r="666" spans="6:8" x14ac:dyDescent="0.3">
      <c r="F666" t="str">
        <v>Newspaper put key</v>
      </c>
      <c r="G666" s="24">
        <f>SUMIF(orders[BookTitle],F666,orders[TotalSales])</f>
        <v>146.34</v>
      </c>
      <c r="H666">
        <f>COUNTIF(orders[BookTitle],F666)</f>
        <v>1</v>
      </c>
    </row>
    <row r="667" spans="6:8" x14ac:dyDescent="0.3">
      <c r="F667" t="str">
        <v>Next</v>
      </c>
      <c r="G667" s="24">
        <f>SUMIF(orders[BookTitle],F667,orders[TotalSales])</f>
        <v>23.15</v>
      </c>
      <c r="H667">
        <f>COUNTIF(orders[BookTitle],F667)</f>
        <v>2</v>
      </c>
    </row>
    <row r="668" spans="6:8" x14ac:dyDescent="0.3">
      <c r="F668" t="str">
        <v>Next admit</v>
      </c>
      <c r="G668" s="24">
        <f>SUMIF(orders[BookTitle],F668,orders[TotalSales])</f>
        <v>244.72</v>
      </c>
      <c r="H668">
        <f>COUNTIF(orders[BookTitle],F668)</f>
        <v>3</v>
      </c>
    </row>
    <row r="669" spans="6:8" x14ac:dyDescent="0.3">
      <c r="F669" t="str">
        <v>Nice effort surface</v>
      </c>
      <c r="G669" s="24">
        <f>SUMIF(orders[BookTitle],F669,orders[TotalSales])</f>
        <v>899.51</v>
      </c>
      <c r="H669">
        <f>COUNTIF(orders[BookTitle],F669)</f>
        <v>6</v>
      </c>
    </row>
    <row r="670" spans="6:8" x14ac:dyDescent="0.3">
      <c r="F670" t="str">
        <v>Nice nation</v>
      </c>
      <c r="G670" s="24">
        <f>SUMIF(orders[BookTitle],F670,orders[TotalSales])</f>
        <v>674.96</v>
      </c>
      <c r="H670">
        <f>COUNTIF(orders[BookTitle],F670)</f>
        <v>5</v>
      </c>
    </row>
    <row r="671" spans="6:8" x14ac:dyDescent="0.3">
      <c r="F671" t="str">
        <v>Night all</v>
      </c>
      <c r="G671" s="24">
        <f>SUMIF(orders[BookTitle],F671,orders[TotalSales])</f>
        <v>219.79000000000002</v>
      </c>
      <c r="H671">
        <f>COUNTIF(orders[BookTitle],F671)</f>
        <v>3</v>
      </c>
    </row>
    <row r="672" spans="6:8" x14ac:dyDescent="0.3">
      <c r="F672" t="str">
        <v>Night blue little herself</v>
      </c>
      <c r="G672" s="24">
        <f>SUMIF(orders[BookTitle],F672,orders[TotalSales])</f>
        <v>332.32000000000005</v>
      </c>
      <c r="H672">
        <f>COUNTIF(orders[BookTitle],F672)</f>
        <v>2</v>
      </c>
    </row>
    <row r="673" spans="6:8" x14ac:dyDescent="0.3">
      <c r="F673" t="str">
        <v>None push</v>
      </c>
      <c r="G673" s="24">
        <f>SUMIF(orders[BookTitle],F673,orders[TotalSales])</f>
        <v>81.8</v>
      </c>
      <c r="H673">
        <f>COUNTIF(orders[BookTitle],F673)</f>
        <v>1</v>
      </c>
    </row>
    <row r="674" spans="6:8" x14ac:dyDescent="0.3">
      <c r="F674" t="str">
        <v>Nor book</v>
      </c>
      <c r="G674" s="24">
        <f>SUMIF(orders[BookTitle],F674,orders[TotalSales])</f>
        <v>203.74</v>
      </c>
      <c r="H674">
        <f>COUNTIF(orders[BookTitle],F674)</f>
        <v>3</v>
      </c>
    </row>
    <row r="675" spans="6:8" x14ac:dyDescent="0.3">
      <c r="F675" t="str">
        <v>Nor city</v>
      </c>
      <c r="G675" s="24">
        <f>SUMIF(orders[BookTitle],F675,orders[TotalSales])</f>
        <v>567.75</v>
      </c>
      <c r="H675">
        <f>COUNTIF(orders[BookTitle],F675)</f>
        <v>3</v>
      </c>
    </row>
    <row r="676" spans="6:8" x14ac:dyDescent="0.3">
      <c r="F676" t="str">
        <v>Nor speak</v>
      </c>
      <c r="G676" s="24">
        <f>SUMIF(orders[BookTitle],F676,orders[TotalSales])</f>
        <v>16.45</v>
      </c>
      <c r="H676">
        <f>COUNTIF(orders[BookTitle],F676)</f>
        <v>1</v>
      </c>
    </row>
    <row r="677" spans="6:8" x14ac:dyDescent="0.3">
      <c r="F677" t="str">
        <v>Not shoulder</v>
      </c>
      <c r="G677" s="24">
        <f>SUMIF(orders[BookTitle],F677,orders[TotalSales])</f>
        <v>64.44</v>
      </c>
      <c r="H677">
        <f>COUNTIF(orders[BookTitle],F677)</f>
        <v>1</v>
      </c>
    </row>
    <row r="678" spans="6:8" x14ac:dyDescent="0.3">
      <c r="F678" t="str">
        <v>Nothing</v>
      </c>
      <c r="G678" s="24">
        <f>SUMIF(orders[BookTitle],F678,orders[TotalSales])</f>
        <v>169.14</v>
      </c>
      <c r="H678">
        <f>COUNTIF(orders[BookTitle],F678)</f>
        <v>2</v>
      </c>
    </row>
    <row r="679" spans="6:8" x14ac:dyDescent="0.3">
      <c r="F679" t="str">
        <v>Nothing about</v>
      </c>
      <c r="G679" s="24">
        <f>SUMIF(orders[BookTitle],F679,orders[TotalSales])</f>
        <v>71.28</v>
      </c>
      <c r="H679">
        <f>COUNTIF(orders[BookTitle],F679)</f>
        <v>3</v>
      </c>
    </row>
    <row r="680" spans="6:8" x14ac:dyDescent="0.3">
      <c r="F680" t="str">
        <v>Nothing approach image</v>
      </c>
      <c r="G680" s="24">
        <f>SUMIF(orders[BookTitle],F680,orders[TotalSales])</f>
        <v>171.09</v>
      </c>
      <c r="H680">
        <f>COUNTIF(orders[BookTitle],F680)</f>
        <v>3</v>
      </c>
    </row>
    <row r="681" spans="6:8" x14ac:dyDescent="0.3">
      <c r="F681" t="str">
        <v>Nothing show both</v>
      </c>
      <c r="G681" s="24">
        <f>SUMIF(orders[BookTitle],F681,orders[TotalSales])</f>
        <v>64.459999999999994</v>
      </c>
      <c r="H681">
        <f>COUNTIF(orders[BookTitle],F681)</f>
        <v>1</v>
      </c>
    </row>
    <row r="682" spans="6:8" x14ac:dyDescent="0.3">
      <c r="F682" t="str">
        <v>Nothing summer</v>
      </c>
      <c r="G682" s="24">
        <f>SUMIF(orders[BookTitle],F682,orders[TotalSales])</f>
        <v>241.3</v>
      </c>
      <c r="H682">
        <f>COUNTIF(orders[BookTitle],F682)</f>
        <v>1</v>
      </c>
    </row>
    <row r="683" spans="6:8" x14ac:dyDescent="0.3">
      <c r="F683" t="str">
        <v>Notice cell</v>
      </c>
      <c r="G683" s="24">
        <f>SUMIF(orders[BookTitle],F683,orders[TotalSales])</f>
        <v>245.82999999999998</v>
      </c>
      <c r="H683">
        <f>COUNTIF(orders[BookTitle],F683)</f>
        <v>3</v>
      </c>
    </row>
    <row r="684" spans="6:8" x14ac:dyDescent="0.3">
      <c r="F684" t="str">
        <v>Notice Mrs language</v>
      </c>
      <c r="G684" s="24">
        <f>SUMIF(orders[BookTitle],F684,orders[TotalSales])</f>
        <v>261.76</v>
      </c>
      <c r="H684">
        <f>COUNTIF(orders[BookTitle],F684)</f>
        <v>2</v>
      </c>
    </row>
    <row r="685" spans="6:8" x14ac:dyDescent="0.3">
      <c r="F685" t="str">
        <v>Notice sense pass</v>
      </c>
      <c r="G685" s="24">
        <f>SUMIF(orders[BookTitle],F685,orders[TotalSales])</f>
        <v>267.14</v>
      </c>
      <c r="H685">
        <f>COUNTIF(orders[BookTitle],F685)</f>
        <v>5</v>
      </c>
    </row>
    <row r="686" spans="6:8" x14ac:dyDescent="0.3">
      <c r="F686" t="str">
        <v>Now act maybe way</v>
      </c>
      <c r="G686" s="24">
        <f>SUMIF(orders[BookTitle],F686,orders[TotalSales])</f>
        <v>77.680000000000007</v>
      </c>
      <c r="H686">
        <f>COUNTIF(orders[BookTitle],F686)</f>
        <v>2</v>
      </c>
    </row>
    <row r="687" spans="6:8" x14ac:dyDescent="0.3">
      <c r="F687" t="str">
        <v>Now small whole upon</v>
      </c>
      <c r="G687" s="24">
        <f>SUMIF(orders[BookTitle],F687,orders[TotalSales])</f>
        <v>291.32</v>
      </c>
      <c r="H687">
        <f>COUNTIF(orders[BookTitle],F687)</f>
        <v>3</v>
      </c>
    </row>
    <row r="688" spans="6:8" x14ac:dyDescent="0.3">
      <c r="F688" t="str">
        <v>Now thus because</v>
      </c>
      <c r="G688" s="24">
        <f>SUMIF(orders[BookTitle],F688,orders[TotalSales])</f>
        <v>125.55000000000001</v>
      </c>
      <c r="H688">
        <f>COUNTIF(orders[BookTitle],F688)</f>
        <v>3</v>
      </c>
    </row>
    <row r="689" spans="6:8" x14ac:dyDescent="0.3">
      <c r="F689" t="str">
        <v>Number young</v>
      </c>
      <c r="G689" s="24">
        <f>SUMIF(orders[BookTitle],F689,orders[TotalSales])</f>
        <v>113.5</v>
      </c>
      <c r="H689">
        <f>COUNTIF(orders[BookTitle],F689)</f>
        <v>2</v>
      </c>
    </row>
    <row r="690" spans="6:8" x14ac:dyDescent="0.3">
      <c r="F690" t="str">
        <v>Occur type</v>
      </c>
      <c r="G690" s="24">
        <f>SUMIF(orders[BookTitle],F690,orders[TotalSales])</f>
        <v>191.74</v>
      </c>
      <c r="H690">
        <f>COUNTIF(orders[BookTitle],F690)</f>
        <v>2</v>
      </c>
    </row>
    <row r="691" spans="6:8" x14ac:dyDescent="0.3">
      <c r="F691" t="str">
        <v>Of move somebody</v>
      </c>
      <c r="G691" s="24">
        <f>SUMIF(orders[BookTitle],F691,orders[TotalSales])</f>
        <v>208.13</v>
      </c>
      <c r="H691">
        <f>COUNTIF(orders[BookTitle],F691)</f>
        <v>3</v>
      </c>
    </row>
    <row r="692" spans="6:8" x14ac:dyDescent="0.3">
      <c r="F692" t="str">
        <v>Offer fly</v>
      </c>
      <c r="G692" s="24">
        <f>SUMIF(orders[BookTitle],F692,orders[TotalSales])</f>
        <v>86.4</v>
      </c>
      <c r="H692">
        <f>COUNTIF(orders[BookTitle],F692)</f>
        <v>1</v>
      </c>
    </row>
    <row r="693" spans="6:8" x14ac:dyDescent="0.3">
      <c r="F693" t="str">
        <v>Offer say</v>
      </c>
      <c r="G693" s="24">
        <f>SUMIF(orders[BookTitle],F693,orders[TotalSales])</f>
        <v>230.97</v>
      </c>
      <c r="H693">
        <f>COUNTIF(orders[BookTitle],F693)</f>
        <v>2</v>
      </c>
    </row>
    <row r="694" spans="6:8" x14ac:dyDescent="0.3">
      <c r="F694" t="str">
        <v>Office</v>
      </c>
      <c r="G694" s="24">
        <f>SUMIF(orders[BookTitle],F694,orders[TotalSales])</f>
        <v>81</v>
      </c>
      <c r="H694">
        <f>COUNTIF(orders[BookTitle],F694)</f>
        <v>1</v>
      </c>
    </row>
    <row r="695" spans="6:8" x14ac:dyDescent="0.3">
      <c r="F695" t="str">
        <v>Often tend</v>
      </c>
      <c r="G695" s="24">
        <f>SUMIF(orders[BookTitle],F695,orders[TotalSales])</f>
        <v>148.28</v>
      </c>
      <c r="H695">
        <f>COUNTIF(orders[BookTitle],F695)</f>
        <v>3</v>
      </c>
    </row>
    <row r="696" spans="6:8" x14ac:dyDescent="0.3">
      <c r="F696" t="str">
        <v>Oil size up</v>
      </c>
      <c r="G696" s="24">
        <f>SUMIF(orders[BookTitle],F696,orders[TotalSales])</f>
        <v>711.53</v>
      </c>
      <c r="H696">
        <f>COUNTIF(orders[BookTitle],F696)</f>
        <v>4</v>
      </c>
    </row>
    <row r="697" spans="6:8" x14ac:dyDescent="0.3">
      <c r="F697" t="str">
        <v>Ok American probably</v>
      </c>
      <c r="G697" s="24">
        <f>SUMIF(orders[BookTitle],F697,orders[TotalSales])</f>
        <v>129.86000000000001</v>
      </c>
      <c r="H697">
        <f>COUNTIF(orders[BookTitle],F697)</f>
        <v>3</v>
      </c>
    </row>
    <row r="698" spans="6:8" x14ac:dyDescent="0.3">
      <c r="F698" t="str">
        <v>Old billion research</v>
      </c>
      <c r="G698" s="24">
        <f>SUMIF(orders[BookTitle],F698,orders[TotalSales])</f>
        <v>311.14</v>
      </c>
      <c r="H698">
        <f>COUNTIF(orders[BookTitle],F698)</f>
        <v>2</v>
      </c>
    </row>
    <row r="699" spans="6:8" x14ac:dyDescent="0.3">
      <c r="F699" t="str">
        <v>Open large difficult summer</v>
      </c>
      <c r="G699" s="24">
        <f>SUMIF(orders[BookTitle],F699,orders[TotalSales])</f>
        <v>206.54</v>
      </c>
      <c r="H699">
        <f>COUNTIF(orders[BookTitle],F699)</f>
        <v>4</v>
      </c>
    </row>
    <row r="700" spans="6:8" x14ac:dyDescent="0.3">
      <c r="F700" t="str">
        <v>Option</v>
      </c>
      <c r="G700" s="24">
        <f>SUMIF(orders[BookTitle],F700,orders[TotalSales])</f>
        <v>54.06</v>
      </c>
      <c r="H700">
        <f>COUNTIF(orders[BookTitle],F700)</f>
        <v>2</v>
      </c>
    </row>
    <row r="701" spans="6:8" x14ac:dyDescent="0.3">
      <c r="F701" t="str">
        <v>Option loss</v>
      </c>
      <c r="G701" s="24">
        <f>SUMIF(orders[BookTitle],F701,orders[TotalSales])</f>
        <v>253.48</v>
      </c>
      <c r="H701">
        <f>COUNTIF(orders[BookTitle],F701)</f>
        <v>2</v>
      </c>
    </row>
    <row r="702" spans="6:8" x14ac:dyDescent="0.3">
      <c r="F702" t="str">
        <v>Or</v>
      </c>
      <c r="G702" s="24">
        <f>SUMIF(orders[BookTitle],F702,orders[TotalSales])</f>
        <v>262.07</v>
      </c>
      <c r="H702">
        <f>COUNTIF(orders[BookTitle],F702)</f>
        <v>2</v>
      </c>
    </row>
    <row r="703" spans="6:8" x14ac:dyDescent="0.3">
      <c r="F703" t="str">
        <v>Or already along</v>
      </c>
      <c r="G703" s="24">
        <f>SUMIF(orders[BookTitle],F703,orders[TotalSales])</f>
        <v>116.55000000000001</v>
      </c>
      <c r="H703">
        <f>COUNTIF(orders[BookTitle],F703)</f>
        <v>2</v>
      </c>
    </row>
    <row r="704" spans="6:8" x14ac:dyDescent="0.3">
      <c r="F704" t="str">
        <v>Or environmental</v>
      </c>
      <c r="G704" s="24">
        <f>SUMIF(orders[BookTitle],F704,orders[TotalSales])</f>
        <v>247.45999999999998</v>
      </c>
      <c r="H704">
        <f>COUNTIF(orders[BookTitle],F704)</f>
        <v>2</v>
      </c>
    </row>
    <row r="705" spans="6:8" x14ac:dyDescent="0.3">
      <c r="F705" t="str">
        <v>Or prevent agreement</v>
      </c>
      <c r="G705" s="24">
        <f>SUMIF(orders[BookTitle],F705,orders[TotalSales])</f>
        <v>96.45</v>
      </c>
      <c r="H705">
        <f>COUNTIF(orders[BookTitle],F705)</f>
        <v>1</v>
      </c>
    </row>
    <row r="706" spans="6:8" x14ac:dyDescent="0.3">
      <c r="F706" t="str">
        <v>Or top</v>
      </c>
      <c r="G706" s="24">
        <f>SUMIF(orders[BookTitle],F706,orders[TotalSales])</f>
        <v>265.41999999999996</v>
      </c>
      <c r="H706">
        <f>COUNTIF(orders[BookTitle],F706)</f>
        <v>4</v>
      </c>
    </row>
    <row r="707" spans="6:8" x14ac:dyDescent="0.3">
      <c r="F707" t="str">
        <v>Order</v>
      </c>
      <c r="G707" s="24">
        <f>SUMIF(orders[BookTitle],F707,orders[TotalSales])</f>
        <v>87.06</v>
      </c>
      <c r="H707">
        <f>COUNTIF(orders[BookTitle],F707)</f>
        <v>2</v>
      </c>
    </row>
    <row r="708" spans="6:8" x14ac:dyDescent="0.3">
      <c r="F708" t="str">
        <v>Organization himself play whole</v>
      </c>
      <c r="G708" s="24">
        <f>SUMIF(orders[BookTitle],F708,orders[TotalSales])</f>
        <v>39.659999999999997</v>
      </c>
      <c r="H708">
        <f>COUNTIF(orders[BookTitle],F708)</f>
        <v>3</v>
      </c>
    </row>
    <row r="709" spans="6:8" x14ac:dyDescent="0.3">
      <c r="F709" t="str">
        <v>Other edge radio</v>
      </c>
      <c r="G709" s="24">
        <f>SUMIF(orders[BookTitle],F709,orders[TotalSales])</f>
        <v>102.58</v>
      </c>
      <c r="H709">
        <f>COUNTIF(orders[BookTitle],F709)</f>
        <v>2</v>
      </c>
    </row>
    <row r="710" spans="6:8" x14ac:dyDescent="0.3">
      <c r="F710" t="str">
        <v>Others series lay</v>
      </c>
      <c r="G710" s="24">
        <f>SUMIF(orders[BookTitle],F710,orders[TotalSales])</f>
        <v>27.75</v>
      </c>
      <c r="H710">
        <f>COUNTIF(orders[BookTitle],F710)</f>
        <v>1</v>
      </c>
    </row>
    <row r="711" spans="6:8" x14ac:dyDescent="0.3">
      <c r="F711" t="str">
        <v>Our could reality</v>
      </c>
      <c r="G711" s="24">
        <f>SUMIF(orders[BookTitle],F711,orders[TotalSales])</f>
        <v>191</v>
      </c>
      <c r="H711">
        <f>COUNTIF(orders[BookTitle],F711)</f>
        <v>2</v>
      </c>
    </row>
    <row r="712" spans="6:8" x14ac:dyDescent="0.3">
      <c r="F712" t="str">
        <v>Our deal record</v>
      </c>
      <c r="G712" s="24">
        <f>SUMIF(orders[BookTitle],F712,orders[TotalSales])</f>
        <v>773.51</v>
      </c>
      <c r="H712">
        <f>COUNTIF(orders[BookTitle],F712)</f>
        <v>4</v>
      </c>
    </row>
    <row r="713" spans="6:8" x14ac:dyDescent="0.3">
      <c r="F713" t="str">
        <v>Our do</v>
      </c>
      <c r="G713" s="24">
        <f>SUMIF(orders[BookTitle],F713,orders[TotalSales])</f>
        <v>62.52</v>
      </c>
      <c r="H713">
        <f>COUNTIF(orders[BookTitle],F713)</f>
        <v>2</v>
      </c>
    </row>
    <row r="714" spans="6:8" x14ac:dyDescent="0.3">
      <c r="F714" t="str">
        <v>Out agree spend</v>
      </c>
      <c r="G714" s="24">
        <f>SUMIF(orders[BookTitle],F714,orders[TotalSales])</f>
        <v>60.76</v>
      </c>
      <c r="H714">
        <f>COUNTIF(orders[BookTitle],F714)</f>
        <v>1</v>
      </c>
    </row>
    <row r="715" spans="6:8" x14ac:dyDescent="0.3">
      <c r="F715" t="str">
        <v>Outside want beyond</v>
      </c>
      <c r="G715" s="24">
        <f>SUMIF(orders[BookTitle],F715,orders[TotalSales])</f>
        <v>49.81</v>
      </c>
      <c r="H715">
        <f>COUNTIF(orders[BookTitle],F715)</f>
        <v>1</v>
      </c>
    </row>
    <row r="716" spans="6:8" x14ac:dyDescent="0.3">
      <c r="F716" t="str">
        <v>Over pick</v>
      </c>
      <c r="G716" s="24">
        <f>SUMIF(orders[BookTitle],F716,orders[TotalSales])</f>
        <v>144.6</v>
      </c>
      <c r="H716">
        <f>COUNTIF(orders[BookTitle],F716)</f>
        <v>2</v>
      </c>
    </row>
    <row r="717" spans="6:8" x14ac:dyDescent="0.3">
      <c r="F717" t="str">
        <v>Own today</v>
      </c>
      <c r="G717" s="24">
        <f>SUMIF(orders[BookTitle],F717,orders[TotalSales])</f>
        <v>25.5</v>
      </c>
      <c r="H717">
        <f>COUNTIF(orders[BookTitle],F717)</f>
        <v>2</v>
      </c>
    </row>
    <row r="718" spans="6:8" x14ac:dyDescent="0.3">
      <c r="F718" t="str">
        <v>Page</v>
      </c>
      <c r="G718" s="24">
        <f>SUMIF(orders[BookTitle],F718,orders[TotalSales])</f>
        <v>196.14</v>
      </c>
      <c r="H718">
        <f>COUNTIF(orders[BookTitle],F718)</f>
        <v>2</v>
      </c>
    </row>
    <row r="719" spans="6:8" x14ac:dyDescent="0.3">
      <c r="F719" t="str">
        <v>Page data ahead suggest</v>
      </c>
      <c r="G719" s="24">
        <f>SUMIF(orders[BookTitle],F719,orders[TotalSales])</f>
        <v>322.14</v>
      </c>
      <c r="H719">
        <f>COUNTIF(orders[BookTitle],F719)</f>
        <v>3</v>
      </c>
    </row>
    <row r="720" spans="6:8" x14ac:dyDescent="0.3">
      <c r="F720" t="str">
        <v>Page method strategy</v>
      </c>
      <c r="G720" s="24">
        <f>SUMIF(orders[BookTitle],F720,orders[TotalSales])</f>
        <v>195.28</v>
      </c>
      <c r="H720">
        <f>COUNTIF(orders[BookTitle],F720)</f>
        <v>3</v>
      </c>
    </row>
    <row r="721" spans="6:8" x14ac:dyDescent="0.3">
      <c r="F721" t="str">
        <v>Painting vote</v>
      </c>
      <c r="G721" s="24">
        <f>SUMIF(orders[BookTitle],F721,orders[TotalSales])</f>
        <v>402.95</v>
      </c>
      <c r="H721">
        <f>COUNTIF(orders[BookTitle],F721)</f>
        <v>3</v>
      </c>
    </row>
    <row r="722" spans="6:8" x14ac:dyDescent="0.3">
      <c r="F722" t="str">
        <v>Painting yard</v>
      </c>
      <c r="G722" s="24">
        <f>SUMIF(orders[BookTitle],F722,orders[TotalSales])</f>
        <v>383.89</v>
      </c>
      <c r="H722">
        <f>COUNTIF(orders[BookTitle],F722)</f>
        <v>3</v>
      </c>
    </row>
    <row r="723" spans="6:8" x14ac:dyDescent="0.3">
      <c r="F723" t="str">
        <v>Parent eat skill</v>
      </c>
      <c r="G723" s="24">
        <f>SUMIF(orders[BookTitle],F723,orders[TotalSales])</f>
        <v>217.03000000000003</v>
      </c>
      <c r="H723">
        <f>COUNTIF(orders[BookTitle],F723)</f>
        <v>2</v>
      </c>
    </row>
    <row r="724" spans="6:8" x14ac:dyDescent="0.3">
      <c r="F724" t="str">
        <v>Part attorney</v>
      </c>
      <c r="G724" s="24">
        <f>SUMIF(orders[BookTitle],F724,orders[TotalSales])</f>
        <v>896.82</v>
      </c>
      <c r="H724">
        <f>COUNTIF(orders[BookTitle],F724)</f>
        <v>5</v>
      </c>
    </row>
    <row r="725" spans="6:8" x14ac:dyDescent="0.3">
      <c r="F725" t="str">
        <v>Part black</v>
      </c>
      <c r="G725" s="24">
        <f>SUMIF(orders[BookTitle],F725,orders[TotalSales])</f>
        <v>138.52000000000001</v>
      </c>
      <c r="H725">
        <f>COUNTIF(orders[BookTitle],F725)</f>
        <v>3</v>
      </c>
    </row>
    <row r="726" spans="6:8" x14ac:dyDescent="0.3">
      <c r="F726" t="str">
        <v>Part social</v>
      </c>
      <c r="G726" s="24">
        <f>SUMIF(orders[BookTitle],F726,orders[TotalSales])</f>
        <v>116.75999999999999</v>
      </c>
      <c r="H726">
        <f>COUNTIF(orders[BookTitle],F726)</f>
        <v>2</v>
      </c>
    </row>
    <row r="727" spans="6:8" x14ac:dyDescent="0.3">
      <c r="F727" t="str">
        <v>Part until</v>
      </c>
      <c r="G727" s="24">
        <f>SUMIF(orders[BookTitle],F727,orders[TotalSales])</f>
        <v>222.24</v>
      </c>
      <c r="H727">
        <f>COUNTIF(orders[BookTitle],F727)</f>
        <v>3</v>
      </c>
    </row>
    <row r="728" spans="6:8" x14ac:dyDescent="0.3">
      <c r="F728" t="str">
        <v>Participant development great much</v>
      </c>
      <c r="G728" s="24">
        <f>SUMIF(orders[BookTitle],F728,orders[TotalSales])</f>
        <v>49.08</v>
      </c>
      <c r="H728">
        <f>COUNTIF(orders[BookTitle],F728)</f>
        <v>2</v>
      </c>
    </row>
    <row r="729" spans="6:8" x14ac:dyDescent="0.3">
      <c r="F729" t="str">
        <v>Particular trouble soon</v>
      </c>
      <c r="G729" s="24">
        <f>SUMIF(orders[BookTitle],F729,orders[TotalSales])</f>
        <v>708.16</v>
      </c>
      <c r="H729">
        <f>COUNTIF(orders[BookTitle],F729)</f>
        <v>4</v>
      </c>
    </row>
    <row r="730" spans="6:8" x14ac:dyDescent="0.3">
      <c r="F730" t="str">
        <v>Particularly fast day</v>
      </c>
      <c r="G730" s="24">
        <f>SUMIF(orders[BookTitle],F730,orders[TotalSales])</f>
        <v>222.2</v>
      </c>
      <c r="H730">
        <f>COUNTIF(orders[BookTitle],F730)</f>
        <v>3</v>
      </c>
    </row>
    <row r="731" spans="6:8" x14ac:dyDescent="0.3">
      <c r="F731" t="str">
        <v>Partner another</v>
      </c>
      <c r="G731" s="24">
        <f>SUMIF(orders[BookTitle],F731,orders[TotalSales])</f>
        <v>30.11</v>
      </c>
      <c r="H731">
        <f>COUNTIF(orders[BookTitle],F731)</f>
        <v>1</v>
      </c>
    </row>
    <row r="732" spans="6:8" x14ac:dyDescent="0.3">
      <c r="F732" t="str">
        <v>Partner community</v>
      </c>
      <c r="G732" s="24">
        <f>SUMIF(orders[BookTitle],F732,orders[TotalSales])</f>
        <v>33.200000000000003</v>
      </c>
      <c r="H732">
        <f>COUNTIF(orders[BookTitle],F732)</f>
        <v>1</v>
      </c>
    </row>
    <row r="733" spans="6:8" x14ac:dyDescent="0.3">
      <c r="F733" t="str">
        <v>Partner we guess record</v>
      </c>
      <c r="G733" s="24">
        <f>SUMIF(orders[BookTitle],F733,orders[TotalSales])</f>
        <v>233.51999999999998</v>
      </c>
      <c r="H733">
        <f>COUNTIF(orders[BookTitle],F733)</f>
        <v>2</v>
      </c>
    </row>
    <row r="734" spans="6:8" x14ac:dyDescent="0.3">
      <c r="F734" t="str">
        <v>Party budget let month</v>
      </c>
      <c r="G734" s="24">
        <f>SUMIF(orders[BookTitle],F734,orders[TotalSales])</f>
        <v>114.65</v>
      </c>
      <c r="H734">
        <f>COUNTIF(orders[BookTitle],F734)</f>
        <v>2</v>
      </c>
    </row>
    <row r="735" spans="6:8" x14ac:dyDescent="0.3">
      <c r="F735" t="str">
        <v>Party computer base</v>
      </c>
      <c r="G735" s="24">
        <f>SUMIF(orders[BookTitle],F735,orders[TotalSales])</f>
        <v>92.3</v>
      </c>
      <c r="H735">
        <f>COUNTIF(orders[BookTitle],F735)</f>
        <v>2</v>
      </c>
    </row>
    <row r="736" spans="6:8" x14ac:dyDescent="0.3">
      <c r="F736" t="str">
        <v>Past try American</v>
      </c>
      <c r="G736" s="24">
        <f>SUMIF(orders[BookTitle],F736,orders[TotalSales])</f>
        <v>79.72</v>
      </c>
      <c r="H736">
        <f>COUNTIF(orders[BookTitle],F736)</f>
        <v>2</v>
      </c>
    </row>
    <row r="737" spans="6:8" x14ac:dyDescent="0.3">
      <c r="F737" t="str">
        <v>Pay ahead few magazine</v>
      </c>
      <c r="G737" s="24">
        <f>SUMIF(orders[BookTitle],F737,orders[TotalSales])</f>
        <v>431.53</v>
      </c>
      <c r="H737">
        <f>COUNTIF(orders[BookTitle],F737)</f>
        <v>4</v>
      </c>
    </row>
    <row r="738" spans="6:8" x14ac:dyDescent="0.3">
      <c r="F738" t="str">
        <v>Peace</v>
      </c>
      <c r="G738" s="24">
        <f>SUMIF(orders[BookTitle],F738,orders[TotalSales])</f>
        <v>273.44</v>
      </c>
      <c r="H738">
        <f>COUNTIF(orders[BookTitle],F738)</f>
        <v>3</v>
      </c>
    </row>
    <row r="739" spans="6:8" x14ac:dyDescent="0.3">
      <c r="F739" t="str">
        <v>Peace collection theory</v>
      </c>
      <c r="G739" s="24">
        <f>SUMIF(orders[BookTitle],F739,orders[TotalSales])</f>
        <v>333.95</v>
      </c>
      <c r="H739">
        <f>COUNTIF(orders[BookTitle],F739)</f>
        <v>2</v>
      </c>
    </row>
    <row r="740" spans="6:8" x14ac:dyDescent="0.3">
      <c r="F740" t="str">
        <v>Peace least find</v>
      </c>
      <c r="G740" s="24">
        <f>SUMIF(orders[BookTitle],F740,orders[TotalSales])</f>
        <v>226.84</v>
      </c>
      <c r="H740">
        <f>COUNTIF(orders[BookTitle],F740)</f>
        <v>3</v>
      </c>
    </row>
    <row r="741" spans="6:8" x14ac:dyDescent="0.3">
      <c r="F741" t="str">
        <v>People instead thousand</v>
      </c>
      <c r="G741" s="24">
        <f>SUMIF(orders[BookTitle],F741,orders[TotalSales])</f>
        <v>255.35</v>
      </c>
      <c r="H741">
        <f>COUNTIF(orders[BookTitle],F741)</f>
        <v>3</v>
      </c>
    </row>
    <row r="742" spans="6:8" x14ac:dyDescent="0.3">
      <c r="F742" t="str">
        <v>People scientist</v>
      </c>
      <c r="G742" s="24">
        <f>SUMIF(orders[BookTitle],F742,orders[TotalSales])</f>
        <v>65.38</v>
      </c>
      <c r="H742">
        <f>COUNTIF(orders[BookTitle],F742)</f>
        <v>1</v>
      </c>
    </row>
    <row r="743" spans="6:8" x14ac:dyDescent="0.3">
      <c r="F743" t="str">
        <v>Per course my</v>
      </c>
      <c r="G743" s="24">
        <f>SUMIF(orders[BookTitle],F743,orders[TotalSales])</f>
        <v>84.63</v>
      </c>
      <c r="H743">
        <f>COUNTIF(orders[BookTitle],F743)</f>
        <v>1</v>
      </c>
    </row>
    <row r="744" spans="6:8" x14ac:dyDescent="0.3">
      <c r="F744" t="str">
        <v>Per executive let</v>
      </c>
      <c r="G744" s="24">
        <f>SUMIF(orders[BookTitle],F744,orders[TotalSales])</f>
        <v>199.34</v>
      </c>
      <c r="H744">
        <f>COUNTIF(orders[BookTitle],F744)</f>
        <v>3</v>
      </c>
    </row>
    <row r="745" spans="6:8" x14ac:dyDescent="0.3">
      <c r="F745" t="str">
        <v>Per occur speech</v>
      </c>
      <c r="G745" s="24">
        <f>SUMIF(orders[BookTitle],F745,orders[TotalSales])</f>
        <v>342.92999999999995</v>
      </c>
      <c r="H745">
        <f>COUNTIF(orders[BookTitle],F745)</f>
        <v>3</v>
      </c>
    </row>
    <row r="746" spans="6:8" x14ac:dyDescent="0.3">
      <c r="F746" t="str">
        <v>Perform degree</v>
      </c>
      <c r="G746" s="24">
        <f>SUMIF(orders[BookTitle],F746,orders[TotalSales])</f>
        <v>77.710000000000008</v>
      </c>
      <c r="H746">
        <f>COUNTIF(orders[BookTitle],F746)</f>
        <v>3</v>
      </c>
    </row>
    <row r="747" spans="6:8" x14ac:dyDescent="0.3">
      <c r="F747" t="str">
        <v>Perform wait wait</v>
      </c>
      <c r="G747" s="24">
        <f>SUMIF(orders[BookTitle],F747,orders[TotalSales])</f>
        <v>175.31</v>
      </c>
      <c r="H747">
        <f>COUNTIF(orders[BookTitle],F747)</f>
        <v>2</v>
      </c>
    </row>
    <row r="748" spans="6:8" x14ac:dyDescent="0.3">
      <c r="F748" t="str">
        <v>Performance performance continue</v>
      </c>
      <c r="G748" s="24">
        <f>SUMIF(orders[BookTitle],F748,orders[TotalSales])</f>
        <v>97.259999999999991</v>
      </c>
      <c r="H748">
        <f>COUNTIF(orders[BookTitle],F748)</f>
        <v>3</v>
      </c>
    </row>
    <row r="749" spans="6:8" x14ac:dyDescent="0.3">
      <c r="F749" t="str">
        <v>Performance which</v>
      </c>
      <c r="G749" s="24">
        <f>SUMIF(orders[BookTitle],F749,orders[TotalSales])</f>
        <v>163.43</v>
      </c>
      <c r="H749">
        <f>COUNTIF(orders[BookTitle],F749)</f>
        <v>3</v>
      </c>
    </row>
    <row r="750" spans="6:8" x14ac:dyDescent="0.3">
      <c r="F750" t="str">
        <v>Perhaps low economy page</v>
      </c>
      <c r="G750" s="24">
        <f>SUMIF(orders[BookTitle],F750,orders[TotalSales])</f>
        <v>242.11</v>
      </c>
      <c r="H750">
        <f>COUNTIF(orders[BookTitle],F750)</f>
        <v>4</v>
      </c>
    </row>
    <row r="751" spans="6:8" x14ac:dyDescent="0.3">
      <c r="F751" t="str">
        <v>Perhaps seek</v>
      </c>
      <c r="G751" s="24">
        <f>SUMIF(orders[BookTitle],F751,orders[TotalSales])</f>
        <v>184.22</v>
      </c>
      <c r="H751">
        <f>COUNTIF(orders[BookTitle],F751)</f>
        <v>3</v>
      </c>
    </row>
    <row r="752" spans="6:8" x14ac:dyDescent="0.3">
      <c r="F752" t="str">
        <v>Person near</v>
      </c>
      <c r="G752" s="24">
        <f>SUMIF(orders[BookTitle],F752,orders[TotalSales])</f>
        <v>105.42999999999999</v>
      </c>
      <c r="H752">
        <f>COUNTIF(orders[BookTitle],F752)</f>
        <v>3</v>
      </c>
    </row>
    <row r="753" spans="6:8" x14ac:dyDescent="0.3">
      <c r="F753" t="str">
        <v>Person very always</v>
      </c>
      <c r="G753" s="24">
        <f>SUMIF(orders[BookTitle],F753,orders[TotalSales])</f>
        <v>393.63</v>
      </c>
      <c r="H753">
        <f>COUNTIF(orders[BookTitle],F753)</f>
        <v>2</v>
      </c>
    </row>
    <row r="754" spans="6:8" x14ac:dyDescent="0.3">
      <c r="F754" t="str">
        <v>Personal</v>
      </c>
      <c r="G754" s="24">
        <f>SUMIF(orders[BookTitle],F754,orders[TotalSales])</f>
        <v>83.47999999999999</v>
      </c>
      <c r="H754">
        <f>COUNTIF(orders[BookTitle],F754)</f>
        <v>2</v>
      </c>
    </row>
    <row r="755" spans="6:8" x14ac:dyDescent="0.3">
      <c r="F755" t="str">
        <v>Personal safe summer</v>
      </c>
      <c r="G755" s="24">
        <f>SUMIF(orders[BookTitle],F755,orders[TotalSales])</f>
        <v>50.55</v>
      </c>
      <c r="H755">
        <f>COUNTIF(orders[BookTitle],F755)</f>
        <v>2</v>
      </c>
    </row>
    <row r="756" spans="6:8" x14ac:dyDescent="0.3">
      <c r="F756" t="str">
        <v>Phone</v>
      </c>
      <c r="G756" s="24">
        <f>SUMIF(orders[BookTitle],F756,orders[TotalSales])</f>
        <v>85.4</v>
      </c>
      <c r="H756">
        <f>COUNTIF(orders[BookTitle],F756)</f>
        <v>1</v>
      </c>
    </row>
    <row r="757" spans="6:8" x14ac:dyDescent="0.3">
      <c r="F757" t="str">
        <v>Phone move base</v>
      </c>
      <c r="G757" s="24">
        <f>SUMIF(orders[BookTitle],F757,orders[TotalSales])</f>
        <v>79.62</v>
      </c>
      <c r="H757">
        <f>COUNTIF(orders[BookTitle],F757)</f>
        <v>4</v>
      </c>
    </row>
    <row r="758" spans="6:8" x14ac:dyDescent="0.3">
      <c r="F758" t="str">
        <v>Physical prove</v>
      </c>
      <c r="G758" s="24">
        <f>SUMIF(orders[BookTitle],F758,orders[TotalSales])</f>
        <v>97.08</v>
      </c>
      <c r="H758">
        <f>COUNTIF(orders[BookTitle],F758)</f>
        <v>2</v>
      </c>
    </row>
    <row r="759" spans="6:8" x14ac:dyDescent="0.3">
      <c r="F759" t="str">
        <v>Picture event place four</v>
      </c>
      <c r="G759" s="24">
        <f>SUMIF(orders[BookTitle],F759,orders[TotalSales])</f>
        <v>192.57</v>
      </c>
      <c r="H759">
        <f>COUNTIF(orders[BookTitle],F759)</f>
        <v>3</v>
      </c>
    </row>
    <row r="760" spans="6:8" x14ac:dyDescent="0.3">
      <c r="F760" t="str">
        <v>Picture particularly season together</v>
      </c>
      <c r="G760" s="24">
        <f>SUMIF(orders[BookTitle],F760,orders[TotalSales])</f>
        <v>19.05</v>
      </c>
      <c r="H760">
        <f>COUNTIF(orders[BookTitle],F760)</f>
        <v>1</v>
      </c>
    </row>
    <row r="761" spans="6:8" x14ac:dyDescent="0.3">
      <c r="F761" t="str">
        <v>Piece choice</v>
      </c>
      <c r="G761" s="24">
        <f>SUMIF(orders[BookTitle],F761,orders[TotalSales])</f>
        <v>237.3</v>
      </c>
      <c r="H761">
        <f>COUNTIF(orders[BookTitle],F761)</f>
        <v>4</v>
      </c>
    </row>
    <row r="762" spans="6:8" x14ac:dyDescent="0.3">
      <c r="F762" t="str">
        <v>Piece protect</v>
      </c>
      <c r="G762" s="24">
        <f>SUMIF(orders[BookTitle],F762,orders[TotalSales])</f>
        <v>592.29999999999995</v>
      </c>
      <c r="H762">
        <f>COUNTIF(orders[BookTitle],F762)</f>
        <v>4</v>
      </c>
    </row>
    <row r="763" spans="6:8" x14ac:dyDescent="0.3">
      <c r="F763" t="str">
        <v>Piece thought during fly</v>
      </c>
      <c r="G763" s="24">
        <f>SUMIF(orders[BookTitle],F763,orders[TotalSales])</f>
        <v>385.5</v>
      </c>
      <c r="H763">
        <f>COUNTIF(orders[BookTitle],F763)</f>
        <v>3</v>
      </c>
    </row>
    <row r="764" spans="6:8" x14ac:dyDescent="0.3">
      <c r="F764" t="str">
        <v>Plant ago</v>
      </c>
      <c r="G764" s="24">
        <f>SUMIF(orders[BookTitle],F764,orders[TotalSales])</f>
        <v>227.71</v>
      </c>
      <c r="H764">
        <f>COUNTIF(orders[BookTitle],F764)</f>
        <v>3</v>
      </c>
    </row>
    <row r="765" spans="6:8" x14ac:dyDescent="0.3">
      <c r="F765" t="str">
        <v>Player happen</v>
      </c>
      <c r="G765" s="24">
        <f>SUMIF(orders[BookTitle],F765,orders[TotalSales])</f>
        <v>541.51</v>
      </c>
      <c r="H765">
        <f>COUNTIF(orders[BookTitle],F765)</f>
        <v>3</v>
      </c>
    </row>
    <row r="766" spans="6:8" x14ac:dyDescent="0.3">
      <c r="F766" t="str">
        <v>Player send</v>
      </c>
      <c r="G766" s="24">
        <f>SUMIF(orders[BookTitle],F766,orders[TotalSales])</f>
        <v>149.63999999999999</v>
      </c>
      <c r="H766">
        <f>COUNTIF(orders[BookTitle],F766)</f>
        <v>4</v>
      </c>
    </row>
    <row r="767" spans="6:8" x14ac:dyDescent="0.3">
      <c r="F767" t="str">
        <v>Pm then</v>
      </c>
      <c r="G767" s="24">
        <f>SUMIF(orders[BookTitle],F767,orders[TotalSales])</f>
        <v>132.80000000000001</v>
      </c>
      <c r="H767">
        <f>COUNTIF(orders[BookTitle],F767)</f>
        <v>2</v>
      </c>
    </row>
    <row r="768" spans="6:8" x14ac:dyDescent="0.3">
      <c r="F768" t="str">
        <v>Police include dream</v>
      </c>
      <c r="G768" s="24">
        <f>SUMIF(orders[BookTitle],F768,orders[TotalSales])</f>
        <v>938.91000000000008</v>
      </c>
      <c r="H768">
        <f>COUNTIF(orders[BookTitle],F768)</f>
        <v>5</v>
      </c>
    </row>
    <row r="769" spans="6:8" x14ac:dyDescent="0.3">
      <c r="F769" t="str">
        <v>Policy turn</v>
      </c>
      <c r="G769" s="24">
        <f>SUMIF(orders[BookTitle],F769,orders[TotalSales])</f>
        <v>243.17000000000002</v>
      </c>
      <c r="H769">
        <f>COUNTIF(orders[BookTitle],F769)</f>
        <v>2</v>
      </c>
    </row>
    <row r="770" spans="6:8" x14ac:dyDescent="0.3">
      <c r="F770" t="str">
        <v>Political threat</v>
      </c>
      <c r="G770" s="24">
        <f>SUMIF(orders[BookTitle],F770,orders[TotalSales])</f>
        <v>254.45</v>
      </c>
      <c r="H770">
        <f>COUNTIF(orders[BookTitle],F770)</f>
        <v>3</v>
      </c>
    </row>
    <row r="771" spans="6:8" x14ac:dyDescent="0.3">
      <c r="F771" t="str">
        <v>Poor film measure</v>
      </c>
      <c r="G771" s="24">
        <f>SUMIF(orders[BookTitle],F771,orders[TotalSales])</f>
        <v>76.760000000000005</v>
      </c>
      <c r="H771">
        <f>COUNTIF(orders[BookTitle],F771)</f>
        <v>1</v>
      </c>
    </row>
    <row r="772" spans="6:8" x14ac:dyDescent="0.3">
      <c r="F772" t="str">
        <v>Poor western market</v>
      </c>
      <c r="G772" s="24">
        <f>SUMIF(orders[BookTitle],F772,orders[TotalSales])</f>
        <v>76.64</v>
      </c>
      <c r="H772">
        <f>COUNTIF(orders[BookTitle],F772)</f>
        <v>1</v>
      </c>
    </row>
    <row r="773" spans="6:8" x14ac:dyDescent="0.3">
      <c r="F773" t="str">
        <v>Population reflect issue father</v>
      </c>
      <c r="G773" s="24">
        <f>SUMIF(orders[BookTitle],F773,orders[TotalSales])</f>
        <v>16.47</v>
      </c>
      <c r="H773">
        <f>COUNTIF(orders[BookTitle],F773)</f>
        <v>1</v>
      </c>
    </row>
    <row r="774" spans="6:8" x14ac:dyDescent="0.3">
      <c r="F774" t="str">
        <v>Position clear question</v>
      </c>
      <c r="G774" s="24">
        <f>SUMIF(orders[BookTitle],F774,orders[TotalSales])</f>
        <v>109.34</v>
      </c>
      <c r="H774">
        <f>COUNTIF(orders[BookTitle],F774)</f>
        <v>2</v>
      </c>
    </row>
    <row r="775" spans="6:8" x14ac:dyDescent="0.3">
      <c r="F775" t="str">
        <v>Positive about</v>
      </c>
      <c r="G775" s="24">
        <f>SUMIF(orders[BookTitle],F775,orders[TotalSales])</f>
        <v>214.4</v>
      </c>
      <c r="H775">
        <f>COUNTIF(orders[BookTitle],F775)</f>
        <v>2</v>
      </c>
    </row>
    <row r="776" spans="6:8" x14ac:dyDescent="0.3">
      <c r="F776" t="str">
        <v>Positive near</v>
      </c>
      <c r="G776" s="24">
        <f>SUMIF(orders[BookTitle],F776,orders[TotalSales])</f>
        <v>366.65</v>
      </c>
      <c r="H776">
        <f>COUNTIF(orders[BookTitle],F776)</f>
        <v>2</v>
      </c>
    </row>
    <row r="777" spans="6:8" x14ac:dyDescent="0.3">
      <c r="F777" t="str">
        <v>Positive way</v>
      </c>
      <c r="G777" s="24">
        <f>SUMIF(orders[BookTitle],F777,orders[TotalSales])</f>
        <v>264.74</v>
      </c>
      <c r="H777">
        <f>COUNTIF(orders[BookTitle],F777)</f>
        <v>2</v>
      </c>
    </row>
    <row r="778" spans="6:8" x14ac:dyDescent="0.3">
      <c r="F778" t="str">
        <v>Power on town</v>
      </c>
      <c r="G778" s="24">
        <f>SUMIF(orders[BookTitle],F778,orders[TotalSales])</f>
        <v>120.03</v>
      </c>
      <c r="H778">
        <f>COUNTIF(orders[BookTitle],F778)</f>
        <v>2</v>
      </c>
    </row>
    <row r="779" spans="6:8" x14ac:dyDescent="0.3">
      <c r="F779" t="str">
        <v>Power second everybody</v>
      </c>
      <c r="G779" s="24">
        <f>SUMIF(orders[BookTitle],F779,orders[TotalSales])</f>
        <v>68.430000000000007</v>
      </c>
      <c r="H779">
        <f>COUNTIF(orders[BookTitle],F779)</f>
        <v>2</v>
      </c>
    </row>
    <row r="780" spans="6:8" x14ac:dyDescent="0.3">
      <c r="F780" t="str">
        <v>Power until source worker</v>
      </c>
      <c r="G780" s="24">
        <f>SUMIF(orders[BookTitle],F780,orders[TotalSales])</f>
        <v>53.74</v>
      </c>
      <c r="H780">
        <f>COUNTIF(orders[BookTitle],F780)</f>
        <v>1</v>
      </c>
    </row>
    <row r="781" spans="6:8" x14ac:dyDescent="0.3">
      <c r="F781" t="str">
        <v>Practice father</v>
      </c>
      <c r="G781" s="24">
        <f>SUMIF(orders[BookTitle],F781,orders[TotalSales])</f>
        <v>127.4</v>
      </c>
      <c r="H781">
        <f>COUNTIF(orders[BookTitle],F781)</f>
        <v>1</v>
      </c>
    </row>
    <row r="782" spans="6:8" x14ac:dyDescent="0.3">
      <c r="F782" t="str">
        <v>Prepare trial</v>
      </c>
      <c r="G782" s="24">
        <f>SUMIF(orders[BookTitle],F782,orders[TotalSales])</f>
        <v>564.76</v>
      </c>
      <c r="H782">
        <f>COUNTIF(orders[BookTitle],F782)</f>
        <v>5</v>
      </c>
    </row>
    <row r="783" spans="6:8" x14ac:dyDescent="0.3">
      <c r="F783" t="str">
        <v>Prepare world court</v>
      </c>
      <c r="G783" s="24">
        <f>SUMIF(orders[BookTitle],F783,orders[TotalSales])</f>
        <v>409.9</v>
      </c>
      <c r="H783">
        <f>COUNTIF(orders[BookTitle],F783)</f>
        <v>7</v>
      </c>
    </row>
    <row r="784" spans="6:8" x14ac:dyDescent="0.3">
      <c r="F784" t="str">
        <v>Present listen</v>
      </c>
      <c r="G784" s="24">
        <f>SUMIF(orders[BookTitle],F784,orders[TotalSales])</f>
        <v>180.22</v>
      </c>
      <c r="H784">
        <f>COUNTIF(orders[BookTitle],F784)</f>
        <v>2</v>
      </c>
    </row>
    <row r="785" spans="6:8" x14ac:dyDescent="0.3">
      <c r="F785" t="str">
        <v>President food news</v>
      </c>
      <c r="G785" s="24">
        <f>SUMIF(orders[BookTitle],F785,orders[TotalSales])</f>
        <v>229.15</v>
      </c>
      <c r="H785">
        <f>COUNTIF(orders[BookTitle],F785)</f>
        <v>2</v>
      </c>
    </row>
    <row r="786" spans="6:8" x14ac:dyDescent="0.3">
      <c r="F786" t="str">
        <v>President read lawyer</v>
      </c>
      <c r="G786" s="24">
        <f>SUMIF(orders[BookTitle],F786,orders[TotalSales])</f>
        <v>33.6</v>
      </c>
      <c r="H786">
        <f>COUNTIF(orders[BookTitle],F786)</f>
        <v>1</v>
      </c>
    </row>
    <row r="787" spans="6:8" x14ac:dyDescent="0.3">
      <c r="F787" t="str">
        <v>Pressure American</v>
      </c>
      <c r="G787" s="24">
        <f>SUMIF(orders[BookTitle],F787,orders[TotalSales])</f>
        <v>38.72</v>
      </c>
      <c r="H787">
        <f>COUNTIF(orders[BookTitle],F787)</f>
        <v>1</v>
      </c>
    </row>
    <row r="788" spans="6:8" x14ac:dyDescent="0.3">
      <c r="F788" t="str">
        <v>Pressure father exist hour</v>
      </c>
      <c r="G788" s="24">
        <f>SUMIF(orders[BookTitle],F788,orders[TotalSales])</f>
        <v>28.509999999999998</v>
      </c>
      <c r="H788">
        <f>COUNTIF(orders[BookTitle],F788)</f>
        <v>2</v>
      </c>
    </row>
    <row r="789" spans="6:8" x14ac:dyDescent="0.3">
      <c r="F789" t="str">
        <v>Pretty system government</v>
      </c>
      <c r="G789" s="24">
        <f>SUMIF(orders[BookTitle],F789,orders[TotalSales])</f>
        <v>219.7</v>
      </c>
      <c r="H789">
        <f>COUNTIF(orders[BookTitle],F789)</f>
        <v>3</v>
      </c>
    </row>
    <row r="790" spans="6:8" x14ac:dyDescent="0.3">
      <c r="F790" t="str">
        <v>Prevent allow</v>
      </c>
      <c r="G790" s="24">
        <f>SUMIF(orders[BookTitle],F790,orders[TotalSales])</f>
        <v>124.71</v>
      </c>
      <c r="H790">
        <f>COUNTIF(orders[BookTitle],F790)</f>
        <v>1</v>
      </c>
    </row>
    <row r="791" spans="6:8" x14ac:dyDescent="0.3">
      <c r="F791" t="str">
        <v>Prevent likely technology same</v>
      </c>
      <c r="G791" s="24">
        <f>SUMIF(orders[BookTitle],F791,orders[TotalSales])</f>
        <v>10.84</v>
      </c>
      <c r="H791">
        <f>COUNTIF(orders[BookTitle],F791)</f>
        <v>1</v>
      </c>
    </row>
    <row r="792" spans="6:8" x14ac:dyDescent="0.3">
      <c r="F792" t="str">
        <v>Price senior whom down</v>
      </c>
      <c r="G792" s="24">
        <f>SUMIF(orders[BookTitle],F792,orders[TotalSales])</f>
        <v>253.48000000000002</v>
      </c>
      <c r="H792">
        <f>COUNTIF(orders[BookTitle],F792)</f>
        <v>4</v>
      </c>
    </row>
    <row r="793" spans="6:8" x14ac:dyDescent="0.3">
      <c r="F793" t="str">
        <v>Probably seek subject</v>
      </c>
      <c r="G793" s="24">
        <f>SUMIF(orders[BookTitle],F793,orders[TotalSales])</f>
        <v>327.32</v>
      </c>
      <c r="H793">
        <f>COUNTIF(orders[BookTitle],F793)</f>
        <v>2</v>
      </c>
    </row>
    <row r="794" spans="6:8" x14ac:dyDescent="0.3">
      <c r="F794" t="str">
        <v>Process social room</v>
      </c>
      <c r="G794" s="24">
        <f>SUMIF(orders[BookTitle],F794,orders[TotalSales])</f>
        <v>175.16</v>
      </c>
      <c r="H794">
        <f>COUNTIF(orders[BookTitle],F794)</f>
        <v>3</v>
      </c>
    </row>
    <row r="795" spans="6:8" x14ac:dyDescent="0.3">
      <c r="F795" t="str">
        <v>Produce imagine memory use</v>
      </c>
      <c r="G795" s="24">
        <f>SUMIF(orders[BookTitle],F795,orders[TotalSales])</f>
        <v>97.710000000000008</v>
      </c>
      <c r="H795">
        <f>COUNTIF(orders[BookTitle],F795)</f>
        <v>2</v>
      </c>
    </row>
    <row r="796" spans="6:8" x14ac:dyDescent="0.3">
      <c r="F796" t="str">
        <v>Produce trip site</v>
      </c>
      <c r="G796" s="24">
        <f>SUMIF(orders[BookTitle],F796,orders[TotalSales])</f>
        <v>208.32</v>
      </c>
      <c r="H796">
        <f>COUNTIF(orders[BookTitle],F796)</f>
        <v>6</v>
      </c>
    </row>
    <row r="797" spans="6:8" x14ac:dyDescent="0.3">
      <c r="F797" t="str">
        <v>Production eight citizen</v>
      </c>
      <c r="G797" s="24">
        <f>SUMIF(orders[BookTitle],F797,orders[TotalSales])</f>
        <v>72.930000000000007</v>
      </c>
      <c r="H797">
        <f>COUNTIF(orders[BookTitle],F797)</f>
        <v>2</v>
      </c>
    </row>
    <row r="798" spans="6:8" x14ac:dyDescent="0.3">
      <c r="F798" t="str">
        <v>Production significant wrong</v>
      </c>
      <c r="G798" s="24">
        <f>SUMIF(orders[BookTitle],F798,orders[TotalSales])</f>
        <v>153</v>
      </c>
      <c r="H798">
        <f>COUNTIF(orders[BookTitle],F798)</f>
        <v>4</v>
      </c>
    </row>
    <row r="799" spans="6:8" x14ac:dyDescent="0.3">
      <c r="F799" t="str">
        <v>Professional scene author</v>
      </c>
      <c r="G799" s="24">
        <f>SUMIF(orders[BookTitle],F799,orders[TotalSales])</f>
        <v>155.82999999999998</v>
      </c>
      <c r="H799">
        <f>COUNTIF(orders[BookTitle],F799)</f>
        <v>3</v>
      </c>
    </row>
    <row r="800" spans="6:8" x14ac:dyDescent="0.3">
      <c r="F800" t="str">
        <v>Professor more</v>
      </c>
      <c r="G800" s="24">
        <f>SUMIF(orders[BookTitle],F800,orders[TotalSales])</f>
        <v>223.76</v>
      </c>
      <c r="H800">
        <f>COUNTIF(orders[BookTitle],F800)</f>
        <v>3</v>
      </c>
    </row>
    <row r="801" spans="6:8" x14ac:dyDescent="0.3">
      <c r="F801" t="str">
        <v>Professor record style</v>
      </c>
      <c r="G801" s="24">
        <f>SUMIF(orders[BookTitle],F801,orders[TotalSales])</f>
        <v>186.48</v>
      </c>
      <c r="H801">
        <f>COUNTIF(orders[BookTitle],F801)</f>
        <v>6</v>
      </c>
    </row>
    <row r="802" spans="6:8" x14ac:dyDescent="0.3">
      <c r="F802" t="str">
        <v>Professor sometimes</v>
      </c>
      <c r="G802" s="24">
        <f>SUMIF(orders[BookTitle],F802,orders[TotalSales])</f>
        <v>50.38</v>
      </c>
      <c r="H802">
        <f>COUNTIF(orders[BookTitle],F802)</f>
        <v>2</v>
      </c>
    </row>
    <row r="803" spans="6:8" x14ac:dyDescent="0.3">
      <c r="F803" t="str">
        <v>Project develop decide</v>
      </c>
      <c r="G803" s="24">
        <f>SUMIF(orders[BookTitle],F803,orders[TotalSales])</f>
        <v>401</v>
      </c>
      <c r="H803">
        <f>COUNTIF(orders[BookTitle],F803)</f>
        <v>6</v>
      </c>
    </row>
    <row r="804" spans="6:8" x14ac:dyDescent="0.3">
      <c r="F804" t="str">
        <v>Prove involve</v>
      </c>
      <c r="G804" s="24">
        <f>SUMIF(orders[BookTitle],F804,orders[TotalSales])</f>
        <v>225.66</v>
      </c>
      <c r="H804">
        <f>COUNTIF(orders[BookTitle],F804)</f>
        <v>2</v>
      </c>
    </row>
    <row r="805" spans="6:8" x14ac:dyDescent="0.3">
      <c r="F805" t="str">
        <v>Prove off</v>
      </c>
      <c r="G805" s="24">
        <f>SUMIF(orders[BookTitle],F805,orders[TotalSales])</f>
        <v>28.2</v>
      </c>
      <c r="H805">
        <f>COUNTIF(orders[BookTitle],F805)</f>
        <v>2</v>
      </c>
    </row>
    <row r="806" spans="6:8" x14ac:dyDescent="0.3">
      <c r="F806" t="str">
        <v>Prove tax</v>
      </c>
      <c r="G806" s="24">
        <f>SUMIF(orders[BookTitle],F806,orders[TotalSales])</f>
        <v>49.37</v>
      </c>
      <c r="H806">
        <f>COUNTIF(orders[BookTitle],F806)</f>
        <v>1</v>
      </c>
    </row>
    <row r="807" spans="6:8" x14ac:dyDescent="0.3">
      <c r="F807" t="str">
        <v>Pull behind bring</v>
      </c>
      <c r="G807" s="24">
        <f>SUMIF(orders[BookTitle],F807,orders[TotalSales])</f>
        <v>61.8</v>
      </c>
      <c r="H807">
        <f>COUNTIF(orders[BookTitle],F807)</f>
        <v>1</v>
      </c>
    </row>
    <row r="808" spans="6:8" x14ac:dyDescent="0.3">
      <c r="F808" t="str">
        <v>Purpose present Mr</v>
      </c>
      <c r="G808" s="24">
        <f>SUMIF(orders[BookTitle],F808,orders[TotalSales])</f>
        <v>182</v>
      </c>
      <c r="H808">
        <f>COUNTIF(orders[BookTitle],F808)</f>
        <v>2</v>
      </c>
    </row>
    <row r="809" spans="6:8" x14ac:dyDescent="0.3">
      <c r="F809" t="str">
        <v>Purpose trial</v>
      </c>
      <c r="G809" s="24">
        <f>SUMIF(orders[BookTitle],F809,orders[TotalSales])</f>
        <v>256.78000000000003</v>
      </c>
      <c r="H809">
        <f>COUNTIF(orders[BookTitle],F809)</f>
        <v>4</v>
      </c>
    </row>
    <row r="810" spans="6:8" x14ac:dyDescent="0.3">
      <c r="F810" t="str">
        <v>Push learn</v>
      </c>
      <c r="G810" s="24">
        <f>SUMIF(orders[BookTitle],F810,orders[TotalSales])</f>
        <v>92.23</v>
      </c>
      <c r="H810">
        <f>COUNTIF(orders[BookTitle],F810)</f>
        <v>2</v>
      </c>
    </row>
    <row r="811" spans="6:8" x14ac:dyDescent="0.3">
      <c r="F811" t="str">
        <v>Put knowledge consumer</v>
      </c>
      <c r="G811" s="24">
        <f>SUMIF(orders[BookTitle],F811,orders[TotalSales])</f>
        <v>411.78</v>
      </c>
      <c r="H811">
        <f>COUNTIF(orders[BookTitle],F811)</f>
        <v>3</v>
      </c>
    </row>
    <row r="812" spans="6:8" x14ac:dyDescent="0.3">
      <c r="F812" t="str">
        <v>Put star expect close</v>
      </c>
      <c r="G812" s="24">
        <f>SUMIF(orders[BookTitle],F812,orders[TotalSales])</f>
        <v>157.45999999999998</v>
      </c>
      <c r="H812">
        <f>COUNTIF(orders[BookTitle],F812)</f>
        <v>3</v>
      </c>
    </row>
    <row r="813" spans="6:8" x14ac:dyDescent="0.3">
      <c r="F813" t="str">
        <v>Quickly five direction</v>
      </c>
      <c r="G813" s="24">
        <f>SUMIF(orders[BookTitle],F813,orders[TotalSales])</f>
        <v>30.54</v>
      </c>
      <c r="H813">
        <f>COUNTIF(orders[BookTitle],F813)</f>
        <v>1</v>
      </c>
    </row>
    <row r="814" spans="6:8" x14ac:dyDescent="0.3">
      <c r="F814" t="str">
        <v>Quickly short measure</v>
      </c>
      <c r="G814" s="24">
        <f>SUMIF(orders[BookTitle],F814,orders[TotalSales])</f>
        <v>402.03</v>
      </c>
      <c r="H814">
        <f>COUNTIF(orders[BookTitle],F814)</f>
        <v>3</v>
      </c>
    </row>
    <row r="815" spans="6:8" x14ac:dyDescent="0.3">
      <c r="F815" t="str">
        <v>Radio we crime</v>
      </c>
      <c r="G815" s="24">
        <f>SUMIF(orders[BookTitle],F815,orders[TotalSales])</f>
        <v>454.03999999999996</v>
      </c>
      <c r="H815">
        <f>COUNTIF(orders[BookTitle],F815)</f>
        <v>5</v>
      </c>
    </row>
    <row r="816" spans="6:8" x14ac:dyDescent="0.3">
      <c r="F816" t="str">
        <v>Reach budget</v>
      </c>
      <c r="G816" s="24">
        <f>SUMIF(orders[BookTitle],F816,orders[TotalSales])</f>
        <v>538.04</v>
      </c>
      <c r="H816">
        <f>COUNTIF(orders[BookTitle],F816)</f>
        <v>3</v>
      </c>
    </row>
    <row r="817" spans="6:8" x14ac:dyDescent="0.3">
      <c r="F817" t="str">
        <v>Reach game black</v>
      </c>
      <c r="G817" s="24">
        <f>SUMIF(orders[BookTitle],F817,orders[TotalSales])</f>
        <v>218.96</v>
      </c>
      <c r="H817">
        <f>COUNTIF(orders[BookTitle],F817)</f>
        <v>4</v>
      </c>
    </row>
    <row r="818" spans="6:8" x14ac:dyDescent="0.3">
      <c r="F818" t="str">
        <v>Reach property</v>
      </c>
      <c r="G818" s="24">
        <f>SUMIF(orders[BookTitle],F818,orders[TotalSales])</f>
        <v>116.6</v>
      </c>
      <c r="H818">
        <f>COUNTIF(orders[BookTitle],F818)</f>
        <v>1</v>
      </c>
    </row>
    <row r="819" spans="6:8" x14ac:dyDescent="0.3">
      <c r="F819" t="str">
        <v>Reach third else</v>
      </c>
      <c r="G819" s="24">
        <f>SUMIF(orders[BookTitle],F819,orders[TotalSales])</f>
        <v>274.5</v>
      </c>
      <c r="H819">
        <f>COUNTIF(orders[BookTitle],F819)</f>
        <v>2</v>
      </c>
    </row>
    <row r="820" spans="6:8" x14ac:dyDescent="0.3">
      <c r="F820" t="str">
        <v>Read</v>
      </c>
      <c r="G820" s="24">
        <f>SUMIF(orders[BookTitle],F820,orders[TotalSales])</f>
        <v>135.4</v>
      </c>
      <c r="H820">
        <f>COUNTIF(orders[BookTitle],F820)</f>
        <v>1</v>
      </c>
    </row>
    <row r="821" spans="6:8" x14ac:dyDescent="0.3">
      <c r="F821" t="str">
        <v>Read moment</v>
      </c>
      <c r="G821" s="24">
        <f>SUMIF(orders[BookTitle],F821,orders[TotalSales])</f>
        <v>20.92</v>
      </c>
      <c r="H821">
        <f>COUNTIF(orders[BookTitle],F821)</f>
        <v>1</v>
      </c>
    </row>
    <row r="822" spans="6:8" x14ac:dyDescent="0.3">
      <c r="F822" t="str">
        <v>Read shoulder us</v>
      </c>
      <c r="G822" s="24">
        <f>SUMIF(orders[BookTitle],F822,orders[TotalSales])</f>
        <v>155.6</v>
      </c>
      <c r="H822">
        <f>COUNTIF(orders[BookTitle],F822)</f>
        <v>1</v>
      </c>
    </row>
    <row r="823" spans="6:8" x14ac:dyDescent="0.3">
      <c r="F823" t="str">
        <v>Real teacher</v>
      </c>
      <c r="G823" s="24">
        <f>SUMIF(orders[BookTitle],F823,orders[TotalSales])</f>
        <v>307.35000000000002</v>
      </c>
      <c r="H823">
        <f>COUNTIF(orders[BookTitle],F823)</f>
        <v>3</v>
      </c>
    </row>
    <row r="824" spans="6:8" x14ac:dyDescent="0.3">
      <c r="F824" t="str">
        <v>Real term public</v>
      </c>
      <c r="G824" s="24">
        <f>SUMIF(orders[BookTitle],F824,orders[TotalSales])</f>
        <v>432.32000000000005</v>
      </c>
      <c r="H824">
        <f>COUNTIF(orders[BookTitle],F824)</f>
        <v>6</v>
      </c>
    </row>
    <row r="825" spans="6:8" x14ac:dyDescent="0.3">
      <c r="F825" t="str">
        <v>Reality different</v>
      </c>
      <c r="G825" s="24">
        <f>SUMIF(orders[BookTitle],F825,orders[TotalSales])</f>
        <v>308.45000000000005</v>
      </c>
      <c r="H825">
        <f>COUNTIF(orders[BookTitle],F825)</f>
        <v>3</v>
      </c>
    </row>
    <row r="826" spans="6:8" x14ac:dyDescent="0.3">
      <c r="F826" t="str">
        <v>Reason</v>
      </c>
      <c r="G826" s="24">
        <f>SUMIF(orders[BookTitle],F826,orders[TotalSales])</f>
        <v>202.04</v>
      </c>
      <c r="H826">
        <f>COUNTIF(orders[BookTitle],F826)</f>
        <v>4</v>
      </c>
    </row>
    <row r="827" spans="6:8" x14ac:dyDescent="0.3">
      <c r="F827" t="str">
        <v>Reason participant</v>
      </c>
      <c r="G827" s="24">
        <f>SUMIF(orders[BookTitle],F827,orders[TotalSales])</f>
        <v>336.90999999999997</v>
      </c>
      <c r="H827">
        <f>COUNTIF(orders[BookTitle],F827)</f>
        <v>5</v>
      </c>
    </row>
    <row r="828" spans="6:8" x14ac:dyDescent="0.3">
      <c r="F828" t="str">
        <v>Receive add past</v>
      </c>
      <c r="G828" s="24">
        <f>SUMIF(orders[BookTitle],F828,orders[TotalSales])</f>
        <v>58.519999999999996</v>
      </c>
      <c r="H828">
        <f>COUNTIF(orders[BookTitle],F828)</f>
        <v>2</v>
      </c>
    </row>
    <row r="829" spans="6:8" x14ac:dyDescent="0.3">
      <c r="F829" t="str">
        <v>Receive hotel fly</v>
      </c>
      <c r="G829" s="24">
        <f>SUMIF(orders[BookTitle],F829,orders[TotalSales])</f>
        <v>23.4</v>
      </c>
      <c r="H829">
        <f>COUNTIF(orders[BookTitle],F829)</f>
        <v>2</v>
      </c>
    </row>
    <row r="830" spans="6:8" x14ac:dyDescent="0.3">
      <c r="F830" t="str">
        <v>Recently some</v>
      </c>
      <c r="G830" s="24">
        <f>SUMIF(orders[BookTitle],F830,orders[TotalSales])</f>
        <v>246.87</v>
      </c>
      <c r="H830">
        <f>COUNTIF(orders[BookTitle],F830)</f>
        <v>2</v>
      </c>
    </row>
    <row r="831" spans="6:8" x14ac:dyDescent="0.3">
      <c r="F831" t="str">
        <v>Recently take</v>
      </c>
      <c r="G831" s="24">
        <f>SUMIF(orders[BookTitle],F831,orders[TotalSales])</f>
        <v>37.270000000000003</v>
      </c>
      <c r="H831">
        <f>COUNTIF(orders[BookTitle],F831)</f>
        <v>2</v>
      </c>
    </row>
    <row r="832" spans="6:8" x14ac:dyDescent="0.3">
      <c r="F832" t="str">
        <v>Recognize range since particularly</v>
      </c>
      <c r="G832" s="24">
        <f>SUMIF(orders[BookTitle],F832,orders[TotalSales])</f>
        <v>109.5</v>
      </c>
      <c r="H832">
        <f>COUNTIF(orders[BookTitle],F832)</f>
        <v>2</v>
      </c>
    </row>
    <row r="833" spans="6:8" x14ac:dyDescent="0.3">
      <c r="F833" t="str">
        <v>Record attention ability name</v>
      </c>
      <c r="G833" s="24">
        <f>SUMIF(orders[BookTitle],F833,orders[TotalSales])</f>
        <v>131.57</v>
      </c>
      <c r="H833">
        <f>COUNTIF(orders[BookTitle],F833)</f>
        <v>2</v>
      </c>
    </row>
    <row r="834" spans="6:8" x14ac:dyDescent="0.3">
      <c r="F834" t="str">
        <v>Record statement phone</v>
      </c>
      <c r="G834" s="24">
        <f>SUMIF(orders[BookTitle],F834,orders[TotalSales])</f>
        <v>244.15</v>
      </c>
      <c r="H834">
        <f>COUNTIF(orders[BookTitle],F834)</f>
        <v>2</v>
      </c>
    </row>
    <row r="835" spans="6:8" x14ac:dyDescent="0.3">
      <c r="F835" t="str">
        <v>Record your</v>
      </c>
      <c r="G835" s="24">
        <f>SUMIF(orders[BookTitle],F835,orders[TotalSales])</f>
        <v>95.35</v>
      </c>
      <c r="H835">
        <f>COUNTIF(orders[BookTitle],F835)</f>
        <v>2</v>
      </c>
    </row>
    <row r="836" spans="6:8" x14ac:dyDescent="0.3">
      <c r="F836" t="str">
        <v>Red themselves</v>
      </c>
      <c r="G836" s="24">
        <f>SUMIF(orders[BookTitle],F836,orders[TotalSales])</f>
        <v>557.82000000000005</v>
      </c>
      <c r="H836">
        <f>COUNTIF(orders[BookTitle],F836)</f>
        <v>3</v>
      </c>
    </row>
    <row r="837" spans="6:8" x14ac:dyDescent="0.3">
      <c r="F837" t="str">
        <v>Reflect</v>
      </c>
      <c r="G837" s="24">
        <f>SUMIF(orders[BookTitle],F837,orders[TotalSales])</f>
        <v>141.51</v>
      </c>
      <c r="H837">
        <f>COUNTIF(orders[BookTitle],F837)</f>
        <v>2</v>
      </c>
    </row>
    <row r="838" spans="6:8" x14ac:dyDescent="0.3">
      <c r="F838" t="str">
        <v>Region assume career</v>
      </c>
      <c r="G838" s="24">
        <f>SUMIF(orders[BookTitle],F838,orders[TotalSales])</f>
        <v>375.14</v>
      </c>
      <c r="H838">
        <f>COUNTIF(orders[BookTitle],F838)</f>
        <v>2</v>
      </c>
    </row>
    <row r="839" spans="6:8" x14ac:dyDescent="0.3">
      <c r="F839" t="str">
        <v>Region society</v>
      </c>
      <c r="G839" s="24">
        <f>SUMIF(orders[BookTitle],F839,orders[TotalSales])</f>
        <v>157.74</v>
      </c>
      <c r="H839">
        <f>COUNTIF(orders[BookTitle],F839)</f>
        <v>2</v>
      </c>
    </row>
    <row r="840" spans="6:8" x14ac:dyDescent="0.3">
      <c r="F840" t="str">
        <v>Region where gas</v>
      </c>
      <c r="G840" s="24">
        <f>SUMIF(orders[BookTitle],F840,orders[TotalSales])</f>
        <v>82</v>
      </c>
      <c r="H840">
        <f>COUNTIF(orders[BookTitle],F840)</f>
        <v>1</v>
      </c>
    </row>
    <row r="841" spans="6:8" x14ac:dyDescent="0.3">
      <c r="F841" t="str">
        <v>Relate tree</v>
      </c>
      <c r="G841" s="24">
        <f>SUMIF(orders[BookTitle],F841,orders[TotalSales])</f>
        <v>74.38</v>
      </c>
      <c r="H841">
        <f>COUNTIF(orders[BookTitle],F841)</f>
        <v>4</v>
      </c>
    </row>
    <row r="842" spans="6:8" x14ac:dyDescent="0.3">
      <c r="F842" t="str">
        <v>Relationship treatment</v>
      </c>
      <c r="G842" s="24">
        <f>SUMIF(orders[BookTitle],F842,orders[TotalSales])</f>
        <v>39.700000000000003</v>
      </c>
      <c r="H842">
        <f>COUNTIF(orders[BookTitle],F842)</f>
        <v>3</v>
      </c>
    </row>
    <row r="843" spans="6:8" x14ac:dyDescent="0.3">
      <c r="F843" t="str">
        <v>Religious partner southern</v>
      </c>
      <c r="G843" s="24">
        <f>SUMIF(orders[BookTitle],F843,orders[TotalSales])</f>
        <v>118.17</v>
      </c>
      <c r="H843">
        <f>COUNTIF(orders[BookTitle],F843)</f>
        <v>3</v>
      </c>
    </row>
    <row r="844" spans="6:8" x14ac:dyDescent="0.3">
      <c r="F844" t="str">
        <v>Remember key</v>
      </c>
      <c r="G844" s="24">
        <f>SUMIF(orders[BookTitle],F844,orders[TotalSales])</f>
        <v>150.19999999999999</v>
      </c>
      <c r="H844">
        <f>COUNTIF(orders[BookTitle],F844)</f>
        <v>1</v>
      </c>
    </row>
    <row r="845" spans="6:8" x14ac:dyDescent="0.3">
      <c r="F845" t="str">
        <v>Remember share this</v>
      </c>
      <c r="G845" s="24">
        <f>SUMIF(orders[BookTitle],F845,orders[TotalSales])</f>
        <v>69.69</v>
      </c>
      <c r="H845">
        <f>COUNTIF(orders[BookTitle],F845)</f>
        <v>3</v>
      </c>
    </row>
    <row r="846" spans="6:8" x14ac:dyDescent="0.3">
      <c r="F846" t="str">
        <v>Report every force</v>
      </c>
      <c r="G846" s="24">
        <f>SUMIF(orders[BookTitle],F846,orders[TotalSales])</f>
        <v>32.93</v>
      </c>
      <c r="H846">
        <f>COUNTIF(orders[BookTitle],F846)</f>
        <v>3</v>
      </c>
    </row>
    <row r="847" spans="6:8" x14ac:dyDescent="0.3">
      <c r="F847" t="str">
        <v>Represent pretty ten</v>
      </c>
      <c r="G847" s="24">
        <f>SUMIF(orders[BookTitle],F847,orders[TotalSales])</f>
        <v>257.02</v>
      </c>
      <c r="H847">
        <f>COUNTIF(orders[BookTitle],F847)</f>
        <v>5</v>
      </c>
    </row>
    <row r="848" spans="6:8" x14ac:dyDescent="0.3">
      <c r="F848" t="str">
        <v>Represent too</v>
      </c>
      <c r="G848" s="24">
        <f>SUMIF(orders[BookTitle],F848,orders[TotalSales])</f>
        <v>145.69</v>
      </c>
      <c r="H848">
        <f>COUNTIF(orders[BookTitle],F848)</f>
        <v>3</v>
      </c>
    </row>
    <row r="849" spans="6:8" x14ac:dyDescent="0.3">
      <c r="F849" t="str">
        <v>Republican</v>
      </c>
      <c r="G849" s="24">
        <f>SUMIF(orders[BookTitle],F849,orders[TotalSales])</f>
        <v>363.97999999999996</v>
      </c>
      <c r="H849">
        <f>COUNTIF(orders[BookTitle],F849)</f>
        <v>5</v>
      </c>
    </row>
    <row r="850" spans="6:8" x14ac:dyDescent="0.3">
      <c r="F850" t="str">
        <v>Republican after live</v>
      </c>
      <c r="G850" s="24">
        <f>SUMIF(orders[BookTitle],F850,orders[TotalSales])</f>
        <v>40.22</v>
      </c>
      <c r="H850">
        <f>COUNTIF(orders[BookTitle],F850)</f>
        <v>1</v>
      </c>
    </row>
    <row r="851" spans="6:8" x14ac:dyDescent="0.3">
      <c r="F851" t="str">
        <v>Require difficult find</v>
      </c>
      <c r="G851" s="24">
        <f>SUMIF(orders[BookTitle],F851,orders[TotalSales])</f>
        <v>243.60000000000002</v>
      </c>
      <c r="H851">
        <f>COUNTIF(orders[BookTitle],F851)</f>
        <v>2</v>
      </c>
    </row>
    <row r="852" spans="6:8" x14ac:dyDescent="0.3">
      <c r="F852" t="str">
        <v>Require role realize</v>
      </c>
      <c r="G852" s="24">
        <f>SUMIF(orders[BookTitle],F852,orders[TotalSales])</f>
        <v>116.7</v>
      </c>
      <c r="H852">
        <f>COUNTIF(orders[BookTitle],F852)</f>
        <v>1</v>
      </c>
    </row>
    <row r="853" spans="6:8" x14ac:dyDescent="0.3">
      <c r="F853" t="str">
        <v>Require stay away</v>
      </c>
      <c r="G853" s="24">
        <f>SUMIF(orders[BookTitle],F853,orders[TotalSales])</f>
        <v>200.39</v>
      </c>
      <c r="H853">
        <f>COUNTIF(orders[BookTitle],F853)</f>
        <v>2</v>
      </c>
    </row>
    <row r="854" spans="6:8" x14ac:dyDescent="0.3">
      <c r="F854" t="str">
        <v>Research</v>
      </c>
      <c r="G854" s="24">
        <f>SUMIF(orders[BookTitle],F854,orders[TotalSales])</f>
        <v>360.92999999999995</v>
      </c>
      <c r="H854">
        <f>COUNTIF(orders[BookTitle],F854)</f>
        <v>5</v>
      </c>
    </row>
    <row r="855" spans="6:8" x14ac:dyDescent="0.3">
      <c r="F855" t="str">
        <v>Research base</v>
      </c>
      <c r="G855" s="24">
        <f>SUMIF(orders[BookTitle],F855,orders[TotalSales])</f>
        <v>224.62</v>
      </c>
      <c r="H855">
        <f>COUNTIF(orders[BookTitle],F855)</f>
        <v>2</v>
      </c>
    </row>
    <row r="856" spans="6:8" x14ac:dyDescent="0.3">
      <c r="F856" t="str">
        <v>Rest</v>
      </c>
      <c r="G856" s="24">
        <f>SUMIF(orders[BookTitle],F856,orders[TotalSales])</f>
        <v>471.28</v>
      </c>
      <c r="H856">
        <f>COUNTIF(orders[BookTitle],F856)</f>
        <v>5</v>
      </c>
    </row>
    <row r="857" spans="6:8" x14ac:dyDescent="0.3">
      <c r="F857" t="str">
        <v>Result lead</v>
      </c>
      <c r="G857" s="24">
        <f>SUMIF(orders[BookTitle],F857,orders[TotalSales])</f>
        <v>418.64</v>
      </c>
      <c r="H857">
        <f>COUNTIF(orders[BookTitle],F857)</f>
        <v>4</v>
      </c>
    </row>
    <row r="858" spans="6:8" x14ac:dyDescent="0.3">
      <c r="F858" t="str">
        <v>Reveal each them</v>
      </c>
      <c r="G858" s="24">
        <f>SUMIF(orders[BookTitle],F858,orders[TotalSales])</f>
        <v>95.99</v>
      </c>
      <c r="H858">
        <f>COUNTIF(orders[BookTitle],F858)</f>
        <v>2</v>
      </c>
    </row>
    <row r="859" spans="6:8" x14ac:dyDescent="0.3">
      <c r="F859" t="str">
        <v>Reveal reflect</v>
      </c>
      <c r="G859" s="24">
        <f>SUMIF(orders[BookTitle],F859,orders[TotalSales])</f>
        <v>294.96000000000004</v>
      </c>
      <c r="H859">
        <f>COUNTIF(orders[BookTitle],F859)</f>
        <v>3</v>
      </c>
    </row>
    <row r="860" spans="6:8" x14ac:dyDescent="0.3">
      <c r="F860" t="str">
        <v>Reveal second</v>
      </c>
      <c r="G860" s="24">
        <f>SUMIF(orders[BookTitle],F860,orders[TotalSales])</f>
        <v>110.13</v>
      </c>
      <c r="H860">
        <f>COUNTIF(orders[BookTitle],F860)</f>
        <v>1</v>
      </c>
    </row>
    <row r="861" spans="6:8" x14ac:dyDescent="0.3">
      <c r="F861" t="str">
        <v>Reveal wide</v>
      </c>
      <c r="G861" s="24">
        <f>SUMIF(orders[BookTitle],F861,orders[TotalSales])</f>
        <v>315.86</v>
      </c>
      <c r="H861">
        <f>COUNTIF(orders[BookTitle],F861)</f>
        <v>3</v>
      </c>
    </row>
    <row r="862" spans="6:8" x14ac:dyDescent="0.3">
      <c r="F862" t="str">
        <v>Rise</v>
      </c>
      <c r="G862" s="24">
        <f>SUMIF(orders[BookTitle],F862,orders[TotalSales])</f>
        <v>15.2</v>
      </c>
      <c r="H862">
        <f>COUNTIF(orders[BookTitle],F862)</f>
        <v>1</v>
      </c>
    </row>
    <row r="863" spans="6:8" x14ac:dyDescent="0.3">
      <c r="F863" t="str">
        <v>Risk quickly finally</v>
      </c>
      <c r="G863" s="24">
        <f>SUMIF(orders[BookTitle],F863,orders[TotalSales])</f>
        <v>298.45999999999998</v>
      </c>
      <c r="H863">
        <f>COUNTIF(orders[BookTitle],F863)</f>
        <v>3</v>
      </c>
    </row>
    <row r="864" spans="6:8" x14ac:dyDescent="0.3">
      <c r="F864" t="str">
        <v>Room short</v>
      </c>
      <c r="G864" s="24">
        <f>SUMIF(orders[BookTitle],F864,orders[TotalSales])</f>
        <v>15.59</v>
      </c>
      <c r="H864">
        <f>COUNTIF(orders[BookTitle],F864)</f>
        <v>1</v>
      </c>
    </row>
    <row r="865" spans="6:8" x14ac:dyDescent="0.3">
      <c r="F865" t="str">
        <v>Rule become</v>
      </c>
      <c r="G865" s="24">
        <f>SUMIF(orders[BookTitle],F865,orders[TotalSales])</f>
        <v>514.37</v>
      </c>
      <c r="H865">
        <f>COUNTIF(orders[BookTitle],F865)</f>
        <v>5</v>
      </c>
    </row>
    <row r="866" spans="6:8" x14ac:dyDescent="0.3">
      <c r="F866" t="str">
        <v>Run pick carry pass</v>
      </c>
      <c r="G866" s="24">
        <f>SUMIF(orders[BookTitle],F866,orders[TotalSales])</f>
        <v>6.86</v>
      </c>
      <c r="H866">
        <f>COUNTIF(orders[BookTitle],F866)</f>
        <v>1</v>
      </c>
    </row>
    <row r="867" spans="6:8" x14ac:dyDescent="0.3">
      <c r="F867" t="str">
        <v>Safe great</v>
      </c>
      <c r="G867" s="24">
        <f>SUMIF(orders[BookTitle],F867,orders[TotalSales])</f>
        <v>24.96</v>
      </c>
      <c r="H867">
        <f>COUNTIF(orders[BookTitle],F867)</f>
        <v>1</v>
      </c>
    </row>
    <row r="868" spans="6:8" x14ac:dyDescent="0.3">
      <c r="F868" t="str">
        <v>Save hundred unit letter</v>
      </c>
      <c r="G868" s="24">
        <f>SUMIF(orders[BookTitle],F868,orders[TotalSales])</f>
        <v>137.43</v>
      </c>
      <c r="H868">
        <f>COUNTIF(orders[BookTitle],F868)</f>
        <v>2</v>
      </c>
    </row>
    <row r="869" spans="6:8" x14ac:dyDescent="0.3">
      <c r="F869" t="str">
        <v>Scene start</v>
      </c>
      <c r="G869" s="24">
        <f>SUMIF(orders[BookTitle],F869,orders[TotalSales])</f>
        <v>91.68</v>
      </c>
      <c r="H869">
        <f>COUNTIF(orders[BookTitle],F869)</f>
        <v>2</v>
      </c>
    </row>
    <row r="870" spans="6:8" x14ac:dyDescent="0.3">
      <c r="F870" t="str">
        <v>Scene two among</v>
      </c>
      <c r="G870" s="24">
        <f>SUMIF(orders[BookTitle],F870,orders[TotalSales])</f>
        <v>217.73</v>
      </c>
      <c r="H870">
        <f>COUNTIF(orders[BookTitle],F870)</f>
        <v>2</v>
      </c>
    </row>
    <row r="871" spans="6:8" x14ac:dyDescent="0.3">
      <c r="F871" t="str">
        <v>School</v>
      </c>
      <c r="G871" s="24">
        <f>SUMIF(orders[BookTitle],F871,orders[TotalSales])</f>
        <v>657.76</v>
      </c>
      <c r="H871">
        <f>COUNTIF(orders[BookTitle],F871)</f>
        <v>4</v>
      </c>
    </row>
    <row r="872" spans="6:8" x14ac:dyDescent="0.3">
      <c r="F872" t="str">
        <v>School into</v>
      </c>
      <c r="G872" s="24">
        <f>SUMIF(orders[BookTitle],F872,orders[TotalSales])</f>
        <v>263.12</v>
      </c>
      <c r="H872">
        <f>COUNTIF(orders[BookTitle],F872)</f>
        <v>3</v>
      </c>
    </row>
    <row r="873" spans="6:8" x14ac:dyDescent="0.3">
      <c r="F873" t="str">
        <v>School price federal</v>
      </c>
      <c r="G873" s="24">
        <f>SUMIF(orders[BookTitle],F873,orders[TotalSales])</f>
        <v>258.27999999999997</v>
      </c>
      <c r="H873">
        <f>COUNTIF(orders[BookTitle],F873)</f>
        <v>3</v>
      </c>
    </row>
    <row r="874" spans="6:8" x14ac:dyDescent="0.3">
      <c r="F874" t="str">
        <v>Score compare</v>
      </c>
      <c r="G874" s="24">
        <f>SUMIF(orders[BookTitle],F874,orders[TotalSales])</f>
        <v>113.4</v>
      </c>
      <c r="H874">
        <f>COUNTIF(orders[BookTitle],F874)</f>
        <v>1</v>
      </c>
    </row>
    <row r="875" spans="6:8" x14ac:dyDescent="0.3">
      <c r="F875" t="str">
        <v>Sea hold</v>
      </c>
      <c r="G875" s="24">
        <f>SUMIF(orders[BookTitle],F875,orders[TotalSales])</f>
        <v>323.18</v>
      </c>
      <c r="H875">
        <f>COUNTIF(orders[BookTitle],F875)</f>
        <v>2</v>
      </c>
    </row>
    <row r="876" spans="6:8" x14ac:dyDescent="0.3">
      <c r="F876" t="str">
        <v>Season if story run</v>
      </c>
      <c r="G876" s="24">
        <f>SUMIF(orders[BookTitle],F876,orders[TotalSales])</f>
        <v>316.84000000000003</v>
      </c>
      <c r="H876">
        <f>COUNTIF(orders[BookTitle],F876)</f>
        <v>2</v>
      </c>
    </row>
    <row r="877" spans="6:8" x14ac:dyDescent="0.3">
      <c r="F877" t="str">
        <v>Seat food sort</v>
      </c>
      <c r="G877" s="24">
        <f>SUMIF(orders[BookTitle],F877,orders[TotalSales])</f>
        <v>203.87</v>
      </c>
      <c r="H877">
        <f>COUNTIF(orders[BookTitle],F877)</f>
        <v>2</v>
      </c>
    </row>
    <row r="878" spans="6:8" x14ac:dyDescent="0.3">
      <c r="F878" t="str">
        <v>Second reduce career</v>
      </c>
      <c r="G878" s="24">
        <f>SUMIF(orders[BookTitle],F878,orders[TotalSales])</f>
        <v>99.02</v>
      </c>
      <c r="H878">
        <f>COUNTIF(orders[BookTitle],F878)</f>
        <v>1</v>
      </c>
    </row>
    <row r="879" spans="6:8" x14ac:dyDescent="0.3">
      <c r="F879" t="str">
        <v>Section attorney last take</v>
      </c>
      <c r="G879" s="24">
        <f>SUMIF(orders[BookTitle],F879,orders[TotalSales])</f>
        <v>268.23</v>
      </c>
      <c r="H879">
        <f>COUNTIF(orders[BookTitle],F879)</f>
        <v>4</v>
      </c>
    </row>
    <row r="880" spans="6:8" x14ac:dyDescent="0.3">
      <c r="F880" t="str">
        <v>Section community</v>
      </c>
      <c r="G880" s="24">
        <f>SUMIF(orders[BookTitle],F880,orders[TotalSales])</f>
        <v>79.02000000000001</v>
      </c>
      <c r="H880">
        <f>COUNTIF(orders[BookTitle],F880)</f>
        <v>2</v>
      </c>
    </row>
    <row r="881" spans="6:8" x14ac:dyDescent="0.3">
      <c r="F881" t="str">
        <v>Security although</v>
      </c>
      <c r="G881" s="24">
        <f>SUMIF(orders[BookTitle],F881,orders[TotalSales])</f>
        <v>295.36</v>
      </c>
      <c r="H881">
        <f>COUNTIF(orders[BookTitle],F881)</f>
        <v>4</v>
      </c>
    </row>
    <row r="882" spans="6:8" x14ac:dyDescent="0.3">
      <c r="F882" t="str">
        <v>Security human ground</v>
      </c>
      <c r="G882" s="24">
        <f>SUMIF(orders[BookTitle],F882,orders[TotalSales])</f>
        <v>39.06</v>
      </c>
      <c r="H882">
        <f>COUNTIF(orders[BookTitle],F882)</f>
        <v>2</v>
      </c>
    </row>
    <row r="883" spans="6:8" x14ac:dyDescent="0.3">
      <c r="F883" t="str">
        <v>See exactly</v>
      </c>
      <c r="G883" s="24">
        <f>SUMIF(orders[BookTitle],F883,orders[TotalSales])</f>
        <v>229.9</v>
      </c>
      <c r="H883">
        <f>COUNTIF(orders[BookTitle],F883)</f>
        <v>2</v>
      </c>
    </row>
    <row r="884" spans="6:8" x14ac:dyDescent="0.3">
      <c r="F884" t="str">
        <v>Seem heart arrive</v>
      </c>
      <c r="G884" s="24">
        <f>SUMIF(orders[BookTitle],F884,orders[TotalSales])</f>
        <v>235.12</v>
      </c>
      <c r="H884">
        <f>COUNTIF(orders[BookTitle],F884)</f>
        <v>4</v>
      </c>
    </row>
    <row r="885" spans="6:8" x14ac:dyDescent="0.3">
      <c r="F885" t="str">
        <v>Sell born career</v>
      </c>
      <c r="G885" s="24">
        <f>SUMIF(orders[BookTitle],F885,orders[TotalSales])</f>
        <v>40.340000000000003</v>
      </c>
      <c r="H885">
        <f>COUNTIF(orders[BookTitle],F885)</f>
        <v>1</v>
      </c>
    </row>
    <row r="886" spans="6:8" x14ac:dyDescent="0.3">
      <c r="F886" t="str">
        <v>Send manage offer</v>
      </c>
      <c r="G886" s="24">
        <f>SUMIF(orders[BookTitle],F886,orders[TotalSales])</f>
        <v>314.83999999999997</v>
      </c>
      <c r="H886">
        <f>COUNTIF(orders[BookTitle],F886)</f>
        <v>3</v>
      </c>
    </row>
    <row r="887" spans="6:8" x14ac:dyDescent="0.3">
      <c r="F887" t="str">
        <v>Senior yeah</v>
      </c>
      <c r="G887" s="24">
        <f>SUMIF(orders[BookTitle],F887,orders[TotalSales])</f>
        <v>378.29</v>
      </c>
      <c r="H887">
        <f>COUNTIF(orders[BookTitle],F887)</f>
        <v>3</v>
      </c>
    </row>
    <row r="888" spans="6:8" x14ac:dyDescent="0.3">
      <c r="F888" t="str">
        <v>Sense</v>
      </c>
      <c r="G888" s="24">
        <f>SUMIF(orders[BookTitle],F888,orders[TotalSales])</f>
        <v>19.53</v>
      </c>
      <c r="H888">
        <f>COUNTIF(orders[BookTitle],F888)</f>
        <v>1</v>
      </c>
    </row>
    <row r="889" spans="6:8" x14ac:dyDescent="0.3">
      <c r="F889" t="str">
        <v>Sense economic against himself</v>
      </c>
      <c r="G889" s="24">
        <f>SUMIF(orders[BookTitle],F889,orders[TotalSales])</f>
        <v>137.58000000000001</v>
      </c>
      <c r="H889">
        <f>COUNTIF(orders[BookTitle],F889)</f>
        <v>1</v>
      </c>
    </row>
    <row r="890" spans="6:8" x14ac:dyDescent="0.3">
      <c r="F890" t="str">
        <v>Sense race seat</v>
      </c>
      <c r="G890" s="24">
        <f>SUMIF(orders[BookTitle],F890,orders[TotalSales])</f>
        <v>53.76</v>
      </c>
      <c r="H890">
        <f>COUNTIF(orders[BookTitle],F890)</f>
        <v>1</v>
      </c>
    </row>
    <row r="891" spans="6:8" x14ac:dyDescent="0.3">
      <c r="F891" t="str">
        <v>Sense third commercial</v>
      </c>
      <c r="G891" s="24">
        <f>SUMIF(orders[BookTitle],F891,orders[TotalSales])</f>
        <v>198.9</v>
      </c>
      <c r="H891">
        <f>COUNTIF(orders[BookTitle],F891)</f>
        <v>1</v>
      </c>
    </row>
    <row r="892" spans="6:8" x14ac:dyDescent="0.3">
      <c r="F892" t="str">
        <v>Series film better</v>
      </c>
      <c r="G892" s="24">
        <f>SUMIF(orders[BookTitle],F892,orders[TotalSales])</f>
        <v>96.34</v>
      </c>
      <c r="H892">
        <f>COUNTIF(orders[BookTitle],F892)</f>
        <v>1</v>
      </c>
    </row>
    <row r="893" spans="6:8" x14ac:dyDescent="0.3">
      <c r="F893" t="str">
        <v>Series go actually</v>
      </c>
      <c r="G893" s="24">
        <f>SUMIF(orders[BookTitle],F893,orders[TotalSales])</f>
        <v>39.450000000000003</v>
      </c>
      <c r="H893">
        <f>COUNTIF(orders[BookTitle],F893)</f>
        <v>1</v>
      </c>
    </row>
    <row r="894" spans="6:8" x14ac:dyDescent="0.3">
      <c r="F894" t="str">
        <v>Serious there also true</v>
      </c>
      <c r="G894" s="24">
        <f>SUMIF(orders[BookTitle],F894,orders[TotalSales])</f>
        <v>418.55999999999995</v>
      </c>
      <c r="H894">
        <f>COUNTIF(orders[BookTitle],F894)</f>
        <v>3</v>
      </c>
    </row>
    <row r="895" spans="6:8" x14ac:dyDescent="0.3">
      <c r="F895" t="str">
        <v>Service go</v>
      </c>
      <c r="G895" s="24">
        <f>SUMIF(orders[BookTitle],F895,orders[TotalSales])</f>
        <v>304.51</v>
      </c>
      <c r="H895">
        <f>COUNTIF(orders[BookTitle],F895)</f>
        <v>3</v>
      </c>
    </row>
    <row r="896" spans="6:8" x14ac:dyDescent="0.3">
      <c r="F896" t="str">
        <v>Set fine soldier</v>
      </c>
      <c r="G896" s="24">
        <f>SUMIF(orders[BookTitle],F896,orders[TotalSales])</f>
        <v>82.14</v>
      </c>
      <c r="H896">
        <f>COUNTIF(orders[BookTitle],F896)</f>
        <v>1</v>
      </c>
    </row>
    <row r="897" spans="6:8" x14ac:dyDescent="0.3">
      <c r="F897" t="str">
        <v>Set wall</v>
      </c>
      <c r="G897" s="24">
        <f>SUMIF(orders[BookTitle],F897,orders[TotalSales])</f>
        <v>597.08000000000004</v>
      </c>
      <c r="H897">
        <f>COUNTIF(orders[BookTitle],F897)</f>
        <v>4</v>
      </c>
    </row>
    <row r="898" spans="6:8" x14ac:dyDescent="0.3">
      <c r="F898" t="str">
        <v>Seven everybody</v>
      </c>
      <c r="G898" s="24">
        <f>SUMIF(orders[BookTitle],F898,orders[TotalSales])</f>
        <v>178.34</v>
      </c>
      <c r="H898">
        <f>COUNTIF(orders[BookTitle],F898)</f>
        <v>3</v>
      </c>
    </row>
    <row r="899" spans="6:8" x14ac:dyDescent="0.3">
      <c r="F899" t="str">
        <v>Seven exist whatever development</v>
      </c>
      <c r="G899" s="24">
        <f>SUMIF(orders[BookTitle],F899,orders[TotalSales])</f>
        <v>604.64</v>
      </c>
      <c r="H899">
        <f>COUNTIF(orders[BookTitle],F899)</f>
        <v>5</v>
      </c>
    </row>
    <row r="900" spans="6:8" x14ac:dyDescent="0.3">
      <c r="F900" t="str">
        <v>Several phone seek rule</v>
      </c>
      <c r="G900" s="24">
        <f>SUMIF(orders[BookTitle],F900,orders[TotalSales])</f>
        <v>166.76</v>
      </c>
      <c r="H900">
        <f>COUNTIF(orders[BookTitle],F900)</f>
        <v>2</v>
      </c>
    </row>
    <row r="901" spans="6:8" x14ac:dyDescent="0.3">
      <c r="F901" t="str">
        <v>Shake drive</v>
      </c>
      <c r="G901" s="24">
        <f>SUMIF(orders[BookTitle],F901,orders[TotalSales])</f>
        <v>356.66999999999996</v>
      </c>
      <c r="H901">
        <f>COUNTIF(orders[BookTitle],F901)</f>
        <v>6</v>
      </c>
    </row>
    <row r="902" spans="6:8" x14ac:dyDescent="0.3">
      <c r="F902" t="str">
        <v>Shake research</v>
      </c>
      <c r="G902" s="24">
        <f>SUMIF(orders[BookTitle],F902,orders[TotalSales])</f>
        <v>45.15</v>
      </c>
      <c r="H902">
        <f>COUNTIF(orders[BookTitle],F902)</f>
        <v>2</v>
      </c>
    </row>
    <row r="903" spans="6:8" x14ac:dyDescent="0.3">
      <c r="F903" t="str">
        <v>Shake spring care</v>
      </c>
      <c r="G903" s="24">
        <f>SUMIF(orders[BookTitle],F903,orders[TotalSales])</f>
        <v>419.15999999999997</v>
      </c>
      <c r="H903">
        <f>COUNTIF(orders[BookTitle],F903)</f>
        <v>4</v>
      </c>
    </row>
    <row r="904" spans="6:8" x14ac:dyDescent="0.3">
      <c r="F904" t="str">
        <v>Share whatever</v>
      </c>
      <c r="G904" s="24">
        <f>SUMIF(orders[BookTitle],F904,orders[TotalSales])</f>
        <v>408.29999999999995</v>
      </c>
      <c r="H904">
        <f>COUNTIF(orders[BookTitle],F904)</f>
        <v>4</v>
      </c>
    </row>
    <row r="905" spans="6:8" x14ac:dyDescent="0.3">
      <c r="F905" t="str">
        <v>She measure</v>
      </c>
      <c r="G905" s="24">
        <f>SUMIF(orders[BookTitle],F905,orders[TotalSales])</f>
        <v>279.86</v>
      </c>
      <c r="H905">
        <f>COUNTIF(orders[BookTitle],F905)</f>
        <v>2</v>
      </c>
    </row>
    <row r="906" spans="6:8" x14ac:dyDescent="0.3">
      <c r="F906" t="str">
        <v>She so event</v>
      </c>
      <c r="G906" s="24">
        <f>SUMIF(orders[BookTitle],F906,orders[TotalSales])</f>
        <v>227.73999999999998</v>
      </c>
      <c r="H906">
        <f>COUNTIF(orders[BookTitle],F906)</f>
        <v>3</v>
      </c>
    </row>
    <row r="907" spans="6:8" x14ac:dyDescent="0.3">
      <c r="F907" t="str">
        <v>Short across happy</v>
      </c>
      <c r="G907" s="24">
        <f>SUMIF(orders[BookTitle],F907,orders[TotalSales])</f>
        <v>108.65</v>
      </c>
      <c r="H907">
        <f>COUNTIF(orders[BookTitle],F907)</f>
        <v>1</v>
      </c>
    </row>
    <row r="908" spans="6:8" x14ac:dyDescent="0.3">
      <c r="F908" t="str">
        <v>Short consumer</v>
      </c>
      <c r="G908" s="24">
        <f>SUMIF(orders[BookTitle],F908,orders[TotalSales])</f>
        <v>86.64</v>
      </c>
      <c r="H908">
        <f>COUNTIF(orders[BookTitle],F908)</f>
        <v>2</v>
      </c>
    </row>
    <row r="909" spans="6:8" x14ac:dyDescent="0.3">
      <c r="F909" t="str">
        <v>Shoulder debate</v>
      </c>
      <c r="G909" s="24">
        <f>SUMIF(orders[BookTitle],F909,orders[TotalSales])</f>
        <v>401.56000000000006</v>
      </c>
      <c r="H909">
        <f>COUNTIF(orders[BookTitle],F909)</f>
        <v>3</v>
      </c>
    </row>
    <row r="910" spans="6:8" x14ac:dyDescent="0.3">
      <c r="F910" t="str">
        <v>Sign meeting training bill</v>
      </c>
      <c r="G910" s="24">
        <f>SUMIF(orders[BookTitle],F910,orders[TotalSales])</f>
        <v>26.84</v>
      </c>
      <c r="H910">
        <f>COUNTIF(orders[BookTitle],F910)</f>
        <v>1</v>
      </c>
    </row>
    <row r="911" spans="6:8" x14ac:dyDescent="0.3">
      <c r="F911" t="str">
        <v>Sign physical car</v>
      </c>
      <c r="G911" s="24">
        <f>SUMIF(orders[BookTitle],F911,orders[TotalSales])</f>
        <v>53.9</v>
      </c>
      <c r="H911">
        <f>COUNTIF(orders[BookTitle],F911)</f>
        <v>1</v>
      </c>
    </row>
    <row r="912" spans="6:8" x14ac:dyDescent="0.3">
      <c r="F912" t="str">
        <v>Significant too fill</v>
      </c>
      <c r="G912" s="24">
        <f>SUMIF(orders[BookTitle],F912,orders[TotalSales])</f>
        <v>482.04999999999995</v>
      </c>
      <c r="H912">
        <f>COUNTIF(orders[BookTitle],F912)</f>
        <v>6</v>
      </c>
    </row>
    <row r="913" spans="6:8" x14ac:dyDescent="0.3">
      <c r="F913" t="str">
        <v>Similar attorney</v>
      </c>
      <c r="G913" s="24">
        <f>SUMIF(orders[BookTitle],F913,orders[TotalSales])</f>
        <v>123.97</v>
      </c>
      <c r="H913">
        <f>COUNTIF(orders[BookTitle],F913)</f>
        <v>2</v>
      </c>
    </row>
    <row r="914" spans="6:8" x14ac:dyDescent="0.3">
      <c r="F914" t="str">
        <v>Similar gun</v>
      </c>
      <c r="G914" s="24">
        <f>SUMIF(orders[BookTitle],F914,orders[TotalSales])</f>
        <v>203.71</v>
      </c>
      <c r="H914">
        <f>COUNTIF(orders[BookTitle],F914)</f>
        <v>4</v>
      </c>
    </row>
    <row r="915" spans="6:8" x14ac:dyDescent="0.3">
      <c r="F915" t="str">
        <v>Similar whatever care</v>
      </c>
      <c r="G915" s="24">
        <f>SUMIF(orders[BookTitle],F915,orders[TotalSales])</f>
        <v>170.41</v>
      </c>
      <c r="H915">
        <f>COUNTIF(orders[BookTitle],F915)</f>
        <v>3</v>
      </c>
    </row>
    <row r="916" spans="6:8" x14ac:dyDescent="0.3">
      <c r="F916" t="str">
        <v>Simple care</v>
      </c>
      <c r="G916" s="24">
        <f>SUMIF(orders[BookTitle],F916,orders[TotalSales])</f>
        <v>104.30000000000001</v>
      </c>
      <c r="H916">
        <f>COUNTIF(orders[BookTitle],F916)</f>
        <v>3</v>
      </c>
    </row>
    <row r="917" spans="6:8" x14ac:dyDescent="0.3">
      <c r="F917" t="str">
        <v>Simply available</v>
      </c>
      <c r="G917" s="24">
        <f>SUMIF(orders[BookTitle],F917,orders[TotalSales])</f>
        <v>69.64</v>
      </c>
      <c r="H917">
        <f>COUNTIF(orders[BookTitle],F917)</f>
        <v>3</v>
      </c>
    </row>
    <row r="918" spans="6:8" x14ac:dyDescent="0.3">
      <c r="F918" t="str">
        <v>Simply camera</v>
      </c>
      <c r="G918" s="24">
        <f>SUMIF(orders[BookTitle],F918,orders[TotalSales])</f>
        <v>41.39</v>
      </c>
      <c r="H918">
        <f>COUNTIF(orders[BookTitle],F918)</f>
        <v>2</v>
      </c>
    </row>
    <row r="919" spans="6:8" x14ac:dyDescent="0.3">
      <c r="F919" t="str">
        <v>Simply cell recently</v>
      </c>
      <c r="G919" s="24">
        <f>SUMIF(orders[BookTitle],F919,orders[TotalSales])</f>
        <v>256.29999999999995</v>
      </c>
      <c r="H919">
        <f>COUNTIF(orders[BookTitle],F919)</f>
        <v>3</v>
      </c>
    </row>
    <row r="920" spans="6:8" x14ac:dyDescent="0.3">
      <c r="F920" t="str">
        <v>Simply fact</v>
      </c>
      <c r="G920" s="24">
        <f>SUMIF(orders[BookTitle],F920,orders[TotalSales])</f>
        <v>147.12</v>
      </c>
      <c r="H920">
        <f>COUNTIF(orders[BookTitle],F920)</f>
        <v>1</v>
      </c>
    </row>
    <row r="921" spans="6:8" x14ac:dyDescent="0.3">
      <c r="F921" t="str">
        <v>Single contain</v>
      </c>
      <c r="G921" s="24">
        <f>SUMIF(orders[BookTitle],F921,orders[TotalSales])</f>
        <v>89.32</v>
      </c>
      <c r="H921">
        <f>COUNTIF(orders[BookTitle],F921)</f>
        <v>1</v>
      </c>
    </row>
    <row r="922" spans="6:8" x14ac:dyDescent="0.3">
      <c r="F922" t="str">
        <v>Single country huge</v>
      </c>
      <c r="G922" s="24">
        <f>SUMIF(orders[BookTitle],F922,orders[TotalSales])</f>
        <v>174.88</v>
      </c>
      <c r="H922">
        <f>COUNTIF(orders[BookTitle],F922)</f>
        <v>2</v>
      </c>
    </row>
    <row r="923" spans="6:8" x14ac:dyDescent="0.3">
      <c r="F923" t="str">
        <v>Sister commercial lawyer</v>
      </c>
      <c r="G923" s="24">
        <f>SUMIF(orders[BookTitle],F923,orders[TotalSales])</f>
        <v>24.72</v>
      </c>
      <c r="H923">
        <f>COUNTIF(orders[BookTitle],F923)</f>
        <v>1</v>
      </c>
    </row>
    <row r="924" spans="6:8" x14ac:dyDescent="0.3">
      <c r="F924" t="str">
        <v>Sit trial those</v>
      </c>
      <c r="G924" s="24">
        <f>SUMIF(orders[BookTitle],F924,orders[TotalSales])</f>
        <v>58.099999999999994</v>
      </c>
      <c r="H924">
        <f>COUNTIF(orders[BookTitle],F924)</f>
        <v>2</v>
      </c>
    </row>
    <row r="925" spans="6:8" x14ac:dyDescent="0.3">
      <c r="F925" t="str">
        <v>Site improve expect</v>
      </c>
      <c r="G925" s="24">
        <f>SUMIF(orders[BookTitle],F925,orders[TotalSales])</f>
        <v>153.81</v>
      </c>
      <c r="H925">
        <f>COUNTIF(orders[BookTitle],F925)</f>
        <v>3</v>
      </c>
    </row>
    <row r="926" spans="6:8" x14ac:dyDescent="0.3">
      <c r="F926" t="str">
        <v>Site low important</v>
      </c>
      <c r="G926" s="24">
        <f>SUMIF(orders[BookTitle],F926,orders[TotalSales])</f>
        <v>296.25</v>
      </c>
      <c r="H926">
        <f>COUNTIF(orders[BookTitle],F926)</f>
        <v>3</v>
      </c>
    </row>
    <row r="927" spans="6:8" x14ac:dyDescent="0.3">
      <c r="F927" t="str">
        <v>Six</v>
      </c>
      <c r="G927" s="24">
        <f>SUMIF(orders[BookTitle],F927,orders[TotalSales])</f>
        <v>140.21</v>
      </c>
      <c r="H927">
        <f>COUNTIF(orders[BookTitle],F927)</f>
        <v>2</v>
      </c>
    </row>
    <row r="928" spans="6:8" x14ac:dyDescent="0.3">
      <c r="F928" t="str">
        <v>Six value blood</v>
      </c>
      <c r="G928" s="24">
        <f>SUMIF(orders[BookTitle],F928,orders[TotalSales])</f>
        <v>334.01</v>
      </c>
      <c r="H928">
        <f>COUNTIF(orders[BookTitle],F928)</f>
        <v>2</v>
      </c>
    </row>
    <row r="929" spans="6:8" x14ac:dyDescent="0.3">
      <c r="F929" t="str">
        <v>Size voice</v>
      </c>
      <c r="G929" s="24">
        <f>SUMIF(orders[BookTitle],F929,orders[TotalSales])</f>
        <v>449.03999999999996</v>
      </c>
      <c r="H929">
        <f>COUNTIF(orders[BookTitle],F929)</f>
        <v>3</v>
      </c>
    </row>
    <row r="930" spans="6:8" x14ac:dyDescent="0.3">
      <c r="F930" t="str">
        <v>Skill action view</v>
      </c>
      <c r="G930" s="24">
        <f>SUMIF(orders[BookTitle],F930,orders[TotalSales])</f>
        <v>139.85999999999999</v>
      </c>
      <c r="H930">
        <f>COUNTIF(orders[BookTitle],F930)</f>
        <v>3</v>
      </c>
    </row>
    <row r="931" spans="6:8" x14ac:dyDescent="0.3">
      <c r="F931" t="str">
        <v>Skill could</v>
      </c>
      <c r="G931" s="24">
        <f>SUMIF(orders[BookTitle],F931,orders[TotalSales])</f>
        <v>211.07</v>
      </c>
      <c r="H931">
        <f>COUNTIF(orders[BookTitle],F931)</f>
        <v>2</v>
      </c>
    </row>
    <row r="932" spans="6:8" x14ac:dyDescent="0.3">
      <c r="F932" t="str">
        <v>Small approach doctor</v>
      </c>
      <c r="G932" s="24">
        <f>SUMIF(orders[BookTitle],F932,orders[TotalSales])</f>
        <v>313.88</v>
      </c>
      <c r="H932">
        <f>COUNTIF(orders[BookTitle],F932)</f>
        <v>2</v>
      </c>
    </row>
    <row r="933" spans="6:8" x14ac:dyDescent="0.3">
      <c r="F933" t="str">
        <v>Social much generation</v>
      </c>
      <c r="G933" s="24">
        <f>SUMIF(orders[BookTitle],F933,orders[TotalSales])</f>
        <v>172.3</v>
      </c>
      <c r="H933">
        <f>COUNTIF(orders[BookTitle],F933)</f>
        <v>3</v>
      </c>
    </row>
    <row r="934" spans="6:8" x14ac:dyDescent="0.3">
      <c r="F934" t="str">
        <v>Society floor red</v>
      </c>
      <c r="G934" s="24">
        <f>SUMIF(orders[BookTitle],F934,orders[TotalSales])</f>
        <v>383.5</v>
      </c>
      <c r="H934">
        <f>COUNTIF(orders[BookTitle],F934)</f>
        <v>4</v>
      </c>
    </row>
    <row r="935" spans="6:8" x14ac:dyDescent="0.3">
      <c r="F935" t="str">
        <v>Society interesting interest</v>
      </c>
      <c r="G935" s="24">
        <f>SUMIF(orders[BookTitle],F935,orders[TotalSales])</f>
        <v>28.25</v>
      </c>
      <c r="H935">
        <f>COUNTIF(orders[BookTitle],F935)</f>
        <v>1</v>
      </c>
    </row>
    <row r="936" spans="6:8" x14ac:dyDescent="0.3">
      <c r="F936" t="str">
        <v>Society relate choose</v>
      </c>
      <c r="G936" s="24">
        <f>SUMIF(orders[BookTitle],F936,orders[TotalSales])</f>
        <v>354.13</v>
      </c>
      <c r="H936">
        <f>COUNTIF(orders[BookTitle],F936)</f>
        <v>3</v>
      </c>
    </row>
    <row r="937" spans="6:8" x14ac:dyDescent="0.3">
      <c r="F937" t="str">
        <v>Some value</v>
      </c>
      <c r="G937" s="24">
        <f>SUMIF(orders[BookTitle],F937,orders[TotalSales])</f>
        <v>154.77000000000001</v>
      </c>
      <c r="H937">
        <f>COUNTIF(orders[BookTitle],F937)</f>
        <v>2</v>
      </c>
    </row>
    <row r="938" spans="6:8" x14ac:dyDescent="0.3">
      <c r="F938" t="str">
        <v>Someone live bill</v>
      </c>
      <c r="G938" s="24">
        <f>SUMIF(orders[BookTitle],F938,orders[TotalSales])</f>
        <v>234.76</v>
      </c>
      <c r="H938">
        <f>COUNTIF(orders[BookTitle],F938)</f>
        <v>2</v>
      </c>
    </row>
    <row r="939" spans="6:8" x14ac:dyDescent="0.3">
      <c r="F939" t="str">
        <v>Something describe security</v>
      </c>
      <c r="G939" s="24">
        <f>SUMIF(orders[BookTitle],F939,orders[TotalSales])</f>
        <v>392.37</v>
      </c>
      <c r="H939">
        <f>COUNTIF(orders[BookTitle],F939)</f>
        <v>4</v>
      </c>
    </row>
    <row r="940" spans="6:8" x14ac:dyDescent="0.3">
      <c r="F940" t="str">
        <v>Sometimes seek product</v>
      </c>
      <c r="G940" s="24">
        <f>SUMIF(orders[BookTitle],F940,orders[TotalSales])</f>
        <v>30.259999999999998</v>
      </c>
      <c r="H940">
        <f>COUNTIF(orders[BookTitle],F940)</f>
        <v>2</v>
      </c>
    </row>
    <row r="941" spans="6:8" x14ac:dyDescent="0.3">
      <c r="F941" t="str">
        <v>Son job watch attorney</v>
      </c>
      <c r="G941" s="24">
        <f>SUMIF(orders[BookTitle],F941,orders[TotalSales])</f>
        <v>58.08</v>
      </c>
      <c r="H941">
        <f>COUNTIF(orders[BookTitle],F941)</f>
        <v>1</v>
      </c>
    </row>
    <row r="942" spans="6:8" x14ac:dyDescent="0.3">
      <c r="F942" t="str">
        <v>Sort group</v>
      </c>
      <c r="G942" s="24">
        <f>SUMIF(orders[BookTitle],F942,orders[TotalSales])</f>
        <v>199.84</v>
      </c>
      <c r="H942">
        <f>COUNTIF(orders[BookTitle],F942)</f>
        <v>1</v>
      </c>
    </row>
    <row r="943" spans="6:8" x14ac:dyDescent="0.3">
      <c r="F943" t="str">
        <v>Sound or</v>
      </c>
      <c r="G943" s="24">
        <f>SUMIF(orders[BookTitle],F943,orders[TotalSales])</f>
        <v>332.13</v>
      </c>
      <c r="H943">
        <f>COUNTIF(orders[BookTitle],F943)</f>
        <v>3</v>
      </c>
    </row>
    <row r="944" spans="6:8" x14ac:dyDescent="0.3">
      <c r="F944" t="str">
        <v>Source action recent</v>
      </c>
      <c r="G944" s="24">
        <f>SUMIF(orders[BookTitle],F944,orders[TotalSales])</f>
        <v>64.080000000000013</v>
      </c>
      <c r="H944">
        <f>COUNTIF(orders[BookTitle],F944)</f>
        <v>3</v>
      </c>
    </row>
    <row r="945" spans="6:8" x14ac:dyDescent="0.3">
      <c r="F945" t="str">
        <v>Source affect too</v>
      </c>
      <c r="G945" s="24">
        <f>SUMIF(orders[BookTitle],F945,orders[TotalSales])</f>
        <v>62.82</v>
      </c>
      <c r="H945">
        <f>COUNTIF(orders[BookTitle],F945)</f>
        <v>3</v>
      </c>
    </row>
    <row r="946" spans="6:8" x14ac:dyDescent="0.3">
      <c r="F946" t="str">
        <v>Source raise</v>
      </c>
      <c r="G946" s="24">
        <f>SUMIF(orders[BookTitle],F946,orders[TotalSales])</f>
        <v>556.49</v>
      </c>
      <c r="H946">
        <f>COUNTIF(orders[BookTitle],F946)</f>
        <v>4</v>
      </c>
    </row>
    <row r="947" spans="6:8" x14ac:dyDescent="0.3">
      <c r="F947" t="str">
        <v>Space art bed wall</v>
      </c>
      <c r="G947" s="24">
        <f>SUMIF(orders[BookTitle],F947,orders[TotalSales])</f>
        <v>229.7</v>
      </c>
      <c r="H947">
        <f>COUNTIF(orders[BookTitle],F947)</f>
        <v>3</v>
      </c>
    </row>
    <row r="948" spans="6:8" x14ac:dyDescent="0.3">
      <c r="F948" t="str">
        <v>Space general game</v>
      </c>
      <c r="G948" s="24">
        <f>SUMIF(orders[BookTitle],F948,orders[TotalSales])</f>
        <v>298.64999999999998</v>
      </c>
      <c r="H948">
        <f>COUNTIF(orders[BookTitle],F948)</f>
        <v>3</v>
      </c>
    </row>
    <row r="949" spans="6:8" x14ac:dyDescent="0.3">
      <c r="F949" t="str">
        <v>Space them</v>
      </c>
      <c r="G949" s="24">
        <f>SUMIF(orders[BookTitle],F949,orders[TotalSales])</f>
        <v>80.650000000000006</v>
      </c>
      <c r="H949">
        <f>COUNTIF(orders[BookTitle],F949)</f>
        <v>1</v>
      </c>
    </row>
    <row r="950" spans="6:8" x14ac:dyDescent="0.3">
      <c r="F950" t="str">
        <v>Speak move</v>
      </c>
      <c r="G950" s="24">
        <f>SUMIF(orders[BookTitle],F950,orders[TotalSales])</f>
        <v>71.62</v>
      </c>
      <c r="H950">
        <f>COUNTIF(orders[BookTitle],F950)</f>
        <v>2</v>
      </c>
    </row>
    <row r="951" spans="6:8" x14ac:dyDescent="0.3">
      <c r="F951" t="str">
        <v>Special seven</v>
      </c>
      <c r="G951" s="24">
        <f>SUMIF(orders[BookTitle],F951,orders[TotalSales])</f>
        <v>293.86</v>
      </c>
      <c r="H951">
        <f>COUNTIF(orders[BookTitle],F951)</f>
        <v>2</v>
      </c>
    </row>
    <row r="952" spans="6:8" x14ac:dyDescent="0.3">
      <c r="F952" t="str">
        <v>Specific eat</v>
      </c>
      <c r="G952" s="24">
        <f>SUMIF(orders[BookTitle],F952,orders[TotalSales])</f>
        <v>67.22</v>
      </c>
      <c r="H952">
        <f>COUNTIF(orders[BookTitle],F952)</f>
        <v>3</v>
      </c>
    </row>
    <row r="953" spans="6:8" x14ac:dyDescent="0.3">
      <c r="F953" t="str">
        <v>Specific everything</v>
      </c>
      <c r="G953" s="24">
        <f>SUMIF(orders[BookTitle],F953,orders[TotalSales])</f>
        <v>44.08</v>
      </c>
      <c r="H953">
        <f>COUNTIF(orders[BookTitle],F953)</f>
        <v>2</v>
      </c>
    </row>
    <row r="954" spans="6:8" x14ac:dyDescent="0.3">
      <c r="F954" t="str">
        <v>Spend</v>
      </c>
      <c r="G954" s="24">
        <f>SUMIF(orders[BookTitle],F954,orders[TotalSales])</f>
        <v>53.739999999999995</v>
      </c>
      <c r="H954">
        <f>COUNTIF(orders[BookTitle],F954)</f>
        <v>2</v>
      </c>
    </row>
    <row r="955" spans="6:8" x14ac:dyDescent="0.3">
      <c r="F955" t="str">
        <v>Sport catch</v>
      </c>
      <c r="G955" s="24">
        <f>SUMIF(orders[BookTitle],F955,orders[TotalSales])</f>
        <v>62.660000000000004</v>
      </c>
      <c r="H955">
        <f>COUNTIF(orders[BookTitle],F955)</f>
        <v>2</v>
      </c>
    </row>
    <row r="956" spans="6:8" x14ac:dyDescent="0.3">
      <c r="F956" t="str">
        <v>Sport positive central</v>
      </c>
      <c r="G956" s="24">
        <f>SUMIF(orders[BookTitle],F956,orders[TotalSales])</f>
        <v>14.37</v>
      </c>
      <c r="H956">
        <f>COUNTIF(orders[BookTitle],F956)</f>
        <v>1</v>
      </c>
    </row>
    <row r="957" spans="6:8" x14ac:dyDescent="0.3">
      <c r="F957" t="str">
        <v>Staff example</v>
      </c>
      <c r="G957" s="24">
        <f>SUMIF(orders[BookTitle],F957,orders[TotalSales])</f>
        <v>91.97</v>
      </c>
      <c r="H957">
        <f>COUNTIF(orders[BookTitle],F957)</f>
        <v>2</v>
      </c>
    </row>
    <row r="958" spans="6:8" x14ac:dyDescent="0.3">
      <c r="F958" t="str">
        <v>Staff rest</v>
      </c>
      <c r="G958" s="24">
        <f>SUMIF(orders[BookTitle],F958,orders[TotalSales])</f>
        <v>357.82</v>
      </c>
      <c r="H958">
        <f>COUNTIF(orders[BookTitle],F958)</f>
        <v>3</v>
      </c>
    </row>
    <row r="959" spans="6:8" x14ac:dyDescent="0.3">
      <c r="F959" t="str">
        <v>Standard real</v>
      </c>
      <c r="G959" s="24">
        <f>SUMIF(orders[BookTitle],F959,orders[TotalSales])</f>
        <v>238.89999999999998</v>
      </c>
      <c r="H959">
        <f>COUNTIF(orders[BookTitle],F959)</f>
        <v>3</v>
      </c>
    </row>
    <row r="960" spans="6:8" x14ac:dyDescent="0.3">
      <c r="F960" t="str">
        <v>Standard something</v>
      </c>
      <c r="G960" s="24">
        <f>SUMIF(orders[BookTitle],F960,orders[TotalSales])</f>
        <v>14.68</v>
      </c>
      <c r="H960">
        <f>COUNTIF(orders[BookTitle],F960)</f>
        <v>1</v>
      </c>
    </row>
    <row r="961" spans="6:8" x14ac:dyDescent="0.3">
      <c r="F961" t="str">
        <v>Star long</v>
      </c>
      <c r="G961" s="24">
        <f>SUMIF(orders[BookTitle],F961,orders[TotalSales])</f>
        <v>617.63</v>
      </c>
      <c r="H961">
        <f>COUNTIF(orders[BookTitle],F961)</f>
        <v>7</v>
      </c>
    </row>
    <row r="962" spans="6:8" x14ac:dyDescent="0.3">
      <c r="F962" t="str">
        <v>Star when</v>
      </c>
      <c r="G962" s="24">
        <f>SUMIF(orders[BookTitle],F962,orders[TotalSales])</f>
        <v>236.60999999999999</v>
      </c>
      <c r="H962">
        <f>COUNTIF(orders[BookTitle],F962)</f>
        <v>5</v>
      </c>
    </row>
    <row r="963" spans="6:8" x14ac:dyDescent="0.3">
      <c r="F963" t="str">
        <v>Start test standard</v>
      </c>
      <c r="G963" s="24">
        <f>SUMIF(orders[BookTitle],F963,orders[TotalSales])</f>
        <v>96.12</v>
      </c>
      <c r="H963">
        <f>COUNTIF(orders[BookTitle],F963)</f>
        <v>1</v>
      </c>
    </row>
    <row r="964" spans="6:8" x14ac:dyDescent="0.3">
      <c r="F964" t="str">
        <v>Start way always</v>
      </c>
      <c r="G964" s="24">
        <f>SUMIF(orders[BookTitle],F964,orders[TotalSales])</f>
        <v>154.19999999999999</v>
      </c>
      <c r="H964">
        <f>COUNTIF(orders[BookTitle],F964)</f>
        <v>1</v>
      </c>
    </row>
    <row r="965" spans="6:8" x14ac:dyDescent="0.3">
      <c r="F965" t="str">
        <v>State create</v>
      </c>
      <c r="G965" s="24">
        <f>SUMIF(orders[BookTitle],F965,orders[TotalSales])</f>
        <v>220.19</v>
      </c>
      <c r="H965">
        <f>COUNTIF(orders[BookTitle],F965)</f>
        <v>4</v>
      </c>
    </row>
    <row r="966" spans="6:8" x14ac:dyDescent="0.3">
      <c r="F966" t="str">
        <v>State follow about</v>
      </c>
      <c r="G966" s="24">
        <f>SUMIF(orders[BookTitle],F966,orders[TotalSales])</f>
        <v>143.68</v>
      </c>
      <c r="H966">
        <f>COUNTIF(orders[BookTitle],F966)</f>
        <v>2</v>
      </c>
    </row>
    <row r="967" spans="6:8" x14ac:dyDescent="0.3">
      <c r="F967" t="str">
        <v>Statement late live</v>
      </c>
      <c r="G967" s="24">
        <f>SUMIF(orders[BookTitle],F967,orders[TotalSales])</f>
        <v>154.35</v>
      </c>
      <c r="H967">
        <f>COUNTIF(orders[BookTitle],F967)</f>
        <v>2</v>
      </c>
    </row>
    <row r="968" spans="6:8" x14ac:dyDescent="0.3">
      <c r="F968" t="str">
        <v>Station else nation</v>
      </c>
      <c r="G968" s="24">
        <f>SUMIF(orders[BookTitle],F968,orders[TotalSales])</f>
        <v>80.319999999999993</v>
      </c>
      <c r="H968">
        <f>COUNTIF(orders[BookTitle],F968)</f>
        <v>1</v>
      </c>
    </row>
    <row r="969" spans="6:8" x14ac:dyDescent="0.3">
      <c r="F969" t="str">
        <v>Station resource lot</v>
      </c>
      <c r="G969" s="24">
        <f>SUMIF(orders[BookTitle],F969,orders[TotalSales])</f>
        <v>43.36</v>
      </c>
      <c r="H969">
        <f>COUNTIF(orders[BookTitle],F969)</f>
        <v>2</v>
      </c>
    </row>
    <row r="970" spans="6:8" x14ac:dyDescent="0.3">
      <c r="F970" t="str">
        <v>Stay beyond</v>
      </c>
      <c r="G970" s="24">
        <f>SUMIF(orders[BookTitle],F970,orders[TotalSales])</f>
        <v>322.2</v>
      </c>
      <c r="H970">
        <f>COUNTIF(orders[BookTitle],F970)</f>
        <v>3</v>
      </c>
    </row>
    <row r="971" spans="6:8" x14ac:dyDescent="0.3">
      <c r="F971" t="str">
        <v>Stay determine number</v>
      </c>
      <c r="G971" s="24">
        <f>SUMIF(orders[BookTitle],F971,orders[TotalSales])</f>
        <v>333.68</v>
      </c>
      <c r="H971">
        <f>COUNTIF(orders[BookTitle],F971)</f>
        <v>4</v>
      </c>
    </row>
    <row r="972" spans="6:8" x14ac:dyDescent="0.3">
      <c r="F972" t="str">
        <v>Stay tend</v>
      </c>
      <c r="G972" s="24">
        <f>SUMIF(orders[BookTitle],F972,orders[TotalSales])</f>
        <v>99.32</v>
      </c>
      <c r="H972">
        <f>COUNTIF(orders[BookTitle],F972)</f>
        <v>1</v>
      </c>
    </row>
    <row r="973" spans="6:8" x14ac:dyDescent="0.3">
      <c r="F973" t="str">
        <v>Stay view truth</v>
      </c>
      <c r="G973" s="24">
        <f>SUMIF(orders[BookTitle],F973,orders[TotalSales])</f>
        <v>29.12</v>
      </c>
      <c r="H973">
        <f>COUNTIF(orders[BookTitle],F973)</f>
        <v>1</v>
      </c>
    </row>
    <row r="974" spans="6:8" x14ac:dyDescent="0.3">
      <c r="F974" t="str">
        <v>Stock</v>
      </c>
      <c r="G974" s="24">
        <f>SUMIF(orders[BookTitle],F974,orders[TotalSales])</f>
        <v>286.3</v>
      </c>
      <c r="H974">
        <f>COUNTIF(orders[BookTitle],F974)</f>
        <v>3</v>
      </c>
    </row>
    <row r="975" spans="6:8" x14ac:dyDescent="0.3">
      <c r="F975" t="str">
        <v>Stock once by</v>
      </c>
      <c r="G975" s="24">
        <f>SUMIF(orders[BookTitle],F975,orders[TotalSales])</f>
        <v>129.13999999999999</v>
      </c>
      <c r="H975">
        <f>COUNTIF(orders[BookTitle],F975)</f>
        <v>2</v>
      </c>
    </row>
    <row r="976" spans="6:8" x14ac:dyDescent="0.3">
      <c r="F976" t="str">
        <v>Stop opportunity tonight</v>
      </c>
      <c r="G976" s="24">
        <f>SUMIF(orders[BookTitle],F976,orders[TotalSales])</f>
        <v>203.68</v>
      </c>
      <c r="H976">
        <f>COUNTIF(orders[BookTitle],F976)</f>
        <v>3</v>
      </c>
    </row>
    <row r="977" spans="6:8" x14ac:dyDescent="0.3">
      <c r="F977" t="str">
        <v>Story partner professional</v>
      </c>
      <c r="G977" s="24">
        <f>SUMIF(orders[BookTitle],F977,orders[TotalSales])</f>
        <v>54.9</v>
      </c>
      <c r="H977">
        <f>COUNTIF(orders[BookTitle],F977)</f>
        <v>2</v>
      </c>
    </row>
    <row r="978" spans="6:8" x14ac:dyDescent="0.3">
      <c r="F978" t="str">
        <v>Strategy never anyone</v>
      </c>
      <c r="G978" s="24">
        <f>SUMIF(orders[BookTitle],F978,orders[TotalSales])</f>
        <v>47.07</v>
      </c>
      <c r="H978">
        <f>COUNTIF(orders[BookTitle],F978)</f>
        <v>1</v>
      </c>
    </row>
    <row r="979" spans="6:8" x14ac:dyDescent="0.3">
      <c r="F979" t="str">
        <v>Street president course</v>
      </c>
      <c r="G979" s="24">
        <f>SUMIF(orders[BookTitle],F979,orders[TotalSales])</f>
        <v>113.52</v>
      </c>
      <c r="H979">
        <f>COUNTIF(orders[BookTitle],F979)</f>
        <v>1</v>
      </c>
    </row>
    <row r="980" spans="6:8" x14ac:dyDescent="0.3">
      <c r="F980" t="str">
        <v>Structure body fine include</v>
      </c>
      <c r="G980" s="24">
        <f>SUMIF(orders[BookTitle],F980,orders[TotalSales])</f>
        <v>263.15999999999997</v>
      </c>
      <c r="H980">
        <f>COUNTIF(orders[BookTitle],F980)</f>
        <v>2</v>
      </c>
    </row>
    <row r="981" spans="6:8" x14ac:dyDescent="0.3">
      <c r="F981" t="str">
        <v>Structure much evidence</v>
      </c>
      <c r="G981" s="24">
        <f>SUMIF(orders[BookTitle],F981,orders[TotalSales])</f>
        <v>16.420000000000002</v>
      </c>
      <c r="H981">
        <f>COUNTIF(orders[BookTitle],F981)</f>
        <v>1</v>
      </c>
    </row>
    <row r="982" spans="6:8" x14ac:dyDescent="0.3">
      <c r="F982" t="str">
        <v>Structure security good two</v>
      </c>
      <c r="G982" s="24">
        <f>SUMIF(orders[BookTitle],F982,orders[TotalSales])</f>
        <v>432.93</v>
      </c>
      <c r="H982">
        <f>COUNTIF(orders[BookTitle],F982)</f>
        <v>3</v>
      </c>
    </row>
    <row r="983" spans="6:8" x14ac:dyDescent="0.3">
      <c r="F983" t="str">
        <v>Student child</v>
      </c>
      <c r="G983" s="24">
        <f>SUMIF(orders[BookTitle],F983,orders[TotalSales])</f>
        <v>366.61</v>
      </c>
      <c r="H983">
        <f>COUNTIF(orders[BookTitle],F983)</f>
        <v>2</v>
      </c>
    </row>
    <row r="984" spans="6:8" x14ac:dyDescent="0.3">
      <c r="F984" t="str">
        <v>Study wonder</v>
      </c>
      <c r="G984" s="24">
        <f>SUMIF(orders[BookTitle],F984,orders[TotalSales])</f>
        <v>60.12</v>
      </c>
      <c r="H984">
        <f>COUNTIF(orders[BookTitle],F984)</f>
        <v>3</v>
      </c>
    </row>
    <row r="985" spans="6:8" x14ac:dyDescent="0.3">
      <c r="F985" t="str">
        <v>Stuff all arrive</v>
      </c>
      <c r="G985" s="24">
        <f>SUMIF(orders[BookTitle],F985,orders[TotalSales])</f>
        <v>357.03999999999996</v>
      </c>
      <c r="H985">
        <f>COUNTIF(orders[BookTitle],F985)</f>
        <v>2</v>
      </c>
    </row>
    <row r="986" spans="6:8" x14ac:dyDescent="0.3">
      <c r="F986" t="str">
        <v>Stuff reality person</v>
      </c>
      <c r="G986" s="24">
        <f>SUMIF(orders[BookTitle],F986,orders[TotalSales])</f>
        <v>12.67</v>
      </c>
      <c r="H986">
        <f>COUNTIF(orders[BookTitle],F986)</f>
        <v>1</v>
      </c>
    </row>
    <row r="987" spans="6:8" x14ac:dyDescent="0.3">
      <c r="F987" t="str">
        <v>Stuff yet</v>
      </c>
      <c r="G987" s="24">
        <f>SUMIF(orders[BookTitle],F987,orders[TotalSales])</f>
        <v>43.3</v>
      </c>
      <c r="H987">
        <f>COUNTIF(orders[BookTitle],F987)</f>
        <v>2</v>
      </c>
    </row>
    <row r="988" spans="6:8" x14ac:dyDescent="0.3">
      <c r="F988" t="str">
        <v>Successful</v>
      </c>
      <c r="G988" s="24">
        <f>SUMIF(orders[BookTitle],F988,orders[TotalSales])</f>
        <v>58.129999999999995</v>
      </c>
      <c r="H988">
        <f>COUNTIF(orders[BookTitle],F988)</f>
        <v>2</v>
      </c>
    </row>
    <row r="989" spans="6:8" x14ac:dyDescent="0.3">
      <c r="F989" t="str">
        <v>Successful bag</v>
      </c>
      <c r="G989" s="24">
        <f>SUMIF(orders[BookTitle],F989,orders[TotalSales])</f>
        <v>264.69</v>
      </c>
      <c r="H989">
        <f>COUNTIF(orders[BookTitle],F989)</f>
        <v>2</v>
      </c>
    </row>
    <row r="990" spans="6:8" x14ac:dyDescent="0.3">
      <c r="F990" t="str">
        <v>Successful move</v>
      </c>
      <c r="G990" s="24">
        <f>SUMIF(orders[BookTitle],F990,orders[TotalSales])</f>
        <v>140.16</v>
      </c>
      <c r="H990">
        <f>COUNTIF(orders[BookTitle],F990)</f>
        <v>6</v>
      </c>
    </row>
    <row r="991" spans="6:8" x14ac:dyDescent="0.3">
      <c r="F991" t="str">
        <v>Such research</v>
      </c>
      <c r="G991" s="24">
        <f>SUMIF(orders[BookTitle],F991,orders[TotalSales])</f>
        <v>24.27</v>
      </c>
      <c r="H991">
        <f>COUNTIF(orders[BookTitle],F991)</f>
        <v>2</v>
      </c>
    </row>
    <row r="992" spans="6:8" x14ac:dyDescent="0.3">
      <c r="F992" t="str">
        <v>Such step way</v>
      </c>
      <c r="G992" s="24">
        <f>SUMIF(orders[BookTitle],F992,orders[TotalSales])</f>
        <v>126.25</v>
      </c>
      <c r="H992">
        <f>COUNTIF(orders[BookTitle],F992)</f>
        <v>2</v>
      </c>
    </row>
    <row r="993" spans="6:8" x14ac:dyDescent="0.3">
      <c r="F993" t="str">
        <v>Suddenly medical</v>
      </c>
      <c r="G993" s="24">
        <f>SUMIF(orders[BookTitle],F993,orders[TotalSales])</f>
        <v>43.59</v>
      </c>
      <c r="H993">
        <f>COUNTIF(orders[BookTitle],F993)</f>
        <v>2</v>
      </c>
    </row>
    <row r="994" spans="6:8" x14ac:dyDescent="0.3">
      <c r="F994" t="str">
        <v>Summer agent improve</v>
      </c>
      <c r="G994" s="24">
        <f>SUMIF(orders[BookTitle],F994,orders[TotalSales])</f>
        <v>95.88</v>
      </c>
      <c r="H994">
        <f>COUNTIF(orders[BookTitle],F994)</f>
        <v>3</v>
      </c>
    </row>
    <row r="995" spans="6:8" x14ac:dyDescent="0.3">
      <c r="F995" t="str">
        <v>Support defense</v>
      </c>
      <c r="G995" s="24">
        <f>SUMIF(orders[BookTitle],F995,orders[TotalSales])</f>
        <v>17.98</v>
      </c>
      <c r="H995">
        <f>COUNTIF(orders[BookTitle],F995)</f>
        <v>1</v>
      </c>
    </row>
    <row r="996" spans="6:8" x14ac:dyDescent="0.3">
      <c r="F996" t="str">
        <v>Support well</v>
      </c>
      <c r="G996" s="24">
        <f>SUMIF(orders[BookTitle],F996,orders[TotalSales])</f>
        <v>217.26999999999998</v>
      </c>
      <c r="H996">
        <f>COUNTIF(orders[BookTitle],F996)</f>
        <v>3</v>
      </c>
    </row>
    <row r="997" spans="6:8" x14ac:dyDescent="0.3">
      <c r="F997" t="str">
        <v>Sure money white</v>
      </c>
      <c r="G997" s="24">
        <f>SUMIF(orders[BookTitle],F997,orders[TotalSales])</f>
        <v>21.880000000000003</v>
      </c>
      <c r="H997">
        <f>COUNTIF(orders[BookTitle],F997)</f>
        <v>2</v>
      </c>
    </row>
    <row r="998" spans="6:8" x14ac:dyDescent="0.3">
      <c r="F998" t="str">
        <v>Sure particularly</v>
      </c>
      <c r="G998" s="24">
        <f>SUMIF(orders[BookTitle],F998,orders[TotalSales])</f>
        <v>390.4</v>
      </c>
      <c r="H998">
        <f>COUNTIF(orders[BookTitle],F998)</f>
        <v>5</v>
      </c>
    </row>
    <row r="999" spans="6:8" x14ac:dyDescent="0.3">
      <c r="F999" t="str">
        <v>Surface daughter hair</v>
      </c>
      <c r="G999" s="24">
        <f>SUMIF(orders[BookTitle],F999,orders[TotalSales])</f>
        <v>114.23</v>
      </c>
      <c r="H999">
        <f>COUNTIF(orders[BookTitle],F999)</f>
        <v>4</v>
      </c>
    </row>
    <row r="1000" spans="6:8" x14ac:dyDescent="0.3">
      <c r="F1000" t="str">
        <v>Surface music</v>
      </c>
      <c r="G1000" s="24">
        <f>SUMIF(orders[BookTitle],F1000,orders[TotalSales])</f>
        <v>137.38</v>
      </c>
      <c r="H1000">
        <f>COUNTIF(orders[BookTitle],F1000)</f>
        <v>3</v>
      </c>
    </row>
    <row r="1001" spans="6:8" x14ac:dyDescent="0.3">
      <c r="F1001" t="str">
        <v>Surface past</v>
      </c>
      <c r="G1001" s="24">
        <f>SUMIF(orders[BookTitle],F1001,orders[TotalSales])</f>
        <v>51.1</v>
      </c>
      <c r="H1001">
        <f>COUNTIF(orders[BookTitle],F1001)</f>
        <v>1</v>
      </c>
    </row>
    <row r="1002" spans="6:8" x14ac:dyDescent="0.3">
      <c r="F1002" t="str">
        <v>System hard bag</v>
      </c>
      <c r="G1002" s="24">
        <f>SUMIF(orders[BookTitle],F1002,orders[TotalSales])</f>
        <v>206.47</v>
      </c>
      <c r="H1002">
        <f>COUNTIF(orders[BookTitle],F1002)</f>
        <v>3</v>
      </c>
    </row>
    <row r="1003" spans="6:8" x14ac:dyDescent="0.3">
      <c r="F1003" t="str">
        <v>System news enough</v>
      </c>
      <c r="G1003" s="24">
        <f>SUMIF(orders[BookTitle],F1003,orders[TotalSales])</f>
        <v>157.47999999999999</v>
      </c>
      <c r="H1003">
        <f>COUNTIF(orders[BookTitle],F1003)</f>
        <v>1</v>
      </c>
    </row>
    <row r="1004" spans="6:8" x14ac:dyDescent="0.3">
      <c r="F1004" t="str">
        <v>System seek</v>
      </c>
      <c r="G1004" s="24">
        <f>SUMIF(orders[BookTitle],F1004,orders[TotalSales])</f>
        <v>206.88</v>
      </c>
      <c r="H1004">
        <f>COUNTIF(orders[BookTitle],F1004)</f>
        <v>3</v>
      </c>
    </row>
    <row r="1005" spans="6:8" x14ac:dyDescent="0.3">
      <c r="F1005" t="str">
        <v>Table huge</v>
      </c>
      <c r="G1005" s="24">
        <f>SUMIF(orders[BookTitle],F1005,orders[TotalSales])</f>
        <v>1066.47</v>
      </c>
      <c r="H1005">
        <f>COUNTIF(orders[BookTitle],F1005)</f>
        <v>6</v>
      </c>
    </row>
    <row r="1006" spans="6:8" x14ac:dyDescent="0.3">
      <c r="F1006" t="str">
        <v>Talk finish</v>
      </c>
      <c r="G1006" s="24">
        <f>SUMIF(orders[BookTitle],F1006,orders[TotalSales])</f>
        <v>141.97999999999999</v>
      </c>
      <c r="H1006">
        <f>COUNTIF(orders[BookTitle],F1006)</f>
        <v>2</v>
      </c>
    </row>
    <row r="1007" spans="6:8" x14ac:dyDescent="0.3">
      <c r="F1007" t="str">
        <v>Talk teach both</v>
      </c>
      <c r="G1007" s="24">
        <f>SUMIF(orders[BookTitle],F1007,orders[TotalSales])</f>
        <v>161.13999999999999</v>
      </c>
      <c r="H1007">
        <f>COUNTIF(orders[BookTitle],F1007)</f>
        <v>2</v>
      </c>
    </row>
    <row r="1008" spans="6:8" x14ac:dyDescent="0.3">
      <c r="F1008" t="str">
        <v>Task admit sit</v>
      </c>
      <c r="G1008" s="24">
        <f>SUMIF(orders[BookTitle],F1008,orders[TotalSales])</f>
        <v>255.18</v>
      </c>
      <c r="H1008">
        <f>COUNTIF(orders[BookTitle],F1008)</f>
        <v>2</v>
      </c>
    </row>
    <row r="1009" spans="6:8" x14ac:dyDescent="0.3">
      <c r="F1009" t="str">
        <v>Task Democrat last</v>
      </c>
      <c r="G1009" s="24">
        <f>SUMIF(orders[BookTitle],F1009,orders[TotalSales])</f>
        <v>487.83</v>
      </c>
      <c r="H1009">
        <f>COUNTIF(orders[BookTitle],F1009)</f>
        <v>3</v>
      </c>
    </row>
    <row r="1010" spans="6:8" x14ac:dyDescent="0.3">
      <c r="F1010" t="str">
        <v>Task make</v>
      </c>
      <c r="G1010" s="24">
        <f>SUMIF(orders[BookTitle],F1010,orders[TotalSales])</f>
        <v>222.33</v>
      </c>
      <c r="H1010">
        <f>COUNTIF(orders[BookTitle],F1010)</f>
        <v>3</v>
      </c>
    </row>
    <row r="1011" spans="6:8" x14ac:dyDescent="0.3">
      <c r="F1011" t="str">
        <v>Task measure kind</v>
      </c>
      <c r="G1011" s="24">
        <f>SUMIF(orders[BookTitle],F1011,orders[TotalSales])</f>
        <v>68.64</v>
      </c>
      <c r="H1011">
        <f>COUNTIF(orders[BookTitle],F1011)</f>
        <v>1</v>
      </c>
    </row>
    <row r="1012" spans="6:8" x14ac:dyDescent="0.3">
      <c r="F1012" t="str">
        <v>Task morning community</v>
      </c>
      <c r="G1012" s="24">
        <f>SUMIF(orders[BookTitle],F1012,orders[TotalSales])</f>
        <v>501.53000000000003</v>
      </c>
      <c r="H1012">
        <f>COUNTIF(orders[BookTitle],F1012)</f>
        <v>5</v>
      </c>
    </row>
    <row r="1013" spans="6:8" x14ac:dyDescent="0.3">
      <c r="F1013" t="str">
        <v>Task without</v>
      </c>
      <c r="G1013" s="24">
        <f>SUMIF(orders[BookTitle],F1013,orders[TotalSales])</f>
        <v>65.91</v>
      </c>
      <c r="H1013">
        <f>COUNTIF(orders[BookTitle],F1013)</f>
        <v>4</v>
      </c>
    </row>
    <row r="1014" spans="6:8" x14ac:dyDescent="0.3">
      <c r="F1014" t="str">
        <v>Tax hour budget more</v>
      </c>
      <c r="G1014" s="24">
        <f>SUMIF(orders[BookTitle],F1014,orders[TotalSales])</f>
        <v>469.27</v>
      </c>
      <c r="H1014">
        <f>COUNTIF(orders[BookTitle],F1014)</f>
        <v>3</v>
      </c>
    </row>
    <row r="1015" spans="6:8" x14ac:dyDescent="0.3">
      <c r="F1015" t="str">
        <v>Tax without</v>
      </c>
      <c r="G1015" s="24">
        <f>SUMIF(orders[BookTitle],F1015,orders[TotalSales])</f>
        <v>400.66999999999996</v>
      </c>
      <c r="H1015">
        <f>COUNTIF(orders[BookTitle],F1015)</f>
        <v>3</v>
      </c>
    </row>
    <row r="1016" spans="6:8" x14ac:dyDescent="0.3">
      <c r="F1016" t="str">
        <v>Teach word listen</v>
      </c>
      <c r="G1016" s="24">
        <f>SUMIF(orders[BookTitle],F1016,orders[TotalSales])</f>
        <v>10.29</v>
      </c>
      <c r="H1016">
        <f>COUNTIF(orders[BookTitle],F1016)</f>
        <v>1</v>
      </c>
    </row>
    <row r="1017" spans="6:8" x14ac:dyDescent="0.3">
      <c r="F1017" t="str">
        <v>Teacher eye star them</v>
      </c>
      <c r="G1017" s="24">
        <f>SUMIF(orders[BookTitle],F1017,orders[TotalSales])</f>
        <v>76.5</v>
      </c>
      <c r="H1017">
        <f>COUNTIF(orders[BookTitle],F1017)</f>
        <v>3</v>
      </c>
    </row>
    <row r="1018" spans="6:8" x14ac:dyDescent="0.3">
      <c r="F1018" t="str">
        <v>Teacher one base</v>
      </c>
      <c r="G1018" s="24">
        <f>SUMIF(orders[BookTitle],F1018,orders[TotalSales])</f>
        <v>181.68</v>
      </c>
      <c r="H1018">
        <f>COUNTIF(orders[BookTitle],F1018)</f>
        <v>2</v>
      </c>
    </row>
    <row r="1019" spans="6:8" x14ac:dyDescent="0.3">
      <c r="F1019" t="str">
        <v>Team provide</v>
      </c>
      <c r="G1019" s="24">
        <f>SUMIF(orders[BookTitle],F1019,orders[TotalSales])</f>
        <v>179.2</v>
      </c>
      <c r="H1019">
        <f>COUNTIF(orders[BookTitle],F1019)</f>
        <v>1</v>
      </c>
    </row>
    <row r="1020" spans="6:8" x14ac:dyDescent="0.3">
      <c r="F1020" t="str">
        <v>Technology</v>
      </c>
      <c r="G1020" s="24">
        <f>SUMIF(orders[BookTitle],F1020,orders[TotalSales])</f>
        <v>511.87</v>
      </c>
      <c r="H1020">
        <f>COUNTIF(orders[BookTitle],F1020)</f>
        <v>4</v>
      </c>
    </row>
    <row r="1021" spans="6:8" x14ac:dyDescent="0.3">
      <c r="F1021" t="str">
        <v>Technology guess</v>
      </c>
      <c r="G1021" s="24">
        <f>SUMIF(orders[BookTitle],F1021,orders[TotalSales])</f>
        <v>113.3</v>
      </c>
      <c r="H1021">
        <f>COUNTIF(orders[BookTitle],F1021)</f>
        <v>2</v>
      </c>
    </row>
    <row r="1022" spans="6:8" x14ac:dyDescent="0.3">
      <c r="F1022" t="str">
        <v>Technology real oil</v>
      </c>
      <c r="G1022" s="24">
        <f>SUMIF(orders[BookTitle],F1022,orders[TotalSales])</f>
        <v>476.64</v>
      </c>
      <c r="H1022">
        <f>COUNTIF(orders[BookTitle],F1022)</f>
        <v>4</v>
      </c>
    </row>
    <row r="1023" spans="6:8" x14ac:dyDescent="0.3">
      <c r="F1023" t="str">
        <v>Television</v>
      </c>
      <c r="G1023" s="24">
        <f>SUMIF(orders[BookTitle],F1023,orders[TotalSales])</f>
        <v>138.76</v>
      </c>
      <c r="H1023">
        <f>COUNTIF(orders[BookTitle],F1023)</f>
        <v>2</v>
      </c>
    </row>
    <row r="1024" spans="6:8" x14ac:dyDescent="0.3">
      <c r="F1024" t="str">
        <v>Television should product thought</v>
      </c>
      <c r="G1024" s="24">
        <f>SUMIF(orders[BookTitle],F1024,orders[TotalSales])</f>
        <v>45.35</v>
      </c>
      <c r="H1024">
        <f>COUNTIF(orders[BookTitle],F1024)</f>
        <v>1</v>
      </c>
    </row>
    <row r="1025" spans="6:8" x14ac:dyDescent="0.3">
      <c r="F1025" t="str">
        <v>Tell should away</v>
      </c>
      <c r="G1025" s="24">
        <f>SUMIF(orders[BookTitle],F1025,orders[TotalSales])</f>
        <v>398.14</v>
      </c>
      <c r="H1025">
        <f>COUNTIF(orders[BookTitle],F1025)</f>
        <v>3</v>
      </c>
    </row>
    <row r="1026" spans="6:8" x14ac:dyDescent="0.3">
      <c r="F1026" t="str">
        <v>Ten whose</v>
      </c>
      <c r="G1026" s="24">
        <f>SUMIF(orders[BookTitle],F1026,orders[TotalSales])</f>
        <v>28.83</v>
      </c>
      <c r="H1026">
        <f>COUNTIF(orders[BookTitle],F1026)</f>
        <v>1</v>
      </c>
    </row>
    <row r="1027" spans="6:8" x14ac:dyDescent="0.3">
      <c r="F1027" t="str">
        <v>Test score second</v>
      </c>
      <c r="G1027" s="24">
        <f>SUMIF(orders[BookTitle],F1027,orders[TotalSales])</f>
        <v>89.33</v>
      </c>
      <c r="H1027">
        <f>COUNTIF(orders[BookTitle],F1027)</f>
        <v>4</v>
      </c>
    </row>
    <row r="1028" spans="6:8" x14ac:dyDescent="0.3">
      <c r="F1028" t="str">
        <v>Than pass</v>
      </c>
      <c r="G1028" s="24">
        <f>SUMIF(orders[BookTitle],F1028,orders[TotalSales])</f>
        <v>36.68</v>
      </c>
      <c r="H1028">
        <f>COUNTIF(orders[BookTitle],F1028)</f>
        <v>2</v>
      </c>
    </row>
    <row r="1029" spans="6:8" x14ac:dyDescent="0.3">
      <c r="F1029" t="str">
        <v>Thank</v>
      </c>
      <c r="G1029" s="24">
        <f>SUMIF(orders[BookTitle],F1029,orders[TotalSales])</f>
        <v>262.19</v>
      </c>
      <c r="H1029">
        <f>COUNTIF(orders[BookTitle],F1029)</f>
        <v>5</v>
      </c>
    </row>
    <row r="1030" spans="6:8" x14ac:dyDescent="0.3">
      <c r="F1030" t="str">
        <v>The same ten</v>
      </c>
      <c r="G1030" s="24">
        <f>SUMIF(orders[BookTitle],F1030,orders[TotalSales])</f>
        <v>235.15</v>
      </c>
      <c r="H1030">
        <f>COUNTIF(orders[BookTitle],F1030)</f>
        <v>2</v>
      </c>
    </row>
    <row r="1031" spans="6:8" x14ac:dyDescent="0.3">
      <c r="F1031" t="str">
        <v>Them change</v>
      </c>
      <c r="G1031" s="24">
        <f>SUMIF(orders[BookTitle],F1031,orders[TotalSales])</f>
        <v>43.28</v>
      </c>
      <c r="H1031">
        <f>COUNTIF(orders[BookTitle],F1031)</f>
        <v>3</v>
      </c>
    </row>
    <row r="1032" spans="6:8" x14ac:dyDescent="0.3">
      <c r="F1032" t="str">
        <v>Themselves in from</v>
      </c>
      <c r="G1032" s="24">
        <f>SUMIF(orders[BookTitle],F1032,orders[TotalSales])</f>
        <v>75.36</v>
      </c>
      <c r="H1032">
        <f>COUNTIF(orders[BookTitle],F1032)</f>
        <v>3</v>
      </c>
    </row>
    <row r="1033" spans="6:8" x14ac:dyDescent="0.3">
      <c r="F1033" t="str">
        <v>Themselves lay</v>
      </c>
      <c r="G1033" s="24">
        <f>SUMIF(orders[BookTitle],F1033,orders[TotalSales])</f>
        <v>107.66999999999999</v>
      </c>
      <c r="H1033">
        <f>COUNTIF(orders[BookTitle],F1033)</f>
        <v>4</v>
      </c>
    </row>
    <row r="1034" spans="6:8" x14ac:dyDescent="0.3">
      <c r="F1034" t="str">
        <v>Theory charge</v>
      </c>
      <c r="G1034" s="24">
        <f>SUMIF(orders[BookTitle],F1034,orders[TotalSales])</f>
        <v>352.39</v>
      </c>
      <c r="H1034">
        <f>COUNTIF(orders[BookTitle],F1034)</f>
        <v>3</v>
      </c>
    </row>
    <row r="1035" spans="6:8" x14ac:dyDescent="0.3">
      <c r="F1035" t="str">
        <v>Theory fall wall simple</v>
      </c>
      <c r="G1035" s="24">
        <f>SUMIF(orders[BookTitle],F1035,orders[TotalSales])</f>
        <v>109.15</v>
      </c>
      <c r="H1035">
        <f>COUNTIF(orders[BookTitle],F1035)</f>
        <v>2</v>
      </c>
    </row>
    <row r="1036" spans="6:8" x14ac:dyDescent="0.3">
      <c r="F1036" t="str">
        <v>Theory relationship structure</v>
      </c>
      <c r="G1036" s="24">
        <f>SUMIF(orders[BookTitle],F1036,orders[TotalSales])</f>
        <v>279.39</v>
      </c>
      <c r="H1036">
        <f>COUNTIF(orders[BookTitle],F1036)</f>
        <v>2</v>
      </c>
    </row>
    <row r="1037" spans="6:8" x14ac:dyDescent="0.3">
      <c r="F1037" t="str">
        <v>They add season</v>
      </c>
      <c r="G1037" s="24">
        <f>SUMIF(orders[BookTitle],F1037,orders[TotalSales])</f>
        <v>162.76</v>
      </c>
      <c r="H1037">
        <f>COUNTIF(orders[BookTitle],F1037)</f>
        <v>3</v>
      </c>
    </row>
    <row r="1038" spans="6:8" x14ac:dyDescent="0.3">
      <c r="F1038" t="str">
        <v>They by need</v>
      </c>
      <c r="G1038" s="24">
        <f>SUMIF(orders[BookTitle],F1038,orders[TotalSales])</f>
        <v>281.89</v>
      </c>
      <c r="H1038">
        <f>COUNTIF(orders[BookTitle],F1038)</f>
        <v>2</v>
      </c>
    </row>
    <row r="1039" spans="6:8" x14ac:dyDescent="0.3">
      <c r="F1039" t="str">
        <v>They next past</v>
      </c>
      <c r="G1039" s="24">
        <f>SUMIF(orders[BookTitle],F1039,orders[TotalSales])</f>
        <v>90.24</v>
      </c>
      <c r="H1039">
        <f>COUNTIF(orders[BookTitle],F1039)</f>
        <v>1</v>
      </c>
    </row>
    <row r="1040" spans="6:8" x14ac:dyDescent="0.3">
      <c r="F1040" t="str">
        <v>Thing able church</v>
      </c>
      <c r="G1040" s="24">
        <f>SUMIF(orders[BookTitle],F1040,orders[TotalSales])</f>
        <v>81.710000000000008</v>
      </c>
      <c r="H1040">
        <f>COUNTIF(orders[BookTitle],F1040)</f>
        <v>2</v>
      </c>
    </row>
    <row r="1041" spans="6:8" x14ac:dyDescent="0.3">
      <c r="F1041" t="str">
        <v>Third course interesting</v>
      </c>
      <c r="G1041" s="24">
        <f>SUMIF(orders[BookTitle],F1041,orders[TotalSales])</f>
        <v>172.99</v>
      </c>
      <c r="H1041">
        <f>COUNTIF(orders[BookTitle],F1041)</f>
        <v>2</v>
      </c>
    </row>
    <row r="1042" spans="6:8" x14ac:dyDescent="0.3">
      <c r="F1042" t="str">
        <v>Third his indicate past</v>
      </c>
      <c r="G1042" s="24">
        <f>SUMIF(orders[BookTitle],F1042,orders[TotalSales])</f>
        <v>97.08</v>
      </c>
      <c r="H1042">
        <f>COUNTIF(orders[BookTitle],F1042)</f>
        <v>3</v>
      </c>
    </row>
    <row r="1043" spans="6:8" x14ac:dyDescent="0.3">
      <c r="F1043" t="str">
        <v>Third whatever</v>
      </c>
      <c r="G1043" s="24">
        <f>SUMIF(orders[BookTitle],F1043,orders[TotalSales])</f>
        <v>188.26</v>
      </c>
      <c r="H1043">
        <f>COUNTIF(orders[BookTitle],F1043)</f>
        <v>2</v>
      </c>
    </row>
    <row r="1044" spans="6:8" x14ac:dyDescent="0.3">
      <c r="F1044" t="str">
        <v>Third yeah</v>
      </c>
      <c r="G1044" s="24">
        <f>SUMIF(orders[BookTitle],F1044,orders[TotalSales])</f>
        <v>99.38</v>
      </c>
      <c r="H1044">
        <f>COUNTIF(orders[BookTitle],F1044)</f>
        <v>2</v>
      </c>
    </row>
    <row r="1045" spans="6:8" x14ac:dyDescent="0.3">
      <c r="F1045" t="str">
        <v>This billion per</v>
      </c>
      <c r="G1045" s="24">
        <f>SUMIF(orders[BookTitle],F1045,orders[TotalSales])</f>
        <v>23.57</v>
      </c>
      <c r="H1045">
        <f>COUNTIF(orders[BookTitle],F1045)</f>
        <v>3</v>
      </c>
    </row>
    <row r="1046" spans="6:8" x14ac:dyDescent="0.3">
      <c r="F1046" t="str">
        <v>Those attack themselves together</v>
      </c>
      <c r="G1046" s="24">
        <f>SUMIF(orders[BookTitle],F1046,orders[TotalSales])</f>
        <v>133.13999999999999</v>
      </c>
      <c r="H1046">
        <f>COUNTIF(orders[BookTitle],F1046)</f>
        <v>2</v>
      </c>
    </row>
    <row r="1047" spans="6:8" x14ac:dyDescent="0.3">
      <c r="F1047" t="str">
        <v>Those small</v>
      </c>
      <c r="G1047" s="24">
        <f>SUMIF(orders[BookTitle],F1047,orders[TotalSales])</f>
        <v>95.97</v>
      </c>
      <c r="H1047">
        <f>COUNTIF(orders[BookTitle],F1047)</f>
        <v>3</v>
      </c>
    </row>
    <row r="1048" spans="6:8" x14ac:dyDescent="0.3">
      <c r="F1048" t="str">
        <v>Though</v>
      </c>
      <c r="G1048" s="24">
        <f>SUMIF(orders[BookTitle],F1048,orders[TotalSales])</f>
        <v>17.630000000000003</v>
      </c>
      <c r="H1048">
        <f>COUNTIF(orders[BookTitle],F1048)</f>
        <v>2</v>
      </c>
    </row>
    <row r="1049" spans="6:8" x14ac:dyDescent="0.3">
      <c r="F1049" t="str">
        <v>Though begin trouble</v>
      </c>
      <c r="G1049" s="24">
        <f>SUMIF(orders[BookTitle],F1049,orders[TotalSales])</f>
        <v>124.1</v>
      </c>
      <c r="H1049">
        <f>COUNTIF(orders[BookTitle],F1049)</f>
        <v>1</v>
      </c>
    </row>
    <row r="1050" spans="6:8" x14ac:dyDescent="0.3">
      <c r="F1050" t="str">
        <v>Though land garden</v>
      </c>
      <c r="G1050" s="24">
        <f>SUMIF(orders[BookTitle],F1050,orders[TotalSales])</f>
        <v>80.61</v>
      </c>
      <c r="H1050">
        <f>COUNTIF(orders[BookTitle],F1050)</f>
        <v>2</v>
      </c>
    </row>
    <row r="1051" spans="6:8" x14ac:dyDescent="0.3">
      <c r="F1051" t="str">
        <v>Though nation during community</v>
      </c>
      <c r="G1051" s="24">
        <f>SUMIF(orders[BookTitle],F1051,orders[TotalSales])</f>
        <v>129.82999999999998</v>
      </c>
      <c r="H1051">
        <f>COUNTIF(orders[BookTitle],F1051)</f>
        <v>3</v>
      </c>
    </row>
    <row r="1052" spans="6:8" x14ac:dyDescent="0.3">
      <c r="F1052" t="str">
        <v>Though resource five</v>
      </c>
      <c r="G1052" s="24">
        <f>SUMIF(orders[BookTitle],F1052,orders[TotalSales])</f>
        <v>94.05</v>
      </c>
      <c r="H1052">
        <f>COUNTIF(orders[BookTitle],F1052)</f>
        <v>1</v>
      </c>
    </row>
    <row r="1053" spans="6:8" x14ac:dyDescent="0.3">
      <c r="F1053" t="str">
        <v>Thought him may</v>
      </c>
      <c r="G1053" s="24">
        <f>SUMIF(orders[BookTitle],F1053,orders[TotalSales])</f>
        <v>56.85</v>
      </c>
      <c r="H1053">
        <f>COUNTIF(orders[BookTitle],F1053)</f>
        <v>2</v>
      </c>
    </row>
    <row r="1054" spans="6:8" x14ac:dyDescent="0.3">
      <c r="F1054" t="str">
        <v>Thought tough everybody</v>
      </c>
      <c r="G1054" s="24">
        <f>SUMIF(orders[BookTitle],F1054,orders[TotalSales])</f>
        <v>85</v>
      </c>
      <c r="H1054">
        <f>COUNTIF(orders[BookTitle],F1054)</f>
        <v>1</v>
      </c>
    </row>
    <row r="1055" spans="6:8" x14ac:dyDescent="0.3">
      <c r="F1055" t="str">
        <v>Threat present really</v>
      </c>
      <c r="G1055" s="24">
        <f>SUMIF(orders[BookTitle],F1055,orders[TotalSales])</f>
        <v>97.94</v>
      </c>
      <c r="H1055">
        <f>COUNTIF(orders[BookTitle],F1055)</f>
        <v>1</v>
      </c>
    </row>
    <row r="1056" spans="6:8" x14ac:dyDescent="0.3">
      <c r="F1056" t="str">
        <v>Threat yes often</v>
      </c>
      <c r="G1056" s="24">
        <f>SUMIF(orders[BookTitle],F1056,orders[TotalSales])</f>
        <v>207.97000000000003</v>
      </c>
      <c r="H1056">
        <f>COUNTIF(orders[BookTitle],F1056)</f>
        <v>3</v>
      </c>
    </row>
    <row r="1057" spans="6:8" x14ac:dyDescent="0.3">
      <c r="F1057" t="str">
        <v>Three blue property</v>
      </c>
      <c r="G1057" s="24">
        <f>SUMIF(orders[BookTitle],F1057,orders[TotalSales])</f>
        <v>28.53</v>
      </c>
      <c r="H1057">
        <f>COUNTIF(orders[BookTitle],F1057)</f>
        <v>2</v>
      </c>
    </row>
    <row r="1058" spans="6:8" x14ac:dyDescent="0.3">
      <c r="F1058" t="str">
        <v>Three well</v>
      </c>
      <c r="G1058" s="24">
        <f>SUMIF(orders[BookTitle],F1058,orders[TotalSales])</f>
        <v>325.58</v>
      </c>
      <c r="H1058">
        <f>COUNTIF(orders[BookTitle],F1058)</f>
        <v>4</v>
      </c>
    </row>
    <row r="1059" spans="6:8" x14ac:dyDescent="0.3">
      <c r="F1059" t="str">
        <v>Through well spend</v>
      </c>
      <c r="G1059" s="24">
        <f>SUMIF(orders[BookTitle],F1059,orders[TotalSales])</f>
        <v>107.72</v>
      </c>
      <c r="H1059">
        <f>COUNTIF(orders[BookTitle],F1059)</f>
        <v>2</v>
      </c>
    </row>
    <row r="1060" spans="6:8" x14ac:dyDescent="0.3">
      <c r="F1060" t="str">
        <v>Throughout front in</v>
      </c>
      <c r="G1060" s="24">
        <f>SUMIF(orders[BookTitle],F1060,orders[TotalSales])</f>
        <v>37.08</v>
      </c>
      <c r="H1060">
        <f>COUNTIF(orders[BookTitle],F1060)</f>
        <v>2</v>
      </c>
    </row>
    <row r="1061" spans="6:8" x14ac:dyDescent="0.3">
      <c r="F1061" t="str">
        <v>Throughout statement husband</v>
      </c>
      <c r="G1061" s="24">
        <f>SUMIF(orders[BookTitle],F1061,orders[TotalSales])</f>
        <v>74.900000000000006</v>
      </c>
      <c r="H1061">
        <f>COUNTIF(orders[BookTitle],F1061)</f>
        <v>2</v>
      </c>
    </row>
    <row r="1062" spans="6:8" x14ac:dyDescent="0.3">
      <c r="F1062" t="str">
        <v>Thus movie and</v>
      </c>
      <c r="G1062" s="24">
        <f>SUMIF(orders[BookTitle],F1062,orders[TotalSales])</f>
        <v>79.47</v>
      </c>
      <c r="H1062">
        <f>COUNTIF(orders[BookTitle],F1062)</f>
        <v>2</v>
      </c>
    </row>
    <row r="1063" spans="6:8" x14ac:dyDescent="0.3">
      <c r="F1063" t="str">
        <v>Thus will watch</v>
      </c>
      <c r="G1063" s="24">
        <f>SUMIF(orders[BookTitle],F1063,orders[TotalSales])</f>
        <v>65.2</v>
      </c>
      <c r="H1063">
        <f>COUNTIF(orders[BookTitle],F1063)</f>
        <v>1</v>
      </c>
    </row>
    <row r="1064" spans="6:8" x14ac:dyDescent="0.3">
      <c r="F1064" t="str">
        <v>Time team want wish</v>
      </c>
      <c r="G1064" s="24">
        <f>SUMIF(orders[BookTitle],F1064,orders[TotalSales])</f>
        <v>179.3</v>
      </c>
      <c r="H1064">
        <f>COUNTIF(orders[BookTitle],F1064)</f>
        <v>2</v>
      </c>
    </row>
    <row r="1065" spans="6:8" x14ac:dyDescent="0.3">
      <c r="F1065" t="str">
        <v>To story claim</v>
      </c>
      <c r="G1065" s="24">
        <f>SUMIF(orders[BookTitle],F1065,orders[TotalSales])</f>
        <v>119.39</v>
      </c>
      <c r="H1065">
        <f>COUNTIF(orders[BookTitle],F1065)</f>
        <v>5</v>
      </c>
    </row>
    <row r="1066" spans="6:8" x14ac:dyDescent="0.3">
      <c r="F1066" t="str">
        <v>Together training few</v>
      </c>
      <c r="G1066" s="24">
        <f>SUMIF(orders[BookTitle],F1066,orders[TotalSales])</f>
        <v>75.95</v>
      </c>
      <c r="H1066">
        <f>COUNTIF(orders[BookTitle],F1066)</f>
        <v>1</v>
      </c>
    </row>
    <row r="1067" spans="6:8" x14ac:dyDescent="0.3">
      <c r="F1067" t="str">
        <v>Tonight</v>
      </c>
      <c r="G1067" s="24">
        <f>SUMIF(orders[BookTitle],F1067,orders[TotalSales])</f>
        <v>411.21000000000004</v>
      </c>
      <c r="H1067">
        <f>COUNTIF(orders[BookTitle],F1067)</f>
        <v>2</v>
      </c>
    </row>
    <row r="1068" spans="6:8" x14ac:dyDescent="0.3">
      <c r="F1068" t="str">
        <v>Tonight however threat</v>
      </c>
      <c r="G1068" s="24">
        <f>SUMIF(orders[BookTitle],F1068,orders[TotalSales])</f>
        <v>106.12</v>
      </c>
      <c r="H1068">
        <f>COUNTIF(orders[BookTitle],F1068)</f>
        <v>2</v>
      </c>
    </row>
    <row r="1069" spans="6:8" x14ac:dyDescent="0.3">
      <c r="F1069" t="str">
        <v>Too option health</v>
      </c>
      <c r="G1069" s="24">
        <f>SUMIF(orders[BookTitle],F1069,orders[TotalSales])</f>
        <v>142.32</v>
      </c>
      <c r="H1069">
        <f>COUNTIF(orders[BookTitle],F1069)</f>
        <v>1</v>
      </c>
    </row>
    <row r="1070" spans="6:8" x14ac:dyDescent="0.3">
      <c r="F1070" t="str">
        <v>Top heavy executive</v>
      </c>
      <c r="G1070" s="24">
        <f>SUMIF(orders[BookTitle],F1070,orders[TotalSales])</f>
        <v>16.079999999999998</v>
      </c>
      <c r="H1070">
        <f>COUNTIF(orders[BookTitle],F1070)</f>
        <v>1</v>
      </c>
    </row>
    <row r="1071" spans="6:8" x14ac:dyDescent="0.3">
      <c r="F1071" t="str">
        <v>Top Republican</v>
      </c>
      <c r="G1071" s="24">
        <f>SUMIF(orders[BookTitle],F1071,orders[TotalSales])</f>
        <v>114.08</v>
      </c>
      <c r="H1071">
        <f>COUNTIF(orders[BookTitle],F1071)</f>
        <v>1</v>
      </c>
    </row>
    <row r="1072" spans="6:8" x14ac:dyDescent="0.3">
      <c r="F1072" t="str">
        <v>Total message activity</v>
      </c>
      <c r="G1072" s="24">
        <f>SUMIF(orders[BookTitle],F1072,orders[TotalSales])</f>
        <v>171.4</v>
      </c>
      <c r="H1072">
        <f>COUNTIF(orders[BookTitle],F1072)</f>
        <v>2</v>
      </c>
    </row>
    <row r="1073" spans="6:8" x14ac:dyDescent="0.3">
      <c r="F1073" t="str">
        <v>Total special child</v>
      </c>
      <c r="G1073" s="24">
        <f>SUMIF(orders[BookTitle],F1073,orders[TotalSales])</f>
        <v>195.44</v>
      </c>
      <c r="H1073">
        <f>COUNTIF(orders[BookTitle],F1073)</f>
        <v>1</v>
      </c>
    </row>
    <row r="1074" spans="6:8" x14ac:dyDescent="0.3">
      <c r="F1074" t="str">
        <v>Toward area</v>
      </c>
      <c r="G1074" s="24">
        <f>SUMIF(orders[BookTitle],F1074,orders[TotalSales])</f>
        <v>57.27</v>
      </c>
      <c r="H1074">
        <f>COUNTIF(orders[BookTitle],F1074)</f>
        <v>2</v>
      </c>
    </row>
    <row r="1075" spans="6:8" x14ac:dyDescent="0.3">
      <c r="F1075" t="str">
        <v>Toward spend</v>
      </c>
      <c r="G1075" s="24">
        <f>SUMIF(orders[BookTitle],F1075,orders[TotalSales])</f>
        <v>256.40999999999997</v>
      </c>
      <c r="H1075">
        <f>COUNTIF(orders[BookTitle],F1075)</f>
        <v>4</v>
      </c>
    </row>
    <row r="1076" spans="6:8" x14ac:dyDescent="0.3">
      <c r="F1076" t="str">
        <v>Town through</v>
      </c>
      <c r="G1076" s="24">
        <f>SUMIF(orders[BookTitle],F1076,orders[TotalSales])</f>
        <v>64.319999999999993</v>
      </c>
      <c r="H1076">
        <f>COUNTIF(orders[BookTitle],F1076)</f>
        <v>1</v>
      </c>
    </row>
    <row r="1077" spans="6:8" x14ac:dyDescent="0.3">
      <c r="F1077" t="str">
        <v>Traditional four talk</v>
      </c>
      <c r="G1077" s="24">
        <f>SUMIF(orders[BookTitle],F1077,orders[TotalSales])</f>
        <v>87.98</v>
      </c>
      <c r="H1077">
        <f>COUNTIF(orders[BookTitle],F1077)</f>
        <v>1</v>
      </c>
    </row>
    <row r="1078" spans="6:8" x14ac:dyDescent="0.3">
      <c r="F1078" t="str">
        <v>Training easy</v>
      </c>
      <c r="G1078" s="24">
        <f>SUMIF(orders[BookTitle],F1078,orders[TotalSales])</f>
        <v>22.59</v>
      </c>
      <c r="H1078">
        <f>COUNTIF(orders[BookTitle],F1078)</f>
        <v>1</v>
      </c>
    </row>
    <row r="1079" spans="6:8" x14ac:dyDescent="0.3">
      <c r="F1079" t="str">
        <v>Treat</v>
      </c>
      <c r="G1079" s="24">
        <f>SUMIF(orders[BookTitle],F1079,orders[TotalSales])</f>
        <v>201.18</v>
      </c>
      <c r="H1079">
        <f>COUNTIF(orders[BookTitle],F1079)</f>
        <v>3</v>
      </c>
    </row>
    <row r="1080" spans="6:8" x14ac:dyDescent="0.3">
      <c r="F1080" t="str">
        <v>Treatment in weight</v>
      </c>
      <c r="G1080" s="24">
        <f>SUMIF(orders[BookTitle],F1080,orders[TotalSales])</f>
        <v>354.03</v>
      </c>
      <c r="H1080">
        <f>COUNTIF(orders[BookTitle],F1080)</f>
        <v>3</v>
      </c>
    </row>
    <row r="1081" spans="6:8" x14ac:dyDescent="0.3">
      <c r="F1081" t="str">
        <v>Treatment place</v>
      </c>
      <c r="G1081" s="24">
        <f>SUMIF(orders[BookTitle],F1081,orders[TotalSales])</f>
        <v>111.52000000000001</v>
      </c>
      <c r="H1081">
        <f>COUNTIF(orders[BookTitle],F1081)</f>
        <v>3</v>
      </c>
    </row>
    <row r="1082" spans="6:8" x14ac:dyDescent="0.3">
      <c r="F1082" t="str">
        <v>Treatment see point</v>
      </c>
      <c r="G1082" s="24">
        <f>SUMIF(orders[BookTitle],F1082,orders[TotalSales])</f>
        <v>39.32</v>
      </c>
      <c r="H1082">
        <f>COUNTIF(orders[BookTitle],F1082)</f>
        <v>1</v>
      </c>
    </row>
    <row r="1083" spans="6:8" x14ac:dyDescent="0.3">
      <c r="F1083" t="str">
        <v>Treatment them</v>
      </c>
      <c r="G1083" s="24">
        <f>SUMIF(orders[BookTitle],F1083,orders[TotalSales])</f>
        <v>155.63999999999999</v>
      </c>
      <c r="H1083">
        <f>COUNTIF(orders[BookTitle],F1083)</f>
        <v>3</v>
      </c>
    </row>
    <row r="1084" spans="6:8" x14ac:dyDescent="0.3">
      <c r="F1084" t="str">
        <v>Trip again since front</v>
      </c>
      <c r="G1084" s="24">
        <f>SUMIF(orders[BookTitle],F1084,orders[TotalSales])</f>
        <v>52.510000000000005</v>
      </c>
      <c r="H1084">
        <f>COUNTIF(orders[BookTitle],F1084)</f>
        <v>2</v>
      </c>
    </row>
    <row r="1085" spans="6:8" x14ac:dyDescent="0.3">
      <c r="F1085" t="str">
        <v>Trip newspaper</v>
      </c>
      <c r="G1085" s="24">
        <f>SUMIF(orders[BookTitle],F1085,orders[TotalSales])</f>
        <v>49.2</v>
      </c>
      <c r="H1085">
        <f>COUNTIF(orders[BookTitle],F1085)</f>
        <v>1</v>
      </c>
    </row>
    <row r="1086" spans="6:8" x14ac:dyDescent="0.3">
      <c r="F1086" t="str">
        <v>Trouble two</v>
      </c>
      <c r="G1086" s="24">
        <f>SUMIF(orders[BookTitle],F1086,orders[TotalSales])</f>
        <v>18.100000000000001</v>
      </c>
      <c r="H1086">
        <f>COUNTIF(orders[BookTitle],F1086)</f>
        <v>1</v>
      </c>
    </row>
    <row r="1087" spans="6:8" x14ac:dyDescent="0.3">
      <c r="F1087" t="str">
        <v>True somebody</v>
      </c>
      <c r="G1087" s="24">
        <f>SUMIF(orders[BookTitle],F1087,orders[TotalSales])</f>
        <v>289.01</v>
      </c>
      <c r="H1087">
        <f>COUNTIF(orders[BookTitle],F1087)</f>
        <v>3</v>
      </c>
    </row>
    <row r="1088" spans="6:8" x14ac:dyDescent="0.3">
      <c r="F1088" t="str">
        <v>Truth</v>
      </c>
      <c r="G1088" s="24">
        <f>SUMIF(orders[BookTitle],F1088,orders[TotalSales])</f>
        <v>560.11</v>
      </c>
      <c r="H1088">
        <f>COUNTIF(orders[BookTitle],F1088)</f>
        <v>5</v>
      </c>
    </row>
    <row r="1089" spans="6:8" x14ac:dyDescent="0.3">
      <c r="F1089" t="str">
        <v>Truth from wife myself</v>
      </c>
      <c r="G1089" s="24">
        <f>SUMIF(orders[BookTitle],F1089,orders[TotalSales])</f>
        <v>19.54</v>
      </c>
      <c r="H1089">
        <f>COUNTIF(orders[BookTitle],F1089)</f>
        <v>1</v>
      </c>
    </row>
    <row r="1090" spans="6:8" x14ac:dyDescent="0.3">
      <c r="F1090" t="str">
        <v>Truth woman allow</v>
      </c>
      <c r="G1090" s="24">
        <f>SUMIF(orders[BookTitle],F1090,orders[TotalSales])</f>
        <v>33.78</v>
      </c>
      <c r="H1090">
        <f>COUNTIF(orders[BookTitle],F1090)</f>
        <v>1</v>
      </c>
    </row>
    <row r="1091" spans="6:8" x14ac:dyDescent="0.3">
      <c r="F1091" t="str">
        <v>Try occur</v>
      </c>
      <c r="G1091" s="24">
        <f>SUMIF(orders[BookTitle],F1091,orders[TotalSales])</f>
        <v>257.52999999999997</v>
      </c>
      <c r="H1091">
        <f>COUNTIF(orders[BookTitle],F1091)</f>
        <v>3</v>
      </c>
    </row>
    <row r="1092" spans="6:8" x14ac:dyDescent="0.3">
      <c r="F1092" t="str">
        <v>Tv affect</v>
      </c>
      <c r="G1092" s="24">
        <f>SUMIF(orders[BookTitle],F1092,orders[TotalSales])</f>
        <v>115.38</v>
      </c>
      <c r="H1092">
        <f>COUNTIF(orders[BookTitle],F1092)</f>
        <v>2</v>
      </c>
    </row>
    <row r="1093" spans="6:8" x14ac:dyDescent="0.3">
      <c r="F1093" t="str">
        <v>Tv during song</v>
      </c>
      <c r="G1093" s="24">
        <f>SUMIF(orders[BookTitle],F1093,orders[TotalSales])</f>
        <v>85.600000000000009</v>
      </c>
      <c r="H1093">
        <f>COUNTIF(orders[BookTitle],F1093)</f>
        <v>3</v>
      </c>
    </row>
    <row r="1094" spans="6:8" x14ac:dyDescent="0.3">
      <c r="F1094" t="str">
        <v>Tv institution</v>
      </c>
      <c r="G1094" s="24">
        <f>SUMIF(orders[BookTitle],F1094,orders[TotalSales])</f>
        <v>42.24</v>
      </c>
      <c r="H1094">
        <f>COUNTIF(orders[BookTitle],F1094)</f>
        <v>1</v>
      </c>
    </row>
    <row r="1095" spans="6:8" x14ac:dyDescent="0.3">
      <c r="F1095" t="str">
        <v>Two son</v>
      </c>
      <c r="G1095" s="24">
        <f>SUMIF(orders[BookTitle],F1095,orders[TotalSales])</f>
        <v>245.42000000000002</v>
      </c>
      <c r="H1095">
        <f>COUNTIF(orders[BookTitle],F1095)</f>
        <v>3</v>
      </c>
    </row>
    <row r="1096" spans="6:8" x14ac:dyDescent="0.3">
      <c r="F1096" t="str">
        <v>Type action</v>
      </c>
      <c r="G1096" s="24">
        <f>SUMIF(orders[BookTitle],F1096,orders[TotalSales])</f>
        <v>139.36000000000001</v>
      </c>
      <c r="H1096">
        <f>COUNTIF(orders[BookTitle],F1096)</f>
        <v>2</v>
      </c>
    </row>
    <row r="1097" spans="6:8" x14ac:dyDescent="0.3">
      <c r="F1097" t="str">
        <v>Type everybody</v>
      </c>
      <c r="G1097" s="24">
        <f>SUMIF(orders[BookTitle],F1097,orders[TotalSales])</f>
        <v>88.59</v>
      </c>
      <c r="H1097">
        <f>COUNTIF(orders[BookTitle],F1097)</f>
        <v>2</v>
      </c>
    </row>
    <row r="1098" spans="6:8" x14ac:dyDescent="0.3">
      <c r="F1098" t="str">
        <v>Type stay politics</v>
      </c>
      <c r="G1098" s="24">
        <f>SUMIF(orders[BookTitle],F1098,orders[TotalSales])</f>
        <v>65.760000000000005</v>
      </c>
      <c r="H1098">
        <f>COUNTIF(orders[BookTitle],F1098)</f>
        <v>1</v>
      </c>
    </row>
    <row r="1099" spans="6:8" x14ac:dyDescent="0.3">
      <c r="F1099" t="str">
        <v>Under little able</v>
      </c>
      <c r="G1099" s="24">
        <f>SUMIF(orders[BookTitle],F1099,orders[TotalSales])</f>
        <v>19.68</v>
      </c>
      <c r="H1099">
        <f>COUNTIF(orders[BookTitle],F1099)</f>
        <v>1</v>
      </c>
    </row>
    <row r="1100" spans="6:8" x14ac:dyDescent="0.3">
      <c r="F1100" t="str">
        <v>Under treatment</v>
      </c>
      <c r="G1100" s="24">
        <f>SUMIF(orders[BookTitle],F1100,orders[TotalSales])</f>
        <v>276.46000000000004</v>
      </c>
      <c r="H1100">
        <f>COUNTIF(orders[BookTitle],F1100)</f>
        <v>2</v>
      </c>
    </row>
    <row r="1101" spans="6:8" x14ac:dyDescent="0.3">
      <c r="F1101" t="str">
        <v>Understand citizen</v>
      </c>
      <c r="G1101" s="24">
        <f>SUMIF(orders[BookTitle],F1101,orders[TotalSales])</f>
        <v>90.08</v>
      </c>
      <c r="H1101">
        <f>COUNTIF(orders[BookTitle],F1101)</f>
        <v>3</v>
      </c>
    </row>
    <row r="1102" spans="6:8" x14ac:dyDescent="0.3">
      <c r="F1102" t="str">
        <v>Us democratic phone nearly</v>
      </c>
      <c r="G1102" s="24">
        <f>SUMIF(orders[BookTitle],F1102,orders[TotalSales])</f>
        <v>63.819999999999993</v>
      </c>
      <c r="H1102">
        <f>COUNTIF(orders[BookTitle],F1102)</f>
        <v>2</v>
      </c>
    </row>
    <row r="1103" spans="6:8" x14ac:dyDescent="0.3">
      <c r="F1103" t="str">
        <v>Us part data</v>
      </c>
      <c r="G1103" s="24">
        <f>SUMIF(orders[BookTitle],F1103,orders[TotalSales])</f>
        <v>91.76</v>
      </c>
      <c r="H1103">
        <f>COUNTIF(orders[BookTitle],F1103)</f>
        <v>1</v>
      </c>
    </row>
    <row r="1104" spans="6:8" x14ac:dyDescent="0.3">
      <c r="F1104" t="str">
        <v>Use author from</v>
      </c>
      <c r="G1104" s="24">
        <f>SUMIF(orders[BookTitle],F1104,orders[TotalSales])</f>
        <v>97.82</v>
      </c>
      <c r="H1104">
        <f>COUNTIF(orders[BookTitle],F1104)</f>
        <v>2</v>
      </c>
    </row>
    <row r="1105" spans="6:8" x14ac:dyDescent="0.3">
      <c r="F1105" t="str">
        <v>Usually pay attorney</v>
      </c>
      <c r="G1105" s="24">
        <f>SUMIF(orders[BookTitle],F1105,orders[TotalSales])</f>
        <v>317.19</v>
      </c>
      <c r="H1105">
        <f>COUNTIF(orders[BookTitle],F1105)</f>
        <v>3</v>
      </c>
    </row>
    <row r="1106" spans="6:8" x14ac:dyDescent="0.3">
      <c r="F1106" t="str">
        <v>Very population</v>
      </c>
      <c r="G1106" s="24">
        <f>SUMIF(orders[BookTitle],F1106,orders[TotalSales])</f>
        <v>67.599999999999994</v>
      </c>
      <c r="H1106">
        <f>COUNTIF(orders[BookTitle],F1106)</f>
        <v>4</v>
      </c>
    </row>
    <row r="1107" spans="6:8" x14ac:dyDescent="0.3">
      <c r="F1107" t="str">
        <v>Visit key</v>
      </c>
      <c r="G1107" s="24">
        <f>SUMIF(orders[BookTitle],F1107,orders[TotalSales])</f>
        <v>154.05000000000001</v>
      </c>
      <c r="H1107">
        <f>COUNTIF(orders[BookTitle],F1107)</f>
        <v>1</v>
      </c>
    </row>
    <row r="1108" spans="6:8" x14ac:dyDescent="0.3">
      <c r="F1108" t="str">
        <v>Vote source outside</v>
      </c>
      <c r="G1108" s="24">
        <f>SUMIF(orders[BookTitle],F1108,orders[TotalSales])</f>
        <v>222.89</v>
      </c>
      <c r="H1108">
        <f>COUNTIF(orders[BookTitle],F1108)</f>
        <v>2</v>
      </c>
    </row>
    <row r="1109" spans="6:8" x14ac:dyDescent="0.3">
      <c r="F1109" t="str">
        <v>Wait reality</v>
      </c>
      <c r="G1109" s="24">
        <f>SUMIF(orders[BookTitle],F1109,orders[TotalSales])</f>
        <v>483.82</v>
      </c>
      <c r="H1109">
        <f>COUNTIF(orders[BookTitle],F1109)</f>
        <v>6</v>
      </c>
    </row>
    <row r="1110" spans="6:8" x14ac:dyDescent="0.3">
      <c r="F1110" t="str">
        <v>Walk blue address</v>
      </c>
      <c r="G1110" s="24">
        <f>SUMIF(orders[BookTitle],F1110,orders[TotalSales])</f>
        <v>416.09999999999997</v>
      </c>
      <c r="H1110">
        <f>COUNTIF(orders[BookTitle],F1110)</f>
        <v>4</v>
      </c>
    </row>
    <row r="1111" spans="6:8" x14ac:dyDescent="0.3">
      <c r="F1111" t="str">
        <v>Wall center its</v>
      </c>
      <c r="G1111" s="24">
        <f>SUMIF(orders[BookTitle],F1111,orders[TotalSales])</f>
        <v>61.5</v>
      </c>
      <c r="H1111">
        <f>COUNTIF(orders[BookTitle],F1111)</f>
        <v>1</v>
      </c>
    </row>
    <row r="1112" spans="6:8" x14ac:dyDescent="0.3">
      <c r="F1112" t="str">
        <v>Wall take</v>
      </c>
      <c r="G1112" s="24">
        <f>SUMIF(orders[BookTitle],F1112,orders[TotalSales])</f>
        <v>286.02999999999997</v>
      </c>
      <c r="H1112">
        <f>COUNTIF(orders[BookTitle],F1112)</f>
        <v>2</v>
      </c>
    </row>
    <row r="1113" spans="6:8" x14ac:dyDescent="0.3">
      <c r="F1113" t="str">
        <v>Want nation view finally</v>
      </c>
      <c r="G1113" s="24">
        <f>SUMIF(orders[BookTitle],F1113,orders[TotalSales])</f>
        <v>378.85999999999996</v>
      </c>
      <c r="H1113">
        <f>COUNTIF(orders[BookTitle],F1113)</f>
        <v>4</v>
      </c>
    </row>
    <row r="1114" spans="6:8" x14ac:dyDescent="0.3">
      <c r="F1114" t="str">
        <v>Want pretty</v>
      </c>
      <c r="G1114" s="24">
        <f>SUMIF(orders[BookTitle],F1114,orders[TotalSales])</f>
        <v>399.7</v>
      </c>
      <c r="H1114">
        <f>COUNTIF(orders[BookTitle],F1114)</f>
        <v>2</v>
      </c>
    </row>
    <row r="1115" spans="6:8" x14ac:dyDescent="0.3">
      <c r="F1115" t="str">
        <v>Watch prevent</v>
      </c>
      <c r="G1115" s="24">
        <f>SUMIF(orders[BookTitle],F1115,orders[TotalSales])</f>
        <v>119.55000000000001</v>
      </c>
      <c r="H1115">
        <f>COUNTIF(orders[BookTitle],F1115)</f>
        <v>4</v>
      </c>
    </row>
    <row r="1116" spans="6:8" x14ac:dyDescent="0.3">
      <c r="F1116" t="str">
        <v>Water investment federal</v>
      </c>
      <c r="G1116" s="24">
        <f>SUMIF(orders[BookTitle],F1116,orders[TotalSales])</f>
        <v>67.61</v>
      </c>
      <c r="H1116">
        <f>COUNTIF(orders[BookTitle],F1116)</f>
        <v>3</v>
      </c>
    </row>
    <row r="1117" spans="6:8" x14ac:dyDescent="0.3">
      <c r="F1117" t="str">
        <v>Water require he</v>
      </c>
      <c r="G1117" s="24">
        <f>SUMIF(orders[BookTitle],F1117,orders[TotalSales])</f>
        <v>132.85</v>
      </c>
      <c r="H1117">
        <f>COUNTIF(orders[BookTitle],F1117)</f>
        <v>2</v>
      </c>
    </row>
    <row r="1118" spans="6:8" x14ac:dyDescent="0.3">
      <c r="F1118" t="str">
        <v>Way style difficult</v>
      </c>
      <c r="G1118" s="24">
        <f>SUMIF(orders[BookTitle],F1118,orders[TotalSales])</f>
        <v>508.67</v>
      </c>
      <c r="H1118">
        <f>COUNTIF(orders[BookTitle],F1118)</f>
        <v>3</v>
      </c>
    </row>
    <row r="1119" spans="6:8" x14ac:dyDescent="0.3">
      <c r="F1119" t="str">
        <v>We town too</v>
      </c>
      <c r="G1119" s="24">
        <f>SUMIF(orders[BookTitle],F1119,orders[TotalSales])</f>
        <v>461.12</v>
      </c>
      <c r="H1119">
        <f>COUNTIF(orders[BookTitle],F1119)</f>
        <v>5</v>
      </c>
    </row>
    <row r="1120" spans="6:8" x14ac:dyDescent="0.3">
      <c r="F1120" t="str">
        <v>Wear life song</v>
      </c>
      <c r="G1120" s="24">
        <f>SUMIF(orders[BookTitle],F1120,orders[TotalSales])</f>
        <v>46.5</v>
      </c>
      <c r="H1120">
        <f>COUNTIF(orders[BookTitle],F1120)</f>
        <v>1</v>
      </c>
    </row>
    <row r="1121" spans="6:8" x14ac:dyDescent="0.3">
      <c r="F1121" t="str">
        <v>Weight attorney</v>
      </c>
      <c r="G1121" s="24">
        <f>SUMIF(orders[BookTitle],F1121,orders[TotalSales])</f>
        <v>134</v>
      </c>
      <c r="H1121">
        <f>COUNTIF(orders[BookTitle],F1121)</f>
        <v>2</v>
      </c>
    </row>
    <row r="1122" spans="6:8" x14ac:dyDescent="0.3">
      <c r="F1122" t="str">
        <v>Weight here</v>
      </c>
      <c r="G1122" s="24">
        <f>SUMIF(orders[BookTitle],F1122,orders[TotalSales])</f>
        <v>267.17</v>
      </c>
      <c r="H1122">
        <f>COUNTIF(orders[BookTitle],F1122)</f>
        <v>2</v>
      </c>
    </row>
    <row r="1123" spans="6:8" x14ac:dyDescent="0.3">
      <c r="F1123" t="str">
        <v>West however election</v>
      </c>
      <c r="G1123" s="24">
        <f>SUMIF(orders[BookTitle],F1123,orders[TotalSales])</f>
        <v>40.619999999999997</v>
      </c>
      <c r="H1123">
        <f>COUNTIF(orders[BookTitle],F1123)</f>
        <v>1</v>
      </c>
    </row>
    <row r="1124" spans="6:8" x14ac:dyDescent="0.3">
      <c r="F1124" t="str">
        <v>West officer</v>
      </c>
      <c r="G1124" s="24">
        <f>SUMIF(orders[BookTitle],F1124,orders[TotalSales])</f>
        <v>76.960000000000008</v>
      </c>
      <c r="H1124">
        <f>COUNTIF(orders[BookTitle],F1124)</f>
        <v>4</v>
      </c>
    </row>
    <row r="1125" spans="6:8" x14ac:dyDescent="0.3">
      <c r="F1125" t="str">
        <v>What ability wonder</v>
      </c>
      <c r="G1125" s="24">
        <f>SUMIF(orders[BookTitle],F1125,orders[TotalSales])</f>
        <v>524.81999999999994</v>
      </c>
      <c r="H1125">
        <f>COUNTIF(orders[BookTitle],F1125)</f>
        <v>3</v>
      </c>
    </row>
    <row r="1126" spans="6:8" x14ac:dyDescent="0.3">
      <c r="F1126" t="str">
        <v>What seem</v>
      </c>
      <c r="G1126" s="24">
        <f>SUMIF(orders[BookTitle],F1126,orders[TotalSales])</f>
        <v>108.24999999999999</v>
      </c>
      <c r="H1126">
        <f>COUNTIF(orders[BookTitle],F1126)</f>
        <v>4</v>
      </c>
    </row>
    <row r="1127" spans="6:8" x14ac:dyDescent="0.3">
      <c r="F1127" t="str">
        <v>Where member</v>
      </c>
      <c r="G1127" s="24">
        <f>SUMIF(orders[BookTitle],F1127,orders[TotalSales])</f>
        <v>140.09</v>
      </c>
      <c r="H1127">
        <f>COUNTIF(orders[BookTitle],F1127)</f>
        <v>3</v>
      </c>
    </row>
    <row r="1128" spans="6:8" x14ac:dyDescent="0.3">
      <c r="F1128" t="str">
        <v>Where today</v>
      </c>
      <c r="G1128" s="24">
        <f>SUMIF(orders[BookTitle],F1128,orders[TotalSales])</f>
        <v>160.17000000000002</v>
      </c>
      <c r="H1128">
        <f>COUNTIF(orders[BookTitle],F1128)</f>
        <v>4</v>
      </c>
    </row>
    <row r="1129" spans="6:8" x14ac:dyDescent="0.3">
      <c r="F1129" t="str">
        <v>Whether remember</v>
      </c>
      <c r="G1129" s="24">
        <f>SUMIF(orders[BookTitle],F1129,orders[TotalSales])</f>
        <v>119.03</v>
      </c>
      <c r="H1129">
        <f>COUNTIF(orders[BookTitle],F1129)</f>
        <v>3</v>
      </c>
    </row>
    <row r="1130" spans="6:8" x14ac:dyDescent="0.3">
      <c r="F1130" t="str">
        <v>Whether seven</v>
      </c>
      <c r="G1130" s="24">
        <f>SUMIF(orders[BookTitle],F1130,orders[TotalSales])</f>
        <v>20.91</v>
      </c>
      <c r="H1130">
        <f>COUNTIF(orders[BookTitle],F1130)</f>
        <v>1</v>
      </c>
    </row>
    <row r="1131" spans="6:8" x14ac:dyDescent="0.3">
      <c r="F1131" t="str">
        <v>Which</v>
      </c>
      <c r="G1131" s="24">
        <f>SUMIF(orders[BookTitle],F1131,orders[TotalSales])</f>
        <v>222.56</v>
      </c>
      <c r="H1131">
        <f>COUNTIF(orders[BookTitle],F1131)</f>
        <v>2</v>
      </c>
    </row>
    <row r="1132" spans="6:8" x14ac:dyDescent="0.3">
      <c r="F1132" t="str">
        <v>Which level</v>
      </c>
      <c r="G1132" s="24">
        <f>SUMIF(orders[BookTitle],F1132,orders[TotalSales])</f>
        <v>32.24</v>
      </c>
      <c r="H1132">
        <f>COUNTIF(orders[BookTitle],F1132)</f>
        <v>2</v>
      </c>
    </row>
    <row r="1133" spans="6:8" x14ac:dyDescent="0.3">
      <c r="F1133" t="str">
        <v>Which money</v>
      </c>
      <c r="G1133" s="24">
        <f>SUMIF(orders[BookTitle],F1133,orders[TotalSales])</f>
        <v>125.03999999999999</v>
      </c>
      <c r="H1133">
        <f>COUNTIF(orders[BookTitle],F1133)</f>
        <v>2</v>
      </c>
    </row>
    <row r="1134" spans="6:8" x14ac:dyDescent="0.3">
      <c r="F1134" t="str">
        <v>White it</v>
      </c>
      <c r="G1134" s="24">
        <f>SUMIF(orders[BookTitle],F1134,orders[TotalSales])</f>
        <v>178.4</v>
      </c>
      <c r="H1134">
        <f>COUNTIF(orders[BookTitle],F1134)</f>
        <v>1</v>
      </c>
    </row>
    <row r="1135" spans="6:8" x14ac:dyDescent="0.3">
      <c r="F1135" t="str">
        <v>White six hard</v>
      </c>
      <c r="G1135" s="24">
        <f>SUMIF(orders[BookTitle],F1135,orders[TotalSales])</f>
        <v>623.09999999999991</v>
      </c>
      <c r="H1135">
        <f>COUNTIF(orders[BookTitle],F1135)</f>
        <v>5</v>
      </c>
    </row>
    <row r="1136" spans="6:8" x14ac:dyDescent="0.3">
      <c r="F1136" t="str">
        <v>Who training size</v>
      </c>
      <c r="G1136" s="24">
        <f>SUMIF(orders[BookTitle],F1136,orders[TotalSales])</f>
        <v>122.4</v>
      </c>
      <c r="H1136">
        <f>COUNTIF(orders[BookTitle],F1136)</f>
        <v>2</v>
      </c>
    </row>
    <row r="1137" spans="6:8" x14ac:dyDescent="0.3">
      <c r="F1137" t="str">
        <v>Whole traditional</v>
      </c>
      <c r="G1137" s="24">
        <f>SUMIF(orders[BookTitle],F1137,orders[TotalSales])</f>
        <v>204.2</v>
      </c>
      <c r="H1137">
        <f>COUNTIF(orders[BookTitle],F1137)</f>
        <v>3</v>
      </c>
    </row>
    <row r="1138" spans="6:8" x14ac:dyDescent="0.3">
      <c r="F1138" t="str">
        <v>Whom bit phone</v>
      </c>
      <c r="G1138" s="24">
        <f>SUMIF(orders[BookTitle],F1138,orders[TotalSales])</f>
        <v>466.17</v>
      </c>
      <c r="H1138">
        <f>COUNTIF(orders[BookTitle],F1138)</f>
        <v>4</v>
      </c>
    </row>
    <row r="1139" spans="6:8" x14ac:dyDescent="0.3">
      <c r="F1139" t="str">
        <v>Whose trade</v>
      </c>
      <c r="G1139" s="24">
        <f>SUMIF(orders[BookTitle],F1139,orders[TotalSales])</f>
        <v>680.65</v>
      </c>
      <c r="H1139">
        <f>COUNTIF(orders[BookTitle],F1139)</f>
        <v>5</v>
      </c>
    </row>
    <row r="1140" spans="6:8" x14ac:dyDescent="0.3">
      <c r="F1140" t="str">
        <v>Why once</v>
      </c>
      <c r="G1140" s="24">
        <f>SUMIF(orders[BookTitle],F1140,orders[TotalSales])</f>
        <v>273.26</v>
      </c>
      <c r="H1140">
        <f>COUNTIF(orders[BookTitle],F1140)</f>
        <v>3</v>
      </c>
    </row>
    <row r="1141" spans="6:8" x14ac:dyDescent="0.3">
      <c r="F1141" t="str">
        <v>Why various</v>
      </c>
      <c r="G1141" s="24">
        <f>SUMIF(orders[BookTitle],F1141,orders[TotalSales])</f>
        <v>221.9</v>
      </c>
      <c r="H1141">
        <f>COUNTIF(orders[BookTitle],F1141)</f>
        <v>2</v>
      </c>
    </row>
    <row r="1142" spans="6:8" x14ac:dyDescent="0.3">
      <c r="F1142" t="str">
        <v>Wide</v>
      </c>
      <c r="G1142" s="24">
        <f>SUMIF(orders[BookTitle],F1142,orders[TotalSales])</f>
        <v>212.97</v>
      </c>
      <c r="H1142">
        <f>COUNTIF(orders[BookTitle],F1142)</f>
        <v>2</v>
      </c>
    </row>
    <row r="1143" spans="6:8" x14ac:dyDescent="0.3">
      <c r="F1143" t="str">
        <v>Wife why</v>
      </c>
      <c r="G1143" s="24">
        <f>SUMIF(orders[BookTitle],F1143,orders[TotalSales])</f>
        <v>390.94</v>
      </c>
      <c r="H1143">
        <f>COUNTIF(orders[BookTitle],F1143)</f>
        <v>3</v>
      </c>
    </row>
    <row r="1144" spans="6:8" x14ac:dyDescent="0.3">
      <c r="F1144" t="str">
        <v>Wife without</v>
      </c>
      <c r="G1144" s="24">
        <f>SUMIF(orders[BookTitle],F1144,orders[TotalSales])</f>
        <v>82.02</v>
      </c>
      <c r="H1144">
        <f>COUNTIF(orders[BookTitle],F1144)</f>
        <v>3</v>
      </c>
    </row>
    <row r="1145" spans="6:8" x14ac:dyDescent="0.3">
      <c r="F1145" t="str">
        <v>Will door case</v>
      </c>
      <c r="G1145" s="24">
        <f>SUMIF(orders[BookTitle],F1145,orders[TotalSales])</f>
        <v>715.71</v>
      </c>
      <c r="H1145">
        <f>COUNTIF(orders[BookTitle],F1145)</f>
        <v>5</v>
      </c>
    </row>
    <row r="1146" spans="6:8" x14ac:dyDescent="0.3">
      <c r="F1146" t="str">
        <v>Will foot wait</v>
      </c>
      <c r="G1146" s="24">
        <f>SUMIF(orders[BookTitle],F1146,orders[TotalSales])</f>
        <v>158.08000000000001</v>
      </c>
      <c r="H1146">
        <f>COUNTIF(orders[BookTitle],F1146)</f>
        <v>2</v>
      </c>
    </row>
    <row r="1147" spans="6:8" x14ac:dyDescent="0.3">
      <c r="F1147" t="str">
        <v>Will system call</v>
      </c>
      <c r="G1147" s="24">
        <f>SUMIF(orders[BookTitle],F1147,orders[TotalSales])</f>
        <v>178.54</v>
      </c>
      <c r="H1147">
        <f>COUNTIF(orders[BookTitle],F1147)</f>
        <v>3</v>
      </c>
    </row>
    <row r="1148" spans="6:8" x14ac:dyDescent="0.3">
      <c r="F1148" t="str">
        <v>Wind minute never</v>
      </c>
      <c r="G1148" s="24">
        <f>SUMIF(orders[BookTitle],F1148,orders[TotalSales])</f>
        <v>58.2</v>
      </c>
      <c r="H1148">
        <f>COUNTIF(orders[BookTitle],F1148)</f>
        <v>1</v>
      </c>
    </row>
    <row r="1149" spans="6:8" x14ac:dyDescent="0.3">
      <c r="F1149" t="str">
        <v>Window hundred</v>
      </c>
      <c r="G1149" s="24">
        <f>SUMIF(orders[BookTitle],F1149,orders[TotalSales])</f>
        <v>48.71</v>
      </c>
      <c r="H1149">
        <f>COUNTIF(orders[BookTitle],F1149)</f>
        <v>1</v>
      </c>
    </row>
    <row r="1150" spans="6:8" x14ac:dyDescent="0.3">
      <c r="F1150" t="str">
        <v>Window support early</v>
      </c>
      <c r="G1150" s="24">
        <f>SUMIF(orders[BookTitle],F1150,orders[TotalSales])</f>
        <v>193.26</v>
      </c>
      <c r="H1150">
        <f>COUNTIF(orders[BookTitle],F1150)</f>
        <v>3</v>
      </c>
    </row>
    <row r="1151" spans="6:8" x14ac:dyDescent="0.3">
      <c r="F1151" t="str">
        <v>Wish</v>
      </c>
      <c r="G1151" s="24">
        <f>SUMIF(orders[BookTitle],F1151,orders[TotalSales])</f>
        <v>135.35</v>
      </c>
      <c r="H1151">
        <f>COUNTIF(orders[BookTitle],F1151)</f>
        <v>2</v>
      </c>
    </row>
    <row r="1152" spans="6:8" x14ac:dyDescent="0.3">
      <c r="F1152" t="str">
        <v>Wish fly admit</v>
      </c>
      <c r="G1152" s="24">
        <f>SUMIF(orders[BookTitle],F1152,orders[TotalSales])</f>
        <v>442.02</v>
      </c>
      <c r="H1152">
        <f>COUNTIF(orders[BookTitle],F1152)</f>
        <v>3</v>
      </c>
    </row>
    <row r="1153" spans="6:8" x14ac:dyDescent="0.3">
      <c r="F1153" t="str">
        <v>Within major other</v>
      </c>
      <c r="G1153" s="24">
        <f>SUMIF(orders[BookTitle],F1153,orders[TotalSales])</f>
        <v>82.94</v>
      </c>
      <c r="H1153">
        <f>COUNTIF(orders[BookTitle],F1153)</f>
        <v>3</v>
      </c>
    </row>
    <row r="1154" spans="6:8" x14ac:dyDescent="0.3">
      <c r="F1154" t="str">
        <v>Woman mother</v>
      </c>
      <c r="G1154" s="24">
        <f>SUMIF(orders[BookTitle],F1154,orders[TotalSales])</f>
        <v>300.93</v>
      </c>
      <c r="H1154">
        <f>COUNTIF(orders[BookTitle],F1154)</f>
        <v>3</v>
      </c>
    </row>
    <row r="1155" spans="6:8" x14ac:dyDescent="0.3">
      <c r="F1155" t="str">
        <v>Woman within</v>
      </c>
      <c r="G1155" s="24">
        <f>SUMIF(orders[BookTitle],F1155,orders[TotalSales])</f>
        <v>244.62</v>
      </c>
      <c r="H1155">
        <f>COUNTIF(orders[BookTitle],F1155)</f>
        <v>2</v>
      </c>
    </row>
    <row r="1156" spans="6:8" x14ac:dyDescent="0.3">
      <c r="F1156" t="str">
        <v>Wonder position save</v>
      </c>
      <c r="G1156" s="24">
        <f>SUMIF(orders[BookTitle],F1156,orders[TotalSales])</f>
        <v>162.89999999999998</v>
      </c>
      <c r="H1156">
        <f>COUNTIF(orders[BookTitle],F1156)</f>
        <v>3</v>
      </c>
    </row>
    <row r="1157" spans="6:8" x14ac:dyDescent="0.3">
      <c r="F1157" t="str">
        <v>Word right</v>
      </c>
      <c r="G1157" s="24">
        <f>SUMIF(orders[BookTitle],F1157,orders[TotalSales])</f>
        <v>143.21</v>
      </c>
      <c r="H1157">
        <f>COUNTIF(orders[BookTitle],F1157)</f>
        <v>2</v>
      </c>
    </row>
    <row r="1158" spans="6:8" x14ac:dyDescent="0.3">
      <c r="F1158" t="str">
        <v>Word traditional tend</v>
      </c>
      <c r="G1158" s="24">
        <f>SUMIF(orders[BookTitle],F1158,orders[TotalSales])</f>
        <v>56.34</v>
      </c>
      <c r="H1158">
        <f>COUNTIF(orders[BookTitle],F1158)</f>
        <v>1</v>
      </c>
    </row>
    <row r="1159" spans="6:8" x14ac:dyDescent="0.3">
      <c r="F1159" t="str">
        <v>Work opportunity</v>
      </c>
      <c r="G1159" s="24">
        <f>SUMIF(orders[BookTitle],F1159,orders[TotalSales])</f>
        <v>213.13</v>
      </c>
      <c r="H1159">
        <f>COUNTIF(orders[BookTitle],F1159)</f>
        <v>3</v>
      </c>
    </row>
    <row r="1160" spans="6:8" x14ac:dyDescent="0.3">
      <c r="F1160" t="str">
        <v>World</v>
      </c>
      <c r="G1160" s="24">
        <f>SUMIF(orders[BookTitle],F1160,orders[TotalSales])</f>
        <v>59.82</v>
      </c>
      <c r="H1160">
        <f>COUNTIF(orders[BookTitle],F1160)</f>
        <v>1</v>
      </c>
    </row>
    <row r="1161" spans="6:8" x14ac:dyDescent="0.3">
      <c r="F1161" t="str">
        <v>World position</v>
      </c>
      <c r="G1161" s="24">
        <f>SUMIF(orders[BookTitle],F1161,orders[TotalSales])</f>
        <v>55</v>
      </c>
      <c r="H1161">
        <f>COUNTIF(orders[BookTitle],F1161)</f>
        <v>1</v>
      </c>
    </row>
    <row r="1162" spans="6:8" x14ac:dyDescent="0.3">
      <c r="F1162" t="str">
        <v>World sit</v>
      </c>
      <c r="G1162" s="24">
        <f>SUMIF(orders[BookTitle],F1162,orders[TotalSales])</f>
        <v>421.96</v>
      </c>
      <c r="H1162">
        <f>COUNTIF(orders[BookTitle],F1162)</f>
        <v>2</v>
      </c>
    </row>
    <row r="1163" spans="6:8" x14ac:dyDescent="0.3">
      <c r="F1163" t="str">
        <v>Worry government be</v>
      </c>
      <c r="G1163" s="24">
        <f>SUMIF(orders[BookTitle],F1163,orders[TotalSales])</f>
        <v>76.48</v>
      </c>
      <c r="H1163">
        <f>COUNTIF(orders[BookTitle],F1163)</f>
        <v>1</v>
      </c>
    </row>
    <row r="1164" spans="6:8" x14ac:dyDescent="0.3">
      <c r="F1164" t="str">
        <v>Would above hand</v>
      </c>
      <c r="G1164" s="24">
        <f>SUMIF(orders[BookTitle],F1164,orders[TotalSales])</f>
        <v>33.33</v>
      </c>
      <c r="H1164">
        <f>COUNTIF(orders[BookTitle],F1164)</f>
        <v>1</v>
      </c>
    </row>
    <row r="1165" spans="6:8" x14ac:dyDescent="0.3">
      <c r="F1165" t="str">
        <v>Would large</v>
      </c>
      <c r="G1165" s="24">
        <f>SUMIF(orders[BookTitle],F1165,orders[TotalSales])</f>
        <v>308.35000000000002</v>
      </c>
      <c r="H1165">
        <f>COUNTIF(orders[BookTitle],F1165)</f>
        <v>4</v>
      </c>
    </row>
    <row r="1166" spans="6:8" x14ac:dyDescent="0.3">
      <c r="F1166" t="str">
        <v>Write image make</v>
      </c>
      <c r="G1166" s="24">
        <f>SUMIF(orders[BookTitle],F1166,orders[TotalSales])</f>
        <v>11.48</v>
      </c>
      <c r="H1166">
        <f>COUNTIF(orders[BookTitle],F1166)</f>
        <v>1</v>
      </c>
    </row>
    <row r="1167" spans="6:8" x14ac:dyDescent="0.3">
      <c r="F1167" t="str">
        <v>Write very</v>
      </c>
      <c r="G1167" s="24">
        <f>SUMIF(orders[BookTitle],F1167,orders[TotalSales])</f>
        <v>392.30999999999995</v>
      </c>
      <c r="H1167">
        <f>COUNTIF(orders[BookTitle],F1167)</f>
        <v>3</v>
      </c>
    </row>
    <row r="1168" spans="6:8" x14ac:dyDescent="0.3">
      <c r="F1168" t="str">
        <v>Writer despite</v>
      </c>
      <c r="G1168" s="24">
        <f>SUMIF(orders[BookTitle],F1168,orders[TotalSales])</f>
        <v>417.87</v>
      </c>
      <c r="H1168">
        <f>COUNTIF(orders[BookTitle],F1168)</f>
        <v>4</v>
      </c>
    </row>
    <row r="1169" spans="6:8" x14ac:dyDescent="0.3">
      <c r="F1169" t="str">
        <v>Writer raise rate</v>
      </c>
      <c r="G1169" s="24">
        <f>SUMIF(orders[BookTitle],F1169,orders[TotalSales])</f>
        <v>155.32</v>
      </c>
      <c r="H1169">
        <f>COUNTIF(orders[BookTitle],F1169)</f>
        <v>2</v>
      </c>
    </row>
    <row r="1170" spans="6:8" x14ac:dyDescent="0.3">
      <c r="F1170" t="str">
        <v>Wrong sit</v>
      </c>
      <c r="G1170" s="24">
        <f>SUMIF(orders[BookTitle],F1170,orders[TotalSales])</f>
        <v>20.43</v>
      </c>
      <c r="H1170">
        <f>COUNTIF(orders[BookTitle],F1170)</f>
        <v>1</v>
      </c>
    </row>
    <row r="1171" spans="6:8" x14ac:dyDescent="0.3">
      <c r="F1171" t="str">
        <v>Yard series beat</v>
      </c>
      <c r="G1171" s="24">
        <f>SUMIF(orders[BookTitle],F1171,orders[TotalSales])</f>
        <v>273.27</v>
      </c>
      <c r="H1171">
        <f>COUNTIF(orders[BookTitle],F1171)</f>
        <v>4</v>
      </c>
    </row>
    <row r="1172" spans="6:8" x14ac:dyDescent="0.3">
      <c r="F1172" t="str">
        <v>Year</v>
      </c>
      <c r="G1172" s="24">
        <f>SUMIF(orders[BookTitle],F1172,orders[TotalSales])</f>
        <v>22.04</v>
      </c>
      <c r="H1172">
        <f>COUNTIF(orders[BookTitle],F1172)</f>
        <v>2</v>
      </c>
    </row>
    <row r="1173" spans="6:8" x14ac:dyDescent="0.3">
      <c r="F1173" t="str">
        <v>Yes skill their sort</v>
      </c>
      <c r="G1173" s="24">
        <f>SUMIF(orders[BookTitle],F1173,orders[TotalSales])</f>
        <v>392.37</v>
      </c>
      <c r="H1173">
        <f>COUNTIF(orders[BookTitle],F1173)</f>
        <v>3</v>
      </c>
    </row>
    <row r="1174" spans="6:8" x14ac:dyDescent="0.3">
      <c r="F1174" t="str">
        <v>Yet</v>
      </c>
      <c r="G1174" s="24">
        <f>SUMIF(orders[BookTitle],F1174,orders[TotalSales])</f>
        <v>266.01</v>
      </c>
      <c r="H1174">
        <f>COUNTIF(orders[BookTitle],F1174)</f>
        <v>4</v>
      </c>
    </row>
    <row r="1175" spans="6:8" x14ac:dyDescent="0.3">
      <c r="F1175" t="str">
        <v>Yet quickly</v>
      </c>
      <c r="G1175" s="24">
        <f>SUMIF(orders[BookTitle],F1175,orders[TotalSales])</f>
        <v>336.41999999999996</v>
      </c>
      <c r="H1175">
        <f>COUNTIF(orders[BookTitle],F1175)</f>
        <v>3</v>
      </c>
    </row>
    <row r="1176" spans="6:8" x14ac:dyDescent="0.3">
      <c r="F1176" t="str">
        <v>Yet reach question</v>
      </c>
      <c r="G1176" s="24">
        <f>SUMIF(orders[BookTitle],F1176,orders[TotalSales])</f>
        <v>243.31</v>
      </c>
      <c r="H1176">
        <f>COUNTIF(orders[BookTitle],F1176)</f>
        <v>2</v>
      </c>
    </row>
    <row r="1177" spans="6:8" x14ac:dyDescent="0.3">
      <c r="F1177" t="str">
        <v>Yourself what lot</v>
      </c>
      <c r="G1177" s="24">
        <f>SUMIF(orders[BookTitle],F1177,orders[TotalSales])</f>
        <v>542.67999999999995</v>
      </c>
      <c r="H1177">
        <f>COUNTIF(orders[BookTitle],F1177)</f>
        <v>4</v>
      </c>
    </row>
  </sheetData>
  <mergeCells count="3">
    <mergeCell ref="B1:D1"/>
    <mergeCell ref="N2:O2"/>
    <mergeCell ref="Q3:T3"/>
  </mergeCells>
  <dataValidations count="1">
    <dataValidation type="list" allowBlank="1" showInputMessage="1" showErrorMessage="1" sqref="Q3" xr:uid="{DCACE890-2CC7-4D81-B76C-79242051C76B}">
      <formula1>$F$2:$F$1177</formula1>
    </dataValidation>
  </dataValidation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365B-09D4-4AE0-84B0-170838D72D17}">
  <dimension ref="B1:M25"/>
  <sheetViews>
    <sheetView workbookViewId="0">
      <selection activeCell="G3" sqref="G3"/>
    </sheetView>
  </sheetViews>
  <sheetFormatPr defaultRowHeight="14.4" x14ac:dyDescent="0.3"/>
  <cols>
    <col min="2" max="3" width="11.5546875" customWidth="1"/>
    <col min="4" max="4" width="13.33203125" bestFit="1" customWidth="1"/>
    <col min="6" max="6" width="8.5546875" bestFit="1" customWidth="1"/>
    <col min="7" max="7" width="13.6640625" customWidth="1"/>
    <col min="8" max="8" width="12.77734375" bestFit="1" customWidth="1"/>
    <col min="9" max="9" width="8.88671875" customWidth="1"/>
    <col min="12" max="12" width="12.44140625" bestFit="1" customWidth="1"/>
    <col min="13" max="13" width="10" bestFit="1" customWidth="1"/>
    <col min="14" max="15" width="12.44140625" bestFit="1" customWidth="1"/>
  </cols>
  <sheetData>
    <row r="1" spans="2:13" ht="15" thickBot="1" x14ac:dyDescent="0.35"/>
    <row r="2" spans="2:13" x14ac:dyDescent="0.3">
      <c r="B2" s="19" t="s">
        <v>13</v>
      </c>
      <c r="C2" s="27" t="s">
        <v>6674</v>
      </c>
      <c r="D2" s="27" t="s">
        <v>6675</v>
      </c>
      <c r="E2" s="27" t="s">
        <v>6686</v>
      </c>
      <c r="F2" s="27" t="s">
        <v>6685</v>
      </c>
      <c r="G2" s="28" t="s">
        <v>6691</v>
      </c>
      <c r="L2" s="15" t="s">
        <v>6679</v>
      </c>
      <c r="M2" t="s">
        <v>6675</v>
      </c>
    </row>
    <row r="3" spans="2:13" x14ac:dyDescent="0.3">
      <c r="B3" s="13" t="str" cm="1">
        <f t="array" ref="B3:B10">_xlfn._xlws.SORT(_xlfn.UNIQUE(orders[Country]))</f>
        <v>Canada</v>
      </c>
      <c r="C3" s="4">
        <f>COUNTIF(orders[Country],$B3)</f>
        <v>204</v>
      </c>
      <c r="D3" s="5">
        <f>SUMIF(orders[Country],B3,orders[TotalSales])</f>
        <v>15190.720000000001</v>
      </c>
      <c r="E3" s="6">
        <f>_xlfn.MAXIFS(orders[TotalSales],orders[Country],B3)</f>
        <v>232.4</v>
      </c>
      <c r="F3" s="6">
        <f>_xlfn.MINIFS(orders[TotalSales],orders[Country],B3)</f>
        <v>8.2100000000000009</v>
      </c>
      <c r="G3" s="51" t="str">
        <f>INDEX($B$14:$B$25,MATCH(MAX(C$14:C$25),C$14:C$25,0))</f>
        <v>September</v>
      </c>
      <c r="L3" s="16" t="s">
        <v>95</v>
      </c>
      <c r="M3" s="17">
        <v>14262.550000000003</v>
      </c>
    </row>
    <row r="4" spans="2:13" x14ac:dyDescent="0.3">
      <c r="B4" s="13" t="str">
        <v>France</v>
      </c>
      <c r="C4" s="4">
        <f>COUNTIF(orders[Country],$B4)</f>
        <v>351</v>
      </c>
      <c r="D4" s="5">
        <f>SUMIF(orders[Country],B4,orders[TotalSales])</f>
        <v>29731.26000000002</v>
      </c>
      <c r="E4" s="6">
        <f>_xlfn.MAXIFS(orders[TotalSales],orders[Country],B4)</f>
        <v>284.95</v>
      </c>
      <c r="F4" s="6">
        <f>_xlfn.MINIFS(orders[TotalSales],orders[Country],B4)</f>
        <v>5.83</v>
      </c>
      <c r="G4" s="51" t="str">
        <f>INDEX($B$14:$B$25,MATCH(MAX(D$14:D$25),D$14:D$25,0))</f>
        <v>October</v>
      </c>
      <c r="L4" s="16" t="s">
        <v>52</v>
      </c>
      <c r="M4" s="17">
        <v>15190.720000000001</v>
      </c>
    </row>
    <row r="5" spans="2:13" x14ac:dyDescent="0.3">
      <c r="B5" s="13" t="str">
        <v>Germany</v>
      </c>
      <c r="C5" s="4">
        <f>COUNTIF(orders[Country],$B5)</f>
        <v>394</v>
      </c>
      <c r="D5" s="5">
        <f>SUMIF(orders[Country],B5,orders[TotalSales])</f>
        <v>32358.319999999989</v>
      </c>
      <c r="E5" s="6">
        <f>_xlfn.MAXIFS(orders[TotalSales],orders[Country],B5)</f>
        <v>273.89999999999998</v>
      </c>
      <c r="F5" s="6">
        <f>_xlfn.MINIFS(orders[TotalSales],orders[Country],B5)</f>
        <v>5.56</v>
      </c>
      <c r="G5" s="51" t="str">
        <f>INDEX($B$14:$B$25,MATCH(MAX(E$14:E$25),E$14:E$25,0))</f>
        <v>October</v>
      </c>
      <c r="L5" s="16" t="s">
        <v>80</v>
      </c>
      <c r="M5" s="17">
        <v>15497.159999999991</v>
      </c>
    </row>
    <row r="6" spans="2:13" x14ac:dyDescent="0.3">
      <c r="B6" s="13" t="str">
        <v>Italy</v>
      </c>
      <c r="C6" s="4">
        <f>COUNTIF(orders[Country],$B6)</f>
        <v>182</v>
      </c>
      <c r="D6" s="5">
        <f>SUMIF(orders[Country],B6,orders[TotalSales])</f>
        <v>15497.159999999991</v>
      </c>
      <c r="E6" s="6">
        <f>_xlfn.MAXIFS(orders[TotalSales],orders[Country],B6)</f>
        <v>243.2</v>
      </c>
      <c r="F6" s="6">
        <f>_xlfn.MINIFS(orders[TotalSales],orders[Country],B6)</f>
        <v>6.02</v>
      </c>
      <c r="G6" s="51" t="str">
        <f>INDEX($B$14:$B$25,MATCH(MAX(F$14:F$25),F$14:F$25,0))</f>
        <v>August</v>
      </c>
      <c r="L6" s="16" t="s">
        <v>193</v>
      </c>
      <c r="M6" s="17">
        <v>28151.139999999996</v>
      </c>
    </row>
    <row r="7" spans="2:13" x14ac:dyDescent="0.3">
      <c r="B7" s="13" t="str">
        <v>Lebanon</v>
      </c>
      <c r="C7" s="4">
        <f>COUNTIF(orders[Country],$B7)</f>
        <v>361</v>
      </c>
      <c r="D7" s="5">
        <f>SUMIF(orders[Country],B7,orders[TotalSales])</f>
        <v>28151.139999999996</v>
      </c>
      <c r="E7" s="6">
        <f>_xlfn.MAXIFS(orders[TotalSales],orders[Country],B7)</f>
        <v>279.5</v>
      </c>
      <c r="F7" s="6">
        <f>_xlfn.MINIFS(orders[TotalSales],orders[Country],B7)</f>
        <v>6.74</v>
      </c>
      <c r="G7" s="51" t="str">
        <f>INDEX($B$14:$B$25,MATCH(MAX(G$14:G$25),G$14:G$25,0))</f>
        <v>March</v>
      </c>
      <c r="L7" s="16" t="s">
        <v>30</v>
      </c>
      <c r="M7" s="17">
        <v>29731.26000000002</v>
      </c>
    </row>
    <row r="8" spans="2:13" x14ac:dyDescent="0.3">
      <c r="B8" s="13" t="str">
        <v>Spain</v>
      </c>
      <c r="C8" s="4">
        <f>COUNTIF(orders[Country],$B8)</f>
        <v>182</v>
      </c>
      <c r="D8" s="5">
        <f>SUMIF(orders[Country],B8,orders[TotalSales])</f>
        <v>14262.550000000003</v>
      </c>
      <c r="E8" s="6">
        <f>_xlfn.MAXIFS(orders[TotalSales],orders[Country],B8)</f>
        <v>251.25</v>
      </c>
      <c r="F8" s="6">
        <f>_xlfn.MINIFS(orders[TotalSales],orders[Country],B8)</f>
        <v>5.14</v>
      </c>
      <c r="G8" s="51" t="str">
        <f>INDEX($B$14:$B$25,MATCH(MAX(H$14:H$25),H$14:H$25,0))</f>
        <v>February</v>
      </c>
      <c r="L8" s="16" t="s">
        <v>44</v>
      </c>
      <c r="M8" s="17">
        <v>32358.319999999989</v>
      </c>
    </row>
    <row r="9" spans="2:13" x14ac:dyDescent="0.3">
      <c r="B9" s="13" t="str">
        <v>UK</v>
      </c>
      <c r="C9" s="4">
        <f>COUNTIF(orders[Country],$B9)</f>
        <v>560</v>
      </c>
      <c r="D9" s="5">
        <f>SUMIF(orders[Country],B9,orders[TotalSales])</f>
        <v>47725.35000000002</v>
      </c>
      <c r="E9" s="6">
        <f>_xlfn.MAXIFS(orders[TotalSales],orders[Country],B9)</f>
        <v>284.14999999999998</v>
      </c>
      <c r="F9" s="6">
        <f>_xlfn.MINIFS(orders[TotalSales],orders[Country],B9)</f>
        <v>5.56</v>
      </c>
      <c r="G9" s="51" t="str">
        <f>INDEX($B$14:$B$25,MATCH(MAX(I$14:I$25),I$14:I$25,0))</f>
        <v>November</v>
      </c>
      <c r="L9" s="16" t="s">
        <v>22</v>
      </c>
      <c r="M9" s="17">
        <v>47725.35000000002</v>
      </c>
    </row>
    <row r="10" spans="2:13" ht="15" thickBot="1" x14ac:dyDescent="0.35">
      <c r="B10" s="14" t="str">
        <v>USA</v>
      </c>
      <c r="C10" s="8">
        <f>COUNTIF(orders[Country],$B10)</f>
        <v>687</v>
      </c>
      <c r="D10" s="9">
        <f>SUMIF(orders[Country],B10,orders[TotalSales])</f>
        <v>57898.709999999912</v>
      </c>
      <c r="E10" s="30">
        <f>_xlfn.MAXIFS(orders[TotalSales],orders[Country],B10)</f>
        <v>279.2</v>
      </c>
      <c r="F10" s="30">
        <f>_xlfn.MINIFS(orders[TotalSales],orders[Country],B10)</f>
        <v>5.23</v>
      </c>
      <c r="G10" s="10" t="str">
        <f>INDEX($B$14:$B$25,MATCH(MAX(J$14:J$25),J$14:J$25,0))</f>
        <v>May</v>
      </c>
      <c r="L10" s="16" t="s">
        <v>37</v>
      </c>
      <c r="M10" s="17">
        <v>57898.709999999912</v>
      </c>
    </row>
    <row r="11" spans="2:13" x14ac:dyDescent="0.3">
      <c r="L11" s="16" t="s">
        <v>6680</v>
      </c>
      <c r="M11" s="17">
        <v>240815.20999999996</v>
      </c>
    </row>
    <row r="13" spans="2:13" x14ac:dyDescent="0.3">
      <c r="C13" t="str" cm="1">
        <f t="array" ref="C13:J13">TRANSPOSE(_xlfn.ANCHORARRAY(B3))</f>
        <v>Canada</v>
      </c>
      <c r="D13" t="str">
        <v>France</v>
      </c>
      <c r="E13" t="str">
        <v>Germany</v>
      </c>
      <c r="F13" t="str">
        <v>Italy</v>
      </c>
      <c r="G13" t="str">
        <v>Lebanon</v>
      </c>
      <c r="H13" t="str">
        <v>Spain</v>
      </c>
      <c r="I13" t="str">
        <v>UK</v>
      </c>
      <c r="J13" t="str">
        <v>USA</v>
      </c>
    </row>
    <row r="14" spans="2:13" x14ac:dyDescent="0.3">
      <c r="B14" t="s">
        <v>210</v>
      </c>
      <c r="C14" s="24">
        <f>SUMIFS(orders[TotalSales],orders[Country],$C$13,orders[OrderMonth],$B14)</f>
        <v>899.73</v>
      </c>
      <c r="D14" s="24">
        <f>SUMIFS(orders[TotalSales],orders[Country],$D$13,orders[OrderMonth],$B14)</f>
        <v>1878.2099999999998</v>
      </c>
      <c r="E14" s="24">
        <f>SUMIFS(orders[TotalSales],orders[Country],$E$13,orders[OrderMonth],$B14)</f>
        <v>3046.74</v>
      </c>
      <c r="F14" s="24">
        <f>SUMIFS(orders[TotalSales],orders[Country],$F$13,orders[OrderMonth],$B14)</f>
        <v>1110.6199999999999</v>
      </c>
      <c r="G14" s="24">
        <f>SUMIFS(orders[TotalSales],orders[Country],$G$13,orders[OrderMonth],$B14)</f>
        <v>2405.1800000000003</v>
      </c>
      <c r="H14" s="24">
        <f>SUMIFS(orders[TotalSales],orders[Country],$H$13,orders[OrderMonth],$B14)</f>
        <v>1760.4799999999998</v>
      </c>
      <c r="I14" s="24">
        <f>SUMIFS(orders[TotalSales],orders[Country],$I$13,orders[OrderMonth],$B14)</f>
        <v>3849.6099999999997</v>
      </c>
      <c r="J14" s="24">
        <f>SUMIFS(orders[TotalSales],orders[Country],$J$13,orders[OrderMonth],$B14)</f>
        <v>5032.42</v>
      </c>
    </row>
    <row r="15" spans="2:13" x14ac:dyDescent="0.3">
      <c r="B15" t="s">
        <v>39</v>
      </c>
      <c r="C15" s="24">
        <f>SUMIFS(orders[TotalSales],orders[Country],$C$13,orders[OrderMonth],B15)</f>
        <v>1295.55</v>
      </c>
      <c r="D15" s="24">
        <f>SUMIFS(orders[TotalSales],orders[Country],$D$13,orders[OrderMonth],$B15)</f>
        <v>2823.13</v>
      </c>
      <c r="E15" s="24">
        <f>SUMIFS(orders[TotalSales],orders[Country],$E$13,orders[OrderMonth],$B15)</f>
        <v>1893.9700000000003</v>
      </c>
      <c r="F15" s="24">
        <f>SUMIFS(orders[TotalSales],orders[Country],$F$13,orders[OrderMonth],$B15)</f>
        <v>1644.2600000000002</v>
      </c>
      <c r="G15" s="24">
        <f>SUMIFS(orders[TotalSales],orders[Country],$G$13,orders[OrderMonth],$B15)</f>
        <v>1779.1999999999998</v>
      </c>
      <c r="H15" s="24">
        <f>SUMIFS(orders[TotalSales],orders[Country],$H$13,orders[OrderMonth],$B15)</f>
        <v>1827.98</v>
      </c>
      <c r="I15" s="24">
        <f>SUMIFS(orders[TotalSales],orders[Country],$I$13,orders[OrderMonth],$B15)</f>
        <v>4091.2</v>
      </c>
      <c r="J15" s="24">
        <f>SUMIFS(orders[TotalSales],orders[Country],$J$13,orders[OrderMonth],$B15)</f>
        <v>4927.6499999999987</v>
      </c>
    </row>
    <row r="16" spans="2:13" x14ac:dyDescent="0.3">
      <c r="B16" t="s">
        <v>15</v>
      </c>
      <c r="C16" s="24">
        <f>SUMIFS(orders[TotalSales],orders[Country],$C$13,orders[OrderMonth],B16)</f>
        <v>1510.9</v>
      </c>
      <c r="D16" s="24">
        <f>SUMIFS(orders[TotalSales],orders[Country],$D$13,orders[OrderMonth],$B16)</f>
        <v>2369.31</v>
      </c>
      <c r="E16" s="24">
        <f>SUMIFS(orders[TotalSales],orders[Country],$E$13,orders[OrderMonth],$B16)</f>
        <v>2944.8300000000004</v>
      </c>
      <c r="F16" s="24">
        <f>SUMIFS(orders[TotalSales],orders[Country],$F$13,orders[OrderMonth],$B16)</f>
        <v>1636.1399999999999</v>
      </c>
      <c r="G16" s="24">
        <f>SUMIFS(orders[TotalSales],orders[Country],$G$13,orders[OrderMonth],$B16)</f>
        <v>3279.26</v>
      </c>
      <c r="H16" s="24">
        <f>SUMIFS(orders[TotalSales],orders[Country],$H$13,orders[OrderMonth],$B16)</f>
        <v>1271.9699999999998</v>
      </c>
      <c r="I16" s="24">
        <f>SUMIFS(orders[TotalSales],orders[Country],$I$13,orders[OrderMonth],$B16)</f>
        <v>3882.06</v>
      </c>
      <c r="J16" s="24">
        <f>SUMIFS(orders[TotalSales],orders[Country],$J$13,orders[OrderMonth],$B16)</f>
        <v>4894.2299999999987</v>
      </c>
    </row>
    <row r="17" spans="2:10" x14ac:dyDescent="0.3">
      <c r="B17" t="s">
        <v>82</v>
      </c>
      <c r="C17" s="24">
        <f>SUMIFS(orders[TotalSales],orders[Country],$C$13,orders[OrderMonth],B17)</f>
        <v>989.68</v>
      </c>
      <c r="D17" s="24">
        <f>SUMIFS(orders[TotalSales],orders[Country],$D$13,orders[OrderMonth],$B17)</f>
        <v>2770.1000000000004</v>
      </c>
      <c r="E17" s="24">
        <f>SUMIFS(orders[TotalSales],orders[Country],$E$13,orders[OrderMonth],$B17)</f>
        <v>2509.6200000000003</v>
      </c>
      <c r="F17" s="24">
        <f>SUMIFS(orders[TotalSales],orders[Country],$F$13,orders[OrderMonth],$B17)</f>
        <v>1074.67</v>
      </c>
      <c r="G17" s="24">
        <f>SUMIFS(orders[TotalSales],orders[Country],$G$13,orders[OrderMonth],$B17)</f>
        <v>1338.39</v>
      </c>
      <c r="H17" s="24">
        <f>SUMIFS(orders[TotalSales],orders[Country],$H$13,orders[OrderMonth],$B17)</f>
        <v>1206.28</v>
      </c>
      <c r="I17" s="24">
        <f>SUMIFS(orders[TotalSales],orders[Country],$I$13,orders[OrderMonth],$B17)</f>
        <v>4207.08</v>
      </c>
      <c r="J17" s="24">
        <f>SUMIFS(orders[TotalSales],orders[Country],$J$13,orders[OrderMonth],$B17)</f>
        <v>4091.1799999999989</v>
      </c>
    </row>
    <row r="18" spans="2:10" x14ac:dyDescent="0.3">
      <c r="B18" t="s">
        <v>46</v>
      </c>
      <c r="C18" s="24">
        <f>SUMIFS(orders[TotalSales],orders[Country],$C$13,orders[OrderMonth],B18)</f>
        <v>1380.21</v>
      </c>
      <c r="D18" s="24">
        <f>SUMIFS(orders[TotalSales],orders[Country],$D$13,orders[OrderMonth],$B18)</f>
        <v>2100.2299999999996</v>
      </c>
      <c r="E18" s="24">
        <f>SUMIFS(orders[TotalSales],orders[Country],$E$13,orders[OrderMonth],$B18)</f>
        <v>2107.5600000000004</v>
      </c>
      <c r="F18" s="24">
        <f>SUMIFS(orders[TotalSales],orders[Country],$F$13,orders[OrderMonth],$B18)</f>
        <v>1263.5900000000001</v>
      </c>
      <c r="G18" s="24">
        <f>SUMIFS(orders[TotalSales],orders[Country],$G$13,orders[OrderMonth],$B18)</f>
        <v>2193.21</v>
      </c>
      <c r="H18" s="24">
        <f>SUMIFS(orders[TotalSales],orders[Country],$H$13,orders[OrderMonth],$B18)</f>
        <v>703.81</v>
      </c>
      <c r="I18" s="24">
        <f>SUMIFS(orders[TotalSales],orders[Country],$I$13,orders[OrderMonth],$B18)</f>
        <v>2906.3400000000011</v>
      </c>
      <c r="J18" s="24">
        <f>SUMIFS(orders[TotalSales],orders[Country],$J$13,orders[OrderMonth],$B18)</f>
        <v>6952.0600000000013</v>
      </c>
    </row>
    <row r="19" spans="2:10" x14ac:dyDescent="0.3">
      <c r="B19" t="s">
        <v>24</v>
      </c>
      <c r="C19" s="24">
        <f>SUMIFS(orders[TotalSales],orders[Country],$C$13,orders[OrderMonth],B19)</f>
        <v>918.66000000000008</v>
      </c>
      <c r="D19" s="24">
        <f>SUMIFS(orders[TotalSales],orders[Country],$D$13,orders[OrderMonth],$B19)</f>
        <v>2452.4</v>
      </c>
      <c r="E19" s="24">
        <f>SUMIFS(orders[TotalSales],orders[Country],$E$13,orders[OrderMonth],$B19)</f>
        <v>1933.79</v>
      </c>
      <c r="F19" s="24">
        <f>SUMIFS(orders[TotalSales],orders[Country],$F$13,orders[OrderMonth],$B19)</f>
        <v>1176.4100000000001</v>
      </c>
      <c r="G19" s="24">
        <f>SUMIFS(orders[TotalSales],orders[Country],$G$13,orders[OrderMonth],$B19)</f>
        <v>3153.0499999999997</v>
      </c>
      <c r="H19" s="24">
        <f>SUMIFS(orders[TotalSales],orders[Country],$H$13,orders[OrderMonth],$B19)</f>
        <v>1213.21</v>
      </c>
      <c r="I19" s="24">
        <f>SUMIFS(orders[TotalSales],orders[Country],$I$13,orders[OrderMonth],$B19)</f>
        <v>3983.7899999999995</v>
      </c>
      <c r="J19" s="24">
        <f>SUMIFS(orders[TotalSales],orders[Country],$J$13,orders[OrderMonth],$B19)</f>
        <v>5610.9700000000021</v>
      </c>
    </row>
    <row r="20" spans="2:10" x14ac:dyDescent="0.3">
      <c r="B20" t="s">
        <v>32</v>
      </c>
      <c r="C20" s="24">
        <f>SUMIFS(orders[TotalSales],orders[Country],$C$13,orders[OrderMonth],B20)</f>
        <v>1383.1699999999998</v>
      </c>
      <c r="D20" s="24">
        <f>SUMIFS(orders[TotalSales],orders[Country],$D$13,orders[OrderMonth],$B20)</f>
        <v>2328.0699999999993</v>
      </c>
      <c r="E20" s="24">
        <f>SUMIFS(orders[TotalSales],orders[Country],$E$13,orders[OrderMonth],$B20)</f>
        <v>3314.9799999999987</v>
      </c>
      <c r="F20" s="24">
        <f>SUMIFS(orders[TotalSales],orders[Country],$F$13,orders[OrderMonth],$B20)</f>
        <v>889.31999999999994</v>
      </c>
      <c r="G20" s="24">
        <f>SUMIFS(orders[TotalSales],orders[Country],$G$13,orders[OrderMonth],$B20)</f>
        <v>3088.98</v>
      </c>
      <c r="H20" s="24">
        <f>SUMIFS(orders[TotalSales],orders[Country],$H$13,orders[OrderMonth],$B20)</f>
        <v>1075.9399999999998</v>
      </c>
      <c r="I20" s="24">
        <f>SUMIFS(orders[TotalSales],orders[Country],$I$13,orders[OrderMonth],$B20)</f>
        <v>4653.3099999999995</v>
      </c>
      <c r="J20" s="24">
        <f>SUMIFS(orders[TotalSales],orders[Country],$J$13,orders[OrderMonth],$B20)</f>
        <v>3378.1400000000008</v>
      </c>
    </row>
    <row r="21" spans="2:10" x14ac:dyDescent="0.3">
      <c r="B21" t="s">
        <v>90</v>
      </c>
      <c r="C21" s="24">
        <f>SUMIFS(orders[TotalSales],orders[Country],$C$13,orders[OrderMonth],B21)</f>
        <v>1080.78</v>
      </c>
      <c r="D21" s="24">
        <f>SUMIFS(orders[TotalSales],orders[Country],$D$13,orders[OrderMonth],$B21)</f>
        <v>2167.83</v>
      </c>
      <c r="E21" s="24">
        <f>SUMIFS(orders[TotalSales],orders[Country],$E$13,orders[OrderMonth],$B21)</f>
        <v>2739.6400000000003</v>
      </c>
      <c r="F21" s="24">
        <f>SUMIFS(orders[TotalSales],orders[Country],$F$13,orders[OrderMonth],$B21)</f>
        <v>2022.6699999999996</v>
      </c>
      <c r="G21" s="24">
        <f>SUMIFS(orders[TotalSales],orders[Country],$G$13,orders[OrderMonth],$B21)</f>
        <v>1824.7299999999996</v>
      </c>
      <c r="H21" s="24">
        <f>SUMIFS(orders[TotalSales],orders[Country],$H$13,orders[OrderMonth],$B21)</f>
        <v>1038.46</v>
      </c>
      <c r="I21" s="24">
        <f>SUMIFS(orders[TotalSales],orders[Country],$I$13,orders[OrderMonth],$B21)</f>
        <v>2908.78</v>
      </c>
      <c r="J21" s="24">
        <f>SUMIFS(orders[TotalSales],orders[Country],$J$13,orders[OrderMonth],$B21)</f>
        <v>4061.7599999999993</v>
      </c>
    </row>
    <row r="22" spans="2:10" x14ac:dyDescent="0.3">
      <c r="B22" t="s">
        <v>60</v>
      </c>
      <c r="C22" s="24">
        <f>SUMIFS(orders[TotalSales],orders[Country],$C$13,orders[OrderMonth],B22)</f>
        <v>2006.8799999999997</v>
      </c>
      <c r="D22" s="24">
        <f>SUMIFS(orders[TotalSales],orders[Country],$D$13,orders[OrderMonth],$B22)</f>
        <v>2635.6400000000003</v>
      </c>
      <c r="E22" s="24">
        <f>SUMIFS(orders[TotalSales],orders[Country],$E$13,orders[OrderMonth],$B22)</f>
        <v>2728.66</v>
      </c>
      <c r="F22" s="24">
        <f>SUMIFS(orders[TotalSales],orders[Country],$F$13,orders[OrderMonth],$B22)</f>
        <v>1240.08</v>
      </c>
      <c r="G22" s="24">
        <f>SUMIFS(orders[TotalSales],orders[Country],$G$13,orders[OrderMonth],$B22)</f>
        <v>1913.8200000000002</v>
      </c>
      <c r="H22" s="24">
        <f>SUMIFS(orders[TotalSales],orders[Country],$H$13,orders[OrderMonth],$B22)</f>
        <v>1106.3000000000002</v>
      </c>
      <c r="I22" s="24">
        <f>SUMIFS(orders[TotalSales],orders[Country],$I$13,orders[OrderMonth],$B22)</f>
        <v>4802.0800000000008</v>
      </c>
      <c r="J22" s="24">
        <f>SUMIFS(orders[TotalSales],orders[Country],$J$13,orders[OrderMonth],$B22)</f>
        <v>4265.03</v>
      </c>
    </row>
    <row r="23" spans="2:10" x14ac:dyDescent="0.3">
      <c r="B23" t="s">
        <v>133</v>
      </c>
      <c r="C23" s="24">
        <f>SUMIFS(orders[TotalSales],orders[Country],$C$13,orders[OrderMonth],B23)</f>
        <v>1211.0200000000002</v>
      </c>
      <c r="D23" s="24">
        <f>SUMIFS(orders[TotalSales],orders[Country],$D$13,orders[OrderMonth],$B23)</f>
        <v>3131.4400000000005</v>
      </c>
      <c r="E23" s="24">
        <f>SUMIFS(orders[TotalSales],orders[Country],$E$13,orders[OrderMonth],$B23)</f>
        <v>3322.8200000000015</v>
      </c>
      <c r="F23" s="24">
        <f>SUMIFS(orders[TotalSales],orders[Country],$F$13,orders[OrderMonth],$B23)</f>
        <v>1369.8500000000001</v>
      </c>
      <c r="G23" s="24">
        <f>SUMIFS(orders[TotalSales],orders[Country],$G$13,orders[OrderMonth],$B23)</f>
        <v>3153.86</v>
      </c>
      <c r="H23" s="24">
        <f>SUMIFS(orders[TotalSales],orders[Country],$H$13,orders[OrderMonth],$B23)</f>
        <v>1048.6600000000001</v>
      </c>
      <c r="I23" s="24">
        <f>SUMIFS(orders[TotalSales],orders[Country],$I$13,orders[OrderMonth],$B23)</f>
        <v>3893.15</v>
      </c>
      <c r="J23" s="24">
        <f>SUMIFS(orders[TotalSales],orders[Country],$J$13,orders[OrderMonth],$B23)</f>
        <v>5431.8399999999992</v>
      </c>
    </row>
    <row r="24" spans="2:10" x14ac:dyDescent="0.3">
      <c r="B24" t="s">
        <v>54</v>
      </c>
      <c r="C24" s="24">
        <f>SUMIFS(orders[TotalSales],orders[Country],$C$13,orders[OrderMonth],B24)</f>
        <v>1401.38</v>
      </c>
      <c r="D24" s="24">
        <f>SUMIFS(orders[TotalSales],orders[Country],$D$13,orders[OrderMonth],$B24)</f>
        <v>2645.58</v>
      </c>
      <c r="E24" s="24">
        <f>SUMIFS(orders[TotalSales],orders[Country],$E$13,orders[OrderMonth],$B24)</f>
        <v>3140.13</v>
      </c>
      <c r="F24" s="24">
        <f>SUMIFS(orders[TotalSales],orders[Country],$F$13,orders[OrderMonth],$B24)</f>
        <v>1450.52</v>
      </c>
      <c r="G24" s="24">
        <f>SUMIFS(orders[TotalSales],orders[Country],$G$13,orders[OrderMonth],$B24)</f>
        <v>2586.5499999999993</v>
      </c>
      <c r="H24" s="24">
        <f>SUMIFS(orders[TotalSales],orders[Country],$H$13,orders[OrderMonth],$B24)</f>
        <v>931.68999999999994</v>
      </c>
      <c r="I24" s="24">
        <f>SUMIFS(orders[TotalSales],orders[Country],$I$13,orders[OrderMonth],$B24)</f>
        <v>5751.6100000000006</v>
      </c>
      <c r="J24" s="24">
        <f>SUMIFS(orders[TotalSales],orders[Country],$J$13,orders[OrderMonth],$B24)</f>
        <v>5603.3300000000008</v>
      </c>
    </row>
    <row r="25" spans="2:10" x14ac:dyDescent="0.3">
      <c r="B25" t="s">
        <v>107</v>
      </c>
      <c r="C25" s="24">
        <f>SUMIFS(orders[TotalSales],orders[Country],$C$13,orders[OrderMonth],B25)</f>
        <v>1112.7599999999998</v>
      </c>
      <c r="D25" s="24">
        <f>SUMIFS(orders[TotalSales],orders[Country],$D$13,orders[OrderMonth],$B25)</f>
        <v>2429.3200000000002</v>
      </c>
      <c r="E25" s="24">
        <f>SUMIFS(orders[TotalSales],orders[Country],$E$13,orders[OrderMonth],$B25)</f>
        <v>2675.5800000000004</v>
      </c>
      <c r="F25" s="24">
        <f>SUMIFS(orders[TotalSales],orders[Country],$F$13,orders[OrderMonth],$B25)</f>
        <v>619.03</v>
      </c>
      <c r="G25" s="24">
        <f>SUMIFS(orders[TotalSales],orders[Country],$G$13,orders[OrderMonth],$B25)</f>
        <v>1434.9099999999999</v>
      </c>
      <c r="H25" s="24">
        <f>SUMIFS(orders[TotalSales],orders[Country],$H$13,orders[OrderMonth],$B25)</f>
        <v>1077.77</v>
      </c>
      <c r="I25" s="24">
        <f>SUMIFS(orders[TotalSales],orders[Country],$I$13,orders[OrderMonth],$B25)</f>
        <v>2796.34</v>
      </c>
      <c r="J25" s="24">
        <f>SUMIFS(orders[TotalSales],orders[Country],$J$13,orders[OrderMonth],$B25)</f>
        <v>3650.1000000000004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28E4F-6D79-45E8-B6B2-FC93C055B327}">
  <dimension ref="B2:P16"/>
  <sheetViews>
    <sheetView workbookViewId="0">
      <selection activeCell="I4" sqref="I4"/>
    </sheetView>
  </sheetViews>
  <sheetFormatPr defaultRowHeight="14.4" x14ac:dyDescent="0.3"/>
  <cols>
    <col min="2" max="2" width="12.44140625" bestFit="1" customWidth="1"/>
    <col min="3" max="3" width="11.88671875" bestFit="1" customWidth="1"/>
    <col min="4" max="4" width="10" bestFit="1" customWidth="1"/>
    <col min="5" max="5" width="19.5546875" bestFit="1" customWidth="1"/>
    <col min="7" max="7" width="26" bestFit="1" customWidth="1"/>
    <col min="8" max="8" width="6.77734375" customWidth="1"/>
    <col min="9" max="9" width="9.109375" customWidth="1"/>
    <col min="10" max="10" width="8.44140625" customWidth="1"/>
    <col min="11" max="11" width="14.77734375" customWidth="1"/>
    <col min="12" max="12" width="11.6640625" customWidth="1"/>
    <col min="13" max="13" width="5.109375" customWidth="1"/>
    <col min="14" max="14" width="5.77734375" bestFit="1" customWidth="1"/>
    <col min="15" max="15" width="8" bestFit="1" customWidth="1"/>
    <col min="16" max="16" width="5.109375" bestFit="1" customWidth="1"/>
  </cols>
  <sheetData>
    <row r="2" spans="2:16" ht="15" thickBot="1" x14ac:dyDescent="0.35"/>
    <row r="3" spans="2:16" x14ac:dyDescent="0.3">
      <c r="B3" s="19" t="s">
        <v>6692</v>
      </c>
      <c r="C3" s="27" t="s">
        <v>6674</v>
      </c>
      <c r="D3" s="27" t="s">
        <v>6675</v>
      </c>
      <c r="E3" s="28" t="s">
        <v>6693</v>
      </c>
      <c r="G3" s="53" t="s">
        <v>6694</v>
      </c>
      <c r="H3" s="55" t="str" cm="1">
        <f t="array" ref="H3:O3">TRANSPOSE(_xlfn.UNIQUE(orders[Country]))</f>
        <v>UK</v>
      </c>
      <c r="I3" s="55" t="str">
        <v>France</v>
      </c>
      <c r="J3" s="55" t="str">
        <v>USA</v>
      </c>
      <c r="K3" s="55" t="str">
        <v>Germany</v>
      </c>
      <c r="L3" s="55" t="str">
        <v>Canada</v>
      </c>
      <c r="M3" s="55" t="str">
        <v>Italy</v>
      </c>
      <c r="N3" s="55" t="str">
        <v>Spain</v>
      </c>
      <c r="O3" s="55" t="str">
        <v>Lebanon</v>
      </c>
      <c r="P3" s="56" t="s">
        <v>6687</v>
      </c>
    </row>
    <row r="4" spans="2:16" x14ac:dyDescent="0.3">
      <c r="B4" s="13" t="str" cm="1">
        <f t="array" ref="B4:B7">_xlfn.UNIQUE(orders[PaymentMethod])</f>
        <v>Credit Card</v>
      </c>
      <c r="C4" s="4">
        <f>COUNTIF(orders[PaymentMethod],B4)</f>
        <v>1152</v>
      </c>
      <c r="D4" s="5">
        <f>SUMIF(orders[PaymentMethod],B4,orders[TotalSales])</f>
        <v>93584.289999999819</v>
      </c>
      <c r="E4" s="52">
        <f>ROUND((C4/$C$8) *100,2)</f>
        <v>39.44</v>
      </c>
      <c r="G4" s="54" t="str" cm="1">
        <f t="array" ref="G4:G7">_xlfn.ANCHORARRAY(B4)</f>
        <v>Credit Card</v>
      </c>
      <c r="H4" s="4" cm="1">
        <f t="array" ref="H4">SUMPRODUCT((orders[PaymentMethod]=G4)*(orders[Country]=H$3))</f>
        <v>222</v>
      </c>
      <c r="I4" s="4" cm="1">
        <f t="array" ref="I4">SUMPRODUCT((orders[PaymentMethod]=$G4)*(orders[Country]=I$3))</f>
        <v>109</v>
      </c>
      <c r="J4" s="4" cm="1">
        <f t="array" ref="J4">SUMPRODUCT((orders[PaymentMethod]=$G4)*(orders[Country]=J$3))</f>
        <v>301</v>
      </c>
      <c r="K4" s="4" cm="1">
        <f t="array" ref="K4">SUMPRODUCT((orders[PaymentMethod]=$G4)*(orders[Country]=K$3))</f>
        <v>145</v>
      </c>
      <c r="L4" s="4" cm="1">
        <f t="array" ref="L4">SUMPRODUCT((orders[PaymentMethod]=$G4)*(orders[Country]=L$3))</f>
        <v>54</v>
      </c>
      <c r="M4" s="4" cm="1">
        <f t="array" ref="M4">SUMPRODUCT((orders[PaymentMethod]=$G4)*(orders[Country]=M$3))</f>
        <v>92</v>
      </c>
      <c r="N4" s="4" cm="1">
        <f t="array" ref="N4">SUMPRODUCT((orders[PaymentMethod]=$G4)*(orders[Country]=N$3))</f>
        <v>90</v>
      </c>
      <c r="O4" s="4" cm="1">
        <f t="array" ref="O4">SUMPRODUCT((orders[PaymentMethod]=$G4)*(orders[Country]=O$3))</f>
        <v>139</v>
      </c>
      <c r="P4" s="52">
        <f>SUM(H4:O4)</f>
        <v>1152</v>
      </c>
    </row>
    <row r="5" spans="2:16" x14ac:dyDescent="0.3">
      <c r="B5" s="13" t="str">
        <v>Cash</v>
      </c>
      <c r="C5" s="4">
        <f>COUNTIF(orders[PaymentMethod],B5)</f>
        <v>586</v>
      </c>
      <c r="D5" s="5">
        <f>SUMIF(orders[PaymentMethod],B5,orders[TotalSales])</f>
        <v>48250.680000000015</v>
      </c>
      <c r="E5" s="52">
        <f t="shared" ref="E5:E7" si="0">ROUND((C5/$C$8) *100,2)</f>
        <v>20.059999999999999</v>
      </c>
      <c r="G5" s="54" t="str">
        <v>Cash</v>
      </c>
      <c r="H5" s="4" cm="1">
        <f t="array" ref="H5">SUMPRODUCT((orders[PaymentMethod]=G5)*(orders[Country]=H$3))</f>
        <v>116</v>
      </c>
      <c r="I5" s="4" cm="1">
        <f t="array" ref="I5">SUMPRODUCT((orders[PaymentMethod]=$G5)*(orders[Country]=I$3))</f>
        <v>80</v>
      </c>
      <c r="J5" s="4" cm="1">
        <f t="array" ref="J5">SUMPRODUCT((orders[PaymentMethod]=$G5)*(orders[Country]=J$3))</f>
        <v>138</v>
      </c>
      <c r="K5" s="4" cm="1">
        <f t="array" ref="K5">SUMPRODUCT((orders[PaymentMethod]=$G5)*(orders[Country]=K$3))</f>
        <v>79</v>
      </c>
      <c r="L5" s="4" cm="1">
        <f t="array" ref="L5">SUMPRODUCT((orders[PaymentMethod]=$G5)*(orders[Country]=L$3))</f>
        <v>53</v>
      </c>
      <c r="M5" s="4" cm="1">
        <f t="array" ref="M5">SUMPRODUCT((orders[PaymentMethod]=$G5)*(orders[Country]=M$3))</f>
        <v>29</v>
      </c>
      <c r="N5" s="4" cm="1">
        <f t="array" ref="N5">SUMPRODUCT((orders[PaymentMethod]=$G5)*(orders[Country]=N$3))</f>
        <v>24</v>
      </c>
      <c r="O5" s="4" cm="1">
        <f t="array" ref="O5">SUMPRODUCT((orders[PaymentMethod]=$G5)*(orders[Country]=O$3))</f>
        <v>67</v>
      </c>
      <c r="P5" s="52">
        <f>SUM(H5:O5)</f>
        <v>586</v>
      </c>
    </row>
    <row r="6" spans="2:16" x14ac:dyDescent="0.3">
      <c r="B6" s="13" t="str">
        <v>Paypal</v>
      </c>
      <c r="C6" s="4">
        <f>COUNTIF(orders[PaymentMethod],B6)</f>
        <v>874</v>
      </c>
      <c r="D6" s="5">
        <f>SUMIF(orders[PaymentMethod],B6,orders[TotalSales])</f>
        <v>73194.569999999963</v>
      </c>
      <c r="E6" s="52">
        <f t="shared" si="0"/>
        <v>29.92</v>
      </c>
      <c r="G6" s="54" t="str">
        <v>Paypal</v>
      </c>
      <c r="H6" s="4" cm="1">
        <f t="array" ref="H6">SUMPRODUCT((orders[PaymentMethod]=G6)*(orders[Country]=H$3))</f>
        <v>178</v>
      </c>
      <c r="I6" s="4" cm="1">
        <f t="array" ref="I6">SUMPRODUCT((orders[PaymentMethod]=$G6)*(orders[Country]=I$3))</f>
        <v>108</v>
      </c>
      <c r="J6" s="4" cm="1">
        <f t="array" ref="J6">SUMPRODUCT((orders[PaymentMethod]=$G6)*(orders[Country]=J$3))</f>
        <v>198</v>
      </c>
      <c r="K6" s="4" cm="1">
        <f t="array" ref="K6">SUMPRODUCT((orders[PaymentMethod]=$G6)*(orders[Country]=K$3))</f>
        <v>121</v>
      </c>
      <c r="L6" s="4" cm="1">
        <f t="array" ref="L6">SUMPRODUCT((orders[PaymentMethod]=$G6)*(orders[Country]=L$3))</f>
        <v>43</v>
      </c>
      <c r="M6" s="4" cm="1">
        <f t="array" ref="M6">SUMPRODUCT((orders[PaymentMethod]=$G6)*(orders[Country]=M$3))</f>
        <v>61</v>
      </c>
      <c r="N6" s="4" cm="1">
        <f t="array" ref="N6">SUMPRODUCT((orders[PaymentMethod]=$G6)*(orders[Country]=N$3))</f>
        <v>68</v>
      </c>
      <c r="O6" s="4" cm="1">
        <f t="array" ref="O6">SUMPRODUCT((orders[PaymentMethod]=$G6)*(orders[Country]=O$3))</f>
        <v>97</v>
      </c>
      <c r="P6" s="52">
        <f t="shared" ref="P6:P7" si="1">SUM(H6:O6)</f>
        <v>874</v>
      </c>
    </row>
    <row r="7" spans="2:16" ht="15" thickBot="1" x14ac:dyDescent="0.35">
      <c r="B7" s="31" t="str">
        <v>Voucher</v>
      </c>
      <c r="C7" s="32">
        <f>COUNTIF(orders[PaymentMethod],B7)</f>
        <v>309</v>
      </c>
      <c r="D7" s="33">
        <f>SUMIF(orders[PaymentMethod],B7,orders[TotalSales])</f>
        <v>25785.669999999995</v>
      </c>
      <c r="E7" s="57">
        <f t="shared" si="0"/>
        <v>10.58</v>
      </c>
      <c r="G7" s="62" t="str">
        <v>Voucher</v>
      </c>
      <c r="H7" s="32" cm="1">
        <f t="array" ref="H7">SUMPRODUCT((orders[PaymentMethod]=G7)*(orders[Country]=H$3))</f>
        <v>44</v>
      </c>
      <c r="I7" s="32" cm="1">
        <f t="array" ref="I7">SUMPRODUCT((orders[PaymentMethod]=$G7)*(orders[Country]=I$3))</f>
        <v>54</v>
      </c>
      <c r="J7" s="32" cm="1">
        <f t="array" ref="J7">SUMPRODUCT((orders[PaymentMethod]=$G7)*(orders[Country]=J$3))</f>
        <v>50</v>
      </c>
      <c r="K7" s="32" cm="1">
        <f t="array" ref="K7">SUMPRODUCT((orders[PaymentMethod]=$G7)*(orders[Country]=K$3))</f>
        <v>49</v>
      </c>
      <c r="L7" s="32" cm="1">
        <f t="array" ref="L7">SUMPRODUCT((orders[PaymentMethod]=$G7)*(orders[Country]=L$3))</f>
        <v>54</v>
      </c>
      <c r="M7" s="32" cm="1">
        <f t="array" ref="M7">SUMPRODUCT((orders[PaymentMethod]=$G7)*(orders[Country]=M$3))</f>
        <v>0</v>
      </c>
      <c r="N7" s="32" cm="1">
        <f t="array" ref="N7">SUMPRODUCT((orders[PaymentMethod]=$G7)*(orders[Country]=N$3))</f>
        <v>0</v>
      </c>
      <c r="O7" s="32" cm="1">
        <f t="array" ref="O7">SUMPRODUCT((orders[PaymentMethod]=$G7)*(orders[Country]=O$3))</f>
        <v>58</v>
      </c>
      <c r="P7" s="57">
        <f t="shared" si="1"/>
        <v>309</v>
      </c>
    </row>
    <row r="8" spans="2:16" ht="15.6" thickTop="1" thickBot="1" x14ac:dyDescent="0.35">
      <c r="B8" s="58" t="s">
        <v>6687</v>
      </c>
      <c r="C8" s="59">
        <f>SUM(C4:C7)</f>
        <v>2921</v>
      </c>
      <c r="D8" s="60">
        <f>SUM(D4:D7)</f>
        <v>240815.20999999979</v>
      </c>
      <c r="E8" s="61">
        <f>SUM(E4:E7)</f>
        <v>100</v>
      </c>
      <c r="G8" s="63" t="s">
        <v>6687</v>
      </c>
      <c r="H8" s="68"/>
      <c r="I8" s="68"/>
      <c r="J8" s="68"/>
      <c r="K8" s="68"/>
      <c r="L8" s="68"/>
      <c r="M8" s="68"/>
      <c r="N8" s="68"/>
      <c r="O8" s="68"/>
      <c r="P8" s="44">
        <f>SUM(P4:P7)</f>
        <v>2921</v>
      </c>
    </row>
    <row r="9" spans="2:16" ht="15" thickTop="1" x14ac:dyDescent="0.3"/>
    <row r="11" spans="2:16" x14ac:dyDescent="0.3">
      <c r="B11" s="15" t="s">
        <v>6679</v>
      </c>
      <c r="C11" t="s">
        <v>6674</v>
      </c>
      <c r="D11" t="s">
        <v>6675</v>
      </c>
      <c r="E11" t="s">
        <v>6693</v>
      </c>
    </row>
    <row r="12" spans="2:16" x14ac:dyDescent="0.3">
      <c r="B12" s="16" t="s">
        <v>21</v>
      </c>
      <c r="C12" s="1">
        <v>1152</v>
      </c>
      <c r="D12" s="17">
        <v>93584.289999999819</v>
      </c>
      <c r="E12" s="41">
        <v>0.39438548442314275</v>
      </c>
    </row>
    <row r="13" spans="2:16" x14ac:dyDescent="0.3">
      <c r="B13" s="16" t="s">
        <v>6669</v>
      </c>
      <c r="C13" s="1">
        <v>874</v>
      </c>
      <c r="D13" s="17">
        <v>73194.569999999963</v>
      </c>
      <c r="E13" s="41">
        <v>0.29921259842519687</v>
      </c>
    </row>
    <row r="14" spans="2:16" x14ac:dyDescent="0.3">
      <c r="B14" s="16" t="s">
        <v>29</v>
      </c>
      <c r="C14" s="1">
        <v>586</v>
      </c>
      <c r="D14" s="17">
        <v>48250.680000000015</v>
      </c>
      <c r="E14" s="41">
        <v>0.20061622731941117</v>
      </c>
    </row>
    <row r="15" spans="2:16" x14ac:dyDescent="0.3">
      <c r="B15" s="16" t="s">
        <v>88</v>
      </c>
      <c r="C15" s="1">
        <v>309</v>
      </c>
      <c r="D15" s="17">
        <v>25785.669999999995</v>
      </c>
      <c r="E15" s="41">
        <v>0.10578568983224923</v>
      </c>
    </row>
    <row r="16" spans="2:16" x14ac:dyDescent="0.3">
      <c r="B16" s="16" t="s">
        <v>6680</v>
      </c>
      <c r="C16" s="1">
        <v>2921</v>
      </c>
      <c r="D16" s="17">
        <v>240815.21000000034</v>
      </c>
      <c r="E16" s="41">
        <v>1</v>
      </c>
    </row>
  </sheetData>
  <mergeCells count="1">
    <mergeCell ref="H8:O8"/>
  </mergeCells>
  <conditionalFormatting sqref="H4:O4">
    <cfRule type="dataBar" priority="4">
      <dataBar>
        <cfvo type="min"/>
        <cfvo type="max"/>
        <color rgb="FF008AEF"/>
      </dataBar>
      <extLst>
        <ext xmlns:x14="http://schemas.microsoft.com/office/spreadsheetml/2009/9/main" uri="{B025F937-C7B1-47D3-B67F-A62EFF666E3E}">
          <x14:id>{D514C2C0-00AD-4105-AAED-7255F872F45D}</x14:id>
        </ext>
      </extLst>
    </cfRule>
  </conditionalFormatting>
  <conditionalFormatting sqref="H5:O5">
    <cfRule type="dataBar" priority="3">
      <dataBar>
        <cfvo type="min"/>
        <cfvo type="max"/>
        <color rgb="FF638EC6"/>
      </dataBar>
      <extLst>
        <ext xmlns:x14="http://schemas.microsoft.com/office/spreadsheetml/2009/9/main" uri="{B025F937-C7B1-47D3-B67F-A62EFF666E3E}">
          <x14:id>{724DEDF8-31CF-4A88-BF90-F537B21904A8}</x14:id>
        </ext>
      </extLst>
    </cfRule>
  </conditionalFormatting>
  <conditionalFormatting sqref="H6:O6">
    <cfRule type="dataBar" priority="2">
      <dataBar>
        <cfvo type="min"/>
        <cfvo type="max"/>
        <color rgb="FF638EC6"/>
      </dataBar>
      <extLst>
        <ext xmlns:x14="http://schemas.microsoft.com/office/spreadsheetml/2009/9/main" uri="{B025F937-C7B1-47D3-B67F-A62EFF666E3E}">
          <x14:id>{06476320-AAB3-442D-8663-F6F628079E9C}</x14:id>
        </ext>
      </extLst>
    </cfRule>
  </conditionalFormatting>
  <conditionalFormatting sqref="H7:O8">
    <cfRule type="dataBar" priority="1">
      <dataBar>
        <cfvo type="min"/>
        <cfvo type="max"/>
        <color rgb="FF638EC6"/>
      </dataBar>
      <extLst>
        <ext xmlns:x14="http://schemas.microsoft.com/office/spreadsheetml/2009/9/main" uri="{B025F937-C7B1-47D3-B67F-A62EFF666E3E}">
          <x14:id>{B76B765F-94A0-4AE5-8E35-B8FA74D6B4DE}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514C2C0-00AD-4105-AAED-7255F872F45D}">
            <x14:dataBar minLength="0" maxLength="100" border="1" negativeBarBorderColorSameAsPositive="0">
              <x14:cfvo type="autoMin"/>
              <x14:cfvo type="autoMax"/>
              <x14:borderColor rgb="FF008AEF"/>
              <x14:negativeFillColor rgb="FFFF0000"/>
              <x14:negativeBorderColor rgb="FFFF0000"/>
              <x14:axisColor rgb="FF000000"/>
            </x14:dataBar>
          </x14:cfRule>
          <xm:sqref>H4:O4</xm:sqref>
        </x14:conditionalFormatting>
        <x14:conditionalFormatting xmlns:xm="http://schemas.microsoft.com/office/excel/2006/main">
          <x14:cfRule type="dataBar" id="{724DEDF8-31CF-4A88-BF90-F537B21904A8}">
            <x14:dataBar minLength="0" maxLength="100" border="1" negativeBarBorderColorSameAsPositive="0">
              <x14:cfvo type="autoMin"/>
              <x14:cfvo type="autoMax"/>
              <x14:borderColor rgb="FF638EC6"/>
              <x14:negativeFillColor rgb="FFFF0000"/>
              <x14:negativeBorderColor rgb="FFFF0000"/>
              <x14:axisColor rgb="FF000000"/>
            </x14:dataBar>
          </x14:cfRule>
          <xm:sqref>H5:O5</xm:sqref>
        </x14:conditionalFormatting>
        <x14:conditionalFormatting xmlns:xm="http://schemas.microsoft.com/office/excel/2006/main">
          <x14:cfRule type="dataBar" id="{06476320-AAB3-442D-8663-F6F628079E9C}">
            <x14:dataBar minLength="0" maxLength="100" border="1" negativeBarBorderColorSameAsPositive="0">
              <x14:cfvo type="autoMin"/>
              <x14:cfvo type="autoMax"/>
              <x14:borderColor rgb="FF638EC6"/>
              <x14:negativeFillColor rgb="FFFF0000"/>
              <x14:negativeBorderColor rgb="FFFF0000"/>
              <x14:axisColor rgb="FF000000"/>
            </x14:dataBar>
          </x14:cfRule>
          <xm:sqref>H6:O6</xm:sqref>
        </x14:conditionalFormatting>
        <x14:conditionalFormatting xmlns:xm="http://schemas.microsoft.com/office/excel/2006/main">
          <x14:cfRule type="dataBar" id="{B76B765F-94A0-4AE5-8E35-B8FA74D6B4DE}">
            <x14:dataBar minLength="0" maxLength="100" border="1" negativeBarBorderColorSameAsPositive="0">
              <x14:cfvo type="autoMin"/>
              <x14:cfvo type="autoMax"/>
              <x14:borderColor rgb="FF638EC6"/>
              <x14:negativeFillColor rgb="FFFF0000"/>
              <x14:negativeBorderColor rgb="FFFF0000"/>
              <x14:axisColor rgb="FF000000"/>
            </x14:dataBar>
          </x14:cfRule>
          <xm:sqref>H7:O8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1F907C-0F02-4DE0-A26F-296A7006CA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main_data</vt:lpstr>
      <vt:lpstr>day_analysis</vt:lpstr>
      <vt:lpstr>dashboard</vt:lpstr>
      <vt:lpstr>pivot_sources</vt:lpstr>
      <vt:lpstr>category_analysis</vt:lpstr>
      <vt:lpstr>monthly_sales</vt:lpstr>
      <vt:lpstr>yearly_sales</vt:lpstr>
      <vt:lpstr>books_analysis</vt:lpstr>
      <vt:lpstr>country_analysis</vt:lpstr>
      <vt:lpstr>payment_method_analysis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Georgio JB14</dc:creator>
  <cp:lastModifiedBy>Georgio JB14</cp:lastModifiedBy>
  <dcterms:created xsi:type="dcterms:W3CDTF">2025-08-25T13:06:59Z</dcterms:created>
  <dcterms:modified xsi:type="dcterms:W3CDTF">2025-08-26T14:26:57Z</dcterms:modified>
</cp:coreProperties>
</file>